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使用方法&amp;新聞" sheetId="1" r:id="rId5"/>
    <sheet state="visible" name="基本觀念" sheetId="2" r:id="rId6"/>
    <sheet state="visible" name="STOCKS" sheetId="3" r:id="rId7"/>
    <sheet state="visible" name="持股" sheetId="4" r:id="rId8"/>
    <sheet state="visible" name="紅綠" sheetId="5" r:id="rId9"/>
    <sheet state="visible" name="紅綠-績優股" sheetId="6" r:id="rId10"/>
    <sheet state="visible" name="紅綠-題材股" sheetId="7" r:id="rId11"/>
    <sheet state="visible" name="績優股" sheetId="8" r:id="rId12"/>
    <sheet state="visible" name="題材股" sheetId="9" r:id="rId13"/>
    <sheet state="visible" name="區間循環股" sheetId="10" r:id="rId14"/>
    <sheet state="visible" name="模擬盤" sheetId="11" r:id="rId15"/>
    <sheet state="visible" name="實驗-借卷" sheetId="12" r:id="rId16"/>
    <sheet state="visible" name="劣質股" sheetId="13" r:id="rId17"/>
    <sheet state="visible" name="歷史-模擬盤" sheetId="14" r:id="rId18"/>
    <sheet state="visible" name="歷史-行事曆" sheetId="15" r:id="rId19"/>
    <sheet state="visible" name="網站建構需求" sheetId="16" r:id="rId20"/>
    <sheet state="hidden" name="篩選頁(備用)" sheetId="17" r:id="rId21"/>
    <sheet state="hidden" name="「題材股清單」的副本" sheetId="18" r:id="rId22"/>
    <sheet state="hidden" name="「績優股清單」的副本" sheetId="19" r:id="rId23"/>
    <sheet state="visible" name="category" sheetId="20" r:id="rId24"/>
    <sheet state="hidden" name="Database" sheetId="21" r:id="rId25"/>
    <sheet state="hidden" name="公式表" sheetId="22" r:id="rId26"/>
  </sheets>
  <definedNames>
    <definedName hidden="1" localSheetId="20" name="_xlnm._FilterDatabase">Database!$C$1:$C$1853</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J3">
      <text>
        <t xml:space="preserve">當外資超過負3萬五千口 
需要注意一下可能台股會跌 、
逼近負4萬口前需要開始出清
為什麼外資未平倉太高會導致出問題?
因為外資有成本壓力
當口數太多 會需要回補
所以會故意砸盤 讓股價殺低 
他們才能把單子用低點補回去
所以通常接近35000就該注意砸盤傾向</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H12">
      <text>
        <t xml:space="preserve">2025/10/2 開始盡量找平盤的嘗試看看績效</t>
      </text>
    </comment>
    <comment authorId="0" ref="O12">
      <text>
        <t xml:space="preserve">當沖大戶:
摩根士丹利 摩根大通 凱基-台北
美商高盛 美林 凱基-信義
只寫這幾家 "買賣超"總和股數
有可能隔日賣出壓低股價
需自行注意風險</t>
      </text>
    </comment>
    <comment authorId="0" ref="R12">
      <text>
        <t xml:space="preserve">歷史高點&gt;目前%數 超過10 就改顏色
</t>
      </text>
    </comment>
    <comment authorId="0" ref="AG12">
      <text>
        <t xml:space="preserve">超過七天就不要購買</t>
      </text>
    </comment>
    <comment authorId="0" ref="H20">
      <text>
        <t xml:space="preserve">2025/10/2 開始盡量找平盤的嘗試看看績效</t>
      </text>
    </comment>
    <comment authorId="0" ref="O20">
      <text>
        <t xml:space="preserve">當沖大戶:
摩根士丹利 摩根大通 凱基-台北
美商高盛 美林 凱基-信義
只寫這幾家 "買賣超"總和股數
有可能隔日賣出壓低股價
需自行注意風險</t>
      </text>
    </comment>
    <comment authorId="0" ref="R20">
      <text>
        <t xml:space="preserve">歷史高點&gt;目前%數 超過10 就改顏色
</t>
      </text>
    </comment>
    <comment authorId="0" ref="AC20">
      <text>
        <t xml:space="preserve">預估方法:
去https://winvest.tw/ 輸入股號
用月報給的營收增長率 
跟上月&amp;去年同月比較後 
以去年季的EPS * 今年多的%數 
來估目前的
舉例子
光洋科 目前11月
月報 這月營收跟去年比增26%
由於11月是Q4 計算為10 /11 /12
所以要去找10月 也是增47%
12月還沒出 
所以目前先算平均是約30%左右
然後去查光洋科去年Q4EPS為1.09
所以1.09*2/3(兩個月)*1.3(增30%)
所以目前EPS約為0.94
所以年預估為
已有數據 Q1+Q2+Q3= 1.27
加上我估Q4 0.94
加上去 1.27+0.94=2.21
</t>
      </text>
    </comment>
    <comment authorId="0" ref="AG20">
      <text>
        <t xml:space="preserve">超過七天就不要購買</t>
      </text>
    </comment>
    <comment authorId="0" ref="H32">
      <text>
        <t xml:space="preserve">2026/3/11 不符合則放棄購買</t>
      </text>
    </comment>
    <comment authorId="0" ref="AG32">
      <text>
        <t xml:space="preserve">超過七天就不要購買</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H8">
      <text>
        <t xml:space="preserve">2025/10/2 開始盡量找平盤的嘗試看看績效</t>
      </text>
    </comment>
    <comment authorId="0" ref="O8">
      <text>
        <t xml:space="preserve">當沖大戶:
摩根士丹利 摩根大通 凱基-台北
美商高盛 美林 凱基-信義
只寫這幾家 "買賣超"總和股數
有可能隔日賣出壓低股價
需自行注意風險</t>
      </text>
    </comment>
    <comment authorId="0" ref="R8">
      <text>
        <t xml:space="preserve">歷史高點&gt;目前%數 超過10 就改顏色
</t>
      </text>
    </comment>
    <comment authorId="0" ref="AG8">
      <text>
        <t xml:space="preserve">超過七天就不要購買</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0">
      <text>
        <t xml:space="preserve">1.結算日爆殺  此時結算日可買進 
2.結算日前爆殺 可以買進 結算日會暴漲 
3.結算日前平盤 結算日暴漲  則後續幾天 會爆殺&gt;</t>
      </text>
    </comment>
    <comment authorId="0" ref="E32">
      <text>
        <t xml:space="preserve">1.結算日爆殺  此時結算日可買進 
2.結算日前爆殺 可以買進 結算日會暴漲 
3.結算日前平盤 結算日暴漲  則後續幾天 會爆殺&gt;</t>
      </text>
    </comment>
    <comment authorId="0" ref="E50">
      <text>
        <t xml:space="preserve">1.結算日爆殺  此時結算日可買進 
2.結算日前爆殺 可以買進 結算日會暴漲 
3.結算日前平盤 結算日暴漲  則後續幾天 會爆殺&gt;</t>
      </text>
    </comment>
  </commentList>
</comments>
</file>

<file path=xl/sharedStrings.xml><?xml version="1.0" encoding="utf-8"?>
<sst xmlns="http://schemas.openxmlformats.org/spreadsheetml/2006/main" count="24361" uniqueCount="8279">
  <si>
    <t>此表單使用方法</t>
  </si>
  <si>
    <r>
      <rPr>
        <rFont val="Arial"/>
        <color theme="1"/>
      </rPr>
      <t>我會從</t>
    </r>
    <r>
      <rPr>
        <rFont val="Arial"/>
        <color rgb="FFFF0000"/>
      </rPr>
      <t>紅綠篩選頁面</t>
    </r>
    <r>
      <rPr>
        <rFont val="Arial"/>
        <color theme="1"/>
      </rPr>
      <t xml:space="preserve">內挑自己有興趣的股票進模擬盤跑 而實際真實買賣會公告在"買賣通知line群"並填寫進"持股"頁面  </t>
    </r>
  </si>
  <si>
    <t>資料去這邊抓</t>
  </si>
  <si>
    <t>初步篩選出標的後 還需要去查各股相關新聞 看是否利空利多 常有突然被檢調 或是倒貨 欠賬的公司 然後剔除</t>
  </si>
  <si>
    <r>
      <rPr>
        <rFont val="Arial"/>
        <color rgb="FFFF0000"/>
      </rPr>
      <t xml:space="preserve">每月期貨結算日
</t>
    </r>
    <r>
      <rPr>
        <rFont val="Arial"/>
        <color rgb="FF000000"/>
      </rPr>
      <t>(每月第三個禮拜三)</t>
    </r>
  </si>
  <si>
    <t>https://www.taifex.com.tw/file/taifex/CHINESE/4/2026Calendar.pdf</t>
  </si>
  <si>
    <r>
      <rPr>
        <rFont val="Arial"/>
        <color theme="1"/>
      </rPr>
      <t>模擬操作會同步貼到 "模擬盤"並每日更新&lt;</t>
    </r>
    <r>
      <rPr>
        <rFont val="Arial"/>
        <color rgb="FFFF0000"/>
      </rPr>
      <t>我寫入只代表我關注 不代表我一定買進!!</t>
    </r>
    <r>
      <rPr>
        <rFont val="Arial"/>
        <color theme="1"/>
      </rPr>
      <t xml:space="preserve">&gt;  </t>
    </r>
  </si>
  <si>
    <t>外資未平倉口數</t>
  </si>
  <si>
    <t>https://stock.wearn.com/taifexphoto.asp</t>
  </si>
  <si>
    <t>請其他使用者自行開立自己的google sheet 自己記錄自己的操作!!!! 不要寫在這邊讓我看到!!</t>
  </si>
  <si>
    <t>外資未平倉口數2</t>
  </si>
  <si>
    <t>https://www.taifex.com.tw/cht/3/futContractsDate</t>
  </si>
  <si>
    <t>外資買賣超排行</t>
  </si>
  <si>
    <t>https://tw.stock.yahoo.com/rank/foreign-investor-buy</t>
  </si>
  <si>
    <t>規律跌注意:</t>
  </si>
  <si>
    <t>1.每月月初123 (遇假日提前發生) &lt;外資結算&gt;</t>
  </si>
  <si>
    <t>3.每月期貨結算請看期貨行事曆</t>
  </si>
  <si>
    <t>5. 每500點階段</t>
  </si>
  <si>
    <t>除權息資訊</t>
  </si>
  <si>
    <t>https://concords.moneydj.com/z/ze/zeb/zeb.djhtm</t>
  </si>
  <si>
    <t>2.每月第一個星期5 非農</t>
  </si>
  <si>
    <t>4.連假</t>
  </si>
  <si>
    <t>6. 每月10日財報公布</t>
  </si>
  <si>
    <t>除權息資訊2(拉到下方)</t>
  </si>
  <si>
    <t>https://mops.twse.com.tw/mops/#/web/home</t>
  </si>
  <si>
    <t>7.每年過農曆年會提前休市 需要注意去查實際休市日</t>
  </si>
  <si>
    <t>上市櫃注意股查詢 (當天)</t>
  </si>
  <si>
    <t>https://www.twse.com.tw/zh/announcement/notice.html</t>
  </si>
  <si>
    <t>放假</t>
  </si>
  <si>
    <t>漲</t>
  </si>
  <si>
    <t>跌</t>
  </si>
  <si>
    <t>消息日 不確定</t>
  </si>
  <si>
    <t>上格為事前猜 中格為實際 下格為操作 最下格為失準原因or世界情勢</t>
  </si>
  <si>
    <t>上市處置股查詢</t>
  </si>
  <si>
    <t>https://www.twse.com.tw/zh/announcement/punish.html</t>
  </si>
  <si>
    <t>個人行事曆</t>
  </si>
  <si>
    <t>日</t>
  </si>
  <si>
    <t>一</t>
  </si>
  <si>
    <t>二</t>
  </si>
  <si>
    <t>三</t>
  </si>
  <si>
    <t>四</t>
  </si>
  <si>
    <t>五</t>
  </si>
  <si>
    <t>六</t>
  </si>
  <si>
    <t>每季檢查MSCI</t>
  </si>
  <si>
    <t>上櫃處置股查詢</t>
  </si>
  <si>
    <t>https://www.tpex.org.tw/zh-tw/announce/market/disposal.html</t>
  </si>
  <si>
    <t>30/外資結算前</t>
  </si>
  <si>
    <t>31/外資結算前</t>
  </si>
  <si>
    <t>1/外資結算</t>
  </si>
  <si>
    <t>2/連假前</t>
  </si>
  <si>
    <t>3/清明節 非農</t>
  </si>
  <si>
    <t>每年2/5/8/11月</t>
  </si>
  <si>
    <t>美國非農就業數據
(每月第一個星期五更新)</t>
  </si>
  <si>
    <t>https://tradingeconomics.com/united-states/non-farm-payrolls</t>
  </si>
  <si>
    <t>市跌 772/1047
櫃跌 603/825
空單: -37282</t>
  </si>
  <si>
    <t>市跌 890/1047
櫃跌 699/825
空單: -37214</t>
  </si>
  <si>
    <t>市跌 100/1047
櫃跌 110/825
空單: -31373</t>
  </si>
  <si>
    <t>市跌 566/1047
櫃跌 788/825
空單: -34855</t>
  </si>
  <si>
    <t>上市櫃公司當日重大訊息</t>
  </si>
  <si>
    <t>https://mops.twse.com.tw/mops/#/web/t05sr01_1</t>
  </si>
  <si>
    <t>三大法人買賣超統計</t>
  </si>
  <si>
    <t>https://www.twse.com.tw/zh/trading/foreign/bfi82u.html</t>
  </si>
  <si>
    <t>伊朗發布停戰</t>
  </si>
  <si>
    <t>上市股漲跌狀況</t>
  </si>
  <si>
    <t>https://www.twse.com.tw/zh/trading/historical/mi-index.html</t>
  </si>
  <si>
    <t>6/清明節</t>
  </si>
  <si>
    <t>10/財報</t>
  </si>
  <si>
    <t>上櫃股漲跌狀況</t>
  </si>
  <si>
    <t>https://www.tpex.org.tw/zh-tw/mainboard/trading/historical/decline/day.html</t>
  </si>
  <si>
    <t>市跌 468/1047
櫃跌 364/825
空單: -31350</t>
  </si>
  <si>
    <t>市跌 154/1047
櫃跌 172/825
空單: -32478</t>
  </si>
  <si>
    <t>市跌 566/1047
櫃跌 461/825
空單: -33399</t>
  </si>
  <si>
    <t>市跌 452/1047
櫃跌 343/825
空單: -34403</t>
  </si>
  <si>
    <t>查詢上市上櫃月營收
(每月10號前更新)</t>
  </si>
  <si>
    <t>https://mops.twse.com.tw/mops/#/web/t21sc04_ifrs</t>
  </si>
  <si>
    <t>買回</t>
  </si>
  <si>
    <t>賣出</t>
  </si>
  <si>
    <t>查詢個股財務報表(財報狗)</t>
  </si>
  <si>
    <t>https://statementdog.com/</t>
  </si>
  <si>
    <t>停戰談判</t>
  </si>
  <si>
    <t>查詢財務報表(win投資)</t>
  </si>
  <si>
    <t>https://winvest.tw/Stock/Symbol/Comment/1101</t>
  </si>
  <si>
    <t>15/期貨結算</t>
  </si>
  <si>
    <t>16 期貨回補</t>
  </si>
  <si>
    <t>查詢本益比(上市)</t>
  </si>
  <si>
    <t>https://www.twse.com.tw/zh/trading/historical/bwibbu.html</t>
  </si>
  <si>
    <t>市跌 405/1047
櫃跌 384/825
空單: -35996</t>
  </si>
  <si>
    <t>市跌 331/1047
櫃跌 386/825
空單: -36664</t>
  </si>
  <si>
    <t>市跌 389/1047
櫃跌 385/825
空單: -36783</t>
  </si>
  <si>
    <t>市跌 389/1047
櫃跌 308/825
空單: -39683</t>
  </si>
  <si>
    <t>市跌 499/1047
櫃跌 376/825
空單: -41151</t>
  </si>
  <si>
    <t>查詢本益比(上櫃)</t>
  </si>
  <si>
    <t>https://www.tpex.org.tw/zh-tw/mainboard/trading/info/stock-pe.html</t>
  </si>
  <si>
    <t>更改漲跌預估</t>
  </si>
  <si>
    <t>群益證卷即時消息(點選重要)</t>
  </si>
  <si>
    <t>https://www.capitalfutures.com.tw/zh-tw/financial/breakingnews?date=2026-04-01&amp;important=0</t>
  </si>
  <si>
    <t>每日融資融卷增減(上市)</t>
  </si>
  <si>
    <t>https://accessibility.twse.com.tw/zh/trading/margn/MI_MARGN-margin-dec30.html</t>
  </si>
  <si>
    <t>每日融資融卷增減(上櫃)</t>
  </si>
  <si>
    <t>https://www.tpex.org.tw/zh-tw/mainboard/trading/margin-trading/rank/day.html</t>
  </si>
  <si>
    <t>市跌 532/1047
櫃跌 415/825
空單: -42618</t>
  </si>
  <si>
    <t>市跌 499/1047
櫃跌 364/825
空單: -41295</t>
  </si>
  <si>
    <t>個股每日融資融卷查詢</t>
  </si>
  <si>
    <t>https://concords.moneydj.com/z/zc/zcn/zcn.djhtm?a=2330&amp;b=3</t>
  </si>
  <si>
    <t>Chengwaye 台股觀測站</t>
  </si>
  <si>
    <t>https://chengwaye.com/</t>
  </si>
  <si>
    <t>30/月底結算</t>
  </si>
  <si>
    <t>政府連假行事曆</t>
  </si>
  <si>
    <t>注意事項:</t>
  </si>
  <si>
    <t xml:space="preserve">1. 期貨周規律: </t>
  </si>
  <si>
    <t xml:space="preserve">依據2025/11~2026/1的歷史紀錄 期貨周漲跌起伏太劇烈 </t>
  </si>
  <si>
    <t>最安全的方法為上禮拜五賣出 禮拜五才回補 因為通常下禮拜一都是漲</t>
  </si>
  <si>
    <t>不要在期貨周內買入賺最大收益  沒辦法100%賺 至少100%不要賠</t>
  </si>
  <si>
    <t>2.假期中間有一個工作日的狀況: (參考2025/12)</t>
  </si>
  <si>
    <t>依據2025/12的歷史紀錄 當應該是連假時 但是中間安插了一個工作日</t>
  </si>
  <si>
    <t>連假前仍然會暴跌 但是"當個工作日"會回補</t>
  </si>
  <si>
    <r>
      <rPr>
        <rFont val="Arial"/>
        <color theme="1"/>
      </rPr>
      <t>正確操作是</t>
    </r>
    <r>
      <rPr>
        <rFont val="Arial"/>
        <color rgb="FFFF0000"/>
      </rPr>
      <t>連假前的第三天要賣出 然後連假前最後一天買入</t>
    </r>
    <r>
      <rPr>
        <rFont val="Arial"/>
        <color theme="1"/>
      </rPr>
      <t xml:space="preserve"> 然後等"當個工作日"回補</t>
    </r>
  </si>
  <si>
    <t>3. 基於空單口數決定進出場日子</t>
  </si>
  <si>
    <t>經由AI分析 當低於-25000時 可進場 當逼近-35000時 必須出場</t>
  </si>
  <si>
    <t>優先題材(綠):</t>
  </si>
  <si>
    <t>軍工</t>
  </si>
  <si>
    <t>生技醫療</t>
  </si>
  <si>
    <t>PCB</t>
  </si>
  <si>
    <t>BBU</t>
  </si>
  <si>
    <t>航太</t>
  </si>
  <si>
    <t>資訊服務</t>
  </si>
  <si>
    <t>安全監控</t>
  </si>
  <si>
    <t>機器人</t>
  </si>
  <si>
    <t>DIMM/DRAM</t>
  </si>
  <si>
    <t>航運</t>
  </si>
  <si>
    <t>被動元件</t>
  </si>
  <si>
    <t>矽</t>
  </si>
  <si>
    <t>特化</t>
  </si>
  <si>
    <t>封測</t>
  </si>
  <si>
    <t>低軌衛星</t>
  </si>
  <si>
    <t>光通訊</t>
  </si>
  <si>
    <t>雷射鑽頭/探針</t>
  </si>
  <si>
    <t>玻纖布</t>
  </si>
  <si>
    <t>廠務</t>
  </si>
  <si>
    <t>石油</t>
  </si>
  <si>
    <t>時間</t>
  </si>
  <si>
    <t>新聞&amp;注意事項</t>
  </si>
  <si>
    <t>需要關注的股神&amp;名人資訊</t>
  </si>
  <si>
    <t>月份注意事項</t>
  </si>
  <si>
    <t>Q1:1~3,Q2:4~6,Q3:7~9,Q4:10~12</t>
  </si>
  <si>
    <t>MrChen (ptt陳爸)</t>
  </si>
  <si>
    <t>https://www.pttweb.cc/user/mrchen</t>
  </si>
  <si>
    <t>12月</t>
  </si>
  <si>
    <t>凱基松山哥廖學邦</t>
  </si>
  <si>
    <t>巨人傑</t>
  </si>
  <si>
    <t>https://www.facebook.com/bigmanJJJ/</t>
  </si>
  <si>
    <t>股癌</t>
  </si>
  <si>
    <t>https://www.facebook.com/Gooaye</t>
  </si>
  <si>
    <t>a0808996</t>
  </si>
  <si>
    <t>https://www.pttweb.cc/user/a0808996</t>
  </si>
  <si>
    <t>川普的個人新聞網</t>
  </si>
  <si>
    <t>https://truthsocial.com/@realDonaldTrump</t>
  </si>
  <si>
    <t>山椒魚</t>
  </si>
  <si>
    <t>https://www.pttweb.cc/user/homoho</t>
  </si>
  <si>
    <t>金像電 高技 台燿  新的CPU設計原訂Q1末期出貨 改為Q2末期出貨</t>
  </si>
  <si>
    <t>關注 "資訊服務"族群  依據循環 5月開始可能是此族群上漲月份   持續到7月</t>
  </si>
  <si>
    <t>金像電 高技 台燿  如無變更行程 則Q2尾(6月) 記得五月底要布局 然後持有1個月</t>
  </si>
  <si>
    <t>每天的操作如下</t>
  </si>
  <si>
    <t>事項</t>
  </si>
  <si>
    <t>時間點</t>
  </si>
  <si>
    <t>判斷</t>
  </si>
  <si>
    <t>STOCK(後台)</t>
  </si>
  <si>
    <t>合併財報</t>
  </si>
  <si>
    <t>檢查新聞</t>
  </si>
  <si>
    <t>每天</t>
  </si>
  <si>
    <t>檢查合併財報</t>
  </si>
  <si>
    <t>月營收</t>
  </si>
  <si>
    <t>檢查月財報</t>
  </si>
  <si>
    <t>每月的8~10日</t>
  </si>
  <si>
    <t>消息分析</t>
  </si>
  <si>
    <t xml:space="preserve">檢查MSCI </t>
  </si>
  <si>
    <t>每年2 / 5 / 8 / 11 月</t>
  </si>
  <si>
    <t>標的篩選(前台)</t>
  </si>
  <si>
    <t>使用方法&amp;新聞</t>
  </si>
  <si>
    <t>更新行事曆-外資結算</t>
  </si>
  <si>
    <t>每月1~3日</t>
  </si>
  <si>
    <t>更新行事曆-非農數據</t>
  </si>
  <si>
    <t>每月第一個禮拜五</t>
  </si>
  <si>
    <t>更新行事曆-期貨結算</t>
  </si>
  <si>
    <t>每月第三個禮拜三</t>
  </si>
  <si>
    <t>檢查外資空單口數</t>
  </si>
  <si>
    <t>檢查除權息</t>
  </si>
  <si>
    <t>檢查新聞&amp;注意事項</t>
  </si>
  <si>
    <t>檢查政府連假</t>
  </si>
  <si>
    <t>檢查上市櫃處置股</t>
  </si>
  <si>
    <t>檢查名人發文</t>
  </si>
  <si>
    <t>紅綠</t>
  </si>
  <si>
    <t>更新紅綠</t>
  </si>
  <si>
    <t>紅綠-績優股</t>
  </si>
  <si>
    <t>更新紅綠-績優股</t>
  </si>
  <si>
    <t>題材股</t>
  </si>
  <si>
    <t>檢查題材股看趨勢</t>
  </si>
  <si>
    <t>買賣</t>
  </si>
  <si>
    <t>更新價位追蹤</t>
  </si>
  <si>
    <t>奇摩美股</t>
  </si>
  <si>
    <t>檢查美股漲跌</t>
  </si>
  <si>
    <t>每天1:00 看盤中</t>
  </si>
  <si>
    <t>PTT股版</t>
  </si>
  <si>
    <t>檢查消息</t>
  </si>
  <si>
    <t>股市循環觀察</t>
  </si>
  <si>
    <t>每月循環</t>
  </si>
  <si>
    <r>
      <rPr>
        <rFont val="Arial"/>
        <color rgb="FFFF0000"/>
        <sz val="10.0"/>
      </rPr>
      <t>每月開頭的1 2 3 交易日</t>
    </r>
    <r>
      <rPr>
        <rFont val="Arial"/>
        <color rgb="FF000000"/>
        <sz val="10.0"/>
      </rPr>
      <t xml:space="preserve"> 依據歷史 當日都會</t>
    </r>
    <r>
      <rPr>
        <rFont val="Arial"/>
        <color rgb="FFFF0000"/>
        <sz val="10.0"/>
      </rPr>
      <t>暴跌</t>
    </r>
    <r>
      <rPr>
        <rFont val="Arial"/>
        <color rgb="FF000000"/>
        <sz val="10.0"/>
      </rPr>
      <t>(跟外資匯款限制有關) &lt;代表每月月初可以低價買入 然後下月第一周賣出&gt;</t>
    </r>
  </si>
  <si>
    <t>每年的9 月 是股災月 依據歷史 整體都是跌 &lt;代表八月底要賣光 因為市場共識 導致散戶亂賣 9月大跌可找低點進場&gt;</t>
  </si>
  <si>
    <r>
      <rPr>
        <rFont val="Arial"/>
        <color rgb="FF000000"/>
        <sz val="10.0"/>
      </rPr>
      <t>每個關鍵點位(</t>
    </r>
    <r>
      <rPr>
        <rFont val="Arial"/>
        <color rgb="FFFF0000"/>
        <sz val="10.0"/>
      </rPr>
      <t>大盤每500點</t>
    </r>
    <r>
      <rPr>
        <rFont val="Arial"/>
        <color rgb="FF000000"/>
        <sz val="10.0"/>
      </rPr>
      <t xml:space="preserve">) 達到目標點後 </t>
    </r>
    <r>
      <rPr>
        <rFont val="Arial"/>
        <color rgb="FFFF0000"/>
        <sz val="10.0"/>
      </rPr>
      <t>隔天</t>
    </r>
    <r>
      <rPr>
        <rFont val="Arial"/>
        <color rgb="FF000000"/>
        <sz val="10.0"/>
      </rPr>
      <t>都會</t>
    </r>
    <r>
      <rPr>
        <rFont val="Arial"/>
        <color rgb="FFFF0000"/>
        <sz val="10.0"/>
      </rPr>
      <t>大暴跌</t>
    </r>
    <r>
      <rPr>
        <rFont val="Arial"/>
        <color rgb="FF000000"/>
        <sz val="10.0"/>
      </rPr>
      <t>(外資殺盤) 請在</t>
    </r>
    <r>
      <rPr>
        <rFont val="Arial"/>
        <color rgb="FFFF0000"/>
        <sz val="10.0"/>
      </rPr>
      <t>此時前賣出</t>
    </r>
    <r>
      <rPr>
        <rFont val="Arial"/>
        <color rgb="FF000000"/>
        <sz val="10.0"/>
      </rPr>
      <t xml:space="preserve"> 然後看情況最低點(</t>
    </r>
    <r>
      <rPr>
        <rFont val="Arial"/>
        <color rgb="FFFF0000"/>
        <sz val="10.0"/>
      </rPr>
      <t>第三天</t>
    </r>
    <r>
      <rPr>
        <rFont val="Arial"/>
        <color rgb="FF000000"/>
        <sz val="10.0"/>
      </rPr>
      <t>)買回</t>
    </r>
  </si>
  <si>
    <r>
      <rPr>
        <rFont val="Arial"/>
        <color rgb="FF000000"/>
        <sz val="10.0"/>
      </rPr>
      <t>每個月</t>
    </r>
    <r>
      <rPr>
        <rFont val="Arial"/>
        <color rgb="FFFF0000"/>
        <sz val="10.0"/>
      </rPr>
      <t>第三周的星期三</t>
    </r>
    <r>
      <rPr>
        <rFont val="Arial"/>
        <color rgb="FF000000"/>
        <sz val="10.0"/>
      </rPr>
      <t xml:space="preserve"> 要注意</t>
    </r>
    <r>
      <rPr>
        <rFont val="Arial"/>
        <color rgb="FFFF0000"/>
        <sz val="10.0"/>
      </rPr>
      <t>期貨結算日</t>
    </r>
    <r>
      <rPr>
        <rFont val="Arial"/>
        <color rgb="FF000000"/>
        <sz val="10.0"/>
      </rPr>
      <t xml:space="preserve"> 當周會有超大震盪 建議</t>
    </r>
    <r>
      <rPr>
        <rFont val="Arial"/>
        <color rgb="FFFF0000"/>
        <sz val="10.0"/>
      </rPr>
      <t>第二周周五賣光獲利</t>
    </r>
    <r>
      <rPr>
        <rFont val="Arial"/>
        <color rgb="FF000000"/>
        <sz val="10.0"/>
      </rPr>
      <t xml:space="preserve"> &lt;依據歷史紀錄 第三周會出現三種狀況&gt; </t>
    </r>
  </si>
  <si>
    <t xml:space="preserve">1.結算日爆殺  此時結算日可買進 </t>
  </si>
  <si>
    <t xml:space="preserve">2.結算日前爆殺 可以買進 結算日會暴漲 </t>
  </si>
  <si>
    <t>3.結算日前平盤 結算日暴漲  則後續幾天 會爆殺&gt;</t>
  </si>
  <si>
    <t>基本觀念</t>
  </si>
  <si>
    <t>外資未平倉口數增加或減少 該怎麼理解?</t>
  </si>
  <si>
    <t>1.如果股市當天大跌 且 當天外資未平倉口數下降 可視為跌深反彈的訊號</t>
  </si>
  <si>
    <t>什麼是紅綠買賣壓? 代表什麼意思 我應該如何使用?</t>
  </si>
  <si>
    <t>先說結論:</t>
  </si>
  <si>
    <r>
      <rPr>
        <rFont val="Arial"/>
        <color rgb="FFFF0000"/>
      </rPr>
      <t xml:space="preserve">綠比率(賣壓) &gt; 紅比率(買壓) </t>
    </r>
    <r>
      <rPr>
        <rFont val="Arial"/>
        <color theme="1"/>
      </rPr>
      <t>代表此"瞬間"股票還會</t>
    </r>
    <r>
      <rPr>
        <rFont val="Arial"/>
        <color rgb="FFFF0000"/>
      </rPr>
      <t>往上漲</t>
    </r>
    <r>
      <rPr>
        <rFont val="Arial"/>
        <color theme="1"/>
      </rPr>
      <t xml:space="preserve">  反之 </t>
    </r>
    <r>
      <rPr>
        <rFont val="Arial"/>
        <color rgb="FFFF0000"/>
      </rPr>
      <t>紅比率&gt;綠比率</t>
    </r>
    <r>
      <rPr>
        <rFont val="Arial"/>
        <color theme="1"/>
      </rPr>
      <t xml:space="preserve"> 代表此"瞬間" 股票還會</t>
    </r>
    <r>
      <rPr>
        <rFont val="Arial"/>
        <color rgb="FFFF0000"/>
      </rPr>
      <t>往下跌</t>
    </r>
    <r>
      <rPr>
        <rFont val="Arial"/>
        <color theme="1"/>
      </rPr>
      <t xml:space="preserve">  直到</t>
    </r>
    <r>
      <rPr>
        <rFont val="Arial"/>
        <color rgb="FFFF0000"/>
      </rPr>
      <t>比率平衡50:50保持穩定</t>
    </r>
  </si>
  <si>
    <t>原理舉例:</t>
  </si>
  <si>
    <t>假如我們只會看到如下兩行  不是五行</t>
  </si>
  <si>
    <t>10   X:O 20</t>
  </si>
  <si>
    <t>15   XX:OO 20</t>
  </si>
  <si>
    <t>目前股價在X:O 這行</t>
  </si>
  <si>
    <t>總賣壓比較會是 10+15  : 20+20</t>
  </si>
  <si>
    <r>
      <rPr>
        <rFont val="Arial"/>
        <color theme="1"/>
      </rPr>
      <t>當我們</t>
    </r>
    <r>
      <rPr>
        <rFont val="Arial"/>
        <color rgb="FFFF0000"/>
      </rPr>
      <t>價錢推進</t>
    </r>
    <r>
      <rPr>
        <rFont val="Arial"/>
        <color theme="1"/>
      </rPr>
      <t xml:space="preserve"> 從X:O 跑到XX:OO</t>
    </r>
  </si>
  <si>
    <t>第一行消失 第一行的賣 20 被買光了對吧? 所以此行價位會從賣壓變買壓 此時變成 ?? O:OO 20</t>
  </si>
  <si>
    <t>但是在O從賣變買的瞬間 是不是沒有人掛單 所以他是變成 0 O:OO 20 因為那個瞬間 賣被買光了  但買的掛單還沒人開始下</t>
  </si>
  <si>
    <t>是不是 就變成突然賣壓高 所以才會顯示 綠色賣壓多於買壓 但是以股價來看 他卻是漲上去</t>
  </si>
  <si>
    <r>
      <rPr>
        <rFont val="Arial"/>
        <color theme="1"/>
      </rPr>
      <t>當這個瞬間一直發生(大戶瘋狂買) 就變成</t>
    </r>
    <r>
      <rPr>
        <rFont val="Arial"/>
        <color rgb="FFFF0000"/>
      </rPr>
      <t>連續性</t>
    </r>
    <r>
      <rPr>
        <rFont val="Arial"/>
        <color theme="1"/>
      </rPr>
      <t xml:space="preserve"> 然後股價就會一直往上衝 所以</t>
    </r>
    <r>
      <rPr>
        <rFont val="Arial"/>
        <color rgb="FFFF0000"/>
      </rPr>
      <t>賣壓才會看起來一直維持比買壓高</t>
    </r>
  </si>
  <si>
    <t>反之 賣壓(紅)&gt;買壓(綠) 也是同樣道理</t>
  </si>
  <si>
    <t>此現象直到 比率平衡 此現象才會消失(因為沒人要往上買 或是往下賣了)</t>
  </si>
  <si>
    <t xml:space="preserve">所以當天看到想要的股票時 </t>
  </si>
  <si>
    <r>
      <rPr>
        <rFont val="Arial"/>
        <color theme="1"/>
      </rPr>
      <t xml:space="preserve">如果你剛好看到他漲了 紅綠條  </t>
    </r>
    <r>
      <rPr>
        <rFont val="Arial"/>
        <color rgb="FFFF0000"/>
      </rPr>
      <t>綠比較長</t>
    </r>
    <r>
      <rPr>
        <rFont val="Arial"/>
        <color theme="1"/>
      </rPr>
      <t xml:space="preserve">  你可以預期他</t>
    </r>
    <r>
      <rPr>
        <rFont val="Arial"/>
        <color rgb="FFFF0000"/>
      </rPr>
      <t>會繼續漲</t>
    </r>
    <r>
      <rPr>
        <rFont val="Arial"/>
        <color theme="1"/>
      </rPr>
      <t xml:space="preserve">  這時候</t>
    </r>
    <r>
      <rPr>
        <rFont val="Arial"/>
        <color rgb="FFFF0000"/>
      </rPr>
      <t xml:space="preserve">可能要追一下價 目前價位+0.1 0.2 去買 </t>
    </r>
    <r>
      <rPr>
        <rFont val="Arial"/>
        <color theme="1"/>
      </rPr>
      <t>(或是就不進了 等過段時間再回來看</t>
    </r>
  </si>
  <si>
    <r>
      <rPr>
        <rFont val="Arial"/>
        <color theme="1"/>
      </rPr>
      <t>如果看到他跌   紅綠條</t>
    </r>
    <r>
      <rPr>
        <rFont val="Arial"/>
        <color rgb="FFFF0000"/>
      </rPr>
      <t xml:space="preserve"> 紅比較長</t>
    </r>
    <r>
      <rPr>
        <rFont val="Arial"/>
        <color theme="1"/>
      </rPr>
      <t xml:space="preserve"> 你可以預期他</t>
    </r>
    <r>
      <rPr>
        <rFont val="Arial"/>
        <color rgb="FFFF0000"/>
      </rPr>
      <t>還會繼續跌</t>
    </r>
    <r>
      <rPr>
        <rFont val="Arial"/>
        <color theme="1"/>
      </rPr>
      <t xml:space="preserve"> 所以你可以</t>
    </r>
    <r>
      <rPr>
        <rFont val="Arial"/>
        <color rgb="FFFF0000"/>
      </rPr>
      <t>等到紅綠條平衡再買</t>
    </r>
  </si>
  <si>
    <t>怎麼看待美國非農就業數據?</t>
  </si>
  <si>
    <t>此為美國經濟基礎 只要非農就業高於預期 代表美國經濟好轉 會連帶影響台股"科技業"也走紅</t>
  </si>
  <si>
    <t>關於除權息該怎麼看待:</t>
  </si>
  <si>
    <r>
      <rPr>
        <rFont val="Arial"/>
        <color theme="1"/>
      </rPr>
      <t>就是很現實的</t>
    </r>
    <r>
      <rPr>
        <rFont val="Arial"/>
        <color rgb="FFFF0000"/>
      </rPr>
      <t>左手換右手</t>
    </r>
    <r>
      <rPr>
        <rFont val="Arial"/>
        <color theme="1"/>
      </rPr>
      <t xml:space="preserve"> 幫你被動賣出又買進  唯一幫你省的只有少了1%手續費 對你個人來說 實際上根本沒賺沒賠</t>
    </r>
  </si>
  <si>
    <r>
      <rPr>
        <rFont val="Arial"/>
        <color theme="1"/>
      </rPr>
      <t xml:space="preserve">依據統計 大部分股票 根本不可能短時間內填息成功 而且懂這邏輯的大戶 還會在除息前的高點 </t>
    </r>
    <r>
      <rPr>
        <rFont val="Arial"/>
        <color rgb="FFFF0000"/>
      </rPr>
      <t>直接大賣停利 導致股價跌更深</t>
    </r>
  </si>
  <si>
    <r>
      <rPr>
        <rFont val="Arial"/>
        <color theme="1"/>
      </rPr>
      <t>所以手持股票如果近期要</t>
    </r>
    <r>
      <rPr>
        <rFont val="Arial"/>
        <color rgb="FFFF0000"/>
      </rPr>
      <t>除權除息</t>
    </r>
    <r>
      <rPr>
        <rFont val="Arial"/>
        <color theme="1"/>
      </rPr>
      <t xml:space="preserve"> 而且是在 </t>
    </r>
    <r>
      <rPr>
        <rFont val="Arial"/>
        <color rgb="FFFF0000"/>
      </rPr>
      <t>"獲利中"的股票</t>
    </r>
    <r>
      <rPr>
        <rFont val="Arial"/>
        <color theme="1"/>
      </rPr>
      <t xml:space="preserve">  </t>
    </r>
    <r>
      <rPr>
        <rFont val="Arial"/>
        <color rgb="FFFF0000"/>
      </rPr>
      <t>強烈建議在該日期前賣出</t>
    </r>
    <r>
      <rPr>
        <rFont val="Arial"/>
        <color theme="1"/>
      </rPr>
      <t xml:space="preserve"> 雖然也有少數會秒填息 但是畢竟是"少數"</t>
    </r>
  </si>
  <si>
    <t>除非你手上現在這檔股票已經在賠錢了 那就放著吧 可以賭看看跌深反彈</t>
  </si>
  <si>
    <t>如何看待現金增資</t>
  </si>
  <si>
    <r>
      <rPr>
        <rFont val="Arial"/>
        <color theme="1"/>
      </rPr>
      <t>所有</t>
    </r>
    <r>
      <rPr>
        <rFont val="Arial"/>
        <color rgb="FFFF0000"/>
      </rPr>
      <t>"高檔價位"股票</t>
    </r>
    <r>
      <rPr>
        <rFont val="Arial"/>
        <color theme="1"/>
      </rPr>
      <t xml:space="preserve"> 搞</t>
    </r>
    <r>
      <rPr>
        <rFont val="Arial"/>
        <color rgb="FFFF0000"/>
      </rPr>
      <t>現金增資</t>
    </r>
    <r>
      <rPr>
        <rFont val="Arial"/>
        <color theme="1"/>
      </rPr>
      <t xml:space="preserve"> 增完股價就會連吃好幾隻跌停  </t>
    </r>
    <r>
      <rPr>
        <rFont val="Arial"/>
        <color rgb="FFFF0000"/>
      </rPr>
      <t xml:space="preserve">有看到要增資的股票 要快點出清  </t>
    </r>
    <r>
      <rPr>
        <rFont val="Arial"/>
        <color theme="1"/>
      </rPr>
      <t>原因在於 現金增資公司開的價位一定少於目前股票價位 會有一大波賣出賺價差</t>
    </r>
  </si>
  <si>
    <r>
      <rPr>
        <rFont val="Arial"/>
        <color theme="1"/>
      </rPr>
      <t xml:space="preserve">關於每大盤每漲500點 當天或隔天就會大崩跌的 階段崩跌 的狀況 (大盤盤面很好看的還是顯示大漲  但是實際上 </t>
    </r>
    <r>
      <rPr>
        <rFont val="Arial"/>
        <color rgb="FFFF0000"/>
      </rPr>
      <t>大多股票都是綠</t>
    </r>
    <r>
      <rPr>
        <rFont val="Arial"/>
        <color theme="1"/>
      </rPr>
      <t xml:space="preserve"> 所以不能只單看大盤顯示數據</t>
    </r>
  </si>
  <si>
    <t>平日上市跌數約300~400</t>
  </si>
  <si>
    <t>平日上櫃跌數約250~300</t>
  </si>
  <si>
    <t>日期</t>
  </si>
  <si>
    <t>大盤突破狀況</t>
  </si>
  <si>
    <t>實際狀況</t>
  </si>
  <si>
    <t>資料佐證</t>
  </si>
  <si>
    <t>台股暴跌三天</t>
  </si>
  <si>
    <t>上市 跌400~600檔 /總900 櫃買400~600檔跌 /總825</t>
  </si>
  <si>
    <t>台股當天一片綠</t>
  </si>
  <si>
    <t>櫃買528檔跌 / 總825檔</t>
  </si>
  <si>
    <t>隔天一片綠</t>
  </si>
  <si>
    <t>櫃買639檔跌/ 總825檔</t>
  </si>
  <si>
    <t>台股隔天開始連跌三天</t>
  </si>
  <si>
    <t>櫃買400~600檔跌 /總825</t>
  </si>
  <si>
    <t>台股崩好幾天</t>
  </si>
  <si>
    <t>台股崩到8/21回穩</t>
  </si>
  <si>
    <t>為什麼大盤紅 但是實際卻綠?</t>
  </si>
  <si>
    <t>主因在於 台積電仍然在緩慢漲 台積電指數1點 約可增加大盤8點  去除台積電指數 才是實際大盤指數</t>
  </si>
  <si>
    <t>如何使用這項資訊?</t>
  </si>
  <si>
    <r>
      <rPr>
        <rFont val="Arial"/>
        <color theme="1"/>
      </rPr>
      <t>這種大跌日 由於是</t>
    </r>
    <r>
      <rPr>
        <rFont val="Arial"/>
        <b/>
        <color rgb="FFFF0000"/>
      </rPr>
      <t>可預期的</t>
    </r>
    <r>
      <rPr>
        <rFont val="Arial"/>
        <color theme="1"/>
      </rPr>
      <t xml:space="preserve"> 所以在階段前可準備資金 選好自己看好的股票 在</t>
    </r>
    <r>
      <rPr>
        <rFont val="Arial"/>
        <color rgb="FFFF0000"/>
      </rPr>
      <t>當天暴跌約1:00</t>
    </r>
    <r>
      <rPr>
        <rFont val="Arial"/>
        <color theme="1"/>
      </rPr>
      <t>左右 隨意進場  隔天通常都會反彈漲回去</t>
    </r>
  </si>
  <si>
    <r>
      <rPr>
        <rFont val="Arial"/>
        <color theme="1"/>
      </rPr>
      <t>由於有時候連崩好幾天 怕沒買在最低點的 可把資金</t>
    </r>
    <r>
      <rPr>
        <rFont val="Arial"/>
        <color rgb="FFFF0000"/>
      </rPr>
      <t>分散進場</t>
    </r>
    <r>
      <rPr>
        <rFont val="Arial"/>
        <color theme="1"/>
      </rPr>
      <t xml:space="preserve"> 如準備30萬 則分3天 10萬 10萬 10萬進場</t>
    </r>
  </si>
  <si>
    <r>
      <rPr>
        <rFont val="Arial"/>
        <color theme="1"/>
      </rPr>
      <t>目前數據顯示</t>
    </r>
    <r>
      <rPr>
        <rFont val="Arial"/>
        <color rgb="FFFF0000"/>
      </rPr>
      <t>最多連崩3天回穩 最少隔天回穩</t>
    </r>
  </si>
  <si>
    <t>關於每月 1 2 3 外資結算日</t>
  </si>
  <si>
    <r>
      <rPr>
        <rFont val="Arial"/>
        <color theme="1"/>
      </rPr>
      <t>線圖經驗顯示第一天大約12點開殺 第二日整體大暴跌 第三天開始回補  建議</t>
    </r>
    <r>
      <rPr>
        <rFont val="Arial"/>
        <color rgb="FFFF0000"/>
      </rPr>
      <t>最慢第一天的9:30最高點要先逃 第三天12點後回補</t>
    </r>
  </si>
  <si>
    <t>大盤狀況</t>
  </si>
  <si>
    <t>爆殺</t>
  </si>
  <si>
    <t>上市 跌 765 / 總900  上櫃 跌463 / 總825</t>
  </si>
  <si>
    <t>上市 跌 500 / 總900  上櫃 跌252 / 總825</t>
  </si>
  <si>
    <t>回補日</t>
  </si>
  <si>
    <t>上市 跌 300 / 總900  上櫃 跌356 / 總825</t>
  </si>
  <si>
    <t>線圖看起來紅</t>
  </si>
  <si>
    <t>12點後開始全面下殺</t>
  </si>
  <si>
    <t>上市 跌 600 / 總900  上櫃 跌450 / 總825</t>
  </si>
  <si>
    <t>全面下殺</t>
  </si>
  <si>
    <t>上市 跌 606 / 總900  上櫃 跌457 / 總825</t>
  </si>
  <si>
    <t>還在殺(剛好搭配連假效應)</t>
  </si>
  <si>
    <t>上市 跌 541 / 總900  上櫃 跌436 / 總825</t>
  </si>
  <si>
    <t>關於台積電權值</t>
  </si>
  <si>
    <t>台積電漲一元 = 大盤漲8元 所以要看大盤真實情況 就必須要把台積電漲跌扣掉</t>
  </si>
  <si>
    <t>什麼是 "公告本公司董事會決議通過私募普通股補辦公開發行案"</t>
  </si>
  <si>
    <t>運作原理是:</t>
  </si>
  <si>
    <t>1.公司私下募款 給大股東 相關企業 用低價買股票 用於擴廠  此股票為"私募股票" 依據政府規定 三年內不得交易所買賣</t>
  </si>
  <si>
    <t>2. 經過3年後 此股票解禁</t>
  </si>
  <si>
    <t>3. 由於當時是以極低價位買給各大股東 所以會有很大一部分解禁後開始利益結算</t>
  </si>
  <si>
    <t>4. 由於不管怎麼賣 都是當時買入價的好幾倍 所以會亂賣  導致解禁日及後續幾天極大機率跌停 和極大賣壓</t>
  </si>
  <si>
    <t>5. 手上有股票的 記得在解禁日前出清</t>
  </si>
  <si>
    <t>如何解讀財報?</t>
  </si>
  <si>
    <t>需要使用</t>
  </si>
  <si>
    <t>公開資訊觀測站</t>
  </si>
  <si>
    <t>重大資訊:</t>
  </si>
  <si>
    <t>每月營收報告:</t>
  </si>
  <si>
    <t>政府發布</t>
  </si>
  <si>
    <t>財報狗</t>
  </si>
  <si>
    <t>重大資訊主要看的是 每季發的 "整年累積財務報告" 的消息 每間公司發布日期不一樣 需要每天去網站抓資料監控</t>
  </si>
  <si>
    <r>
      <rPr>
        <rFont val="Arial"/>
        <color theme="1"/>
      </rPr>
      <t>每月營收報告是 每個月的</t>
    </r>
    <r>
      <rPr>
        <rFont val="Arial"/>
        <color rgb="FFFF0000"/>
      </rPr>
      <t>10日</t>
    </r>
    <r>
      <rPr>
        <rFont val="Arial"/>
        <color theme="1"/>
      </rPr>
      <t xml:space="preserve">前 政府會要求企業上傳 "單月"營收 </t>
    </r>
  </si>
  <si>
    <r>
      <rPr>
        <rFont val="Arial"/>
        <color rgb="FF000000"/>
      </rPr>
      <t xml:space="preserve">注意: 月營收報告只內含 </t>
    </r>
    <r>
      <rPr>
        <rFont val="Arial"/>
        <color rgb="FFFF0000"/>
      </rPr>
      <t>"單月營收"</t>
    </r>
    <r>
      <rPr>
        <rFont val="Arial"/>
        <color rgb="FF000000"/>
      </rPr>
      <t xml:space="preserve">  不是</t>
    </r>
    <r>
      <rPr>
        <rFont val="Arial"/>
        <color rgb="FFFF0000"/>
      </rPr>
      <t>"單月淨利"</t>
    </r>
    <r>
      <rPr>
        <rFont val="Arial"/>
        <color rgb="FF000000"/>
      </rPr>
      <t xml:space="preserve">  /  要看淨利  只能從 </t>
    </r>
    <r>
      <rPr>
        <rFont val="Arial"/>
        <color rgb="FFFF0000"/>
      </rPr>
      <t>"每季發的整年合併財務報告"</t>
    </r>
    <r>
      <rPr>
        <rFont val="Arial"/>
        <color rgb="FF000000"/>
      </rPr>
      <t>內  才有資料  所以</t>
    </r>
    <r>
      <rPr>
        <rFont val="Arial"/>
        <color rgb="FFFF0000"/>
      </rPr>
      <t>公司整體有沒有賺錢 是從合併財報看</t>
    </r>
    <r>
      <rPr>
        <rFont val="Arial"/>
        <color rgb="FF000000"/>
      </rPr>
      <t xml:space="preserve">   月營收 只是讓你能事前預測</t>
    </r>
  </si>
  <si>
    <t>舉個例子</t>
  </si>
  <si>
    <t>3706 神達</t>
  </si>
  <si>
    <t>目前時間點: 2025/11/13</t>
  </si>
  <si>
    <t>目前有 Q1 Q2 Q3 三季的合併財報 &amp; 10月的月營收報告</t>
  </si>
  <si>
    <t>可從資料看出 10月 單月營收的增長率 跟上個月筆試 21.2%  跟去年的10月比是 69.99%</t>
  </si>
  <si>
    <r>
      <rPr>
        <rFont val="Arial"/>
        <color theme="1"/>
      </rPr>
      <t>此時 由於今年跟去年同期比 看起來</t>
    </r>
    <r>
      <rPr>
        <rFont val="Arial"/>
        <color rgb="FFFF0000"/>
      </rPr>
      <t>增長率很棒有69.99%</t>
    </r>
    <r>
      <rPr>
        <rFont val="Arial"/>
        <color theme="1"/>
      </rPr>
      <t xml:space="preserve"> 所以可以期待一下 "今年是賺錢的"  且跟</t>
    </r>
    <r>
      <rPr>
        <rFont val="Arial"/>
        <color rgb="FFFF0000"/>
      </rPr>
      <t xml:space="preserve">上個月比增長率是21.2% </t>
    </r>
    <r>
      <rPr>
        <rFont val="Arial"/>
        <color theme="1"/>
      </rPr>
      <t>也是大賺 可以期待</t>
    </r>
  </si>
  <si>
    <r>
      <rPr>
        <rFont val="Arial"/>
        <color theme="1"/>
      </rPr>
      <t>但是這是以 "月營收"的層面去看  不是"淨利" 因為還沒去扣損失 也還沒有"季合併報表"出現 所以還</t>
    </r>
    <r>
      <rPr>
        <rFont val="Arial"/>
        <color rgb="FFFF0000"/>
      </rPr>
      <t xml:space="preserve">"不能確定是否真的賺錢 充其量只能先列入關注" </t>
    </r>
  </si>
  <si>
    <r>
      <rPr>
        <rFont val="Arial"/>
        <color theme="1"/>
      </rPr>
      <t>季度分類如下 季度財報截止日可能慢1~1.5個月 所以可能股價早就反映過了 所以還是需要</t>
    </r>
    <r>
      <rPr>
        <rFont val="Arial"/>
        <color rgb="FFFF0000"/>
      </rPr>
      <t>先查看每月的營收</t>
    </r>
  </si>
  <si>
    <t>注意!!! 如果數字被()框起來是代表 負營收 以下圖例子是 年合併營收EPS "-1.13"  (有些公司會直接寫負號)</t>
  </si>
  <si>
    <t xml:space="preserve">然後過幾天 幾個周 幾個月後 </t>
  </si>
  <si>
    <t xml:space="preserve">Q3時發出 "整年的合併財報" 資訊如右圖 </t>
  </si>
  <si>
    <r>
      <rPr>
        <rFont val="Arial"/>
        <color theme="1"/>
      </rPr>
      <t xml:space="preserve">可以得知 目前 </t>
    </r>
    <r>
      <rPr>
        <rFont val="Arial"/>
        <color rgb="FFFF0000"/>
      </rPr>
      <t xml:space="preserve">"全年合併 EPS是3.68" </t>
    </r>
  </si>
  <si>
    <r>
      <rPr>
        <rFont val="Arial"/>
        <color theme="1"/>
      </rPr>
      <t xml:space="preserve">但是此時要搭配上 </t>
    </r>
    <r>
      <rPr>
        <rFont val="Arial"/>
        <color rgb="FFFF0000"/>
      </rPr>
      <t>"上季的整年財報"</t>
    </r>
    <r>
      <rPr>
        <rFont val="Arial"/>
        <color theme="1"/>
      </rPr>
      <t xml:space="preserve"> 由 </t>
    </r>
    <r>
      <rPr>
        <rFont val="Arial"/>
        <color rgb="FFFF0000"/>
      </rPr>
      <t>"這季的整年合併財報 減掉 上一季的整年合併財報"</t>
    </r>
  </si>
  <si>
    <r>
      <rPr>
        <rFont val="Arial"/>
        <color theme="1"/>
      </rPr>
      <t xml:space="preserve">才能準確得知 " </t>
    </r>
    <r>
      <rPr>
        <rFont val="Arial"/>
        <color rgb="FFFF0000"/>
      </rPr>
      <t>這個季度 到底有沒有賺錢</t>
    </r>
    <r>
      <rPr>
        <rFont val="Arial"/>
        <color theme="1"/>
      </rPr>
      <t>"</t>
    </r>
  </si>
  <si>
    <t xml:space="preserve">此時 一樣去公開資訊站  </t>
  </si>
  <si>
    <t>搜尋個股的 歷史訊息</t>
  </si>
  <si>
    <t>找 Q2的整年合併財報</t>
  </si>
  <si>
    <t>Q2 財報如下</t>
  </si>
  <si>
    <r>
      <rPr>
        <rFont val="Arial"/>
        <color theme="1"/>
      </rPr>
      <t>可以得知 Q2當時的合併EPS是</t>
    </r>
    <r>
      <rPr>
        <rFont val="Arial"/>
        <color rgb="FFFF0000"/>
      </rPr>
      <t>2.34元</t>
    </r>
  </si>
  <si>
    <t>Q3合併-Q2合併=Q3單季  =&gt;  3.68-2.34= 1.34元</t>
  </si>
  <si>
    <t>此時  這個1.34 是好還是壞呢? 不知道   所以要搭配歷史紀錄網站 這邊推薦使用財報狗</t>
  </si>
  <si>
    <t>https://statementdog.com/analysis/3706/eps</t>
  </si>
  <si>
    <t>頁面點入財務報表&gt;每股盈餘</t>
  </si>
  <si>
    <t>此時可知道此 最新合併財報 還沒有被大眾新聞公開給各個散戶 所以Q3資料還沒有被整理</t>
  </si>
  <si>
    <r>
      <rPr>
        <rFont val="Arial"/>
        <color theme="1"/>
      </rPr>
      <t>所以以我們</t>
    </r>
    <r>
      <rPr>
        <rFont val="Arial"/>
        <color rgb="FFFF0000"/>
      </rPr>
      <t>自行計算的角度來說 算是可拚第一手消息</t>
    </r>
  </si>
  <si>
    <t>目前 由財報狗 可得知上個季度Q2 的EPS 是1.23</t>
  </si>
  <si>
    <t>此時使用公式</t>
  </si>
  <si>
    <t>(這季EPS-上季EPS)/上季EPS*100%=增長率</t>
  </si>
  <si>
    <r>
      <rPr>
        <rFont val="Arial"/>
        <color theme="1"/>
      </rPr>
      <t>(1.34-1.23)/1.23*100%=</t>
    </r>
    <r>
      <rPr>
        <rFont val="Arial"/>
        <color rgb="FFFF0000"/>
      </rPr>
      <t>8%</t>
    </r>
    <r>
      <rPr>
        <rFont val="Arial"/>
        <color theme="1"/>
      </rPr>
      <t xml:space="preserve"> 增長</t>
    </r>
  </si>
  <si>
    <t xml:space="preserve">結論:  </t>
  </si>
  <si>
    <r>
      <rPr>
        <rFont val="Arial"/>
        <color theme="1"/>
      </rPr>
      <t xml:space="preserve">跟Q3目前EPS差不多增長率 代表穩定成長 但是不多 </t>
    </r>
    <r>
      <rPr>
        <rFont val="Arial"/>
        <color rgb="FFFF0000"/>
      </rPr>
      <t>沒有超過20% 都不建議炒短線  只能放長線(我個人不考慮)</t>
    </r>
  </si>
  <si>
    <t>如果發現EPS比上一季還低 相減後小於0  就是虧損</t>
  </si>
  <si>
    <t>如果發現EPS 超過許多 那股價會大幅飆升 (一般我抓20%)</t>
  </si>
  <si>
    <r>
      <rPr>
        <rFont val="Arial"/>
        <color theme="1"/>
      </rPr>
      <t xml:space="preserve">但如果出現EPS增長率有不合理狀況 如超過200%300%這種 可能要看情況考慮一下是否要賭 因為給人的疑慮是 </t>
    </r>
    <r>
      <rPr>
        <rFont val="Arial"/>
        <color rgb="FFFF0000"/>
      </rPr>
      <t>未來沒有成長空間</t>
    </r>
  </si>
  <si>
    <t>如果嫌麻煩的 就直接等人家計算好吧 只是就會錯失第一時間點</t>
  </si>
  <si>
    <t>https://winvest.tw/</t>
  </si>
  <si>
    <t>什麼是MSCI 季調?</t>
  </si>
  <si>
    <t>MSCI為Morgan Stanley Capital International的縮寫，中文翻譯為「摩根史坦利資本國際」，常見的用詞包括摩根指數、大摩指數、明晟指數等等，</t>
  </si>
  <si>
    <t>是一家股價指數和股東權益投資組合分析工具之供應商，全球超過80%的基金經理人，皆以MSCI所編列的全球指數作為投資組合參考指標。</t>
  </si>
  <si>
    <t>MSCI成分股於每年2月底、5月底、8月底、11月底這些時間會做調整，也就是俗稱的「MSCI季度調整」，MSCI調整內容通常會提早20天公告，生效日當天收盤後指數會變成調整後的數值。</t>
  </si>
  <si>
    <r>
      <rPr>
        <rFont val="Arial"/>
        <color theme="1"/>
      </rPr>
      <t>由字面上的判斷，投資人可能會認為新列入的股票會漲，而被剔除的股票會跌，但</t>
    </r>
    <r>
      <rPr>
        <rFont val="Arial"/>
        <color rgb="FFFF0000"/>
      </rPr>
      <t>回推歷史資料可發現，市場慣性並非如此</t>
    </r>
    <r>
      <rPr>
        <rFont val="Arial"/>
        <color theme="1"/>
      </rPr>
      <t>，但可以確定生效日當天最後一盤交易會爆大量是很明確的。</t>
    </r>
  </si>
  <si>
    <t>以下是2025/11/24 Q4季調分析</t>
  </si>
  <si>
    <r>
      <rPr>
        <rFont val="Arial"/>
        <color theme="1"/>
      </rPr>
      <t xml:space="preserve">由右方清單可結論:  </t>
    </r>
    <r>
      <rPr>
        <rFont val="Arial"/>
        <color rgb="FFFF0000"/>
      </rPr>
      <t>調整當日適合做隔日沖</t>
    </r>
  </si>
  <si>
    <t>1. 從標準轉到小型 或是從小型轉到標準 沒有特別漲跌</t>
  </si>
  <si>
    <t>2. 從無轉到小型 會有很明顯的漲幅</t>
  </si>
  <si>
    <t>3.從小型剔除出清單 會有很明顯的跌幅</t>
  </si>
  <si>
    <t>此清單為"當日尾盤狀況" 後續狀況需要時間觀測(目前2025/11/24)</t>
  </si>
  <si>
    <t>什麼是本益比? EPS? 可以用來幹嘛?  怎麼估價一支股票合理的價位?</t>
  </si>
  <si>
    <t>EPS 是公司淨利潤分配到每一股普通股的金額，用來衡量公司每股的盈利能力</t>
  </si>
  <si>
    <t>本益比是 表示「投資者願意為每 1 元盈利支付多少價格」</t>
  </si>
  <si>
    <t>假設 股價 50 元，EPS = 5 元</t>
  </si>
  <si>
    <t>P/E=50÷5=10</t>
  </si>
  <si>
    <t>解讀：市場願意為每 1 元盈利支付 10 元股價。</t>
  </si>
  <si>
    <t>P/E 高 → 市場對公司未來成長有信心，願意付高價</t>
  </si>
  <si>
    <t>P/E 低 → 市場對公司未來成長不看好，或股價可能被低估</t>
  </si>
  <si>
    <t>那麼本益比和EPS可以怎麼應用?</t>
  </si>
  <si>
    <r>
      <rPr>
        <rFont val="Arial"/>
        <color theme="1"/>
      </rPr>
      <t>結論是 : "預估"</t>
    </r>
    <r>
      <rPr>
        <rFont val="Arial"/>
        <color rgb="FFFF0000"/>
      </rPr>
      <t>合理股價= EPS*本益比</t>
    </r>
  </si>
  <si>
    <t>本益比資訊可以去政府網站找到</t>
  </si>
  <si>
    <t>上市:</t>
  </si>
  <si>
    <t>上櫃:</t>
  </si>
  <si>
    <t>以2025/11/24 富喬為例子</t>
  </si>
  <si>
    <t xml:space="preserve">並從財報狗這邊得知 </t>
  </si>
  <si>
    <t>https://statementdog.com/analysis/1815/eps</t>
  </si>
  <si>
    <t>Q1+Q2+Q3的EPS為0.81</t>
  </si>
  <si>
    <r>
      <rPr>
        <rFont val="Arial"/>
        <color theme="1"/>
      </rPr>
      <t>依據公式 0.81 * 74.72 =</t>
    </r>
    <r>
      <rPr>
        <rFont val="Arial"/>
        <color rgb="FFFF0000"/>
      </rPr>
      <t xml:space="preserve"> 60.5</t>
    </r>
  </si>
  <si>
    <t>所以預估合理價位應該為60.5元  相比目前價位 有極大的溢出</t>
  </si>
  <si>
    <r>
      <rPr>
        <rFont val="Arial"/>
        <color theme="1"/>
      </rPr>
      <t>代表股價被高估了  所以</t>
    </r>
    <r>
      <rPr>
        <rFont val="Arial"/>
        <color rgb="FFFF0000"/>
      </rPr>
      <t>要小心有可能大回檔</t>
    </r>
  </si>
  <si>
    <t xml:space="preserve">但是  因為這是 Q1+Q2+Q3的EPS去計算  </t>
  </si>
  <si>
    <r>
      <rPr>
        <rFont val="Arial"/>
        <color rgb="FFFF0000"/>
      </rPr>
      <t>Q3財報的結算時間點為9/30  沒有10月&amp;11月資料</t>
    </r>
    <r>
      <rPr>
        <rFont val="Arial"/>
        <color theme="1"/>
      </rPr>
      <t>(目前時間點為2025/11/24 所以11月資料還沒有出 只會有10月)</t>
    </r>
  </si>
  <si>
    <r>
      <rPr>
        <rFont val="Arial"/>
        <color theme="1"/>
      </rPr>
      <t>由於政府</t>
    </r>
    <r>
      <rPr>
        <rFont val="Arial"/>
        <color rgb="FFFF0000"/>
      </rPr>
      <t>沒有</t>
    </r>
    <r>
      <rPr>
        <rFont val="Arial"/>
        <color theme="1"/>
      </rPr>
      <t>強制要求公司行號公告 "單月EPS" 所以</t>
    </r>
    <r>
      <rPr>
        <rFont val="Arial"/>
        <color rgb="FFFF0000"/>
      </rPr>
      <t>除非公司自己發新聞稿  不然沒有可以參考的資料</t>
    </r>
  </si>
  <si>
    <r>
      <rPr>
        <rFont val="Arial"/>
        <color theme="1"/>
      </rPr>
      <t>如果遇到被列為</t>
    </r>
    <r>
      <rPr>
        <rFont val="Arial"/>
        <color rgb="FFFF0000"/>
      </rPr>
      <t>注意股之類的</t>
    </r>
    <r>
      <rPr>
        <rFont val="Arial"/>
        <color theme="1"/>
      </rPr>
      <t xml:space="preserve"> 政府會要求公司發布</t>
    </r>
    <r>
      <rPr>
        <rFont val="Arial"/>
        <color rgb="FFFF0000"/>
      </rPr>
      <t xml:space="preserve">"月"財報 這時候可以看EPS </t>
    </r>
    <r>
      <rPr>
        <rFont val="Arial"/>
        <color theme="1"/>
      </rPr>
      <t>可以去公開資訊站查資料</t>
    </r>
  </si>
  <si>
    <t>(只能單個單個找)</t>
  </si>
  <si>
    <t>114/10月報表寫EPS為0.23</t>
  </si>
  <si>
    <t>查找新聞 富喬有發新聞稿</t>
  </si>
  <si>
    <t>可得知10月EPS為0.2</t>
  </si>
  <si>
    <t>搭配上之前Q1+Q2+Q3的EPS 0.81</t>
  </si>
  <si>
    <t>此時以10月來看的EPS為 0.81+0.2=1.01</t>
  </si>
  <si>
    <t>1.01*74.72= 75.47</t>
  </si>
  <si>
    <t>跟現在的富喬股價 80.7 相比 還有下跌空間</t>
  </si>
  <si>
    <t>所以富喬的目標購入價 可以設定為75~76元</t>
  </si>
  <si>
    <t>但是 這個EPS時間點為 2025/11/14的結算  目前時間點為2025/11/24 有段時間差距了</t>
  </si>
  <si>
    <t>所以是否真的要等到75元才買也是需要考慮</t>
  </si>
  <si>
    <t>且由於EPS Q4 財報還沒出來 無法預估未來是否會繼續成長 所以目標要賣的價錢還是未知數</t>
  </si>
  <si>
    <r>
      <rPr>
        <rFont val="Arial"/>
        <color theme="1"/>
      </rPr>
      <t>能做的只有</t>
    </r>
    <r>
      <rPr>
        <rFont val="Arial"/>
        <color rgb="FFFF0000"/>
      </rPr>
      <t>關注新聞看11月的EPS出來的當下</t>
    </r>
    <r>
      <rPr>
        <rFont val="Arial"/>
        <color theme="1"/>
      </rPr>
      <t xml:space="preserve"> 立刻</t>
    </r>
    <r>
      <rPr>
        <rFont val="Arial"/>
        <color rgb="FFFF0000"/>
      </rPr>
      <t>計算EPS*本益比</t>
    </r>
    <r>
      <rPr>
        <rFont val="Arial"/>
        <color theme="1"/>
      </rPr>
      <t xml:space="preserve"> 看是否股價溢出決定是否賣出</t>
    </r>
  </si>
  <si>
    <t>EPS該多高才是一個大戶可能會看好的股票?</t>
  </si>
  <si>
    <t>依據PTT統計 EPS通常要轉虧為盈 且超過0.8 (0.8是很關鍵基準點)</t>
  </si>
  <si>
    <t>這條件才會有人看好</t>
  </si>
  <si>
    <t>基本選股操作流程（每個人都要會！！！）</t>
  </si>
  <si>
    <t>持股比例</t>
  </si>
  <si>
    <t>30%題材股</t>
  </si>
  <si>
    <t>30紅綠股（非題材）</t>
  </si>
  <si>
    <t>30%其他</t>
  </si>
  <si>
    <t>篩選階段</t>
  </si>
  <si>
    <t>1.檢查是否是此時間點的熱門題材(非必要)</t>
  </si>
  <si>
    <t>2.選中題材後比對紅綠（三綠）</t>
  </si>
  <si>
    <t>3.檢查大戶持比</t>
  </si>
  <si>
    <t>4.檢查20ma</t>
  </si>
  <si>
    <t>5.檢查5ma 與10ma 是否交叉或接近</t>
  </si>
  <si>
    <t>6.檢查隔日沖買賣數量（檢查外資）</t>
  </si>
  <si>
    <t>7.檢查歷史價位</t>
  </si>
  <si>
    <t>8.檢查是否已經進入盤整階段（非必要）</t>
  </si>
  <si>
    <t>買入當下階段時間點</t>
  </si>
  <si>
    <t>1.每日9:45期貨早盤會開盤 此時狀況可精準預估今日大盤漲跌 大跌日推薦買進</t>
  </si>
  <si>
    <t>2.檢查當下時間大戶佔比買入賣出對抗壓力</t>
  </si>
  <si>
    <t>3.檢查新聞</t>
  </si>
  <si>
    <t>4.檢查買壓賣壓紅綠比較（綠高未來會漲紅高未來會跌 直到平衡 所以買入的當下必須為紅高狀態轉平衡後才買）</t>
  </si>
  <si>
    <t>5.買入時間建議在10:30左右 或是下午12:30左右</t>
  </si>
  <si>
    <t>6.自我設定停損價（不同投入金額有不同停損策略 自己評估可承受度</t>
  </si>
  <si>
    <t>賣出當下階段時間點</t>
  </si>
  <si>
    <t>1.同買入邏輯</t>
  </si>
  <si>
    <t>2.同買入邏輯</t>
  </si>
  <si>
    <t>3.同買入邏輯 （此時綠高階段轉平衡後才是當下股價最高點）</t>
  </si>
  <si>
    <t>4.賣出時間一律為開盤到9:30之間</t>
  </si>
  <si>
    <t>5.如果個股飆漲保持5ma線之上 則高機率未來會繼續漲 如果開始趨緩被5ma追上 或跌破5ma 可開始考慮停利（出一半）</t>
  </si>
  <si>
    <t>每日要檢查的項目（檢查手上股票 每個都要點開看）</t>
  </si>
  <si>
    <t>1.檢查外資未平倉口數（去網站）</t>
  </si>
  <si>
    <t>2.檢查除權息表單（去網站）</t>
  </si>
  <si>
    <t>3.檢查每日盤後公布隔日處置股票（去網站）</t>
  </si>
  <si>
    <t>4.每週五檢查持股的大戶佔比</t>
  </si>
  <si>
    <t>5.檢查新聞</t>
  </si>
  <si>
    <t>6.檢查美股</t>
  </si>
  <si>
    <t>7.檢查期貨夜盤結果（凌晨三點收盤 所以早上7點8點檢查） 夜盤結果會影響隔日大盤早盤盤面</t>
  </si>
  <si>
    <t>8.檢查9:45期貨早盤開盤 大紅適合賣出</t>
  </si>
  <si>
    <t>9.檢查題材走勢 找出目前是那種題材熱門並記錄</t>
  </si>
  <si>
    <t>外資空單分析</t>
  </si>
  <si>
    <t>rawdata</t>
  </si>
  <si>
    <t>202601~202603</t>
  </si>
  <si>
    <t>前五大</t>
  </si>
  <si>
    <t>前十大</t>
  </si>
  <si>
    <t>前五特法</t>
  </si>
  <si>
    <t>前十特法</t>
  </si>
  <si>
    <t>外資</t>
  </si>
  <si>
    <t>投信</t>
  </si>
  <si>
    <t>自營商</t>
  </si>
  <si>
    <t>收盤</t>
  </si>
  <si>
    <t>0115/03/30</t>
  </si>
  <si>
    <t>0115/03/27</t>
  </si>
  <si>
    <t>0115/03/26</t>
  </si>
  <si>
    <t>0115/03/25</t>
  </si>
  <si>
    <t>0115/03/24</t>
  </si>
  <si>
    <t>0115/03/23</t>
  </si>
  <si>
    <t>0115/03/20</t>
  </si>
  <si>
    <t>0115/03/19</t>
  </si>
  <si>
    <t>0115/03/18</t>
  </si>
  <si>
    <t>0115/03/17</t>
  </si>
  <si>
    <t>0115/03/16</t>
  </si>
  <si>
    <t>0115/03/13</t>
  </si>
  <si>
    <t>0115/03/12</t>
  </si>
  <si>
    <t>0115/03/11</t>
  </si>
  <si>
    <t>0115/03/10</t>
  </si>
  <si>
    <t>0115/03/09</t>
  </si>
  <si>
    <t>0115/03/06</t>
  </si>
  <si>
    <t>0115/03/05</t>
  </si>
  <si>
    <t>0115/03/04</t>
  </si>
  <si>
    <t>0115/03/03</t>
  </si>
  <si>
    <t>0115/03/02</t>
  </si>
  <si>
    <t>0115/02/26</t>
  </si>
  <si>
    <t>0115/02/25</t>
  </si>
  <si>
    <t>0115/02/24</t>
  </si>
  <si>
    <t>0115/02/23</t>
  </si>
  <si>
    <t>0115/02/11</t>
  </si>
  <si>
    <t>0115/02/10</t>
  </si>
  <si>
    <t>0115/02/09</t>
  </si>
  <si>
    <t>0115/02/06</t>
  </si>
  <si>
    <t>0115/02/05</t>
  </si>
  <si>
    <t>0115/02/04</t>
  </si>
  <si>
    <t>0115/02/03</t>
  </si>
  <si>
    <t>0115/02/02</t>
  </si>
  <si>
    <t>0115/01/30</t>
  </si>
  <si>
    <t>0115/01/29</t>
  </si>
  <si>
    <t>0115/01/28</t>
  </si>
  <si>
    <t>0115/01/27</t>
  </si>
  <si>
    <t>0115/01/26</t>
  </si>
  <si>
    <t>0115/01/23</t>
  </si>
  <si>
    <t>0115/01/22</t>
  </si>
  <si>
    <t>0115/01/21</t>
  </si>
  <si>
    <t>0115/01/20</t>
  </si>
  <si>
    <t>0115/01/19</t>
  </si>
  <si>
    <t>0115/01/16</t>
  </si>
  <si>
    <t>0115/01/15</t>
  </si>
  <si>
    <t>0115/01/14</t>
  </si>
  <si>
    <t>0115/01/13</t>
  </si>
  <si>
    <t>0115/01/12</t>
  </si>
  <si>
    <t>0115/01/09</t>
  </si>
  <si>
    <t>0115/01/08</t>
  </si>
  <si>
    <t>AI 分析</t>
  </si>
  <si>
    <t>總結</t>
  </si>
  <si>
    <t>結論</t>
  </si>
  <si>
    <t>以後每天需要查看外資空單口數 如果低於25000 隔天可進場  如果高於35000 隔天必須出場</t>
  </si>
  <si>
    <t>ID</t>
  </si>
  <si>
    <t>Name</t>
  </si>
  <si>
    <t>Type</t>
  </si>
  <si>
    <t>收盤價</t>
  </si>
  <si>
    <t>價差</t>
  </si>
  <si>
    <t>漲幅(%)</t>
  </si>
  <si>
    <t>五日+-</t>
  </si>
  <si>
    <t>五日漲幅(%)</t>
  </si>
  <si>
    <t>漲停歷史</t>
  </si>
  <si>
    <t>交易量(張)</t>
  </si>
  <si>
    <t>周轉率(%)</t>
  </si>
  <si>
    <t>MA5</t>
  </si>
  <si>
    <t>MA10</t>
  </si>
  <si>
    <t>MA20</t>
  </si>
  <si>
    <t>外資(張)</t>
  </si>
  <si>
    <t>外資五日+-</t>
  </si>
  <si>
    <t>投信(張)</t>
  </si>
  <si>
    <t>自營(張)</t>
  </si>
  <si>
    <t>當沖(張)</t>
  </si>
  <si>
    <t>當沖(%)</t>
  </si>
  <si>
    <t>Date</t>
  </si>
  <si>
    <t>News</t>
  </si>
  <si>
    <t>ExDate</t>
  </si>
  <si>
    <t>2812</t>
  </si>
  <si>
    <t>台中銀</t>
  </si>
  <si>
    <t>金融保險業</t>
  </si>
  <si>
    <t>'-----</t>
  </si>
  <si>
    <t>1708</t>
  </si>
  <si>
    <t>東鹼</t>
  </si>
  <si>
    <t>化學工業</t>
  </si>
  <si>
    <t>'-+-++</t>
  </si>
  <si>
    <t>6875</t>
  </si>
  <si>
    <t>國邑*</t>
  </si>
  <si>
    <t>生技醫療業</t>
  </si>
  <si>
    <t>'-++--</t>
  </si>
  <si>
    <t>'+++-+</t>
  </si>
  <si>
    <t>1340</t>
  </si>
  <si>
    <t>勝悅-KY</t>
  </si>
  <si>
    <t>塑膠工業</t>
  </si>
  <si>
    <t>'+----</t>
  </si>
  <si>
    <t>'+---+</t>
  </si>
  <si>
    <t>6996</t>
  </si>
  <si>
    <t>力領科技</t>
  </si>
  <si>
    <t>半導體業</t>
  </si>
  <si>
    <t>'++-++</t>
  </si>
  <si>
    <t>'++-+-</t>
  </si>
  <si>
    <t>4588</t>
  </si>
  <si>
    <t>玖鼎電力</t>
  </si>
  <si>
    <t>其他電子業</t>
  </si>
  <si>
    <t>'--+-+</t>
  </si>
  <si>
    <t>'-++++</t>
  </si>
  <si>
    <t>2247</t>
  </si>
  <si>
    <t>汎德永業</t>
  </si>
  <si>
    <t>汽車工業</t>
  </si>
  <si>
    <t>'-+---</t>
  </si>
  <si>
    <t>8932</t>
  </si>
  <si>
    <t>智通*</t>
  </si>
  <si>
    <t>其他業</t>
  </si>
  <si>
    <t>'+--++</t>
  </si>
  <si>
    <t>'---+-</t>
  </si>
  <si>
    <t>6887</t>
  </si>
  <si>
    <t>寶綠特-KY</t>
  </si>
  <si>
    <t>綠能環保</t>
  </si>
  <si>
    <t>'++---</t>
  </si>
  <si>
    <t>'+++++</t>
  </si>
  <si>
    <t>6680</t>
  </si>
  <si>
    <t>鑫創電子</t>
  </si>
  <si>
    <t>電腦及週邊設備業</t>
  </si>
  <si>
    <t>'-+--+</t>
  </si>
  <si>
    <t>6761</t>
  </si>
  <si>
    <t>穩得</t>
  </si>
  <si>
    <t>電子零組件業</t>
  </si>
  <si>
    <t>'+-++-</t>
  </si>
  <si>
    <t>1532</t>
  </si>
  <si>
    <t>勤美</t>
  </si>
  <si>
    <t>電機機械</t>
  </si>
  <si>
    <t>'+-+--</t>
  </si>
  <si>
    <t>2480</t>
  </si>
  <si>
    <t>敦陽科</t>
  </si>
  <si>
    <t>資訊服務業</t>
  </si>
  <si>
    <t>'--++-</t>
  </si>
  <si>
    <t>2367</t>
  </si>
  <si>
    <t>燿華</t>
  </si>
  <si>
    <t>4557</t>
  </si>
  <si>
    <t>永新-KY</t>
  </si>
  <si>
    <t>'+-+-+</t>
  </si>
  <si>
    <t>3231</t>
  </si>
  <si>
    <t>緯創</t>
  </si>
  <si>
    <t>'+-+++</t>
  </si>
  <si>
    <t>代⼦公司Wiwynn Technology Corporation(WYMUS)公告進行建築物改良</t>
  </si>
  <si>
    <t>3527</t>
  </si>
  <si>
    <t>聚積</t>
  </si>
  <si>
    <t>'++++-</t>
  </si>
  <si>
    <t>6592</t>
  </si>
  <si>
    <t>和潤企業</t>
  </si>
  <si>
    <t>'+++--</t>
  </si>
  <si>
    <t>2501</t>
  </si>
  <si>
    <t>國建</t>
  </si>
  <si>
    <t>建材營造業</t>
  </si>
  <si>
    <t>'++--+</t>
  </si>
  <si>
    <t>3093</t>
  </si>
  <si>
    <t>港建*</t>
  </si>
  <si>
    <t>5403</t>
  </si>
  <si>
    <t>中菲</t>
  </si>
  <si>
    <t>6753</t>
  </si>
  <si>
    <t>龍德造船</t>
  </si>
  <si>
    <t>航運業</t>
  </si>
  <si>
    <t>6928</t>
  </si>
  <si>
    <t>攸泰科技</t>
  </si>
  <si>
    <t>3576</t>
  </si>
  <si>
    <t>聯合再生</t>
  </si>
  <si>
    <t>光電業</t>
  </si>
  <si>
    <t>2323</t>
  </si>
  <si>
    <t>中環</t>
  </si>
  <si>
    <t>公告本公司取得有價證券</t>
  </si>
  <si>
    <t>2301</t>
  </si>
  <si>
    <t>光寶科</t>
  </si>
  <si>
    <t>光寶科技115年第一季法人說明會</t>
  </si>
  <si>
    <t>2867</t>
  </si>
  <si>
    <t>三商壽</t>
  </si>
  <si>
    <t>5289</t>
  </si>
  <si>
    <t>宜鼎</t>
  </si>
  <si>
    <t>'----+</t>
  </si>
  <si>
    <t>2006</t>
  </si>
  <si>
    <t>東和鋼鐵</t>
  </si>
  <si>
    <t>鋼鐵工業</t>
  </si>
  <si>
    <t>公告本公司115年第1季合併財務報告董事會預計召開
日期為115年04月28日</t>
  </si>
  <si>
    <t>6491</t>
  </si>
  <si>
    <t>晶碩</t>
  </si>
  <si>
    <t>6431</t>
  </si>
  <si>
    <t>光麗-KY</t>
  </si>
  <si>
    <t>1467</t>
  </si>
  <si>
    <t>南緯</t>
  </si>
  <si>
    <t>紡織纖維</t>
  </si>
  <si>
    <t>7788</t>
  </si>
  <si>
    <t>松川精密</t>
  </si>
  <si>
    <t>'+--+-</t>
  </si>
  <si>
    <t>3406</t>
  </si>
  <si>
    <t>玉晶光</t>
  </si>
  <si>
    <t>3611</t>
  </si>
  <si>
    <t>鼎翰</t>
  </si>
  <si>
    <t>6606</t>
  </si>
  <si>
    <t>建德工業</t>
  </si>
  <si>
    <t>8155</t>
  </si>
  <si>
    <t>博智</t>
  </si>
  <si>
    <t>2049</t>
  </si>
  <si>
    <t>上銀</t>
  </si>
  <si>
    <t>3466</t>
  </si>
  <si>
    <t>德晉</t>
  </si>
  <si>
    <t>通信網路業</t>
  </si>
  <si>
    <t>1503</t>
  </si>
  <si>
    <t>士電</t>
  </si>
  <si>
    <t>公告本公司發言人與代理發言人異動</t>
  </si>
  <si>
    <t>1101</t>
  </si>
  <si>
    <t>台泥</t>
  </si>
  <si>
    <t>水泥工業</t>
  </si>
  <si>
    <t>4956</t>
  </si>
  <si>
    <t>光鋐</t>
  </si>
  <si>
    <t>3057</t>
  </si>
  <si>
    <t>喬鼎</t>
  </si>
  <si>
    <t>3236</t>
  </si>
  <si>
    <t>千如</t>
  </si>
  <si>
    <t>8222</t>
  </si>
  <si>
    <t>寶一</t>
  </si>
  <si>
    <t>3413</t>
  </si>
  <si>
    <t>京鼎</t>
  </si>
  <si>
    <t>本公司董事會決議召開115年股東常會相關事宜 (修正討論事項)</t>
  </si>
  <si>
    <t>4528</t>
  </si>
  <si>
    <t>江興鍛</t>
  </si>
  <si>
    <t>6128</t>
  </si>
  <si>
    <t>上福</t>
  </si>
  <si>
    <t>2640</t>
  </si>
  <si>
    <t>大車隊</t>
  </si>
  <si>
    <t>數位雲端</t>
  </si>
  <si>
    <t>'--+--</t>
  </si>
  <si>
    <t>5523</t>
  </si>
  <si>
    <t>豐謙</t>
  </si>
  <si>
    <t>公告本公司115年第一季合併財務報告董事會預計召開日期
為115年4月28日。</t>
  </si>
  <si>
    <t>5345</t>
  </si>
  <si>
    <t>馥鴻</t>
  </si>
  <si>
    <t>4568</t>
  </si>
  <si>
    <t>科際精密</t>
  </si>
  <si>
    <t>8937</t>
  </si>
  <si>
    <t>合騏*</t>
  </si>
  <si>
    <t>'-++-+</t>
  </si>
  <si>
    <t>公告本公司股票面額由「新台幣10元」變更為「新台幣2.5元」</t>
  </si>
  <si>
    <t>3306</t>
  </si>
  <si>
    <t>鼎天</t>
  </si>
  <si>
    <t>3032</t>
  </si>
  <si>
    <t>偉訓</t>
  </si>
  <si>
    <t>4989</t>
  </si>
  <si>
    <t>榮科</t>
  </si>
  <si>
    <t>4540</t>
  </si>
  <si>
    <t>全球傳動</t>
  </si>
  <si>
    <t>係因本公司有價證券於集中交易市場達公布注意交易資訊標準，
故公布相關財務業務等重大訊息，以利投資人區別瞭解。</t>
  </si>
  <si>
    <t>5443</t>
  </si>
  <si>
    <t>均豪</t>
  </si>
  <si>
    <t>6762</t>
  </si>
  <si>
    <t>達亞</t>
  </si>
  <si>
    <t>5703</t>
  </si>
  <si>
    <t>亞都</t>
  </si>
  <si>
    <t>觀光餐旅</t>
  </si>
  <si>
    <t>6741</t>
  </si>
  <si>
    <t>91APP*-KY</t>
  </si>
  <si>
    <t>'--+++</t>
  </si>
  <si>
    <t>7734</t>
  </si>
  <si>
    <t>印能科技</t>
  </si>
  <si>
    <t>'---++</t>
  </si>
  <si>
    <t>5547</t>
  </si>
  <si>
    <t>久舜</t>
  </si>
  <si>
    <t>9931</t>
  </si>
  <si>
    <t>欣高</t>
  </si>
  <si>
    <t>油電燃氣業</t>
  </si>
  <si>
    <t>3011</t>
  </si>
  <si>
    <t>今皓</t>
  </si>
  <si>
    <t>6113</t>
  </si>
  <si>
    <t>亞矽</t>
  </si>
  <si>
    <t>電子通路業</t>
  </si>
  <si>
    <t>2395</t>
  </si>
  <si>
    <t>研華</t>
  </si>
  <si>
    <t>3162</t>
  </si>
  <si>
    <t>精確</t>
  </si>
  <si>
    <t>公告本公司註銷收回之限制員工權利新股辦理
減資變更登記完成</t>
  </si>
  <si>
    <t>6160</t>
  </si>
  <si>
    <t>欣技</t>
  </si>
  <si>
    <t>4129</t>
  </si>
  <si>
    <t>聯合</t>
  </si>
  <si>
    <t>6134</t>
  </si>
  <si>
    <t>萬旭</t>
  </si>
  <si>
    <t>8074</t>
  </si>
  <si>
    <t>鉅橡</t>
  </si>
  <si>
    <t>6196</t>
  </si>
  <si>
    <t>帆宣</t>
  </si>
  <si>
    <t>6527</t>
  </si>
  <si>
    <t>明達醫</t>
  </si>
  <si>
    <t>6124</t>
  </si>
  <si>
    <t>業強</t>
  </si>
  <si>
    <t>6838</t>
  </si>
  <si>
    <t>台新藥</t>
  </si>
  <si>
    <t>6241</t>
  </si>
  <si>
    <t>易通展</t>
  </si>
  <si>
    <t>6488</t>
  </si>
  <si>
    <t>環球晶</t>
  </si>
  <si>
    <t>4563</t>
  </si>
  <si>
    <t>百德</t>
  </si>
  <si>
    <t>2471</t>
  </si>
  <si>
    <t>資通</t>
  </si>
  <si>
    <t>1514</t>
  </si>
  <si>
    <t>亞力</t>
  </si>
  <si>
    <t>3118</t>
  </si>
  <si>
    <t>進階</t>
  </si>
  <si>
    <t>1709</t>
  </si>
  <si>
    <t>和益</t>
  </si>
  <si>
    <t>7705</t>
  </si>
  <si>
    <t>三商餐飲</t>
  </si>
  <si>
    <t>公告本公司向關係人取得使用權資產</t>
  </si>
  <si>
    <t>6432</t>
  </si>
  <si>
    <t>今展科</t>
  </si>
  <si>
    <t>4907</t>
  </si>
  <si>
    <t>富宇</t>
  </si>
  <si>
    <t>4555</t>
  </si>
  <si>
    <t>氣立</t>
  </si>
  <si>
    <t>1736</t>
  </si>
  <si>
    <t>喬山</t>
  </si>
  <si>
    <t>運動休閒</t>
  </si>
  <si>
    <t>2845</t>
  </si>
  <si>
    <t>遠東銀</t>
  </si>
  <si>
    <t>8929</t>
  </si>
  <si>
    <t>富堡</t>
  </si>
  <si>
    <t>6846</t>
  </si>
  <si>
    <t>綠茵</t>
  </si>
  <si>
    <t>食品工業</t>
  </si>
  <si>
    <t>3546</t>
  </si>
  <si>
    <t>宇峻</t>
  </si>
  <si>
    <t>文化創意業</t>
  </si>
  <si>
    <t>4175</t>
  </si>
  <si>
    <t>杏一</t>
  </si>
  <si>
    <t>3665</t>
  </si>
  <si>
    <t>貿聯-KY</t>
  </si>
  <si>
    <t>4905</t>
  </si>
  <si>
    <t>台聯電</t>
  </si>
  <si>
    <t>4906</t>
  </si>
  <si>
    <t>正文</t>
  </si>
  <si>
    <t>'-+-+-</t>
  </si>
  <si>
    <t>2316</t>
  </si>
  <si>
    <t>楠梓電</t>
  </si>
  <si>
    <t>6794</t>
  </si>
  <si>
    <t>向榮生技</t>
  </si>
  <si>
    <t>2302</t>
  </si>
  <si>
    <t>麗正</t>
  </si>
  <si>
    <t>3580</t>
  </si>
  <si>
    <t>友威科</t>
  </si>
  <si>
    <t>8210</t>
  </si>
  <si>
    <t>勤誠</t>
  </si>
  <si>
    <t>4139</t>
  </si>
  <si>
    <t>馬光-KY</t>
  </si>
  <si>
    <t>5356</t>
  </si>
  <si>
    <t>協益</t>
  </si>
  <si>
    <t>6509</t>
  </si>
  <si>
    <t>聚和</t>
  </si>
  <si>
    <t>4961</t>
  </si>
  <si>
    <t>天鈺</t>
  </si>
  <si>
    <t>1315</t>
  </si>
  <si>
    <t>達新</t>
  </si>
  <si>
    <t>6155</t>
  </si>
  <si>
    <t>鈞寶</t>
  </si>
  <si>
    <t>3609</t>
  </si>
  <si>
    <t>三一東林</t>
  </si>
  <si>
    <t>6872</t>
  </si>
  <si>
    <t>浩宇生醫</t>
  </si>
  <si>
    <t>3631</t>
  </si>
  <si>
    <t>晟楠</t>
  </si>
  <si>
    <t>1417</t>
  </si>
  <si>
    <t>嘉裕</t>
  </si>
  <si>
    <t>5607</t>
  </si>
  <si>
    <t>遠雄港</t>
  </si>
  <si>
    <t>6118</t>
  </si>
  <si>
    <t>建達</t>
  </si>
  <si>
    <t>本公司受邀參加中國信託證券舉辦之法說會。</t>
  </si>
  <si>
    <t>5398</t>
  </si>
  <si>
    <t>慕康生醫</t>
  </si>
  <si>
    <t>6224</t>
  </si>
  <si>
    <t>聚鼎</t>
  </si>
  <si>
    <t>6261</t>
  </si>
  <si>
    <t>久元</t>
  </si>
  <si>
    <t>1524</t>
  </si>
  <si>
    <t>耿鼎</t>
  </si>
  <si>
    <t>2425</t>
  </si>
  <si>
    <t>承啟</t>
  </si>
  <si>
    <t>5426</t>
  </si>
  <si>
    <t>振發</t>
  </si>
  <si>
    <t>1321</t>
  </si>
  <si>
    <t>大洋</t>
  </si>
  <si>
    <t>4726</t>
  </si>
  <si>
    <t>永昕</t>
  </si>
  <si>
    <t>6264</t>
  </si>
  <si>
    <t>富裔</t>
  </si>
  <si>
    <t>3227</t>
  </si>
  <si>
    <t>原相</t>
  </si>
  <si>
    <t>4999</t>
  </si>
  <si>
    <t>鑫禾</t>
  </si>
  <si>
    <t>8908</t>
  </si>
  <si>
    <t>欣雄</t>
  </si>
  <si>
    <t>'-+++-</t>
  </si>
  <si>
    <t>6525</t>
  </si>
  <si>
    <t>捷敏-KY</t>
  </si>
  <si>
    <t>1521</t>
  </si>
  <si>
    <t>大億</t>
  </si>
  <si>
    <t>2423</t>
  </si>
  <si>
    <t>固緯</t>
  </si>
  <si>
    <t>1525</t>
  </si>
  <si>
    <t>江申</t>
  </si>
  <si>
    <t>6230</t>
  </si>
  <si>
    <t>尼得科超眾</t>
  </si>
  <si>
    <t>9921</t>
  </si>
  <si>
    <t>巨大</t>
  </si>
  <si>
    <t>5272</t>
  </si>
  <si>
    <t>笙科</t>
  </si>
  <si>
    <t>2610</t>
  </si>
  <si>
    <t>華航</t>
  </si>
  <si>
    <t>7821</t>
  </si>
  <si>
    <t>神數</t>
  </si>
  <si>
    <t>'-</t>
  </si>
  <si>
    <t>1313</t>
  </si>
  <si>
    <t>聯成</t>
  </si>
  <si>
    <t>3710</t>
  </si>
  <si>
    <t>連展投控</t>
  </si>
  <si>
    <t>1623</t>
  </si>
  <si>
    <t>大東電</t>
  </si>
  <si>
    <t>電器電纜</t>
  </si>
  <si>
    <t>2453</t>
  </si>
  <si>
    <t>凌群</t>
  </si>
  <si>
    <t>4142</t>
  </si>
  <si>
    <t>國光生</t>
  </si>
  <si>
    <t>1227</t>
  </si>
  <si>
    <t>佳格</t>
  </si>
  <si>
    <t>4930</t>
  </si>
  <si>
    <t>燦星網</t>
  </si>
  <si>
    <t>8067</t>
  </si>
  <si>
    <t>志旭</t>
  </si>
  <si>
    <t>6756</t>
  </si>
  <si>
    <t>威鋒電子</t>
  </si>
  <si>
    <t>1722</t>
  </si>
  <si>
    <t>台肥</t>
  </si>
  <si>
    <t>1454</t>
  </si>
  <si>
    <t>台富</t>
  </si>
  <si>
    <t>6916</t>
  </si>
  <si>
    <t>華凌</t>
  </si>
  <si>
    <t>5353</t>
  </si>
  <si>
    <t>台林</t>
  </si>
  <si>
    <t>4806</t>
  </si>
  <si>
    <t>桂田文創</t>
  </si>
  <si>
    <t>3625</t>
  </si>
  <si>
    <t>西勝</t>
  </si>
  <si>
    <t>6937</t>
  </si>
  <si>
    <t>天虹</t>
  </si>
  <si>
    <t>2726</t>
  </si>
  <si>
    <t>雅茗-KY</t>
  </si>
  <si>
    <t>5529</t>
  </si>
  <si>
    <t>鉅陞</t>
  </si>
  <si>
    <t>2101</t>
  </si>
  <si>
    <t>南港</t>
  </si>
  <si>
    <t>橡膠工業</t>
  </si>
  <si>
    <t>6456</t>
  </si>
  <si>
    <t>GIS-KY</t>
  </si>
  <si>
    <t>6138</t>
  </si>
  <si>
    <t>茂達</t>
  </si>
  <si>
    <t>本公司受邀參加康和綜合證券舉辦之法人線上說明會</t>
  </si>
  <si>
    <t>5009</t>
  </si>
  <si>
    <t>榮剛</t>
  </si>
  <si>
    <t>6194</t>
  </si>
  <si>
    <t>育富</t>
  </si>
  <si>
    <t>6435</t>
  </si>
  <si>
    <t>大中</t>
  </si>
  <si>
    <t>2114</t>
  </si>
  <si>
    <t>鑫永銓</t>
  </si>
  <si>
    <t>4119</t>
  </si>
  <si>
    <t>旭富</t>
  </si>
  <si>
    <t>8935</t>
  </si>
  <si>
    <t>邦泰</t>
  </si>
  <si>
    <t>6190</t>
  </si>
  <si>
    <t>萬泰科</t>
  </si>
  <si>
    <t>7792</t>
  </si>
  <si>
    <t>安葆</t>
  </si>
  <si>
    <t>3465</t>
  </si>
  <si>
    <t>進泰電子</t>
  </si>
  <si>
    <t>1506</t>
  </si>
  <si>
    <t>正道</t>
  </si>
  <si>
    <t>3217</t>
  </si>
  <si>
    <t>優群</t>
  </si>
  <si>
    <t>5220</t>
  </si>
  <si>
    <t>萬達光電</t>
  </si>
  <si>
    <t>6899</t>
  </si>
  <si>
    <t>創為精密</t>
  </si>
  <si>
    <t>6844</t>
  </si>
  <si>
    <t>諾貝兒</t>
  </si>
  <si>
    <t>3105</t>
  </si>
  <si>
    <t>穩懋</t>
  </si>
  <si>
    <t>2072</t>
  </si>
  <si>
    <t>世紀風電</t>
  </si>
  <si>
    <t>2474</t>
  </si>
  <si>
    <t>可成</t>
  </si>
  <si>
    <t>6499</t>
  </si>
  <si>
    <t>益安</t>
  </si>
  <si>
    <t>2723</t>
  </si>
  <si>
    <t>美食-KY</t>
  </si>
  <si>
    <t>6206</t>
  </si>
  <si>
    <t>飛捷</t>
  </si>
  <si>
    <t>2597</t>
  </si>
  <si>
    <t>潤弘</t>
  </si>
  <si>
    <t>6929</t>
  </si>
  <si>
    <t>佑全</t>
  </si>
  <si>
    <t>4108</t>
  </si>
  <si>
    <t>懷特</t>
  </si>
  <si>
    <t>1436</t>
  </si>
  <si>
    <t>華友聯</t>
  </si>
  <si>
    <t>4198</t>
  </si>
  <si>
    <t>欣大健康</t>
  </si>
  <si>
    <t>1531</t>
  </si>
  <si>
    <t>高林股</t>
  </si>
  <si>
    <t>2613</t>
  </si>
  <si>
    <t>中櫃</t>
  </si>
  <si>
    <t>8147</t>
  </si>
  <si>
    <t>正淩</t>
  </si>
  <si>
    <t>8429</t>
  </si>
  <si>
    <t>金麗-KY</t>
  </si>
  <si>
    <t>貿易百貨業</t>
  </si>
  <si>
    <t>1742</t>
  </si>
  <si>
    <t>台蠟</t>
  </si>
  <si>
    <t>3557</t>
  </si>
  <si>
    <t>嘉威</t>
  </si>
  <si>
    <t>居家生活</t>
  </si>
  <si>
    <t>1102</t>
  </si>
  <si>
    <t>亞泥</t>
  </si>
  <si>
    <t>6207</t>
  </si>
  <si>
    <t>雷科</t>
  </si>
  <si>
    <t>2029</t>
  </si>
  <si>
    <t>盛餘</t>
  </si>
  <si>
    <t>2520</t>
  </si>
  <si>
    <t>冠德</t>
  </si>
  <si>
    <t>6716</t>
  </si>
  <si>
    <t>應廣</t>
  </si>
  <si>
    <t>6962</t>
  </si>
  <si>
    <t>奕力-KY</t>
  </si>
  <si>
    <t>3114</t>
  </si>
  <si>
    <t>好德</t>
  </si>
  <si>
    <t>1810</t>
  </si>
  <si>
    <t>和成</t>
  </si>
  <si>
    <t>玻璃陶瓷</t>
  </si>
  <si>
    <t>2637</t>
  </si>
  <si>
    <t>慧洋-KY</t>
  </si>
  <si>
    <t>3268</t>
  </si>
  <si>
    <t>海德威</t>
  </si>
  <si>
    <t>8374</t>
  </si>
  <si>
    <t>羅昇</t>
  </si>
  <si>
    <t>6265</t>
  </si>
  <si>
    <t>方土昶</t>
  </si>
  <si>
    <t>7743</t>
  </si>
  <si>
    <t>金利食安</t>
  </si>
  <si>
    <t>2705</t>
  </si>
  <si>
    <t>六福</t>
  </si>
  <si>
    <t>3543</t>
  </si>
  <si>
    <t>州巧</t>
  </si>
  <si>
    <t>1796</t>
  </si>
  <si>
    <t>金穎生技</t>
  </si>
  <si>
    <t>3043</t>
  </si>
  <si>
    <t>科風</t>
  </si>
  <si>
    <t>2916</t>
  </si>
  <si>
    <t>滿心</t>
  </si>
  <si>
    <t>6574</t>
  </si>
  <si>
    <t>霈方</t>
  </si>
  <si>
    <t>1457</t>
  </si>
  <si>
    <t>宜進</t>
  </si>
  <si>
    <t>1103</t>
  </si>
  <si>
    <t>嘉泥</t>
  </si>
  <si>
    <t>8110</t>
  </si>
  <si>
    <t>華東</t>
  </si>
  <si>
    <t>公告本公司115年第一季合併財務報告董事會
預計召開日期為115年04月28日</t>
  </si>
  <si>
    <t>3521</t>
  </si>
  <si>
    <t>台鋼建設</t>
  </si>
  <si>
    <t>3055</t>
  </si>
  <si>
    <t>蔚華科</t>
  </si>
  <si>
    <t>3617</t>
  </si>
  <si>
    <t>碩天</t>
  </si>
  <si>
    <t>8424</t>
  </si>
  <si>
    <t>惠普</t>
  </si>
  <si>
    <t>9942</t>
  </si>
  <si>
    <t>茂順</t>
  </si>
  <si>
    <t>2515</t>
  </si>
  <si>
    <t>中工</t>
  </si>
  <si>
    <t>公告本公司召開記者會相關說明</t>
  </si>
  <si>
    <t>2903</t>
  </si>
  <si>
    <t>遠百</t>
  </si>
  <si>
    <t>2022</t>
  </si>
  <si>
    <t>聚亨</t>
  </si>
  <si>
    <t>4545</t>
  </si>
  <si>
    <t>銘鈺</t>
  </si>
  <si>
    <t>8906</t>
  </si>
  <si>
    <t>花王</t>
  </si>
  <si>
    <t>8421</t>
  </si>
  <si>
    <t>旭源</t>
  </si>
  <si>
    <t>2701</t>
  </si>
  <si>
    <t>萬企</t>
  </si>
  <si>
    <t>6965</t>
  </si>
  <si>
    <t>中傑-KY</t>
  </si>
  <si>
    <t>4584</t>
  </si>
  <si>
    <t>君帆</t>
  </si>
  <si>
    <t>3703</t>
  </si>
  <si>
    <t>欣陸</t>
  </si>
  <si>
    <t>1541</t>
  </si>
  <si>
    <t>錩泰</t>
  </si>
  <si>
    <t>1460</t>
  </si>
  <si>
    <t>宏遠</t>
  </si>
  <si>
    <t>2457</t>
  </si>
  <si>
    <t>飛宏</t>
  </si>
  <si>
    <t>7805</t>
  </si>
  <si>
    <t>威聯通</t>
  </si>
  <si>
    <t>8271</t>
  </si>
  <si>
    <t>宇瞻</t>
  </si>
  <si>
    <t>3545</t>
  </si>
  <si>
    <t>敦泰</t>
  </si>
  <si>
    <t>2012</t>
  </si>
  <si>
    <t>春雨</t>
  </si>
  <si>
    <t>6203</t>
  </si>
  <si>
    <t>海韻電</t>
  </si>
  <si>
    <t>2020</t>
  </si>
  <si>
    <t>美亞</t>
  </si>
  <si>
    <t>3346</t>
  </si>
  <si>
    <t>麗清</t>
  </si>
  <si>
    <t>9926</t>
  </si>
  <si>
    <t>新海</t>
  </si>
  <si>
    <t>6982</t>
  </si>
  <si>
    <t>大井泵浦</t>
  </si>
  <si>
    <t>2103</t>
  </si>
  <si>
    <t>台橡</t>
  </si>
  <si>
    <t>代子公司申華化學工業有限公司公告股東會重要決議事宜</t>
  </si>
  <si>
    <t>2849</t>
  </si>
  <si>
    <t>安泰銀</t>
  </si>
  <si>
    <t>6703</t>
  </si>
  <si>
    <t>軒郁</t>
  </si>
  <si>
    <t>5484</t>
  </si>
  <si>
    <t>慧友</t>
  </si>
  <si>
    <t>6415</t>
  </si>
  <si>
    <t>矽力*-KY</t>
  </si>
  <si>
    <t>1440</t>
  </si>
  <si>
    <t>南紡</t>
  </si>
  <si>
    <t>3152</t>
  </si>
  <si>
    <t>璟德</t>
  </si>
  <si>
    <t>6840</t>
  </si>
  <si>
    <t>東研信超</t>
  </si>
  <si>
    <t>更正114年10月至115年1月資金貸放餘額資訊及
資金貸與資訊揭露明細表</t>
  </si>
  <si>
    <t>3033</t>
  </si>
  <si>
    <t>威健</t>
  </si>
  <si>
    <t>4414</t>
  </si>
  <si>
    <t>如興</t>
  </si>
  <si>
    <t>6739</t>
  </si>
  <si>
    <t>竹陞科技</t>
  </si>
  <si>
    <t>5450</t>
  </si>
  <si>
    <t>南良</t>
  </si>
  <si>
    <t>6841</t>
  </si>
  <si>
    <t>長佳智能</t>
  </si>
  <si>
    <t>5425</t>
  </si>
  <si>
    <t>台半</t>
  </si>
  <si>
    <t>5263</t>
  </si>
  <si>
    <t>智崴</t>
  </si>
  <si>
    <t>6823</t>
  </si>
  <si>
    <t>濾能</t>
  </si>
  <si>
    <t>3284</t>
  </si>
  <si>
    <t>太普高</t>
  </si>
  <si>
    <t>3058</t>
  </si>
  <si>
    <t>立德</t>
  </si>
  <si>
    <t>3686</t>
  </si>
  <si>
    <t>達能</t>
  </si>
  <si>
    <t>1786</t>
  </si>
  <si>
    <t>科妍</t>
  </si>
  <si>
    <t>3713</t>
  </si>
  <si>
    <t>新晶投控</t>
  </si>
  <si>
    <t>7703</t>
  </si>
  <si>
    <t>銳澤</t>
  </si>
  <si>
    <t>3028</t>
  </si>
  <si>
    <t>增你強</t>
  </si>
  <si>
    <t>2397</t>
  </si>
  <si>
    <t>友通</t>
  </si>
  <si>
    <t>6863</t>
  </si>
  <si>
    <t>永道-KY</t>
  </si>
  <si>
    <t>6173</t>
  </si>
  <si>
    <t>信昌電</t>
  </si>
  <si>
    <t>1609</t>
  </si>
  <si>
    <t>大亞</t>
  </si>
  <si>
    <t>6885</t>
  </si>
  <si>
    <t>全福生技</t>
  </si>
  <si>
    <t>5321</t>
  </si>
  <si>
    <t>美而快</t>
  </si>
  <si>
    <t>8046</t>
  </si>
  <si>
    <t>南電</t>
  </si>
  <si>
    <t>2937</t>
  </si>
  <si>
    <t>集雅社</t>
  </si>
  <si>
    <t>2352</t>
  </si>
  <si>
    <t>佳世達</t>
  </si>
  <si>
    <t>2642</t>
  </si>
  <si>
    <t>宅配通</t>
  </si>
  <si>
    <t>3158</t>
  </si>
  <si>
    <t>嘉實</t>
  </si>
  <si>
    <t>5455</t>
  </si>
  <si>
    <t>昇益</t>
  </si>
  <si>
    <t>6405</t>
  </si>
  <si>
    <t>悅城</t>
  </si>
  <si>
    <t>1618</t>
  </si>
  <si>
    <t>合機</t>
  </si>
  <si>
    <t>6227</t>
  </si>
  <si>
    <t>茂綸</t>
  </si>
  <si>
    <t>3018</t>
  </si>
  <si>
    <t>隆銘綠能</t>
  </si>
  <si>
    <t>3257</t>
  </si>
  <si>
    <t>虹冠電</t>
  </si>
  <si>
    <t>8463</t>
  </si>
  <si>
    <t>潤泰材</t>
  </si>
  <si>
    <t>6730</t>
  </si>
  <si>
    <t>常廣</t>
  </si>
  <si>
    <t>9938</t>
  </si>
  <si>
    <t>百和</t>
  </si>
  <si>
    <t>2748</t>
  </si>
  <si>
    <t>雲品</t>
  </si>
  <si>
    <t>2545</t>
  </si>
  <si>
    <t>皇翔</t>
  </si>
  <si>
    <t>公告本公司董事會決議股利分派情形。</t>
  </si>
  <si>
    <t>6835</t>
  </si>
  <si>
    <t>圓裕</t>
  </si>
  <si>
    <t>8924</t>
  </si>
  <si>
    <t>大田</t>
  </si>
  <si>
    <t>8432</t>
  </si>
  <si>
    <t>東生華</t>
  </si>
  <si>
    <t>2458</t>
  </si>
  <si>
    <t>義隆</t>
  </si>
  <si>
    <t>1517</t>
  </si>
  <si>
    <t>利奇</t>
  </si>
  <si>
    <t>1466</t>
  </si>
  <si>
    <t>聚隆</t>
  </si>
  <si>
    <t>3501</t>
  </si>
  <si>
    <t>維熹</t>
  </si>
  <si>
    <t>本公司網路資安事件說明</t>
  </si>
  <si>
    <t>2033</t>
  </si>
  <si>
    <t>佳大</t>
  </si>
  <si>
    <t>3551</t>
  </si>
  <si>
    <t>世禾</t>
  </si>
  <si>
    <t>9939</t>
  </si>
  <si>
    <t>宏全</t>
  </si>
  <si>
    <t>3036</t>
  </si>
  <si>
    <t>文曄</t>
  </si>
  <si>
    <t>2756</t>
  </si>
  <si>
    <t>聯發國際</t>
  </si>
  <si>
    <t>4530</t>
  </si>
  <si>
    <t>宏易</t>
  </si>
  <si>
    <t>1617</t>
  </si>
  <si>
    <t>榮星</t>
  </si>
  <si>
    <t>2704</t>
  </si>
  <si>
    <t>國賓</t>
  </si>
  <si>
    <t>2356</t>
  </si>
  <si>
    <t>英業達</t>
  </si>
  <si>
    <t>4933</t>
  </si>
  <si>
    <t>友輝</t>
  </si>
  <si>
    <t>6283</t>
  </si>
  <si>
    <t>淳安</t>
  </si>
  <si>
    <t>6201</t>
  </si>
  <si>
    <t>亞弘電</t>
  </si>
  <si>
    <t>3443</t>
  </si>
  <si>
    <t>創意</t>
  </si>
  <si>
    <t>2368</t>
  </si>
  <si>
    <t>金像電</t>
  </si>
  <si>
    <t>2440</t>
  </si>
  <si>
    <t>太空梭</t>
  </si>
  <si>
    <t>4912</t>
  </si>
  <si>
    <t>聯德控股-KY</t>
  </si>
  <si>
    <t>2401</t>
  </si>
  <si>
    <t>凌陽</t>
  </si>
  <si>
    <t>8481</t>
  </si>
  <si>
    <t>政伸</t>
  </si>
  <si>
    <t>6291</t>
  </si>
  <si>
    <t>沛亨</t>
  </si>
  <si>
    <t>公告本公司董事會決議召開115年度股東常會事宜(新增召集事由-
討論事項第二案)</t>
  </si>
  <si>
    <t>6579</t>
  </si>
  <si>
    <t>研揚</t>
  </si>
  <si>
    <t>2755</t>
  </si>
  <si>
    <t>揚秦</t>
  </si>
  <si>
    <t>3290</t>
  </si>
  <si>
    <t>東浦</t>
  </si>
  <si>
    <t>1435</t>
  </si>
  <si>
    <t>中福</t>
  </si>
  <si>
    <t>4974</t>
  </si>
  <si>
    <t>亞泰</t>
  </si>
  <si>
    <t>8016</t>
  </si>
  <si>
    <t>矽創</t>
  </si>
  <si>
    <t>4123</t>
  </si>
  <si>
    <t>晟德</t>
  </si>
  <si>
    <t>5520</t>
  </si>
  <si>
    <t>力泰</t>
  </si>
  <si>
    <t>1303</t>
  </si>
  <si>
    <t>南亞</t>
  </si>
  <si>
    <t>1529</t>
  </si>
  <si>
    <t>樂事綠能</t>
  </si>
  <si>
    <t>4137</t>
  </si>
  <si>
    <t>麗豐-KY</t>
  </si>
  <si>
    <t>8042</t>
  </si>
  <si>
    <t>金山電</t>
  </si>
  <si>
    <t>1418</t>
  </si>
  <si>
    <t>東華</t>
  </si>
  <si>
    <t>1109</t>
  </si>
  <si>
    <t>信大</t>
  </si>
  <si>
    <t>9955</t>
  </si>
  <si>
    <t>佳龍</t>
  </si>
  <si>
    <t>2454</t>
  </si>
  <si>
    <t>聯發科</t>
  </si>
  <si>
    <t>代重要子公司聯發資本股份有限公司公告114年度除權基準日</t>
  </si>
  <si>
    <t>3675</t>
  </si>
  <si>
    <t>德微</t>
  </si>
  <si>
    <t>4924</t>
  </si>
  <si>
    <t>欣厚-KY</t>
  </si>
  <si>
    <t>4572</t>
  </si>
  <si>
    <t>駐龍</t>
  </si>
  <si>
    <t>1465</t>
  </si>
  <si>
    <t>偉全</t>
  </si>
  <si>
    <t>5234</t>
  </si>
  <si>
    <t>達興材料</t>
  </si>
  <si>
    <t>2360</t>
  </si>
  <si>
    <t>致茂</t>
  </si>
  <si>
    <t>2514</t>
  </si>
  <si>
    <t>龍邦</t>
  </si>
  <si>
    <t>6831</t>
  </si>
  <si>
    <t>邁科</t>
  </si>
  <si>
    <t>4561</t>
  </si>
  <si>
    <t>健椿</t>
  </si>
  <si>
    <t>4585</t>
  </si>
  <si>
    <t>達明</t>
  </si>
  <si>
    <t>公告本公司115年第一季財務報告董事會預計召開日期
為115年04月28日</t>
  </si>
  <si>
    <t>1416</t>
  </si>
  <si>
    <t>廣豐</t>
  </si>
  <si>
    <t>4754</t>
  </si>
  <si>
    <t>國碳科</t>
  </si>
  <si>
    <t>8261</t>
  </si>
  <si>
    <t>富鼎</t>
  </si>
  <si>
    <t>4577</t>
  </si>
  <si>
    <t>達航科技</t>
  </si>
  <si>
    <t>7747</t>
  </si>
  <si>
    <t>昕奇雲端</t>
  </si>
  <si>
    <t>公告本公司受邀參加凱基證券舉辦之法人說明會</t>
  </si>
  <si>
    <t>5388</t>
  </si>
  <si>
    <t>中磊</t>
  </si>
  <si>
    <t>3232</t>
  </si>
  <si>
    <t>昱捷</t>
  </si>
  <si>
    <t>4155</t>
  </si>
  <si>
    <t>訊映</t>
  </si>
  <si>
    <t>2939</t>
  </si>
  <si>
    <t>永邑-KY</t>
  </si>
  <si>
    <t>2832</t>
  </si>
  <si>
    <t>台產</t>
  </si>
  <si>
    <t>6641</t>
  </si>
  <si>
    <t>基士德-KY</t>
  </si>
  <si>
    <t>2477</t>
  </si>
  <si>
    <t>美隆電</t>
  </si>
  <si>
    <t>2241</t>
  </si>
  <si>
    <t>艾姆勒</t>
  </si>
  <si>
    <t>1720</t>
  </si>
  <si>
    <t>生達</t>
  </si>
  <si>
    <t>1240</t>
  </si>
  <si>
    <t>茂生農經</t>
  </si>
  <si>
    <t>農業科技業</t>
  </si>
  <si>
    <t>2025</t>
  </si>
  <si>
    <t>千興</t>
  </si>
  <si>
    <t>5015</t>
  </si>
  <si>
    <t>華祺</t>
  </si>
  <si>
    <t>3437</t>
  </si>
  <si>
    <t>榮創</t>
  </si>
  <si>
    <t>3663</t>
  </si>
  <si>
    <t>鑫科</t>
  </si>
  <si>
    <t>4916</t>
  </si>
  <si>
    <t>事欣科</t>
  </si>
  <si>
    <t>3434</t>
  </si>
  <si>
    <t>哲固</t>
  </si>
  <si>
    <t>4560</t>
  </si>
  <si>
    <t>強信-KY</t>
  </si>
  <si>
    <t>1605</t>
  </si>
  <si>
    <t>華新</t>
  </si>
  <si>
    <t>2941</t>
  </si>
  <si>
    <t>米斯特</t>
  </si>
  <si>
    <t>2390</t>
  </si>
  <si>
    <t>云辰</t>
  </si>
  <si>
    <t>5209</t>
  </si>
  <si>
    <t>新鼎</t>
  </si>
  <si>
    <t>4558</t>
  </si>
  <si>
    <t>寶緯</t>
  </si>
  <si>
    <t>4510</t>
  </si>
  <si>
    <t>高鋒</t>
  </si>
  <si>
    <t>2359</t>
  </si>
  <si>
    <t>所羅門</t>
  </si>
  <si>
    <t>5483</t>
  </si>
  <si>
    <t>中美晶</t>
  </si>
  <si>
    <t>8102</t>
  </si>
  <si>
    <t>傑霖科技</t>
  </si>
  <si>
    <t>4721</t>
  </si>
  <si>
    <t>美琪瑪</t>
  </si>
  <si>
    <t>8021</t>
  </si>
  <si>
    <t>尖點</t>
  </si>
  <si>
    <t>6617</t>
  </si>
  <si>
    <t>共信-KY</t>
  </si>
  <si>
    <t>7723</t>
  </si>
  <si>
    <t>築間</t>
  </si>
  <si>
    <t>3596</t>
  </si>
  <si>
    <t>智易</t>
  </si>
  <si>
    <t>4114</t>
  </si>
  <si>
    <t>健喬</t>
  </si>
  <si>
    <t>1783</t>
  </si>
  <si>
    <t>和康生</t>
  </si>
  <si>
    <t>公告本公司2026年第1季合併財務報告董事會預計召開日期為
2026年4月28日</t>
  </si>
  <si>
    <t>4529</t>
  </si>
  <si>
    <t>淳紳</t>
  </si>
  <si>
    <t>8087</t>
  </si>
  <si>
    <t>麗升能源</t>
  </si>
  <si>
    <t>4552</t>
  </si>
  <si>
    <t>力達-KY</t>
  </si>
  <si>
    <t>8080</t>
  </si>
  <si>
    <t>泰霖</t>
  </si>
  <si>
    <t>3264</t>
  </si>
  <si>
    <t>欣銓</t>
  </si>
  <si>
    <t>3483</t>
  </si>
  <si>
    <t>力致</t>
  </si>
  <si>
    <t>8438</t>
  </si>
  <si>
    <t>昶昕</t>
  </si>
  <si>
    <t>1799</t>
  </si>
  <si>
    <t>易威</t>
  </si>
  <si>
    <t>6558</t>
  </si>
  <si>
    <t>興能高</t>
  </si>
  <si>
    <t>7791</t>
  </si>
  <si>
    <t>皇家可口</t>
  </si>
  <si>
    <t>6462</t>
  </si>
  <si>
    <t>神盾</t>
  </si>
  <si>
    <t>4126</t>
  </si>
  <si>
    <t>太醫</t>
  </si>
  <si>
    <t>4766</t>
  </si>
  <si>
    <t>南寶</t>
  </si>
  <si>
    <t>1735</t>
  </si>
  <si>
    <t>日勝化</t>
  </si>
  <si>
    <t>3332</t>
  </si>
  <si>
    <t>幸康</t>
  </si>
  <si>
    <t>2718</t>
  </si>
  <si>
    <t>全心投控</t>
  </si>
  <si>
    <t>6922</t>
  </si>
  <si>
    <t>宸曜</t>
  </si>
  <si>
    <t>8926</t>
  </si>
  <si>
    <t>台汽電</t>
  </si>
  <si>
    <t>3669</t>
  </si>
  <si>
    <t>圓展</t>
  </si>
  <si>
    <t>2838</t>
  </si>
  <si>
    <t>聯邦銀</t>
  </si>
  <si>
    <t>1730</t>
  </si>
  <si>
    <t>花仙子</t>
  </si>
  <si>
    <t>8435</t>
  </si>
  <si>
    <t>鉅邁</t>
  </si>
  <si>
    <t>6933</t>
  </si>
  <si>
    <t>AMAX-KY</t>
  </si>
  <si>
    <t>6103</t>
  </si>
  <si>
    <t>合邦</t>
  </si>
  <si>
    <t>6282</t>
  </si>
  <si>
    <t>康舒</t>
  </si>
  <si>
    <t>6150</t>
  </si>
  <si>
    <t>撼訊</t>
  </si>
  <si>
    <t>4506</t>
  </si>
  <si>
    <t>崇友</t>
  </si>
  <si>
    <t>2460</t>
  </si>
  <si>
    <t>建通</t>
  </si>
  <si>
    <t>6024</t>
  </si>
  <si>
    <t>群益期</t>
  </si>
  <si>
    <t>6569</t>
  </si>
  <si>
    <t>醫揚</t>
  </si>
  <si>
    <t>6191</t>
  </si>
  <si>
    <t>精成科</t>
  </si>
  <si>
    <t>公告本公司115年第1季財務報告董事會預計召開日期為
115年04月28日</t>
  </si>
  <si>
    <t>2371</t>
  </si>
  <si>
    <t>大同</t>
  </si>
  <si>
    <t>6215</t>
  </si>
  <si>
    <t>和椿</t>
  </si>
  <si>
    <t>公告本公司董事因轉讓持股超過選任當時持股之二分之一，
依法其董事職務當然解任</t>
  </si>
  <si>
    <t>6789</t>
  </si>
  <si>
    <t>采鈺</t>
  </si>
  <si>
    <t>2337</t>
  </si>
  <si>
    <t>旺宏</t>
  </si>
  <si>
    <t>6811</t>
  </si>
  <si>
    <t>宏碁資訊</t>
  </si>
  <si>
    <t>5512</t>
  </si>
  <si>
    <t>力麒</t>
  </si>
  <si>
    <t>1463</t>
  </si>
  <si>
    <t>強盛新</t>
  </si>
  <si>
    <t>公告本公司名稱由「強盛新股份有限公司」
更名為「強盛新投資控股股份有限公司」，
公告期間：115年2月12日至115年5月11日。</t>
  </si>
  <si>
    <t>6834</t>
  </si>
  <si>
    <t>天二科技</t>
  </si>
  <si>
    <t>2430</t>
  </si>
  <si>
    <t>燦坤</t>
  </si>
  <si>
    <t>5386</t>
  </si>
  <si>
    <t>青雲</t>
  </si>
  <si>
    <t>3211</t>
  </si>
  <si>
    <t>順達</t>
  </si>
  <si>
    <t>5212</t>
  </si>
  <si>
    <t>凌網</t>
  </si>
  <si>
    <t>8040</t>
  </si>
  <si>
    <t>九暘</t>
  </si>
  <si>
    <t>6668</t>
  </si>
  <si>
    <t>中揚光</t>
  </si>
  <si>
    <t>2883</t>
  </si>
  <si>
    <t>凱基金</t>
  </si>
  <si>
    <t>6114</t>
  </si>
  <si>
    <t>久威</t>
  </si>
  <si>
    <t>1409</t>
  </si>
  <si>
    <t>新纖</t>
  </si>
  <si>
    <t>2547</t>
  </si>
  <si>
    <t>日勝生</t>
  </si>
  <si>
    <t>5310</t>
  </si>
  <si>
    <t>天剛</t>
  </si>
  <si>
    <t>2834</t>
  </si>
  <si>
    <t>臺企銀</t>
  </si>
  <si>
    <t>4927</t>
  </si>
  <si>
    <t>泰鼎-KY</t>
  </si>
  <si>
    <t>3131</t>
  </si>
  <si>
    <t>弘塑</t>
  </si>
  <si>
    <t>4747</t>
  </si>
  <si>
    <t>強生</t>
  </si>
  <si>
    <t>6182</t>
  </si>
  <si>
    <t>合晶</t>
  </si>
  <si>
    <t>6016</t>
  </si>
  <si>
    <t>康和證</t>
  </si>
  <si>
    <t>4306</t>
  </si>
  <si>
    <t>炎洲</t>
  </si>
  <si>
    <t>6419</t>
  </si>
  <si>
    <t>京晨科</t>
  </si>
  <si>
    <t>本公司有價證券近期多次達公布注意交易資訊標準，
故公告相關訊息，以利投資人區別暸解</t>
  </si>
  <si>
    <t>9930</t>
  </si>
  <si>
    <t>中聯資源</t>
  </si>
  <si>
    <t>3025</t>
  </si>
  <si>
    <t>星通</t>
  </si>
  <si>
    <t>4526</t>
  </si>
  <si>
    <t>東台</t>
  </si>
  <si>
    <t>7728</t>
  </si>
  <si>
    <t>光焱科技</t>
  </si>
  <si>
    <t>3373</t>
  </si>
  <si>
    <t>熱映</t>
  </si>
  <si>
    <t>9912</t>
  </si>
  <si>
    <t>偉聯</t>
  </si>
  <si>
    <t>2230</t>
  </si>
  <si>
    <t>泰茂</t>
  </si>
  <si>
    <t>5371</t>
  </si>
  <si>
    <t>中光電</t>
  </si>
  <si>
    <t>5525</t>
  </si>
  <si>
    <t>順天</t>
  </si>
  <si>
    <t>6603</t>
  </si>
  <si>
    <t>富強鑫</t>
  </si>
  <si>
    <t>3708</t>
  </si>
  <si>
    <t>上緯投控</t>
  </si>
  <si>
    <t>6829</t>
  </si>
  <si>
    <t>千附精密</t>
  </si>
  <si>
    <t>本公司有價證券近期多次達公佈注意交易資訊標準，
故公告相關訊息，以利投資人區別瞭解。</t>
  </si>
  <si>
    <t>8401</t>
  </si>
  <si>
    <t>白紗科</t>
  </si>
  <si>
    <t>6609</t>
  </si>
  <si>
    <t>瀧澤科</t>
  </si>
  <si>
    <t>2537</t>
  </si>
  <si>
    <t>聯上發</t>
  </si>
  <si>
    <t>1795</t>
  </si>
  <si>
    <t>美時</t>
  </si>
  <si>
    <t>1710</t>
  </si>
  <si>
    <t>東聯</t>
  </si>
  <si>
    <t>5603</t>
  </si>
  <si>
    <t>陸海</t>
  </si>
  <si>
    <t>3672</t>
  </si>
  <si>
    <t>康聯訊</t>
  </si>
  <si>
    <t>6873</t>
  </si>
  <si>
    <t>泓德能源</t>
  </si>
  <si>
    <t>3272</t>
  </si>
  <si>
    <t>東碩</t>
  </si>
  <si>
    <t>2945</t>
  </si>
  <si>
    <t>三商家購</t>
  </si>
  <si>
    <t>5222</t>
  </si>
  <si>
    <t>全訊</t>
  </si>
  <si>
    <t>5516</t>
  </si>
  <si>
    <t>雙喜</t>
  </si>
  <si>
    <t>8472</t>
  </si>
  <si>
    <t>夠麻吉</t>
  </si>
  <si>
    <t>6023</t>
  </si>
  <si>
    <t>元大期</t>
  </si>
  <si>
    <t>元大期貨公告補充說明本公司於115年3月11日公告董事會決議
發行之有擔保次順位普通公司債發行條件</t>
  </si>
  <si>
    <t>1560</t>
  </si>
  <si>
    <t>中砂</t>
  </si>
  <si>
    <t>6243</t>
  </si>
  <si>
    <t>迅杰</t>
  </si>
  <si>
    <t>1326</t>
  </si>
  <si>
    <t>台化</t>
  </si>
  <si>
    <t>4401</t>
  </si>
  <si>
    <t>東隆興</t>
  </si>
  <si>
    <t>8436</t>
  </si>
  <si>
    <t>大江</t>
  </si>
  <si>
    <t>1342</t>
  </si>
  <si>
    <t>八貫</t>
  </si>
  <si>
    <t>4749</t>
  </si>
  <si>
    <t>新應材</t>
  </si>
  <si>
    <t>6028</t>
  </si>
  <si>
    <t>公勝保經</t>
  </si>
  <si>
    <t>4569</t>
  </si>
  <si>
    <t>六方科-KY</t>
  </si>
  <si>
    <t>9943</t>
  </si>
  <si>
    <t>好樂迪</t>
  </si>
  <si>
    <t>1449</t>
  </si>
  <si>
    <t>佳和</t>
  </si>
  <si>
    <t>1295</t>
  </si>
  <si>
    <t>生合</t>
  </si>
  <si>
    <t>3005</t>
  </si>
  <si>
    <t>神基</t>
  </si>
  <si>
    <t>9945</t>
  </si>
  <si>
    <t>潤泰新</t>
  </si>
  <si>
    <t>2070</t>
  </si>
  <si>
    <t>精湛</t>
  </si>
  <si>
    <t>3138</t>
  </si>
  <si>
    <t>耀登</t>
  </si>
  <si>
    <t>4938</t>
  </si>
  <si>
    <t>和碩</t>
  </si>
  <si>
    <t>6234</t>
  </si>
  <si>
    <t>高僑</t>
  </si>
  <si>
    <t>9802</t>
  </si>
  <si>
    <t>鈺齊-KY</t>
  </si>
  <si>
    <t>1324</t>
  </si>
  <si>
    <t>地球</t>
  </si>
  <si>
    <t>本公司董事會決議召開民國115年股東常會(修正會議議程格式)</t>
  </si>
  <si>
    <t>3508</t>
  </si>
  <si>
    <t>位速</t>
  </si>
  <si>
    <t>6188</t>
  </si>
  <si>
    <t>廣明</t>
  </si>
  <si>
    <t>3325</t>
  </si>
  <si>
    <t>旭品</t>
  </si>
  <si>
    <t>8996</t>
  </si>
  <si>
    <t>高力</t>
  </si>
  <si>
    <t>公告本公司董事會決議召開115年股東會相關事宜
(因電子投票平台亂碼，故配合重新上傳)</t>
  </si>
  <si>
    <t>2492</t>
  </si>
  <si>
    <t>華新科</t>
  </si>
  <si>
    <t>4967</t>
  </si>
  <si>
    <t>十銓</t>
  </si>
  <si>
    <t>公告115年第一季財務報告董事會召開日期為115年4月28日</t>
  </si>
  <si>
    <t>6222</t>
  </si>
  <si>
    <t>立軒</t>
  </si>
  <si>
    <t>公告本公司名稱由「立軒國際建設股份有限公司」更名為
「立軒開發建設股份有限公司」，公告期間：115年1月23日
 至115年4月22日</t>
  </si>
  <si>
    <t>3073</t>
  </si>
  <si>
    <t>天方能源</t>
  </si>
  <si>
    <t>公告本公司115年3月份自結合併財務報告之
負債比率、流動比率及速動比率</t>
  </si>
  <si>
    <t>8171</t>
  </si>
  <si>
    <t>天宇</t>
  </si>
  <si>
    <t>7749</t>
  </si>
  <si>
    <t>意騰-KY</t>
  </si>
  <si>
    <t>4109</t>
  </si>
  <si>
    <t>加捷生醫</t>
  </si>
  <si>
    <t>6582</t>
  </si>
  <si>
    <t>申豐</t>
  </si>
  <si>
    <t>6278</t>
  </si>
  <si>
    <t>台表科</t>
  </si>
  <si>
    <t>公告本公司115年第一季財務報告董事會預計召開日期為
115年04月28日</t>
  </si>
  <si>
    <t>6910</t>
  </si>
  <si>
    <t>德鴻</t>
  </si>
  <si>
    <t>2032</t>
  </si>
  <si>
    <t>新鋼</t>
  </si>
  <si>
    <t>3178</t>
  </si>
  <si>
    <t>公準</t>
  </si>
  <si>
    <t>4157</t>
  </si>
  <si>
    <t>太景*-KY</t>
  </si>
  <si>
    <t>4583</t>
  </si>
  <si>
    <t>台灣精銳</t>
  </si>
  <si>
    <t>2066</t>
  </si>
  <si>
    <t>世德</t>
  </si>
  <si>
    <t>3390</t>
  </si>
  <si>
    <t>旭軟</t>
  </si>
  <si>
    <t>3605</t>
  </si>
  <si>
    <t>宏致</t>
  </si>
  <si>
    <t>1702</t>
  </si>
  <si>
    <t>南僑</t>
  </si>
  <si>
    <t>3709</t>
  </si>
  <si>
    <t>鑫聯大投控</t>
  </si>
  <si>
    <t>公告本公司董事會決議修訂115年股東常會召集事由
(修訂其他事項)</t>
  </si>
  <si>
    <t>2906</t>
  </si>
  <si>
    <t>高林</t>
  </si>
  <si>
    <t>1456</t>
  </si>
  <si>
    <t>怡華</t>
  </si>
  <si>
    <t>2007</t>
  </si>
  <si>
    <t>燁興</t>
  </si>
  <si>
    <t>3205</t>
  </si>
  <si>
    <t>佰研</t>
  </si>
  <si>
    <t>1734</t>
  </si>
  <si>
    <t>杏輝</t>
  </si>
  <si>
    <t>2385</t>
  </si>
  <si>
    <t>群光</t>
  </si>
  <si>
    <t>3226</t>
  </si>
  <si>
    <t>龍鋒</t>
  </si>
  <si>
    <t>3481</t>
  </si>
  <si>
    <t>群創</t>
  </si>
  <si>
    <t>1512</t>
  </si>
  <si>
    <t>瑞利</t>
  </si>
  <si>
    <t>6637</t>
  </si>
  <si>
    <t>醫影</t>
  </si>
  <si>
    <t>8299</t>
  </si>
  <si>
    <t>群聯</t>
  </si>
  <si>
    <t>3518</t>
  </si>
  <si>
    <t>柏騰</t>
  </si>
  <si>
    <t>係因本公司有價證券於集中交易市場達公布注意交易資訊
標準，故公布相關財務業務等重大訊息，以利投資人區別瞭解</t>
  </si>
  <si>
    <t>6443</t>
  </si>
  <si>
    <t>元晶</t>
  </si>
  <si>
    <t>6904</t>
  </si>
  <si>
    <t>伯鑫</t>
  </si>
  <si>
    <t>6111</t>
  </si>
  <si>
    <t>光聚晶電</t>
  </si>
  <si>
    <t>4711</t>
  </si>
  <si>
    <t>永純</t>
  </si>
  <si>
    <t>2062</t>
  </si>
  <si>
    <t>橋椿</t>
  </si>
  <si>
    <t>5481</t>
  </si>
  <si>
    <t>新華</t>
  </si>
  <si>
    <t>1714</t>
  </si>
  <si>
    <t>和桐</t>
  </si>
  <si>
    <t>2543</t>
  </si>
  <si>
    <t>皇昌</t>
  </si>
  <si>
    <t>6538</t>
  </si>
  <si>
    <t>倉和</t>
  </si>
  <si>
    <t>4946</t>
  </si>
  <si>
    <t>辣椒</t>
  </si>
  <si>
    <t>6698</t>
  </si>
  <si>
    <t>旭暉應材</t>
  </si>
  <si>
    <t>2467</t>
  </si>
  <si>
    <t>志聖</t>
  </si>
  <si>
    <t>代重要子公司志聖科技(廣州)有限公司公告
2026年第二次股東臨時會重要決議事項</t>
  </si>
  <si>
    <t>5460</t>
  </si>
  <si>
    <t>同協</t>
  </si>
  <si>
    <t>5515</t>
  </si>
  <si>
    <t>建國</t>
  </si>
  <si>
    <t>2605</t>
  </si>
  <si>
    <t>新興</t>
  </si>
  <si>
    <t>8941</t>
  </si>
  <si>
    <t>關中</t>
  </si>
  <si>
    <t>2236</t>
  </si>
  <si>
    <t>百達-KY</t>
  </si>
  <si>
    <t>代重要子公司 Patec Pte. Ltd. 公告對單一企業資金貸與餘額
達本公司最近期財務報表淨值 10% 以上，且新增資金貸與金額
達新台幣一千萬元以上並達本公司最近財務報表淨值 2% 以上</t>
  </si>
  <si>
    <t>6223</t>
  </si>
  <si>
    <t>旺矽</t>
  </si>
  <si>
    <t>1513</t>
  </si>
  <si>
    <t>中興電</t>
  </si>
  <si>
    <t>2753</t>
  </si>
  <si>
    <t>八方雲集</t>
  </si>
  <si>
    <t>6560</t>
  </si>
  <si>
    <t>欣普羅</t>
  </si>
  <si>
    <t>6657</t>
  </si>
  <si>
    <t>華安</t>
  </si>
  <si>
    <t>9902</t>
  </si>
  <si>
    <t>台火</t>
  </si>
  <si>
    <t>6890</t>
  </si>
  <si>
    <t>來億-KY</t>
  </si>
  <si>
    <t>3047</t>
  </si>
  <si>
    <t>訊舟</t>
  </si>
  <si>
    <t>7721</t>
  </si>
  <si>
    <t>微程式</t>
  </si>
  <si>
    <t>5608</t>
  </si>
  <si>
    <t>四維航</t>
  </si>
  <si>
    <t>3176</t>
  </si>
  <si>
    <t>基亞</t>
  </si>
  <si>
    <t>3004</t>
  </si>
  <si>
    <t>豐達科</t>
  </si>
  <si>
    <t>1536</t>
  </si>
  <si>
    <t>和大</t>
  </si>
  <si>
    <t>1504</t>
  </si>
  <si>
    <t>東元</t>
  </si>
  <si>
    <t>1615</t>
  </si>
  <si>
    <t>大山</t>
  </si>
  <si>
    <t>6020</t>
  </si>
  <si>
    <t>大展證</t>
  </si>
  <si>
    <t>6177</t>
  </si>
  <si>
    <t>達麗</t>
  </si>
  <si>
    <t>6176</t>
  </si>
  <si>
    <t>瑞儀</t>
  </si>
  <si>
    <t>6598</t>
  </si>
  <si>
    <t>ABC-KY</t>
  </si>
  <si>
    <t>4420</t>
  </si>
  <si>
    <t>光明</t>
  </si>
  <si>
    <t>4430</t>
  </si>
  <si>
    <t>耀億</t>
  </si>
  <si>
    <t>2399</t>
  </si>
  <si>
    <t>映泰</t>
  </si>
  <si>
    <t>4305</t>
  </si>
  <si>
    <t>世坤</t>
  </si>
  <si>
    <t>6226</t>
  </si>
  <si>
    <t>光鼎</t>
  </si>
  <si>
    <t>3285</t>
  </si>
  <si>
    <t>微端</t>
  </si>
  <si>
    <t>2478</t>
  </si>
  <si>
    <t>大毅</t>
  </si>
  <si>
    <t>2702</t>
  </si>
  <si>
    <t>華園</t>
  </si>
  <si>
    <t>3653</t>
  </si>
  <si>
    <t>健策</t>
  </si>
  <si>
    <t>2601</t>
  </si>
  <si>
    <t>益航</t>
  </si>
  <si>
    <t>1447</t>
  </si>
  <si>
    <t>力鵬</t>
  </si>
  <si>
    <t>8032</t>
  </si>
  <si>
    <t>光菱</t>
  </si>
  <si>
    <t>4426</t>
  </si>
  <si>
    <t>利勤</t>
  </si>
  <si>
    <t>4770</t>
  </si>
  <si>
    <t>上品</t>
  </si>
  <si>
    <t>4953</t>
  </si>
  <si>
    <t>緯軟</t>
  </si>
  <si>
    <t>3489</t>
  </si>
  <si>
    <t>森寶</t>
  </si>
  <si>
    <t>6197</t>
  </si>
  <si>
    <t>佳必琪</t>
  </si>
  <si>
    <t>6533</t>
  </si>
  <si>
    <t>晶心科</t>
  </si>
  <si>
    <t>因本公司有價證券於集中交易市場達公布注意交易資訊標準，
故公布相關財務業務等重大訊息，以利投資人區別瞭解。</t>
  </si>
  <si>
    <t>8234</t>
  </si>
  <si>
    <t>新漢</t>
  </si>
  <si>
    <t>8403</t>
  </si>
  <si>
    <t>盛弘</t>
  </si>
  <si>
    <t>5474</t>
  </si>
  <si>
    <t>聰泰</t>
  </si>
  <si>
    <t>2497</t>
  </si>
  <si>
    <t>怡利電</t>
  </si>
  <si>
    <t>1410</t>
  </si>
  <si>
    <t>南染</t>
  </si>
  <si>
    <t>6961</t>
  </si>
  <si>
    <t>旅天下</t>
  </si>
  <si>
    <t>3564</t>
  </si>
  <si>
    <t>其陽</t>
  </si>
  <si>
    <t>8105</t>
  </si>
  <si>
    <t>凌巨</t>
  </si>
  <si>
    <t>3360</t>
  </si>
  <si>
    <t>尚立</t>
  </si>
  <si>
    <t>6123</t>
  </si>
  <si>
    <t>上奇</t>
  </si>
  <si>
    <t>公告本公司115年第一季合併報表自結數</t>
  </si>
  <si>
    <t>5364</t>
  </si>
  <si>
    <t>力麗店</t>
  </si>
  <si>
    <t>公告本公司列入合併財務報告之各子公司115年03月底之
負債比率、流動比率、速動比率</t>
  </si>
  <si>
    <t>2489</t>
  </si>
  <si>
    <t>瑞軒</t>
  </si>
  <si>
    <t>4760</t>
  </si>
  <si>
    <t>勤凱</t>
  </si>
  <si>
    <t>8437</t>
  </si>
  <si>
    <t>大地-KY</t>
  </si>
  <si>
    <t>4720</t>
  </si>
  <si>
    <t>德淵</t>
  </si>
  <si>
    <t>6542</t>
  </si>
  <si>
    <t>隆中</t>
  </si>
  <si>
    <t>4533</t>
  </si>
  <si>
    <t>協易機</t>
  </si>
  <si>
    <t>6689</t>
  </si>
  <si>
    <t>伊雲谷</t>
  </si>
  <si>
    <t>3581</t>
  </si>
  <si>
    <t>博磊</t>
  </si>
  <si>
    <t>7770</t>
  </si>
  <si>
    <t>君曜</t>
  </si>
  <si>
    <t>4951</t>
  </si>
  <si>
    <t>精拓科</t>
  </si>
  <si>
    <t>4562</t>
  </si>
  <si>
    <t>穎漢</t>
  </si>
  <si>
    <t>7810</t>
  </si>
  <si>
    <t>捷創科技</t>
  </si>
  <si>
    <t>2609</t>
  </si>
  <si>
    <t>陽明</t>
  </si>
  <si>
    <t>3287</t>
  </si>
  <si>
    <t>廣寰科</t>
  </si>
  <si>
    <t>3624</t>
  </si>
  <si>
    <t>光頡</t>
  </si>
  <si>
    <t>3310</t>
  </si>
  <si>
    <t>佳穎</t>
  </si>
  <si>
    <t>8489</t>
  </si>
  <si>
    <t>三貝德</t>
  </si>
  <si>
    <t>3049</t>
  </si>
  <si>
    <t>精金</t>
  </si>
  <si>
    <t>6441</t>
  </si>
  <si>
    <t>廣錠</t>
  </si>
  <si>
    <t>公告本公司115年第一季合併財務報告董事會預計召開日期為
115年04月28日</t>
  </si>
  <si>
    <t>6508</t>
  </si>
  <si>
    <t>惠光</t>
  </si>
  <si>
    <t>8426</t>
  </si>
  <si>
    <t>紅木-KY</t>
  </si>
  <si>
    <t>1711</t>
  </si>
  <si>
    <t>永光</t>
  </si>
  <si>
    <t>因本公司有價證券於集中交易市場達公布注意交易資訊標準
，故公布相關財務業務等重大訊息，以利投資人區別瞭解</t>
  </si>
  <si>
    <t>3499</t>
  </si>
  <si>
    <t>環天科</t>
  </si>
  <si>
    <t>1309</t>
  </si>
  <si>
    <t>台達化</t>
  </si>
  <si>
    <t>5601</t>
  </si>
  <si>
    <t>台聯櫃</t>
  </si>
  <si>
    <t>3191</t>
  </si>
  <si>
    <t>雲嘉南</t>
  </si>
  <si>
    <t>2641</t>
  </si>
  <si>
    <t>正德</t>
  </si>
  <si>
    <t>6515</t>
  </si>
  <si>
    <t>穎崴</t>
  </si>
  <si>
    <t>1725</t>
  </si>
  <si>
    <t>元禎</t>
  </si>
  <si>
    <t>7757</t>
  </si>
  <si>
    <t>金色三麥</t>
  </si>
  <si>
    <t>5344</t>
  </si>
  <si>
    <t>立衛</t>
  </si>
  <si>
    <t>3085</t>
  </si>
  <si>
    <t>新零售</t>
  </si>
  <si>
    <t>3094</t>
  </si>
  <si>
    <t>聯傑</t>
  </si>
  <si>
    <t>5292</t>
  </si>
  <si>
    <t>華懋</t>
  </si>
  <si>
    <t>6185</t>
  </si>
  <si>
    <t>幃翔</t>
  </si>
  <si>
    <t>公告115年第1季財務報告董事會召開日期
(更正115/04/17重訊之事實發生日)</t>
  </si>
  <si>
    <t>5328</t>
  </si>
  <si>
    <t>華容</t>
  </si>
  <si>
    <t>6213</t>
  </si>
  <si>
    <t>聯茂</t>
  </si>
  <si>
    <t>7642</t>
  </si>
  <si>
    <t>昶瑞機電</t>
  </si>
  <si>
    <t>2438</t>
  </si>
  <si>
    <t>翔耀</t>
  </si>
  <si>
    <t>3693</t>
  </si>
  <si>
    <t>營邦</t>
  </si>
  <si>
    <t>6796</t>
  </si>
  <si>
    <t>晉弘</t>
  </si>
  <si>
    <t>6588</t>
  </si>
  <si>
    <t>東典光電</t>
  </si>
  <si>
    <t>2727</t>
  </si>
  <si>
    <t>王品</t>
  </si>
  <si>
    <t>2729</t>
  </si>
  <si>
    <t>瓦城</t>
  </si>
  <si>
    <t>3288</t>
  </si>
  <si>
    <t>點晶</t>
  </si>
  <si>
    <t>5306</t>
  </si>
  <si>
    <t>桂盟</t>
  </si>
  <si>
    <t>9951</t>
  </si>
  <si>
    <t>皇田</t>
  </si>
  <si>
    <t>4113</t>
  </si>
  <si>
    <t>聯上</t>
  </si>
  <si>
    <t>8089</t>
  </si>
  <si>
    <t>康全電訊</t>
  </si>
  <si>
    <t>3712</t>
  </si>
  <si>
    <t>永崴投控</t>
  </si>
  <si>
    <t>3701</t>
  </si>
  <si>
    <t>大眾控</t>
  </si>
  <si>
    <t>4746</t>
  </si>
  <si>
    <t>台耀</t>
  </si>
  <si>
    <t>4188</t>
  </si>
  <si>
    <t>安克</t>
  </si>
  <si>
    <t>3171</t>
  </si>
  <si>
    <t>炎洲流通</t>
  </si>
  <si>
    <t>5340</t>
  </si>
  <si>
    <t>建榮</t>
  </si>
  <si>
    <t>6492</t>
  </si>
  <si>
    <t>生華科</t>
  </si>
  <si>
    <t>1475</t>
  </si>
  <si>
    <t>業旺</t>
  </si>
  <si>
    <t>2528</t>
  </si>
  <si>
    <t>皇普</t>
  </si>
  <si>
    <t>5519</t>
  </si>
  <si>
    <t>隆大</t>
  </si>
  <si>
    <t>8916</t>
  </si>
  <si>
    <t>光隆</t>
  </si>
  <si>
    <t>5876</t>
  </si>
  <si>
    <t>上海商銀</t>
  </si>
  <si>
    <t>代子公司上海商業銀行有限公司公告簽訂物業翻新工程承攬契約</t>
  </si>
  <si>
    <t>6130</t>
  </si>
  <si>
    <t>上亞科技</t>
  </si>
  <si>
    <t>6516</t>
  </si>
  <si>
    <t>勤崴國際</t>
  </si>
  <si>
    <t>6246</t>
  </si>
  <si>
    <t>臺龍</t>
  </si>
  <si>
    <t>4542</t>
  </si>
  <si>
    <t>科嶠</t>
  </si>
  <si>
    <t>8088</t>
  </si>
  <si>
    <t>品安</t>
  </si>
  <si>
    <t>2008</t>
  </si>
  <si>
    <t>高興昌</t>
  </si>
  <si>
    <t>2073</t>
  </si>
  <si>
    <t>雄順</t>
  </si>
  <si>
    <t>6570</t>
  </si>
  <si>
    <t>維田</t>
  </si>
  <si>
    <t>1233</t>
  </si>
  <si>
    <t>天仁</t>
  </si>
  <si>
    <t>2331</t>
  </si>
  <si>
    <t>精英</t>
  </si>
  <si>
    <t>1439</t>
  </si>
  <si>
    <t>雋揚</t>
  </si>
  <si>
    <t>2002</t>
  </si>
  <si>
    <t>中鋼</t>
  </si>
  <si>
    <t>代子公司高磁公司公告變更與磁科公司之合併基準日</t>
  </si>
  <si>
    <t>6768</t>
  </si>
  <si>
    <t>志強-KY</t>
  </si>
  <si>
    <t>6781</t>
  </si>
  <si>
    <t>AES-KY</t>
  </si>
  <si>
    <t>6581</t>
  </si>
  <si>
    <t>鋼聯</t>
  </si>
  <si>
    <t>1220</t>
  </si>
  <si>
    <t>台榮</t>
  </si>
  <si>
    <t>2376</t>
  </si>
  <si>
    <t>技嘉</t>
  </si>
  <si>
    <t>6690</t>
  </si>
  <si>
    <t>安碁資訊</t>
  </si>
  <si>
    <t>公告本公司115年第一季財務報告董事會預計召開日期為
115年4月28日</t>
  </si>
  <si>
    <t>2362</t>
  </si>
  <si>
    <t>藍天</t>
  </si>
  <si>
    <t>6146</t>
  </si>
  <si>
    <t>耕興</t>
  </si>
  <si>
    <t>公告本公司115年第一季合併財務報告董事會召開日期</t>
  </si>
  <si>
    <t>2434</t>
  </si>
  <si>
    <t>統懋</t>
  </si>
  <si>
    <t>6719</t>
  </si>
  <si>
    <t>力智</t>
  </si>
  <si>
    <t>6666</t>
  </si>
  <si>
    <t>羅麗芬-KY</t>
  </si>
  <si>
    <t>7750</t>
  </si>
  <si>
    <t>新代</t>
  </si>
  <si>
    <t>1905</t>
  </si>
  <si>
    <t>華紙</t>
  </si>
  <si>
    <t>造紙工業</t>
  </si>
  <si>
    <t>5312</t>
  </si>
  <si>
    <t>寶島科</t>
  </si>
  <si>
    <t>1453</t>
  </si>
  <si>
    <t>大將</t>
  </si>
  <si>
    <t>8454</t>
  </si>
  <si>
    <t>富邦媒</t>
  </si>
  <si>
    <t>1307</t>
  </si>
  <si>
    <t>三芳</t>
  </si>
  <si>
    <t>2028</t>
  </si>
  <si>
    <t>威致</t>
  </si>
  <si>
    <t>2524</t>
  </si>
  <si>
    <t>京城</t>
  </si>
  <si>
    <t>5604</t>
  </si>
  <si>
    <t>中連</t>
  </si>
  <si>
    <t>6115</t>
  </si>
  <si>
    <t>鎰勝</t>
  </si>
  <si>
    <t>2340</t>
  </si>
  <si>
    <t>台亞</t>
  </si>
  <si>
    <t>6464</t>
  </si>
  <si>
    <t>台數科</t>
  </si>
  <si>
    <t>5230</t>
  </si>
  <si>
    <t>雷笛克光學</t>
  </si>
  <si>
    <t>7769</t>
  </si>
  <si>
    <t>鴻勁</t>
  </si>
  <si>
    <t>6596</t>
  </si>
  <si>
    <t>寬宏藝術</t>
  </si>
  <si>
    <t>2207</t>
  </si>
  <si>
    <t>和泰車</t>
  </si>
  <si>
    <t>代子公司和通汽車投資有限公司公告依公開發行公司資金貸與及
背書保證處理準則第二十二條第一項第三款公告資金貸與事項</t>
  </si>
  <si>
    <t>6179</t>
  </si>
  <si>
    <t>亞通</t>
  </si>
  <si>
    <t>6712</t>
  </si>
  <si>
    <t>長聖</t>
  </si>
  <si>
    <t>2024</t>
  </si>
  <si>
    <t>志聯</t>
  </si>
  <si>
    <t>3607</t>
  </si>
  <si>
    <t>谷崧</t>
  </si>
  <si>
    <t>4764</t>
  </si>
  <si>
    <t>雙鍵</t>
  </si>
  <si>
    <t>3531</t>
  </si>
  <si>
    <t>先益</t>
  </si>
  <si>
    <t>6642</t>
  </si>
  <si>
    <t>富致</t>
  </si>
  <si>
    <t>2107</t>
  </si>
  <si>
    <t>厚生</t>
  </si>
  <si>
    <t>2886</t>
  </si>
  <si>
    <t>兆豐金</t>
  </si>
  <si>
    <t>2617</t>
  </si>
  <si>
    <t>台航</t>
  </si>
  <si>
    <t>公告115年第一季合併財務報告董事會召開日期</t>
  </si>
  <si>
    <t>5348</t>
  </si>
  <si>
    <t>正能量智能</t>
  </si>
  <si>
    <t>1515</t>
  </si>
  <si>
    <t>力山</t>
  </si>
  <si>
    <t>1445</t>
  </si>
  <si>
    <t>大宇</t>
  </si>
  <si>
    <t>4728</t>
  </si>
  <si>
    <t>雙美</t>
  </si>
  <si>
    <t>2488</t>
  </si>
  <si>
    <t>漢平</t>
  </si>
  <si>
    <t>3167</t>
  </si>
  <si>
    <t>大量</t>
  </si>
  <si>
    <t>1438</t>
  </si>
  <si>
    <t>三地開發</t>
  </si>
  <si>
    <t>5508</t>
  </si>
  <si>
    <t>永信建</t>
  </si>
  <si>
    <t>3706</t>
  </si>
  <si>
    <t>神達</t>
  </si>
  <si>
    <t>7744</t>
  </si>
  <si>
    <t>崴寶</t>
  </si>
  <si>
    <t>8936</t>
  </si>
  <si>
    <t>國統</t>
  </si>
  <si>
    <t>公告本公司收到盛河營造有限公司管材採購要約</t>
  </si>
  <si>
    <t>3680</t>
  </si>
  <si>
    <t>家登</t>
  </si>
  <si>
    <t>4160</t>
  </si>
  <si>
    <t>訊聯基因</t>
  </si>
  <si>
    <t>7711</t>
  </si>
  <si>
    <t>永擎</t>
  </si>
  <si>
    <t>8942</t>
  </si>
  <si>
    <t>森鉅</t>
  </si>
  <si>
    <t>7717</t>
  </si>
  <si>
    <t>萊德光電-KY</t>
  </si>
  <si>
    <t>5905</t>
  </si>
  <si>
    <t>南仁湖</t>
  </si>
  <si>
    <t>5213</t>
  </si>
  <si>
    <t>亞昕</t>
  </si>
  <si>
    <t>3588</t>
  </si>
  <si>
    <t>通嘉</t>
  </si>
  <si>
    <t>7547</t>
  </si>
  <si>
    <t>碩網</t>
  </si>
  <si>
    <t>1423</t>
  </si>
  <si>
    <t>利華</t>
  </si>
  <si>
    <t>3556</t>
  </si>
  <si>
    <t>禾瑞亞</t>
  </si>
  <si>
    <t>2739</t>
  </si>
  <si>
    <t>寒舍</t>
  </si>
  <si>
    <t>1584</t>
  </si>
  <si>
    <t>精剛</t>
  </si>
  <si>
    <t>6510</t>
  </si>
  <si>
    <t>精測</t>
  </si>
  <si>
    <t>公告本公司115年第一季合併財務報告董事會預計召開日期為
115年4月28日</t>
  </si>
  <si>
    <t>4432</t>
  </si>
  <si>
    <t>銘旺實</t>
  </si>
  <si>
    <t>6615</t>
  </si>
  <si>
    <t>慧智</t>
  </si>
  <si>
    <t>5498</t>
  </si>
  <si>
    <t>凱崴</t>
  </si>
  <si>
    <t>依主管機關要求，本公司有價證券近期多次達公佈注意
交易資訊標準，故公告相關訊息，以利投資人區別暸解</t>
  </si>
  <si>
    <t>8462</t>
  </si>
  <si>
    <t>柏文</t>
  </si>
  <si>
    <t>4729</t>
  </si>
  <si>
    <t>熒茂</t>
  </si>
  <si>
    <t>3313</t>
  </si>
  <si>
    <t>斐成</t>
  </si>
  <si>
    <t>8227</t>
  </si>
  <si>
    <t>巨有科技</t>
  </si>
  <si>
    <t>4772</t>
  </si>
  <si>
    <t>台特化</t>
  </si>
  <si>
    <t>3092</t>
  </si>
  <si>
    <t>鴻碩</t>
  </si>
  <si>
    <t>6821</t>
  </si>
  <si>
    <t>聯寶</t>
  </si>
  <si>
    <t>1626</t>
  </si>
  <si>
    <t>艾美特-KY</t>
  </si>
  <si>
    <t>3213</t>
  </si>
  <si>
    <t>茂訊</t>
  </si>
  <si>
    <t>2851</t>
  </si>
  <si>
    <t>中再保</t>
  </si>
  <si>
    <t>3339</t>
  </si>
  <si>
    <t>泰谷</t>
  </si>
  <si>
    <t>4192</t>
  </si>
  <si>
    <t>杏國</t>
  </si>
  <si>
    <t>8027</t>
  </si>
  <si>
    <t>鈦昇</t>
  </si>
  <si>
    <t>3090</t>
  </si>
  <si>
    <t>日電貿</t>
  </si>
  <si>
    <t>6661</t>
  </si>
  <si>
    <t>威健生技</t>
  </si>
  <si>
    <t>8050</t>
  </si>
  <si>
    <t>廣積</t>
  </si>
  <si>
    <t>2235</t>
  </si>
  <si>
    <t>謚源</t>
  </si>
  <si>
    <t>7736</t>
  </si>
  <si>
    <t>虎山</t>
  </si>
  <si>
    <t>9934</t>
  </si>
  <si>
    <t>成霖</t>
  </si>
  <si>
    <t>4166</t>
  </si>
  <si>
    <t>友霖</t>
  </si>
  <si>
    <t>公告本公司董事會決議召開115年股東常會相關事宜</t>
  </si>
  <si>
    <t>1737</t>
  </si>
  <si>
    <t>臺鹽</t>
  </si>
  <si>
    <t>4147</t>
  </si>
  <si>
    <t>中裕</t>
  </si>
  <si>
    <t>公告本公司買回庫藏股執行完畢</t>
  </si>
  <si>
    <t>1608</t>
  </si>
  <si>
    <t>華榮</t>
  </si>
  <si>
    <t>5291</t>
  </si>
  <si>
    <t>邑昇</t>
  </si>
  <si>
    <t>1538</t>
  </si>
  <si>
    <t>正峰</t>
  </si>
  <si>
    <t>2536</t>
  </si>
  <si>
    <t>宏普</t>
  </si>
  <si>
    <t>1341</t>
  </si>
  <si>
    <t>富林-KY</t>
  </si>
  <si>
    <t>6669</t>
  </si>
  <si>
    <t>緯穎</t>
  </si>
  <si>
    <t>代⼦公司Wiwynn Technology Corporation公告進行建築物改良</t>
  </si>
  <si>
    <t>3221</t>
  </si>
  <si>
    <t>台嘉碩</t>
  </si>
  <si>
    <t>2949</t>
  </si>
  <si>
    <t>欣新網</t>
  </si>
  <si>
    <t>8446</t>
  </si>
  <si>
    <t>華研</t>
  </si>
  <si>
    <t>2535</t>
  </si>
  <si>
    <t>達欣工</t>
  </si>
  <si>
    <t>115年第一季財務報告董事會預計召開日期為115年04月28日</t>
  </si>
  <si>
    <t>3376</t>
  </si>
  <si>
    <t>新日興</t>
  </si>
  <si>
    <t>5202</t>
  </si>
  <si>
    <t>力新</t>
  </si>
  <si>
    <t>6958</t>
  </si>
  <si>
    <t>日盛台駿</t>
  </si>
  <si>
    <t>4971</t>
  </si>
  <si>
    <t>IET-KY</t>
  </si>
  <si>
    <t>6763</t>
  </si>
  <si>
    <t>綠界科技*</t>
  </si>
  <si>
    <t>1459</t>
  </si>
  <si>
    <t>聯發</t>
  </si>
  <si>
    <t>3455</t>
  </si>
  <si>
    <t>由田</t>
  </si>
  <si>
    <t>5903</t>
  </si>
  <si>
    <t>全家</t>
  </si>
  <si>
    <t>6125</t>
  </si>
  <si>
    <t>廣運</t>
  </si>
  <si>
    <t>1201</t>
  </si>
  <si>
    <t>味全</t>
  </si>
  <si>
    <t>2540</t>
  </si>
  <si>
    <t>愛山林</t>
  </si>
  <si>
    <t>2424</t>
  </si>
  <si>
    <t>隴華</t>
  </si>
  <si>
    <t>2947</t>
  </si>
  <si>
    <t>振宇五金</t>
  </si>
  <si>
    <t>3086</t>
  </si>
  <si>
    <t>華義*</t>
  </si>
  <si>
    <t>3149</t>
  </si>
  <si>
    <t>正達</t>
  </si>
  <si>
    <t>6692</t>
  </si>
  <si>
    <t>進能服</t>
  </si>
  <si>
    <t>2444</t>
  </si>
  <si>
    <t>兆勁</t>
  </si>
  <si>
    <t>3135</t>
  </si>
  <si>
    <t>凌航</t>
  </si>
  <si>
    <t>3317</t>
  </si>
  <si>
    <t>尼克森</t>
  </si>
  <si>
    <t>2607</t>
  </si>
  <si>
    <t>榮運</t>
  </si>
  <si>
    <t>2752</t>
  </si>
  <si>
    <t>豆府</t>
  </si>
  <si>
    <t>1444</t>
  </si>
  <si>
    <t>力麗</t>
  </si>
  <si>
    <t>3003</t>
  </si>
  <si>
    <t>健和興</t>
  </si>
  <si>
    <t>1476</t>
  </si>
  <si>
    <t>儒鴻</t>
  </si>
  <si>
    <t>6414</t>
  </si>
  <si>
    <t>樺漢</t>
  </si>
  <si>
    <t>2743</t>
  </si>
  <si>
    <t>山富</t>
  </si>
  <si>
    <t>3684</t>
  </si>
  <si>
    <t>榮昌</t>
  </si>
  <si>
    <t>4714</t>
  </si>
  <si>
    <t>永捷</t>
  </si>
  <si>
    <t>4439</t>
  </si>
  <si>
    <t>冠星-KY</t>
  </si>
  <si>
    <t>6117</t>
  </si>
  <si>
    <t>迎廣</t>
  </si>
  <si>
    <t>2208</t>
  </si>
  <si>
    <t>台船</t>
  </si>
  <si>
    <t>6662</t>
  </si>
  <si>
    <t>樂斯科</t>
  </si>
  <si>
    <t>5533</t>
  </si>
  <si>
    <t>皇鼎</t>
  </si>
  <si>
    <t>6807</t>
  </si>
  <si>
    <t>峰源-KY</t>
  </si>
  <si>
    <t>2059</t>
  </si>
  <si>
    <t>川湖</t>
  </si>
  <si>
    <t>3354</t>
  </si>
  <si>
    <t>律勝</t>
  </si>
  <si>
    <t>4952</t>
  </si>
  <si>
    <t>凌通</t>
  </si>
  <si>
    <t>6895</t>
  </si>
  <si>
    <t>宏碩系統</t>
  </si>
  <si>
    <t>1802</t>
  </si>
  <si>
    <t>台玻</t>
  </si>
  <si>
    <t>8048</t>
  </si>
  <si>
    <t>德勝</t>
  </si>
  <si>
    <t>1569</t>
  </si>
  <si>
    <t>濱川</t>
  </si>
  <si>
    <t>2233</t>
  </si>
  <si>
    <t>宇隆</t>
  </si>
  <si>
    <t>代子公司浙江宇鑽精密元件有限公司公告自地委建興建新廠營建
工程-第一階段之工程承攬契約</t>
  </si>
  <si>
    <t>2509</t>
  </si>
  <si>
    <t>全坤建</t>
  </si>
  <si>
    <t>1210</t>
  </si>
  <si>
    <t>大成</t>
  </si>
  <si>
    <t>8121</t>
  </si>
  <si>
    <t>越峰</t>
  </si>
  <si>
    <t>4433</t>
  </si>
  <si>
    <t>興采</t>
  </si>
  <si>
    <t>6742</t>
  </si>
  <si>
    <t>澤米</t>
  </si>
  <si>
    <t>3515</t>
  </si>
  <si>
    <t>華擎</t>
  </si>
  <si>
    <t>6547</t>
  </si>
  <si>
    <t>高端疫苗</t>
  </si>
  <si>
    <t>3528</t>
  </si>
  <si>
    <t>安馳</t>
  </si>
  <si>
    <t>5227</t>
  </si>
  <si>
    <t>立凱-KY</t>
  </si>
  <si>
    <t>1108</t>
  </si>
  <si>
    <t>幸福</t>
  </si>
  <si>
    <t>1472</t>
  </si>
  <si>
    <t>三洋實業</t>
  </si>
  <si>
    <t>2228</t>
  </si>
  <si>
    <t>劍麟</t>
  </si>
  <si>
    <t>2357</t>
  </si>
  <si>
    <t>華碩</t>
  </si>
  <si>
    <t>3691</t>
  </si>
  <si>
    <t>碩禾</t>
  </si>
  <si>
    <t>3526</t>
  </si>
  <si>
    <t>凡甲</t>
  </si>
  <si>
    <t>6485</t>
  </si>
  <si>
    <t>點序</t>
  </si>
  <si>
    <t>3702</t>
  </si>
  <si>
    <t>大聯大</t>
  </si>
  <si>
    <t>6785</t>
  </si>
  <si>
    <t>昱展新藥</t>
  </si>
  <si>
    <t>2904</t>
  </si>
  <si>
    <t>匯僑</t>
  </si>
  <si>
    <t>更正本公司115年3月營收公告數</t>
  </si>
  <si>
    <t>2751</t>
  </si>
  <si>
    <t>王座</t>
  </si>
  <si>
    <t>6870</t>
  </si>
  <si>
    <t>騰雲</t>
  </si>
  <si>
    <t>3402</t>
  </si>
  <si>
    <t>漢科</t>
  </si>
  <si>
    <t>4167</t>
  </si>
  <si>
    <t>松瑞藥</t>
  </si>
  <si>
    <t>5347</t>
  </si>
  <si>
    <t>世界</t>
  </si>
  <si>
    <t>4502</t>
  </si>
  <si>
    <t>健信</t>
  </si>
  <si>
    <t>1776</t>
  </si>
  <si>
    <t>展宇</t>
  </si>
  <si>
    <t>2431</t>
  </si>
  <si>
    <t>聯昌</t>
  </si>
  <si>
    <t>2421</t>
  </si>
  <si>
    <t>建準</t>
  </si>
  <si>
    <t>2493</t>
  </si>
  <si>
    <t>揚博</t>
  </si>
  <si>
    <t>4402</t>
  </si>
  <si>
    <t>郡都開發</t>
  </si>
  <si>
    <t>3388</t>
  </si>
  <si>
    <t>崇越電</t>
  </si>
  <si>
    <t>6120</t>
  </si>
  <si>
    <t>達運</t>
  </si>
  <si>
    <t>8464</t>
  </si>
  <si>
    <t>億豐</t>
  </si>
  <si>
    <t>1809</t>
  </si>
  <si>
    <t>中釉</t>
  </si>
  <si>
    <t>8933</t>
  </si>
  <si>
    <t>愛地雅</t>
  </si>
  <si>
    <t>8499</t>
  </si>
  <si>
    <t>鼎炫-KY</t>
  </si>
  <si>
    <t>1336</t>
  </si>
  <si>
    <t>台翰</t>
  </si>
  <si>
    <t>3308</t>
  </si>
  <si>
    <t>聯德</t>
  </si>
  <si>
    <t>2910</t>
  </si>
  <si>
    <t>統領</t>
  </si>
  <si>
    <t>4915</t>
  </si>
  <si>
    <t>致伸</t>
  </si>
  <si>
    <t>1473</t>
  </si>
  <si>
    <t>台南</t>
  </si>
  <si>
    <t>2897</t>
  </si>
  <si>
    <t>王道銀行</t>
  </si>
  <si>
    <t>5274</t>
  </si>
  <si>
    <t>信驊</t>
  </si>
  <si>
    <t>2409</t>
  </si>
  <si>
    <t>友達</t>
  </si>
  <si>
    <t>4706</t>
  </si>
  <si>
    <t>大恭</t>
  </si>
  <si>
    <t>2250</t>
  </si>
  <si>
    <t>IKKA-KY</t>
  </si>
  <si>
    <t>6909</t>
  </si>
  <si>
    <t>創控</t>
  </si>
  <si>
    <t>係因本公司有價證券於集中交易市場達公布注意交易資訊標準，故
公布相關財務業務等重大訊息，以利投資人區別瞭解</t>
  </si>
  <si>
    <t>8477</t>
  </si>
  <si>
    <t>創業家</t>
  </si>
  <si>
    <t>4566</t>
  </si>
  <si>
    <t>時碩工業</t>
  </si>
  <si>
    <t>5410</t>
  </si>
  <si>
    <t>國眾</t>
  </si>
  <si>
    <t>2534</t>
  </si>
  <si>
    <t>宏盛</t>
  </si>
  <si>
    <t>4303</t>
  </si>
  <si>
    <t>信立</t>
  </si>
  <si>
    <t>1443</t>
  </si>
  <si>
    <t>立益物流</t>
  </si>
  <si>
    <t>6874</t>
  </si>
  <si>
    <t>倍力</t>
  </si>
  <si>
    <t>2485</t>
  </si>
  <si>
    <t>兆赫</t>
  </si>
  <si>
    <t>6158</t>
  </si>
  <si>
    <t>禾昌</t>
  </si>
  <si>
    <t>公告115年第1季財務報告董事會召開日期為115年4月28日</t>
  </si>
  <si>
    <t>3163</t>
  </si>
  <si>
    <t>波若威</t>
  </si>
  <si>
    <t>4406</t>
  </si>
  <si>
    <t>新昕纖</t>
  </si>
  <si>
    <t>4442</t>
  </si>
  <si>
    <t>竣邦-KY</t>
  </si>
  <si>
    <t>3704</t>
  </si>
  <si>
    <t>合勤控</t>
  </si>
  <si>
    <t>2618</t>
  </si>
  <si>
    <t>長榮航</t>
  </si>
  <si>
    <t>6187</t>
  </si>
  <si>
    <t>萬潤</t>
  </si>
  <si>
    <t>本公司可轉換公司債萬潤五(代號:61875)近期達公布
注意交易資訊標準，故公告相關訊息，以利投資人區別瞭解</t>
  </si>
  <si>
    <t>6202</t>
  </si>
  <si>
    <t>盛群</t>
  </si>
  <si>
    <t>公告本公司115年第1季合併財務報告董事會預計召開日期為
115年4月28日</t>
  </si>
  <si>
    <t>1570</t>
  </si>
  <si>
    <t>力肯</t>
  </si>
  <si>
    <t>2481</t>
  </si>
  <si>
    <t>強茂</t>
  </si>
  <si>
    <t>5546</t>
  </si>
  <si>
    <t>永固-KY</t>
  </si>
  <si>
    <t>6175</t>
  </si>
  <si>
    <t>立敦</t>
  </si>
  <si>
    <t>6418</t>
  </si>
  <si>
    <t>詠昇</t>
  </si>
  <si>
    <t>1413</t>
  </si>
  <si>
    <t>宏洲</t>
  </si>
  <si>
    <t>3504</t>
  </si>
  <si>
    <t>揚明光</t>
  </si>
  <si>
    <t>2462</t>
  </si>
  <si>
    <t>良得電</t>
  </si>
  <si>
    <t>3035</t>
  </si>
  <si>
    <t>智原</t>
  </si>
  <si>
    <t>公告本公司民國115年第一季合併財務報告董事會召開日期</t>
  </si>
  <si>
    <t>4977</t>
  </si>
  <si>
    <t>眾達-KY</t>
  </si>
  <si>
    <t>公告本公司115年度第1季合併財務報告之董事會決議日期</t>
  </si>
  <si>
    <t>2015</t>
  </si>
  <si>
    <t>豐興</t>
  </si>
  <si>
    <t>公告本公司115年3月份合併自結損益</t>
  </si>
  <si>
    <t>1614</t>
  </si>
  <si>
    <t>三洋電</t>
  </si>
  <si>
    <t>3294</t>
  </si>
  <si>
    <t>英濟</t>
  </si>
  <si>
    <t>5244</t>
  </si>
  <si>
    <t>弘凱</t>
  </si>
  <si>
    <t>2459</t>
  </si>
  <si>
    <t>敦吉</t>
  </si>
  <si>
    <t>澄清媒體報導</t>
  </si>
  <si>
    <t>6725</t>
  </si>
  <si>
    <t>矽科宏晟</t>
  </si>
  <si>
    <t>8054</t>
  </si>
  <si>
    <t>安國</t>
  </si>
  <si>
    <t>6512</t>
  </si>
  <si>
    <t>啟發電</t>
  </si>
  <si>
    <t>6568</t>
  </si>
  <si>
    <t>宏觀</t>
  </si>
  <si>
    <t>8442</t>
  </si>
  <si>
    <t>威宏-KY</t>
  </si>
  <si>
    <t>1310</t>
  </si>
  <si>
    <t>台苯</t>
  </si>
  <si>
    <t>2013</t>
  </si>
  <si>
    <t>中鋼構</t>
  </si>
  <si>
    <t>5511</t>
  </si>
  <si>
    <t>德昌</t>
  </si>
  <si>
    <t>8039</t>
  </si>
  <si>
    <t>台虹</t>
  </si>
  <si>
    <t>代重要子公司如東富展科技有限公司公告變更董事
異動暨董事變動達三分之一以上</t>
  </si>
  <si>
    <t>6799</t>
  </si>
  <si>
    <t>來頡</t>
  </si>
  <si>
    <t>8440</t>
  </si>
  <si>
    <t>綠電</t>
  </si>
  <si>
    <t>4564</t>
  </si>
  <si>
    <t>元翎</t>
  </si>
  <si>
    <t>4935</t>
  </si>
  <si>
    <t>茂林-KY</t>
  </si>
  <si>
    <t>6625</t>
  </si>
  <si>
    <t>必應</t>
  </si>
  <si>
    <t>6754</t>
  </si>
  <si>
    <t>匯僑設計</t>
  </si>
  <si>
    <t>2312</t>
  </si>
  <si>
    <t>金寶</t>
  </si>
  <si>
    <t>6154</t>
  </si>
  <si>
    <t>順發</t>
  </si>
  <si>
    <t>3694</t>
  </si>
  <si>
    <t>海華</t>
  </si>
  <si>
    <t>2069</t>
  </si>
  <si>
    <t>運錩</t>
  </si>
  <si>
    <t>4942</t>
  </si>
  <si>
    <t>嘉彰</t>
  </si>
  <si>
    <t>6217</t>
  </si>
  <si>
    <t>中探針</t>
  </si>
  <si>
    <t>8467</t>
  </si>
  <si>
    <t>波力-KY</t>
  </si>
  <si>
    <t>6205</t>
  </si>
  <si>
    <t>詮欣</t>
  </si>
  <si>
    <t>4550</t>
  </si>
  <si>
    <t>長佳</t>
  </si>
  <si>
    <t>8473</t>
  </si>
  <si>
    <t>山林水</t>
  </si>
  <si>
    <t>1723</t>
  </si>
  <si>
    <t>中碳</t>
  </si>
  <si>
    <t>7556</t>
  </si>
  <si>
    <t>意德士</t>
  </si>
  <si>
    <t>3592</t>
  </si>
  <si>
    <t>瑞鼎</t>
  </si>
  <si>
    <t>7704</t>
  </si>
  <si>
    <t>明遠精密</t>
  </si>
  <si>
    <t>1516</t>
  </si>
  <si>
    <t>川飛</t>
  </si>
  <si>
    <t>8070</t>
  </si>
  <si>
    <t>長華*</t>
  </si>
  <si>
    <t>3426</t>
  </si>
  <si>
    <t>台興</t>
  </si>
  <si>
    <t>8068</t>
  </si>
  <si>
    <t>全達</t>
  </si>
  <si>
    <t>2915</t>
  </si>
  <si>
    <t>潤泰全</t>
  </si>
  <si>
    <t>3026</t>
  </si>
  <si>
    <t>禾伸堂</t>
  </si>
  <si>
    <t>2374</t>
  </si>
  <si>
    <t>佳能</t>
  </si>
  <si>
    <t>6671</t>
  </si>
  <si>
    <t>三能-KY</t>
  </si>
  <si>
    <t>3321</t>
  </si>
  <si>
    <t>同泰</t>
  </si>
  <si>
    <t>公告115年第一季財務報告董事會召開日期</t>
  </si>
  <si>
    <t>5251</t>
  </si>
  <si>
    <t>天鉞電</t>
  </si>
  <si>
    <t>6776</t>
  </si>
  <si>
    <t>展碁國際</t>
  </si>
  <si>
    <t>3512</t>
  </si>
  <si>
    <t>皇龍</t>
  </si>
  <si>
    <t>7794</t>
  </si>
  <si>
    <t>宏碁智新</t>
  </si>
  <si>
    <t>'+</t>
  </si>
  <si>
    <t>3363</t>
  </si>
  <si>
    <t>上詮</t>
  </si>
  <si>
    <t>8034</t>
  </si>
  <si>
    <t>榮群</t>
  </si>
  <si>
    <t>4532</t>
  </si>
  <si>
    <t>瑞智</t>
  </si>
  <si>
    <t>5536</t>
  </si>
  <si>
    <t>聖暉*</t>
  </si>
  <si>
    <t>1907</t>
  </si>
  <si>
    <t>永豐餘</t>
  </si>
  <si>
    <t>6220</t>
  </si>
  <si>
    <t>岳豐</t>
  </si>
  <si>
    <t>3289</t>
  </si>
  <si>
    <t>宜特</t>
  </si>
  <si>
    <t>3491</t>
  </si>
  <si>
    <t>昇達科</t>
  </si>
  <si>
    <t>6722</t>
  </si>
  <si>
    <t>輝創</t>
  </si>
  <si>
    <t>3060</t>
  </si>
  <si>
    <t>銘異</t>
  </si>
  <si>
    <t>1813</t>
  </si>
  <si>
    <t>寶利徠</t>
  </si>
  <si>
    <t>1808</t>
  </si>
  <si>
    <t>潤隆</t>
  </si>
  <si>
    <t>1718</t>
  </si>
  <si>
    <t>中纖</t>
  </si>
  <si>
    <t>1616</t>
  </si>
  <si>
    <t>億泰</t>
  </si>
  <si>
    <t>9946</t>
  </si>
  <si>
    <t>三發地產</t>
  </si>
  <si>
    <t>6021</t>
  </si>
  <si>
    <t>美好證</t>
  </si>
  <si>
    <t>3570</t>
  </si>
  <si>
    <t>大塚</t>
  </si>
  <si>
    <t>1264</t>
  </si>
  <si>
    <t>德麥</t>
  </si>
  <si>
    <t>3046</t>
  </si>
  <si>
    <t>建碁</t>
  </si>
  <si>
    <t>6679</t>
  </si>
  <si>
    <t>鈺太</t>
  </si>
  <si>
    <t>8488</t>
  </si>
  <si>
    <t>吉源-KY</t>
  </si>
  <si>
    <t>2707</t>
  </si>
  <si>
    <t>晶華</t>
  </si>
  <si>
    <t>6865</t>
  </si>
  <si>
    <t>偉康科技</t>
  </si>
  <si>
    <t>1319</t>
  </si>
  <si>
    <t>東陽</t>
  </si>
  <si>
    <t>6210</t>
  </si>
  <si>
    <t>慶生</t>
  </si>
  <si>
    <t>2496</t>
  </si>
  <si>
    <t>卓越</t>
  </si>
  <si>
    <t>4190</t>
  </si>
  <si>
    <t>佐登-KY</t>
  </si>
  <si>
    <t>4205</t>
  </si>
  <si>
    <t>中華食</t>
  </si>
  <si>
    <t>5704</t>
  </si>
  <si>
    <t>老爺知</t>
  </si>
  <si>
    <t>6212</t>
  </si>
  <si>
    <t>理銘</t>
  </si>
  <si>
    <t>6167</t>
  </si>
  <si>
    <t>久正</t>
  </si>
  <si>
    <t>6005</t>
  </si>
  <si>
    <t>群益證</t>
  </si>
  <si>
    <t>1231</t>
  </si>
  <si>
    <t>聯華食</t>
  </si>
  <si>
    <t>4609</t>
  </si>
  <si>
    <t>唐鋒</t>
  </si>
  <si>
    <t>8354</t>
  </si>
  <si>
    <t>冠好</t>
  </si>
  <si>
    <t>3265</t>
  </si>
  <si>
    <t>台星科</t>
  </si>
  <si>
    <t>4903</t>
  </si>
  <si>
    <t>聯光通</t>
  </si>
  <si>
    <t>9958</t>
  </si>
  <si>
    <t>世紀鋼</t>
  </si>
  <si>
    <t>3081</t>
  </si>
  <si>
    <t>聯亞</t>
  </si>
  <si>
    <t>5302</t>
  </si>
  <si>
    <t>太欣</t>
  </si>
  <si>
    <t>9925</t>
  </si>
  <si>
    <t>新保</t>
  </si>
  <si>
    <t>1323</t>
  </si>
  <si>
    <t>永裕</t>
  </si>
  <si>
    <t>2455</t>
  </si>
  <si>
    <t>全新</t>
  </si>
  <si>
    <t>6127</t>
  </si>
  <si>
    <t>九豪</t>
  </si>
  <si>
    <t>4304</t>
  </si>
  <si>
    <t>勝昱</t>
  </si>
  <si>
    <t>8103</t>
  </si>
  <si>
    <t>瀚荃</t>
  </si>
  <si>
    <t>2913</t>
  </si>
  <si>
    <t>農林</t>
  </si>
  <si>
    <t>9941</t>
  </si>
  <si>
    <t>裕融</t>
  </si>
  <si>
    <t>8183</t>
  </si>
  <si>
    <t>精星</t>
  </si>
  <si>
    <t>公告本公司115年度第一季財務報告董事會預計召開日期
為115年4月28日</t>
  </si>
  <si>
    <t>1301</t>
  </si>
  <si>
    <t>台塑</t>
  </si>
  <si>
    <t>2010</t>
  </si>
  <si>
    <t>春源</t>
  </si>
  <si>
    <t>5452</t>
  </si>
  <si>
    <t>佶優</t>
  </si>
  <si>
    <t>5530</t>
  </si>
  <si>
    <t>龍巖</t>
  </si>
  <si>
    <t>3045</t>
  </si>
  <si>
    <t>台灣大</t>
  </si>
  <si>
    <t>3679</t>
  </si>
  <si>
    <t>新至陞</t>
  </si>
  <si>
    <t>6122</t>
  </si>
  <si>
    <t>擎邦</t>
  </si>
  <si>
    <t>6285</t>
  </si>
  <si>
    <t>啟碁</t>
  </si>
  <si>
    <t>2031</t>
  </si>
  <si>
    <t>新光鋼</t>
  </si>
  <si>
    <t>3016</t>
  </si>
  <si>
    <t>嘉晶</t>
  </si>
  <si>
    <t>公告115年第一季財務報告董事會預計召開日期為
115年04月28日</t>
  </si>
  <si>
    <t>6423</t>
  </si>
  <si>
    <t>億而得</t>
  </si>
  <si>
    <t>7732</t>
  </si>
  <si>
    <t>金興精密</t>
  </si>
  <si>
    <t>6670</t>
  </si>
  <si>
    <t>復盛應用</t>
  </si>
  <si>
    <t>3630</t>
  </si>
  <si>
    <t>新鉅科</t>
  </si>
  <si>
    <t>4966</t>
  </si>
  <si>
    <t>譜瑞-KY</t>
  </si>
  <si>
    <t>6147</t>
  </si>
  <si>
    <t>頎邦</t>
  </si>
  <si>
    <t>5465</t>
  </si>
  <si>
    <t>富驊</t>
  </si>
  <si>
    <t>3530</t>
  </si>
  <si>
    <t>晶相光</t>
  </si>
  <si>
    <t>2239</t>
  </si>
  <si>
    <t>英利-KY</t>
  </si>
  <si>
    <t>4995</t>
  </si>
  <si>
    <t>晶達</t>
  </si>
  <si>
    <t>2102</t>
  </si>
  <si>
    <t>泰豐</t>
  </si>
  <si>
    <t>5269</t>
  </si>
  <si>
    <t>祥碩</t>
  </si>
  <si>
    <t>6967</t>
  </si>
  <si>
    <t>汎瑋材料</t>
  </si>
  <si>
    <t>6804</t>
  </si>
  <si>
    <t>明係</t>
  </si>
  <si>
    <t>8291</t>
  </si>
  <si>
    <t>尚茂</t>
  </si>
  <si>
    <t>6532</t>
  </si>
  <si>
    <t>瑞耘</t>
  </si>
  <si>
    <t>3040</t>
  </si>
  <si>
    <t>遠見</t>
  </si>
  <si>
    <t>5236</t>
  </si>
  <si>
    <t>凌陽創新</t>
  </si>
  <si>
    <t>4744</t>
  </si>
  <si>
    <t>皇將</t>
  </si>
  <si>
    <t>5471</t>
  </si>
  <si>
    <t>松翰</t>
  </si>
  <si>
    <t>5014</t>
  </si>
  <si>
    <t>建錩</t>
  </si>
  <si>
    <t>6971</t>
  </si>
  <si>
    <t>惠民實業</t>
  </si>
  <si>
    <t>2461</t>
  </si>
  <si>
    <t>光群雷</t>
  </si>
  <si>
    <t>6174</t>
  </si>
  <si>
    <t>安碁</t>
  </si>
  <si>
    <t>3019</t>
  </si>
  <si>
    <t>亞光</t>
  </si>
  <si>
    <t>5432</t>
  </si>
  <si>
    <t>新門</t>
  </si>
  <si>
    <t>2736</t>
  </si>
  <si>
    <t>富野</t>
  </si>
  <si>
    <t>6270</t>
  </si>
  <si>
    <t>倍微</t>
  </si>
  <si>
    <t>6112</t>
  </si>
  <si>
    <t>邁達特</t>
  </si>
  <si>
    <t>5215</t>
  </si>
  <si>
    <t>科嘉-KY</t>
  </si>
  <si>
    <t>代子公司蘇州嘉吉/科德/嘉財/艾普來/百宏/嘉皇/嘉駿 
公告一年內累積處分同一有價證券達實收資本額20%</t>
  </si>
  <si>
    <t>6240</t>
  </si>
  <si>
    <t>松崗</t>
  </si>
  <si>
    <t>6907</t>
  </si>
  <si>
    <t>雅特力-KY</t>
  </si>
  <si>
    <t>2355</t>
  </si>
  <si>
    <t>敬鵬</t>
  </si>
  <si>
    <t>7709</t>
  </si>
  <si>
    <t>榮田</t>
  </si>
  <si>
    <t>2392</t>
  </si>
  <si>
    <t>正崴</t>
  </si>
  <si>
    <t>3219</t>
  </si>
  <si>
    <t>倚強科</t>
  </si>
  <si>
    <t>5478</t>
  </si>
  <si>
    <t>智冠</t>
  </si>
  <si>
    <t>6997</t>
  </si>
  <si>
    <t>博弘</t>
  </si>
  <si>
    <t>8215</t>
  </si>
  <si>
    <t>明基材</t>
  </si>
  <si>
    <t>3259</t>
  </si>
  <si>
    <t>鑫創</t>
  </si>
  <si>
    <t>2476</t>
  </si>
  <si>
    <t>鉅祥</t>
  </si>
  <si>
    <t>6184</t>
  </si>
  <si>
    <t>大豐電</t>
  </si>
  <si>
    <t>8455</t>
  </si>
  <si>
    <t>大拓-KY</t>
  </si>
  <si>
    <t>6869</t>
  </si>
  <si>
    <t>雲豹能源</t>
  </si>
  <si>
    <t>2351</t>
  </si>
  <si>
    <t>順德</t>
  </si>
  <si>
    <t>7738</t>
  </si>
  <si>
    <t>東聯互動</t>
  </si>
  <si>
    <t>2948</t>
  </si>
  <si>
    <t>寶陞</t>
  </si>
  <si>
    <t>2317</t>
  </si>
  <si>
    <t>鴻海</t>
  </si>
  <si>
    <t>2740</t>
  </si>
  <si>
    <t>華軒</t>
  </si>
  <si>
    <t>公告本公司名稱由「天蔥國際股份有限公司」更名為
「華軒地產股份有限公司」，公告期間：115年1月21日
至115年4月20日</t>
  </si>
  <si>
    <t>7753</t>
  </si>
  <si>
    <t>星亞</t>
  </si>
  <si>
    <t>公告本公司115年第一季個別財務報告董事會預計召開日期</t>
  </si>
  <si>
    <t>2436</t>
  </si>
  <si>
    <t>偉詮電</t>
  </si>
  <si>
    <t>2486</t>
  </si>
  <si>
    <t>一詮</t>
  </si>
  <si>
    <t>6494</t>
  </si>
  <si>
    <t>九齊</t>
  </si>
  <si>
    <t>6919</t>
  </si>
  <si>
    <t>康霈*</t>
  </si>
  <si>
    <t>本公司新藥CBL-514注射劑用於減少腹部皮下脂肪之第二個
多國多中心樞紐三期臨床試驗CBL-0302申請，今日已完成美國
FDA送件</t>
  </si>
  <si>
    <t>3594</t>
  </si>
  <si>
    <t>磐儀</t>
  </si>
  <si>
    <t>3088</t>
  </si>
  <si>
    <t>艾訊</t>
  </si>
  <si>
    <t>4413</t>
  </si>
  <si>
    <t>飛寶企業</t>
  </si>
  <si>
    <t>4987</t>
  </si>
  <si>
    <t>科誠</t>
  </si>
  <si>
    <t>5907</t>
  </si>
  <si>
    <t>大洋-KY</t>
  </si>
  <si>
    <t>對深圳市大馬化投資有限公司應收款收回情形</t>
  </si>
  <si>
    <t>6535</t>
  </si>
  <si>
    <t>順藥</t>
  </si>
  <si>
    <t>6496</t>
  </si>
  <si>
    <t>科懋</t>
  </si>
  <si>
    <t>8049</t>
  </si>
  <si>
    <t>晶采</t>
  </si>
  <si>
    <t>8409</t>
  </si>
  <si>
    <t>商之器</t>
  </si>
  <si>
    <t>2427</t>
  </si>
  <si>
    <t>三商電</t>
  </si>
  <si>
    <t>6266</t>
  </si>
  <si>
    <t>泰詠</t>
  </si>
  <si>
    <t>6015</t>
  </si>
  <si>
    <t>宏遠證</t>
  </si>
  <si>
    <t>6561</t>
  </si>
  <si>
    <t>是方</t>
  </si>
  <si>
    <t>9904</t>
  </si>
  <si>
    <t>寶成</t>
  </si>
  <si>
    <t>8938</t>
  </si>
  <si>
    <t>明安</t>
  </si>
  <si>
    <t>6658</t>
  </si>
  <si>
    <t>聯策</t>
  </si>
  <si>
    <t>6859</t>
  </si>
  <si>
    <t>伯特光</t>
  </si>
  <si>
    <t>1805</t>
  </si>
  <si>
    <t>寶徠</t>
  </si>
  <si>
    <t>4104</t>
  </si>
  <si>
    <t>佳醫</t>
  </si>
  <si>
    <t>3552</t>
  </si>
  <si>
    <t>同致</t>
  </si>
  <si>
    <t>5609</t>
  </si>
  <si>
    <t>中菲行</t>
  </si>
  <si>
    <t>5531</t>
  </si>
  <si>
    <t>鄉林</t>
  </si>
  <si>
    <t>3652</t>
  </si>
  <si>
    <t>精聯</t>
  </si>
  <si>
    <t>3687</t>
  </si>
  <si>
    <t>歐買尬</t>
  </si>
  <si>
    <t>2227</t>
  </si>
  <si>
    <t>裕日車</t>
  </si>
  <si>
    <t>2498</t>
  </si>
  <si>
    <t>宏達電</t>
  </si>
  <si>
    <t>4116</t>
  </si>
  <si>
    <t>明基醫</t>
  </si>
  <si>
    <t>8390</t>
  </si>
  <si>
    <t>金益鼎</t>
  </si>
  <si>
    <t>1727</t>
  </si>
  <si>
    <t>中華化</t>
  </si>
  <si>
    <t>5351</t>
  </si>
  <si>
    <t>鈺創</t>
  </si>
  <si>
    <t>5315</t>
  </si>
  <si>
    <t>光聯</t>
  </si>
  <si>
    <t>6208</t>
  </si>
  <si>
    <t>日揚</t>
  </si>
  <si>
    <t>6931</t>
  </si>
  <si>
    <t>青松健康</t>
  </si>
  <si>
    <t>5464</t>
  </si>
  <si>
    <t>霖宏</t>
  </si>
  <si>
    <t>6229</t>
  </si>
  <si>
    <t>研通</t>
  </si>
  <si>
    <t>2603</t>
  </si>
  <si>
    <t>長榮</t>
  </si>
  <si>
    <t>6506</t>
  </si>
  <si>
    <t>雙邦</t>
  </si>
  <si>
    <t>4419</t>
  </si>
  <si>
    <t>皇家美食</t>
  </si>
  <si>
    <t>5288</t>
  </si>
  <si>
    <t>豐祥-KY</t>
  </si>
  <si>
    <t>1419</t>
  </si>
  <si>
    <t>新紡</t>
  </si>
  <si>
    <t>2415</t>
  </si>
  <si>
    <t>錩新</t>
  </si>
  <si>
    <t>1568</t>
  </si>
  <si>
    <t>倉佑</t>
  </si>
  <si>
    <t>2348</t>
  </si>
  <si>
    <t>海悅</t>
  </si>
  <si>
    <t>3206</t>
  </si>
  <si>
    <t>志豐</t>
  </si>
  <si>
    <t>1806</t>
  </si>
  <si>
    <t>冠軍</t>
  </si>
  <si>
    <t>4741</t>
  </si>
  <si>
    <t>泓瀚</t>
  </si>
  <si>
    <t>5276</t>
  </si>
  <si>
    <t>達輝-KY</t>
  </si>
  <si>
    <t>6183</t>
  </si>
  <si>
    <t>關貿</t>
  </si>
  <si>
    <t>6276</t>
  </si>
  <si>
    <t>安鈦克</t>
  </si>
  <si>
    <t>4556</t>
  </si>
  <si>
    <t>旭然</t>
  </si>
  <si>
    <t>4943</t>
  </si>
  <si>
    <t>康控-KY</t>
  </si>
  <si>
    <t>2539</t>
  </si>
  <si>
    <t>櫻花建</t>
  </si>
  <si>
    <t>4763</t>
  </si>
  <si>
    <t>材料*-KY</t>
  </si>
  <si>
    <t>2377</t>
  </si>
  <si>
    <t>微星</t>
  </si>
  <si>
    <t>2412</t>
  </si>
  <si>
    <t>中華電</t>
  </si>
  <si>
    <t>9906</t>
  </si>
  <si>
    <t>欣巴巴</t>
  </si>
  <si>
    <t>2428</t>
  </si>
  <si>
    <t>興勤</t>
  </si>
  <si>
    <t>2211</t>
  </si>
  <si>
    <t>長榮鋼</t>
  </si>
  <si>
    <t>3664</t>
  </si>
  <si>
    <t>安瑞-KY</t>
  </si>
  <si>
    <t>6164</t>
  </si>
  <si>
    <t>華興</t>
  </si>
  <si>
    <t>8358</t>
  </si>
  <si>
    <t>金居</t>
  </si>
  <si>
    <t>8028</t>
  </si>
  <si>
    <t>昇陽半導體</t>
  </si>
  <si>
    <t>1437</t>
  </si>
  <si>
    <t>勤益控</t>
  </si>
  <si>
    <t>1527</t>
  </si>
  <si>
    <t>鑽全</t>
  </si>
  <si>
    <t>2413</t>
  </si>
  <si>
    <t>環科</t>
  </si>
  <si>
    <t>9929</t>
  </si>
  <si>
    <t>秋雨</t>
  </si>
  <si>
    <t>6757</t>
  </si>
  <si>
    <t>台灣虎航</t>
  </si>
  <si>
    <t>8150</t>
  </si>
  <si>
    <t>南茂</t>
  </si>
  <si>
    <t>3541</t>
  </si>
  <si>
    <t>西柏</t>
  </si>
  <si>
    <t>1219</t>
  </si>
  <si>
    <t>福壽</t>
  </si>
  <si>
    <t>3128</t>
  </si>
  <si>
    <t>昇銳</t>
  </si>
  <si>
    <t>6683</t>
  </si>
  <si>
    <t>雍智科技</t>
  </si>
  <si>
    <t>8044</t>
  </si>
  <si>
    <t>網家</t>
  </si>
  <si>
    <t>4745</t>
  </si>
  <si>
    <t>合富-KY</t>
  </si>
  <si>
    <t>6805</t>
  </si>
  <si>
    <t>富世達</t>
  </si>
  <si>
    <t>6903</t>
  </si>
  <si>
    <t>巨漢</t>
  </si>
  <si>
    <t>8341</t>
  </si>
  <si>
    <t>日友</t>
  </si>
  <si>
    <t>1452</t>
  </si>
  <si>
    <t>宏益</t>
  </si>
  <si>
    <t>6216</t>
  </si>
  <si>
    <t>居易</t>
  </si>
  <si>
    <t>3067</t>
  </si>
  <si>
    <t>全域</t>
  </si>
  <si>
    <t>7799</t>
  </si>
  <si>
    <t>禾榮科</t>
  </si>
  <si>
    <t>4908</t>
  </si>
  <si>
    <t>前鼎</t>
  </si>
  <si>
    <t>6446</t>
  </si>
  <si>
    <t>藥華藥</t>
  </si>
  <si>
    <t>5864</t>
  </si>
  <si>
    <t>致和證</t>
  </si>
  <si>
    <t>3188</t>
  </si>
  <si>
    <t>鑫龍騰</t>
  </si>
  <si>
    <t>6141</t>
  </si>
  <si>
    <t>柏承</t>
  </si>
  <si>
    <t>6531</t>
  </si>
  <si>
    <t>愛普*</t>
  </si>
  <si>
    <t>1781</t>
  </si>
  <si>
    <t>合世</t>
  </si>
  <si>
    <t>3484</t>
  </si>
  <si>
    <t>崧騰</t>
  </si>
  <si>
    <t>2405</t>
  </si>
  <si>
    <t>輔信</t>
  </si>
  <si>
    <t>5314</t>
  </si>
  <si>
    <t>世紀*</t>
  </si>
  <si>
    <t>3357</t>
  </si>
  <si>
    <t>臺慶科</t>
  </si>
  <si>
    <t>6640</t>
  </si>
  <si>
    <t>均華</t>
  </si>
  <si>
    <t>3054</t>
  </si>
  <si>
    <t>立萬利</t>
  </si>
  <si>
    <t>1522</t>
  </si>
  <si>
    <t>堤維西</t>
  </si>
  <si>
    <t>6548</t>
  </si>
  <si>
    <t>長科*</t>
  </si>
  <si>
    <t>6697</t>
  </si>
  <si>
    <t>東捷資訊</t>
  </si>
  <si>
    <t>6901</t>
  </si>
  <si>
    <t>鑽石投資</t>
  </si>
  <si>
    <t>2646</t>
  </si>
  <si>
    <t>星宇航空</t>
  </si>
  <si>
    <t>8093</t>
  </si>
  <si>
    <t>保銳</t>
  </si>
  <si>
    <t>9910</t>
  </si>
  <si>
    <t>豐泰</t>
  </si>
  <si>
    <t>1721</t>
  </si>
  <si>
    <t>三晃</t>
  </si>
  <si>
    <t>3374</t>
  </si>
  <si>
    <t>精材</t>
  </si>
  <si>
    <t>3661</t>
  </si>
  <si>
    <t>世芯-KY</t>
  </si>
  <si>
    <t>9962</t>
  </si>
  <si>
    <t>有益</t>
  </si>
  <si>
    <t>6219</t>
  </si>
  <si>
    <t>富旺</t>
  </si>
  <si>
    <t>3535</t>
  </si>
  <si>
    <t>晶彩科</t>
  </si>
  <si>
    <t>2548</t>
  </si>
  <si>
    <t>華固</t>
  </si>
  <si>
    <t>1229</t>
  </si>
  <si>
    <t>聯華</t>
  </si>
  <si>
    <t>1726</t>
  </si>
  <si>
    <t>永記</t>
  </si>
  <si>
    <t>3041</t>
  </si>
  <si>
    <t>揚智</t>
  </si>
  <si>
    <t>5457</t>
  </si>
  <si>
    <t>宣德</t>
  </si>
  <si>
    <t>2880</t>
  </si>
  <si>
    <t>華南金</t>
  </si>
  <si>
    <t>6228</t>
  </si>
  <si>
    <t>全譜</t>
  </si>
  <si>
    <t>6790</t>
  </si>
  <si>
    <t>永豐實</t>
  </si>
  <si>
    <t>8931</t>
  </si>
  <si>
    <t>大汽電</t>
  </si>
  <si>
    <t>1713</t>
  </si>
  <si>
    <t>國化</t>
  </si>
  <si>
    <t>2885</t>
  </si>
  <si>
    <t>元大金</t>
  </si>
  <si>
    <t>元大金控代子公司元大證券公告取得元大期貨股份有限公司
115年度第一次有擔保次順位普通公司債</t>
  </si>
  <si>
    <t>2014</t>
  </si>
  <si>
    <t>中鴻</t>
  </si>
  <si>
    <t>6225</t>
  </si>
  <si>
    <t>天瀚</t>
  </si>
  <si>
    <t>2505</t>
  </si>
  <si>
    <t>國揚</t>
  </si>
  <si>
    <t>8383</t>
  </si>
  <si>
    <t>千附</t>
  </si>
  <si>
    <t>6169</t>
  </si>
  <si>
    <t>昱泉</t>
  </si>
  <si>
    <t>4979</t>
  </si>
  <si>
    <t>華星光</t>
  </si>
  <si>
    <t>4576</t>
  </si>
  <si>
    <t>大銀微系統</t>
  </si>
  <si>
    <t>4171</t>
  </si>
  <si>
    <t>瑞基</t>
  </si>
  <si>
    <t>7777</t>
  </si>
  <si>
    <t>能率亞洲</t>
  </si>
  <si>
    <t>3164</t>
  </si>
  <si>
    <t>景岳</t>
  </si>
  <si>
    <t>8131</t>
  </si>
  <si>
    <t>福懋科</t>
  </si>
  <si>
    <t>2064</t>
  </si>
  <si>
    <t>晉椿</t>
  </si>
  <si>
    <t>3078</t>
  </si>
  <si>
    <t>僑威</t>
  </si>
  <si>
    <t>2616</t>
  </si>
  <si>
    <t>山隆</t>
  </si>
  <si>
    <t>7584</t>
  </si>
  <si>
    <t>樂意</t>
  </si>
  <si>
    <t>3645</t>
  </si>
  <si>
    <t>達邁</t>
  </si>
  <si>
    <t>3230</t>
  </si>
  <si>
    <t>錦明</t>
  </si>
  <si>
    <t>2382</t>
  </si>
  <si>
    <t>廣達</t>
  </si>
  <si>
    <t>2065</t>
  </si>
  <si>
    <t>世豐</t>
  </si>
  <si>
    <t>6752</t>
  </si>
  <si>
    <t>叡揚</t>
  </si>
  <si>
    <t>1441</t>
  </si>
  <si>
    <t>大東</t>
  </si>
  <si>
    <t>3322</t>
  </si>
  <si>
    <t>建舜電</t>
  </si>
  <si>
    <t>2722</t>
  </si>
  <si>
    <t>夏都</t>
  </si>
  <si>
    <t>代重要子公司夏都地產開發(股)公司公告董事會決議
不分派股利</t>
  </si>
  <si>
    <t>3432</t>
  </si>
  <si>
    <t>台端</t>
  </si>
  <si>
    <t>1789</t>
  </si>
  <si>
    <t>神隆</t>
  </si>
  <si>
    <t>2504</t>
  </si>
  <si>
    <t>國產</t>
  </si>
  <si>
    <t>2408</t>
  </si>
  <si>
    <t>南亞科</t>
  </si>
  <si>
    <t>4571</t>
  </si>
  <si>
    <t>鈞興-KY</t>
  </si>
  <si>
    <t>6426</t>
  </si>
  <si>
    <t>統新</t>
  </si>
  <si>
    <t>6654</t>
  </si>
  <si>
    <t>天正國際</t>
  </si>
  <si>
    <t>3293</t>
  </si>
  <si>
    <t>鈊象</t>
  </si>
  <si>
    <t>6214</t>
  </si>
  <si>
    <t>精誠</t>
  </si>
  <si>
    <t>6576</t>
  </si>
  <si>
    <t>逸達</t>
  </si>
  <si>
    <t>6170</t>
  </si>
  <si>
    <t>統振</t>
  </si>
  <si>
    <t>代子公司東旺利股份有限公司公告
114年度盈餘分配</t>
  </si>
  <si>
    <t>6952</t>
  </si>
  <si>
    <t>大武山</t>
  </si>
  <si>
    <t>2419</t>
  </si>
  <si>
    <t>仲琦</t>
  </si>
  <si>
    <t>4161</t>
  </si>
  <si>
    <t>聿新科</t>
  </si>
  <si>
    <t>6936</t>
  </si>
  <si>
    <t>永鴻生技</t>
  </si>
  <si>
    <t>3622</t>
  </si>
  <si>
    <t>洋華</t>
  </si>
  <si>
    <t>8163</t>
  </si>
  <si>
    <t>達方</t>
  </si>
  <si>
    <t>代重要子公司淮安達方電子有限公司公告監事變更</t>
  </si>
  <si>
    <t>3520</t>
  </si>
  <si>
    <t>華盈</t>
  </si>
  <si>
    <t>5514</t>
  </si>
  <si>
    <t>三豐</t>
  </si>
  <si>
    <t>5243</t>
  </si>
  <si>
    <t>乙盛-KY</t>
  </si>
  <si>
    <t>2420</t>
  </si>
  <si>
    <t>新巨</t>
  </si>
  <si>
    <t>2388</t>
  </si>
  <si>
    <t>威盛</t>
  </si>
  <si>
    <t>2206</t>
  </si>
  <si>
    <t>三陽工業</t>
  </si>
  <si>
    <t>代重要子公司上揚資產管理(股)公司公告董事行使董事會
職權代行股東會重要決議事項</t>
  </si>
  <si>
    <t>8272</t>
  </si>
  <si>
    <t>全景軟體</t>
  </si>
  <si>
    <t>4580</t>
  </si>
  <si>
    <t>捷流閥業</t>
  </si>
  <si>
    <t>2109</t>
  </si>
  <si>
    <t>華豐</t>
  </si>
  <si>
    <t>2926</t>
  </si>
  <si>
    <t>誠品生活</t>
  </si>
  <si>
    <t>1471</t>
  </si>
  <si>
    <t>首利</t>
  </si>
  <si>
    <t>2027</t>
  </si>
  <si>
    <t>大成鋼</t>
  </si>
  <si>
    <t>3010</t>
  </si>
  <si>
    <t>華立</t>
  </si>
  <si>
    <t>5299</t>
  </si>
  <si>
    <t>杰力</t>
  </si>
  <si>
    <t>1903</t>
  </si>
  <si>
    <t>士紙</t>
  </si>
  <si>
    <t>2820</t>
  </si>
  <si>
    <t>華票</t>
  </si>
  <si>
    <t>6026</t>
  </si>
  <si>
    <t>福邦證</t>
  </si>
  <si>
    <t>8466</t>
  </si>
  <si>
    <t>美吉吉-KY</t>
  </si>
  <si>
    <t>9908</t>
  </si>
  <si>
    <t>大台北</t>
  </si>
  <si>
    <t>7402</t>
  </si>
  <si>
    <t>邑錡</t>
  </si>
  <si>
    <t>6242</t>
  </si>
  <si>
    <t>立康</t>
  </si>
  <si>
    <t>1591</t>
  </si>
  <si>
    <t>駿吉-KY</t>
  </si>
  <si>
    <t>3130</t>
  </si>
  <si>
    <t>一零四</t>
  </si>
  <si>
    <t>8478</t>
  </si>
  <si>
    <t>東哥遊艇</t>
  </si>
  <si>
    <t>3147</t>
  </si>
  <si>
    <t>大綜</t>
  </si>
  <si>
    <t>6136</t>
  </si>
  <si>
    <t>富爾特</t>
  </si>
  <si>
    <t>3628</t>
  </si>
  <si>
    <t>盈正</t>
  </si>
  <si>
    <t>8367</t>
  </si>
  <si>
    <t>建新國際</t>
  </si>
  <si>
    <t>5439</t>
  </si>
  <si>
    <t>高技</t>
  </si>
  <si>
    <t>6655</t>
  </si>
  <si>
    <t>科定</t>
  </si>
  <si>
    <t>1535</t>
  </si>
  <si>
    <t>中宇</t>
  </si>
  <si>
    <t>9928</t>
  </si>
  <si>
    <t>中視</t>
  </si>
  <si>
    <t>3577</t>
  </si>
  <si>
    <t>泓格</t>
  </si>
  <si>
    <t>6239</t>
  </si>
  <si>
    <t>力成</t>
  </si>
  <si>
    <t>1906</t>
  </si>
  <si>
    <t>寶隆</t>
  </si>
  <si>
    <t>5521</t>
  </si>
  <si>
    <t>工信</t>
  </si>
  <si>
    <t>6151</t>
  </si>
  <si>
    <t>晉倫</t>
  </si>
  <si>
    <t>7795</t>
  </si>
  <si>
    <t>長廣</t>
  </si>
  <si>
    <t>6486</t>
  </si>
  <si>
    <t>互動</t>
  </si>
  <si>
    <t>8423</t>
  </si>
  <si>
    <t>保綠-KY</t>
  </si>
  <si>
    <t>1732</t>
  </si>
  <si>
    <t>毛寶</t>
  </si>
  <si>
    <t>6248</t>
  </si>
  <si>
    <t>沛波</t>
  </si>
  <si>
    <t>3023</t>
  </si>
  <si>
    <t>信邦</t>
  </si>
  <si>
    <t>8433</t>
  </si>
  <si>
    <t>弘帆</t>
  </si>
  <si>
    <t>2450</t>
  </si>
  <si>
    <t>神腦</t>
  </si>
  <si>
    <t>2530</t>
  </si>
  <si>
    <t>華建</t>
  </si>
  <si>
    <t>8111</t>
  </si>
  <si>
    <t>立碁</t>
  </si>
  <si>
    <t>2852</t>
  </si>
  <si>
    <t>第一保</t>
  </si>
  <si>
    <t>2248</t>
  </si>
  <si>
    <t>華勝-KY</t>
  </si>
  <si>
    <t>5016</t>
  </si>
  <si>
    <t>松和</t>
  </si>
  <si>
    <t>3266</t>
  </si>
  <si>
    <t>昇陽</t>
  </si>
  <si>
    <t>代子公司新東陽營造股份有限公司公告召開115年股東常會</t>
  </si>
  <si>
    <t>8096</t>
  </si>
  <si>
    <t>擎亞</t>
  </si>
  <si>
    <t>9937</t>
  </si>
  <si>
    <t>全國</t>
  </si>
  <si>
    <t>3537</t>
  </si>
  <si>
    <t>堡達</t>
  </si>
  <si>
    <t>6721</t>
  </si>
  <si>
    <t>信實</t>
  </si>
  <si>
    <t>2719</t>
  </si>
  <si>
    <t>燦星旅</t>
  </si>
  <si>
    <t>8091</t>
  </si>
  <si>
    <t>翔名</t>
  </si>
  <si>
    <t>6584</t>
  </si>
  <si>
    <t>南俊國際</t>
  </si>
  <si>
    <t>4994</t>
  </si>
  <si>
    <t>傳奇</t>
  </si>
  <si>
    <t>2892</t>
  </si>
  <si>
    <t>第一金</t>
  </si>
  <si>
    <t>4111</t>
  </si>
  <si>
    <t>濟生</t>
  </si>
  <si>
    <t>6231</t>
  </si>
  <si>
    <t>系微</t>
  </si>
  <si>
    <t>公告本公司從事衍生性商品交易資訊</t>
  </si>
  <si>
    <t>5548</t>
  </si>
  <si>
    <t>安倉</t>
  </si>
  <si>
    <t>3296</t>
  </si>
  <si>
    <t>勝德</t>
  </si>
  <si>
    <t>3050</t>
  </si>
  <si>
    <t>鈺德</t>
  </si>
  <si>
    <t>6597</t>
  </si>
  <si>
    <t>立誠</t>
  </si>
  <si>
    <t>更正本公司115年2-3月關係人交易之取得資產申報數</t>
  </si>
  <si>
    <t>9940</t>
  </si>
  <si>
    <t>信義</t>
  </si>
  <si>
    <t>公告本公司115年第1季合併財務報表董事會召開
日期預計為115年4月28日</t>
  </si>
  <si>
    <t>4973</t>
  </si>
  <si>
    <t>廣穎</t>
  </si>
  <si>
    <t>2305</t>
  </si>
  <si>
    <t>全友</t>
  </si>
  <si>
    <t>3228</t>
  </si>
  <si>
    <t>金麗科</t>
  </si>
  <si>
    <t>6504</t>
  </si>
  <si>
    <t>南六</t>
  </si>
  <si>
    <t>3523</t>
  </si>
  <si>
    <t>迎輝</t>
  </si>
  <si>
    <t>1470</t>
  </si>
  <si>
    <t>大統新創</t>
  </si>
  <si>
    <t>2506</t>
  </si>
  <si>
    <t>太設</t>
  </si>
  <si>
    <t>1442</t>
  </si>
  <si>
    <t>名軒</t>
  </si>
  <si>
    <t>1325</t>
  </si>
  <si>
    <t>恆大</t>
  </si>
  <si>
    <t>6556</t>
  </si>
  <si>
    <t>勝品</t>
  </si>
  <si>
    <t>3593</t>
  </si>
  <si>
    <t>力銘</t>
  </si>
  <si>
    <t>1234</t>
  </si>
  <si>
    <t>黑松</t>
  </si>
  <si>
    <t>2516</t>
  </si>
  <si>
    <t>新建</t>
  </si>
  <si>
    <t>2636</t>
  </si>
  <si>
    <t>台驊控股</t>
  </si>
  <si>
    <t>8076</t>
  </si>
  <si>
    <t>伍豐</t>
  </si>
  <si>
    <t>1217</t>
  </si>
  <si>
    <t>愛之味</t>
  </si>
  <si>
    <t>6593</t>
  </si>
  <si>
    <t>台灣銘板</t>
  </si>
  <si>
    <t>3276</t>
  </si>
  <si>
    <t>宇環</t>
  </si>
  <si>
    <t>5902</t>
  </si>
  <si>
    <t>德記</t>
  </si>
  <si>
    <t>7714</t>
  </si>
  <si>
    <t>創泓科技</t>
  </si>
  <si>
    <t>1587</t>
  </si>
  <si>
    <t>吉茂</t>
  </si>
  <si>
    <t>2105</t>
  </si>
  <si>
    <t>正新</t>
  </si>
  <si>
    <t>1434</t>
  </si>
  <si>
    <t>福懋</t>
  </si>
  <si>
    <t>3705</t>
  </si>
  <si>
    <t>永信</t>
  </si>
  <si>
    <t>5434</t>
  </si>
  <si>
    <t>崇越</t>
  </si>
  <si>
    <t>6614</t>
  </si>
  <si>
    <t>資拓宏宇</t>
  </si>
  <si>
    <t>4154</t>
  </si>
  <si>
    <t>樂威科-KY</t>
  </si>
  <si>
    <t>6605</t>
  </si>
  <si>
    <t>帝寶</t>
  </si>
  <si>
    <t>3303</t>
  </si>
  <si>
    <t>岱稜</t>
  </si>
  <si>
    <t>4771</t>
  </si>
  <si>
    <t>望隼</t>
  </si>
  <si>
    <t>2231</t>
  </si>
  <si>
    <t>為升</t>
  </si>
  <si>
    <t>2404</t>
  </si>
  <si>
    <t>漢唐</t>
  </si>
  <si>
    <t>6616</t>
  </si>
  <si>
    <t>特昇-KY</t>
  </si>
  <si>
    <t>8201</t>
  </si>
  <si>
    <t>無敵</t>
  </si>
  <si>
    <t>7811</t>
  </si>
  <si>
    <t>民盛</t>
  </si>
  <si>
    <t>6104</t>
  </si>
  <si>
    <t>創惟</t>
  </si>
  <si>
    <t>3522</t>
  </si>
  <si>
    <t>御嵿</t>
  </si>
  <si>
    <t>6732</t>
  </si>
  <si>
    <t>昇佳電子</t>
  </si>
  <si>
    <t>8081</t>
  </si>
  <si>
    <t>致新</t>
  </si>
  <si>
    <t>2009</t>
  </si>
  <si>
    <t>第一銅</t>
  </si>
  <si>
    <t>4163</t>
  </si>
  <si>
    <t>鐿鈦</t>
  </si>
  <si>
    <t>1582</t>
  </si>
  <si>
    <t>信錦</t>
  </si>
  <si>
    <t>1294</t>
  </si>
  <si>
    <t>漢田生技</t>
  </si>
  <si>
    <t>4743</t>
  </si>
  <si>
    <t>合一</t>
  </si>
  <si>
    <t>5355</t>
  </si>
  <si>
    <t>佳總</t>
  </si>
  <si>
    <t>4934</t>
  </si>
  <si>
    <t>太極</t>
  </si>
  <si>
    <t>6133</t>
  </si>
  <si>
    <t>金橋</t>
  </si>
  <si>
    <t>5203</t>
  </si>
  <si>
    <t>訊連</t>
  </si>
  <si>
    <t>6451</t>
  </si>
  <si>
    <t>訊芯-KY</t>
  </si>
  <si>
    <t>係因本公司有價證券於集中交易市場達公布注意交易資訊標準，
故公布相關財務業務等重大訊息，以利投資人區別瞭解</t>
  </si>
  <si>
    <t>8112</t>
  </si>
  <si>
    <t>至上</t>
  </si>
  <si>
    <t>5278</t>
  </si>
  <si>
    <t>尚凡*</t>
  </si>
  <si>
    <t>4527</t>
  </si>
  <si>
    <t>方土霖</t>
  </si>
  <si>
    <t>4755</t>
  </si>
  <si>
    <t>三福化</t>
  </si>
  <si>
    <t>2745</t>
  </si>
  <si>
    <t>五福</t>
  </si>
  <si>
    <t>2363</t>
  </si>
  <si>
    <t>矽統</t>
  </si>
  <si>
    <t>6751</t>
  </si>
  <si>
    <t>智聯服務</t>
  </si>
  <si>
    <t>2911</t>
  </si>
  <si>
    <t>麗嬰房</t>
  </si>
  <si>
    <t>3632</t>
  </si>
  <si>
    <t>研勤</t>
  </si>
  <si>
    <t>代重要子公司發霸科技股份有限公司公告除權息基準日</t>
  </si>
  <si>
    <t>2104</t>
  </si>
  <si>
    <t>國際中橡</t>
  </si>
  <si>
    <t>1305</t>
  </si>
  <si>
    <t>華夏</t>
  </si>
  <si>
    <t>6411</t>
  </si>
  <si>
    <t>晶焱</t>
  </si>
  <si>
    <t>6470</t>
  </si>
  <si>
    <t>宇智</t>
  </si>
  <si>
    <t>4138</t>
  </si>
  <si>
    <t>曜亞</t>
  </si>
  <si>
    <t>4541</t>
  </si>
  <si>
    <t>晟田</t>
  </si>
  <si>
    <t>8038</t>
  </si>
  <si>
    <t>長園科</t>
  </si>
  <si>
    <t>1909</t>
  </si>
  <si>
    <t>榮成</t>
  </si>
  <si>
    <t>2243</t>
  </si>
  <si>
    <t>宏旭-KY</t>
  </si>
  <si>
    <t>6163</t>
  </si>
  <si>
    <t>華電網</t>
  </si>
  <si>
    <t>6180</t>
  </si>
  <si>
    <t>橘子</t>
  </si>
  <si>
    <t>3430</t>
  </si>
  <si>
    <t>奇鈦科</t>
  </si>
  <si>
    <t>5493</t>
  </si>
  <si>
    <t>三聯</t>
  </si>
  <si>
    <t>2439</t>
  </si>
  <si>
    <t>美律</t>
  </si>
  <si>
    <t>2633</t>
  </si>
  <si>
    <t>台灣高鐵</t>
  </si>
  <si>
    <t>6442</t>
  </si>
  <si>
    <t>光聖</t>
  </si>
  <si>
    <t>6715</t>
  </si>
  <si>
    <t>嘉基</t>
  </si>
  <si>
    <t>1308</t>
  </si>
  <si>
    <t>亞聚</t>
  </si>
  <si>
    <t>8101</t>
  </si>
  <si>
    <t>華冠</t>
  </si>
  <si>
    <t>4991</t>
  </si>
  <si>
    <t>環宇-KY</t>
  </si>
  <si>
    <t>2891</t>
  </si>
  <si>
    <t>中信金</t>
  </si>
  <si>
    <t>代子公司LH Financial Group Public Company Limited
公告股東會重要決議事項</t>
  </si>
  <si>
    <t>2030</t>
  </si>
  <si>
    <t>彰源</t>
  </si>
  <si>
    <t>5201</t>
  </si>
  <si>
    <t>凱衛</t>
  </si>
  <si>
    <t>4162</t>
  </si>
  <si>
    <t>智擎</t>
  </si>
  <si>
    <t>6152</t>
  </si>
  <si>
    <t>百一</t>
  </si>
  <si>
    <t>4121</t>
  </si>
  <si>
    <t>優盛</t>
  </si>
  <si>
    <t>2329</t>
  </si>
  <si>
    <t>華泰</t>
  </si>
  <si>
    <t>公告本公司115年第1季合併財務報告董事會
預計召開日期為115年04月28日</t>
  </si>
  <si>
    <t>2375</t>
  </si>
  <si>
    <t>凱美</t>
  </si>
  <si>
    <t>4538</t>
  </si>
  <si>
    <t>大詠城</t>
  </si>
  <si>
    <t>5301</t>
  </si>
  <si>
    <t>寶得利</t>
  </si>
  <si>
    <t>3597</t>
  </si>
  <si>
    <t>映興</t>
  </si>
  <si>
    <t>3615</t>
  </si>
  <si>
    <t>安可</t>
  </si>
  <si>
    <t>5489</t>
  </si>
  <si>
    <t>彩富</t>
  </si>
  <si>
    <t>6129</t>
  </si>
  <si>
    <t>普誠</t>
  </si>
  <si>
    <t>2630</t>
  </si>
  <si>
    <t>亞航</t>
  </si>
  <si>
    <t>4736</t>
  </si>
  <si>
    <t>泰博</t>
  </si>
  <si>
    <t>4960</t>
  </si>
  <si>
    <t>誠美材</t>
  </si>
  <si>
    <t>6923</t>
  </si>
  <si>
    <t>中台</t>
  </si>
  <si>
    <t>7782</t>
  </si>
  <si>
    <t>光速火箭</t>
  </si>
  <si>
    <t>6706</t>
  </si>
  <si>
    <t>惠特</t>
  </si>
  <si>
    <t>6244</t>
  </si>
  <si>
    <t>茂迪</t>
  </si>
  <si>
    <t>8085</t>
  </si>
  <si>
    <t>福華</t>
  </si>
  <si>
    <t>1612</t>
  </si>
  <si>
    <t>宏泰</t>
  </si>
  <si>
    <t>3629</t>
  </si>
  <si>
    <t>地心引力</t>
  </si>
  <si>
    <t>5258</t>
  </si>
  <si>
    <t>虹堡</t>
  </si>
  <si>
    <t>2923</t>
  </si>
  <si>
    <t>鼎固-KY</t>
  </si>
  <si>
    <t>6708</t>
  </si>
  <si>
    <t>天擎</t>
  </si>
  <si>
    <t>6186</t>
  </si>
  <si>
    <t>新潤</t>
  </si>
  <si>
    <t>1712</t>
  </si>
  <si>
    <t>興農</t>
  </si>
  <si>
    <t>9927</t>
  </si>
  <si>
    <t>泰銘</t>
  </si>
  <si>
    <t>1565</t>
  </si>
  <si>
    <t>精華</t>
  </si>
  <si>
    <t>3037</t>
  </si>
  <si>
    <t>欣興</t>
  </si>
  <si>
    <t>公告本公司民國115年第一季財務報告董事會召開日期</t>
  </si>
  <si>
    <t>4536</t>
  </si>
  <si>
    <t>拓凱</t>
  </si>
  <si>
    <t>2762</t>
  </si>
  <si>
    <t>世界健身-KY</t>
  </si>
  <si>
    <t>6843</t>
  </si>
  <si>
    <t>進典</t>
  </si>
  <si>
    <t>6918</t>
  </si>
  <si>
    <t>愛派司</t>
  </si>
  <si>
    <t>5534</t>
  </si>
  <si>
    <t>長虹</t>
  </si>
  <si>
    <t>2414</t>
  </si>
  <si>
    <t>精技</t>
  </si>
  <si>
    <t>4581</t>
  </si>
  <si>
    <t>光隆精密-KY</t>
  </si>
  <si>
    <t>5245</t>
  </si>
  <si>
    <t>智晶</t>
  </si>
  <si>
    <t>6272</t>
  </si>
  <si>
    <t>驊陞</t>
  </si>
  <si>
    <t>6585</t>
  </si>
  <si>
    <t>鼎基</t>
  </si>
  <si>
    <t>1316</t>
  </si>
  <si>
    <t>上曜</t>
  </si>
  <si>
    <t>3312</t>
  </si>
  <si>
    <t>弘憶股</t>
  </si>
  <si>
    <t>9905</t>
  </si>
  <si>
    <t>大華</t>
  </si>
  <si>
    <t>4438</t>
  </si>
  <si>
    <t>廣越</t>
  </si>
  <si>
    <t>2328</t>
  </si>
  <si>
    <t>廣宇</t>
  </si>
  <si>
    <t>7751</t>
  </si>
  <si>
    <t>竑騰</t>
  </si>
  <si>
    <t>5438</t>
  </si>
  <si>
    <t>東友</t>
  </si>
  <si>
    <t>9944</t>
  </si>
  <si>
    <t>新麗</t>
  </si>
  <si>
    <t>1464</t>
  </si>
  <si>
    <t>得力</t>
  </si>
  <si>
    <t>6944</t>
  </si>
  <si>
    <t>兆聯實業</t>
  </si>
  <si>
    <t>8066</t>
  </si>
  <si>
    <t>來思達</t>
  </si>
  <si>
    <t>8923</t>
  </si>
  <si>
    <t>時報</t>
  </si>
  <si>
    <t>1533</t>
  </si>
  <si>
    <t>車王電</t>
  </si>
  <si>
    <t>3038</t>
  </si>
  <si>
    <t>全台</t>
  </si>
  <si>
    <t>3252</t>
  </si>
  <si>
    <t>海灣</t>
  </si>
  <si>
    <t>3550</t>
  </si>
  <si>
    <t>聯穎</t>
  </si>
  <si>
    <t>8114</t>
  </si>
  <si>
    <t>振樺電</t>
  </si>
  <si>
    <t>4535</t>
  </si>
  <si>
    <t>至興</t>
  </si>
  <si>
    <t>8011</t>
  </si>
  <si>
    <t>台通</t>
  </si>
  <si>
    <t>3064</t>
  </si>
  <si>
    <t>泰偉</t>
  </si>
  <si>
    <t>5225</t>
  </si>
  <si>
    <t>東科-KY</t>
  </si>
  <si>
    <t>8415</t>
  </si>
  <si>
    <t>大國鋼</t>
  </si>
  <si>
    <t>1314</t>
  </si>
  <si>
    <t>中石化</t>
  </si>
  <si>
    <t>6461</t>
  </si>
  <si>
    <t>益得</t>
  </si>
  <si>
    <t>6884</t>
  </si>
  <si>
    <t>海柏特</t>
  </si>
  <si>
    <t>8024</t>
  </si>
  <si>
    <t>佑華</t>
  </si>
  <si>
    <t>8482</t>
  </si>
  <si>
    <t>商億-KY</t>
  </si>
  <si>
    <t>9914</t>
  </si>
  <si>
    <t>美利達</t>
  </si>
  <si>
    <t>2017</t>
  </si>
  <si>
    <t>官田鋼</t>
  </si>
  <si>
    <t>2313</t>
  </si>
  <si>
    <t>華通</t>
  </si>
  <si>
    <t>1537</t>
  </si>
  <si>
    <t>廣隆</t>
  </si>
  <si>
    <t>2303</t>
  </si>
  <si>
    <t>聯電</t>
  </si>
  <si>
    <t>6292</t>
  </si>
  <si>
    <t>迅德</t>
  </si>
  <si>
    <t>2706</t>
  </si>
  <si>
    <t>第一店</t>
  </si>
  <si>
    <t>5543</t>
  </si>
  <si>
    <t>桓鼎-KY</t>
  </si>
  <si>
    <t>6409</t>
  </si>
  <si>
    <t>旭隼</t>
  </si>
  <si>
    <t>8072</t>
  </si>
  <si>
    <t>陞泰</t>
  </si>
  <si>
    <t>8476</t>
  </si>
  <si>
    <t>台境*</t>
  </si>
  <si>
    <t>1733</t>
  </si>
  <si>
    <t>五鼎</t>
  </si>
  <si>
    <t>2221</t>
  </si>
  <si>
    <t>大甲</t>
  </si>
  <si>
    <t>2472</t>
  </si>
  <si>
    <t>立隆電</t>
  </si>
  <si>
    <t>2023</t>
  </si>
  <si>
    <t>燁輝</t>
  </si>
  <si>
    <t>3052</t>
  </si>
  <si>
    <t>夆典</t>
  </si>
  <si>
    <t>1218</t>
  </si>
  <si>
    <t>泰山</t>
  </si>
  <si>
    <t>5392</t>
  </si>
  <si>
    <t>能率</t>
  </si>
  <si>
    <t>4909</t>
  </si>
  <si>
    <t>新復興</t>
  </si>
  <si>
    <t>8176</t>
  </si>
  <si>
    <t>智捷</t>
  </si>
  <si>
    <t>5007</t>
  </si>
  <si>
    <t>三星</t>
  </si>
  <si>
    <t>3006</t>
  </si>
  <si>
    <t>晶豪科</t>
  </si>
  <si>
    <t>3516</t>
  </si>
  <si>
    <t>亞帝歐</t>
  </si>
  <si>
    <t>2383</t>
  </si>
  <si>
    <t>台光電</t>
  </si>
  <si>
    <t>6259</t>
  </si>
  <si>
    <t>百徽</t>
  </si>
  <si>
    <t>因本公司有價證券於集中交易市場達公布注意交易資訊標準，
故公布相關訊息，以利投資人區別瞭解</t>
  </si>
  <si>
    <t>6517</t>
  </si>
  <si>
    <t>保勝光學</t>
  </si>
  <si>
    <t>5211</t>
  </si>
  <si>
    <t>蒙恬</t>
  </si>
  <si>
    <t>9935</t>
  </si>
  <si>
    <t>慶豐富</t>
  </si>
  <si>
    <t>5487</t>
  </si>
  <si>
    <t>通泰</t>
  </si>
  <si>
    <t>6101</t>
  </si>
  <si>
    <t>寬魚國際</t>
  </si>
  <si>
    <t>2908</t>
  </si>
  <si>
    <t>特力</t>
  </si>
  <si>
    <t>8289</t>
  </si>
  <si>
    <t>泰藝</t>
  </si>
  <si>
    <t>6550</t>
  </si>
  <si>
    <t>北極星藥業-KY</t>
  </si>
  <si>
    <t>9911</t>
  </si>
  <si>
    <t>櫻花</t>
  </si>
  <si>
    <t>1563</t>
  </si>
  <si>
    <t>巧新</t>
  </si>
  <si>
    <t>2406</t>
  </si>
  <si>
    <t>國碩</t>
  </si>
  <si>
    <t>2645</t>
  </si>
  <si>
    <t>長榮航太</t>
  </si>
  <si>
    <t>1268</t>
  </si>
  <si>
    <t>漢來美食</t>
  </si>
  <si>
    <t>3323</t>
  </si>
  <si>
    <t>加百裕</t>
  </si>
  <si>
    <t>2816</t>
  </si>
  <si>
    <t>旺旺保</t>
  </si>
  <si>
    <t>6142</t>
  </si>
  <si>
    <t>友勁</t>
  </si>
  <si>
    <t>8059</t>
  </si>
  <si>
    <t>凱碩</t>
  </si>
  <si>
    <t>2061</t>
  </si>
  <si>
    <t>風青</t>
  </si>
  <si>
    <t>6469</t>
  </si>
  <si>
    <t>大樹</t>
  </si>
  <si>
    <t>1215</t>
  </si>
  <si>
    <t>卜蜂</t>
  </si>
  <si>
    <t>4417</t>
  </si>
  <si>
    <t>金洲</t>
  </si>
  <si>
    <t>8086</t>
  </si>
  <si>
    <t>宏捷科</t>
  </si>
  <si>
    <t>6530</t>
  </si>
  <si>
    <t>創威</t>
  </si>
  <si>
    <t>2901</t>
  </si>
  <si>
    <t>欣欣</t>
  </si>
  <si>
    <t>3492</t>
  </si>
  <si>
    <t>長盛</t>
  </si>
  <si>
    <t>6281</t>
  </si>
  <si>
    <t>全國電</t>
  </si>
  <si>
    <t>3234</t>
  </si>
  <si>
    <t>光環</t>
  </si>
  <si>
    <t>6591</t>
  </si>
  <si>
    <t>動力-KY</t>
  </si>
  <si>
    <t>3022</t>
  </si>
  <si>
    <t>威強電</t>
  </si>
  <si>
    <t>3008</t>
  </si>
  <si>
    <t>大立光</t>
  </si>
  <si>
    <t>公告本公司115年第1季合併財務報告</t>
  </si>
  <si>
    <t>3059</t>
  </si>
  <si>
    <t>華晶科</t>
  </si>
  <si>
    <t>6198</t>
  </si>
  <si>
    <t>瑞築</t>
  </si>
  <si>
    <t>6233</t>
  </si>
  <si>
    <t>旺玖</t>
  </si>
  <si>
    <t>8284</t>
  </si>
  <si>
    <t>三竹</t>
  </si>
  <si>
    <t>9918</t>
  </si>
  <si>
    <t>欣天然</t>
  </si>
  <si>
    <t>4503</t>
  </si>
  <si>
    <t>金雨</t>
  </si>
  <si>
    <t>公告本公司國內第一次有擔保轉換公司債
代收價款行庫及存儲專戶行庫</t>
  </si>
  <si>
    <t>1604</t>
  </si>
  <si>
    <t>聲寶</t>
  </si>
  <si>
    <t>2324</t>
  </si>
  <si>
    <t>仁寶</t>
  </si>
  <si>
    <t>6788</t>
  </si>
  <si>
    <t>華景電</t>
  </si>
  <si>
    <t>2365</t>
  </si>
  <si>
    <t>昆盈</t>
  </si>
  <si>
    <t>4174</t>
  </si>
  <si>
    <t>浩鼎</t>
  </si>
  <si>
    <t>1752</t>
  </si>
  <si>
    <t>南光</t>
  </si>
  <si>
    <t>5381</t>
  </si>
  <si>
    <t>光譜</t>
  </si>
  <si>
    <t>6968</t>
  </si>
  <si>
    <t>萬達寵物</t>
  </si>
  <si>
    <t>2387</t>
  </si>
  <si>
    <t>精元</t>
  </si>
  <si>
    <t>1530</t>
  </si>
  <si>
    <t>亞崴</t>
  </si>
  <si>
    <t>6743</t>
  </si>
  <si>
    <t>安普新</t>
  </si>
  <si>
    <t>6269</t>
  </si>
  <si>
    <t>台郡</t>
  </si>
  <si>
    <t>2373</t>
  </si>
  <si>
    <t>震旦行</t>
  </si>
  <si>
    <t>4107</t>
  </si>
  <si>
    <t>邦特</t>
  </si>
  <si>
    <t>6143</t>
  </si>
  <si>
    <t>振曜</t>
  </si>
  <si>
    <t>2402</t>
  </si>
  <si>
    <t>毅嘉</t>
  </si>
  <si>
    <t>6284</t>
  </si>
  <si>
    <t>佳邦</t>
  </si>
  <si>
    <t>8045</t>
  </si>
  <si>
    <t>達運光電</t>
  </si>
  <si>
    <t>2330</t>
  </si>
  <si>
    <t>台積電</t>
  </si>
  <si>
    <t>本公司代子公司 TSMC Global Ltd. 公告取得固定收益證券</t>
  </si>
  <si>
    <t>2887</t>
  </si>
  <si>
    <t>台新新光金</t>
  </si>
  <si>
    <t>本公司代子公司台新投信公告董事會決議分派股利情形</t>
  </si>
  <si>
    <t>6914</t>
  </si>
  <si>
    <t>阜爾運通</t>
  </si>
  <si>
    <t>3563</t>
  </si>
  <si>
    <t>牧德</t>
  </si>
  <si>
    <t>4164</t>
  </si>
  <si>
    <t>承業醫</t>
  </si>
  <si>
    <t>1788</t>
  </si>
  <si>
    <t>杏昌</t>
  </si>
  <si>
    <t>6279</t>
  </si>
  <si>
    <t>胡連</t>
  </si>
  <si>
    <t>3716</t>
  </si>
  <si>
    <t>中化控股</t>
  </si>
  <si>
    <t>6684</t>
  </si>
  <si>
    <t>安格</t>
  </si>
  <si>
    <t>2466</t>
  </si>
  <si>
    <t>冠西電</t>
  </si>
  <si>
    <t>2884</t>
  </si>
  <si>
    <t>玉山金</t>
  </si>
  <si>
    <t>玉山金控代子公司玉山銀行公告捐贈予玉山志工基金會</t>
  </si>
  <si>
    <t>6166</t>
  </si>
  <si>
    <t>凌華</t>
  </si>
  <si>
    <t>6643</t>
  </si>
  <si>
    <t>M31</t>
  </si>
  <si>
    <t>2801</t>
  </si>
  <si>
    <t>彰銀</t>
  </si>
  <si>
    <t>6412</t>
  </si>
  <si>
    <t>群電</t>
  </si>
  <si>
    <t>7767</t>
  </si>
  <si>
    <t>仁大資訊</t>
  </si>
  <si>
    <t>2038</t>
  </si>
  <si>
    <t>海光</t>
  </si>
  <si>
    <t>4976</t>
  </si>
  <si>
    <t>佳凌</t>
  </si>
  <si>
    <t>2482</t>
  </si>
  <si>
    <t>連宇</t>
  </si>
  <si>
    <t>1216</t>
  </si>
  <si>
    <t>統一</t>
  </si>
  <si>
    <t>8084</t>
  </si>
  <si>
    <t>巨虹</t>
  </si>
  <si>
    <t>4513</t>
  </si>
  <si>
    <t>福裕</t>
  </si>
  <si>
    <t>6620</t>
  </si>
  <si>
    <t>漢達</t>
  </si>
  <si>
    <t>6140</t>
  </si>
  <si>
    <t>訊達</t>
  </si>
  <si>
    <t>3168</t>
  </si>
  <si>
    <t>眾福科</t>
  </si>
  <si>
    <t>4551</t>
  </si>
  <si>
    <t>智伸科</t>
  </si>
  <si>
    <t>代子公司GLOBAL ADVANCE TECHNOLOGY LIMITED公告
新增資金貸與金額且達公開發行公司資金貸與及背書保
證處理準則第二十二條第一項第三款。</t>
  </si>
  <si>
    <t>2905</t>
  </si>
  <si>
    <t>三商</t>
  </si>
  <si>
    <t>6416</t>
  </si>
  <si>
    <t>瑞祺電通</t>
  </si>
  <si>
    <t>3717</t>
  </si>
  <si>
    <t>聯嘉投控</t>
  </si>
  <si>
    <t>5284</t>
  </si>
  <si>
    <t>jpp-KY</t>
  </si>
  <si>
    <t>公告本公司簽訂發行第四及第五次無擔保轉換公司債
代收股款行庫及存儲專戶</t>
  </si>
  <si>
    <t>6728</t>
  </si>
  <si>
    <t>上洋</t>
  </si>
  <si>
    <t>6449</t>
  </si>
  <si>
    <t>鈺邦</t>
  </si>
  <si>
    <t>6271</t>
  </si>
  <si>
    <t>同欣電</t>
  </si>
  <si>
    <t>1414</t>
  </si>
  <si>
    <t>東和</t>
  </si>
  <si>
    <t>3029</t>
  </si>
  <si>
    <t>零壹</t>
  </si>
  <si>
    <t>4972</t>
  </si>
  <si>
    <t>湯石照明</t>
  </si>
  <si>
    <t>4128</t>
  </si>
  <si>
    <t>中天</t>
  </si>
  <si>
    <t>1580</t>
  </si>
  <si>
    <t>新麥</t>
  </si>
  <si>
    <t>3062</t>
  </si>
  <si>
    <t>建漢</t>
  </si>
  <si>
    <t>6274</t>
  </si>
  <si>
    <t>台燿</t>
  </si>
  <si>
    <t>澄清經濟日報第C06權證版報導</t>
  </si>
  <si>
    <t>2608</t>
  </si>
  <si>
    <t>嘉里大榮</t>
  </si>
  <si>
    <t>2754</t>
  </si>
  <si>
    <t>亞洲藏壽司</t>
  </si>
  <si>
    <t>3083</t>
  </si>
  <si>
    <t>網龍</t>
  </si>
  <si>
    <t>8255</t>
  </si>
  <si>
    <t>朋程</t>
  </si>
  <si>
    <t>7712</t>
  </si>
  <si>
    <t>博盛半導體</t>
  </si>
  <si>
    <t>3021</t>
  </si>
  <si>
    <t>鴻名</t>
  </si>
  <si>
    <t>2596</t>
  </si>
  <si>
    <t>綠意</t>
  </si>
  <si>
    <t>3467</t>
  </si>
  <si>
    <t>台灣精材</t>
  </si>
  <si>
    <t>本公司有價證券近期多次達公布注意交易資訊標準,故公告相關訊
息,以利投資人區別瞭解。</t>
  </si>
  <si>
    <t>4958</t>
  </si>
  <si>
    <t>臻鼎-KY</t>
  </si>
  <si>
    <t>5904</t>
  </si>
  <si>
    <t>寶雅</t>
  </si>
  <si>
    <t>6153</t>
  </si>
  <si>
    <t>嘉聯益</t>
  </si>
  <si>
    <t>1468</t>
  </si>
  <si>
    <t>昶和</t>
  </si>
  <si>
    <t>4534</t>
  </si>
  <si>
    <t>慶騰</t>
  </si>
  <si>
    <t>2634</t>
  </si>
  <si>
    <t>漢翔</t>
  </si>
  <si>
    <t>5475</t>
  </si>
  <si>
    <t>德宏</t>
  </si>
  <si>
    <t>4106</t>
  </si>
  <si>
    <t>雃博</t>
  </si>
  <si>
    <t>6257</t>
  </si>
  <si>
    <t>矽格</t>
  </si>
  <si>
    <t>2882</t>
  </si>
  <si>
    <t>國泰金</t>
  </si>
  <si>
    <t>6277</t>
  </si>
  <si>
    <t>宏正</t>
  </si>
  <si>
    <t>4207</t>
  </si>
  <si>
    <t>環泰</t>
  </si>
  <si>
    <t>5701</t>
  </si>
  <si>
    <t>劍湖山</t>
  </si>
  <si>
    <t>2855</t>
  </si>
  <si>
    <t>統一證</t>
  </si>
  <si>
    <t>6953</t>
  </si>
  <si>
    <t>家碩</t>
  </si>
  <si>
    <t>6161</t>
  </si>
  <si>
    <t>捷波</t>
  </si>
  <si>
    <t>8917</t>
  </si>
  <si>
    <t>欣泰</t>
  </si>
  <si>
    <t>6693</t>
  </si>
  <si>
    <t>廣閎科</t>
  </si>
  <si>
    <t>8921</t>
  </si>
  <si>
    <t>沈氏</t>
  </si>
  <si>
    <t>2034</t>
  </si>
  <si>
    <t>允強</t>
  </si>
  <si>
    <t>3555</t>
  </si>
  <si>
    <t>博士旺</t>
  </si>
  <si>
    <t>公告決議民國115年度第一季財務報告
之董事會預計召開日期為115年04月28日</t>
  </si>
  <si>
    <t>6667</t>
  </si>
  <si>
    <t>信紘科</t>
  </si>
  <si>
    <t>5880</t>
  </si>
  <si>
    <t>合庫金</t>
  </si>
  <si>
    <t>3207</t>
  </si>
  <si>
    <t>耀勝</t>
  </si>
  <si>
    <t>4702</t>
  </si>
  <si>
    <t>中美實</t>
  </si>
  <si>
    <t>3533</t>
  </si>
  <si>
    <t>嘉澤</t>
  </si>
  <si>
    <t>7708</t>
  </si>
  <si>
    <t>全家餐飲</t>
  </si>
  <si>
    <t>5011</t>
  </si>
  <si>
    <t>久陽</t>
  </si>
  <si>
    <t>6855</t>
  </si>
  <si>
    <t>數泓科</t>
  </si>
  <si>
    <t>2606</t>
  </si>
  <si>
    <t>裕民</t>
  </si>
  <si>
    <t>4739</t>
  </si>
  <si>
    <t>康普</t>
  </si>
  <si>
    <t>8277</t>
  </si>
  <si>
    <t>商丞</t>
  </si>
  <si>
    <t>3044</t>
  </si>
  <si>
    <t>健鼎</t>
  </si>
  <si>
    <t>3540</t>
  </si>
  <si>
    <t>曜越</t>
  </si>
  <si>
    <t>1598</t>
  </si>
  <si>
    <t>岱宇</t>
  </si>
  <si>
    <t>3024</t>
  </si>
  <si>
    <t>憶聲</t>
  </si>
  <si>
    <t>3685</t>
  </si>
  <si>
    <t>元創精密</t>
  </si>
  <si>
    <t>8940</t>
  </si>
  <si>
    <t>新天地</t>
  </si>
  <si>
    <t>3048</t>
  </si>
  <si>
    <t>益登</t>
  </si>
  <si>
    <t>4168</t>
  </si>
  <si>
    <t>醣聯</t>
  </si>
  <si>
    <t>7713</t>
  </si>
  <si>
    <t>威力德生醫</t>
  </si>
  <si>
    <t>3558</t>
  </si>
  <si>
    <t>神準</t>
  </si>
  <si>
    <t>2912</t>
  </si>
  <si>
    <t>統一超</t>
  </si>
  <si>
    <t>6417</t>
  </si>
  <si>
    <t>韋僑</t>
  </si>
  <si>
    <t>2429</t>
  </si>
  <si>
    <t>銘旺科</t>
  </si>
  <si>
    <t>2724</t>
  </si>
  <si>
    <t>藝舍-KY</t>
  </si>
  <si>
    <t>6474</t>
  </si>
  <si>
    <t>華豫寧</t>
  </si>
  <si>
    <t>6720</t>
  </si>
  <si>
    <t>久昌</t>
  </si>
  <si>
    <t>2889</t>
  </si>
  <si>
    <t>國票金</t>
  </si>
  <si>
    <t>6526</t>
  </si>
  <si>
    <t>達發</t>
  </si>
  <si>
    <t>6505</t>
  </si>
  <si>
    <t>台塑化</t>
  </si>
  <si>
    <t>7822</t>
  </si>
  <si>
    <t>倍利科</t>
  </si>
  <si>
    <t>2732</t>
  </si>
  <si>
    <t>六角</t>
  </si>
  <si>
    <t>6791</t>
  </si>
  <si>
    <t>虎門科技</t>
  </si>
  <si>
    <t>本公司董事會決議召開115年股東常會(更新討論事項為其他事項)</t>
  </si>
  <si>
    <t>3529</t>
  </si>
  <si>
    <t>力旺</t>
  </si>
  <si>
    <t>6189</t>
  </si>
  <si>
    <t>豐藝</t>
  </si>
  <si>
    <t>3071</t>
  </si>
  <si>
    <t>協禧</t>
  </si>
  <si>
    <t>8213</t>
  </si>
  <si>
    <t>志超</t>
  </si>
  <si>
    <t>4169</t>
  </si>
  <si>
    <t>泰宗</t>
  </si>
  <si>
    <t>3034</t>
  </si>
  <si>
    <t>聯詠</t>
  </si>
  <si>
    <t>6425</t>
  </si>
  <si>
    <t>易發</t>
  </si>
  <si>
    <t>2441</t>
  </si>
  <si>
    <t>超豐</t>
  </si>
  <si>
    <t>6245</t>
  </si>
  <si>
    <t>立端</t>
  </si>
  <si>
    <t>2204</t>
  </si>
  <si>
    <t>中華</t>
  </si>
  <si>
    <t>2614</t>
  </si>
  <si>
    <t>東森</t>
  </si>
  <si>
    <t>6165</t>
  </si>
  <si>
    <t>浪凡</t>
  </si>
  <si>
    <t>6957</t>
  </si>
  <si>
    <t>裕慶-KY</t>
  </si>
  <si>
    <t>1540</t>
  </si>
  <si>
    <t>喬福</t>
  </si>
  <si>
    <t>5871</t>
  </si>
  <si>
    <t>中租-KY</t>
  </si>
  <si>
    <t>8097</t>
  </si>
  <si>
    <t>常珵</t>
  </si>
  <si>
    <t>3711</t>
  </si>
  <si>
    <t>日月光投控</t>
  </si>
  <si>
    <t>6770</t>
  </si>
  <si>
    <t>力積電</t>
  </si>
  <si>
    <t>公告本公司115年第一季財務報告董事會預計
召開日期為115年04月28日</t>
  </si>
  <si>
    <t>1519</t>
  </si>
  <si>
    <t>華城</t>
  </si>
  <si>
    <t>4543</t>
  </si>
  <si>
    <t>萬在</t>
  </si>
  <si>
    <t>8069</t>
  </si>
  <si>
    <t>元太</t>
  </si>
  <si>
    <t>1232</t>
  </si>
  <si>
    <t>大統益</t>
  </si>
  <si>
    <t>3056</t>
  </si>
  <si>
    <t>富華新</t>
  </si>
  <si>
    <t>6498</t>
  </si>
  <si>
    <t>久禾光</t>
  </si>
  <si>
    <t>2712</t>
  </si>
  <si>
    <t>遠雄來</t>
  </si>
  <si>
    <t>7765</t>
  </si>
  <si>
    <t>中華資安</t>
  </si>
  <si>
    <t>4904</t>
  </si>
  <si>
    <t>遠傳</t>
  </si>
  <si>
    <t>6830</t>
  </si>
  <si>
    <t>汎銓</t>
  </si>
  <si>
    <t>6664</t>
  </si>
  <si>
    <t>群翊</t>
  </si>
  <si>
    <t>4923</t>
  </si>
  <si>
    <t>力士</t>
  </si>
  <si>
    <t>6171</t>
  </si>
  <si>
    <t>大城地產</t>
  </si>
  <si>
    <t>9960</t>
  </si>
  <si>
    <t>邁達康</t>
  </si>
  <si>
    <t>3066</t>
  </si>
  <si>
    <t>李洲</t>
  </si>
  <si>
    <t>6482</t>
  </si>
  <si>
    <t>弘煜科</t>
  </si>
  <si>
    <t>6782</t>
  </si>
  <si>
    <t>視陽</t>
  </si>
  <si>
    <t>8404</t>
  </si>
  <si>
    <t>百和興業-KY</t>
  </si>
  <si>
    <t>3444</t>
  </si>
  <si>
    <t>利機</t>
  </si>
  <si>
    <t>6195</t>
  </si>
  <si>
    <t>詩肯</t>
  </si>
  <si>
    <t>6695</t>
  </si>
  <si>
    <t>芯鼎</t>
  </si>
  <si>
    <t>2433</t>
  </si>
  <si>
    <t>互盛電</t>
  </si>
  <si>
    <t>6792</t>
  </si>
  <si>
    <t>詠業</t>
  </si>
  <si>
    <t>3027</t>
  </si>
  <si>
    <t>盛達</t>
  </si>
  <si>
    <t>公告本公司115年3月份自結合併財務報告之相關資訊</t>
  </si>
  <si>
    <t>4722</t>
  </si>
  <si>
    <t>國精化</t>
  </si>
  <si>
    <t>8444</t>
  </si>
  <si>
    <t>綠河-KY</t>
  </si>
  <si>
    <t>2881</t>
  </si>
  <si>
    <t>富邦金</t>
  </si>
  <si>
    <t>6204</t>
  </si>
  <si>
    <t>艾華</t>
  </si>
  <si>
    <t>公告本公司115年第一季財務報告董事會召開日期</t>
  </si>
  <si>
    <t>2308</t>
  </si>
  <si>
    <t>台達電</t>
  </si>
  <si>
    <t>6578</t>
  </si>
  <si>
    <t>達邦蛋白</t>
  </si>
  <si>
    <t>1731</t>
  </si>
  <si>
    <t>美吾華</t>
  </si>
  <si>
    <t>2836</t>
  </si>
  <si>
    <t>高雄銀</t>
  </si>
  <si>
    <t>4173</t>
  </si>
  <si>
    <t>久裕</t>
  </si>
  <si>
    <t>6577</t>
  </si>
  <si>
    <t>勁豐</t>
  </si>
  <si>
    <t>2731</t>
  </si>
  <si>
    <t>雄獅</t>
  </si>
  <si>
    <t>3229</t>
  </si>
  <si>
    <t>晟鈦</t>
  </si>
  <si>
    <t>6477</t>
  </si>
  <si>
    <t>安集</t>
  </si>
  <si>
    <t>1586</t>
  </si>
  <si>
    <t>和勤</t>
  </si>
  <si>
    <t>6218</t>
  </si>
  <si>
    <t>豪勉</t>
  </si>
  <si>
    <t>2442</t>
  </si>
  <si>
    <t>新美齊</t>
  </si>
  <si>
    <t>3715</t>
  </si>
  <si>
    <t>定穎投控</t>
  </si>
  <si>
    <t>代子公司超穎電子電路股份有限公司公告董事會決議發行
員工認股權憑證</t>
  </si>
  <si>
    <t>3002</t>
  </si>
  <si>
    <t>歐格</t>
  </si>
  <si>
    <t>2067</t>
  </si>
  <si>
    <t>嘉鋼</t>
  </si>
  <si>
    <t>6861</t>
  </si>
  <si>
    <t>睿生光電</t>
  </si>
  <si>
    <t>4416</t>
  </si>
  <si>
    <t>三圓</t>
  </si>
  <si>
    <t>公告本公司本週到期票據、應償還借款及利息等相關資訊</t>
  </si>
  <si>
    <t>6121</t>
  </si>
  <si>
    <t>新普</t>
  </si>
  <si>
    <t>2611</t>
  </si>
  <si>
    <t>志信</t>
  </si>
  <si>
    <t>3015</t>
  </si>
  <si>
    <t>全漢</t>
  </si>
  <si>
    <t>6472</t>
  </si>
  <si>
    <t>保瑞</t>
  </si>
  <si>
    <t>公告本公司董事會決議召開115年股東常會相關事宜
(更新召集事由三)</t>
  </si>
  <si>
    <t>5469</t>
  </si>
  <si>
    <t>瀚宇博</t>
  </si>
  <si>
    <t>公告本公司115年第1季財務報告董事會預計召開日期為
115年4月28日</t>
  </si>
  <si>
    <t>2354</t>
  </si>
  <si>
    <t>鴻準</t>
  </si>
  <si>
    <t>4148</t>
  </si>
  <si>
    <t>全宇生技-KY</t>
  </si>
  <si>
    <t>9933</t>
  </si>
  <si>
    <t>中鼎</t>
  </si>
  <si>
    <t>2546</t>
  </si>
  <si>
    <t>根基</t>
  </si>
  <si>
    <t>1477</t>
  </si>
  <si>
    <t>聚陽</t>
  </si>
  <si>
    <t>2527</t>
  </si>
  <si>
    <t>宏璟</t>
  </si>
  <si>
    <t>5906</t>
  </si>
  <si>
    <t>台南-KY</t>
  </si>
  <si>
    <t>7780</t>
  </si>
  <si>
    <t>大研生醫*</t>
  </si>
  <si>
    <t>3013</t>
  </si>
  <si>
    <t>晟銘電</t>
  </si>
  <si>
    <t>3587</t>
  </si>
  <si>
    <t>閎康</t>
  </si>
  <si>
    <t>1312</t>
  </si>
  <si>
    <t>國喬</t>
  </si>
  <si>
    <t>1603</t>
  </si>
  <si>
    <t>華電</t>
  </si>
  <si>
    <t>2491</t>
  </si>
  <si>
    <t>吉祥全</t>
  </si>
  <si>
    <t>3494</t>
  </si>
  <si>
    <t>誠研</t>
  </si>
  <si>
    <t>3479</t>
  </si>
  <si>
    <t>安勤</t>
  </si>
  <si>
    <t>6613</t>
  </si>
  <si>
    <t>朋億*</t>
  </si>
  <si>
    <t>3583</t>
  </si>
  <si>
    <t>辛耘</t>
  </si>
  <si>
    <t>4131</t>
  </si>
  <si>
    <t>浩泰</t>
  </si>
  <si>
    <t>6263</t>
  </si>
  <si>
    <t>普萊德</t>
  </si>
  <si>
    <t>4716</t>
  </si>
  <si>
    <t>大立</t>
  </si>
  <si>
    <t>8033</t>
  </si>
  <si>
    <t>雷虎</t>
  </si>
  <si>
    <t>1526</t>
  </si>
  <si>
    <t>日馳</t>
  </si>
  <si>
    <t>6806</t>
  </si>
  <si>
    <t>森崴能源</t>
  </si>
  <si>
    <t>4707</t>
  </si>
  <si>
    <t>磐亞</t>
  </si>
  <si>
    <t>3490</t>
  </si>
  <si>
    <t>單井</t>
  </si>
  <si>
    <t>2353</t>
  </si>
  <si>
    <t>宏碁</t>
  </si>
  <si>
    <t>4105</t>
  </si>
  <si>
    <t>東洋</t>
  </si>
  <si>
    <t>3441</t>
  </si>
  <si>
    <t>聯一光</t>
  </si>
  <si>
    <t>2484</t>
  </si>
  <si>
    <t>希華</t>
  </si>
  <si>
    <t>1611</t>
  </si>
  <si>
    <t>中電</t>
  </si>
  <si>
    <t>公告本公司召開法人說明會之相關訊息</t>
  </si>
  <si>
    <t>1104</t>
  </si>
  <si>
    <t>環泥</t>
  </si>
  <si>
    <t>1225</t>
  </si>
  <si>
    <t>福懋油</t>
  </si>
  <si>
    <t>2108</t>
  </si>
  <si>
    <t>南帝</t>
  </si>
  <si>
    <t>9917</t>
  </si>
  <si>
    <t>中保科</t>
  </si>
  <si>
    <t>代重要子公司永潤食品股份有限公司公告除息基準日</t>
  </si>
  <si>
    <t>2393</t>
  </si>
  <si>
    <t>億光</t>
  </si>
  <si>
    <t>6126</t>
  </si>
  <si>
    <t>信音</t>
  </si>
  <si>
    <t>4931</t>
  </si>
  <si>
    <t>新盛力</t>
  </si>
  <si>
    <t>1590</t>
  </si>
  <si>
    <t>亞德客-KY</t>
  </si>
  <si>
    <t>7722</t>
  </si>
  <si>
    <t>LINEPAY</t>
  </si>
  <si>
    <t>2538</t>
  </si>
  <si>
    <t>基泰</t>
  </si>
  <si>
    <t>6925</t>
  </si>
  <si>
    <t>意藍</t>
  </si>
  <si>
    <t>8092</t>
  </si>
  <si>
    <t>建暐</t>
  </si>
  <si>
    <t>5205</t>
  </si>
  <si>
    <t>中茂</t>
  </si>
  <si>
    <t>8071</t>
  </si>
  <si>
    <t>能率網通</t>
  </si>
  <si>
    <t>4441</t>
  </si>
  <si>
    <t>振大環球</t>
  </si>
  <si>
    <t>2449</t>
  </si>
  <si>
    <t>京元電子</t>
  </si>
  <si>
    <t>3031</t>
  </si>
  <si>
    <t>佰鴻</t>
  </si>
  <si>
    <t>1597</t>
  </si>
  <si>
    <t>直得</t>
  </si>
  <si>
    <t>2115</t>
  </si>
  <si>
    <t>六暉-KY</t>
  </si>
  <si>
    <t>3714</t>
  </si>
  <si>
    <t>富采</t>
  </si>
  <si>
    <t>本公司有價證券於集中交易市場達公布注意交易資訊標準
故公布相關財務業務等重大訊息，以利投資人區別瞭解。</t>
  </si>
  <si>
    <t>2379</t>
  </si>
  <si>
    <t>瑞昱</t>
  </si>
  <si>
    <t>5287</t>
  </si>
  <si>
    <t>數字</t>
  </si>
  <si>
    <t>8905</t>
  </si>
  <si>
    <t>裕國</t>
  </si>
  <si>
    <t>3548</t>
  </si>
  <si>
    <t>兆利</t>
  </si>
  <si>
    <t>6290</t>
  </si>
  <si>
    <t>良維</t>
  </si>
  <si>
    <t>5538</t>
  </si>
  <si>
    <t>東明-KY</t>
  </si>
  <si>
    <t>6674</t>
  </si>
  <si>
    <t>鋐寶科技</t>
  </si>
  <si>
    <t>8109</t>
  </si>
  <si>
    <t>博大</t>
  </si>
  <si>
    <t>2369</t>
  </si>
  <si>
    <t>菱生</t>
  </si>
  <si>
    <t>3218</t>
  </si>
  <si>
    <t>大學光</t>
  </si>
  <si>
    <t>4549</t>
  </si>
  <si>
    <t>桓達</t>
  </si>
  <si>
    <t>5283</t>
  </si>
  <si>
    <t>禾聯碩</t>
  </si>
  <si>
    <t>3014</t>
  </si>
  <si>
    <t>聯陽</t>
  </si>
  <si>
    <t>2344</t>
  </si>
  <si>
    <t>華邦電</t>
  </si>
  <si>
    <t>3623</t>
  </si>
  <si>
    <t>富晶通</t>
  </si>
  <si>
    <t>8443</t>
  </si>
  <si>
    <t>阿瘦</t>
  </si>
  <si>
    <t>3141</t>
  </si>
  <si>
    <t>晶宏</t>
  </si>
  <si>
    <t>2342</t>
  </si>
  <si>
    <t>茂矽</t>
  </si>
  <si>
    <t>8047</t>
  </si>
  <si>
    <t>星雲</t>
  </si>
  <si>
    <t>5309</t>
  </si>
  <si>
    <t>系統電</t>
  </si>
  <si>
    <t>8083</t>
  </si>
  <si>
    <t>瑞穎</t>
  </si>
  <si>
    <t>1583</t>
  </si>
  <si>
    <t>程泰</t>
  </si>
  <si>
    <t>3260</t>
  </si>
  <si>
    <t>威剛</t>
  </si>
  <si>
    <t>公告本公司115年第一季財務報告董事會預計召開日期
為115年4月28日</t>
  </si>
  <si>
    <t>3095</t>
  </si>
  <si>
    <t>及成</t>
  </si>
  <si>
    <t>2464</t>
  </si>
  <si>
    <t>盟立</t>
  </si>
  <si>
    <t>6523</t>
  </si>
  <si>
    <t>達爾膚</t>
  </si>
  <si>
    <t>8431</t>
  </si>
  <si>
    <t>匯鑽科</t>
  </si>
  <si>
    <t>8930</t>
  </si>
  <si>
    <t>青鋼</t>
  </si>
  <si>
    <t>9949</t>
  </si>
  <si>
    <t>琉園</t>
  </si>
  <si>
    <t>5706</t>
  </si>
  <si>
    <t>鳳凰</t>
  </si>
  <si>
    <t>2035</t>
  </si>
  <si>
    <t>唐榮</t>
  </si>
  <si>
    <t>9950</t>
  </si>
  <si>
    <t>萬國通</t>
  </si>
  <si>
    <t>2511</t>
  </si>
  <si>
    <t>太子</t>
  </si>
  <si>
    <t>2063</t>
  </si>
  <si>
    <t>世鎧</t>
  </si>
  <si>
    <t>3673</t>
  </si>
  <si>
    <t>TPK-KY</t>
  </si>
  <si>
    <t>1236</t>
  </si>
  <si>
    <t>宏亞</t>
  </si>
  <si>
    <t>6192</t>
  </si>
  <si>
    <t>巨路</t>
  </si>
  <si>
    <t>6691</t>
  </si>
  <si>
    <t>洋基工程</t>
  </si>
  <si>
    <t>1528</t>
  </si>
  <si>
    <t>恩德</t>
  </si>
  <si>
    <t>2380</t>
  </si>
  <si>
    <t>虹光</t>
  </si>
  <si>
    <t>2734</t>
  </si>
  <si>
    <t>易飛網</t>
  </si>
  <si>
    <t>8104</t>
  </si>
  <si>
    <t>錸寶</t>
  </si>
  <si>
    <t>1259</t>
  </si>
  <si>
    <t>安心</t>
  </si>
  <si>
    <t>6733</t>
  </si>
  <si>
    <t>博晟生醫</t>
  </si>
  <si>
    <t>3224</t>
  </si>
  <si>
    <t>三顧</t>
  </si>
  <si>
    <t>更正本公司iXBRL資訊平台114年第4季合併財務報告附表揭露資訊</t>
  </si>
  <si>
    <t>6902</t>
  </si>
  <si>
    <t>GOGOLOOK</t>
  </si>
  <si>
    <t>1593</t>
  </si>
  <si>
    <t>祺驊</t>
  </si>
  <si>
    <t>4133</t>
  </si>
  <si>
    <t>亞諾法</t>
  </si>
  <si>
    <t>9919</t>
  </si>
  <si>
    <t>康那香</t>
  </si>
  <si>
    <t>1256</t>
  </si>
  <si>
    <t>鮮活果汁-KY</t>
  </si>
  <si>
    <t>8416</t>
  </si>
  <si>
    <t>實威</t>
  </si>
  <si>
    <t>4554</t>
  </si>
  <si>
    <t>橙的</t>
  </si>
  <si>
    <t>2338</t>
  </si>
  <si>
    <t>光罩</t>
  </si>
  <si>
    <t>2426</t>
  </si>
  <si>
    <t>鼎元</t>
  </si>
  <si>
    <t>3349</t>
  </si>
  <si>
    <t>寶德</t>
  </si>
  <si>
    <t>3511</t>
  </si>
  <si>
    <t>矽瑪</t>
  </si>
  <si>
    <t>4949</t>
  </si>
  <si>
    <t>有成精密</t>
  </si>
  <si>
    <t>6552</t>
  </si>
  <si>
    <t>易華電</t>
  </si>
  <si>
    <t>1773</t>
  </si>
  <si>
    <t>勝一</t>
  </si>
  <si>
    <t>3169</t>
  </si>
  <si>
    <t>亞信</t>
  </si>
  <si>
    <t>3689</t>
  </si>
  <si>
    <t>湧德</t>
  </si>
  <si>
    <t>2483</t>
  </si>
  <si>
    <t>百容</t>
  </si>
  <si>
    <t>6727</t>
  </si>
  <si>
    <t>亞泰金屬</t>
  </si>
  <si>
    <t>4102</t>
  </si>
  <si>
    <t>永日</t>
  </si>
  <si>
    <t>7786</t>
  </si>
  <si>
    <t>東方風能</t>
  </si>
  <si>
    <t>4737</t>
  </si>
  <si>
    <t>華廣</t>
  </si>
  <si>
    <t>1339</t>
  </si>
  <si>
    <t>昭輝</t>
  </si>
  <si>
    <t>4127</t>
  </si>
  <si>
    <t>天良</t>
  </si>
  <si>
    <t>3567</t>
  </si>
  <si>
    <t>逸昌</t>
  </si>
  <si>
    <t>2542</t>
  </si>
  <si>
    <t>興富發</t>
  </si>
  <si>
    <t>1203</t>
  </si>
  <si>
    <t>味王</t>
  </si>
  <si>
    <t>2347</t>
  </si>
  <si>
    <t>聯強</t>
  </si>
  <si>
    <t>6168</t>
  </si>
  <si>
    <t>宏齊</t>
  </si>
  <si>
    <t>本公司註銷庫藏股辦理減資變更登記完成相關資料</t>
  </si>
  <si>
    <t>1817</t>
  </si>
  <si>
    <t>凱撒衛</t>
  </si>
  <si>
    <t>3122</t>
  </si>
  <si>
    <t>笙泉</t>
  </si>
  <si>
    <t>5324</t>
  </si>
  <si>
    <t>士開</t>
  </si>
  <si>
    <t>7715</t>
  </si>
  <si>
    <t>裕山</t>
  </si>
  <si>
    <t>3362</t>
  </si>
  <si>
    <t>先進光</t>
  </si>
  <si>
    <t>3416</t>
  </si>
  <si>
    <t>融程電</t>
  </si>
  <si>
    <t>1455</t>
  </si>
  <si>
    <t>集盛</t>
  </si>
  <si>
    <t>1304</t>
  </si>
  <si>
    <t>台聚</t>
  </si>
  <si>
    <t>9907</t>
  </si>
  <si>
    <t>統一實</t>
  </si>
  <si>
    <t>3438</t>
  </si>
  <si>
    <t>類比科</t>
  </si>
  <si>
    <t>6294</t>
  </si>
  <si>
    <t>智基</t>
  </si>
  <si>
    <t>6651</t>
  </si>
  <si>
    <t>全宇昕</t>
  </si>
  <si>
    <t>8043</t>
  </si>
  <si>
    <t>蜜望實</t>
  </si>
  <si>
    <t>本公司有價證券近期股價異常，故公告相關
訊息以利投資人區別瞭解。</t>
  </si>
  <si>
    <t>6108</t>
  </si>
  <si>
    <t>競國</t>
  </si>
  <si>
    <t>1558</t>
  </si>
  <si>
    <t>伸興</t>
  </si>
  <si>
    <t>1235</t>
  </si>
  <si>
    <t>興泰</t>
  </si>
  <si>
    <t>3450</t>
  </si>
  <si>
    <t>聯鈞</t>
  </si>
  <si>
    <t>4807</t>
  </si>
  <si>
    <t>日成-KY</t>
  </si>
  <si>
    <t>3209</t>
  </si>
  <si>
    <t>全科</t>
  </si>
  <si>
    <t>1904</t>
  </si>
  <si>
    <t>正隆</t>
  </si>
  <si>
    <t>3707</t>
  </si>
  <si>
    <t>漢磊</t>
  </si>
  <si>
    <t>3372</t>
  </si>
  <si>
    <t>典範</t>
  </si>
  <si>
    <t>3379</t>
  </si>
  <si>
    <t>彬台</t>
  </si>
  <si>
    <t>4130</t>
  </si>
  <si>
    <t>健亞</t>
  </si>
  <si>
    <t>5223</t>
  </si>
  <si>
    <t>安力-KY</t>
  </si>
  <si>
    <t>1599</t>
  </si>
  <si>
    <t>宏佳騰</t>
  </si>
  <si>
    <t>1451</t>
  </si>
  <si>
    <t>年興</t>
  </si>
  <si>
    <t>4183</t>
  </si>
  <si>
    <t>福永生技</t>
  </si>
  <si>
    <t>1432</t>
  </si>
  <si>
    <t>大魯閣</t>
  </si>
  <si>
    <t>2468</t>
  </si>
  <si>
    <t>華經</t>
  </si>
  <si>
    <t>1337</t>
  </si>
  <si>
    <t>再生-KY</t>
  </si>
  <si>
    <t>4768</t>
  </si>
  <si>
    <t>晶呈科技</t>
  </si>
  <si>
    <t>3447</t>
  </si>
  <si>
    <t>展達</t>
  </si>
  <si>
    <t>5228</t>
  </si>
  <si>
    <t>鈺鎧</t>
  </si>
  <si>
    <t>本公司有價證券近期股價量異常，故公告相關訊息，
以利投資人區別暸解</t>
  </si>
  <si>
    <t>5468</t>
  </si>
  <si>
    <t>凱鈺</t>
  </si>
  <si>
    <t>6624</t>
  </si>
  <si>
    <t>萬年清</t>
  </si>
  <si>
    <t>1213</t>
  </si>
  <si>
    <t>大飲</t>
  </si>
  <si>
    <t>8064</t>
  </si>
  <si>
    <t>東捷</t>
  </si>
  <si>
    <t>代重要子公司富臨科技工程股份有限公司公告董事會決議
召開115年股東常會相關事宜</t>
  </si>
  <si>
    <t>2314</t>
  </si>
  <si>
    <t>台揚</t>
  </si>
  <si>
    <t>4153</t>
  </si>
  <si>
    <t>鈺緯</t>
  </si>
  <si>
    <t>8450</t>
  </si>
  <si>
    <t>霹靂</t>
  </si>
  <si>
    <t>3030</t>
  </si>
  <si>
    <t>德律</t>
  </si>
  <si>
    <t>2345</t>
  </si>
  <si>
    <t>智邦</t>
  </si>
  <si>
    <t>2332</t>
  </si>
  <si>
    <t>友訊</t>
  </si>
  <si>
    <t>6629</t>
  </si>
  <si>
    <t>泰金-KY</t>
  </si>
  <si>
    <t>3356</t>
  </si>
  <si>
    <t>奇偶</t>
  </si>
  <si>
    <t>6465</t>
  </si>
  <si>
    <t>威潤</t>
  </si>
  <si>
    <t>1784</t>
  </si>
  <si>
    <t>訊聯</t>
  </si>
  <si>
    <t>3189</t>
  </si>
  <si>
    <t>景碩</t>
  </si>
  <si>
    <t>2890</t>
  </si>
  <si>
    <t>永豐金</t>
  </si>
  <si>
    <t>5285</t>
  </si>
  <si>
    <t>界霖</t>
  </si>
  <si>
    <t>6894</t>
  </si>
  <si>
    <t>衛司特</t>
  </si>
  <si>
    <t>4911</t>
  </si>
  <si>
    <t>德英</t>
  </si>
  <si>
    <t>2349</t>
  </si>
  <si>
    <t>錸德</t>
  </si>
  <si>
    <t>5488</t>
  </si>
  <si>
    <t>松普</t>
  </si>
  <si>
    <t>8279</t>
  </si>
  <si>
    <t>生展</t>
  </si>
  <si>
    <t>3305</t>
  </si>
  <si>
    <t>昇貿</t>
  </si>
  <si>
    <t>2201</t>
  </si>
  <si>
    <t>裕隆</t>
  </si>
  <si>
    <t>1402</t>
  </si>
  <si>
    <t>遠東新</t>
  </si>
  <si>
    <t>補充說明本公司於114年8月8日及115年3月11日公告發行
無擔保普通公司債</t>
  </si>
  <si>
    <t>3115</t>
  </si>
  <si>
    <t>富榮綱</t>
  </si>
  <si>
    <t>6546</t>
  </si>
  <si>
    <t>正基</t>
  </si>
  <si>
    <t>6275</t>
  </si>
  <si>
    <t>元山</t>
  </si>
  <si>
    <t>6735</t>
  </si>
  <si>
    <t>美達科技</t>
  </si>
  <si>
    <t>2929</t>
  </si>
  <si>
    <t>淘帝-KY</t>
  </si>
  <si>
    <t>6541</t>
  </si>
  <si>
    <t>泰福-KY</t>
  </si>
  <si>
    <t>8410</t>
  </si>
  <si>
    <t>森田</t>
  </si>
  <si>
    <t>3051</t>
  </si>
  <si>
    <t>力特</t>
  </si>
  <si>
    <t>3042</t>
  </si>
  <si>
    <t>晶技</t>
  </si>
  <si>
    <t>8240</t>
  </si>
  <si>
    <t>華宏</t>
  </si>
  <si>
    <t>3498</t>
  </si>
  <si>
    <t>陽程</t>
  </si>
  <si>
    <t>4919</t>
  </si>
  <si>
    <t>新唐</t>
  </si>
  <si>
    <t>係因本公司有價證券於集中交易市場達公布
注意交易資訊標準，故公布相關財務業務等重大
訊息，以利投資人區別瞭解。</t>
  </si>
  <si>
    <t>4939</t>
  </si>
  <si>
    <t>亞電</t>
  </si>
  <si>
    <t>6438</t>
  </si>
  <si>
    <t>迅得</t>
  </si>
  <si>
    <t>6767</t>
  </si>
  <si>
    <t>台微醫</t>
  </si>
  <si>
    <t>8099</t>
  </si>
  <si>
    <t>大世科</t>
  </si>
  <si>
    <t>6209</t>
  </si>
  <si>
    <t>今國光</t>
  </si>
  <si>
    <t>2364</t>
  </si>
  <si>
    <t>倫飛</t>
  </si>
  <si>
    <t>3324</t>
  </si>
  <si>
    <t>雙鴻</t>
  </si>
  <si>
    <t>1539</t>
  </si>
  <si>
    <t>巨庭</t>
  </si>
  <si>
    <t>3532</t>
  </si>
  <si>
    <t>台勝科</t>
  </si>
  <si>
    <t>8182</t>
  </si>
  <si>
    <t>加高</t>
  </si>
  <si>
    <t>8928</t>
  </si>
  <si>
    <t>鉅明</t>
  </si>
  <si>
    <t>3419</t>
  </si>
  <si>
    <t>譁裕</t>
  </si>
  <si>
    <t>6881</t>
  </si>
  <si>
    <t>潤德</t>
  </si>
  <si>
    <t>1474</t>
  </si>
  <si>
    <t>弘裕</t>
  </si>
  <si>
    <t>1717</t>
  </si>
  <si>
    <t>長興</t>
  </si>
  <si>
    <t>6862</t>
  </si>
  <si>
    <t>三集瑞-KY</t>
  </si>
  <si>
    <t>1338</t>
  </si>
  <si>
    <t>廣華-KY</t>
  </si>
  <si>
    <t>6116</t>
  </si>
  <si>
    <t>彩晶</t>
  </si>
  <si>
    <t>6148</t>
  </si>
  <si>
    <t>驊宏資</t>
  </si>
  <si>
    <t>6934</t>
  </si>
  <si>
    <t>心誠鎂</t>
  </si>
  <si>
    <t>2615</t>
  </si>
  <si>
    <t>萬海</t>
  </si>
  <si>
    <t>4440</t>
  </si>
  <si>
    <t>宜新實業</t>
  </si>
  <si>
    <t>8349</t>
  </si>
  <si>
    <t>恒耀</t>
  </si>
  <si>
    <t>8411</t>
  </si>
  <si>
    <t>福貞-KY</t>
  </si>
  <si>
    <t>5210</t>
  </si>
  <si>
    <t>寶碩</t>
  </si>
  <si>
    <t>6199</t>
  </si>
  <si>
    <t>天品</t>
  </si>
  <si>
    <t>6877</t>
  </si>
  <si>
    <t>鏵友益</t>
  </si>
  <si>
    <t>3338</t>
  </si>
  <si>
    <t>泰碩</t>
  </si>
  <si>
    <t>6235</t>
  </si>
  <si>
    <t>華孚</t>
  </si>
  <si>
    <t>2106</t>
  </si>
  <si>
    <t>建大</t>
  </si>
  <si>
    <t>8249</t>
  </si>
  <si>
    <t>菱光</t>
  </si>
  <si>
    <t>6612</t>
  </si>
  <si>
    <t>奈米醫材</t>
  </si>
  <si>
    <t>1760</t>
  </si>
  <si>
    <t>寶齡富錦</t>
  </si>
  <si>
    <t>4523</t>
  </si>
  <si>
    <t>永彰</t>
  </si>
  <si>
    <t>6221</t>
  </si>
  <si>
    <t>晉泰</t>
  </si>
  <si>
    <t>2643</t>
  </si>
  <si>
    <t>捷迅</t>
  </si>
  <si>
    <t>5878</t>
  </si>
  <si>
    <t>台名</t>
  </si>
  <si>
    <t>6649</t>
  </si>
  <si>
    <t>台生材</t>
  </si>
  <si>
    <t>4767</t>
  </si>
  <si>
    <t>誠泰科技</t>
  </si>
  <si>
    <t>6109</t>
  </si>
  <si>
    <t>亞元</t>
  </si>
  <si>
    <t>2495</t>
  </si>
  <si>
    <t>普安</t>
  </si>
  <si>
    <t>4120</t>
  </si>
  <si>
    <t>友華</t>
  </si>
  <si>
    <t>3380</t>
  </si>
  <si>
    <t>明泰</t>
  </si>
  <si>
    <t>3591</t>
  </si>
  <si>
    <t>艾笛森</t>
  </si>
  <si>
    <t>3017</t>
  </si>
  <si>
    <t>奇鋐</t>
  </si>
  <si>
    <t>3646</t>
  </si>
  <si>
    <t>艾恩特</t>
  </si>
  <si>
    <t>3297</t>
  </si>
  <si>
    <t>杭特</t>
  </si>
  <si>
    <t>5522</t>
  </si>
  <si>
    <t>遠雄</t>
  </si>
  <si>
    <t>6803</t>
  </si>
  <si>
    <t>崑鼎</t>
  </si>
  <si>
    <t>2612</t>
  </si>
  <si>
    <t>中航</t>
  </si>
  <si>
    <t>7718</t>
  </si>
  <si>
    <t>友鋮</t>
  </si>
  <si>
    <t>1815</t>
  </si>
  <si>
    <t>富喬</t>
  </si>
  <si>
    <t>1707</t>
  </si>
  <si>
    <t>葡萄王</t>
  </si>
  <si>
    <t>2327</t>
  </si>
  <si>
    <t>國巨*</t>
  </si>
  <si>
    <t>2451</t>
  </si>
  <si>
    <t>創見</t>
  </si>
  <si>
    <t>3311</t>
  </si>
  <si>
    <t>閎暉</t>
  </si>
  <si>
    <t>4735</t>
  </si>
  <si>
    <t>豪展</t>
  </si>
  <si>
    <t>6156</t>
  </si>
  <si>
    <t>松上</t>
  </si>
  <si>
    <t>5490</t>
  </si>
  <si>
    <t>同亨</t>
  </si>
  <si>
    <t>1110</t>
  </si>
  <si>
    <t>東泥</t>
  </si>
  <si>
    <t>1762</t>
  </si>
  <si>
    <t>中化生</t>
  </si>
  <si>
    <t>2850</t>
  </si>
  <si>
    <t>新產</t>
  </si>
  <si>
    <t>2417</t>
  </si>
  <si>
    <t>圓剛</t>
  </si>
  <si>
    <t>6906</t>
  </si>
  <si>
    <t>現觀科</t>
  </si>
  <si>
    <t>5206</t>
  </si>
  <si>
    <t>坤悅</t>
  </si>
  <si>
    <t>6589</t>
  </si>
  <si>
    <t>台康生技</t>
  </si>
  <si>
    <t>本公司受邀參加玉山證券舉辦之法人說明會</t>
  </si>
  <si>
    <t>6590</t>
  </si>
  <si>
    <t>普鴻</t>
  </si>
  <si>
    <t>6237</t>
  </si>
  <si>
    <t>驊訊</t>
  </si>
  <si>
    <t>1595</t>
  </si>
  <si>
    <t>川寶</t>
  </si>
  <si>
    <t>6573</t>
  </si>
  <si>
    <t>虹揚-KY</t>
  </si>
  <si>
    <t>8927</t>
  </si>
  <si>
    <t>北基</t>
  </si>
  <si>
    <t>6913</t>
  </si>
  <si>
    <t>鴻呈</t>
  </si>
  <si>
    <t>8107</t>
  </si>
  <si>
    <t>大億金茂</t>
  </si>
  <si>
    <t>6144</t>
  </si>
  <si>
    <t>得利影</t>
  </si>
  <si>
    <t>1777</t>
  </si>
  <si>
    <t>生泰</t>
  </si>
  <si>
    <t>1785</t>
  </si>
  <si>
    <t>光洋科</t>
  </si>
  <si>
    <t>2465</t>
  </si>
  <si>
    <t>麗臺</t>
  </si>
  <si>
    <t>4950</t>
  </si>
  <si>
    <t>金耘國際</t>
  </si>
  <si>
    <t>6139</t>
  </si>
  <si>
    <t>亞翔</t>
  </si>
  <si>
    <t>6994</t>
  </si>
  <si>
    <t>富威電力</t>
  </si>
  <si>
    <t>9924</t>
  </si>
  <si>
    <t>福興</t>
  </si>
  <si>
    <t>4968</t>
  </si>
  <si>
    <t>立積</t>
  </si>
  <si>
    <t>3666</t>
  </si>
  <si>
    <t>光耀</t>
  </si>
  <si>
    <t>1446</t>
  </si>
  <si>
    <t>宏和</t>
  </si>
  <si>
    <t>6672</t>
  </si>
  <si>
    <t>騰輝電子-KY</t>
  </si>
  <si>
    <t>8422</t>
  </si>
  <si>
    <t>可寧衛*</t>
  </si>
  <si>
    <t>是否開始抓取:</t>
  </si>
  <si>
    <t>1</t>
  </si>
  <si>
    <r>
      <rPr>
        <rFont val="Arial"/>
        <color theme="1"/>
      </rPr>
      <t>此頁面為目前我手上實際持股 要跟單的每天記得來看狀況 由於後臺</t>
    </r>
    <r>
      <rPr>
        <rFont val="Arial"/>
        <color rgb="FFFF0000"/>
      </rPr>
      <t>每晚9點</t>
    </r>
    <r>
      <rPr>
        <rFont val="Arial"/>
        <color theme="1"/>
      </rPr>
      <t>才會有整體資料 所以必須</t>
    </r>
    <r>
      <rPr>
        <rFont val="Arial"/>
        <color rgb="FFFF0000"/>
      </rPr>
      <t>晚上10點之後</t>
    </r>
    <r>
      <rPr>
        <rFont val="Arial"/>
        <color theme="1"/>
      </rPr>
      <t>來看 (前提是我有更新資料過來)</t>
    </r>
  </si>
  <si>
    <t>WIN:</t>
  </si>
  <si>
    <t>https://winvest.tw/Stock/Symbol/Comment/2330</t>
  </si>
  <si>
    <t>此頁面資料永不刪除  只會往下增長 太長會用隱藏方式摺疊 如果要看資料就自己展開</t>
  </si>
  <si>
    <t>一般獲利先抓20%</t>
  </si>
  <si>
    <t>規則:</t>
  </si>
  <si>
    <t>我買入價</t>
  </si>
  <si>
    <t>手續費+稅</t>
  </si>
  <si>
    <t>依據"題材股"</t>
  </si>
  <si>
    <t>買日</t>
  </si>
  <si>
    <t>賣日</t>
  </si>
  <si>
    <t>開WIN看</t>
  </si>
  <si>
    <t>8ZZ指標</t>
  </si>
  <si>
    <t>開處置王看</t>
  </si>
  <si>
    <t>公告 這是每天要看的重點 有新公告就更新到財報去</t>
  </si>
  <si>
    <t>範例用</t>
  </si>
  <si>
    <t>股票名稱</t>
  </si>
  <si>
    <t>代碼(手填)</t>
  </si>
  <si>
    <t>買進股價
(手填)</t>
  </si>
  <si>
    <t>平損價
(1%)</t>
  </si>
  <si>
    <t>目前漲幅</t>
  </si>
  <si>
    <t>交易量
(Stock)</t>
  </si>
  <si>
    <t>周轉率%
(Stock)</t>
  </si>
  <si>
    <t>當沖(%)
(Stock)</t>
  </si>
  <si>
    <t>題材分類</t>
  </si>
  <si>
    <t>買進日期</t>
  </si>
  <si>
    <t>目標價</t>
  </si>
  <si>
    <t>停損價</t>
  </si>
  <si>
    <t>最終
賣出價</t>
  </si>
  <si>
    <t>結算漲幅</t>
  </si>
  <si>
    <t>公式</t>
  </si>
  <si>
    <t>賣出日期</t>
  </si>
  <si>
    <t>EPS比去年同季
增長率(%)(手填)</t>
  </si>
  <si>
    <t>最新合併財報
EPS(政府)(手填)</t>
  </si>
  <si>
    <t>營收比上月
月增率(%)(手填)</t>
  </si>
  <si>
    <t>營收比去年同月
月增率(%)(手填)</t>
  </si>
  <si>
    <t>女神操作
(目前)(手填)</t>
  </si>
  <si>
    <t>處置風險
(手填)</t>
  </si>
  <si>
    <t>最新公告</t>
  </si>
  <si>
    <t>已賣出</t>
  </si>
  <si>
    <t>循環股</t>
  </si>
  <si>
    <t>外部消息</t>
  </si>
  <si>
    <t>更新日期</t>
  </si>
  <si>
    <t>Note:</t>
  </si>
  <si>
    <t>請注意平日成交量</t>
  </si>
  <si>
    <t>選股符合打V</t>
  </si>
  <si>
    <t>參考</t>
  </si>
  <si>
    <t>V</t>
  </si>
  <si>
    <t>選股策略:</t>
  </si>
  <si>
    <t>&lt;150</t>
  </si>
  <si>
    <t>--</t>
  </si>
  <si>
    <t>&gt;=3</t>
  </si>
  <si>
    <t>&gt;2000</t>
  </si>
  <si>
    <t>&gt;5 SORT</t>
  </si>
  <si>
    <t>MA5逼近MA10</t>
  </si>
  <si>
    <t>D&lt;N</t>
  </si>
  <si>
    <t>最後兩天++</t>
  </si>
  <si>
    <t>&gt;成交*50%</t>
  </si>
  <si>
    <t>漲幅
(%)</t>
  </si>
  <si>
    <t>五日漲幅
(%)</t>
  </si>
  <si>
    <t>漲停
歷史</t>
  </si>
  <si>
    <t>交易量
(張)</t>
  </si>
  <si>
    <t>周轉率
(%)</t>
  </si>
  <si>
    <t>外資
(張)</t>
  </si>
  <si>
    <t>外資
五日+-</t>
  </si>
  <si>
    <t>投信
(張)</t>
  </si>
  <si>
    <t>自營
(張)</t>
  </si>
  <si>
    <t>當沖
(張)</t>
  </si>
  <si>
    <t>當沖
(%)</t>
  </si>
  <si>
    <t>-+--+</t>
  </si>
  <si>
    <t>+-+--</t>
  </si>
  <si>
    <t>++-++</t>
  </si>
  <si>
    <t>+-+-+</t>
  </si>
  <si>
    <t>條件:</t>
  </si>
  <si>
    <t>為 - -</t>
  </si>
  <si>
    <t>&gt;5</t>
  </si>
  <si>
    <t>為 + +</t>
  </si>
  <si>
    <t>公告</t>
  </si>
  <si>
    <t>第 2 欄</t>
  </si>
  <si>
    <t>第 3 欄</t>
  </si>
  <si>
    <t>第 4 欄</t>
  </si>
  <si>
    <t>第 26 欄</t>
  </si>
  <si>
    <t>題材類型</t>
  </si>
  <si>
    <t>第 1 欄</t>
  </si>
  <si>
    <t>題材-軍工</t>
  </si>
  <si>
    <t>題材-生醫</t>
  </si>
  <si>
    <t>題材-PCB</t>
  </si>
  <si>
    <t>題材-BBU</t>
  </si>
  <si>
    <t>題材-航太</t>
  </si>
  <si>
    <t>題材-資訊服務</t>
  </si>
  <si>
    <t>題材-監控</t>
  </si>
  <si>
    <t>題材-機器人</t>
  </si>
  <si>
    <t>題材-DIMM</t>
  </si>
  <si>
    <t>題材-航運</t>
  </si>
  <si>
    <t>題材-被動元件</t>
  </si>
  <si>
    <t>題材-矽原料</t>
  </si>
  <si>
    <t>題材-特用化學</t>
  </si>
  <si>
    <t>題材-封裝測試</t>
  </si>
  <si>
    <t>題材-低軌衛星</t>
  </si>
  <si>
    <t>題材-散熱</t>
  </si>
  <si>
    <t>題材-光通訊</t>
  </si>
  <si>
    <t>題材-雷射鑽頭/探針</t>
  </si>
  <si>
    <t>7856</t>
  </si>
  <si>
    <t>7815</t>
  </si>
  <si>
    <t>7899</t>
  </si>
  <si>
    <t>5246</t>
  </si>
  <si>
    <t>題材-玻纖布</t>
  </si>
  <si>
    <t>題材-廠務</t>
  </si>
  <si>
    <t>6820</t>
  </si>
  <si>
    <t>題材-石油</t>
  </si>
  <si>
    <t>使用方法:</t>
  </si>
  <si>
    <r>
      <rPr>
        <rFont val="Arial"/>
        <color theme="1"/>
      </rPr>
      <t>這邊放常漲停的股票(從歷史紀錄篩選來 常出現</t>
    </r>
    <r>
      <rPr>
        <rFont val="Arial"/>
        <color rgb="FFFF0000"/>
      </rPr>
      <t>重複的</t>
    </r>
    <r>
      <rPr>
        <rFont val="Arial"/>
        <color theme="1"/>
      </rPr>
      <t>放入)</t>
    </r>
  </si>
  <si>
    <r>
      <rPr>
        <rFont val="Arial"/>
        <color theme="1"/>
      </rPr>
      <t>有七天間漲超過</t>
    </r>
    <r>
      <rPr>
        <rFont val="Arial"/>
        <color rgb="FFFF0000"/>
      </rPr>
      <t>20%的優質股</t>
    </r>
    <r>
      <rPr>
        <rFont val="Arial"/>
        <color theme="1"/>
      </rPr>
      <t>會特別標記</t>
    </r>
  </si>
  <si>
    <t>每日記錄 每周一重新計算 "提出日期改為上周五" "初次call 股價也為上周五數據</t>
  </si>
  <si>
    <r>
      <rPr>
        <rFont val="Arial"/>
        <color theme="1"/>
      </rPr>
      <t>目的是看這周股市</t>
    </r>
    <r>
      <rPr>
        <rFont val="Arial"/>
        <color rgb="FFFF0000"/>
        <sz val="12.0"/>
      </rPr>
      <t>狀況到底是走勢如何 有得賺才進場</t>
    </r>
  </si>
  <si>
    <t>日期改這:</t>
  </si>
  <si>
    <t>目前績優股只選擇價位低於100 的股票</t>
  </si>
  <si>
    <t>平均</t>
  </si>
  <si>
    <t>代碼</t>
  </si>
  <si>
    <t>目前
股價</t>
  </si>
  <si>
    <t>此為上周尾
股價</t>
  </si>
  <si>
    <t>最接近的
歷史低價</t>
  </si>
  <si>
    <t>目前漲跌幅</t>
  </si>
  <si>
    <t>一次漲幅
超過20%</t>
  </si>
  <si>
    <t>開始日期</t>
  </si>
  <si>
    <t>後續漲跌day-1</t>
  </si>
  <si>
    <t>對比call
漲跌幅</t>
  </si>
  <si>
    <t>day-2</t>
  </si>
  <si>
    <t>漲跌幅</t>
  </si>
  <si>
    <t>day-3</t>
  </si>
  <si>
    <t>day-4</t>
  </si>
  <si>
    <t>day-5</t>
  </si>
  <si>
    <t>特殊
類別</t>
  </si>
  <si>
    <t>O</t>
  </si>
  <si>
    <r>
      <rPr>
        <rFont val="Arial"/>
        <color theme="1"/>
      </rPr>
      <t>由於題材股都是非常看消息面的 所以需要</t>
    </r>
    <r>
      <rPr>
        <rFont val="Arial"/>
        <color rgb="FFFF0000"/>
      </rPr>
      <t>有新聞報導</t>
    </r>
    <r>
      <rPr>
        <rFont val="Arial"/>
        <color theme="1"/>
      </rPr>
      <t>才會漲</t>
    </r>
  </si>
  <si>
    <r>
      <rPr>
        <rFont val="Arial"/>
        <color theme="1"/>
      </rPr>
      <t>這邊放</t>
    </r>
    <r>
      <rPr>
        <rFont val="Arial"/>
        <color rgb="FFFF0000"/>
        <sz val="12.0"/>
      </rPr>
      <t>題材股</t>
    </r>
    <r>
      <rPr>
        <rFont val="Arial"/>
        <color theme="1"/>
      </rPr>
      <t>如果有發現一天內題材合計總</t>
    </r>
    <r>
      <rPr>
        <rFont val="Arial"/>
        <color rgb="FFFF0000"/>
      </rPr>
      <t xml:space="preserve">漲幅超過40 50% </t>
    </r>
    <r>
      <rPr>
        <rFont val="Arial"/>
        <color theme="1"/>
      </rPr>
      <t>則判定為熱門股 需要立刻跟上</t>
    </r>
  </si>
  <si>
    <t>優點是 這種短期內會有可觀收入</t>
  </si>
  <si>
    <r>
      <rPr>
        <rFont val="Arial"/>
        <color theme="1"/>
      </rPr>
      <t>有七天間漲超過</t>
    </r>
    <r>
      <rPr>
        <rFont val="Arial"/>
        <color rgb="FFFF0000"/>
      </rPr>
      <t>20%的優質股</t>
    </r>
    <r>
      <rPr>
        <rFont val="Arial"/>
        <color theme="1"/>
      </rPr>
      <t>會特別標記</t>
    </r>
  </si>
  <si>
    <t>缺點是 萬一進場時間錯誤 會套在最高點且套牢時間很久</t>
  </si>
  <si>
    <t>請自行判斷是否購入</t>
  </si>
  <si>
    <t>開始抓取:</t>
  </si>
  <si>
    <t>此為上周尾股價</t>
  </si>
  <si>
    <t>曾漲過20%</t>
  </si>
  <si>
    <t>世紀</t>
  </si>
  <si>
    <t>生醫</t>
  </si>
  <si>
    <t>被動元件-MLCC</t>
  </si>
  <si>
    <t>矽-sic</t>
  </si>
  <si>
    <t>散熱</t>
  </si>
  <si>
    <t>興櫃股</t>
  </si>
  <si>
    <t>此為特別清單 無法被紅綠 績優分類</t>
  </si>
  <si>
    <t>區間循環股</t>
  </si>
  <si>
    <r>
      <rPr>
        <rFont val="Arial"/>
        <color theme="1"/>
      </rPr>
      <t>此股票類型是</t>
    </r>
    <r>
      <rPr>
        <rFont val="Arial"/>
        <color rgb="FFFF0000"/>
      </rPr>
      <t>發現價位被操盤</t>
    </r>
    <r>
      <rPr>
        <rFont val="Arial"/>
        <color theme="1"/>
      </rPr>
      <t xml:space="preserve"> 永遠只在</t>
    </r>
    <r>
      <rPr>
        <rFont val="Arial"/>
        <color rgb="FFFF0000"/>
      </rPr>
      <t>某個區間內變動</t>
    </r>
    <r>
      <rPr>
        <rFont val="Arial"/>
        <color theme="1"/>
      </rPr>
      <t xml:space="preserve"> 接近購買底價 或是賣出頂價 會有顏色標註</t>
    </r>
  </si>
  <si>
    <t>跟建議買價
差幅</t>
  </si>
  <si>
    <t>歷史低價</t>
  </si>
  <si>
    <t>歷史高價</t>
  </si>
  <si>
    <t>建議買價</t>
  </si>
  <si>
    <t>建議賣價</t>
  </si>
  <si>
    <t>預估損益</t>
  </si>
  <si>
    <t>參考區間</t>
  </si>
  <si>
    <t>2025/5/26~2025/9/23</t>
  </si>
  <si>
    <t>2025/9/1~2025/11/1</t>
  </si>
  <si>
    <t>2025/10/1~2026/3/5</t>
  </si>
  <si>
    <t>2025/12/1~2026/4/14</t>
  </si>
  <si>
    <t>選入後操作手續:</t>
  </si>
  <si>
    <t>檢查20MA</t>
  </si>
  <si>
    <t>檢查歷史高低價</t>
  </si>
  <si>
    <t>使用前需知:</t>
  </si>
  <si>
    <r>
      <rPr>
        <rFont val="Arial"/>
        <color rgb="FF000000"/>
        <sz val="10.0"/>
      </rPr>
      <t>請去查看"</t>
    </r>
    <r>
      <rPr>
        <rFont val="Arial"/>
        <color rgb="FFFF0000"/>
        <sz val="10.0"/>
      </rPr>
      <t>使用方法&amp;新聞</t>
    </r>
    <r>
      <rPr>
        <rFont val="Arial"/>
        <color rgb="FF000000"/>
        <sz val="10.0"/>
      </rPr>
      <t>"頁面的"</t>
    </r>
    <r>
      <rPr>
        <rFont val="Arial"/>
        <color rgb="FFFF0000"/>
        <sz val="10.0"/>
      </rPr>
      <t>基礎注意事項</t>
    </r>
    <r>
      <rPr>
        <rFont val="Arial"/>
        <color rgb="FF000000"/>
        <sz val="10.0"/>
      </rPr>
      <t>" 要注意今天日期 和該注意日期 決定買賣</t>
    </r>
  </si>
  <si>
    <t>檢查成交量</t>
  </si>
  <si>
    <t xml:space="preserve">請參考紅綠篩選頁面 第3行設定條件選擇 線型需參考5MA 10MA 20MA 並且平盤狀態 </t>
  </si>
  <si>
    <r>
      <rPr>
        <rFont val="Arial"/>
        <color theme="1"/>
      </rPr>
      <t>如果遇到消息面(如戰爭關稅) 以後規則為"</t>
    </r>
    <r>
      <rPr>
        <rFont val="Arial"/>
        <color rgb="FFFF0000"/>
      </rPr>
      <t>減資進場</t>
    </r>
    <r>
      <rPr>
        <rFont val="Arial"/>
        <color theme="1"/>
      </rPr>
      <t>" 不要不進場 不然可能錯失機會</t>
    </r>
  </si>
  <si>
    <t>檢查買賣超當沖大戶</t>
  </si>
  <si>
    <r>
      <rPr>
        <rFont val="Arial"/>
        <color theme="1"/>
      </rPr>
      <t>需要查看"集保大戶"頁面 要確認買入時的價位 是在 "大戶(100張以上)持股比例最低的時候</t>
    </r>
    <r>
      <rPr>
        <rFont val="Arial"/>
        <color rgb="FFFF0000"/>
      </rPr>
      <t>(目前是抓歷史最高數再-15%)</t>
    </r>
    <r>
      <rPr>
        <rFont val="Arial"/>
        <color theme="1"/>
      </rPr>
      <t xml:space="preserve"> 這樣大戶進來才會帶動買氣,也就是</t>
    </r>
    <r>
      <rPr>
        <rFont val="Arial"/>
        <b/>
        <color rgb="FFFF0000"/>
      </rPr>
      <t>三綠時低價買時大戶也要相對低點</t>
    </r>
  </si>
  <si>
    <t>檢查大戶持有%數</t>
  </si>
  <si>
    <r>
      <rPr>
        <rFont val="Arial"/>
        <color theme="1"/>
      </rPr>
      <t>反之 當當沖大戶%數達到買入時</t>
    </r>
    <r>
      <rPr>
        <rFont val="Arial"/>
        <color rgb="FFFF0000"/>
      </rPr>
      <t>+15%</t>
    </r>
    <r>
      <rPr>
        <rFont val="Arial"/>
        <color theme="1"/>
      </rPr>
      <t>時 要開始準備逃</t>
    </r>
  </si>
  <si>
    <t>檢查營收 EPS 財報</t>
  </si>
  <si>
    <t>買賣方式:</t>
  </si>
  <si>
    <r>
      <rPr>
        <rFont val="Arial"/>
        <color theme="1"/>
      </rPr>
      <t>2025/10/7</t>
    </r>
    <r>
      <rPr>
        <rFont val="Arial"/>
        <color rgb="FFFF0000"/>
      </rPr>
      <t>更改買進策略 執行保守策略 不吃魚頭</t>
    </r>
    <r>
      <rPr>
        <rFont val="Arial"/>
        <color theme="1"/>
      </rPr>
      <t xml:space="preserve">  以後都</t>
    </r>
    <r>
      <rPr>
        <rFont val="Arial"/>
        <color rgb="FFFF0000"/>
      </rPr>
      <t>只抓三綠</t>
    </r>
    <r>
      <rPr>
        <rFont val="Arial"/>
        <color theme="1"/>
      </rPr>
      <t xml:space="preserve"> 然後先放入"觀察名單" 也就是這裡 然後</t>
    </r>
    <r>
      <rPr>
        <rFont val="Arial"/>
        <color rgb="FFFF0000"/>
      </rPr>
      <t>每天觀察</t>
    </r>
    <r>
      <rPr>
        <rFont val="Arial"/>
        <color theme="1"/>
      </rPr>
      <t xml:space="preserve"> 等待</t>
    </r>
    <r>
      <rPr>
        <rFont val="Arial"/>
        <color rgb="FFFF0000"/>
      </rPr>
      <t>每日的1:00</t>
    </r>
    <r>
      <rPr>
        <rFont val="Arial"/>
        <color theme="1"/>
      </rPr>
      <t xml:space="preserve"> 如果</t>
    </r>
    <r>
      <rPr>
        <rFont val="Arial"/>
        <color rgb="FFFF0000"/>
      </rPr>
      <t>轉紅</t>
    </r>
    <r>
      <rPr>
        <rFont val="Arial"/>
        <color theme="1"/>
      </rPr>
      <t xml:space="preserve"> 才買進</t>
    </r>
  </si>
  <si>
    <t>檢查是否近期除權息</t>
  </si>
  <si>
    <r>
      <rPr>
        <rFont val="Arial"/>
        <strike/>
        <color theme="1"/>
      </rPr>
      <t>發現二綠的股票後的第三天(預估綠) 在</t>
    </r>
    <r>
      <rPr>
        <rFont val="Arial"/>
        <strike/>
        <color rgb="FFFF0000"/>
      </rPr>
      <t>10:30到11:00之間</t>
    </r>
    <r>
      <rPr>
        <rFont val="Arial"/>
        <strike/>
        <color theme="1"/>
      </rPr>
      <t>買進 如果價位是綠的 可以買進 如果即時價位是紅盤的 就等到</t>
    </r>
    <r>
      <rPr>
        <rFont val="Arial"/>
        <strike/>
        <color rgb="FFFF0000"/>
      </rPr>
      <t xml:space="preserve">12:50 </t>
    </r>
    <r>
      <rPr>
        <rFont val="Arial"/>
        <strike/>
        <color theme="1"/>
      </rPr>
      <t>看狀況 (大戶會抓1:00進場)</t>
    </r>
    <r>
      <rPr>
        <rFont val="Arial"/>
        <strike/>
        <color rgb="FFFF0000"/>
      </rPr>
      <t xml:space="preserve">其他狀況不要買!!!! </t>
    </r>
    <r>
      <rPr>
        <rFont val="Arial"/>
        <strike/>
        <color theme="1"/>
      </rPr>
      <t>(或是自行判斷)</t>
    </r>
  </si>
  <si>
    <t>檢查預估買入價</t>
  </si>
  <si>
    <r>
      <rPr>
        <rFont val="Arial"/>
        <color theme="1"/>
      </rPr>
      <t xml:space="preserve">發現二紅的股票 想賣出 可以挑第三天(預估紅) 在9:00到9:30之間 看一下盤面是否飆漲 </t>
    </r>
    <r>
      <rPr>
        <rFont val="Arial"/>
        <color rgb="FFFF0000"/>
      </rPr>
      <t>如果是 則賣這個時間點</t>
    </r>
    <r>
      <rPr>
        <rFont val="Arial"/>
        <color theme="1"/>
      </rPr>
      <t xml:space="preserve">  如果不是  則放著 看盤後 然後賣第四天 如果盤後是跌 則自行決定</t>
    </r>
  </si>
  <si>
    <t>檢查處置股 &amp;使用處置王APP檢查是否未來進處置日期</t>
  </si>
  <si>
    <t>買賣理論:</t>
  </si>
  <si>
    <t>有時候等
轉一紅買</t>
  </si>
  <si>
    <t>購買價位
(10:30)</t>
  </si>
  <si>
    <t>目前
漲跌幅</t>
  </si>
  <si>
    <t>選入理由</t>
  </si>
  <si>
    <t>選入時走勢</t>
  </si>
  <si>
    <t>選入時
5MA方向</t>
  </si>
  <si>
    <t>選入時
20MA位置</t>
  </si>
  <si>
    <t>20MA
賣壓</t>
  </si>
  <si>
    <t>最接近的
歷史高價</t>
  </si>
  <si>
    <t>今天
成交量</t>
  </si>
  <si>
    <t>前一天
成交量</t>
  </si>
  <si>
    <t>當沖大戶
盤後買超</t>
  </si>
  <si>
    <t>當沖大戶
盤後賣超</t>
  </si>
  <si>
    <t>大戶持有
歷史高點</t>
  </si>
  <si>
    <t>大戶持有
目前%數</t>
  </si>
  <si>
    <t>漲跌
五日+-</t>
  </si>
  <si>
    <t>跟上月比
營收
增長率(%)</t>
  </si>
  <si>
    <t>單月"營收"
去年比較
增率(%)</t>
  </si>
  <si>
    <t>上季
單季
EPS</t>
  </si>
  <si>
    <t>此季
單季
EPS</t>
  </si>
  <si>
    <t>單季EPS
增長率(%)</t>
  </si>
  <si>
    <t>去年
同季
EPS</t>
  </si>
  <si>
    <t>同季
EPS
增長率(%)</t>
  </si>
  <si>
    <t>合併財報
EPS
(政府)</t>
  </si>
  <si>
    <t>預估未合併
EPS
(我估)</t>
  </si>
  <si>
    <t>目前
EPS</t>
  </si>
  <si>
    <t>目前
本益比</t>
  </si>
  <si>
    <t>預估
買入價</t>
  </si>
  <si>
    <t>選入日期</t>
  </si>
  <si>
    <t>概念股</t>
  </si>
  <si>
    <t>實際模擬
買入日期</t>
  </si>
  <si>
    <t>day-0</t>
  </si>
  <si>
    <t>購買
初次走勢</t>
  </si>
  <si>
    <t>day-1</t>
  </si>
  <si>
    <t>對比前日
漲跌幅</t>
  </si>
  <si>
    <t>總
漲跌幅</t>
  </si>
  <si>
    <t>目前走勢</t>
  </si>
  <si>
    <t>day-6</t>
  </si>
  <si>
    <t>day-7</t>
  </si>
  <si>
    <t>複製範例</t>
  </si>
  <si>
    <t>財報</t>
  </si>
  <si>
    <t>後++</t>
  </si>
  <si>
    <t>&gt;20</t>
  </si>
  <si>
    <t>&lt;目前</t>
  </si>
  <si>
    <t>範例</t>
  </si>
  <si>
    <t>季合併財報</t>
  </si>
  <si>
    <t>一紅</t>
  </si>
  <si>
    <t>往下</t>
  </si>
  <si>
    <t>股價低於20MA</t>
  </si>
  <si>
    <t>新紅綠</t>
  </si>
  <si>
    <t>購買價位
(13:10)</t>
  </si>
  <si>
    <t>預估隔天
收盤需求(2%)</t>
  </si>
  <si>
    <t>實際
隔天</t>
  </si>
  <si>
    <t>選入隔天是否符合
新紅綠前置條件?</t>
  </si>
  <si>
    <t>成交量
2000</t>
  </si>
  <si>
    <t>周轉率
5%</t>
  </si>
  <si>
    <t>之後走勢
預估(七天)</t>
  </si>
  <si>
    <t>走勢未來
三天狀態</t>
  </si>
  <si>
    <t>是否
符合公式</t>
  </si>
  <si>
    <t>二紅</t>
  </si>
  <si>
    <t>紅</t>
  </si>
  <si>
    <t>是</t>
  </si>
  <si>
    <t>三紅</t>
  </si>
  <si>
    <t>超過三紅</t>
  </si>
  <si>
    <t>一綠</t>
  </si>
  <si>
    <t>前綠平盤</t>
  </si>
  <si>
    <t>平盤</t>
  </si>
  <si>
    <t>二綠</t>
  </si>
  <si>
    <t>綠</t>
  </si>
  <si>
    <t>否</t>
  </si>
  <si>
    <t>前紅平盤</t>
  </si>
  <si>
    <t>實驗日期</t>
  </si>
  <si>
    <t>到</t>
  </si>
  <si>
    <t>否變是的隔天</t>
  </si>
  <si>
    <t>借卷利率截圖時間 day-0早上10:00</t>
  </si>
  <si>
    <t>紀錄時間台股剛好大漲</t>
  </si>
  <si>
    <t>是變否的隔天</t>
  </si>
  <si>
    <t>卷商: 富邦</t>
  </si>
  <si>
    <t>借卷</t>
  </si>
  <si>
    <t>出現否的隔天要賣出?</t>
  </si>
  <si>
    <t>此為買入日</t>
  </si>
  <si>
    <t>借卷
開始股價</t>
  </si>
  <si>
    <t>借卷利率
(5只抓&gt;5%)</t>
  </si>
  <si>
    <t>結算價位
(是轉否的
當天收盤價)</t>
  </si>
  <si>
    <t>轉否後
追蹤
第七天</t>
  </si>
  <si>
    <t>追蹤漲幅</t>
  </si>
  <si>
    <t>借卷開始日期</t>
  </si>
  <si>
    <t>前一日(day-負1)
是否存在?
或高於5%</t>
  </si>
  <si>
    <t>是否還
高於5%</t>
  </si>
  <si>
    <t>day-8</t>
  </si>
  <si>
    <t>day-9</t>
  </si>
  <si>
    <t>day-10</t>
  </si>
  <si>
    <t>day-11</t>
  </si>
  <si>
    <t>7.4</t>
  </si>
  <si>
    <t>6.5</t>
  </si>
  <si>
    <t>6.4</t>
  </si>
  <si>
    <t>6.1</t>
  </si>
  <si>
    <t>6</t>
  </si>
  <si>
    <t>5.6</t>
  </si>
  <si>
    <t>5.5</t>
  </si>
  <si>
    <t>5.2</t>
  </si>
  <si>
    <t>5.1</t>
  </si>
  <si>
    <t>5.0</t>
  </si>
  <si>
    <t>6.2</t>
  </si>
  <si>
    <t>5.4</t>
  </si>
  <si>
    <t>5</t>
  </si>
  <si>
    <t>5.9</t>
  </si>
  <si>
    <t>6949</t>
  </si>
  <si>
    <t>此頁股票 永不購買</t>
  </si>
  <si>
    <t>列入日期</t>
  </si>
  <si>
    <t>列入原因</t>
  </si>
  <si>
    <t>相信黃董 年底最懂 惡意倒閉 倒債 破產 坑殺投資人 惡意下市 股票變壁紙 過半年又重新弄新公司上市股票</t>
  </si>
  <si>
    <t>京華城弊案 遭檢調調查</t>
  </si>
  <si>
    <t>監視器進口中國 貼牌洗產地假裝MIT 用於政府監控 被檢調搜索</t>
  </si>
  <si>
    <t>未來少子化問題  這支股票沒救了 不要進場</t>
  </si>
  <si>
    <t>產品做不出來 跟不上產業轉型 鴻海全資抽資 這公司沒救了 可能下市</t>
  </si>
  <si>
    <t>阿斗股</t>
  </si>
  <si>
    <t>董事長 總經理 多名高層 內線交易 被檢調起訴</t>
  </si>
  <si>
    <t>中研院標案洩密案 董事長被逮捕</t>
  </si>
  <si>
    <t>此為放置超過七天的歷史紀錄，目前價位仍然可以查詢對比當初call的價錢</t>
  </si>
  <si>
    <t>買進價位</t>
  </si>
  <si>
    <t>股價計算器</t>
  </si>
  <si>
    <t>股價計算器2</t>
  </si>
  <si>
    <t>合併
財報</t>
  </si>
  <si>
    <t>我預估
單月</t>
  </si>
  <si>
    <t>三綠</t>
  </si>
  <si>
    <t>超過三綠</t>
  </si>
  <si>
    <t>股價高於20MA</t>
  </si>
  <si>
    <t>往上</t>
  </si>
  <si>
    <t/>
  </si>
  <si>
    <t>未符合</t>
  </si>
  <si>
    <t>平盤未符合</t>
  </si>
  <si>
    <t>戰爭 不進</t>
  </si>
  <si>
    <t>不符合</t>
  </si>
  <si>
    <t>不看紅綠 賭反彈</t>
  </si>
  <si>
    <t>8/15 要綠吃一根才進</t>
  </si>
  <si>
    <t>PCB-玻纖布</t>
  </si>
  <si>
    <t>-+++-</t>
  </si>
  <si>
    <t>-++++</t>
  </si>
  <si>
    <t>-+---</t>
  </si>
  <si>
    <t>+-+++</t>
  </si>
  <si>
    <t>+-++-</t>
  </si>
  <si>
    <t>++++-</t>
  </si>
  <si>
    <t>-++--</t>
  </si>
  <si>
    <t>+++++</t>
  </si>
  <si>
    <t>80.0% ↑</t>
  </si>
  <si>
    <t>54.9% ↑</t>
  </si>
  <si>
    <t>117.1% ↑</t>
  </si>
  <si>
    <t>85.4% ↑</t>
  </si>
  <si>
    <t>月營收財報</t>
  </si>
  <si>
    <t>32.6% ↑</t>
  </si>
  <si>
    <t>78.7% ↑</t>
  </si>
  <si>
    <t>-+-++</t>
  </si>
  <si>
    <t>45.2% ↓</t>
  </si>
  <si>
    <t>DIMM</t>
  </si>
  <si>
    <t>模擬盤</t>
  </si>
  <si>
    <t>此頁放行事曆紀錄</t>
  </si>
  <si>
    <t>上格為事前猜 中格為實際狀況 下格為個人預期操作</t>
  </si>
  <si>
    <t>3 / 非農&amp;連假</t>
  </si>
  <si>
    <t>預測成功</t>
  </si>
  <si>
    <t>觀察</t>
  </si>
  <si>
    <t>9 / 連假</t>
  </si>
  <si>
    <t>市跌353/1047
櫃跌 388/825</t>
  </si>
  <si>
    <t>市跌491/1047
櫃跌 425/825</t>
  </si>
  <si>
    <t>市跌532/1047
櫃跌 434/825</t>
  </si>
  <si>
    <t>看狀況進場</t>
  </si>
  <si>
    <t>出場</t>
  </si>
  <si>
    <t>13/ 關稅大戰</t>
  </si>
  <si>
    <t>14/ 關稅大戰</t>
  </si>
  <si>
    <t>15 / 期貨結算</t>
  </si>
  <si>
    <t>16/期貨回補</t>
  </si>
  <si>
    <t>市跌769/1047
櫃跌 587/825</t>
  </si>
  <si>
    <t>市跌738/1047
櫃跌 616/825</t>
  </si>
  <si>
    <t>市跌459/1047
櫃跌 260/825</t>
  </si>
  <si>
    <t>市跌244/1047
櫃跌 240/825</t>
  </si>
  <si>
    <t>市跌601/1047
櫃跌 472/825</t>
  </si>
  <si>
    <t>1:00進場</t>
  </si>
  <si>
    <t>23 / 連假</t>
  </si>
  <si>
    <t>市跌492/1047
櫃跌 380/825</t>
  </si>
  <si>
    <t>市跌383/1047
櫃跌 288/825</t>
  </si>
  <si>
    <t>市跌270/1047
櫃跌 351/825</t>
  </si>
  <si>
    <t>市跌643/1047
櫃跌 480/825</t>
  </si>
  <si>
    <t>要賭的 跌就進</t>
  </si>
  <si>
    <t>28 / 28000修正</t>
  </si>
  <si>
    <t>30 / 月初123</t>
  </si>
  <si>
    <t>31 / 月初123</t>
  </si>
  <si>
    <t>11/1 中國關稅</t>
  </si>
  <si>
    <t>市跌449/1047
櫃跌 434/825
28000突破</t>
  </si>
  <si>
    <t>市跌745/1047
櫃跌 553/825</t>
  </si>
  <si>
    <t>市跌517/1047
櫃跌 430/825</t>
  </si>
  <si>
    <t>市跌667/1047
櫃跌 516/825</t>
  </si>
  <si>
    <t>市跌573/1047
櫃跌 346/825</t>
  </si>
  <si>
    <t>觀察 跌就進</t>
  </si>
  <si>
    <t>進場</t>
  </si>
  <si>
    <r>
      <rPr>
        <rFont val="Arial"/>
        <strike/>
        <color theme="1"/>
      </rPr>
      <t xml:space="preserve">出場/
</t>
    </r>
    <r>
      <rPr>
        <rFont val="Arial"/>
        <color theme="1"/>
      </rPr>
      <t>修正 不要動</t>
    </r>
  </si>
  <si>
    <t>關稅豁免到11/1 最後一周要注意一下美國新聞</t>
  </si>
  <si>
    <t>3 / 外資結算回補
中美關貿協議</t>
  </si>
  <si>
    <t>4/外資結算回補</t>
  </si>
  <si>
    <t>7 /注意非農</t>
  </si>
  <si>
    <t>市跌536/1047
櫃跌 405/825
外資大空</t>
  </si>
  <si>
    <t>市跌756/1047
櫃跌 602/825
外資沒動作</t>
  </si>
  <si>
    <t>市跌610/1047
櫃跌 466/825
外資大空</t>
  </si>
  <si>
    <t>市跌220/1047
櫃跌 279/825</t>
  </si>
  <si>
    <t>市跌694/1047
櫃跌 538/825
政府關門沒非農</t>
  </si>
  <si>
    <t>10 / 財報公布</t>
  </si>
  <si>
    <t xml:space="preserve">11 / </t>
  </si>
  <si>
    <t xml:space="preserve">12 / </t>
  </si>
  <si>
    <t>市跌593/1047
櫃跌 491/825
政府關門沒非農</t>
  </si>
  <si>
    <t>市跌542/1047
櫃跌 381/825</t>
  </si>
  <si>
    <t>市跌246/1047
櫃跌 249/825</t>
  </si>
  <si>
    <t>市跌461/1047
櫃跌 418/825</t>
  </si>
  <si>
    <t>市跌698/1047
櫃跌 574/825</t>
  </si>
  <si>
    <t>外資空破三萬</t>
  </si>
  <si>
    <t>三綠進場</t>
  </si>
  <si>
    <t>17 / 期貨拉抬</t>
  </si>
  <si>
    <t>19 / 期貨結算</t>
  </si>
  <si>
    <t>20 / 期貨回補</t>
  </si>
  <si>
    <t>市跌694/1047
櫃跌 580/825</t>
  </si>
  <si>
    <t>市跌911/1047
櫃跌 675/825</t>
  </si>
  <si>
    <t>市跌691/1047
櫃跌 527/825</t>
  </si>
  <si>
    <t>市跌147/1047
櫃跌 158/825</t>
  </si>
  <si>
    <t>市跌829/1047
櫃跌 679/825</t>
  </si>
  <si>
    <t>跌就進</t>
  </si>
  <si>
    <t>27 / 外資結算前</t>
  </si>
  <si>
    <t>28 / 外資結算前</t>
  </si>
  <si>
    <t>市跌263/1047
櫃跌 223/825</t>
  </si>
  <si>
    <t>市跌286/1047
櫃跌 214/825</t>
  </si>
  <si>
    <t>市跌139/1047
櫃跌 194/825</t>
  </si>
  <si>
    <t>市跌414/1047
櫃跌 313/825</t>
  </si>
  <si>
    <t>市跌374/1047
櫃跌 223/825</t>
  </si>
  <si>
    <t>出場
手上有系統電
的記得出清</t>
  </si>
  <si>
    <t>1 / 外資開殺</t>
  </si>
  <si>
    <t>2 / 外資開殺</t>
  </si>
  <si>
    <t>4 / 外資回補</t>
  </si>
  <si>
    <t>3 / 外資回補</t>
  </si>
  <si>
    <t>5 / 非農</t>
  </si>
  <si>
    <t>市跌663/1047
櫃跌 489/825</t>
  </si>
  <si>
    <t>市跌392/1047
櫃跌 388/825</t>
  </si>
  <si>
    <t>市跌348/1047
櫃跌 237/825</t>
  </si>
  <si>
    <t>市跌391/1047
櫃跌 351/825</t>
  </si>
  <si>
    <t>市跌615/1047
櫃跌 475/825</t>
  </si>
  <si>
    <t>市跌504/1047
櫃跌 370/825</t>
  </si>
  <si>
    <t>市跌528/1047
櫃跌 383/825</t>
  </si>
  <si>
    <t>市跌605/1047
櫃跌 452/825</t>
  </si>
  <si>
    <t>市跌513/1047
櫃跌 457/825</t>
  </si>
  <si>
    <t>市跌368/1047
櫃跌 334/825</t>
  </si>
  <si>
    <t>15 / 期貨開殺</t>
  </si>
  <si>
    <t>16 / 期貨開殺</t>
  </si>
  <si>
    <t>17 / 期貨結算</t>
  </si>
  <si>
    <t>18 / 期貨回補</t>
  </si>
  <si>
    <t>19 / 期貨回補</t>
  </si>
  <si>
    <t>市跌449/1047
櫃跌 352/825</t>
  </si>
  <si>
    <t>市跌770/1047
櫃跌 582/825</t>
  </si>
  <si>
    <t>市跌529/1047
櫃跌 319/825</t>
  </si>
  <si>
    <t>市跌582/1047
櫃跌 485/825</t>
  </si>
  <si>
    <t>市跌220/1047
櫃跌 253/825</t>
  </si>
  <si>
    <t>美股出事</t>
  </si>
  <si>
    <t>24 / 聖誕連假</t>
  </si>
  <si>
    <t>25 / 聖誕假</t>
  </si>
  <si>
    <t>26 / 聖誕連假</t>
  </si>
  <si>
    <t>市跌262/1047
櫃跌 230/825</t>
  </si>
  <si>
    <t>市跌574/1047
櫃跌 419/825</t>
  </si>
  <si>
    <t>市跌612/1047
櫃跌 423/825</t>
  </si>
  <si>
    <t>市跌478/1047
櫃跌 385/825</t>
  </si>
  <si>
    <t>出場 (最遲)</t>
  </si>
  <si>
    <t>31 / 元旦連假</t>
  </si>
  <si>
    <t>1 / 元旦 /結算</t>
  </si>
  <si>
    <t>2 / 元旦連假</t>
  </si>
  <si>
    <t>市跌408/1047
櫃跌 393/825</t>
  </si>
  <si>
    <t>市跌625/1047
櫃跌 468/825</t>
  </si>
  <si>
    <t>市跌574/1047
櫃跌 413/825</t>
  </si>
  <si>
    <t>市跌468/1047
櫃跌 323/825</t>
  </si>
  <si>
    <t>不要買</t>
  </si>
  <si>
    <t>不要買/ 賣出</t>
  </si>
  <si>
    <t>看消息進場</t>
  </si>
  <si>
    <t>市跌749/1047
櫃跌 649/825</t>
  </si>
  <si>
    <t>市跌388/1047
櫃跌 356/825</t>
  </si>
  <si>
    <t>市跌352/1047
櫃跌 328/825</t>
  </si>
  <si>
    <t>市跌590/1047
櫃跌 498/825</t>
  </si>
  <si>
    <t>市跌448/1047
櫃跌 340/825</t>
  </si>
  <si>
    <t>買</t>
  </si>
  <si>
    <t>市跌334/1047
櫃跌 296/825</t>
  </si>
  <si>
    <t>市跌601/1047
櫃跌 500/825</t>
  </si>
  <si>
    <t>市跌180/1047
櫃跌 166/825</t>
  </si>
  <si>
    <t>市跌432/1047
櫃跌 412/825</t>
  </si>
  <si>
    <t>市跌552/1047
櫃跌 455/825</t>
  </si>
  <si>
    <t>20/期貨前</t>
  </si>
  <si>
    <t>21 / 期貨結算日</t>
  </si>
  <si>
    <t>市跌416/1047
櫃跌 372/825</t>
  </si>
  <si>
    <t>市跌622/1047
櫃跌 372/825</t>
  </si>
  <si>
    <t>市跌726/1047
櫃跌 604/825</t>
  </si>
  <si>
    <t>市跌376/1047
櫃跌 340/825</t>
  </si>
  <si>
    <t>市跌519/1047
櫃跌 383/825</t>
  </si>
  <si>
    <t>最晚賣出</t>
  </si>
  <si>
    <t>買回一半</t>
  </si>
  <si>
    <t>29/外資結算前</t>
  </si>
  <si>
    <t>市跌388/1047
櫃跌 348/825</t>
  </si>
  <si>
    <t>市跌517/1047
櫃跌 422/825</t>
  </si>
  <si>
    <t>市跌704/1047
櫃跌 601/825</t>
  </si>
  <si>
    <t>市跌830/1047
櫃跌 665/825</t>
  </si>
  <si>
    <t>9:30最晚賣出</t>
  </si>
  <si>
    <t>6 / 非農</t>
  </si>
  <si>
    <t>市跌861/1047
櫃跌 658/825</t>
  </si>
  <si>
    <t>市跌338/1047
櫃跌 261/825</t>
  </si>
  <si>
    <t>市跌182/1047
櫃跌 218/825</t>
  </si>
  <si>
    <t>市跌646/1047
櫃跌 530/825</t>
  </si>
  <si>
    <t>市跌846/1047
櫃跌 639/825</t>
  </si>
  <si>
    <t>看消息</t>
  </si>
  <si>
    <t>10 / 財報</t>
  </si>
  <si>
    <t>市跌388/1047
櫃跌 369/825</t>
  </si>
  <si>
    <t>市跌398/1047
櫃跌 420/825</t>
  </si>
  <si>
    <t>市跌402/1047
櫃跌 403/825</t>
  </si>
  <si>
    <t>休市</t>
  </si>
  <si>
    <t xml:space="preserve">賣出 </t>
  </si>
  <si>
    <t>直到三月不要動</t>
  </si>
  <si>
    <t>都不要買進</t>
  </si>
  <si>
    <t>23 /期貨結算</t>
  </si>
  <si>
    <t>25 /外資結算</t>
  </si>
  <si>
    <t>26 /外資結算</t>
  </si>
  <si>
    <t>市跌179/1047
櫃跌 227/825</t>
  </si>
  <si>
    <t>市跌414/1047
櫃跌 346/825</t>
  </si>
  <si>
    <t>市跌461/1047
櫃跌 425/825</t>
  </si>
  <si>
    <t>市跌400/1047
櫃跌 286/825</t>
  </si>
  <si>
    <t>2/外資結算</t>
  </si>
  <si>
    <t>6/非農</t>
  </si>
  <si>
    <t>市跌654/1047
櫃跌 503/825</t>
  </si>
  <si>
    <t>市跌805/1047
櫃跌 666/825</t>
  </si>
  <si>
    <t>市跌996/1047
櫃跌 765/825</t>
  </si>
  <si>
    <t>市跌 408/1047
櫃跌 323/825</t>
  </si>
  <si>
    <t>戰爭</t>
  </si>
  <si>
    <t>預測停戰回補</t>
  </si>
  <si>
    <t>9/看非農狀況</t>
  </si>
  <si>
    <t>市跌995/1047
櫃跌 757/825</t>
  </si>
  <si>
    <t>市跌 260/1047
櫃跌 191/825</t>
  </si>
  <si>
    <t>市跌 148/1047
櫃跌 125/825</t>
  </si>
  <si>
    <t>市跌 656/1047
櫃跌 457/825</t>
  </si>
  <si>
    <t>市跌 593/1047
櫃跌 430/825</t>
  </si>
  <si>
    <t>戰爭 停石油</t>
  </si>
  <si>
    <t>16/期貨前開殺</t>
  </si>
  <si>
    <t>17/期貨前開殺</t>
  </si>
  <si>
    <t>18/期貨結算</t>
  </si>
  <si>
    <t>市跌 459/1047
櫃跌 345/825</t>
  </si>
  <si>
    <t>市跌 253/1047
櫃跌 304/825</t>
  </si>
  <si>
    <t>市跌 405/1047
櫃跌 351/825</t>
  </si>
  <si>
    <t>市跌 780/1047
櫃跌 563/825</t>
  </si>
  <si>
    <t>市跌 537/1047
櫃跌 457/825</t>
  </si>
  <si>
    <t>期貨狀況3</t>
  </si>
  <si>
    <t>期貨3/操作改賣出</t>
  </si>
  <si>
    <t>23 /三綠</t>
  </si>
  <si>
    <t>市跌 886/1047
櫃跌 662/825</t>
  </si>
  <si>
    <t>市跌 534/1047
櫃跌 475/825</t>
  </si>
  <si>
    <t>市跌 163/1047
櫃跌 155/825</t>
  </si>
  <si>
    <t>市跌 609/1047
櫃跌 507/825</t>
  </si>
  <si>
    <t>市跌 515/1047
櫃跌 408/825</t>
  </si>
  <si>
    <t>3/清明節</t>
  </si>
  <si>
    <t>2025/4/30討論紀錄</t>
  </si>
  <si>
    <t>綠色為已經搞定</t>
  </si>
  <si>
    <t>1. 關於篩選定義。如果發生週轉率太低 但是因為漲停太快的問題而導致被篩掉的好股。決定無視。這麼多隻給你選 不缺這隻</t>
  </si>
  <si>
    <t>2. 要有MA線比對 數字可以提醒是否即將衝破壓力</t>
  </si>
  <si>
    <t>3. 20%停利建議需要用顏色標注出來</t>
  </si>
  <si>
    <t>4.重複篩股可當作結果的延續 在七天內期限都當作是結果的反應。第八天開始才當作新股票</t>
  </si>
  <si>
    <t>5.記得加上免責聲明 且不可有「建議買入之類的字眼」。（法律問題）。只可說 「我可能會買」</t>
  </si>
  <si>
    <t>6.伺服器架設租貸費用由我付。如果真的太貴 就改為使用者付費</t>
  </si>
  <si>
    <t>7.使用人限制為第一等親友。不接受朋友的朋友二層關係。且限制人數在10人以內（看以後狀況增加）</t>
  </si>
  <si>
    <t>8.此網站為我自己自用為目的 如有其他人要使用 是他人個人選擇 盈虧自負</t>
  </si>
  <si>
    <t>9.還需要統計數據看是否保持七日追蹤還是改為更短時間  (已改為50日可追蹤)</t>
  </si>
  <si>
    <t>10.此網站只說買入時機。賣出時機請各自判斷 (請遵照google 表單規則買賣   需要在網站有個地方寫買賣規則 和使用說明)</t>
  </si>
  <si>
    <t>11.不收費也不需要收費 (除了網站雲端費)</t>
  </si>
  <si>
    <t>12.需要增加連假標註 讓人可以在連假前得知是否該出清的資訊（一般連假前都會大跌）</t>
  </si>
  <si>
    <t>13.如果有辦法抓大戶持股比例是最好 能當買入參考</t>
  </si>
  <si>
    <t xml:space="preserve">14.要看有無辦法使用爬蟲去抓每日的四大當沖公司是否進場 </t>
  </si>
  <si>
    <t>15. 需有個後臺可以讓我 或是 hank去填寫 "績優股清單"  績優股為 "找績優股"頁面的方式去尋找 規則為"五日內漲幅超過20% 平日交易量超過2000  飆日交易量超過5000"</t>
  </si>
  <si>
    <t>16.跳窗式節日連假提醒  新聞相關注意  注意股處置股提醒 川普搞事提醒 (可有個後臺讓我們有辦法寫) (格式必須包含 "日期" "內容")</t>
  </si>
  <si>
    <t>17.增加 危機股清單 如台揚 力積電 麗嬰房  只要出現 就要在"績優股"的欄位 打上大叉叉</t>
  </si>
  <si>
    <t>未來更新需求</t>
  </si>
  <si>
    <t>1. 阿得開發新的股票預估AI模型  每支股票會有自己的模型去預測明日漲跌 (目前還是雛形 需要更完善的資料與 事後模擬  驗證模型可行後  需要"我" 拿去跑模擬盤  跑一個月 確認可用且準確度高 才可使用在我們選股內)</t>
  </si>
  <si>
    <t>2. 開發龍蝦 須達成以下三種需求</t>
  </si>
  <si>
    <t>1. 可抓取每日新聞 並即時LINE提示 有哪些是重大新聞會影響股票</t>
  </si>
  <si>
    <t>2. LINE機器人 每日收盤(或盤中)提醒 目前"持股"頁面的各股票價位  並且依據"設定獲利" 去提醒是否賣出</t>
  </si>
  <si>
    <t>3. 可抓取政府財報網頁的資料 每天有新的財報即時上傳的時候 可立刻搜索EPS 並LINE給使用者提醒</t>
  </si>
  <si>
    <t>選股猜想</t>
  </si>
  <si>
    <t>1. 選漲6%以上</t>
  </si>
  <si>
    <t>2.打開APP 看成交量 如果是一開始就漲停的 可以接受成交量低於5000  其他狀況只選破5000</t>
  </si>
  <si>
    <t>3.周轉率超過5% (看情況)</t>
  </si>
  <si>
    <t>4.需要開APP看是否有面臨20MA關卡 或是歷史高點</t>
  </si>
  <si>
    <t>https://www.wantgoo.com/stock/ranking/top-gainer</t>
  </si>
  <si>
    <t>5. 需注意剃除處置股 (非必要考慮)</t>
  </si>
  <si>
    <t>6. 不選超過100元的</t>
  </si>
  <si>
    <t>7.須注意一下歷史賣量 合格線為平日有超過2000</t>
  </si>
  <si>
    <t xml:space="preserve"> (之後看情況更新 飆股價位越來越高了 60元以下的股票快沒了)</t>
  </si>
  <si>
    <t>請每天注意一下外資未平倉口數</t>
  </si>
  <si>
    <t>當外資超過負3萬五千口 需要注意一下可能台股會跌 、逼近負4萬口前需要開始停損</t>
  </si>
  <si>
    <t>排名</t>
  </si>
  <si>
    <t>股票</t>
  </si>
  <si>
    <t>成交價</t>
  </si>
  <si>
    <t>漲跌</t>
  </si>
  <si>
    <t>漲跌%</t>
  </si>
  <si>
    <t>周漲跌%</t>
  </si>
  <si>
    <t>振幅%</t>
  </si>
  <si>
    <t>最高</t>
  </si>
  <si>
    <t>最低</t>
  </si>
  <si>
    <t>成交量</t>
  </si>
  <si>
    <t>成交值 (億)</t>
  </si>
  <si>
    <t>周轉率%</t>
  </si>
  <si>
    <t>▲8.00</t>
  </si>
  <si>
    <t>▲14.27</t>
  </si>
  <si>
    <r>
      <rPr>
        <rFont val="Arial"/>
        <color theme="1"/>
      </rPr>
      <t>由於題材股都是非常看消息面的 所以需要</t>
    </r>
    <r>
      <rPr>
        <rFont val="Arial"/>
        <color rgb="FFFF0000"/>
      </rPr>
      <t>有新聞報導</t>
    </r>
    <r>
      <rPr>
        <rFont val="Arial"/>
        <color theme="1"/>
      </rPr>
      <t>才會漲</t>
    </r>
  </si>
  <si>
    <r>
      <rPr>
        <rFont val="Arial"/>
        <color theme="1"/>
      </rPr>
      <t>這邊放</t>
    </r>
    <r>
      <rPr>
        <rFont val="Arial"/>
        <color rgb="FFFF0000"/>
        <sz val="12.0"/>
      </rPr>
      <t>題材股</t>
    </r>
    <r>
      <rPr>
        <rFont val="Arial"/>
        <color theme="1"/>
      </rPr>
      <t>如果有發現一天內題材</t>
    </r>
    <r>
      <rPr>
        <rFont val="Arial"/>
        <color rgb="FFFF0000"/>
      </rPr>
      <t xml:space="preserve">漲幅超過40 50% </t>
    </r>
    <r>
      <rPr>
        <rFont val="Arial"/>
        <color theme="1"/>
      </rPr>
      <t>則判定為熱門股 需要立刻跟上</t>
    </r>
  </si>
  <si>
    <r>
      <rPr>
        <rFont val="Arial"/>
        <color theme="1"/>
      </rPr>
      <t>有七天間漲超過</t>
    </r>
    <r>
      <rPr>
        <rFont val="Arial"/>
        <color rgb="FFFF0000"/>
      </rPr>
      <t>20%的優質股</t>
    </r>
    <r>
      <rPr>
        <rFont val="Arial"/>
        <color theme="1"/>
      </rPr>
      <t>會特別標記</t>
    </r>
  </si>
  <si>
    <r>
      <rPr>
        <rFont val="Arial"/>
        <color theme="1"/>
      </rPr>
      <t>這邊放常漲停的股票(從歷史紀錄篩選來 常出現</t>
    </r>
    <r>
      <rPr>
        <rFont val="Arial"/>
        <color rgb="FFFF0000"/>
      </rPr>
      <t>重複的</t>
    </r>
    <r>
      <rPr>
        <rFont val="Arial"/>
        <color theme="1"/>
      </rPr>
      <t>放入)</t>
    </r>
  </si>
  <si>
    <r>
      <rPr>
        <rFont val="Arial"/>
        <color theme="1"/>
      </rPr>
      <t>有七天間漲超過</t>
    </r>
    <r>
      <rPr>
        <rFont val="Arial"/>
        <color rgb="FFFF0000"/>
      </rPr>
      <t>20%的優質股</t>
    </r>
    <r>
      <rPr>
        <rFont val="Arial"/>
        <color theme="1"/>
      </rPr>
      <t>會特別標記</t>
    </r>
  </si>
  <si>
    <r>
      <rPr>
        <rFont val="Arial"/>
        <color theme="1"/>
      </rPr>
      <t>目的是看這周股市</t>
    </r>
    <r>
      <rPr>
        <rFont val="Arial"/>
        <color rgb="FFFF0000"/>
        <sz val="12.0"/>
      </rPr>
      <t>狀況到底是走勢如何 有得賺才進場</t>
    </r>
  </si>
  <si>
    <t>股號</t>
  </si>
  <si>
    <t>股名</t>
  </si>
  <si>
    <t>類別</t>
  </si>
  <si>
    <t>PCB/ABF載板</t>
  </si>
  <si>
    <t>PCB/低軌衛星</t>
  </si>
  <si>
    <t>PCB/廠務</t>
  </si>
  <si>
    <t>PCB/玻纖布</t>
  </si>
  <si>
    <t>PCB/探針</t>
  </si>
  <si>
    <t>PCB/雷射鑽頭</t>
  </si>
  <si>
    <t>軍工/航太</t>
  </si>
  <si>
    <t>航太/低軌衛星</t>
  </si>
  <si>
    <t>軍工/航太/</t>
  </si>
  <si>
    <t>資訊服務/監控</t>
  </si>
  <si>
    <t>監控</t>
  </si>
  <si>
    <t>BBU/機器人</t>
  </si>
  <si>
    <t>機器人/廠務</t>
  </si>
  <si>
    <t>機器人/雷射鑽頭</t>
  </si>
  <si>
    <t>機器人/軍工</t>
  </si>
  <si>
    <t>DIMM/封測</t>
  </si>
  <si>
    <t>DRAM</t>
  </si>
  <si>
    <t>特化/低軌衛星</t>
  </si>
  <si>
    <t>封測/低軌衛星</t>
  </si>
  <si>
    <t>低軌衛星/散熱</t>
  </si>
  <si>
    <t>雷射鑽頭</t>
  </si>
  <si>
    <t>探針</t>
  </si>
  <si>
    <t>產業分類</t>
  </si>
  <si>
    <t>詳細業務</t>
  </si>
  <si>
    <t>跟此產業有關 的其他產業類別</t>
  </si>
  <si>
    <t>問題股
(永不購買)</t>
  </si>
  <si>
    <t>漲停過</t>
  </si>
  <si>
    <t>半導體</t>
  </si>
  <si>
    <t>1. 研究、設計、發展、測試、製造及銷售各種大型、超大型積體電 路及其相關之零組件及系統產品。 2.太陽能電池及相關系統與產品</t>
  </si>
  <si>
    <t>專業晶圓代工 ，IC製造</t>
  </si>
  <si>
    <t>依客戶之訂單與其提供之產品設計說明，以從事製造與銷售積體電路 以及其他晶圓半導體裝置。提供前述產品之封裝與測試服務、積體電 
路之電腦輔助設計技術服務。提供製造光罩及其設計服務。</t>
  </si>
  <si>
    <t>專業晶圓代工 ，IC製造 ，IC生產</t>
  </si>
  <si>
    <t>塑膠</t>
  </si>
  <si>
    <t>聚氯乙烯(PVC)、氯乙烯、液(石咸)、聚丙烯、高密度聚乙烯 聚乙烯醋酸乙烯酯、低密度聚乙烯、線性低密度聚乙烯、丙烯酸酯 
高吸水性樹脂、碳素纖維、丙烯睛、甲基丙烯酸甲酯及環氧氯丙烷等</t>
  </si>
  <si>
    <t>PVC ，石化業 ，AN ，EVA ，PE ，PP ，合成樹脂 ，其他化工產品 ，鹼業 ，化學工業 ，化纖原料</t>
  </si>
  <si>
    <t>△</t>
  </si>
  <si>
    <t>貿易百貨</t>
  </si>
  <si>
    <t>自有品牌休閒鞋、休閒服飾(牛仔服飾)及配件之設計、生產及銷售</t>
  </si>
  <si>
    <t>鞋業 ，傳產其他 ，成衣銷售╱零售 ，成衣</t>
  </si>
  <si>
    <t>各種運動鞋.皮鞋.塑膠鞋.橡膠鞋.布鞋.塑膠發泡板等 棉.人造棉.人造纖維.合成纖維及混紡等針織之製造及銷售</t>
  </si>
  <si>
    <t>鞋材 ，傳產其他 ，控股公司 ，鞋業</t>
  </si>
  <si>
    <t>特殊應用積體電路設計(ASIC) 特殊應用積體電路設計用矽智財及系統平台(IP &amp; System Platform) 
特殊應用積體電路電子設計、自動化軟體工具(ASIC EDA Tools)</t>
  </si>
  <si>
    <t>ASIC ，IC設計 ，設計IP</t>
  </si>
  <si>
    <t>營建</t>
  </si>
  <si>
    <t>營建 ，地產</t>
  </si>
  <si>
    <t>船舶運送 船舶買賣 船務代理</t>
  </si>
  <si>
    <t>散裝航運 ，運輸事業 ，油輪</t>
  </si>
  <si>
    <t>國際海上運輸業務 船舶相關管理、維護及服務業務 船舶租賃業務、船務代理業務</t>
  </si>
  <si>
    <t>散裝航運 ，運輸事業</t>
  </si>
  <si>
    <t>各種積體電路及模組之設計.製造.測試及銷售 各種積體電路應用軟體之研究.開發及銷售 各積積體電路之貿易及代理業務</t>
  </si>
  <si>
    <t>消費性IC ，IC設計 ，DSP ，光碟機驅動IC ，設計IP ，影音IC</t>
  </si>
  <si>
    <t>各種積體電路之設計.製造.測試.配件.加工.包裝.買賣業務 各種奔應機及其零配件之製造.加工.買賣業務 前各項產品之進出口貿易業務</t>
  </si>
  <si>
    <t>IC測試 ，IC封裝測試 ，IC封裝</t>
  </si>
  <si>
    <t>船舶運送業、船務代理業 貨櫃集散站經營業 除許可業務外，得經營法令非禁止或限制之業務</t>
  </si>
  <si>
    <t>貨櫃航運 ，運輸事業</t>
  </si>
  <si>
    <t>國內外水上貨運、客運業務之經營 倉庫、碼頭、拖船、駁船、貨櫃集散場站業務之經營 船舶、貨櫃及車架之修理、租賃、買賣業務之經營</t>
  </si>
  <si>
    <t>RF IC射頻前端元件之研發及銷售。 RF IC無線影音傳輸之研發及銷售。</t>
  </si>
  <si>
    <t>射頻前端晶片 ，功率放大器 ，射頻前端模組 ，射頻開關</t>
  </si>
  <si>
    <t>各種電子整流二極體及半導體零件，一般精密電子器材製造及銷售。 代理國內外廠商電子產品銷售等業務。</t>
  </si>
  <si>
    <t>二極體 ，分離式元件 ，電晶體</t>
  </si>
  <si>
    <t>數位機上盒晶片等相關晶片設計業務</t>
  </si>
  <si>
    <t>STB IC ，IC設計 ，消費性IC ，影音IC</t>
  </si>
  <si>
    <t>功率積體電路(Power IC) 電源模組(Power Module) 場效電晶體(MOSFET)</t>
  </si>
  <si>
    <t>類比IC ，IC設計 ，二極體 ，電晶體 ，分離式元件</t>
  </si>
  <si>
    <t>汽車</t>
  </si>
  <si>
    <t>汽車零部件製造及銷售 衛浴設備零部件製造及銷售 事務機器零部件製造及銷售</t>
  </si>
  <si>
    <t>汽機車零組件 ，家電零組件 ，家電</t>
  </si>
  <si>
    <t>USB及USB Type–C系列相關控制晶片</t>
  </si>
  <si>
    <t>高速傳輸介面IC ，IC設計 ，USB ，傳輸介面</t>
  </si>
  <si>
    <t>設計、製造、測試、銷售積體電路、半導體記憶零件組等 電腦軟體程式設計、銷售、測試及電腦資料處理 前各項產品之代理及進出口貿易業務</t>
  </si>
  <si>
    <t>CPU ，IC設計 ，車用電子 ，其他IC ，高速傳輸介面IC ，嵌入式晶片 ，晶片組 ，數位看板 ，顯示器</t>
  </si>
  <si>
    <t>1.半導體之研發、設計製造、買賣經銷及進出口貿易業務2.電腦程 式設計開發3.電子、化工、機械設備及化工原料買賣及進出口貿易 
4.其他設計業(積體電路設計、測試)5.除許可業務外,得經營法令非</t>
  </si>
  <si>
    <t>MCU ，IC設計 ，DSP ，消費性IC ，影音IC</t>
  </si>
  <si>
    <t>研究開發生產、製造、銷售各種積體電路</t>
  </si>
  <si>
    <t>網路通訊IC ，IC設計 ，LCD控制IC ，PC週邊IC ，安全監控IC ，無線網路IC ，集線器IC ，網路卡IC ，影音IC ，數位電視IC</t>
  </si>
  <si>
    <t>電源管理IC研發設計與銷售</t>
  </si>
  <si>
    <t>類比IC ，IC設計</t>
  </si>
  <si>
    <t>互補金氧半導體影像感測積體電路之研究、開發、設計、生產及銷售</t>
  </si>
  <si>
    <t>CMOS晶片 ，IC設計</t>
  </si>
  <si>
    <t>晶心嵌入式微處理器核心智財及其相關硬體、軟體發展平台與工具鏈</t>
  </si>
  <si>
    <t>設計IP ，IC設計</t>
  </si>
  <si>
    <t>光電</t>
  </si>
  <si>
    <t>電子製品之加工製造買賣業務 各種光電控制器之加工買賣業務 半導體原料及其設備之製造買賣業務</t>
  </si>
  <si>
    <t>LED封裝 ，LED ，LED照明產品 ，紅外線傳輸模組</t>
  </si>
  <si>
    <t>數位電子照相機、光學產品</t>
  </si>
  <si>
    <t>光學鏡片╱頭 ，數位相機 ，手機相機模組 ，數位相機組裝 ，手機零組件</t>
  </si>
  <si>
    <t>LED晶粒研發、製造、封裝、模組及銷售</t>
  </si>
  <si>
    <t>LED封裝 ，LED</t>
  </si>
  <si>
    <t>櫃觀光餐旅</t>
  </si>
  <si>
    <t>餐飲服務 空運貨物運輸承攬服務 珠寶精品及一般禮品</t>
  </si>
  <si>
    <t>珠寶 ，時尚產業 ，餐飲 ，旅館、餐飲</t>
  </si>
  <si>
    <t>光電玻璃及玻璃製品製造業。 電子零組件製造業。 國際貿易業。</t>
  </si>
  <si>
    <t>玻璃基板加工 ，面板零組件 ，車用玻璃 ，玻璃 ，汽車內裝 ，建材</t>
  </si>
  <si>
    <t>各類光學鏡頭、鏡片研發及生產製造。 高功率LED室內外照明產品。</t>
  </si>
  <si>
    <t>光學鏡片╱頭 ，數位相機 ，LED照明產品 ，LED</t>
  </si>
  <si>
    <t>電子零組件製造業；光學儀器製造業；其他設計業；國際貿易業 研究/開發/設計/製造/銷售各式顯像或取像之光源、光學元件 
研究/開發/設計/製造/銷售各式顯像或取像之模組、光機引擎</t>
  </si>
  <si>
    <t>投影機 ，顯示器 ，3D印表機 ，光學鏡片╱頭 ，週邊產品 ，數位相機</t>
  </si>
  <si>
    <t>櫃綠能環保</t>
  </si>
  <si>
    <t>水資源營運 廢棄物處理與再生利用服務 電子零組件、民生商品經銷代理</t>
  </si>
  <si>
    <t>污水處理 ，水資源 ，水利 ，回收、焚化相關 ，傳產其他</t>
  </si>
  <si>
    <t>X</t>
  </si>
  <si>
    <t>各式光學鏡頭模組 觀景器模組與光電零組件 以上產品之研發設計生產銷售與技術服務等</t>
  </si>
  <si>
    <t>光學鏡片╱頭 ，數位相機</t>
  </si>
  <si>
    <t>太陽能電池</t>
  </si>
  <si>
    <t>太陽能電池 ，太陽能 ，太陽能電池模組</t>
  </si>
  <si>
    <t>研究、開發、設計、製造及銷售(1) 太陽能電池及相關系統 (2)太陽能發電模組及晶圓 (3) 兼營與本公司產品相關之進出口貿易業務</t>
  </si>
  <si>
    <t>太陽能電池模組 ，太陽能 ，太陽能系統運用 ，太陽能電池</t>
  </si>
  <si>
    <t>精密光學元件製造 半導體光學鍍膜 薄膜濾光片及光學鍍膜</t>
  </si>
  <si>
    <t>電子其他</t>
  </si>
  <si>
    <t>3454</t>
  </si>
  <si>
    <t>晶睿</t>
  </si>
  <si>
    <t>有線無線通信機械器材製造及銷售 電子零組件及電信器材製造及銷售 資訊軟體,資料處理及電子資訊服務及銷售</t>
  </si>
  <si>
    <t>安全監控系統 ，消費性電子產品</t>
  </si>
  <si>
    <t>紡織</t>
  </si>
  <si>
    <t>纖維紡織品之加工及買賣 紡織品及機械之進出口及買賣 委託興建商業大樓等</t>
  </si>
  <si>
    <t>織布 ，紡織中游 ，營建 ，地產</t>
  </si>
  <si>
    <t>表面黏著發光二極體之生產與銷售</t>
  </si>
  <si>
    <t>偏光板 其他 無</t>
  </si>
  <si>
    <t>偏光板 ，面板零組件</t>
  </si>
  <si>
    <t>鋼鐵</t>
  </si>
  <si>
    <t>鋼線、鋼棒、製造加工及買賣</t>
  </si>
  <si>
    <t>棒鋼 ，條鋼 ，線材、盤元</t>
  </si>
  <si>
    <t>其他電子</t>
  </si>
  <si>
    <t>電腦系統設備及其週邊之連接器等 線纜組件及殼體,基座之開發、設計、製造及銷售等 精密模具之製造及銷售等</t>
  </si>
  <si>
    <t>電子製造服務 ，電腦系統業 ，手機製造 ，平板電腦 ，印表機 ，伺服器 ，車用電子 ，穿戴式裝置 ，桌上型電腦 ，液晶電視 ，通訊設備 ，連接器 ，
筆記型電腦製造 ，視訊轉換相關 ，雲端科技 ，遊戲機 ，電子書閱讀器 ，電動車 ，語音助理 ，衛星通訊設備 ，機器人 ，顯示器 ，
Internet技術與基礎設施 ，手機 ，車輛整車 ，家電 ，消費性電子產品 ，週邊產品 ，遊戲產業 ，電子零件元件 ，機械</t>
  </si>
  <si>
    <t>車用鏡頭研發製造、先進駕駛輔助系統整合開發。 汽車輕量化工程模、檢、治具研發製造，智能產線規劃。 
各式薄膜線路與按鍵之製造.加工.代理國內外廠商產品經銷服務</t>
  </si>
  <si>
    <t>鍵盤 ，週邊產品 ，光學鏡片╱頭 ，車用電子 ，數位相機</t>
  </si>
  <si>
    <t>電池製造業 國際貿易業</t>
  </si>
  <si>
    <t>消費用電池 ，電子零件元件</t>
  </si>
  <si>
    <t>不斷電電源供應系統之設計製造及銷售業務 電源保護與電源管理系統之設計製造及銷售業務 電力電子相關設備之設計製造及銷售業務</t>
  </si>
  <si>
    <t>UPS ，電子零件元件 ，週邊產品</t>
  </si>
  <si>
    <t>讀卡機及銷售點終端機之製造、銷售及買賣業務。 IC卡讀卡機設備及其週邊設備、零配件之製造、銷售與買賣業務。 
視訊會議設備及其週邊設備及零配件之製造、銷售、按裝與買賣。</t>
  </si>
  <si>
    <t>IC讀卡機 ，週邊產品</t>
  </si>
  <si>
    <t>智慧型居家安控系統產品 智能照明燈具產品 智能感應器.警報器產品</t>
  </si>
  <si>
    <t>安全監控系統 ，消費性電子產品 ，系統整合 ，軟體業</t>
  </si>
  <si>
    <t>機電系統整合工程</t>
  </si>
  <si>
    <t>無塵室工程 ，電子其他 ，營建 ，地產</t>
  </si>
  <si>
    <t>高科技廠房無塵室及機電空調統包工程與建議服務 節能技術服務</t>
  </si>
  <si>
    <t>無塵室工程 ，電子其他</t>
  </si>
  <si>
    <t>運動鞋及戶外鞋之代工生產、銷售 運動休閒戶外用品之代理經銷業務</t>
  </si>
  <si>
    <t>鞋材 ，傳產其他</t>
  </si>
  <si>
    <t>通訊網路</t>
  </si>
  <si>
    <t>無線通信機械器材之製造及銷售 電信管制射頻器材之製造及銷售 電子零組件之製造及銷售</t>
  </si>
  <si>
    <t>手機製造 ，手機 ，平板電腦 ，穿戴式裝置 ，電子製造服務 ，消費性電子產品 ，電腦系統業</t>
  </si>
  <si>
    <t>有線電視頭端,光收發訊機,放大器,接頭,監測系統 寬頻網路系統規劃,設計及安裝 多媒體視訊設備</t>
  </si>
  <si>
    <t>光纖設備 ，光通訊 ，光纖主動元件 ，光纖被動元件</t>
  </si>
  <si>
    <t>衛星通訊系統及器材 地面微波通訊系統及器材</t>
  </si>
  <si>
    <t>衛星通訊設備 ，通訊設備 ，小型衛星地面站 ，低雜訊降頻器</t>
  </si>
  <si>
    <t>射頻應用產品之天線研發製造及相關進出口貿易業務。 人體手持、穿戴與植入系統的安全性與電磁相容之評估服務。 
代理精密量測儀器及國內外廠商產品之投標報價經銷業務。</t>
  </si>
  <si>
    <t>天線 ，通訊設備 ，量測儀器 ，檢測驗證服務 ，設備儀器廠商</t>
  </si>
  <si>
    <t>1.研發、生產、製造、加工等及銷售電腦網路系統設備及其零組件 2.前項產品之進出口貿易業務 3.電信管制設頻器材製造業及輸入業</t>
  </si>
  <si>
    <t>區域網路 ，通訊設備 ，無線網路設備系統(WLAN)</t>
  </si>
  <si>
    <t>銷售自有品牌之網路產品</t>
  </si>
  <si>
    <t>無線網路設備系統(WLAN) ，通訊設備 ，安全監控系統 ，資安設備 ，網路交換器 ，消費性電子產品</t>
  </si>
  <si>
    <t>1.CC01060 2.CC01070 3.F401010 4.研發開發製造銷售:電腦網路 
系統,用戶端通訊電子設備,光電通訊設備,特定功能之積體電路, 不斷電系統電源供應器及其零組件,相關之進出口貿易業務</t>
  </si>
  <si>
    <t>網路交換器 ，通訊設備 ，區域網路 ，接取設備 ，無線網路設備系統(WLAN)</t>
  </si>
  <si>
    <t>掌上型電腦與智慧型手機之設計、生產與製造 掌上型電腦(含具備無線通訊功能之產品) 掌上型電腦與智慧型手機之各式零組件及相關技術支援、售後服務等</t>
  </si>
  <si>
    <t>智慧型手機 ，手機 ，手機製造 ，穿戴式裝置 ，消費性電子產品 ，虛擬實境 ，軟體業</t>
  </si>
  <si>
    <t>櫃其他</t>
  </si>
  <si>
    <t>運動器材射出零組件之設計 製造工程塑膠複合材料之開發 其他</t>
  </si>
  <si>
    <t>複合材料 ，傳產其他 ，鞋材</t>
  </si>
  <si>
    <t>製造及銷售網路卡、Wifi module、 (續業務1)電力線通信、無線藍芽通信服務等產品 記憶體模組、Wafer Die</t>
  </si>
  <si>
    <t>無線網路設備系統(WLAN) ，通訊設備 ，記憶卡 ，硬碟相關 ，週邊產品</t>
  </si>
  <si>
    <t>薄膜濾光片及光學鍍膜</t>
  </si>
  <si>
    <t>光纖零組件 ，光通訊</t>
  </si>
  <si>
    <t>化學</t>
  </si>
  <si>
    <t>清潔用品、化粧品製造批發及零售;輔助食品批發 國際貿易、雜項化學及其他雜項工業製品製造 西藥、環境衛生用藥及家庭日常用品批發零售</t>
  </si>
  <si>
    <t>衛生清潔用品 ，化學工業</t>
  </si>
  <si>
    <t>2321</t>
  </si>
  <si>
    <t>東訊</t>
  </si>
  <si>
    <t>局用傳輸設備 用戶端交換系統 代理行動電話系列產品</t>
  </si>
  <si>
    <t>通訊設備 ，手機產品零售通路 ，電子通路</t>
  </si>
  <si>
    <t>衛星通訊系列產品 移動與攜帶產品之通訊系列產品 上述產品相關之進出口貿易業務</t>
  </si>
  <si>
    <t>無線網路設備系統(WLAN) ，通訊設備 ，4G通訊設備 ，低雜訊降頻器 ，車用電子 ，通訊設備零組件 ，衛星通訊設備</t>
  </si>
  <si>
    <t>各類不織布之產銷</t>
  </si>
  <si>
    <t>不織布 ，紡織中游</t>
  </si>
  <si>
    <t>無線區域網路產品 整合性數位家庭及行動辦公室之多媒體閘道器 無線影音產品</t>
  </si>
  <si>
    <t>無線網路設備系統(WLAN) ，通訊設備 ，接取設備 ，視訊轉換相關 ，消費性電子產品</t>
  </si>
  <si>
    <t>第三方支付業務</t>
  </si>
  <si>
    <t>電子支付 ，軟體業</t>
  </si>
  <si>
    <t>資訊系統整合業務之軟、硬體規劃、開發及維運 文件數位化服務、企業應用軟體之規劃及服務 公／私有雲基礎架構建置規劃</t>
  </si>
  <si>
    <t>系統整合 ，軟體業</t>
  </si>
  <si>
    <t>網路軟體.硬體產品之代理製造及開發。 產品分類：1. 網路暨資訊安全、2. IT基礎架構、 3. 雲平台與應用、4. 大數據與應用、5. 其他。</t>
  </si>
  <si>
    <t>軟體通路╱代理 ，軟體業 ，系統整合 ，雲端科技 ，資訊安全 ，Internet技術與基礎設施</t>
  </si>
  <si>
    <t>電子通路</t>
  </si>
  <si>
    <t>半導體封裝材料之銷售 封裝機器設備之買賣與安裝 提供封裝技術服務</t>
  </si>
  <si>
    <t>半導體材料通路商 ，電子通路 ，封測服務與材料 ，導線架</t>
  </si>
  <si>
    <t>微型及標準型線性滑軌之研究開發製造及銷售 線性馬達之研究開發製造及銷售 機器手臂及軟體PLC之研究開發製造及銷售</t>
  </si>
  <si>
    <t>軸承╱滑軌 ，機械 ，機械零組件</t>
  </si>
  <si>
    <t>精密運動及控制元件之研究開發製造及銷售 微米與奈米級定位系統之研究開發製造及銷售</t>
  </si>
  <si>
    <t>機械零組件 ，機械</t>
  </si>
  <si>
    <t>生技</t>
  </si>
  <si>
    <t>單株抗體、多株抗體、蛋白質、醫療檢測儀器及檢驗試劑</t>
  </si>
  <si>
    <t>生物製劑 ，醫藥產業 ，檢驗試劑╱紙 ，體外診斷用醫材</t>
  </si>
  <si>
    <t>印刷</t>
  </si>
  <si>
    <t>印刷業 ，傳產其他</t>
  </si>
  <si>
    <t>工業產品精密金屬零件製造販售 汽車產品精密金屬零件製造販售 航太產品精密金屬零件製造販售</t>
  </si>
  <si>
    <t>金屬加工╱製品 ，傳產其他 ，汽機車零組件</t>
  </si>
  <si>
    <t>減速機 客房及餐飲服務 其他</t>
  </si>
  <si>
    <t>漆包線、鍍錫銅線、電子線、偏向軛、馳返變壓器、消磁線圈、線圈 一般進出口貿易業務(許可業務除外) 代理國內外有關產品之經銷、投標及報價業務</t>
  </si>
  <si>
    <t>漆包線 ，電線電纜</t>
  </si>
  <si>
    <t>各種電氣,運輸,產業,冷凍空調,電子,事務等及其附件之產銷承裝等 各種通信器材,家庭電氣用具等及其附件之產銷承裝等;餐廳業務經營 
有關事業之代理,代辦及委託業務;有關進出口貿易及代理業務之經營</t>
  </si>
  <si>
    <t>電機 ，電力設備 ，小家電 ，自動化設備 ，冷氣機 ，洗衣機 ，重型電氣設備 ，家電 ，配電工程 ，液晶電視 ，資產股 ，電冰箱 ，變頻器 ，機械</t>
  </si>
  <si>
    <t>電子零組件</t>
  </si>
  <si>
    <t>精密金屬模具設計及生產 五金沖壓件生產</t>
  </si>
  <si>
    <t>模具沖壓 ，電子零件元件 ，車用沖壓件 ，車用金屬成型</t>
  </si>
  <si>
    <t>電子零組件 消費性電子產品</t>
  </si>
  <si>
    <t>其他電子零件 ，電子零件元件 ，機殼</t>
  </si>
  <si>
    <t>鋁捲繞固態電容之研究、開發、製造及銷售。 貼片式鋁捲繞固態電容之研究、開發、製造及銷售。 堆疊型鋁晶片固態電容之研究、開發、製造及銷售。</t>
  </si>
  <si>
    <t>鋁質電解電容 ，被動元件</t>
  </si>
  <si>
    <t>其他</t>
  </si>
  <si>
    <t>各類紙製品及棉料化學纖維加工製品之製造買賣業務 衛生棉、紙尿褲、濕紙巾及化妝棉等生產銷售及代理經銷業務 各種不織布製品之生產銷售及代理經銷業務</t>
  </si>
  <si>
    <t>不織布 ，紡織中游 ，家庭用紙 ，造紙業</t>
  </si>
  <si>
    <t>電源供應器</t>
  </si>
  <si>
    <t>電源供應器 ，電子零件元件</t>
  </si>
  <si>
    <t>鋰電池模組之研發、生產及銷售，並提供相關售後服務。</t>
  </si>
  <si>
    <t>車用電池 ，汽機車零組件 ，工業用電池 ，電力設備</t>
  </si>
  <si>
    <t>電腦機殼產品 電源供應器等資訊產品</t>
  </si>
  <si>
    <t>機殼 ，電子零件元件 ，週邊產品 ，電源供應器</t>
  </si>
  <si>
    <t>電感</t>
  </si>
  <si>
    <t>電感 ，被動元件</t>
  </si>
  <si>
    <t>櫃半導體</t>
  </si>
  <si>
    <t>保健食品批發、零售。 無店面零售業。</t>
  </si>
  <si>
    <t>MCU ，IC設計 ，光通訊晶片 ，安全監控系統 ，車用電子 ，餐飲 ，旅館、餐飲 ，消費性電子產品</t>
  </si>
  <si>
    <t>各種電子器材之製造、裝配及買賣業務 各種機械批發及買賣業務 有關前各項進出口業務</t>
  </si>
  <si>
    <t>鋁質電解電容 ，被動元件 ，被動元件上游</t>
  </si>
  <si>
    <t>IC設計及銷售</t>
  </si>
  <si>
    <t>高速傳輸介面IC ，IC設計 ，FLASH記憶體IC ，PC週邊IC ，記憶卡IC ，集線器IC ，影音IC</t>
  </si>
  <si>
    <t>印刷電路板製造</t>
  </si>
  <si>
    <t>印刷電路板 ，印刷電路板相關</t>
  </si>
  <si>
    <t>有線及無線通信機械器材製造買賣 電子零組件製造買賣 電機與電子機械器材製造買賣</t>
  </si>
  <si>
    <t>水針不織布,水針木漿複合布,無塵擦拭布,家庭用擦拭布,地板拖布 熱風、熱壓不織布 嬰兒柔濕巾,美顏面膜,卸妝棉,乳劑,液劑保養品</t>
  </si>
  <si>
    <t>不織布 ，紡織中游 ，個人保護用器材 ，其他醫療器材</t>
  </si>
  <si>
    <t>交換式電源供應器,無停電裝置,變壓器等之加工製造買賣業務. 電子零件,電機儀器,科學儀表,各式半導體裝置之加工及買賣業務. 
各種有無線電通訊機件,器材,電音儀器之修護裝配買賣業務.</t>
  </si>
  <si>
    <t>電解銅箔之製造及銷售</t>
  </si>
  <si>
    <t>銅箔 ，印刷電路板相關</t>
  </si>
  <si>
    <t>合騏</t>
  </si>
  <si>
    <t>生產機車(多功能休閒車)及其零件等買賣業務 生產電動機車(電動代步車)及其零件等買賣業務 生產其他交通運輸工具及其零件等買賣業務(沙灘車、殘障代步車)</t>
  </si>
  <si>
    <t>沙灘車 ，車輛整車 ，機車 ，機車零組件 ，汽機車零組件</t>
  </si>
  <si>
    <t>各種積體電路及模組之設計、製造、測試及銷售 各種積體電路應用軟體之研究、開發及銷售 各類標案的無線系統整合及雲端服務業務</t>
  </si>
  <si>
    <t>安全監控IC ，IC設計</t>
  </si>
  <si>
    <t>電源供應器之製造銷售</t>
  </si>
  <si>
    <t>8077</t>
  </si>
  <si>
    <t>洛碁</t>
  </si>
  <si>
    <t>飯店旅館業</t>
  </si>
  <si>
    <t>飯店 ，旅館、餐飲</t>
  </si>
  <si>
    <t>鍵盤製造及銷售 數位影像產品之製造及銷售 電源供應器產品之製造及銷售</t>
  </si>
  <si>
    <t>鍵盤 ，週邊產品 ，電源供應器 ，電子零件元件</t>
  </si>
  <si>
    <t>聚醯亞胺薄膜之製造與銷售 電子零組件製造業</t>
  </si>
  <si>
    <t>PCB材料 ，印刷電路板相關</t>
  </si>
  <si>
    <t>砷化鎵/磷化銦/氮化鎵及碳化矽高階射頻及光電元件化合物晶圓代工 自有品牌光電元件產品之研究、開發、製造及銷售業務 相關智慧財產權授權</t>
  </si>
  <si>
    <t>砷化鎵相關 ，IC製造 ，化合物晶圓</t>
  </si>
  <si>
    <t>功率半導體元件</t>
  </si>
  <si>
    <t>電晶體 ，分離式元件</t>
  </si>
  <si>
    <t>尚凡</t>
  </si>
  <si>
    <t>櫃電子商務</t>
  </si>
  <si>
    <t>社群交友網路平台服務</t>
  </si>
  <si>
    <t>社群網站與媒體 ，Internet應用與服務</t>
  </si>
  <si>
    <t>電子零組件製造業 電子材料批發業 電子材料零售業</t>
  </si>
  <si>
    <t>印刷電路板 ，印刷電路板相關 ，電子製造服務 ，電腦系統業</t>
  </si>
  <si>
    <t>測試</t>
  </si>
  <si>
    <t>IC測試 ，IC封裝測試</t>
  </si>
  <si>
    <t>電子零組件製造業 資料儲存及處理設備製造業 有線通信機械器材製造業</t>
  </si>
  <si>
    <t>影像感測元件 ，數位相機</t>
  </si>
  <si>
    <t>多層印刷電路基材及銅箔基板及半成品及成品之製造、加工及買賣 電子零組件製造業 電子材料批發業</t>
  </si>
  <si>
    <t>銅箔基板 ，印刷電路板相關 ，軟板基板</t>
  </si>
  <si>
    <t>CMOS晶片 ，IC設計 ，感測元件</t>
  </si>
  <si>
    <t>印刷電路板 工業自動化機械 電子收銀機系統</t>
  </si>
  <si>
    <t>銅箔基板 黏合片 多層壓合板</t>
  </si>
  <si>
    <t>銅箔基板 ，印刷電路板相關</t>
  </si>
  <si>
    <t>積體電路之設計</t>
  </si>
  <si>
    <t>LED驅動IC ，IC設計 ，類比IC</t>
  </si>
  <si>
    <t>積體電路設計與製造</t>
  </si>
  <si>
    <t>影音IC ，IC設計</t>
  </si>
  <si>
    <t>IC設計與銷售 委託IC設計ASIC</t>
  </si>
  <si>
    <t>類比IC ，IC設計 ，電晶體 ，分離式元件</t>
  </si>
  <si>
    <t>電腦週邊</t>
  </si>
  <si>
    <t>電信管制射頻器材製造業、電信管制射頻器材輸入業 醫療器材製造業 除許可業務外，得經營法令非禁止或限制之業務</t>
  </si>
  <si>
    <t>電子製造服務 ，電腦系統業 ，手機製造 ，主機板 ，平板電腦 ，伺服器 ，車用電子 ，穿戴式裝置 ，桌上型電腦 ，消費性電子產品 ，通訊設備 ，
筆記型電腦製造 ，視訊轉換相關 ，遊戲機 ，語音助理 ，手機 ，遊戲產業</t>
  </si>
  <si>
    <t>硬碟機零組件 其他</t>
  </si>
  <si>
    <t>硬碟相關 ，週邊產品</t>
  </si>
  <si>
    <t>不動產代銷及仲介、廣告服務、管理顧問、住宅及大樓開發租售 國際貿易業</t>
  </si>
  <si>
    <t>房屋仲介 ，地產 ，營建</t>
  </si>
  <si>
    <t>電腦產品 智慧醫療產品 其他</t>
  </si>
  <si>
    <t>繪圖卡 ，電腦系統業</t>
  </si>
  <si>
    <t>PC、NB、Server、TV及行動產品等機構件與沖壓、射出、組裝、銷售 精密模具設計製造銷售</t>
  </si>
  <si>
    <t>機殼 ，電子零件元件</t>
  </si>
  <si>
    <t>血清、疫苗、檢驗試劑、生物製劑及其菌液、原料等之加工製造買賣 有關西藥、動物用藥品、化學品及飼料添加物等之加工製造買賣 前各項產品之進出口貿易與代理</t>
  </si>
  <si>
    <t>生物製劑 ，醫藥產業</t>
  </si>
  <si>
    <t>散熱模組、散熱片、熱導管及微均熱板</t>
  </si>
  <si>
    <t>散熱模組 ，電子零件元件</t>
  </si>
  <si>
    <t>研究開發生產製造銷售電腦儲存設備高效能控制卡及系統,電腦高效 能網路及圖型系統,多媒體軟硬體套件及系統,電腦電話整合技術相關 
產品,暨前項產品之管理顧問諮詢技術移轉等業務,及相關之貿易業務</t>
  </si>
  <si>
    <t>磁碟陣列控制器 ，週邊產品</t>
  </si>
  <si>
    <t>玻璃</t>
  </si>
  <si>
    <t>住宅設備之製造及銷售</t>
  </si>
  <si>
    <t>衛浴設備 ，家居用品 ，水龍頭</t>
  </si>
  <si>
    <t>高科技與高端技術產業製程設備及所需之工模夾治具及關鍵零組件 模具零組件 自動化設備</t>
  </si>
  <si>
    <t>半導體設備 ，設備儀器廠商 ，面板設備 ，飛機零件╱製造 ，模具 ，機械</t>
  </si>
  <si>
    <t>一般投資業</t>
  </si>
  <si>
    <t>西藥製劑 ，醫藥產業 ，學名藥 ，醫療器材通路</t>
  </si>
  <si>
    <t>櫃農業科技業</t>
  </si>
  <si>
    <t>動物用藥製造業、生物技術服務業 醫療器材製造業、一般儀器製造業</t>
  </si>
  <si>
    <t>農業生技 ，生物科技 ，檢驗試劑╱紙 ，體外診斷用醫材</t>
  </si>
  <si>
    <t>裸銅線,鍍錫線,電子線,電源線,電腦線,隔離線,同軸電纜,PVC電線 電纜,交連聚乙稀高低壓電力電纜及通信電纜,光纖光纜,區域網路 
電纜,數位電纜,低煙無毒電纜,防火,耐熱電纜等製造,加工及買賣</t>
  </si>
  <si>
    <t>電力電纜 ，電線電纜</t>
  </si>
  <si>
    <t>電子零組件製造業 智慧財產權業 產品設計業</t>
  </si>
  <si>
    <t>IC測試載板</t>
  </si>
  <si>
    <t>測試用板卡 ，封測服務與材料</t>
  </si>
  <si>
    <t>記憶體IC之晶圓測試 數位訊號IC及混合訊號IC之晶圓及成品測試 晶圓型式之Burn in 之測試</t>
  </si>
  <si>
    <t>半導體製程設備之精密零組件與材料、製程次系統之維修</t>
  </si>
  <si>
    <t>半導體設備 ，設備儀器廠商</t>
  </si>
  <si>
    <t>經營連鎖餐飲品牌</t>
  </si>
  <si>
    <t>休閒食品零售 ，旅館、餐飲 ，餐飲</t>
  </si>
  <si>
    <t>西藥製造、零售</t>
  </si>
  <si>
    <t>西藥製劑 ，醫藥產業 ，學名藥</t>
  </si>
  <si>
    <t>設計,製造,測試,銷售積體電路及半導體零組件等 電腦軟體程式設計,研發,銷售,測試及電腦資料處理 前各項產品之代理及進出口貿易業務</t>
  </si>
  <si>
    <t>高速傳輸介面IC ，IC設計 ，USB ，集線器IC ，傳輸介面</t>
  </si>
  <si>
    <t>水泥</t>
  </si>
  <si>
    <t>水泥及預拌混凝土之製造與銷售。 石膏板之生產、加工及銷售與進、出口、代理銷售。 其餘請參考本公司登記營業項目。</t>
  </si>
  <si>
    <t>預拌混凝土 ，水泥 ，水泥製品</t>
  </si>
  <si>
    <t>西藥、醫療器材、動物藥品、飼料添加物、化妝品之製造加工買賣。 塑膠原料、塑膠瓶之製造加工買賣。 食品製造加工買賣業務及前項有關進出口貿易業務。</t>
  </si>
  <si>
    <t>多樣化整合型的車用顯示器驅動晶片之研發、設計及銷售</t>
  </si>
  <si>
    <t>LCD驅動IC ，IC設計</t>
  </si>
  <si>
    <t>整流器之生產製造．銷售及進出口業務</t>
  </si>
  <si>
    <t>二極體 ，分離式元件 ，印表機 ，週邊產品</t>
  </si>
  <si>
    <t>積體電路之研發、製造及銷售 積體電路之進出口貿易</t>
  </si>
  <si>
    <t>網路通訊IC ，IC設計 ，無線網路IC</t>
  </si>
  <si>
    <t>高功率微波加熱模組製造銷售 異材質焊接產品製造銷售 高精密真空元件製造銷售</t>
  </si>
  <si>
    <t>感測器積體電路產品之研發、設計、製造及銷售</t>
  </si>
  <si>
    <t>感測元件 ，IC設計 ，MEMS</t>
  </si>
  <si>
    <t>研究、開發、生產、製造、銷售：積體電路晶片、零組件。 住宅及大樓開發租售業 機械設備製造業</t>
  </si>
  <si>
    <t>網路通訊IC ，IC設計 ，LED驅動IC ，光通訊晶片 ，電池保護IC</t>
  </si>
  <si>
    <t>櫃生技</t>
  </si>
  <si>
    <t>醫療器材製造業,醫療器材批發業,醫療器材零售業及國際貿易業 電腦及其週邊設備製造業,資訊軟體批發業及資訊軟體零售業 
資訊軟體服務業,除許可業務外,得經營法令非禁止或限制之業務</t>
  </si>
  <si>
    <t>LCD顯示器 ，顯示器 ，醫學影像裝置 ，醫療資訊技術 ，顯示器零件 ，診斷與監測用醫材</t>
  </si>
  <si>
    <t>租賃服務收入 教育相關電子產品及軟件</t>
  </si>
  <si>
    <t>物業投資發展 ，地產 ，消費性電子產品</t>
  </si>
  <si>
    <t>銷售藥品、保健食品、婦嬰用品、醫療器材之連鎖藥妝藥局</t>
  </si>
  <si>
    <t>醫藥流通 ，醫藥產業 ，醫療器材通路 ，藥�蛫s售相關 ，流通業</t>
  </si>
  <si>
    <t>血壓計 ，診斷與監測用醫材</t>
  </si>
  <si>
    <t>藥品之製造與銷售 化妝品之製造與銷售 配方食品之製造與銷售</t>
  </si>
  <si>
    <t>西藥製劑 ，醫藥產業 ，美妝保養品 ，專利藥 ，新藥研發 ，學名藥 ，檢驗試劑╱紙 ，時尚產業 ，體外診斷用醫材</t>
  </si>
  <si>
    <t>西藥,抗生素,化妝品之製造加工買賣 醫療器材之製造加工買賣,藥品原料之合成, 中藥批發,農業服務業,其他工商服務業(菌種育種之研發)</t>
  </si>
  <si>
    <t>西藥製劑 ，醫藥產業 ，美妝保養品 ，食品生技 ，學名藥 ，生物科技 ，時尚產業</t>
  </si>
  <si>
    <t>一、電氣、機械、五金、工具及農機、車輛配件製造銷售。二、機車 裝配組立及其內外銷。三、家具及其配件之製造銷售。四、模具、治 
具及飛機零配件之製造銷售。五、軌道車輛零配件之製造銷售。</t>
  </si>
  <si>
    <t>汽車鈑金 ，汽機車零組件 ，運動用品 ，運動產業</t>
  </si>
  <si>
    <t>數位式血壓計 呼吸治療系列產品 溫度系列產品</t>
  </si>
  <si>
    <t>血壓計 ，診斷與監測用醫材 ，生理檢測器材 ，血糖儀 ，醫藥流通 ，體溫計 ，醫藥產業 ，體外診斷用醫材</t>
  </si>
  <si>
    <t>新藥研發</t>
  </si>
  <si>
    <t>新藥研發 ，醫藥產業 ，西藥製劑</t>
  </si>
  <si>
    <t>製藥設備生產線 檢驗儀器生產線 生物技術服務</t>
  </si>
  <si>
    <t>醫療保健設備╱裝置 ，機械</t>
  </si>
  <si>
    <t>醫療人工智慧 雲端生醫平台 醫療大數據</t>
  </si>
  <si>
    <t>醫療資訊技術 ，診斷與監測用醫材</t>
  </si>
  <si>
    <t>疫苗研發製造 生物製劑研發製造</t>
  </si>
  <si>
    <t>各種黏膠帶電報紙防水紙防蝕漆防蝕膠帶等之製造加工買賣業務 機械設計之製造加工按裝修護買賣及電子產品之製造加工買賣業務 禮品雜貨等之買賣業務</t>
  </si>
  <si>
    <t>膠帶 ，化學工業</t>
  </si>
  <si>
    <t>連鎖社區醫療 連鎖中醫 中藥材、醫療培訓及教育</t>
  </si>
  <si>
    <t>醫療服務 ，醫療管理服務</t>
  </si>
  <si>
    <t>脊椎融合手術相關產品 脊椎壓迫性骨折治療手術相關產品 骨水泥產品</t>
  </si>
  <si>
    <t>骨科類器材 ，輔助與彌補用醫材</t>
  </si>
  <si>
    <t>餐飲收入 旅遊收入 其他</t>
  </si>
  <si>
    <t>餐飲 ，旅館、餐飲 ，婚宴顧問 ，服務業</t>
  </si>
  <si>
    <t>橡膠</t>
  </si>
  <si>
    <t>乳膠製造買賣 橡膠製造買賣、熱可塑性橡膠製造買賣 鞋中底製造買賣</t>
  </si>
  <si>
    <t>乳膠相關 ，橡膠工業 ，合成橡膠 ，熱可塑橡膠</t>
  </si>
  <si>
    <t>新藥研發製造</t>
  </si>
  <si>
    <t>新藥研發 ，醫藥產業 ，生物製劑 ，醫藥研發外包服務</t>
  </si>
  <si>
    <t>各種藥品醫療器材製造販賣業務 各種化妝品動物藥品製造販賣業務 各種化學食品添加物及飲料製造販賣業務</t>
  </si>
  <si>
    <t>西藥製劑 ，醫藥產業 ，食品生技 ，學名藥 ，醫藥流通 ，生物科技</t>
  </si>
  <si>
    <t>一般中西藥品類 抗生素藥品類及醫療器材之製造與銷售 醫療器材機器整廠設備及飲料輸出買賣業務</t>
  </si>
  <si>
    <t>生物製藥研發業務 中 、西藥之批發、零售業 醫療器材、動物用藥之批發、零售業及國際貿易業</t>
  </si>
  <si>
    <t>新藥研發 ，醫藥產業 ，生物製劑 ，西藥製劑 ，學名藥 ，檢驗試劑╱紙 ，體外診斷用醫材</t>
  </si>
  <si>
    <t>抗癌新藥及特殊原料藥研發</t>
  </si>
  <si>
    <t>新藥研發 ，醫藥產業</t>
  </si>
  <si>
    <t>銷售各式藥品、保健食品、婦嬰用品、化妝品之連鎖通路</t>
  </si>
  <si>
    <t>醫藥流通 ，醫藥產業 ，醫療器材通路</t>
  </si>
  <si>
    <t>櫃居家生活</t>
  </si>
  <si>
    <t>小家電製造、加工、買賣及進出口業務 小家電附屬品之加工、買賣及進出口業務</t>
  </si>
  <si>
    <t>小家電 ，家電</t>
  </si>
  <si>
    <t>西藥製造業(原料藥產品及註冊針劑) 原料藥之中間體物 生物製藥技術服務</t>
  </si>
  <si>
    <t>原料藥 ，醫藥產業 ，西藥製劑</t>
  </si>
  <si>
    <t>新藥研發 ，醫藥產業 ，生物製劑</t>
  </si>
  <si>
    <t>新藥開發</t>
  </si>
  <si>
    <t>隱形眼鏡(軟片硬片)光學鏡片及其附屬用品之加工製造買賣。 電腦軟硬體系統工程、週邊器材零組件買賣暨軟硬體裝備器材之買賣 有關前各項之進出口貿易業務。</t>
  </si>
  <si>
    <t>隱形眼鏡 ，輔助與彌補用醫材</t>
  </si>
  <si>
    <t>美容保養相關產品之研發及銷售 除許可業務外，得經營法令非禁止或限制之業務</t>
  </si>
  <si>
    <t>美妝保養品 ，時尚產業</t>
  </si>
  <si>
    <t>人工水晶體及其植入系統等相關產品之研發、製造及銷售 高階醫療器材之表面處理相關產品之研發、製造及銷售</t>
  </si>
  <si>
    <t>醫用植入材料 ，輔助與彌補用醫材</t>
  </si>
  <si>
    <t>委託營造廠商興建商業大樓、工業大樓及住宅出租出售業務。 紡織工業之產銷及其附屬事業暨投資金融與其他經濟事業。</t>
  </si>
  <si>
    <t>教育諮詢 幼教用品銷售 幼教軟體銷售</t>
  </si>
  <si>
    <t>教育事業 ，服務業 ，商業服務╱顧問</t>
  </si>
  <si>
    <t>電腦輔助診斷軟體高階醫材</t>
  </si>
  <si>
    <t>櫃文化創意</t>
  </si>
  <si>
    <t>劇集節目、電視節目、錄影節目帶、電影片之製作及發行 商品及肖像授權 商品銷售</t>
  </si>
  <si>
    <t>文化創意產業 ，電視台 ，影音娛樂 ，傳播事業</t>
  </si>
  <si>
    <t>櫃光電</t>
  </si>
  <si>
    <t>五金及鎂合金製品(LCD 及NB等零組件)之製造加工買賣業務 塑膠射出成型製品製造加工買賣業務 TFT LCD TV &amp; Monitor之Base 
與Hinge之研究開發製造加工及買賣</t>
  </si>
  <si>
    <t>模具沖壓 ，電子零件元件</t>
  </si>
  <si>
    <t>網路攝影機、 網路影像錄放影機、 安全監控相關設備之開發、製造及銷售</t>
  </si>
  <si>
    <t>光學儀器製造業 電子零組件製造業 其他電機及電子機械器材製造業</t>
  </si>
  <si>
    <t>各類光學鏡片、鏡頭之研發、製造及銷售</t>
  </si>
  <si>
    <t>各種光學玻璃、光學鏡片、透鏡毛胚、稜鏡毛胚之製造、加工及買賣 各種精密光學鏡頭、光學儀器之製造、加工及買賣 
照相機、望遠鏡、放大鏡、等光學用器具之製造加工及買賣</t>
  </si>
  <si>
    <t>光學鏡片╱頭 ，數位相機 ，光學 ，傳產其他</t>
  </si>
  <si>
    <t>天然植物、中草藥成分、萃取分離技術、生化科技之研發 中草藥、原料藥及化學藥品之研發 醫藥品之顧問服務</t>
  </si>
  <si>
    <t>植物新藥 ，醫藥產業 ，中藥製劑 ，食品生技 ，新藥研發 ，生物科技</t>
  </si>
  <si>
    <t>背光模組及其零組件製造買賣 變壓器製造買賣 文創事業</t>
  </si>
  <si>
    <t>背光模組 ，面板零組件</t>
  </si>
  <si>
    <t>原料藥製造銷售</t>
  </si>
  <si>
    <t>原料藥 ，醫藥產業</t>
  </si>
  <si>
    <t>LCD膜片材料製造與銷售 BMC材料及成型品(汽車前車燈反射鏡、高鐵軌道預埋栓) 高機能工程塑膠材料及成型品</t>
  </si>
  <si>
    <t>光學膜 ，面板零組件</t>
  </si>
  <si>
    <t>國內外演唱會、展覽、藝文活動主辦及執行 國內外演唱會、展覽、藝文活動製作 國內外演唱會、展覽、藝文活動票券銷售</t>
  </si>
  <si>
    <t>文化創意產業 ，陳列展覽相關 ，影音娛樂 ，休閒娛樂 ，傳播事業</t>
  </si>
  <si>
    <t>電子商務商品銷售 數位行銷服務</t>
  </si>
  <si>
    <t>電商服務 ，Internet技術與基礎設施 ，廣告 ，傳播事業</t>
  </si>
  <si>
    <t>光學鏡片加工製造買賣 鏡片組合裝配製造買賣 光學原器加工製造買賣</t>
  </si>
  <si>
    <t>櫃其他電子</t>
  </si>
  <si>
    <t>各式塑膠日用品、電子零組件、汽車及其零件之表面處理業務。</t>
  </si>
  <si>
    <t>機殼表面處理 ，電子零件元件</t>
  </si>
  <si>
    <t>紅外線溫度量測儀 耳溫槍、額溫槍等體溫量測產品 其他</t>
  </si>
  <si>
    <t>體溫計 ，診斷與監測用醫材 ，量測儀器 ，設備儀器廠商</t>
  </si>
  <si>
    <t>承攬高科技產業無塵室及機電空調之統包工程。</t>
  </si>
  <si>
    <t>散熱模組</t>
  </si>
  <si>
    <t>汽車及其零件製造業(汽車零組件) 汽.機車零件配備批發業 汽.機車零件配備零售業</t>
  </si>
  <si>
    <t>傳動系統 ，汽機車零組件</t>
  </si>
  <si>
    <t>VOC設備工程 工業用除濕機 VOC設備維修保養</t>
  </si>
  <si>
    <t>環保工程 ，營造工程</t>
  </si>
  <si>
    <t>數位影音多媒體產品 液晶顯示器模組 其他</t>
  </si>
  <si>
    <t>音響設備及零件 ，電子零件元件 ，LCM ，系統整合 ，面板業 ，軟體業</t>
  </si>
  <si>
    <t>委託營造廠商興建商業大樓、國民住宅及廠辦之出租及出售 室內裝潢業務及建材.機械買賣及進出口貿易業務 委託營造廠興建一般工業用地之廠房倉庫出租等業務</t>
  </si>
  <si>
    <t>櫃營建</t>
  </si>
  <si>
    <t>住宅及大樓開發租售 綜合營建</t>
  </si>
  <si>
    <t>住宅建設 ，營造工程</t>
  </si>
  <si>
    <t>電子及生技醫藥等高科技產業無塵室機電.製程設施之設計與建造 節能技術服務 機電空調系統整合</t>
  </si>
  <si>
    <t>無塵室工程 ，電子其他 ，水電消防工程 ，營造工程</t>
  </si>
  <si>
    <t>電腦及週邊設備軟硬體,電腦自動化測試系統之設計買賣修護進出口 電腦顯示器,高解析度電視,電子測試儀器之設計裝配買賣修護進出口 
電子零組件,照明設備,光學儀器,電信管制射頻製造業;電子材料零售</t>
  </si>
  <si>
    <t>自動化機械相關設備之設計、製造及銷售等</t>
  </si>
  <si>
    <t>設備儀器廠商</t>
  </si>
  <si>
    <t>櫃通訊網路</t>
  </si>
  <si>
    <t>衛星電視接收系統外銷音響之製造加工及買賣 一般進出口貿易 代理國內外廠商前各項有關產品之報價投標及銷售</t>
  </si>
  <si>
    <t>視訊轉換相關 ，消費性電子產品</t>
  </si>
  <si>
    <t>網路連線安全及網路流量加速相關係統之研發及銷售</t>
  </si>
  <si>
    <t>資安設備 ，通訊設備 ，系統整合 ，資訊安全 ，軟體業</t>
  </si>
  <si>
    <t>醫療器材設備製造</t>
  </si>
  <si>
    <t>血糖儀 ，體外診斷用醫材 ，生理監測裝置 ，檢驗試劑╱紙 ，體溫計 ，診斷與監測用醫材</t>
  </si>
  <si>
    <t>通訊設備 物聯網</t>
  </si>
  <si>
    <t>無線網路設備系統(WLAN) ，通訊設備</t>
  </si>
  <si>
    <t>無線通訊模組之研發、生產及銷售</t>
  </si>
  <si>
    <t>通訊設備零組件 ，通訊設備</t>
  </si>
  <si>
    <t>線上遊戲軟體研發及銷售</t>
  </si>
  <si>
    <t>PC遊戲 ，遊戲產業 ，手機遊戲</t>
  </si>
  <si>
    <t>電子零組件製造業及電子材料批發業等相關產業</t>
  </si>
  <si>
    <t>光纖主動元件 ，光通訊</t>
  </si>
  <si>
    <t>櫃資訊服務</t>
  </si>
  <si>
    <t>AI-OCR智慧內容辨識擷取服務 OA雲端辦公室協同管理</t>
  </si>
  <si>
    <t>套裝軟體 ，軟體業 ，醫療器材通路</t>
  </si>
  <si>
    <t>各類電腦,資訊設備,軟硬體及其週邊設備之加工,裝配,買賣 電子自動化系統及電腦通信網路系統之設計,銷售 電腦程式設計買賣業務</t>
  </si>
  <si>
    <t>系統整合 ，軟體業 ，電腦通路商 ，電子通路</t>
  </si>
  <si>
    <t>3D 繪圖軟體 ( SOLIDWORKS) 3D CAD/CAM/CAE/CAID軟體銷售 PDM產品研發生產及銷售, 顧問輔導與客製化服務</t>
  </si>
  <si>
    <t>軟體通路╱代理 ，軟體業 ，3D印表機 ，週邊產品</t>
  </si>
  <si>
    <t>軟硬體系統整合收入 勞務及維修收入 授權收入</t>
  </si>
  <si>
    <t>櫃電子通路</t>
  </si>
  <si>
    <t>各種視聽器材各種電子電器零件之進出口貿易買賣業務 代理國內外有關廠商經銷代購有關上項產品及進出口業務 倉儲業</t>
  </si>
  <si>
    <t>IC零組件通路商 ，電子通路</t>
  </si>
  <si>
    <t>電腦及事務性機器設備批發 資訊軟體批發 電腦設備安裝</t>
  </si>
  <si>
    <t>電腦通路商 ，電子通路</t>
  </si>
  <si>
    <t>向榮生技-創</t>
  </si>
  <si>
    <t>創新板</t>
  </si>
  <si>
    <t>幹細胞新藥研發 幹細胞分泌物培養銷售 細胞檢測服務</t>
  </si>
  <si>
    <t>電腦週邊設備 各式小家電</t>
  </si>
  <si>
    <t>散熱風扇馬達 ，電子零件元件 ，小家電 ，散熱模組 ，家電</t>
  </si>
  <si>
    <t>電子元件、組件、積體電路、設計及測試儀器之經銷代理及維護 電腦及其零配件之經銷代理、維護及進出口貿易業務 
電腦整體系統及軟體系統之分析、規劃、設計研發、維護及經銷代理</t>
  </si>
  <si>
    <t>IC零組件通路商 ，電子通路 ，軟體通路╱代理 ，軟體業</t>
  </si>
  <si>
    <t>委託營造廠商興建商業大樓及國民住宅出租出售業務 室內裝潢設計施工承包業務</t>
  </si>
  <si>
    <t>櫃電子零組件</t>
  </si>
  <si>
    <t>影像感測器之買賣</t>
  </si>
  <si>
    <t>高速高頻連接器之設計、製造及行銷 連接器生產模治具之設計、製造及行銷 背板、機箱及其零組件之設計、製造及行銷</t>
  </si>
  <si>
    <t>連接器 ，電子零件元件</t>
  </si>
  <si>
    <t>磷酸系電池正極材料研發、製造與銷售 其他</t>
  </si>
  <si>
    <t>正極材料 ，電池材料相關</t>
  </si>
  <si>
    <t>石英晶體,石英振盪器,濾波器等產品及半成品之製造,加工及內外銷 石英晶體,石英振盪器,濾波器等產品之原料,零件之加工及內外銷 
F119010電子材料批發及F219010電子材料零售</t>
  </si>
  <si>
    <t>石英元件 ，被動元件 ，振盪器 ，濾波器</t>
  </si>
  <si>
    <t>線裝類(含連接器) 電子產品 天線</t>
  </si>
  <si>
    <t>連接線材 ，電子零件元件 ，連接器</t>
  </si>
  <si>
    <t>印刷電路基層板,玻璃布之製造加工及買賣業務 前項之原材料,零配組件,製成品之製造加工買賣業務 前項產品之進出口及國內外廠商產品之經銷,投標,報價業務</t>
  </si>
  <si>
    <t>玻纖布 ，印刷電路板相關</t>
  </si>
  <si>
    <t>成衣</t>
  </si>
  <si>
    <t>成衣製造 ，成衣</t>
  </si>
  <si>
    <t>家庭日用化學品工業類 玻璃陶瓷餐具</t>
  </si>
  <si>
    <t>高分子正溫度係數熱敏電阻</t>
  </si>
  <si>
    <t>熱敏電阻 ，被動元件</t>
  </si>
  <si>
    <t>櫃電腦週邊</t>
  </si>
  <si>
    <t>電腦及其週邊設備之製造、買賣、安裝業務 通信機械器材之製造、買賣、安裝業務 資訊軟體及資料處理之服務業務</t>
  </si>
  <si>
    <t>工業電腦 ，電腦系統業</t>
  </si>
  <si>
    <t>一般進出口貿易業務 電子、電腦零件製造加工之買賣業務 代理各項有關國內外廠商產品之經銷及投標業務</t>
  </si>
  <si>
    <t>電子零組件製造業，電池製造業，電器零售業 電子材料批發業，電子材料零售業，電器批發業 國際貿易業</t>
  </si>
  <si>
    <t>消費用電池 ，電子零件元件 ，工業用電池 ，電力設備</t>
  </si>
  <si>
    <t>營建 紡織</t>
  </si>
  <si>
    <t>電子零組件製造業 電池製造業 電腦及週邊設備製造業</t>
  </si>
  <si>
    <t>鋰電池模組製造銷售 電池零件買賣 電子材料買賣</t>
  </si>
  <si>
    <t>工業用電池 ，電力設備 ，車用電池 ，汽機車零組件</t>
  </si>
  <si>
    <t>餐飲業務</t>
  </si>
  <si>
    <t>餐飲 ，旅館、餐飲</t>
  </si>
  <si>
    <t>電腦外殼及其零組件製造加工買賣業務 五金零件、金屬零件製造加工買賣及沖床加工 五金加工鍛造鑄造業務</t>
  </si>
  <si>
    <t>機殼 ，電子零件元件 ，電源供應器</t>
  </si>
  <si>
    <t>住宅及大樓開發租售業務 建材批發 綜合營造</t>
  </si>
  <si>
    <t>營建 ，地產 ，住宅建設 ，建材 ，營造工程</t>
  </si>
  <si>
    <t>遊戲代理發行 遊戲聯運平台</t>
  </si>
  <si>
    <t>針織布</t>
  </si>
  <si>
    <t>織布 ，紡織中游 ，鞋材 ，傳產其他</t>
  </si>
  <si>
    <t>電池製造業 電子零組件製造業 發電、輸電、配電機械製造業</t>
  </si>
  <si>
    <t>消費用電池 ，電子零件元件 ，工業用電池 ，資產股 ，電力設備</t>
  </si>
  <si>
    <t>投資 管理</t>
  </si>
  <si>
    <t>電腦通路商 ，電子通路 ，控股公司</t>
  </si>
  <si>
    <t>電池製造業電池組裝配(筆記型電腦電池組、行動電話電池組)</t>
  </si>
  <si>
    <t>自動化多元檢測儀器及試劑之研發、銷售</t>
  </si>
  <si>
    <t>檢驗試劑╱紙 ，體外診斷用醫材 ，IVD檢驗儀器設備</t>
  </si>
  <si>
    <t>櫃電機</t>
  </si>
  <si>
    <t>食品、飲料、生物科技之整廠自動化生產設備之系統整合及銷售業務 食品、化工、包裝之機械及原料、包材與香料等之買賣及進出口業務 
代理國內外廠商報價投標業務及前項各工程之規劃設計安裝試車業務</t>
  </si>
  <si>
    <t>包裝機械 ，機械</t>
  </si>
  <si>
    <t>塑膠原料之製造、加工及銷售 電子材料 其他</t>
  </si>
  <si>
    <t>PE ，石化業 ，ABS ，EVA ，PS</t>
  </si>
  <si>
    <t>醫療用褥瘡氣墊床組 福祉器材 醫療電子產品</t>
  </si>
  <si>
    <t>福祉輔助設備 ，輔助與彌補用醫材 ，呼吸與麻醉用器具 ，物理治療器具 ，手術與治療用醫材</t>
  </si>
  <si>
    <t>各種氣動工具、手動工具、電動工具、機械等製造加工買賣。 各種雜貨買賣。 有關前二項業務之進出口貿易。</t>
  </si>
  <si>
    <t>手工具機 ，機械</t>
  </si>
  <si>
    <t>粉末冶金業 除許可業務外，得經營法令非禁止或限制之業務</t>
  </si>
  <si>
    <t>金屬加工╱製品 ，傳產其他</t>
  </si>
  <si>
    <t>泵浦製造 電機機械 電子資訊供應服務業</t>
  </si>
  <si>
    <t>幫浦 ，機械</t>
  </si>
  <si>
    <t>工業用塑膠製品製造業 電子零組件製造業 國際貿易業</t>
  </si>
  <si>
    <t>汽機車零組件</t>
  </si>
  <si>
    <t>能源科技、熱管理、智慧製造、智能建築</t>
  </si>
  <si>
    <t>汽車空調 ，汽車內裝 ，車用冷卻系統 ，電機 ，汽機車零組件 ，電力設備</t>
  </si>
  <si>
    <t>牧東</t>
  </si>
  <si>
    <t>不鏽鋼製品之加工與銷售</t>
  </si>
  <si>
    <t>家居用品</t>
  </si>
  <si>
    <t>預力混凝土管及各種水泥製品、預拌混凝土製造買賣 前項有關水泥製品之自來水管承裝業務 有關自來水管之零件,鋼管包覆及另件包覆等製造買賣及承裝業務</t>
  </si>
  <si>
    <t>水泥製品 ，水泥 ，水利 ，水資源</t>
  </si>
  <si>
    <t>環保工程 機電工程 代營運及機電維護</t>
  </si>
  <si>
    <t>工程顧問 ，營造工程 ，污水處理 ，其他營造工程 ，環保工程 ，水資源</t>
  </si>
  <si>
    <t>一般投資</t>
  </si>
  <si>
    <t>回收、焚化相關 ，傳產其他 ，控股公司</t>
  </si>
  <si>
    <t>工程規劃、設計、採購、建造、專案管理、設備製作、監理 製作、環境評估等工程技術服務工作</t>
  </si>
  <si>
    <t>工程顧問 ，營造工程</t>
  </si>
  <si>
    <t>環境保護工程營造業 廢(污)水處理業</t>
  </si>
  <si>
    <t>環保工程 ，營造工程 ，污水處理 ，海水淡化 ，水資源</t>
  </si>
  <si>
    <t>6977</t>
  </si>
  <si>
    <t>聯純</t>
  </si>
  <si>
    <t>1. 環境保護工程規劃、設計及統包工程 2. 工業廢水處理、回收再利用工程 3. 環境保護設備銷售</t>
  </si>
  <si>
    <t>污水處理 ，水資源</t>
  </si>
  <si>
    <t>電解設備與耗材及再生金屬服務等。</t>
  </si>
  <si>
    <t>水資源設備╱耗材 ，水資源 ，回收、焚化相關 ，傳產其他</t>
  </si>
  <si>
    <t>資源回收再生產品研發產製與銷售 特用化學品研發產製與銷售 其他綠色產品與設備之研發與銷售</t>
  </si>
  <si>
    <t>回收、焚化相關 ，傳產其他 ，電子化工材料</t>
  </si>
  <si>
    <t>9103</t>
  </si>
  <si>
    <t>美德醫療-DR</t>
  </si>
  <si>
    <t>存託憑證</t>
  </si>
  <si>
    <t>醫療耗材製造與銷售 醫療耗材配送及被服租賃等醫療系統後勤管理服務 代理銷售醫療器材及其它</t>
  </si>
  <si>
    <t>個人保護用器材 ，其他醫療器材 ，醫療耗材</t>
  </si>
  <si>
    <t>有關水泥及水泥製品之生產及運銷 有關水泥原料及水泥製品原料之開採製造運銷及附屬礦石之開採經銷 經營有關水泥工業及其附屬事業</t>
  </si>
  <si>
    <t>水泥 ，水泥製品 ，汽電共生 ，預拌混凝土 ，電力</t>
  </si>
  <si>
    <t>水泥,水泥之半成品,水泥製品,預拌混凝土及其添加劑之生產運銷 水泥原料,水泥製品原料及砂石開採及爐石粉,石灰石粉之製造運銷 
其他未述及之項目請參照本公司營業執照之所營事業</t>
  </si>
  <si>
    <t>水泥 ，汽電共生 ，高爐水泥 ，預拌混凝土 ，電力</t>
  </si>
  <si>
    <t>水泥、生產、銷售</t>
  </si>
  <si>
    <t>水泥 ，物業投資發展 ，倉儲╱貨櫃場 ，飯店 ，地產 ，旅館、餐飲 ，運輸事業</t>
  </si>
  <si>
    <t>有關水泥及水泥製品之工業及相關事業</t>
  </si>
  <si>
    <t>水泥 ，高爐水泥 ，預拌混凝土</t>
  </si>
  <si>
    <t>有關水泥及水泥製品之生產及運銷</t>
  </si>
  <si>
    <t>(1)水泥製造與買賣(2)石灰石之開採及銷售 (3)水泥加工製品及預拌混凝土之製造及銷售 (4)廠房及大樓出租業(5)廢棄物處理業</t>
  </si>
  <si>
    <t>水泥 ，高爐水泥</t>
  </si>
  <si>
    <t>食品</t>
  </si>
  <si>
    <t>食品製造及販賣</t>
  </si>
  <si>
    <t>乳製品 ，食品加工 ，非酒精飲料 ，調味品 ，罐頭 ，飲料相關</t>
  </si>
  <si>
    <t>味精.醬油.罐頭.調理速食品.飲料等製造及營銷有關進出口業務 洋菸酒類及飲料之進口及經銷 汽車檢驗及修理</t>
  </si>
  <si>
    <t>調味品 ，食品加工 ，方便麵 ，非酒精飲料 ，資產股 ，調理食品 ，罐頭 ，飲料相關</t>
  </si>
  <si>
    <t>飼料 大宗油脂 肉品</t>
  </si>
  <si>
    <t>飼料 ，農林漁牧 ，大宗物資 ，肉品加工 ，食品加工</t>
  </si>
  <si>
    <t>製造蘋果汽水礦泉水及各種汽水飲料等之批發 經銷各國及國內有關飲料之產品副產品加工產品 百貨批發</t>
  </si>
  <si>
    <t>非酒精飲料 ，飲料相關</t>
  </si>
  <si>
    <t>各種飼料生產加工配製銷售進口及買賣 各種禽畜育種、電動屠宰業務及各種禽畜加工品製品銷售 各種肉類加工品與調理食品及蛋品生產銷售等業務</t>
  </si>
  <si>
    <t>肉品加工 ，食品加工 ，家畜，家禽 ，飼料 ，農林漁牧</t>
  </si>
  <si>
    <t>食品事業、便利商店事業、流通事業 包裝容器事業、食糧事業、油品事業 其他(製藥事業、休閒開發事業、物流事業等)</t>
  </si>
  <si>
    <t>乳製品 ，食品加工 ，方便麵 ，肉品加工 ，油脂 ，非酒精飲料 ，飼料 ，穀類烘焙製品 ，調味品 ，麵粉 ，大宗物資 ，飲料相關 ，農林漁牧</t>
  </si>
  <si>
    <t>非酒精飲料 ，飲料相關 ，乳製品 ，罐頭 ，食品加工</t>
  </si>
  <si>
    <t>各種食用油脂之精製及批發零售.各種清涼飲料.冷凍調理食品 各種禽畜魚類飼料之加工製造及買賣</t>
  </si>
  <si>
    <t>油脂 ，大宗物資 ，非酒精飲料 ，飲料相關</t>
  </si>
  <si>
    <t>食用油脂、動物飼料、穀物食品、寵物食品、有機肥料等生產及銷售 進出口國際貿易 大宗穀物進口與銷售</t>
  </si>
  <si>
    <t>飼料 ，農林漁牧 ，大宗物資 ，油脂 ，寵物食品 ，食品加工</t>
  </si>
  <si>
    <t>飼料製造販賣 果糖製造販賣 玉米澱粉製造販賣</t>
  </si>
  <si>
    <t>飼料 ，農林漁牧 ，食品飲料相關通路 ，製糖 ，磨粉製品 ，大宗物資 ，流通業 ，食品加工</t>
  </si>
  <si>
    <t>麵粉，飼料，黃豆油，黃豆粉，大麥片，玉米粉之製造與銷售。 家畜，家禽之養殖及肉類之加工銷售。 一般進口貿易業務(許可業務除外)。</t>
  </si>
  <si>
    <t>油脂 ，大宗物資 ，飼料 ，麵粉 ，農林漁牧</t>
  </si>
  <si>
    <t>嬰兒麥粉,麥片及相關產品之生產製造 食用油及滋養飲料粉之分裝,加工,銷售業務 一般進出口貿易</t>
  </si>
  <si>
    <t>油脂 ，大宗物資 ，乳製品 ，保健食品 ，穀類烘焙製品 ，食品加工</t>
  </si>
  <si>
    <t>產業控股公司業</t>
  </si>
  <si>
    <t>麵粉 ，大宗物資 ，系統整合 ，軟體業</t>
  </si>
  <si>
    <t>調理食品 ，食品加工 ，餅乾製品 ，穀類烘焙製品</t>
  </si>
  <si>
    <t>黃豆油、粉加工，製造及銷售</t>
  </si>
  <si>
    <t>油脂 ，大宗物資 ，磨粉製品 ，食品加工</t>
  </si>
  <si>
    <t>茶葉製造加工 茶葉製品買賣 茶相關製品</t>
  </si>
  <si>
    <t>茶葉與咖啡相關 ，食品加工 ，休閒食品零售 ，餐飲 ，旅館、餐飲</t>
  </si>
  <si>
    <t>碳酸飲料,酒類,果蔬汁,咖啡飲料,運動飲料等.</t>
  </si>
  <si>
    <t>非酒精飲料 ，飲料相關 ，食品飲料相關通路 ，資產股 ，流通業</t>
  </si>
  <si>
    <t>飼料</t>
  </si>
  <si>
    <t>飼料 ，農林漁牧</t>
  </si>
  <si>
    <t>糖果、餅乾、巧克力之製造、加工及買賣。 月餅、西點、麵包糕餅等食品之製造、加工及買賣。 七七巧克力、禮坊名店。</t>
  </si>
  <si>
    <t>可可製品 ，食品加工 ，餅乾製品</t>
  </si>
  <si>
    <t>家禽(雞鴨鵝)家畜(豬)各項飼料及其原料之製造加工買賣 倉庫租金收入,豬隻合作飼養肉豬銷售,有色雞合作飼養銷售 蛋品銷售</t>
  </si>
  <si>
    <t>飼料 ，農林漁牧 ，家畜，家禽</t>
  </si>
  <si>
    <t>果汁、果粒、果粉類等產品之生產與銷售</t>
  </si>
  <si>
    <t>連鎖速食餐飲</t>
  </si>
  <si>
    <t>櫃食品</t>
  </si>
  <si>
    <t>專業進口烘焙原料銷售 各式烘焙食品、乳製品、各式包裝材料及器具之銷售 烘焙原料之預拌粉加工製造</t>
  </si>
  <si>
    <t>食品飲料相關通路 ，流通業 ，穀類烘焙製品 ，磨粉製品 ，食品加工</t>
  </si>
  <si>
    <t>餐館業。除許可業務外，得經營法令非禁止或限制之業務。</t>
  </si>
  <si>
    <t>機能性飲品(ODM/OEM)、粉體原料及膠囊</t>
  </si>
  <si>
    <t>食品生技 ，生物科技</t>
  </si>
  <si>
    <t>各種塑膠加工品、塑膠原料、電子材料、聚酯纖維之製銷 及染整加工 、配電盤</t>
  </si>
  <si>
    <t>塑膠加工 ，石化業 ，DOP ，EG ，PA ，丁二醇 ，印刷電路板 ，合成樹脂 ，玻纖布 ，紡織用聚酯粒 ，瓶用聚酯粒 ，塑膠皮布 ，聚酯棉 ，聚酯絲 
，聚酯纖維 ，銅箔 ，銅箔基板 ，化學工業 ，化纖原料 ，印刷電路板相關</t>
  </si>
  <si>
    <t>從事生產與銷售塑膠布，塑膠皮，塑膠管，塑膠粒 塑膠粉，鹼氯品及其它有關產品為主要業務</t>
  </si>
  <si>
    <t>PVC ，石化業 ，塑膠加工 ，塑膠皮布</t>
  </si>
  <si>
    <t>聚氨基甲酸加工品之製銷事項不織布起毛布加工品製銷染整事項 聚氯乙烯加工之製銷事項塑膠加工品生產技術研究改良事項 
各種皮革加工之製銷事項有關事業之投資經營事項</t>
  </si>
  <si>
    <t>塑膠皮布 ，石化業 ，鞋材 ，傳產其他</t>
  </si>
  <si>
    <t>低密度聚乙烯及乙烯醋酸乙烯酯共聚合樹脂之生產及銷售. 高密度聚乙烯及線型低密度聚乙烯之銷售. 分解性塑膠原料之製造及銷售.</t>
  </si>
  <si>
    <t>EVA ，石化業 ，PE</t>
  </si>
  <si>
    <t>聚苯乙烯及加工品之製銷,丙烯(月青)、丁二烯、苯乙烯共聚體樹脂 ABS之製銷,﹝丙烯(月青)、苯乙烯共聚合樹脂﹞SAN之製銷 
玻璃棉及其有關產品之製銷,塑膠原料及加工品之製銷</t>
  </si>
  <si>
    <t>PS ，石化業 ，ABS</t>
  </si>
  <si>
    <t>苯乙烯單體 對二乙苯 甲苯 乙苯</t>
  </si>
  <si>
    <t>SM ，石化業</t>
  </si>
  <si>
    <t>石油化工原料製造業 合成樹脂及塑膠製造業 國際貿易業(除許可業務外得經營法令非禁止或限制之業務)</t>
  </si>
  <si>
    <t>SM ，石化業 ，ABS</t>
  </si>
  <si>
    <t>有機酸及其衍生物 塑膠增韌劑 樹脂及塑膠原料</t>
  </si>
  <si>
    <t>DOP ，石化業 ，PA ，PVC</t>
  </si>
  <si>
    <t>石油化學產品CPL AN 之製造及銷售</t>
  </si>
  <si>
    <t>CPL ，化纖原料 ，AN ，尼龍粒 ，資產股</t>
  </si>
  <si>
    <t>塑膠雨衣、什加工、PP瓦楞板、成衣等製品 傢俱、文具、護貝、皮件等製品 醫療器材製造、批發、零售</t>
  </si>
  <si>
    <t>塑膠加工 ，石化業 ，成衣製造 ，資產股 ，複合板 ，成衣 ，建材</t>
  </si>
  <si>
    <t>住宅及大樓開發租售業務。 不動產買賣業務。 不動產租賃業務。</t>
  </si>
  <si>
    <t>營建 ，地產 ，PU樹脂 ，化學工業</t>
  </si>
  <si>
    <t>汽機車零件製造買賣 各項模具製造買賣</t>
  </si>
  <si>
    <t>汽機車零組件 ，汽車保險桿 ，汽車鈑金 ，車用冷卻系統</t>
  </si>
  <si>
    <t>塑膠原料之製造及銷售 塑膠製品之製造及銷售 塑膠工業附帶原料之製造及銷售</t>
  </si>
  <si>
    <t>PVC ，石化業 ，塑膠加工 ，塑膠皮布 ，資產股</t>
  </si>
  <si>
    <t>各種塑膠製品製造.批發 各種塑膠模具及機械零件之加工製造及買賣 塑膠原料染色之加工業務</t>
  </si>
  <si>
    <t>塑膠加工 ，石化業</t>
  </si>
  <si>
    <t>純對苯二甲酸、聚苯乙烯、苯乙烯、鄰二甲苯、對二甲苯、苯、 合成酚、丙酮、聚丙烯、二甲基甲醯胺、ABS、嫘縈棉、 
合成纖維紗、布、耐隆絲、耐隆絲布及其染整加工等製銷</t>
  </si>
  <si>
    <t>PTA ，化纖原料 ，ABS ，PP ，PS ，SM ，二甲基甲醯胺(DMF) ，尼龍加工絲 ，尼龍粒 ，尼龍絲 ，其他化工產品 ，芳香烴 ，粘膠 ，酚 
，化學工業 ，石化業</t>
  </si>
  <si>
    <t>精密模具治具之設計製造及買賣業務 電器製品運動器材文具用品等所需之塑膠零組件之製造及買賣業務 前述各項業務之進出口業務</t>
  </si>
  <si>
    <t>以廢塑膠再生運用以產製EVA之共混發泡製品之製造及銷售</t>
  </si>
  <si>
    <t>塑膠加工 ，石化業 ，EVA</t>
  </si>
  <si>
    <t>汽車內飾件之曲面印刷、表面塗裝及射出成型等製造及銷售 汽車內飾件之模具製造及銷售 其他</t>
  </si>
  <si>
    <t>汽車內裝</t>
  </si>
  <si>
    <t>汽車零組件之製造及銷售</t>
  </si>
  <si>
    <t>汽車保險桿 ，汽機車零組件 ，塑膠加工 ，石化業</t>
  </si>
  <si>
    <t>從事高分子複合材料之研發與應用，目前主要應用於各式鞋底材料</t>
  </si>
  <si>
    <t>乳膠皮、膠布、及柔軟皮等PVC 皮革與環保PU皮革之生產銷售</t>
  </si>
  <si>
    <t>塑膠皮布 ，石化業</t>
  </si>
  <si>
    <t>高端醫療、救生、航太及戶外用機能性布料及成品</t>
  </si>
  <si>
    <t>石化纖維原料、半成品及製成品。 纖維紗(布)、混紡紗(布)、假撚絲、棉布、被單。 紡織成衣、針織成衣。</t>
  </si>
  <si>
    <t>紡織用聚酯粒 ，化纖原料 ，PTA ，成衣製造 ，成衣銷售╱零售 ，控股公司 ，瓶用聚酯粒 ，棉紡 ，資產股 ，寢具 ，聚酯加工絲 ，聚酯棉 ，聚酯絲 
，織布 ，成衣 ，家居用品 ，紡織中游</t>
  </si>
  <si>
    <t>各種合成纖維及各種合成纖維假撚絲之製造及銷售。 各種工程用塑膠及其加工品之製造及銷售。 各種合成薄膜、膠片及有關合成薄膜原料及加工品之製造及銷售。</t>
  </si>
  <si>
    <t>紡織用聚酯粒 ，化纖原料 ，塑膠加工 ，資產股 ，聚酯絲 ，石化業</t>
  </si>
  <si>
    <t>絲棉毛合成化學纖維織品之印染及樹脂加工定型整理業務 前各項有關產品及原材料之買賣,進出口布匹業務 工業廠房開發租售,廠房出租,倉庫出租,辦公大樓出租業</t>
  </si>
  <si>
    <t>物業投資發展 ，地產 ，IC封裝測試 ，資產股</t>
  </si>
  <si>
    <t>合成化學纖維之製造及加工買賣業務 塑膠抽絲品之製造及加工買賣業務</t>
  </si>
  <si>
    <t>聚酯絲 ，化纖原料 ，紡織用聚酯粒</t>
  </si>
  <si>
    <t>天然纖維紡織及其加工業務。</t>
  </si>
  <si>
    <t>混紡紗 ，紡織中游 ，物業投資發展 ，資產股 ，地產</t>
  </si>
  <si>
    <t>家用紡織品進出口銷售業務 委託興建國民住宅,商業大樓出租出售業務</t>
  </si>
  <si>
    <t>應用軟體 ，軟體業 ，資產股</t>
  </si>
  <si>
    <t>男女成衣</t>
  </si>
  <si>
    <t>成衣銷售╱零售 ，成衣 ，成衣製造</t>
  </si>
  <si>
    <t>壓克力纖維之銷售 不動產租賃 住宅及大樓開發租售</t>
  </si>
  <si>
    <t>亞克力棉 ，化纖原料</t>
  </si>
  <si>
    <t>紡織品之製造、加工買賣業務 紡織品成衣加工、製造、買賣及門市零售業務 委託營造廠興建商業大樓及國民住宅出租出售業務</t>
  </si>
  <si>
    <t>織布 ，紡織中游 ，成衣銷售╱零售 ，物業投資發展 ，資產股 ，地產 ，成衣</t>
  </si>
  <si>
    <t>毛條(包括炭化羊毛)之製造及銷售業務 其他羊毛之防縮、染整加工業務 前列各款所列有關業務之進出口業務</t>
  </si>
  <si>
    <t>毛紡 ，紡織中游 ，資產股</t>
  </si>
  <si>
    <t>商場開發 休閒育樂 策略事業</t>
  </si>
  <si>
    <t>休閒娛樂 ，百貨公司 ，流通業</t>
  </si>
  <si>
    <t>尼龍多富達布、聚酯布、傘骨槽骨、輪胎簾布、棉紗、人造棉紗 合成纖維紗、混紡紗、織布染整、成衣、被單、床單等及其相關製品 
製造高分子聚合物製品、防彈衣背心、夾克、工業用工作服</t>
  </si>
  <si>
    <t>尼龍製品 ，紡織中游 ，工業用布 ，加油站 ，尼龍塔夫塔 ，其他公用事業</t>
  </si>
  <si>
    <t>倉儲業 國際貿易,服飾批發,煙酒零售 電信器材批發業,電子材料批發業</t>
  </si>
  <si>
    <t>物業投資發展 ，地產</t>
  </si>
  <si>
    <t>住宅及大樓開發租售業 休閒活動場館業 餐館業</t>
  </si>
  <si>
    <t>物業投資發展 ，地產 ，成衣銷售╱零售 ，控股公司 ，資產股 ，成衣</t>
  </si>
  <si>
    <t>委託營造廠商興建商業大樓、國民住宅及廠辦等不動產之出租及出售 建築材料之買賣製造代理 工業廠房開發租售業</t>
  </si>
  <si>
    <t>營建 ，地產 ，物業投資發展</t>
  </si>
  <si>
    <t>各種紡織品之製造加工及販賣 有關合成纖維製品之製造及販賣 委託營造廠興建國民住宅、商業大樓出租、出售業務</t>
  </si>
  <si>
    <t>聚酯棉 ，化纖原料 ，紡織用聚酯粒 ，瓶用聚酯粒 ，棉紡 ，資產股 ，聚酯絲 ，紡織中游</t>
  </si>
  <si>
    <t>棉紗，混紡紗，化纖紗 布</t>
  </si>
  <si>
    <t>棉紡 ，紡織中游 ，資產股 ，織布</t>
  </si>
  <si>
    <t>立益</t>
  </si>
  <si>
    <t>倉儲、物流、理貨加工 電子商務、棉紡、貿易 委託營造廠商興建商業大樓及國民住宅出租出售</t>
  </si>
  <si>
    <t>物流業 ，運輸事業 ，貿易 ，流通業</t>
  </si>
  <si>
    <t>聚酯加工絲 聚酯原絲+粒 瓶用酯粒</t>
  </si>
  <si>
    <t>聚酯加工絲 ，化纖原料 ，紡織用聚酯粒 ，瓶用聚酯粒</t>
  </si>
  <si>
    <t>各種紡織品之製造,加工染整及營銷 有關前項有關原料,材料及成品之進出口貿易業務 委託營造廠商興建商業大樓,國民住宅之出租出售事業</t>
  </si>
  <si>
    <t>織布 ，紡織中游 ，聚酯加工絲 ，化纖原料</t>
  </si>
  <si>
    <t>紡織 成衣</t>
  </si>
  <si>
    <t>織布 ，紡織中游 ，資產股 ，營建 ，地產</t>
  </si>
  <si>
    <t>尼龍粒 平(針)織布 尼龍絲</t>
  </si>
  <si>
    <t>尼龍粒 ，化纖原料 ，尼龍絲 ，織布 ，紡織中游</t>
  </si>
  <si>
    <t>紡紗業 織布業 成衣業</t>
  </si>
  <si>
    <t>成衣製造 ，成衣 ，織布 ，紡織中游</t>
  </si>
  <si>
    <t>聚酯加工絲</t>
  </si>
  <si>
    <t>聚酯加工絲 ，化纖原料</t>
  </si>
  <si>
    <t>特多龍布 特多龍紗</t>
  </si>
  <si>
    <t>各種纖維絲、人造棉絲、尼龍絲之紡製、 織造、染整、印花、加工、買賣。 石油化學工業纖維原料生產、銷售及進出口買賣。</t>
  </si>
  <si>
    <t>尼龍粒 ，化纖原料 ，尼龍加工絲 ，尼龍絲</t>
  </si>
  <si>
    <t>住宅及大樓開發租售業務。 工業廠房開發租售業務。 纖維紡織品之加工及買賣。</t>
  </si>
  <si>
    <t>各種人造纖維及其製品之假撚製造加工買賣 各種合成纖維伸縮尼龍絲特多龍絲之製造加工及內外銷。 委託營造廠商興建國民住宅商業大樓之出租出售等。</t>
  </si>
  <si>
    <t>聚酯加工絲 ，化纖原料 ，資產股 ，聚酯絲 ，織布 ，紡織中游</t>
  </si>
  <si>
    <t>各種棉麻毛及合成纖維、化學纖維織品之針織加工製造買賣業務。 各種針織布、梭織布、染整、染紗、紡紗及紗之買賣。 
各種合成纖維及其原料及其加工品及化學纖維紗之製造加工及買賣。</t>
  </si>
  <si>
    <t>加工絲、追撚絲、胚布、成品布、染整等其他業務</t>
  </si>
  <si>
    <t>織布 ，紡織中游</t>
  </si>
  <si>
    <t>染整代工 成品布銷售</t>
  </si>
  <si>
    <t>染整 ，紡織中游</t>
  </si>
  <si>
    <t>各種紡織品之印染、整理加工製造及買賣業務 紗類原料之製造買賣、加工及進出口貿易業務</t>
  </si>
  <si>
    <t>長纖梭織布之織造、聚酯加工絲之生產及梭織布、針織布之買賣。 各種伸縮合成纖維絲之製造加工及買賣。 前各項有關業務進出口貿易業務及附帶事業之經營投資。</t>
  </si>
  <si>
    <t>尼龍原絲、假撚絲、仿棉絲製造、加工及買賣 聚酯原絲、假撚絲、空氣打節絲製造、加工及買賣 超細纖維、超細纖維布、彈性纖維、彈性纖維布製造、加工及買賣</t>
  </si>
  <si>
    <t>尼龍絲 ，化纖原料 ，尼龍加工絲 ，聚酯加工絲</t>
  </si>
  <si>
    <t>染紗 織布 成衣</t>
  </si>
  <si>
    <t>成衣製造 ，成衣 ，資產股 ，織布 ，紡織中游</t>
  </si>
  <si>
    <t>各類纖維、極細及超極細纖維絲、各種纖維、極細與超極細布種之織 造、染色整理、加工及銷售 各類紡織品之製造加工及買賣</t>
  </si>
  <si>
    <t>染整代工業務 經編針織布織造業務 經編針織布.圓編針織布成品貿易銷售業務</t>
  </si>
  <si>
    <t>染整 ，紡織中游 ，織布</t>
  </si>
  <si>
    <t>電腦及週邊設備 機殼 電源供應器</t>
  </si>
  <si>
    <t>電源供應器 ，電子零件元件 ，機殼</t>
  </si>
  <si>
    <t>營建工程 營建工程</t>
  </si>
  <si>
    <t>基礎建設 ，營造工程</t>
  </si>
  <si>
    <t>各種塑膠製品之加工製造買賣 各種棉毛絲纖維織品之製造代織,買賣,印染,整理及加工內外銷 有關行紀業務進出口貿易事業</t>
  </si>
  <si>
    <t>工業用布 ，紡織中游 ，織布</t>
  </si>
  <si>
    <t>提花布織造、染整與銷售、紡織產品使用之染料及助劑銷售</t>
  </si>
  <si>
    <t>染料，顏料 ，化學工業</t>
  </si>
  <si>
    <t>彈性針織布 成衣</t>
  </si>
  <si>
    <t>成衣業 服飾品製造業 布疋、衣著、鞋、帽、傘、服飾品零售業</t>
  </si>
  <si>
    <t>重電機械類 電器機器類 租賃類</t>
  </si>
  <si>
    <t>電機 ，電力設備 ，引擎相關 ，車用充電相關 ，重型電氣設備 ，配電盤 ，設備儀器廠商 ，資產股 ，電氣自控設備 ，電氣開關設備 ，電氣零件與設備 ，
變電設備 ，汽機車零組件</t>
  </si>
  <si>
    <t>引擎、機車、汽車等及其零件之製造買賣 活塞、活塞肖、活塞環及其配件之製造及買賣 轉向系統零件之製造及買賣</t>
  </si>
  <si>
    <t>轉向系統 ，汽機車零組件 ，引擎相關 ，木床╱車架 ，車用鍛件 ，活塞 ，懸吊系統 ，車用金屬成型</t>
  </si>
  <si>
    <t>氫能源發電、產氫設備及系統 太陽光電/風力發電工程及產品 變電站/昇壓站工程及產品</t>
  </si>
  <si>
    <t>電機 ，電力設備 ，空調製冷 ，重型電氣設備 ，配電工程 ，停車場 ，電氣自控設備 ，電氣開關設備 ，輸配電設備 ，其他公用事業 ，機械</t>
  </si>
  <si>
    <t>配電盤 電機器材、電子產品 變壓器</t>
  </si>
  <si>
    <t>電氣零件與設備 ，電力設備 ，配電工程 ，配電盤 ，電機 ，變電設備</t>
  </si>
  <si>
    <t>工具機及其零件之製造加工買賣 健身機及其零件之製造加工買賣</t>
  </si>
  <si>
    <t>健身器材 ，運動產業 ，手工具機 ，木工機械 ，機械</t>
  </si>
  <si>
    <t>國際貿易</t>
  </si>
  <si>
    <t>煤 ，其他電子元件代理商 ，電子通路</t>
  </si>
  <si>
    <t>汽、機車、腳踏車零件之製造、加工及買賣 一般機械製造、加工及買賣</t>
  </si>
  <si>
    <t>自行車零件 ，機械</t>
  </si>
  <si>
    <t>變壓器及配電盤 配電器材及其他 統包工程</t>
  </si>
  <si>
    <t>變電設備 ，電力設備 ，配電盤</t>
  </si>
  <si>
    <t>經營汽、機車、五金等零件之製造、銷售及進出口貿易業務。 航空飛機零件及航海船舶之製造加工銷售業務。 交通用機械及其零件之製造加工銷售業務等。</t>
  </si>
  <si>
    <t>車燈 ，汽機車零組件</t>
  </si>
  <si>
    <t>汽車燈 機車燈 汽車百貨及零件</t>
  </si>
  <si>
    <t>汽車零件</t>
  </si>
  <si>
    <t>汽車鈑金 ，汽機車零組件</t>
  </si>
  <si>
    <t>底盤、沖壓零組件 車架、大樑 木床後車身、模治具</t>
  </si>
  <si>
    <t>木床╱車架 ，汽機車零組件 ，汽車鈑金 ，懸吊系統</t>
  </si>
  <si>
    <t>各種腳踏車之零件機械五金之加工製造買賣業務</t>
  </si>
  <si>
    <t>氣動打釘機及各種氣動機械等之製造加工,裝配買賣. 建材加工,裝配買賣業務. 前各項有關產品零組件及五金零件之進出口貿易業務.</t>
  </si>
  <si>
    <t>手工具機 ，機械 ，自行車零件</t>
  </si>
  <si>
    <t>金屬及非金屬電腦數控加工中心 PCB電子機械 刀具.板材及其他</t>
  </si>
  <si>
    <t>木工機械 ，機械 ，家居相關用品通路 ，雷射鑽孔機、鑽頭 ，印刷電路板相關 ，流通業</t>
  </si>
  <si>
    <t>高低壓配電盤自動控制盤馬達起動盤及試驗儀器設計製造安裝及買賣 各種電工(含變比器)電機電子器材設計製造及買賣 各種電力(含太陽能)及水管系統工程設計承包</t>
  </si>
  <si>
    <t>配電盤 ，電力設備 ，配電工程 ，電力公共事業</t>
  </si>
  <si>
    <t>專用機及自動化設備,電腦控制工具機之設計,製造及銷售 精密元組件製造及銷售 有關上項產品,零件,原料之進出口貿易買賣業務</t>
  </si>
  <si>
    <t>工具機 ，機械 ，龍門機</t>
  </si>
  <si>
    <t>各種縫紉機及其零件之加工製造﹑裝配買賣業務。 銑類製品鑄造加工及買賣。 縫紉機零件之鑄造加工及買賣業務。</t>
  </si>
  <si>
    <t>工業用縫紉機 ，機械</t>
  </si>
  <si>
    <t>金屬成型事業：各種金屬件之製造加工與組裝銷售。 建設住宅事業：住宅及大樓之開發租售。 生活創新事業：經營零售百貨業務、國際觀光旅館業務等。</t>
  </si>
  <si>
    <t>引擎相關 ，汽機車零組件 ，車用鑄件 ，剎車系統 ，傳動系統 ，資產股 ，機械零組件 ，營建 ，地產 ，車用金屬成型 ，機械</t>
  </si>
  <si>
    <t>電子零組件製造業(電子點火器、電壓調整器、整流器)； 電動工具製造業(電鑽、打釘機等) 機車及其零件製造業；一般儀器製造業；</t>
  </si>
  <si>
    <t>車用電子 ，手工具機 ，行車紀錄器 ，客貨車輛相關 ，胎壓監測系統 ，倒車影像系統 ，車輛整車 ，機械</t>
  </si>
  <si>
    <t>汽、機車、農業機械等之齒輪、軸類製造及買賣。 各種機械及零件之製造加工與代理經銷買賣業務。 各種汽機車零件製造及代理經銷買賣。</t>
  </si>
  <si>
    <t>傳動系統 ，汽機車零組件 ，機械零組件 ，機械</t>
  </si>
  <si>
    <t>各種蓄電池極板製造、買賣、內外銷 汽、機車蓄電池、密閉式照明電池製造、裝配、加工、買賣 前項原料之買賣</t>
  </si>
  <si>
    <t>工業用電池 ，電力設備</t>
  </si>
  <si>
    <t>電動工具及其零件製造買賣 汽車燈具及其零件製造買賣</t>
  </si>
  <si>
    <t>手工具機 ，機械 ，車燈 ，汽機車零組件</t>
  </si>
  <si>
    <t>鑽床.車床.銑床.自動鉋床等機械及其零件.五金工具製造買賣 馬達及其零件製造買賣 有關國內外廠商產品之進出口貿易</t>
  </si>
  <si>
    <t>木工機械 ，機械</t>
  </si>
  <si>
    <t>各種工作母機及其零配件製造加工買賣。 軌道車輛及其零件製造業。 代理前各項有關國內外廠商產品報價投標及經銷。</t>
  </si>
  <si>
    <t>工具機 ，機械</t>
  </si>
  <si>
    <t>主要經營手工具、電腦機械、馬達、電動工具、自動控制系統。 電動測試儀器、木工機械及五金零件之製造加工及買賣業務。</t>
  </si>
  <si>
    <t>家用/工業用縫紉機及相關半成品、零件 吸塵器及相關半成品、零件</t>
  </si>
  <si>
    <t>家用縫紉機 ，機械 ，金屬加工╱製品 ，傳產其他</t>
  </si>
  <si>
    <t>各種研磨品,各種切削刀具,之製造加工經銷及代理研磨加工 再生晶圓 其他金屬製品製造業－金屬台金,熱處理業,表面處理業,模具製造業</t>
  </si>
  <si>
    <t>磨料磨具 ，機械 ，矽晶圓 ，IC製造</t>
  </si>
  <si>
    <t>鍛造鋁合金輪圈與懸吊系統零件 鋁材二次加工</t>
  </si>
  <si>
    <t>輪圈 ，汽機車零組件 ，懸吊系統</t>
  </si>
  <si>
    <t>1.資訊週邊產品,包括:NB金屬機殼及鍵盤,印表機及LCD之機構件等。 2.消費性電子產品,包括家庭劇院,環繞式音響及DVD之機構件等。 
3.上述產品之模具開發。</t>
  </si>
  <si>
    <t>模具沖壓 ，電子零件元件 ，機殼</t>
  </si>
  <si>
    <t>食品機器設備製造及買賣</t>
  </si>
  <si>
    <t>其他產業機械 ，機械</t>
  </si>
  <si>
    <t>樞紐HINGE之製造及買賣 各種模具之加工製造及買賣</t>
  </si>
  <si>
    <t>樞紐 ，電子零件元件</t>
  </si>
  <si>
    <t>電腦數值控制車床製造加工買賣 各種自動化機械五金工具及零件製造買賣 各種工作母機及其零件製造加工買賣</t>
  </si>
  <si>
    <t>-</t>
  </si>
  <si>
    <t>合金鋼</t>
  </si>
  <si>
    <t>各類電子及汽車零件之加工製造買賣之產品業務</t>
  </si>
  <si>
    <t>汽機車零組件 ，車用沖壓件 ，模具沖壓 ，車用金屬成型 ，電子零件元件</t>
  </si>
  <si>
    <t>有關各種車輛之金屬製水箱製造加工買賣內外銷 有關生產水箱之專用機械買賣內外銷 金屬、塑膠模具及水箱零件之加工、製造、買賣</t>
  </si>
  <si>
    <t>車用冷卻系統 ，汽機車零組件</t>
  </si>
  <si>
    <t>1589</t>
  </si>
  <si>
    <t>永冠-KY</t>
  </si>
  <si>
    <t>主要從事球狀石墨鑄鐵/灰口鑄鐵之高級鑄件產品之製造及銷售業務</t>
  </si>
  <si>
    <t>氣動控制元件,氣動執行元件, 氣源處理元件及氣動輔助元件之研發,生產及銷售</t>
  </si>
  <si>
    <t>氣動式槍釘系列製造、生產 傢俬釘製造、生產</t>
  </si>
  <si>
    <t>螺絲、螺帽 ，線材、盤元</t>
  </si>
  <si>
    <t>櫃運動休閒</t>
  </si>
  <si>
    <t>運動健身器材用之零組件/成車製造及銷售</t>
  </si>
  <si>
    <t>工業馬達 ，機械 ，健身器材 ，運動產業</t>
  </si>
  <si>
    <t>電子零組件製造業 設計、研發、生產CCD自動對位曝光機</t>
  </si>
  <si>
    <t>PCB其他設備 ，設備儀器廠商 ，半導體設備</t>
  </si>
  <si>
    <t>健身器材</t>
  </si>
  <si>
    <t>健身器材 ，運動產業 ，傢俱 ，家居用品</t>
  </si>
  <si>
    <t>機車及其零件製造及銷售 沙灘車及其零件製造及銷售 其他車輛及其零件製造及銷售</t>
  </si>
  <si>
    <t>沙灘車 ，車輛整車 ，電動機車 ，機車</t>
  </si>
  <si>
    <t>鋁線、鋁電線電纜、交連聚乙烯電纜及其配件等製造及買賣等業務。 鋁門窗、鋁型材、帷幕牆之設計、製造、按裝及買賣等業務。 其他。</t>
  </si>
  <si>
    <t>電力電纜 ，電線電纜 ，金屬建材 ，建材</t>
  </si>
  <si>
    <t>電子.電化等製品之製造.加工.承攬.批發.零售等業務 電子.電化等製品及汽車之買賣、保養、修理等業務 倉儲業務之經營，有關進出口業務</t>
  </si>
  <si>
    <t>家電 ，小家電 ，冷氣機 ，物流業 ，液晶電視 ，資產股 ，電冰箱 ，顯示器 ，運輸事業</t>
  </si>
  <si>
    <t>電線電纜、鋼線鋼纜及特殊鋼之生產與銷售</t>
  </si>
  <si>
    <t>電力電纜 ，電線電纜 ，不鏽鋼 ，裸銅線</t>
  </si>
  <si>
    <t>各種電線電纜及銅製品等之加工,製造,銷售及施工等 各種電力,通信工程設計,施工維護及技術服務等 
各種電氣器具,電力及通信器材,通信用戶迴路配線器材等之製造買賣</t>
  </si>
  <si>
    <t>電力電纜 ，電線電纜 ，裸銅線 ，銅 ，非鐵金屬</t>
  </si>
  <si>
    <t>發電輸電配電機械製造業、電線電纜製造業、其他塑膠製品製造業 電子零組件製造業、配管工程業、其它工程業、塑膠膜、鋼線鋼纜 
金屬結構建築組件製造業、電信器材電子材料批發業、國際貿易業</t>
  </si>
  <si>
    <t>電力電纜 ，電線電纜 ，漆包線 ，裸銅線</t>
  </si>
  <si>
    <t>電器、照明產品等之製造與銷售及進出口貿易業務、 代理廠商產品之報價經銷及投標，委託廠商從事電器 加工製造及銷售，陶瓷及陶瓷製品製造業、衛浴批發</t>
  </si>
  <si>
    <t>照明 ，家電 ，LED照明產品 ，LED</t>
  </si>
  <si>
    <t>各種電線、電纜之製造、加工、銷售 太陽能電纜及通信線纜之製造與銷售</t>
  </si>
  <si>
    <t>電冰箱、冷氣機、洗衣機、電視機等家電製品製造販賣。 壓縮機、鑄造零件、通信器材之製造販賣。 一般進出口貿易業務。</t>
  </si>
  <si>
    <t>家電 ，小家電 ，冷氣機 ，洗衣機 ，液晶電視 ，資產股 ，電冰箱</t>
  </si>
  <si>
    <t>各項電線電纜之配件、絕緣材料、銅線之製造、加工及銷售。 前各項有關機械及其配件之製造、加工及銷售。 電器承裝業。</t>
  </si>
  <si>
    <t>電線電纜、金屬之製造、加工、銷售 電機、電氣器材及絕緣體材料之製造、加工、銷售 前項各業務之進出口貿易、代理及經銷</t>
  </si>
  <si>
    <t>電風扇、電暖器及各式小家電之研發、生產及銷售</t>
  </si>
  <si>
    <t>油脂 ，大宗物資 ，食品加工 ，控股公司 ，資產股 ，麵製品相關</t>
  </si>
  <si>
    <t>藥品製劑、成藥及原料、醫療器材等之製造與買賣。 雜項食品製造、冬蟲夏草食品之類似藥品劑型食品。 飲料製造業、菌種業、生物技術服務業等。</t>
  </si>
  <si>
    <t>食品生技 ，生物科技 ，保健食品 ，食品加工</t>
  </si>
  <si>
    <t>硫酸鉀,鹽酸之製造及買賣業務。 純鹼,小蘇打之買賣業務。 混合磷酸鈣,氯化鈣,鹽之買賣業務。</t>
  </si>
  <si>
    <t>肥料 ，化學工業 ，化學產品通路 ，散裝航運 ，鹼業 ，運輸事業</t>
  </si>
  <si>
    <t>烷基苯、正烯烴、壬酚、石油樹脂及其衍生物之製造及加工買賣。</t>
  </si>
  <si>
    <t>烷基苯 ，化學工業 ，合成樹脂 ，酚</t>
  </si>
  <si>
    <t>乙二醇,二乙二醇及環氧乙烷製造與買賣 氣氧,液氧,氣氮,液氮,液氬及壓縮空氣之製造與買賣 乙醇胺,碳酸乙烯脂,聚乙二醇及脂肪醇聚氧乙烯醚之製造與買賣</t>
  </si>
  <si>
    <t>EG ，化纖原料 ，其他化工產品 ，化學工業</t>
  </si>
  <si>
    <t>色料化學品,特用化學品,醫藥化學品,電子化學品</t>
  </si>
  <si>
    <t>染料，顏料 ，化學工業 ，光阻劑 ，其他化工產品 ，電子化工材料</t>
  </si>
  <si>
    <t>農藥 其他</t>
  </si>
  <si>
    <t>農藥 ，化學工業 ，連鎖超市 ，流通業</t>
  </si>
  <si>
    <t>基本化學工業、化學原料批發(零售)業 化妝品製(批)業、國際貿易業 除許可業務外、得經營法令非限制或禁止之業務.</t>
  </si>
  <si>
    <t>保險粉 ，化學工業 ，其他化工產品</t>
  </si>
  <si>
    <t>石油化工原料製造業、其他石油及煤製品製造業 清潔用品製造業、其他化學製品批發業、清潔用品批發業 國際貿易業</t>
  </si>
  <si>
    <t>正烷屬烴 ，化學工業 ，其他化工產品 ，烷基苯</t>
  </si>
  <si>
    <t>各種工業用合成樹脂之產銷 印刷電路基板、光阻材料之產銷 特殊化學品</t>
  </si>
  <si>
    <t>合成樹脂 ，化學工業 ，電子化工材料</t>
  </si>
  <si>
    <t>人造纖維、聚胺纖維、聚脂纖維、化學品及其原料之製造加工 乙二醇、環氧乙烷、氮氣及有關石油化學工業產品之製造買賣 
委託營造廠興建國民住宅與商業大樓之出租出售業務</t>
  </si>
  <si>
    <t>EG ，化纖原料 ，其他化工產品 ，聚酯加工絲 ，聚酯絲 ，化學工業</t>
  </si>
  <si>
    <t>人用藥品 健康食品</t>
  </si>
  <si>
    <t>西藥製劑 ，醫藥產業 ，食品生技 ，學名藥 ，生物科技</t>
  </si>
  <si>
    <t>其他化學製品製造. 合成樹脂及塑膠製造. 農藥製造.</t>
  </si>
  <si>
    <t>其他化工產品 ，化學工業 ，PU樹脂</t>
  </si>
  <si>
    <t>肥料產品 化工產品 電子級化學品</t>
  </si>
  <si>
    <t>肥料 ，化學工業 ，其他化工產品 ，資產股</t>
  </si>
  <si>
    <t>1.煤化學品； 2.鋰電池負極材料； 3.半導體相關精密碳材。</t>
  </si>
  <si>
    <t>煤化工 ，化學工業</t>
  </si>
  <si>
    <t>化工原料物流</t>
  </si>
  <si>
    <t>化學產品通路 ，化學工業 ，油品儲運╱分銷 ，石油及天然氣</t>
  </si>
  <si>
    <t>油漆之製造及內外銷 油漆工程之包辦 合成樹脂之買賣業務</t>
  </si>
  <si>
    <t>塗料 ，化學工業</t>
  </si>
  <si>
    <t>硫酸等及各化學工業原料製造暨零售與成品之買賣。 前項有關化學工程之設計。 各工業投資及化學原料及進出口貿易及代理經銷。</t>
  </si>
  <si>
    <t>強酸產品 ，化學工業 ，其他化工產品 ，染料，顏料 ，電子化工材料</t>
  </si>
  <si>
    <t>醫藥用品銷售 美髮、護髮與肌膚清潔用品銷售</t>
  </si>
  <si>
    <t>醫藥流通 ，醫藥產業 ，衛生清潔用品 ，化學工業</t>
  </si>
  <si>
    <t>生物技術醫療器材設備製造業</t>
  </si>
  <si>
    <t>血糖儀 ，體外診斷用醫材</t>
  </si>
  <si>
    <t>PU樹脂</t>
  </si>
  <si>
    <t>PU樹脂 ，化學工業 ，其他化工產品</t>
  </si>
  <si>
    <t>醫療器材設備製造業、批發業及零售業 心肺復甦健身機及重量訓練機系列產品製造、批發與零售業 其他電機及電子機械器材製造業(馬達)</t>
  </si>
  <si>
    <t>健身器材 ，運動產業</t>
  </si>
  <si>
    <t>鹽產品 包裝飲用水 美容保養品</t>
  </si>
  <si>
    <t>製鹽 ，大宗物資 ，非酒精飲料 ，美妝保養品 ，食品生技 ，生物科技 ，時尚產業 ，飲料相關</t>
  </si>
  <si>
    <t>櫃化學</t>
  </si>
  <si>
    <t>軟蠟、硬蠟、凡士林原料、配方蠟及製蠟特用化學品之開發、製造 各種水產品批發銷售 太陽能光電設備建造買賣</t>
  </si>
  <si>
    <t>石蠟 ，化學工業 ，太陽能發電 ，水產品加工 ，食品加工 ，電力</t>
  </si>
  <si>
    <t>醋酸丁酯、醋酸丙酯、丙二醇甲醚醋酸酯、丙二醇甲醚丙酸酯、 甲醛、尿素甲醛樹脂、有機化學溶劑等製造、加工、買賣及外銷等</t>
  </si>
  <si>
    <t>溶劑 ，化學工業 ，化學產品通路 ，其他化工產品</t>
  </si>
  <si>
    <t>溶劑型PU樹脂,水性PU樹脂,無溶劑PU樹脂,聚異氰酸酯。 熱可塑性聚氨酯(TPU塑粒)。</t>
  </si>
  <si>
    <t>中.西及動物藥品、環境衛生藥品及化妝品之製造加工及販賣業務 各種試藥.食品添加物.香料.界面活性劑之製造加工及販賣業務</t>
  </si>
  <si>
    <t>生物高分子材料應用於生物醫材及醫美保養品的研發、製造及銷售</t>
  </si>
  <si>
    <t>醫用植入材料 ，輔助與彌補用醫材 ，美妝保養品 ，時尚產業</t>
  </si>
  <si>
    <t>細胞治療 再生醫療 醫療大數據</t>
  </si>
  <si>
    <t>生物科技 ，生技服務 ，美妝保養品 ，時尚產業</t>
  </si>
  <si>
    <t>貴金屬材料 鑄錠 其他</t>
  </si>
  <si>
    <t>電子化工材料 ，回收、焚化相關 ，貴金屬 ，傳產其他</t>
  </si>
  <si>
    <t>透明質酸(玻尿酸)醫療器材產品研發製造及銷售 透明質酸(玻尿酸)保養品研發製造及銷售</t>
  </si>
  <si>
    <t>醫療器材、生化試藥及西藥之買賣業務</t>
  </si>
  <si>
    <t>醫療器材通路 ，洗腎器具 ，手術與治療用醫材</t>
  </si>
  <si>
    <t>原料藥、針劑製劑之研發、產銷及相關產品之諮詢及技術服務業務 生物技術服務 國際貿易業</t>
  </si>
  <si>
    <t>生技食品 微生物發酵萃取專業代工</t>
  </si>
  <si>
    <t>通用醫藥成分及產品之開發、製造與銷售 醫療器材批發零售業 國際貿易業</t>
  </si>
  <si>
    <t>新藥研發 ，醫藥產業 ，原料藥 ，學名藥</t>
  </si>
  <si>
    <t>平板玻璃之製造與銷售 玻璃纖維布及玻璃纖維束之製造與銷售 玻璃器皿之製造與銷售</t>
  </si>
  <si>
    <t>玻璃 ，建材 ，玻纖布 ，印刷電路板相關</t>
  </si>
  <si>
    <t>委託營造廠商興建國民住宅及商業大樓出租出售業務。</t>
  </si>
  <si>
    <t>陶瓷及陶瓷製品製造業、石材製品製造業、特定專業區開發業 新市鎮、新社區開發業、耐火材料製造業、其他化學製品製造業 
除許可業務外，得經營法令非禁止或限制之業務。</t>
  </si>
  <si>
    <t>陶瓷 ，建材</t>
  </si>
  <si>
    <t>委託營造廠商興建商業大樓及國民住宅出租、出售業務</t>
  </si>
  <si>
    <t>色釉料 精密陶瓷,結晶化玻璃製品 陶瓷及陶瓷製品,其他化學材料</t>
  </si>
  <si>
    <t>釉料 ，建材</t>
  </si>
  <si>
    <t>鏡片、鏡框、清洗器具製造加工進出口買賣 磁碟光碟片、光學儀器研究開發製造加工進出口買賣 隱形眼鏡、清潔液、醫療器材進出口買賣</t>
  </si>
  <si>
    <t>眼鏡 ，傳產其他</t>
  </si>
  <si>
    <t>電子級玻璃纖維 電子級玻璃纖維 電子級玻璃纖維</t>
  </si>
  <si>
    <t>各種衛浴設備、周邊製品之銷售</t>
  </si>
  <si>
    <t>造紙</t>
  </si>
  <si>
    <t>紙類之生產及運銷 紙類加工品之製造 紙業重要原料之產銷</t>
  </si>
  <si>
    <t>家庭用紙 ，造紙業 ，物業投資發展 ，飯店 ，資產股 ，地產 ，旅館、餐飲</t>
  </si>
  <si>
    <t>紙類之製銷及買賣 紙器及紙類加工品之製銷 委託營造商興建國民住宅及商業大樓出售,出租</t>
  </si>
  <si>
    <t>工業用紙 ，造紙業 ，文化用紙 ，家庭用紙</t>
  </si>
  <si>
    <t>闊(針)葉樹漂白漿 , 道林紙, 微塗紙, 化工藥品, 肥料</t>
  </si>
  <si>
    <t>文化用紙 ，造紙業 ，特殊用紙 ，紙漿</t>
  </si>
  <si>
    <t>紙類之批發零售及國內外採購運銷業務</t>
  </si>
  <si>
    <t>工業用紙 ，造紙業</t>
  </si>
  <si>
    <t>工業用紙 ，造紙業 ，文化用紙 ，家庭用紙 ，紙漿 ，控股公司 ，衛生清潔用品 ，化學工業</t>
  </si>
  <si>
    <t>紙器及紙類之製造、印刷、加工、買賣、代理及進出口業務。 造紙原料之製造、加工、買賣、代理及進出口業務。 紙器及紙類加工設備之買賣。</t>
  </si>
  <si>
    <t>鋼品設計製造買賣儲運及其他相關業務(含輕金屬,尖端材料) 鋼廠之籌建 鋼鐵及相關工業之工程顧問管理諮詢</t>
  </si>
  <si>
    <t>冷軋鋼捲 ，板鋼 ，棒鋼 ，塗鍍鋼捲 ，熱軋鋼捲 ，線材、盤元 ，鋼板 ，鋼胚 ，鍍鋅鋼捲 ，條鋼</t>
  </si>
  <si>
    <t>鋼筋、扁鐵、角鐵、盤元、其他鋼鐵製品之製造加工銷售 型鋼及合金鋼、工具鋼、高碳鋼、其他特殊鋼之製造加工銷售 輪船解體、舊船買賣.....等</t>
  </si>
  <si>
    <t>鋼筋 ，條鋼 ，型鋼 ，鋼結構</t>
  </si>
  <si>
    <t>線材</t>
  </si>
  <si>
    <t>不鏽鋼線材 ，不鏽鋼 ，線材、盤元</t>
  </si>
  <si>
    <t>鋼管、鍍鋅鋼管、鋼管樁 冷軋鋼捲(板) 熱軋鋼捲(板)、塗面鋼捲(板)</t>
  </si>
  <si>
    <t>鋼管 ，條鋼</t>
  </si>
  <si>
    <t>各種銅製品與銅片之製銷與加工,廢銅鐵之買賣及舊廢船之解體 印刷電路基板用銅箔,積體電路及各種電路用引線架之製造買賣貿易 
以銅為基材之電子材料及原料製造買賣及外銷貿易</t>
  </si>
  <si>
    <t>銅 ，非鐵金屬</t>
  </si>
  <si>
    <t>鋼板.貨櫃部材.特殊鋼.矽鋼.特帶.鋼結構 車身衝壓.倉儲設備</t>
  </si>
  <si>
    <t>鋼剪裁加工 ，板鋼 ，鋼結構 ，條鋼</t>
  </si>
  <si>
    <t>螺絲,螺帽,攻牙螺絲,磨光線材及球狀化線材製造買賣。 一般事業,有害事業廢棄物清除,處理業務。 
工業機械,電訊設備,汽機車及醫療器材零件製造買賣,國貿業務。</t>
  </si>
  <si>
    <t>各類型鋼.鋼構架.機械體及水工機械之設計.製造.安裝及技術服務。 金屬製品及加工用化學品之生產.進出口及買賣業務。 
各類環保工程(包含焚化爐、污染防治設備)之設計.製造.安裝。</t>
  </si>
  <si>
    <t>鋼結構 ，條鋼</t>
  </si>
  <si>
    <t>鋼捲、鋼管</t>
  </si>
  <si>
    <t>熱軋鋼捲 ，板鋼 ，冷軋鋼捲</t>
  </si>
  <si>
    <t>製鋼及軋鋼製造修理並加工買賣 各種角鋼扁鋼槽鋼鋼板工字鋼等製造及加工買賣 各種鋼筋圓鋼等特殊鋼製造及加工買賣</t>
  </si>
  <si>
    <t>鋼筋 ，條鋼 ，型鋼 ，棒鋼</t>
  </si>
  <si>
    <t>盤元線材、球化線材、鍍鋅鐵線及螺絲之生產及買賣</t>
  </si>
  <si>
    <t>線材、盤元 ，飯店 ，螺絲、螺帽 ，旅館、餐飲</t>
  </si>
  <si>
    <t>鋼管(板)製造及銷售</t>
  </si>
  <si>
    <t>鋼管 ，條鋼 ，不鏽鋼剪裁加工 ，鋼剪裁加工 ，不鏽鋼 ，板鋼</t>
  </si>
  <si>
    <t>螺絲 球化線材 機械零件</t>
  </si>
  <si>
    <t>線材、盤元 ，螺絲、螺帽</t>
  </si>
  <si>
    <t>酸洗鋼捲、軋延鋼捲、鍍鋅鋼捲、烤漆鋼捲、鋼構工程、起重機</t>
  </si>
  <si>
    <t>鍍鋅鋼捲 ，板鋼 ，烤漆鋼捲</t>
  </si>
  <si>
    <t>不銹鋼捲</t>
  </si>
  <si>
    <t>冷軋不鏽鋼 ，不鏽鋼</t>
  </si>
  <si>
    <t>生產銷售不銹鋼及鋁產品。 生產銷售螺絲螺帽產品。</t>
  </si>
  <si>
    <t>不鏽鋼 ，不鏽鋼品 ，不鏽鋼管 ，鋁 ，螺絲、螺帽 ，非鐵金屬 ，線材、盤元</t>
  </si>
  <si>
    <t>鋼筋.鋼胚.棒鋼.盤元.廢鋼等鋼製品之製造加工買賣業務 大鋼胚.小鋼胚.鋼錠.等特殊鋼之製造.加工.買賣業務 廢鐵進口.輪船解體急舊船買賣業務</t>
  </si>
  <si>
    <t>鋼筋 ，條鋼</t>
  </si>
  <si>
    <t>冷軋、鍍鋅及烤漆鋼捲之製造、加工及銷售。</t>
  </si>
  <si>
    <t>鋼鐵治鍊業. 鋼鐵軋延及擠型業. 鋼鐵鑄造業. 鋼材二次加工業 其他金屬製品製造業.熱處理業.表面處理業. 再生能源自用發電設備 
五金批發業.國際貿易業.產品設計業. 除許可業務外，得經營法令非</t>
  </si>
  <si>
    <t>不鏽鋼管 ，不鏽鋼 ，不鏽鋼剪裁加工</t>
  </si>
  <si>
    <t>各種鋼鐵整平裁剪加工買賣 各種鋼構構件製作加工買賣 各種鋼鐵代理報價買賣</t>
  </si>
  <si>
    <t>鋼剪裁加工 ，板鋼</t>
  </si>
  <si>
    <t>不銹鋼板、捲裁切 不銹鋼板表面處理</t>
  </si>
  <si>
    <t>不鏽鋼剪裁加工 ，不鏽鋼</t>
  </si>
  <si>
    <t>預力鋼絞線 一般鋼線 預力鋼線</t>
  </si>
  <si>
    <t>線材、盤元</t>
  </si>
  <si>
    <t>不銹鋼捲(板)裁切及買賣 不銹鋼焊接鋼管之製造加工及買賣 不銹鋼角鋼,扁鐵及槽鐵等之製造加工及買賣</t>
  </si>
  <si>
    <t>櫃鋼鐵</t>
  </si>
  <si>
    <t>不銹鋼品</t>
  </si>
  <si>
    <t>冷軋不鏽鋼 ，不鏽鋼 ，資產股 ，熱軋不鏽鋼</t>
  </si>
  <si>
    <t>鋼筋製造買賣 鋼胚製造買賣</t>
  </si>
  <si>
    <t>機械設備製造業。 其他機械製造業(許可及限制業務除外)。 發電、輸電、配電機械製造業。</t>
  </si>
  <si>
    <t>軸承╱滑軌 ，機械 ，機器人</t>
  </si>
  <si>
    <t>研發、設計、製造和銷售伺服器等用導軌及其週邊零組件生產及買賣 鉸鏈(筆記型電腦鉸鏈)及其零組件之製造生產及買賣 滑軌之製造生產及買賣</t>
  </si>
  <si>
    <t>其他電子零件 ，電子零件元件</t>
  </si>
  <si>
    <t>櫃電器電纜</t>
  </si>
  <si>
    <t>漆包線、三層絕緣線、FIW、絞線、絲包線、膜包線、 鐵氟龍線、無骨架線圈製造。 一般貿易業務(許可業務除外)</t>
  </si>
  <si>
    <t>水管開關配件 閘門凡而、考克、水道衛生器材 各種銅器等之製造加工及買賣</t>
  </si>
  <si>
    <t>水龍頭 ，家居用品</t>
  </si>
  <si>
    <t>螺絲、螺帽、螺絲釘及鉚釘等製品製造業 金屬線製品製造業</t>
  </si>
  <si>
    <t>螺絲、螺帽 ，線材、盤元 ，不鏽鋼緊固件 ，不鏽鋼線材 ，不鏽鋼</t>
  </si>
  <si>
    <t>快削鋼、磨光鋼、棒鋼、中碳鋼、鋼線、鐵線、不鏽鋼材等買賣 鐵絲、鐵釘製品之製造加工 各項有關產品之買賣進出口貿易</t>
  </si>
  <si>
    <t>各種螺絲、木質螺絲普通木螺釘及有關固定物製造加工買賣。 各種有關螺絲機械之製造及加工買賣。 表面處理、熱處理及伸線製造及買賣業務。</t>
  </si>
  <si>
    <t>汽車、機械用之特殊零件、配件生產及研發 汽車用之標準扣件(有螺紋及無螺紋產品) 電子、建築、家具及其他產業用之有螺紋扣件產品</t>
  </si>
  <si>
    <t>各種鑄鐵之鑄造及加工買賣業 金屬原物料之買賣業務 前各項產品之進出口業務</t>
  </si>
  <si>
    <t>不銹鋼板、捲裁切 不銹鋼捲分條 不銹鋼板表面處理</t>
  </si>
  <si>
    <t>機器設備製造業 其他</t>
  </si>
  <si>
    <t>金屬線製品加工</t>
  </si>
  <si>
    <t>輪胎生產 輪胎銷售</t>
  </si>
  <si>
    <t>輪胎 ，橡膠工業 ，資產股</t>
  </si>
  <si>
    <t>製造汽車輪胎、三角膠帶、平面膠帶、運輸膠帶、環型帶、軍用戰 車履帶、帆布特種膠帶、橡膠管以及其他橡膠製品、並批發、零售 之運銷業務。</t>
  </si>
  <si>
    <t>SBR、BR、TPE、TPR橡膠。 上述產品之製造及其有關原物料及加工製品之進出口及銷售。 生產及銷售汽電共生所產生之蒸汽及工商業用電。</t>
  </si>
  <si>
    <t>合成橡膠 ，橡膠工業 ，熱可塑橡膠</t>
  </si>
  <si>
    <t>碳煙 ，橡膠工業</t>
  </si>
  <si>
    <t>輪胎橡膠製品等</t>
  </si>
  <si>
    <t>輪胎 ，橡膠工業 ，橡膠製品</t>
  </si>
  <si>
    <t>各類橡膠輪胎之製造、批發、零售</t>
  </si>
  <si>
    <t>生產銷售橡膠皮 生產銷售塑膠皮 生產銷售乳膠皮</t>
  </si>
  <si>
    <t>橡膠製品 ，橡膠工業 ，倉儲╱貨櫃場 ，塑膠皮布 ，資產股 ，營建 ，石化業 ，地產 ，運輸事業</t>
  </si>
  <si>
    <t>橡膠.塑膠製品之製造.加工及內外銷. 有關上項之進出口業務. 經營上項附帶業務.</t>
  </si>
  <si>
    <t>橡膠輸送帶及其他橡膠製品</t>
  </si>
  <si>
    <t>橡膠製品 ，橡膠工業</t>
  </si>
  <si>
    <t>各式氣門嘴之製造及銷售</t>
  </si>
  <si>
    <t>汽機車零組件 ，輪圈</t>
  </si>
  <si>
    <t>汽車 零件 保修及其他</t>
  </si>
  <si>
    <t>汽車製造 ，車輛整車 ，汽車銷售 ，汽機車零組件 ，資產股</t>
  </si>
  <si>
    <t>汽車及相關零組件等之製造、銷售</t>
  </si>
  <si>
    <t>汽車製造 ，車輛整車 ，汽車銷售 ，汽機車零組件 ，客貨車輛相關 ，電動機車 ，機車零組件</t>
  </si>
  <si>
    <t>生產汽車、機車及其零件、引擎、模治具內外銷 提供有關產品之技術服務及其諮詢顧問業務</t>
  </si>
  <si>
    <t>機車 ，車輛整車 ，汽車製造 ，汽車銷售 ，資產股 ，電動機車</t>
  </si>
  <si>
    <t>各種車輛、車輛用冷暖氣機及其零件之裝配、買賣、修理、保養 進出口業務</t>
  </si>
  <si>
    <t>汽車銷售 ，車輛整車 ，汽車服務相關 ，汽機車零組件</t>
  </si>
  <si>
    <t>船艦建造及維修 大型鋼構及機械製造 海工及其他營業工程</t>
  </si>
  <si>
    <t>造船 ，機械</t>
  </si>
  <si>
    <t>鋼結構製造 貨櫃修理 除許可業務外，得經營法令非禁止或限制之業務</t>
  </si>
  <si>
    <t>鋼結構 ，條鋼 ，回收、焚化相關 ，傳產其他</t>
  </si>
  <si>
    <t>潔淨級管、管件、微接頭元件及潔淨閥類。 化工級不鏽鋼(碳鋼)焊接管配件。</t>
  </si>
  <si>
    <t>不鏽鋼品 ，不鏽鋼</t>
  </si>
  <si>
    <t>汽車銷售與研發</t>
  </si>
  <si>
    <t>汽車銷售 ，車輛整車 ，汽機車零組件</t>
  </si>
  <si>
    <t>汽車及其零件製造業 國際貿易業 除許可業務外,得經營法令非禁止或限制之業務</t>
  </si>
  <si>
    <t>安全氣囊 ，汽車內裝 ，汽機車零組件 ，傳產其他</t>
  </si>
  <si>
    <t>引擎活塞環之製造與銷售暨引擎零組件及汽車零配件之買賣</t>
  </si>
  <si>
    <t>活塞 ，汽機車零組件 ，食品飲料相關通路 ，流通業</t>
  </si>
  <si>
    <t>汽車及其零件製造 汽、機車零件配備批發 汽、機車零件配備零售</t>
  </si>
  <si>
    <t>車用電子 ，胎壓監測系統 ，倒車雷達</t>
  </si>
  <si>
    <t>精密金屬零件之機械加工、製造及買賣</t>
  </si>
  <si>
    <t>汽機車零組件 ，自行車零件 ，金屬加工╱製品 ，傳產其他 ，機械</t>
  </si>
  <si>
    <t>風扇 鼓風機 升降機</t>
  </si>
  <si>
    <t>生產銷售汽車、機車沖壓零組件及沖壓生產線設備等。</t>
  </si>
  <si>
    <t>生產汽車零組件、沖壓產品、熱壓成型產品 模具設計</t>
  </si>
  <si>
    <t>汽機車零組件 ，車用沖壓件 ，模具 ，車用金屬成型 ，機械</t>
  </si>
  <si>
    <t>逆變器散熱模組及其零組件</t>
  </si>
  <si>
    <t>汽車鈑金模具</t>
  </si>
  <si>
    <t>汽車零售業務 汽、機車零件配備零售業務 汽車修理業務</t>
  </si>
  <si>
    <t>汽車銷售 ，車輛整車</t>
  </si>
  <si>
    <t>電腦資訊系統及週邊設備之製造加工及買賣業務 多功能事務機、資料儲存設備之製造加工及買賣業務 網路設備、系統設備及其他影像處理設備之製造加工及買賣業務</t>
  </si>
  <si>
    <t>電源供應器 ，電子零件元件 ，LED封裝 ，LED照明產品 ，PV Inverter ，光碟機╱燒錄機 ，光纖被動元件 ，車用電子 ，車用電池 ，
事務機器 ，無線充電 ，無線網路設備系統(WLAN) ，週邊產品 ，電腦系統業 ，機殼 ，鍵盤 ，LED ，太陽能 ，光通訊 ，汽機車零組件 ，通訊設備 
，電子其他</t>
  </si>
  <si>
    <t>積體電路 各種半導體相關零組件</t>
  </si>
  <si>
    <t>影像掃描器 光電子產品</t>
  </si>
  <si>
    <t>掃瞄器 ，週邊產品 ，量測儀器 ，醫學影像裝置 ，設備儀器廠商 ，診斷與監測用醫材</t>
  </si>
  <si>
    <t>電源供應系統、無刷直流風扇、散熱系統、微型化關鍵零組件、 電動車電源相關系統、工業自動化、視訊顯示、資訊、網路通訊 
消費性電子、可再生能源應用、智慧樓宇管理與控制解決方案等</t>
  </si>
  <si>
    <t>電源供應器 ，電子零件元件 ，LED照明產品 ，PV Inverter ，UPS ，投影機 ，系統整合 ，車用充電相關 ，車用電子 ，車用電池 ，
其他電子零件 ，通訊設備 ，散熱風扇馬達 ，散熱模組 ，晶片電阻 ，無線充電 ，雲端科技 ，電感 ，機器人 ，變壓器 ，顯示器 ，
Internet技術與基礎設施 ，LED ，太陽能 ，汽機車零組件 ，被動元件 ，軟體業 ，電力設備 ，機械</t>
  </si>
  <si>
    <t>消費性電子產品、網路通訊產品及影像產品等之製造、加工、買賣。</t>
  </si>
  <si>
    <t>電子製造服務 ，電腦系統業 ，3D印表機 ，POS機系統 ，手機製造 ，印表機 ，車用電子 ，穿戴式裝置 ，家電 ，桌上型電腦 ，消費性電子產品 ，
通訊設備 ，硬碟相關 ，筆記型電腦製造 ，視訊轉換相關 ，手機 ，週邊產品</t>
  </si>
  <si>
    <t>多層印刷電路板</t>
  </si>
  <si>
    <t>印刷電路板 ，印刷電路板相關 ，軟板</t>
  </si>
  <si>
    <t>各類印刷電路板之製造,加工,組裝,銷售及服務.</t>
  </si>
  <si>
    <t>光碟片及有關塑膠殼子製造加工與買賣</t>
  </si>
  <si>
    <t>光碟片 ，非揮發性記憶體 ，週邊產品 ，IC製造</t>
  </si>
  <si>
    <t>5C電子產品之研發、設計、產製及銷售。</t>
  </si>
  <si>
    <t>筆記型電腦製造 ，電腦系統業 ，手機製造 ，平板電腦 ，伺服器 ，車用電子 ，穿戴式裝置 ，液晶電視 ，通訊設備 ，智慧型手機 ，電子製造服務 ，顯示器 
，手機 ，家電 ，消費性電子產品</t>
  </si>
  <si>
    <t>國巨</t>
  </si>
  <si>
    <t>被動元件、電阻原料半成品 天線、主動元件 機器設備、零件製造及銷售。</t>
  </si>
  <si>
    <t>晶片電阻 ，被動元件 ，MLCC ，電容 ，電感 ，鉭質電解電容</t>
  </si>
  <si>
    <t>電子零組件 線覽及連接器產品 印刷電路板等</t>
  </si>
  <si>
    <t>連接器 ，電子零件元件 ，印刷電路板 ，連接線材 ，電子製造服務 ，印刷電路板相關 ，電腦系統業</t>
  </si>
  <si>
    <t>積體電路、各種半導體零組件、各種電子、電腦及通訊線路板 電腦及通訊產品之硬體、軟體、系統及其週邊設備 
前各項產品研究發展、設計、製造、裝配、加工、測試及售後服務</t>
  </si>
  <si>
    <t>IC封裝 ，IC封裝測試 ，IC測試 ，電子製造服務 ，電腦系統業</t>
  </si>
  <si>
    <t>電腦主機板、桌上型電腦等之生產及銷售。 電腦週邊產品、筆記型電腦之開發製造及銷售等。</t>
  </si>
  <si>
    <t>主機板 ，電腦系統業 ，平板電腦 ，桌上型電腦 ，筆記型電腦製造 ，繪圖卡 ，消費性電子產品</t>
  </si>
  <si>
    <t>積體電路、各種半導體零組件，及其系統應用產品之 研究發展、設計、製造、測試、銷售及顧問諮詢</t>
  </si>
  <si>
    <t>非揮發性記憶體 ，IC製造 ，IC生產</t>
  </si>
  <si>
    <t>光罩之研究.發展.製造及銷售. 提供有關前述產品之技術協助.諮詢.檢驗.維修與修理服務.</t>
  </si>
  <si>
    <t>光罩 ，IC製造</t>
  </si>
  <si>
    <t>有關光電半導體元件製造與銷售 有關半導體電子元件製造與銷售 以上各項目及其系統產品之研發設計製造銷售推廣及售後服務。</t>
  </si>
  <si>
    <t>LED晶粒 ，LED ，LED照明產品 ，二極體 ，電晶體 ，分離式元件</t>
  </si>
  <si>
    <t>1積體電路2半導體記憶零組件及其系統產品3電腦系統用、數位通訊 用、及週邊設備用之半導體零組件及其系統產品4其他半導體零組件 
5電腦軟體程式設計及資料處理6兼營與業務相關之進出口貿易業務</t>
  </si>
  <si>
    <t>非揮發性記憶體 ，IC製造 ，DRAM ，IC生產</t>
  </si>
  <si>
    <t>電子零組件,資訊產品及通訊產品代理銷售 個人電腦,電腦週邊設備及通訊產品維修,技術服務 3C distributor and service 
provider</t>
  </si>
  <si>
    <t>電腦通路商 ，電子通路 ，IC零組件通路商 ，手機產品零售通路 ，其他電子元件代理商</t>
  </si>
  <si>
    <t>光碟片、影碟片、組裝機器、光電產品</t>
  </si>
  <si>
    <t>光碟片 ，記憶卡 ，硬碟相關 ，儲存設備 ，週邊產品</t>
  </si>
  <si>
    <t>半導體導線架 五金文具用品 模具及其他</t>
  </si>
  <si>
    <t>導線架 ，封測服務與材料 ，文具 ，傳產其他</t>
  </si>
  <si>
    <t>液晶顯示器產品 投影機產品 醫療服務</t>
  </si>
  <si>
    <t>LCD顯示器 ，顯示器 ，工業電腦 ，安全監控系統 ，掃瞄器 ，通訊設備 ，電子製造服務 ，醫學影像裝置 ，醫療服務 ，醫療耗材 ，其他醫療器材 ，
消費性電子產品 ，診斷與監測用醫材 ，週邊產品 ，電腦系統業 ，醫療管理服務</t>
  </si>
  <si>
    <t>從事資訊產品、軟體及維修服務之通路銷售</t>
  </si>
  <si>
    <t>筆記型電腦 ，電腦系統業 ，平板電腦 ，伺服器 ，投影機 ，桌上型電腦 ，週邊產品 ，顯示器 ，消費性電子產品</t>
  </si>
  <si>
    <t>電腦終端機顯示器及有關零組件之加工製造銷售業務 前項產品之進出口貿易(限工廠產品) 代理國內外廠商產品之經銷報價及投標業務</t>
  </si>
  <si>
    <t>鎂鋁合金外殼 ，電子零件元件 ，散熱模組 ，電子製造服務 ，電腦系統業</t>
  </si>
  <si>
    <t>1.電子用印刷線路板及電子材料之製造加工買賣業務; 2.沖床及鋼鐵類之電子用印刷線路板模具之製造加工買賣; 
3.絕緣板之製造加工買賣;4.前項有關進出口貿易業務</t>
  </si>
  <si>
    <t>筆記型電腦 伺服器</t>
  </si>
  <si>
    <t>筆記型電腦製造 ，電腦系統業 ，伺服器 ，植物工廠 ，電子製造服務 ，生物科技</t>
  </si>
  <si>
    <t>3C 資訊產品(含電腦系統產品、主機板及各類板卡 及智慧型手機等手持裝置等)之設計、研發及銷售</t>
  </si>
  <si>
    <t>筆記型電腦 ，電腦系統業 ，主機板 ，桌上型電腦 ，智慧手錶 ，智慧型手機 ，繪圖卡 ，手機 ，穿戴式裝置</t>
  </si>
  <si>
    <t>AI視覺軟體開發、機器人代理、工業控制產品代理 燃氣沼氣發電機代理、柴油發電機組代理 其他</t>
  </si>
  <si>
    <t>其他電子元件代理商 ，電子通路 ，LCM ，自動化設備 ，軟體通路╱代理 ，電機 ，機器人 ，面板業 ，軟體業 ，電力設備 ，機械</t>
  </si>
  <si>
    <t>精密電子量測儀器 自動化量測系統</t>
  </si>
  <si>
    <t>量測儀器 ，設備儀器廠商</t>
  </si>
  <si>
    <t>筆記型電腦 電腦周邊設備</t>
  </si>
  <si>
    <t>筆記型電腦製造 ，電腦系統業 ，物業投資發展 ，資產股 ，地產</t>
  </si>
  <si>
    <t>研究開發、生產、製造、銷售各種特殊應用積體電路 及其組件、系統產品，積體電路設計、高腳數精密封裝及測試服務 兼營與本公司業務相關之貿易業務</t>
  </si>
  <si>
    <t>觸控IC ，IC設計 ，MEMS ，繪圖IC</t>
  </si>
  <si>
    <t>製造買賣筆記型電腦</t>
  </si>
  <si>
    <t>筆記型電腦 ，電腦系統業 ，工業電腦</t>
  </si>
  <si>
    <t>電腦週邊設備之製造及買賣</t>
  </si>
  <si>
    <t>滑鼠 ，週邊產品 ，行車紀錄器 ，鍵盤 ，車用電子</t>
  </si>
  <si>
    <t>印刷電路板</t>
  </si>
  <si>
    <t>雙層、多層印刷電路板之製造加工及買賣業務。 各種電腦、電子、通訊、資訊產品及其週邊設備與電子零件、加工。</t>
  </si>
  <si>
    <t>積體電路封裝.積體電路測試 發光二極體顯示燈 一般進出口貿易(許可業務除外)</t>
  </si>
  <si>
    <t>IC封裝 ，IC封裝測試 ，IC測試</t>
  </si>
  <si>
    <t>機電能源系統產品 消費產品</t>
  </si>
  <si>
    <t>重型電氣設備 ，電力設備 ，小家電 ，冷氣機 ，系統整合 ，車用充電相關 ，其他電子元件代理商 ，家電 ，配電工程 ，配電盤 ，液晶電視 ，資產股 ，
電氣自控設備 ，電氣開關設備 ，電線電纜 ，電機 ，變電設備 ，變頻器 ，軟體業 ，電子通路</t>
  </si>
  <si>
    <t>辦公室自動化設備、系統辦公家具等</t>
  </si>
  <si>
    <t>辦公用品設備 ，電子其他 ，辦公室傢俱 ，家居用品</t>
  </si>
  <si>
    <t>電子電機製品及其生產設備器材零件類；通信器材零件類； 光學之電子器材零件類；電容器生產設備類； 電容器及其零件材料類；電阻及其零件材料類。</t>
  </si>
  <si>
    <t>鋁質電解電容 ，被動元件 ，散熱風扇馬達 ，晶片電阻 ，電子零件元件</t>
  </si>
  <si>
    <t>電腦硬體及其零件之製造加工及買賣 電腦系統週邊設備(包括軟體)之製造加工及買賣 前項有關商品進口及代理國內外廠商之投標報價及經營業務</t>
  </si>
  <si>
    <t>主機板 ，電腦系統業 ，伺服器 ，筆記型電腦 ，週邊產品 ，繪圖卡</t>
  </si>
  <si>
    <t>有關各種電腦硬體軟體之設計及其成品與零組件製造買賣業務 電子零件之製造買賣業務 有關前項業務之進出口貿易業務</t>
  </si>
  <si>
    <t>主機板 ，電腦系統業 ，伺服器 ，桌上型電腦 ，筆記型電腦 ，週邊產品 ，繪圖卡</t>
  </si>
  <si>
    <t>數位辦公設備</t>
  </si>
  <si>
    <t>掃瞄器 ，週邊產品 ，事務機器 ，電子其他</t>
  </si>
  <si>
    <t>電子 筆記型電腦及相關產品</t>
  </si>
  <si>
    <t>筆記型電腦製造 ，電腦系統業 ，伺服器 ，電子製造服務</t>
  </si>
  <si>
    <t>電腦及其附屬設備軟硬體之設計製造加工買賣 各項鍵盤塑膠射出字鍵及模具設計製造內外銷 系統、應用軟體及電腦通訊控制器之設計開發製造買賣</t>
  </si>
  <si>
    <t>鍵盤 ，週邊產品</t>
  </si>
  <si>
    <t>連接器之研發、製造與銷售 電池模組之研發、製造與銷售 電源管理模組之研發、製造與銷售</t>
  </si>
  <si>
    <t>連接器 ，電子零件元件 ，3C通路商 ，工業用電池 ，車用電池 ，消費用電池 ，連接線材 ，週邊產品 ，電源供應器 ，汽機車零組件 ，電力設備 ，
電子通路</t>
  </si>
  <si>
    <t>工業測控產品 工業用電腦/工業用工作站 嵌入式電腦卡/超薄液晶電腦</t>
  </si>
  <si>
    <t>電腦主機板、工業用電腦及特殊專用平台(ACP)</t>
  </si>
  <si>
    <t>電腦主機板 工業電腦 電腦VGA 卡</t>
  </si>
  <si>
    <t>主機板 ，電腦系統業 ，繪圖卡</t>
  </si>
  <si>
    <t>各種電子塑膠、矽膠字鍵、鍵盤及其組裝 軟性電路版及其組裝 智慧財產權業</t>
  </si>
  <si>
    <t>軟板 ，印刷電路板相關 ，手機按鍵 ，手機零組件</t>
  </si>
  <si>
    <t>半導體、光電等高科技廠房整廠、無塵室、控制、機電、特殊製程 系統建造、規劃工作及維護運轉服務。 
紅外線應用及多頻道雷射治療儀等醫療器材之研發、製造與銷售。</t>
  </si>
  <si>
    <t>準系統、工業電腦及其週邊設備開發製造及買賣業務等.</t>
  </si>
  <si>
    <t>準系統 ，電腦系統業 ，福祉輔助設備 ，輔助與彌補用醫材</t>
  </si>
  <si>
    <t>導電銲帶之研發、製造及銷售 太陽能電廠工程服務、太陽能電廠發電及售電</t>
  </si>
  <si>
    <t>太陽能系統運用 ，太陽能 ，太陽能導電漿</t>
  </si>
  <si>
    <t>電子零組件製造業 國際貿易業 其他顧問服務業</t>
  </si>
  <si>
    <t>DRAM ，IC製造 ，IC生產</t>
  </si>
  <si>
    <t>液晶顯示器 有機發光顯示器</t>
  </si>
  <si>
    <t>TFT-LCD ，面板業 ，OLED ，中小尺吋面板 ，太陽能電池模組 ，觸控面板 ，太陽能</t>
  </si>
  <si>
    <t>電信事業</t>
  </si>
  <si>
    <t>電信╱數據服務 ，通訊服務 ，行動通訊</t>
  </si>
  <si>
    <t>電磁零件、交換式電源供應器 資訊通訊產品、光通訊產品 其他電子零組件之製造加工及內外銷</t>
  </si>
  <si>
    <t>電源供應器 ，電子零件元件 ，電子製造服務 ，電感 ，變壓器 ，被動元件 ，電腦系統業</t>
  </si>
  <si>
    <t>電腦及電腦週邊產品之通路經營</t>
  </si>
  <si>
    <t>生產銷售揚聲器零件</t>
  </si>
  <si>
    <t>音響設備及零件 ，電子零件元件 ，其他電子零件 ，證券 ，金融業</t>
  </si>
  <si>
    <t>電腦系統設備及多媒體相關產品之研發與銷售</t>
  </si>
  <si>
    <t>視訊會議產品 ，消費性電子產品 ，視訊轉換相關</t>
  </si>
  <si>
    <t>通訊、電信產品</t>
  </si>
  <si>
    <t>接取設備 ，通訊設備 ，系統整合 ，數據機 ，軟體業</t>
  </si>
  <si>
    <t>微動開關 電源供應器</t>
  </si>
  <si>
    <t>電源供應器 ，電子零件元件 ，程式開關</t>
  </si>
  <si>
    <t>電子零組件製造業,其他電機及電子機械器材製造業,機械設備製造業 發電,輸電,配電機械製造業,電器及視聽電子產品製造業,國際貿易業 
除許可業務外，得經營法令非禁止或限制之業務</t>
  </si>
  <si>
    <t>散熱風扇馬達 ，電子零件元件 ，散熱模組</t>
  </si>
  <si>
    <t>儀器 通訊 其他</t>
  </si>
  <si>
    <t>衛星影像事業 衛星事業 其他</t>
  </si>
  <si>
    <t>通訊服務</t>
  </si>
  <si>
    <t>電腦零組件、週邊設備製造加工及買賣</t>
  </si>
  <si>
    <t>繪圖卡 ，電腦系統業 ，主機板 ，伺服器</t>
  </si>
  <si>
    <t>砷化鎵, 紅外線, 發光二極體, 雷射二極體, 光電晶體, 光二極體, 單晶, 磊晶, 晶粒之研發, 製造, 銷售. 兼營相關之進出口貿易 
光電系統之研究開發, 製造, 銷售.</t>
  </si>
  <si>
    <t>LED晶粒 ，LED ，二極體 ，光纖主動元件 ，電晶體 ，分離式元件 ，光通訊</t>
  </si>
  <si>
    <t>金融自動化服務機器之銷售、租賃及維護。 系統整合業務之軟、硬體規劃、開發建置及維護。</t>
  </si>
  <si>
    <t>系統整合 ，軟體業 ，金融機具 ，傳產其他</t>
  </si>
  <si>
    <t>機械陶瓷.熱敏電阻.變阻體.陶瓷電容器製造加工買賣 精密電子儀器.電子零件之製造加工買賣</t>
  </si>
  <si>
    <t>熱敏電阻 ，被動元件 ，壓敏電阻</t>
  </si>
  <si>
    <t>光學面板</t>
  </si>
  <si>
    <t>玻璃基板加工 ，面板零組件</t>
  </si>
  <si>
    <t>零售3C(家電、通訊、電腦)百貨商品 電熨斗,咖啡壺,煎烤器及馬達類產品研發設計 零組件及模具銷售,技術報酬金等</t>
  </si>
  <si>
    <t>3C通路商 ，電子通路 ，電器銷售 ，家電</t>
  </si>
  <si>
    <t>事務機器電腦傳真機之買賣進出口修理及出租業務 電子及機械零組件買賣業務 有(無)線通信傳輸設備之買賣及工程承包、裝設</t>
  </si>
  <si>
    <t>事務機器 ，電子其他</t>
  </si>
  <si>
    <t>電子零組件製造業 、電腦及其週邊設備製造業、國際貿易業 除許可業務外,得經營法令非禁止或限制之業務</t>
  </si>
  <si>
    <t>研發生產銷售數位類比混合式特殊應用IC。 研發生產銷售數位式積體電路、類比式IC。 兼營與本公司業務相關之進出口貿易業務。</t>
  </si>
  <si>
    <t>類比IC ，IC設計 ，IC零組件通路商 ，LED驅動IC ，MCU ，PC週邊IC ，消費性IC ，馬達IC ，電子通路</t>
  </si>
  <si>
    <t>光學面板、彩色濾光片基板等加工及產銷 其他</t>
  </si>
  <si>
    <t>玻璃基板加工 ，面板零組件 ，小家電 ，配電工程 ，家電 ，電力設備</t>
  </si>
  <si>
    <t>娛樂性產品、揚聲器、電池產品、免持聽筒、及其他電子零件</t>
  </si>
  <si>
    <t>耳機 ，電聲產品 ，受話器 ，麥克風 ，微型揚聲器</t>
  </si>
  <si>
    <t>3C產品用線 3C連接組裝產品 銅材</t>
  </si>
  <si>
    <t>裸銅線 ，電線電纜 ，連接線材 ，電子零件元件</t>
  </si>
  <si>
    <t>各種積體電路之封裝、測試及相關業務</t>
  </si>
  <si>
    <t>不動產買賣、租賃及營建開發。 不動產買賣、租賃及營建開發。</t>
  </si>
  <si>
    <t>通訊產品之代理及買賣 行動電話及相關配件之代理及買賣</t>
  </si>
  <si>
    <t>手機產品零售通路 ，電子通路 ，3C通路商</t>
  </si>
  <si>
    <t>電腦等數位產品之記憶體擴充卡 電腦週邊產品</t>
  </si>
  <si>
    <t>Flash模組 ，電子零件元件 ，DRAM模組</t>
  </si>
  <si>
    <t>電腦系統之出租與銷售、電腦系統整合及電腦軟硬體維護等</t>
  </si>
  <si>
    <t>系統整合 ，軟體業 ，雲端科技 ，Internet技術與基礎設施</t>
  </si>
  <si>
    <t>多媒體IC 、電腦週邊IC、高階消費性IC、其他特殊應用IC</t>
  </si>
  <si>
    <t>手機晶片相關 ，手機零組件 ，CPU ，DSL晶片組 ，LCD控制IC ，光碟機驅動IC ，消費性IC ，無線網路IC ，網路通訊IC ，影音IC ，
數位電視IC ，數據機晶片組 ，衛星導航晶片組 ，IC設計</t>
  </si>
  <si>
    <t>電子零組件製造業。 電子材料批發業。 除許可業務外，得經營法令非禁止或限制之業務。</t>
  </si>
  <si>
    <t>光通訊元件磊晶 ，IC製造 ，砷化鎵相關</t>
  </si>
  <si>
    <t>內崁式微控制器及系統,數位訊號處理器及系統 電腦週邊控制積體電路及系統,指紋辨識裝置及信用卡應用 人工智慧先進駕駛輔助系統,Edge AI 
影像辨識在智慧交通應用</t>
  </si>
  <si>
    <t>觸控IC ，IC設計 ，MCU ，PC週邊IC ，生物辨識IC ，消費性IC</t>
  </si>
  <si>
    <t>電子零組件之買賣 安全規格、電磁相容測試與驗證 精密模具及射出成型生產製造、車用電子零組件及電子零組件製造</t>
  </si>
  <si>
    <t>其他電子元件代理商 ，電子通路 ，連接器 ，檢測驗證服務 ，變壓器 ，設備儀器廠商 ，電子零件元件</t>
  </si>
  <si>
    <t>精密電子產品及其零件、電器類機器之製造、加工 銅之原、廢料買賣、電鍍加工、煉銅 前述有關產品進出口貿易業務</t>
  </si>
  <si>
    <t>全像術及光電相關產品</t>
  </si>
  <si>
    <t>電子其他 ，光學膜 ，面板零組件</t>
  </si>
  <si>
    <t>電腦系統及電器類電源傳輸線組.資訊週邊產品訊號聯結線 通訊系統高效連接線組.智能電動車充電線纜</t>
  </si>
  <si>
    <t>連接線材 ，電子零件元件</t>
  </si>
  <si>
    <t>設計.開發.生產.製造及銷售下列產品:自動化設備系統及其零組件, 電腦 控制設備及系統,醫療器材及其自動化生產設備,立體停車設備, 前項產品 
工程之規劃.安裝, 技術咨詢顧問,維修及租賃</t>
  </si>
  <si>
    <t>面板設備 ，設備儀器廠商 ，半導體設備 ，自動化設備 ，軟體通路╱代理 ，機器人 ，軟體業 ，機械</t>
  </si>
  <si>
    <t>光電繼電器、光耦合器、磁簧繼電器、磁簧感應器、固態繼電器 、精密電容器等電子零組件製造買賣。發電、輸電、配電機械工程。 前各項有關進出口貿易業務。</t>
  </si>
  <si>
    <t>光纖被動元件 ，光通訊 ，LED照明產品 ，LED</t>
  </si>
  <si>
    <t>印刷電路板業製程設備：光阻製程設備、光固化/曝光製程設備.. 平面顯示器業製程設備：TFT Array / Cell 
/CF/TFT-LCM製程設備.. 半導體業 &amp; 太陽光電業製程設備：晶圓表面清潔電漿處理設備..</t>
  </si>
  <si>
    <t>PCB其他設備 ，設備儀器廠商 ，半導體設備 ，其他產業機械 ，面板設備 ，機械</t>
  </si>
  <si>
    <t>應用套裝軟體之分析.設計.修改.安裝及維護等業務. 各型電腦設備.網路設備及其相關軟體之買賣. 
有關前項之系統整合.網路規劃.資料庫管理及應用軟體設計等.</t>
  </si>
  <si>
    <t>系統整合 ，軟體業 ，企業資源規劃 ，客戶關係管理 ，應用軟體</t>
  </si>
  <si>
    <t>機殼及內構件各式相關產品之生產、銷售與開發。</t>
  </si>
  <si>
    <t>鎂鋁合金外殼 ，電子零件元件</t>
  </si>
  <si>
    <t>連續沖壓精密金屬零件與連續沖壓模具 機械零組件、刀具、夾具 自動化專用機</t>
  </si>
  <si>
    <t>家用、車用、多媒體及專業用影音電子產品之設計研發、製造及買賣 前項有關產品及其原料進出口及代理業務</t>
  </si>
  <si>
    <t>音響設備及零件 ，電子零件元件</t>
  </si>
  <si>
    <t>厚膜晶片電阻、電阻網路、積體電路等零阻件製造加工、買賣業務。 有關前產品及原料之進出口貿易業務。 代理國內外有關廠商產品之報價投標及經銷買賣等業務。</t>
  </si>
  <si>
    <t>晶片電阻 ，被動元件</t>
  </si>
  <si>
    <t>電腦系統、電腦週邊、網路產品及電腦軟體之規劃、銷售及整合。 系統整合及諮詢與維修等。</t>
  </si>
  <si>
    <t>系統整合 ，軟體業 ，雲端科技 ，資訊安全 ，Internet技術與基礎設施</t>
  </si>
  <si>
    <t>功率分離式元件之生產製造,銷售及進出口業務 一般精密電子材料及零組件之製造加工配置買賣進出口業務</t>
  </si>
  <si>
    <t>半導體導線架 程式開關 步進馬達</t>
  </si>
  <si>
    <t>其他電子零件 ，電子零件元件 ，連接器 ，程式開關 ，電氣零件與設備 ，電機 ，導線架 ，封測服務與材料 ，電力設備</t>
  </si>
  <si>
    <t>石英晶體之製造加工買賣 石英晶體振盪器之製造加工買賣</t>
  </si>
  <si>
    <t>數位有線視訊傳輸系統 數位衛星通訊傳輸系統 數位視訊轉換器產品</t>
  </si>
  <si>
    <t>視訊轉換相關 ，消費性電子產品 ，低雜訊降頻器 ，通訊設備</t>
  </si>
  <si>
    <t>LED及SMD導線架 直下式電視背光模組、散熱片及IC導線架 其他電子零組件</t>
  </si>
  <si>
    <t>導線架 ，封測服務與材料 ，LED散熱基板 ，背光模組 ，LED ，面板零組件</t>
  </si>
  <si>
    <t>電器製造業.照明設備製造業.資料儲存及處理設備製造業. 無線通信機械器材製造業.電子零組件製造業 國際貿易業.產品設計業.資訊軟體服務業</t>
  </si>
  <si>
    <t>TFT-LCD液晶顯示器之設計、製造與銷售 LCD TV之設計、製造與銷售</t>
  </si>
  <si>
    <t>液晶電視 ，家電 ，LCD顯示器 ，週邊產品 ，顯示器</t>
  </si>
  <si>
    <t>光學資訊相關產品</t>
  </si>
  <si>
    <t>LED照明產品 ，LED</t>
  </si>
  <si>
    <t>電子零組件製造業 積層陶瓷及圓板電容、晶片電阻及保險絲、電感、射頻元件製造銷售 高壓、高頻與精密電容，車用與工業用特殊電阻及陶瓷粉末製造加工</t>
  </si>
  <si>
    <t>MLCC ，被動元件 ，晶片電阻 ，電容</t>
  </si>
  <si>
    <t>印刷電路板(PCB)製程、檢測設備及製程用各式化學藥水. 液晶顯示器(LCD)製程、檢測設備. 半導體製程、檢測設備、材料及製程用各式化學品.</t>
  </si>
  <si>
    <t>PCB其他設備 ，設備儀器廠商 ，半導體材料通路商 ，面板設備 ，電子通路</t>
  </si>
  <si>
    <t>個人電腦及週邊設備設計研究開發，製造及買賣業務． 通訊網路設備設計開發，製造及買賣業務． 電腦軟體程式系統分析設計及電腦資料處理業務．</t>
  </si>
  <si>
    <t>短期補習班及教育諮詢服務</t>
  </si>
  <si>
    <t>教育事業 ，服務業</t>
  </si>
  <si>
    <t>汽車電子 其他</t>
  </si>
  <si>
    <t>車載影音系統 ，車用電子 ，行車紀錄器 ，抬頭顯示器(HUD) ，胎壓監測系統</t>
  </si>
  <si>
    <t>興建國宅與商業大樓之出租出售 接受委託辦理有關都市計劃、山坡地等之規劃、設計、顧問業務 其他有關事業之經營及投資</t>
  </si>
  <si>
    <t>預拌混凝土 不動產買賣.出租</t>
  </si>
  <si>
    <t>預拌混凝土 ，水泥 ，資產股</t>
  </si>
  <si>
    <t>委託營造廠商興建國民住宅、商業大樓出租出售 建築材料之買賣製造代理 工業廠房開發租售業</t>
  </si>
  <si>
    <t>承攬代辦土木建築工程 土地開發興建房屋 住宅及大樓開發租售業</t>
  </si>
  <si>
    <t>建築業 其他營業收入</t>
  </si>
  <si>
    <t>國民住宅及商業大樓等之委託興建及經營租售</t>
  </si>
  <si>
    <t>營建 ，地產 ，住宅建設 ，飯店 ，旅館、餐飲 ，營造工程</t>
  </si>
  <si>
    <t>委託營造廠商興建國民住宅,商業大樓出租出售業務 投資興闢都市計劃範圍內之市場,公園等公共設施 接受委託辦理市地重劃</t>
  </si>
  <si>
    <t>住宅建設 ，營造工程 ，營建 ，地產</t>
  </si>
  <si>
    <t>國內外土木工程業務 國內外建築工程業務 代辦工業區之開發及發展社區工程業務</t>
  </si>
  <si>
    <t>基礎建設 ，營造工程 ，住宅建設 ，配電工程 ，電力設備</t>
  </si>
  <si>
    <t>土木工程：承辦各種道路.橋樑.隧道.運河等土木工程 建築工程：承辦各種辦公大樓.住宅.學校.廠房.醫院.運動館等工程 
工廠工程：核能電廠及各種工廠之建廠工程</t>
  </si>
  <si>
    <t>基礎建設 ，營造工程 ，住宅建設</t>
  </si>
  <si>
    <t>委託營造廠商興建國民住宅及商業大樓出租出售業務。 建築傢具之買賣及進出口貿易業務。 接受委託辦理都市更新土地重劃及房屋買賣資訊業務。</t>
  </si>
  <si>
    <t>營建 ，地產 ，住宅建設 ，營造工程</t>
  </si>
  <si>
    <t>住宅及大樓開發租售業。 一般旅館業。 餐館業。</t>
  </si>
  <si>
    <t>委託營造廠商興建國民住宅及商業大樓出租出售業務 買賣各種建材及進出口業務 室內設計裝潢工程(營造業除外)</t>
  </si>
  <si>
    <t>委託營造廠商興建商業大樓及國民住宅出租、出售業務 投資興闢都市計劃範圍內之停車場 餐廳、咖啡廳、旅館業務之經營</t>
  </si>
  <si>
    <t>委託營造廠商興建商業大樓出租出售業務 委託營造廠商興建國民住宅出租出售業務 房屋租售之介紹業務</t>
  </si>
  <si>
    <t>委託營造廠興建國民住宅及商業大樓出售出租業務 房屋租售之介紹業務 室內裝潢之設計及施工業務(現場僅作辦公室使用)</t>
  </si>
  <si>
    <t>集合住宅商辦大樓等建築工程總承包 晶圓廠、封測廠等高科技廠房工程總承包 捷運、道路等交通工程統包及總承包</t>
  </si>
  <si>
    <t>住宅建設 ，營造工程 ，基礎建設</t>
  </si>
  <si>
    <t>委託營造廠商興建國民住宅及商業辦公大樓出租出售業務。 代理及買賣各種工程材料建設機械及進出口業務。 電腦設備安裝業。</t>
  </si>
  <si>
    <t>委託營造廠商興建商業大樓及國民住宅出售、出租業務(營造廠除外) 企業管理、財務管理及投資計劃之諮詢分析顧問業務 
廢棄物處理業及其他環保服務業(廢棄土處理)</t>
  </si>
  <si>
    <t>委託營造廠商興建國民住宅及商業大樓之出租出售業務</t>
  </si>
  <si>
    <t>住宅及大樓開發租售業. 不動產買賣業. 不動產代銷經紀業.</t>
  </si>
  <si>
    <t>房屋仲介 ，地產 ，住宅建設 ，營造工程</t>
  </si>
  <si>
    <t>委託營造廠商興建商業大樓及國民住宅出租、出售業務。 有關室內裝潢之設計及施工業務。 有關建材、裝潢材料及建設機械之買賣及進出口業務等。</t>
  </si>
  <si>
    <t>土木建築工程之承攬業務</t>
  </si>
  <si>
    <t>委託營造廠商興建住宅、商業大樓出租出售業務 有關建材之買賣及進出口業務</t>
  </si>
  <si>
    <t>土木、建築、水利及整地工程之承攬。 各項基礎工程之承攬。 橋樑、隧道工程之承攬。</t>
  </si>
  <si>
    <t>委託營造廠商興建住宅、商辦大樓，以供出租或出售為主要業務</t>
  </si>
  <si>
    <t>營建 ，地產 ，百貨公司 ，物業投資發展 ，流通業</t>
  </si>
  <si>
    <t>住宅及大樓開發租售業務 工業廠房開發租售業務 特定專業區開發業</t>
  </si>
  <si>
    <t>建築.土木工程之承攬;機電承裝工程.自來水承裝工程.冷凍空調工程 土木之預鑄樑.柱.樓版.外牆與各式預鑄房屋結構構件之生產與銷售 
土木及預鑄工程之規劃、設計與顧問</t>
  </si>
  <si>
    <t>住宅建設 ，營造工程 ，建材 ，基礎建設</t>
  </si>
  <si>
    <t>百貨零售業 經營國內外航運及有關之附屬業務、船舶及其零件批發業 設備及小客車租賃業、經營國內外投資業務住宅及大樓開發租售業務</t>
  </si>
  <si>
    <t>百貨公司 ，流通業 ，散裝航運 ，運輸事業</t>
  </si>
  <si>
    <t>船務代理業 拖船駁船業</t>
  </si>
  <si>
    <t>船舶運送及出租業 汽車貨櫃貨運業 貨櫃集散站經營業</t>
  </si>
  <si>
    <t>物流業 ，運輸事業 ，加油站 ，客運 ，倉儲╱貨櫃場 ，陸運 ，資產股 ，其他公用事業</t>
  </si>
  <si>
    <t>物流業 ，運輸事業 ，倉儲╱貨櫃場 ，陸運</t>
  </si>
  <si>
    <t>客運、貨運、郵運 代理業務(包括營業、運務)及代理修護 倉儲業務之經營</t>
  </si>
  <si>
    <t>空運 ，運輸事業</t>
  </si>
  <si>
    <t>運輸 營建、觀光休閒 貿易商品買賣業務</t>
  </si>
  <si>
    <t>陸運 ，運輸事業 ，貿易 ，飯店 ，營建 ，地產 ，流通業 ，旅館、餐飲</t>
  </si>
  <si>
    <t>散裝貨輪運輸業(百分之百轉投資海外子公司) 汽車貨櫃貨運業 民用航空總代理</t>
  </si>
  <si>
    <t>散裝航運 ，運輸事業 ，物流業 ，倉儲╱貨櫃場 ，陸運</t>
  </si>
  <si>
    <t>經營港埠碼頭貨櫃集散站 辦理貨櫃修理維護業務 辦理一般倉庫及保稅業務</t>
  </si>
  <si>
    <t>倉儲╱貨櫃場 ，運輸事業</t>
  </si>
  <si>
    <t>穀倉 網路媒體事業 貿易零售事業</t>
  </si>
  <si>
    <t>寵物用品 ，傳產其他 ，平面媒體 ，倉儲╱貨櫃場 ，傳播事業 ，運輸事業</t>
  </si>
  <si>
    <t>船舶運送業、船務代理業、其他批發業零售業、船舶及其零件批發業 船舶及其零件零售業、貨櫃集散站經營業、船舶及貨櫃出租業 
船舶貨物裝卸承攬業、除許可業務外得經營法令非禁止或限制之業務</t>
  </si>
  <si>
    <t>油電燃氣</t>
  </si>
  <si>
    <t>汽車貨櫃貨運業 汽車修理業及其零件買賣 加油站業務及倉儲業務</t>
  </si>
  <si>
    <t>加油站 ，其他公用事業 ，陸運 ，運輸事業</t>
  </si>
  <si>
    <t>海運服務業 委託營造廠商興建住宅及商業大樓出租出售業務</t>
  </si>
  <si>
    <t>散裝航運 ，運輸事業 ，水上運輸</t>
  </si>
  <si>
    <t>國際航線之定期及不定期航空客貨運輸業務</t>
  </si>
  <si>
    <t>航空器與有關裝備之維修、租賃與買賣 航空配件裝備之製造與裝配、精密工業設備之修理 以及上述各項業務之代理與顧問</t>
  </si>
  <si>
    <t>飛機零件╱製造 ，機械</t>
  </si>
  <si>
    <t>高速鐵路之經營</t>
  </si>
  <si>
    <t>鐵路運輸服務 ，運輸事業</t>
  </si>
  <si>
    <t>國內外軍用、民用航空及相關工業產品之發展、製造、裝修及銷售。 協助國內航空工業建立中心衛星體系與制度。 
提供對航空工業系統之規劃、製造、整合、發展及管理之技術服務。</t>
  </si>
  <si>
    <t>飛機零件╱製造 ，機械 ，航天軍工 ，航天機械零組件</t>
  </si>
  <si>
    <t>物流業 ，運輸事業</t>
  </si>
  <si>
    <t>計程車派遣業務及廣告服務</t>
  </si>
  <si>
    <t>客運 ，運輸事業 ，汽車服務相關 ，車輛整車</t>
  </si>
  <si>
    <t>櫃航運</t>
  </si>
  <si>
    <t>船務代理業 海運承攬運送業 其他顧問服務業</t>
  </si>
  <si>
    <t>汽車貨運及宅配 倉儲物流 理貨包裝</t>
  </si>
  <si>
    <t>物流業 ，運輸事業 ，陸運</t>
  </si>
  <si>
    <t>整合型物流服務</t>
  </si>
  <si>
    <t>航空器機體、零組件及發動機維修 航空器零組件製造及組裝 除許可業務外，得經營非法令禁止或限制之業務</t>
  </si>
  <si>
    <t>民用航空運輸業 民用航空人員訓練業、酒類輸入業 除許可業務外，得經營法令非禁止或限制之業務</t>
  </si>
  <si>
    <t>育樂 租賃</t>
  </si>
  <si>
    <t>物業投資發展 ，地產 ，電影院╱劇院 ，休閒娛樂</t>
  </si>
  <si>
    <t>一般旅館業 餐館業 食品什貨、飲料零售業</t>
  </si>
  <si>
    <t>國際觀光大飯店附設餐飲等業務</t>
  </si>
  <si>
    <t>飯店 ，旅館、餐飲 ，餐飲</t>
  </si>
  <si>
    <t>國際觀光旅館.餐飲.電影院.主題遊樂園</t>
  </si>
  <si>
    <t>飯店 ，旅館、餐飲 ，主題樂園 ，資產股 ，休閒娛樂</t>
  </si>
  <si>
    <t>觀光旅館業務 商場出租業務</t>
  </si>
  <si>
    <t>飯店 ，旅館、餐飲 ，物業投資發展 ，地產</t>
  </si>
  <si>
    <t>經營國際觀光旅館;附中西餐廳咖啡廳夜總 會酒吧會議廳健身房三溫暖商店等;停車場 經營;旅館管理;休閒育樂產業設施諮詢顧問</t>
  </si>
  <si>
    <t>經營觀光旅館及餐廳業務 經營商品之銷售 健身房之經營</t>
  </si>
  <si>
    <t>住宅及大樓開發租售</t>
  </si>
  <si>
    <t>營建 ，地產 ，控股公司</t>
  </si>
  <si>
    <t>旅行業</t>
  </si>
  <si>
    <t>旅遊 ，休閒娛樂</t>
  </si>
  <si>
    <t>一般旅館業 餐館業 商品銷售</t>
  </si>
  <si>
    <t>咖啡飲料及烘培產品製造販售</t>
  </si>
  <si>
    <t>休閒食品零售 ，旅館、餐飲 ，穀類烘焙製品 ，食品加工</t>
  </si>
  <si>
    <t>飯店業</t>
  </si>
  <si>
    <t>飯店 ，旅館、餐飲 ，房屋仲介 ，地產</t>
  </si>
  <si>
    <t>餐飲銷售及連鎖加盟</t>
  </si>
  <si>
    <t>餐館業</t>
  </si>
  <si>
    <t>餐飲服務業</t>
  </si>
  <si>
    <t>旅遊 ，休閒娛樂 ，電商平台 ，Internet應用與服務</t>
  </si>
  <si>
    <t>一般旅館業 餐飲</t>
  </si>
  <si>
    <t>經營國際觀光旅館 附設中西餐廳咖啡廳酒吧會議廳健身房三溫暖美容商店及停車場經營 旅館管理諮詢顧問及休閒育樂產業設施經營諮詢診斷分析顧問</t>
  </si>
  <si>
    <t>天蔥</t>
  </si>
  <si>
    <t>團體、客製化旅遊、機票、訂房、自由行、高鐵假期、企業差旅等 團體旅行包括出境旅遊、入境旅遊、國內旅遊和遊覽車接送服務</t>
  </si>
  <si>
    <t>提供國.內外旅客團體旅遊商品或居間勞務銷售與服務</t>
  </si>
  <si>
    <t>國際觀光旅館 餐館經營 其他</t>
  </si>
  <si>
    <t>飯店 ，旅館、餐飲 ，婚宴顧問 ，服務業</t>
  </si>
  <si>
    <t>餐飲業</t>
  </si>
  <si>
    <t>迴轉壽司連鎖餐飲服務</t>
  </si>
  <si>
    <t>連鎖餐飲之經營及相關產品銷售</t>
  </si>
  <si>
    <t>會員制運動健身中心 健身課程</t>
  </si>
  <si>
    <t>俱樂部 ，休閒娛樂</t>
  </si>
  <si>
    <t>金融業</t>
  </si>
  <si>
    <t>存、放款、外匯及其他銀行業可辦業務</t>
  </si>
  <si>
    <t>銀行 ，金融業</t>
  </si>
  <si>
    <t>2809</t>
  </si>
  <si>
    <t>京城銀</t>
  </si>
  <si>
    <t>存款、放款、外匯、財富管理、投資、信託、保險代理人等金融業務</t>
  </si>
  <si>
    <t>銀行相關事業</t>
  </si>
  <si>
    <t>火險、水險、汽車險、承保其他損失責任及再保險、代理其他公司 委託之保險業務、各種生產事業投資、依法辦理之事項</t>
  </si>
  <si>
    <t>產險 ，金融業</t>
  </si>
  <si>
    <t>票券金融業 證券商（不含營業廳）</t>
  </si>
  <si>
    <t>票券 ，金融業 ，金融其他</t>
  </si>
  <si>
    <t>產物保險</t>
  </si>
  <si>
    <t>存款、授信、外匯、投資、信託、個人理財等金融業務</t>
  </si>
  <si>
    <t>代理市庫,存款,授信,外匯,信託,投資等金融業務</t>
  </si>
  <si>
    <t>收受存款、辦理放款、票據貼現、匯兌、承兌、保證、開發信用狀業 務、買賣短期票券、投資、外匯業務、信託業務、財富管理及其他代 理業務等。</t>
  </si>
  <si>
    <t>收受存款,辦理放款,保證 簽發信用狀,辦理國內外匯兌及承兌業務 辦理投資及代銷公債,公司債及金融債券</t>
  </si>
  <si>
    <t>經營銀行法規定之商業銀行業務 經營信託法及信託業法規定之信託業務</t>
  </si>
  <si>
    <t>財產保險</t>
  </si>
  <si>
    <t>H501031再保險業</t>
  </si>
  <si>
    <t>再保險 ，金融業 ，產險 ，壽險</t>
  </si>
  <si>
    <t>產險 ，金融業 ，再保險</t>
  </si>
  <si>
    <t>承銷有價證券 自行買賣有價證券 受託買賣有價證券 股務代理 有價證券融資融券業務 期貨業務輔助 期貨自營 其它經證期會核准之有關證券業務</t>
  </si>
  <si>
    <t>證券 ，金融業</t>
  </si>
  <si>
    <t>經營人身保險業務</t>
  </si>
  <si>
    <t>壽險 ，金融業</t>
  </si>
  <si>
    <t>金融控股公司業 投資經主管機關核准之事業 對被投資事業之管理</t>
  </si>
  <si>
    <t>金控 ，金融業 ，投信 ，金融其他 ，產險 ，資產管理 ，銀行 ，證券</t>
  </si>
  <si>
    <t>金融控股公司業</t>
  </si>
  <si>
    <t>金控 ，金融業 ，投信 ，投資信託 ，金融其他 ，產險 ，資產管理 ，壽險 ，銀行 ，證券</t>
  </si>
  <si>
    <t>投資及被投資公司之管理</t>
  </si>
  <si>
    <t>金控 ，金融業 ，銀行 ，證券</t>
  </si>
  <si>
    <t>金控 ，金融業 ，金融其他 ，保險經紀 ，銀行 ，證券</t>
  </si>
  <si>
    <t>金控 ，金融業 ，投信 ，投資信託 ，金融其他 ，資產管理 ，銀行 ，證券 ，證金公司</t>
  </si>
  <si>
    <t>金控 ，金融業 ，投信 ，金融其他 ，產險 ，票券 ，資產管理 ，銀行 ，證券</t>
  </si>
  <si>
    <t>台新金</t>
  </si>
  <si>
    <t>金控 ，金融業 ，投信 ，金融其他 ，保險經紀 ，資產管理 ，壽險 ，銀行 ，證券</t>
  </si>
  <si>
    <t>2888</t>
  </si>
  <si>
    <t>新光金</t>
  </si>
  <si>
    <t>金控 ，金融業 ，投信 ，金融其他 ，保險經紀 ，壽險 ，銀行</t>
  </si>
  <si>
    <t>金控 ，金融業 ，金融其他 ，票券 ，證券</t>
  </si>
  <si>
    <t>本公司得投資下列事業：銀行業、票券金融業、信用卡業、信託業、 保險業、證券業、期貨業、創業投資事業、經主管機關核准投資之外 
國金融機構、其他經主管機關認定與金融業相關之事業。</t>
  </si>
  <si>
    <t>金控 ，金融業 ，投信 ，金融其他 ，租賃 ，資產管理 ，銀行 ，證券</t>
  </si>
  <si>
    <t>投資金融相關事業 經主管機關核准辦理之其他有關業務</t>
  </si>
  <si>
    <t>金控 ，金融業 ，投信 ，投資信託 ，保全 ，保險經紀 ，資產管理 ，壽險 ，銀行 ，證券 ，服務業</t>
  </si>
  <si>
    <t>金控 ，金融業 ，投信 ，金融其他 ，資產管理 ，壽險 ，銀行 ，證券</t>
  </si>
  <si>
    <t>商業銀行業 證券商 人身保險代理人、財產保險代理人</t>
  </si>
  <si>
    <t>百貨業 超市 電影院</t>
  </si>
  <si>
    <t>百貨公司 ，流通業 ，物業投資發展 ，資產股 ，地產</t>
  </si>
  <si>
    <t>買賣環球百貨及經營超級市場</t>
  </si>
  <si>
    <t>百貨公司 ，流通業 ，量販店、大賣場</t>
  </si>
  <si>
    <t>港埠石化品之裝卸及儲轉業務 進出口貿易業務及其有關之國內外買賣業務</t>
  </si>
  <si>
    <t>油品儲運╱分銷 ，石油及天然氣 ，太陽能發電 ，電力</t>
  </si>
  <si>
    <t>一般投資業。</t>
  </si>
  <si>
    <t>控股公司</t>
  </si>
  <si>
    <t>國際貿易 進口服飾零售 生技醫療產業</t>
  </si>
  <si>
    <t>貿易 ，流通業 ，成衣銷售╱零售 ，家居相關用品通路 ，醫療器材通路 ，成衣</t>
  </si>
  <si>
    <t>一般進出口貿易業務及其有關之國內外買賣業務(許可業務除外) 代理國內外廠商產品之銷售及投標業務 代理國內外廠商之採購及投標業務</t>
  </si>
  <si>
    <t>家居相關用品通路 ，流通業 ，貿易 ，量販店、大賣場</t>
  </si>
  <si>
    <t>百貨零售業</t>
  </si>
  <si>
    <t>百貨公司 ，流通業 ，營建 ，地產</t>
  </si>
  <si>
    <t>成衣服飾製造及買賣業務 各種家具、鞋襪、飾品等百貨之製造及買賣業務 各種玩具之製造及買賣</t>
  </si>
  <si>
    <t>嬰童用品 ，傳產其他 ，玩具</t>
  </si>
  <si>
    <t>超級商店之經營;煙酒.家庭用品之零售</t>
  </si>
  <si>
    <t>便利商店 ，流通業 ，百貨公司</t>
  </si>
  <si>
    <t>茶葉及相關休閒產業 貿易 土地開發</t>
  </si>
  <si>
    <t>貿易 ，流通業 ，茶葉與咖啡相關 ，資產股 ，農產品種植 ，食品加工 ，農林漁牧</t>
  </si>
  <si>
    <t>天然棉．纖維．紡織品之製造加工染整印花營銷及進出口貿易業務 農畜水產品．雜貨．衣著．建材．家具及裝飾品之批發及零售業務 
委託營造商興建國民住宅．商業大樓出租．出售業務</t>
  </si>
  <si>
    <t>貿易 ，流通業 ，成衣銷售╱零售 ，控股公司 ，織布 ，成衣 ，紡織中游</t>
  </si>
  <si>
    <t>各種成衣針織品製造買賣業務 代理國內外廠商有關產品經銷投標報價業務 前項有關之進出口貿易業務</t>
  </si>
  <si>
    <t>成衣銷售╱零售 ，成衣</t>
  </si>
  <si>
    <t>不動產開發 不動產租售 不動產管理及其他</t>
  </si>
  <si>
    <t>2924</t>
  </si>
  <si>
    <t>宏太-KY</t>
  </si>
  <si>
    <t>童裝及嬰童產品之研發 童裝及嬰童產品之生產 童裝及嬰童產品之銷售</t>
  </si>
  <si>
    <t>商場之經營管理 各類食品之進口代理及零售、咖啡館及餐廳業務之經營等 各類餐旅用品設備之買賣進口與安裝</t>
  </si>
  <si>
    <t>百貨公司 ，流通業 ，文化創意產業 ，書店 ，餐飲 ，旅館、餐飲</t>
  </si>
  <si>
    <t>自有品牌童裝及配飾之設計開發及銷售</t>
  </si>
  <si>
    <t>嬰童用品 ，傳產其他</t>
  </si>
  <si>
    <t>各種電器製品、視聽音響組合、保養維修與其器材買賣業務 進出口貿易業務、代理國內外廠商之報價投標及經銷業務 
醫療器材批發、文教育樂用品、電器、攝影器材零售業</t>
  </si>
  <si>
    <t>電器銷售 ，家電</t>
  </si>
  <si>
    <t>衛星電視購物及購物台購物通路商品開發、製造及銷售 郵購網購及In Store TV 店中店通路商品開發、製造及銷售</t>
  </si>
  <si>
    <t>貿易 ，流通業 ，家居相關用品通路</t>
  </si>
  <si>
    <t>成衣服飾、鞋類及相關週邊配件商品</t>
  </si>
  <si>
    <t>成衣銷售╱零售 ，成衣 ，電商平台 ，Internet應用與服務</t>
  </si>
  <si>
    <t>民生消費品之零售 超級市場之經營 其他</t>
  </si>
  <si>
    <t>連鎖超市 ，流通業</t>
  </si>
  <si>
    <t>五金商品之零售及批發</t>
  </si>
  <si>
    <t>量販店、大賣場 ，流通業 ，家居相關用品通路</t>
  </si>
  <si>
    <t>建材買賣進口及批發業務</t>
  </si>
  <si>
    <t>家居相關用品通路 ，流通業</t>
  </si>
  <si>
    <t>電源及雲端智慧管理裝置 電路保護元件 博弈機觸控螢幕及周邊設備</t>
  </si>
  <si>
    <t>電源供應器 ，電子零件元件 ，商用遊戲機 ，被動元件 ，遊戲產業</t>
  </si>
  <si>
    <t>端子</t>
  </si>
  <si>
    <t>其他電子零件 ，電子零件元件 ，連接器</t>
  </si>
  <si>
    <t>飛機用及船舶用扣件、結構件之製造、加工、代理及買賣業務 車輛用及工業用扣件、結構件之製造、加工、代理及買賣業務 產品設計業</t>
  </si>
  <si>
    <t>螺絲、螺帽 ，線材、盤元 ，航天軍工</t>
  </si>
  <si>
    <t>一般投資業 產業控股公司業</t>
  </si>
  <si>
    <t>筆記型電腦 ，電腦系統業 ，工業電腦 ，車用鑄件 ，機殼 ，車用金屬成型 ，電子零件元件</t>
  </si>
  <si>
    <t>動、靜態隨機存取記憶體(DRAM/SRAM)、快閃記憶體(FLASH) 類比積體電路、類比與數位混合積體電路 與本公司業務相關之產品設計及研發之技術服務</t>
  </si>
  <si>
    <t>DRAM記憶體IC ，IC設計 ，FLASH記憶體IC ，類比IC</t>
  </si>
  <si>
    <t>資訊通訊用材料及設備、平面顯示器材料及設備。 半導體製程用材料及設備、印刷電路板用材料、設備及零組件。 太陽能、風力、及風電等綠能材料、設備及發電及其他</t>
  </si>
  <si>
    <t>其他電子元件代理商 ，電子通路 ，半導體材料通路商</t>
  </si>
  <si>
    <t>有關電腦及其週邊產品、電子消費性與通訊用產品之連接線</t>
  </si>
  <si>
    <t>電腦週邊控制IC 資訊家電相關IC 液晶螢幕顯示器相關IC</t>
  </si>
  <si>
    <t>IO控制IC ，IC設計 ，PC週邊IC ，安全監控IC ，消費性IC ，高速傳輸介面IC ，影音IC ，數位電視IC ，觸控IC</t>
  </si>
  <si>
    <t>3C電子產品</t>
  </si>
  <si>
    <t>散熱模組 ，電子零件元件 ，散熱風扇馬達 ，機殼</t>
  </si>
  <si>
    <t>照相機、距離計、攝影機、望遠鏡、顯微鏡、複印機 傳真機、光碟機用光學鏡片及光學鏡片組合體之製造 、加工與外銷等</t>
  </si>
  <si>
    <t>光學鏡片╱頭 ，數位相機 ，光學 ，影像感測元件 ，數位相機組裝 ，傳產其他</t>
  </si>
  <si>
    <t>本公司為全球工業電腦之供應廠商，專門設計、生產、及銷售各種網 路通訊與自動化設備產品。主要產品類有單板/嵌入型/液晶顯示電腦 
、伺服器、網路儲存設備、工業機箱、介面卡、工作站、電源供應器</t>
  </si>
  <si>
    <t>各種電子零件加工、製造及其成品之買賣業務 電腦週邊設備、通訊器材、電腦通訊網路及其零組件之製造加工買賣 代理各種電子零件有關產品之報價經銷</t>
  </si>
  <si>
    <t>電子製造事業體系 流通服務事業體系 倉儲物流事業體系</t>
  </si>
  <si>
    <t>電器銷售 ，家電 ，車載影音系統 ，資產股 ，車用電子</t>
  </si>
  <si>
    <t>網路存取設備產品群</t>
  </si>
  <si>
    <t>電信設備 ，通訊設備 ，光纖設備 ，光通訊</t>
  </si>
  <si>
    <t>被動元件 系統模組 主動元件</t>
  </si>
  <si>
    <t>其他電子元件代理商 ，電子通路 ，IC零組件通路商 ，MLCC ，鋁質電解電容 ，被動元件</t>
  </si>
  <si>
    <t>通訊產品設計製造及銷售(路由器、車載及工業網通等) 電源暨能源管理設計製造及銷售(客製化電源及儲能代工等) 
綠能事業(儲能及太陽能解決方案提供及太陽能電廠與儲能電站投資)</t>
  </si>
  <si>
    <t>接取設備 ，通訊設備 ，太陽能系統運用 ，太陽能發電 ，區域網路 ，電源供應器 ，數據機 ，太陽能 ，電力 ，電子零件元件</t>
  </si>
  <si>
    <t>各種電子零件、組件之進出口業務</t>
  </si>
  <si>
    <t>IC零組件通路商 ，電子通路 ，其他電子元件代理商</t>
  </si>
  <si>
    <t>組裝電路板自動檢測設備暨相關治具 自動檢測設備</t>
  </si>
  <si>
    <t>PCB其他設備 ，設備儀器廠商</t>
  </si>
  <si>
    <t>電子工業</t>
  </si>
  <si>
    <t>LED封裝 ，LED ，LED照明產品</t>
  </si>
  <si>
    <t>電子零組件暨周邊設備之代理銷售</t>
  </si>
  <si>
    <t>研究.開發.設計.生產.製造.銷售下列產品:A語音積體電路及系統B通 訊積體電路及系統C內崁式微控制器及系統D數位訊號處理器及系統 
E電腦週邊控制積體電路及系統F液晶顯示器驅動積體電路及系統</t>
  </si>
  <si>
    <t>LCD驅動IC ，IC設計 ，CMOS晶片 ，LCD控制IC ，手機面板驅動IC ，安全監控IC ，影音IC ，數位電視IC ，觸控IC ，手機零組件</t>
  </si>
  <si>
    <t>電子零組件、成品之加工、製造、研究開發、買賣及進出口業務。 電話器材及其零組件之製造、代理國內外廠商有關之報價投標業務。 
資訊軟體服務、零售與批發業、倉儲業、電信器材批發業。</t>
  </si>
  <si>
    <t>PCB製造</t>
  </si>
  <si>
    <t>印刷電路板 ，印刷電路板相關 ，IC基板 ，軟板 ，封測服務與材料</t>
  </si>
  <si>
    <t>LCD液晶顯示器及電容式觸控面板及模組 LCM液晶顯示器模組 電子零組件製造、電腦與其週邊設備製造及電子材料批發</t>
  </si>
  <si>
    <t>LCM ，面板業 ，中小尺吋面板 ，觸控面板</t>
  </si>
  <si>
    <t>石英元件之研發、製造及買賣</t>
  </si>
  <si>
    <t>石英元件 ，被動元件 ，振盪器</t>
  </si>
  <si>
    <t>不斷電電源供應器</t>
  </si>
  <si>
    <t>UPS ，電子零件元件</t>
  </si>
  <si>
    <t>通訊業</t>
  </si>
  <si>
    <t>電信╱數據服務 ，通訊服務 ，有線電視 ，行動通訊 ，電商平台 ，電視購物 ，Internet應用與服務 ，無店舖販售 ，傳播事業</t>
  </si>
  <si>
    <t>電腦系統 其他電腦周邊產品</t>
  </si>
  <si>
    <t>工業電腦 ，電腦系統業 ，準系統 ，數位看板 ，顯示器</t>
  </si>
  <si>
    <t>商用及消費性通訊設備,電信商通訊設備,通訊服務</t>
  </si>
  <si>
    <t>無線網路設備系統(WLAN) ，通訊設備 ，區域網路</t>
  </si>
  <si>
    <t>代理銷售半導體零組件及相關研發業務</t>
  </si>
  <si>
    <t>觸控式液晶顯示器之研究、開發、生產、製造及銷售業務。</t>
  </si>
  <si>
    <t>觸控面板 ，面板業</t>
  </si>
  <si>
    <t>光碟服務產品</t>
  </si>
  <si>
    <t>碟片預錄 ，光碟片 ，太陽能系統運用 ，休閒娛樂 ，餐飲 ，太陽能 ，旅館、餐飲</t>
  </si>
  <si>
    <t>偏光板</t>
  </si>
  <si>
    <t>營建工程 機電、儀電工程 電子零組件之銷售、光電產品之製造及銷售</t>
  </si>
  <si>
    <t>營建 ，地產 ，水電消防工程 ，營造工程</t>
  </si>
  <si>
    <t>生技產品銷售 電子產品銷售</t>
  </si>
  <si>
    <t>半導體設備代理、技術諮詢與維修服務應用軟體支援等</t>
  </si>
  <si>
    <t>封測用設備 ，設備儀器廠商 ，半導體設備</t>
  </si>
  <si>
    <t>營建收入</t>
  </si>
  <si>
    <t>交換式電源供應器,變壓器及電源轉換器之生產銷售及買賣 電信器材批發,零售 電子材料批發,零售</t>
  </si>
  <si>
    <t>電源供應器 ，電子零件元件 ，變壓器</t>
  </si>
  <si>
    <t>電子零組件製造業。 國際貿易業。 研究、開發、設計、生產、製造與銷售數位影像相關產品</t>
  </si>
  <si>
    <t>光學鏡片╱頭 ，數位相機 ，手機相機模組 ，安全監控系統 ，車用電子 ，診斷與監測用醫材 ，影音IC ，影像感測元件 ，數位相機組裝 ，IC設計 ，
手機零組件 ，消費性電子產品</t>
  </si>
  <si>
    <t>研究開發生產製造及銷售下列產品:1.寬頻網際網路存取路由器 2.虛擬私有網路3.防火牆4.第三/四層交換器 
5.有線高階寬頻網路保全路由器6.無線高階寬頻網路保全路由器</t>
  </si>
  <si>
    <t>無線網路設備系統(WLAN) ，通訊設備 ，視訊轉換相關 ，消費性電子產品</t>
  </si>
  <si>
    <t>資料儲存及處理設備製造業 資訊軟體服務業 電子零組件製造業</t>
  </si>
  <si>
    <t>商用遊戲機 ，遊戲產業 ，PC遊戲</t>
  </si>
  <si>
    <t>發光二極體指示燈 發光二極體顯示器 光電零組件</t>
  </si>
  <si>
    <t>LED封裝 ，LED ，LED照明產品 ，LED磊晶</t>
  </si>
  <si>
    <t>專業音響之製造及全球行銷</t>
  </si>
  <si>
    <t>熱源處理及冷卻風扇</t>
  </si>
  <si>
    <t>能源技術服務 不動產租賃 單晶片微控制器及其他電子零組件買賣</t>
  </si>
  <si>
    <t>太陽能發電 ，電力 ，風力發電</t>
  </si>
  <si>
    <t>資訊用電源供應器制造買賣/工業用電源制造買賣 通訊用電源制造買賣/外接式電源 外接盒/機殼/投影機等產品制造買賣</t>
  </si>
  <si>
    <t>電源供應器 ，電子零件元件 ，無線充電</t>
  </si>
  <si>
    <t>有線通信機械器材製造業、電子零組件製造業、國際貿易業 研發、設計、生產及銷售下列產品: 1.雷射磊晶片 2.檢光器磊晶片 
3.兼營前述產品相關之國際貿易業</t>
  </si>
  <si>
    <t>電子資訊供應服務業 資料處理服務業</t>
  </si>
  <si>
    <t>商品買賣 物流 網路電子商務</t>
  </si>
  <si>
    <t>電商平台 ，Internet應用與服務 ，物流業 ，運輸事業</t>
  </si>
  <si>
    <t>華義</t>
  </si>
  <si>
    <t>電腦軟硬體程式之設計買賣 遊戲軟體之代理銷售 電子資訊服務</t>
  </si>
  <si>
    <t>PC遊戲 ，遊戲產業 ，手機遊戲 ，文化創意產業</t>
  </si>
  <si>
    <t>智能物聯網產品 智能設計服務產品 博奕產品</t>
  </si>
  <si>
    <t>工業電腦 ，電腦系統業 ，數位看板 ，顯示器</t>
  </si>
  <si>
    <t>電子零件組件及其材料之製造加工及買賣業務。 電腦週邊設備之製造加工買賣及軟體程式設計業務。 前各項有關產品之進出口貿易業務。</t>
  </si>
  <si>
    <t>其他電子元件代理商 ，電子通路 ，MLCC ，電容 ，鋁質電解電容 ，被動元件</t>
  </si>
  <si>
    <t>製造、銷售各種電腦訊號線,連接器,連接線</t>
  </si>
  <si>
    <t>印刷電路板設備之銷售代理及售後服務。 半導體封裝及電子組裝設備之銷售代理及售後服務。 CD-R/DVD設備之銷售代理及售後服務。</t>
  </si>
  <si>
    <t>PCB其他設備 ，設備儀器廠商 ，封測用設備</t>
  </si>
  <si>
    <t>設計研究開發生產製造銷售網路控制晶片 設計研究開發生產製造銷售數據機晶片組 設計研究開發生產製造銷售USB系列晶片</t>
  </si>
  <si>
    <t>網路通訊IC ，IC設計</t>
  </si>
  <si>
    <t>各種精密五金、塑膠電子零組件、精密嵌件(INSERT PARTS)之產製。 五金模具、塑膠模具之設計、製造。 上述相關材料之加工及買賣。</t>
  </si>
  <si>
    <t>電子零組件製造業 電子材料批發業 除許可業務外,得經營法令非禁止或限制之業務</t>
  </si>
  <si>
    <t>電子零組件進出口代理及買賣業務 印刷電路板設備及相關化學品之代理、買賣業務 系統整合業務及相關產品維護業務</t>
  </si>
  <si>
    <t>其他電子元件代理商 ，電子通路 ，連接線材 ，連接器 ，電子零件元件</t>
  </si>
  <si>
    <t>電子零組件製造業；電器及視聽電子產品製造業；模具製造業； 電子材料批發業；鋼鐵、鋁、銅及鎂基本工業；電子材料零售業 
國際貿易業；其他金屬製品製造業；資訊軟體服務業；其他</t>
  </si>
  <si>
    <t>生物醫學相關產品代理 臨床前試驗服務</t>
  </si>
  <si>
    <t>檢驗試劑╱紙 ，體外診斷用醫材 ，IVD檢驗儀器設備 ，生技服務 ，生物科技</t>
  </si>
  <si>
    <t>研發、設計及銷售各種 積體電路</t>
  </si>
  <si>
    <t>MCU ，IC設計</t>
  </si>
  <si>
    <t>各種電子監視系統之製造加工 各種電子監視系統及其另件之買賣及安裝業務 前項有關產品及其原材料之進出口業務</t>
  </si>
  <si>
    <t>安全監控系統 ，消費性電子產品 ，倒車影像系統 ，車用電子</t>
  </si>
  <si>
    <t>一般廣告服務業 電子資訊 就業服務</t>
  </si>
  <si>
    <t>人力資源 ，服務業</t>
  </si>
  <si>
    <t>半導體及積體電路製造設備之工程承包、製造、買賣及維修工程。 化學品：工業級、試藥級、電子級混酸（蝕刻液）、電鑄藥液。 
半導體相關之機械安裝、電子零組件製造。</t>
  </si>
  <si>
    <t>封測用設備 ，設備儀器廠商 ，半導體設備 ，電子化工材料</t>
  </si>
  <si>
    <t>LCD驅動IC之設計與產銷</t>
  </si>
  <si>
    <t>LCD驅動IC ，IC設計 ，馬達IC ，觸控IC</t>
  </si>
  <si>
    <t>高頻整合元件及模組(研究、開發、生產、製造及銷售) 高頻晶片陶瓷元件(研究、開發、生產、製造及銷售) 電子材料及電信器材之零售之批發</t>
  </si>
  <si>
    <t>鎔煉.鑄造.擠型.鍛造.CNC精密加工及裝配等生產及製造 汽車零配件.電工零配件.機車零配件.自行車零配件.電腦零配件製造</t>
  </si>
  <si>
    <t>高密度波分多工器/解多工器與合波器之設計、生產與銷售服務 全光纖式波長存取多工器之設計、生產與銷售服務 
光機電主動被動元件、模組及次系統之設計、生產與銷售服務</t>
  </si>
  <si>
    <t>光纖被動元件 ，光通訊</t>
  </si>
  <si>
    <t>西藥製造業 生物技術服務業 未分類其他食品製造業</t>
  </si>
  <si>
    <t>食品生技 ，生物科技 ，衛生清潔用品 ，化學工業</t>
  </si>
  <si>
    <t>各種機器之設計製造加工及買賣 各種模具之設計製造加工及買賣 上項有關業務之進出口貿易業務</t>
  </si>
  <si>
    <t>雷射鑽孔機、鑽頭 ，印刷電路板相關 ，PCB其他設備 ，設備儀器廠商</t>
  </si>
  <si>
    <t>液晶顯示器模組</t>
  </si>
  <si>
    <t>LCM ，面板業</t>
  </si>
  <si>
    <t>通信及混合信號接收處理積體電路 資訊及多媒體繪圖, 相關積體電路及繪圖板 非同步傳輸模式積體電路及模組</t>
  </si>
  <si>
    <t>網路通訊IC ，IC設計 ，IO控制IC ，嵌入式晶片</t>
  </si>
  <si>
    <t>各類包裝材料，包含電子包材、綠色環保包材及包裝機台之買賣 禮贈品之設計銷售服務</t>
  </si>
  <si>
    <t>塑膠加工 ，石化業 ，膠帶 ，化學工業</t>
  </si>
  <si>
    <t>住宅及大樓開發租售業 建材批發業 一般廣告服務業</t>
  </si>
  <si>
    <t>IC基板 ，封測服務與材料 ，隱形眼鏡 ，輔助與彌補用醫材</t>
  </si>
  <si>
    <t>電子零件,電子材料之製造加工及進出口貿易等業務 變壓器線架製造及銷售</t>
  </si>
  <si>
    <t>變壓器 ，電子零件元件</t>
  </si>
  <si>
    <t>3202</t>
  </si>
  <si>
    <t>樺晟</t>
  </si>
  <si>
    <t>連接線組件研發及組裝 工程材料貿易</t>
  </si>
  <si>
    <t>技術服務(生化科技產品(中西藥)研發) 中西藥品零售 食品飲料零售</t>
  </si>
  <si>
    <t>食品生技 ，生物科技 ，保健食品 ，食品飲料相關通路 ，流通業 ，食品加工</t>
  </si>
  <si>
    <t>蜂鳴器、揚聲器、喇叭、麥克風、耳機之製造及銷售 通訊配件之製造及銷售</t>
  </si>
  <si>
    <t>耳機 ，電聲產品 ，受話器 ，麥克風</t>
  </si>
  <si>
    <t>電視/伺服器/工業用/Inverter/汽機車/綠能等各式變壓器與線圈</t>
  </si>
  <si>
    <t>變壓器 ，電子零件元件 ，電感 ，被動元件</t>
  </si>
  <si>
    <t>國際貿易業 資訊軟體服務業 電子資訊供應服務業</t>
  </si>
  <si>
    <t>IC零組件通路商 ，電子通路 ，光通訊晶片 ，無線網路IC ，網路通訊IC ，類比IC ，IC設計</t>
  </si>
  <si>
    <t>各式電腦軟硬體之研究設計規劃製作銷售(特許業務除外) 各式電腦零組件之研究銷售 電腦主機及週邊設備零組件之製造加工及買賣業務</t>
  </si>
  <si>
    <t>電腦通路商 ，電子通路 ，工業電腦 ，筆記型電腦製造 ，鍵盤 ，週邊產品 ，電腦系統業</t>
  </si>
  <si>
    <t>各式連接器製造,設計及買賣業務 儲存裝置設備及其週邊裝置製造,設計,維修及零件買賣業務. 電腦視覺系統設計製造維修買賣業務.</t>
  </si>
  <si>
    <t>連接器 ，電子零件元件 ，其他電子零件</t>
  </si>
  <si>
    <t>光學眼鏡產品買賣 品牌授權、眼科儀器設備引進租賃、眼科藥品耗材銷售 商圈評估及展店規劃裝潢、醫療院所顧問諮詢服務</t>
  </si>
  <si>
    <t>有、無線電通信零組件及其系統設備之研發、設計、製造、銷售。 電腦硬體及週邊設備零組件之研發、設計、製造、銷售。 積體電路製造及封裝。</t>
  </si>
  <si>
    <t>濾波器 ，被動元件 ，石英元件 ，振盪器</t>
  </si>
  <si>
    <t>電子材料零售業、生物技術服務業 西藥製造業(批發、零售業)、醫療器材製造業(批發、零售業) 資訊軟體服務業、化粧品製造業(批發、零售業)</t>
  </si>
  <si>
    <t>其他電子元件代理商 ，電子通路 ，連接器 ，電子零件元件</t>
  </si>
  <si>
    <t>至寶電</t>
  </si>
  <si>
    <t>汽車車燈 車用週邊零組件</t>
  </si>
  <si>
    <t>微控制器IC、嵌入式微處理器及網路單晶片IC等設計、製造及販賣</t>
  </si>
  <si>
    <t>MCU ，IC設計 ，ASIC ，嵌入式晶片 ，網路通訊IC</t>
  </si>
  <si>
    <t>PCB材料 ，印刷電路板相關 ，印刷電路板</t>
  </si>
  <si>
    <t>3C電子產品 其他</t>
  </si>
  <si>
    <t>電子材料零售業 電子材料批發業 電子資訊供應服務業</t>
  </si>
  <si>
    <t>IC零組件通路商 ，電子通路 ，LCD驅動IC ，分離式元件 ，IC設計</t>
  </si>
  <si>
    <t>應用於光纖通訊、4G/5G基地台/雲端/3D感測使用之 垂直共振腔面射型雷射(VCSEL)、 FP/DFB、PIN/PINTIA之各型式產品。</t>
  </si>
  <si>
    <t>光纖主動元件 ，光通訊 ，光通訊元件磊晶 ，IC製造</t>
  </si>
  <si>
    <t>各種電感器、晶片電感、濾波器、變壓器之製造加工及買賣。 轉換器、延遲線、收斂線圈及各種磁鐵芯之製造加工及買賣。 
電源供應器、電器電子零組件、電腦及其週邊設備等之製造及買賣。</t>
  </si>
  <si>
    <t>一般旅館業 住宅及大樓開發租賃業 不動產買賣業</t>
  </si>
  <si>
    <t>FLASH記憶體IC ，IC設計 ，MEMS ，其他IC ，記憶卡IC ，影音IC</t>
  </si>
  <si>
    <t>電子零組件製造業 電子材料批發業 製造輸出業</t>
  </si>
  <si>
    <t>DRAM模組 ，電子零件元件 ，Flash模組 ，硬碟相關 ，週邊產品</t>
  </si>
  <si>
    <t>積體電路,IC 及其測試機組之研發及測試 資訊軟體服務業 電子零組件製造業</t>
  </si>
  <si>
    <t>住宅及大樓開發租售業 不動產買賣業 都市更新重建業</t>
  </si>
  <si>
    <t>消費性/多媒體/微控制器IC應用設計、方案整合與銷售</t>
  </si>
  <si>
    <t>IC設計軟體 ，IC設計 ，其他IC</t>
  </si>
  <si>
    <t>USB萬用匯流埠等電腦週邊設備之研發、產製 居家智能應用之軟、韌、硬體之開發整合 前項有關產品及原料之進出口貿易業務</t>
  </si>
  <si>
    <t>週邊產品</t>
  </si>
  <si>
    <t>電子零組件製造業 電子材料零售業 製造輸出業</t>
  </si>
  <si>
    <t>印刷預塗式平版及鋁版素材 感光呈像用光阻劑,顯影劑</t>
  </si>
  <si>
    <t>多媒體視訊產品 視訊監控產品</t>
  </si>
  <si>
    <t>週邊產品 ，耳機 ，滑鼠 ，鍵盤 ，電聲產品</t>
  </si>
  <si>
    <t>電子零組件製造業 研究、開發、生產、製造、銷售無刷式風扇馬達驅動晶片 研究、開發、生產、製造、銷售混和數位及類比晶片</t>
  </si>
  <si>
    <t>馬達IC ，IC設計 ，LED驅動IC ，類比IC</t>
  </si>
  <si>
    <t>積體電路之研究開發製作、分析預燒、測試業務 半導體零件及其儀器進出口</t>
  </si>
  <si>
    <t>檢測驗證服務 ，設備儀器廠商</t>
  </si>
  <si>
    <t>各種塑膠製品及模具製造、加工及買賣業務 電子零組件製造加工及買賣業務 有線通信機械器材製造及電信器材批發、零售</t>
  </si>
  <si>
    <t>玩具娛樂用品批發零售業、電子材料零組件製造批發零售業 資訊軟體服務批發零售業、事務機器設備製造批發零售業、國際貿易 
電子資訊供應服務業、玩具製造業、資料儲存及處理設備製造業</t>
  </si>
  <si>
    <t>PC遊戲 ，遊戲產業 ，手機遊戲 ，商用遊戲機</t>
  </si>
  <si>
    <t>精密塑膠零組件射出成型 精密模具開發、設計及製造 電子組裝、噴塗印刷</t>
  </si>
  <si>
    <t>真空蒸鍍薄膜之製造加工、買賣及其原材料之買賣。 電子膠帶、保護膜等光電材料之製造加工買賣。 前各項相關產品之進出口貿易業務。</t>
  </si>
  <si>
    <t>經營銲錫絲、銲錫棒、BGA錫球及銲錫膏等之製造及銷售。</t>
  </si>
  <si>
    <t>金、錫凸塊 ，封測服務與材料 ，PCB材料 ，印刷電路板相關</t>
  </si>
  <si>
    <t>衛星定位系統(GPS)主機板 GPS資訊應用產品(CF-GPS.G-MOUSE)</t>
  </si>
  <si>
    <t>衛星導航 ，通訊設備</t>
  </si>
  <si>
    <t>各種連續沖壓模具及其另件、精密端子、五金另件 代理前項有關產品之進出口貿易業務 住宅及大樓開發租售</t>
  </si>
  <si>
    <t>模具沖壓 ，電子零件元件 ，車用沖壓件 ，導線架 ，車用金屬成型 ，封測服務與材料</t>
  </si>
  <si>
    <t>按鍵及模組產品 機構整合元件</t>
  </si>
  <si>
    <t>汽機車零組件 ，穿戴式裝置</t>
  </si>
  <si>
    <t>電子零組件之製造加工及買賣業務 電腦系統設備、主機板、介面卡與電腦週邊設備製造加工及賣賣 一般進出口貿易業務</t>
  </si>
  <si>
    <t>類比積體整合電路產品設計</t>
  </si>
  <si>
    <t>多層及軟式印刷電路板之製造加工及買賣業務 電子零組件之製造加工及買賣業務 資料儲存及處理設備製造業</t>
  </si>
  <si>
    <t>軟板 ，印刷電路板相關</t>
  </si>
  <si>
    <t>電子產品及其零件、電源供應器之進出口買賣業務 電腦外殼、電腦週邊設備之研究開發、組裝加工及進出口買賣業務 電腦外殼沖壓機械及其零組件之進出口買賣業務</t>
  </si>
  <si>
    <t>電源供應器、電源轉換器、電池充電器、各式變壓器 塑膠射出成型加工及買賣業務 各種無線通訊器材之買賣、裝設及進出口業務</t>
  </si>
  <si>
    <t>散熱模組及電子電腦零組件之加工、 製造及買賣業務 電線電纜之加工、 製造及買賣業務 汽機車零配件等加工、 製造及買賣業務</t>
  </si>
  <si>
    <t>氮化鎵發光二極體磊晶片與晶粒</t>
  </si>
  <si>
    <t>LED晶粒 ，LED ，LED磊晶</t>
  </si>
  <si>
    <t>電子材料批發業 國際貿易業(限工廠產品) 電子零組件製造業</t>
  </si>
  <si>
    <t>遊戲機及手機所使用遊戲控制器等智能週邊產品 滑鼠、鍵盤及大型發光滑鼠墊等人機介面產品 耳機及影音通訊產品</t>
  </si>
  <si>
    <t>軟性銅箔基板 保護膠片 其他</t>
  </si>
  <si>
    <t>軟板基板 ，印刷電路板相關</t>
  </si>
  <si>
    <t>數位監控系統</t>
  </si>
  <si>
    <t>線圈 晶片 網路變壓器</t>
  </si>
  <si>
    <t>電感 ，被動元件 ，變壓器 ，電子零件元件</t>
  </si>
  <si>
    <t>電子零組件與生產設備代理銷售 技術解決方案整合與行銷 產品製造技術輔導與諮詢 產品通路銷售 行銷與技術售後服務</t>
  </si>
  <si>
    <t>IC零組件通路商 ，電子通路 ，影像感測元件 ，數位相機</t>
  </si>
  <si>
    <t>光纖被動元件之設計、生產與銷售服務 光纖模組及整合系統之設計、生產與銷售服務 光纖相關之生產測試儀器設備之設計、生產與銷售服務</t>
  </si>
  <si>
    <t>IC封裝及測試</t>
  </si>
  <si>
    <t>晶圓級尺寸封裝業務 晶圓測試業務 晶圓級後護層封裝業務</t>
  </si>
  <si>
    <t>IC封裝 ，IC封裝測試</t>
  </si>
  <si>
    <t>NB、液晶顯示幕、手機、3C電子等樞紐之研發、製造及銷售 精密金屬沖壓件 精密彈簧製品</t>
  </si>
  <si>
    <t>樞紐 ，電子零件元件 ，模具沖壓</t>
  </si>
  <si>
    <t>電信管制射頻器材製造業 無線通信機械器材製造業</t>
  </si>
  <si>
    <t>代理銷售特用化學材料、特殊設備及一般貿易業</t>
  </si>
  <si>
    <t>化學產品通路 ，化學工業</t>
  </si>
  <si>
    <t>軟性印刷電路板</t>
  </si>
  <si>
    <t>氣體/特殊管路工程、高真空系統 無塵室及機電統包 特氣供應及監控系統整合、先進產品、濕製程設備及化學系統</t>
  </si>
  <si>
    <t>半導體設備、次系統及系統整合 平面顯示器設備、次系統及系統整合</t>
  </si>
  <si>
    <t>強固型工業用行動電腦 強固型顯示器 其他</t>
  </si>
  <si>
    <t>工業電腦 ，電腦系統業 ，顯示器</t>
  </si>
  <si>
    <t>工業用塑膠製品製造業。 電線及電纜製造業。 電子零組件製造、批發、零售業。</t>
  </si>
  <si>
    <t>電磁鐵、電磁閥、繼電器之製造及銷售、石英晶體銷售等</t>
  </si>
  <si>
    <t>電氣零件與設備 ，電力設備 ，其他電子元件代理商 ，電子通路</t>
  </si>
  <si>
    <t>紫外光吸收劑及光安定劑之研發、生產與銷售 光引發劑之研發、生產與銷售 抗氧化劑等特用化學產品之研發、生產與銷售</t>
  </si>
  <si>
    <t>其他化工產品 ，化學工業</t>
  </si>
  <si>
    <t>連接器</t>
  </si>
  <si>
    <t>安全監控產品系列，工業電腦產品系列及週邊產品</t>
  </si>
  <si>
    <t>安全監控系統 ，消費性電子產品 ，顯示器</t>
  </si>
  <si>
    <t>一、研究、開發、生產、製造及銷售：各種應用積體電路1.嵌入式記 憶體及邏輯元件。2.設計用元件資料庫。3.設計用自動化工具 
二、提供前述產品相關及客戶委託之技術服務。</t>
  </si>
  <si>
    <t>代理半導體、光電及綠色能源產業所需之原材料、零組件及其設備 先進奈米材料、燒結銀、客製化銀膠製造及銷售</t>
  </si>
  <si>
    <t>半導體材料通路商 ，電子通路 ，其他電子元件代理商</t>
  </si>
  <si>
    <t>寬頻網路應用產品之製造及銷售 智慧家庭物聯網產品之製造及銷售</t>
  </si>
  <si>
    <t>接取設備 ，通訊設備 ，光纖設備 ，無線網路設備系統(WLAN) ，視訊轉換相關 ，光通訊 ，消費性電子產品</t>
  </si>
  <si>
    <t>光資訊及光通訊產品 功率半導體封裝測試</t>
  </si>
  <si>
    <t>IC封裝 ，IC封裝測試 ，IC測試 ，光纖主動元件 ，光通訊</t>
  </si>
  <si>
    <t>檢測系統及設備</t>
  </si>
  <si>
    <t>PCB其他設備 ，設備儀器廠商 ，IC檢測設備 ，半導體設備 ，面板設備</t>
  </si>
  <si>
    <t>揚聲器音響組合之設計研發、製造及買賣</t>
  </si>
  <si>
    <t>單板電腦 系統產品 產業電腦週邊</t>
  </si>
  <si>
    <t>電子零組件製造業 國際貿易業</t>
  </si>
  <si>
    <t>TFT-LCD ，面板業 ，OLED ，中小尺吋面板 ，觸控面板</t>
  </si>
  <si>
    <t>NB Thermal Module Others</t>
  </si>
  <si>
    <t>散熱模組 ，電子零件元件 ，散熱風扇馬達</t>
  </si>
  <si>
    <t>變頻控制器 電控裝置產品 其他</t>
  </si>
  <si>
    <t>模具製造 機器設備製造 太陽能電站維運</t>
  </si>
  <si>
    <t>設備儀器廠商 ，LED設備 ，太陽能系統運用 ，半導體設備 ，模具 ，太陽能 ，機械</t>
  </si>
  <si>
    <t>低軌道衛星及微波高頻通訊元件設計研發與製造。 微波高頻通訊元件-濾波器、雙工器之設計研發與製造。 微波高頻通訊元件-天線及其他被動元件之設計研發與製造。</t>
  </si>
  <si>
    <t>通訊設備零組件 ，通訊設備 ，天線</t>
  </si>
  <si>
    <t>汽車電子連接器製造加工及買賣 汽車線組產品製造加工及買賣 模具設計製造及買賣</t>
  </si>
  <si>
    <t>連接器 ，電子零件元件 ，連接線材</t>
  </si>
  <si>
    <t>相片印表機及週邊耗材研發批發零售之經營 事務性機器設備批發零售 國際貿易</t>
  </si>
  <si>
    <t>印表機 ，週邊產品 ，印表機耗材</t>
  </si>
  <si>
    <t>CCL &amp; PCB 自動化設備。 Flat Panel Display (簡稱FPD) 自動化設備。 物流、其他自動化設備製造及所營相關設備維修與售服。</t>
  </si>
  <si>
    <t>PCB其他設備 ，設備儀器廠商 ，自動化設備 ，面板設備 ，觸控面板設備 ，機械</t>
  </si>
  <si>
    <t>衛星導航定位系統及IOT應用產品之設計、生產及銷售</t>
  </si>
  <si>
    <t>電子、資訊、電機及電器類電源線組 插座、插頭、轉接頭、組合式插頭 其他</t>
  </si>
  <si>
    <t>連接器之研發、製造與銷售 光纖／高頻連接器之研發、製造與銷售 HINGE之研發、製造與銷售</t>
  </si>
  <si>
    <t>土地開發、住宅及大樓興建與銷售 電子零組件生產與銷售</t>
  </si>
  <si>
    <t>營建 ，地產 ，散熱模組 ，電子零件元件</t>
  </si>
  <si>
    <t>個人電腦主機板 個人電腦主機板之零配件</t>
  </si>
  <si>
    <t>主機板 ，電腦系統業</t>
  </si>
  <si>
    <t>照明產品設計組裝</t>
  </si>
  <si>
    <t>連接線材 ，電子零件元件 ，LED照明產品 ，LED</t>
  </si>
  <si>
    <t>PVD外觀鍍膜表面處理</t>
  </si>
  <si>
    <t>電腦、通訊、電子資訊及家電用電源傳輸線及訊號連接線組 前項產品之進出口貿易業務及代理國內外廠商產品投標與經銷等業務</t>
  </si>
  <si>
    <t>連接線材 ，電子零件元件 ，電子製造服務 ，電腦系統業</t>
  </si>
  <si>
    <t>鴻翊</t>
  </si>
  <si>
    <t>房產建設銷售、代銷及營建相關。 Construction Sales。 工業電腦、端點銷售系統。POS System。</t>
  </si>
  <si>
    <t>POS機系統 ，電腦系統業 ，營建 ，地產</t>
  </si>
  <si>
    <t>光學與光電膜材 精密光學與光電膜加工 各式顯示器膜材開發製作</t>
  </si>
  <si>
    <t>電子連接器、連接線及其零組件之研發、生產、銷售及前述有關產品 之進出口貿易業務，若按終端應用主要可區分為伺服器、汽車、筆記 
型電腦、工業電腦、網通設備、醫療設備等連接器及高速連接線。</t>
  </si>
  <si>
    <t>電腦設備安裝業 電子材料批發業 電腦及事務性機器設備批發業</t>
  </si>
  <si>
    <t>嵌入式非揮發記憶體IP授權及技術服務</t>
  </si>
  <si>
    <t>設計IP ，IC設計 ，FLASH記憶體IC ，嵌入式晶片</t>
  </si>
  <si>
    <t>LED中小尺寸背光模組 發光二極體指示燈、顯示器 其他電子產品(LED應用燈組、紅外線發射二極體...)</t>
  </si>
  <si>
    <t>矽晶圓電子材料之製造及銷售進出口業務 前項原材料之買賣及進出口業務 除許可業務外，得經營非法令非禁止或限制之業務</t>
  </si>
  <si>
    <t>矽晶圓 ，IC製造</t>
  </si>
  <si>
    <t>TFT-LCD檢測機台 設備零組件及電子配件 維修收入</t>
  </si>
  <si>
    <t>面板設備 ，設備儀器廠商</t>
  </si>
  <si>
    <t>各種馬達、電子零件及電機器材之進出口買賣業務 有關前項產品之國內外廠商代理報價、投標及經銷業務 除許可業務外，得經營法令非禁止或限制之業務</t>
  </si>
  <si>
    <t>其他電子元件代理商 ，電子通路 ，被動元件 ，電阻 ，電容 ，電感</t>
  </si>
  <si>
    <t>機殼 電源供應器 其他電腦周邊(散熱器)</t>
  </si>
  <si>
    <t>電源供應器 ，電子零件元件 ，散熱模組 ，機殼</t>
  </si>
  <si>
    <t>影像處理機器設計製造加工買賣 液晶電視光電板設計製造買賣 衛星電視KU頻道接收器材之製造加工買賣</t>
  </si>
  <si>
    <t>光電電子零組件、模具、金屬傢俱及醫療用品製造加工與進出口業務</t>
  </si>
  <si>
    <t>模具沖壓 ，電子零件元件 ，家居用品</t>
  </si>
  <si>
    <t>研究、開發、設計、製造及銷售手持式行動裝置應用晶片</t>
  </si>
  <si>
    <t>LCD驅動IC ，IC設計 ，手機面板驅動IC ，生物辨識IC ，觸控IC ，手機零組件</t>
  </si>
  <si>
    <t>NB、LCD、手機、3C電子等產品的扭力轉軸之研發設計、製造及銷售 光纖連接器之研發設計、製造及銷售</t>
  </si>
  <si>
    <t>資訊、通訊及消費性電子用訊號傳輸線材及線組之研發、製造及銷售 醫療、工業及自動化設備用訊號傳輸線材及線組之研發、製造及銷售 
汽車、伺服器用訊號傳輸線材及線組與塑膠製品之研發、製造及銷售</t>
  </si>
  <si>
    <t>半導體設備、光電設備、太陽能設備零組件之潔淨再生、維修。 半導體設備、光電設備、太陽能設備零組件之買賣。 零組件製程之研發設計、製造加工及組裝。</t>
  </si>
  <si>
    <t>汽車電子零配件之製造買賣。</t>
  </si>
  <si>
    <t>倒車雷達 ，車用電子 ，倒車影像系統</t>
  </si>
  <si>
    <t>電子零組件之批發與零售 軟體開發 生技產品之銷售</t>
  </si>
  <si>
    <t>保健食品 ，食品加工 ，非酒精飲料 ，飲料相關</t>
  </si>
  <si>
    <t>產品設計業 電子材料批發業 電子材料零售業</t>
  </si>
  <si>
    <t>觸控IC ，IC設計 ，消費性IC ，影音IC</t>
  </si>
  <si>
    <t>各式餐具、廚具用品等家居用品設計、生產及銷售</t>
  </si>
  <si>
    <t>無線網路系統產品與服務(Wi-Fi)之設計開發、製造及買賣 有線網路系統產品與服務(Switch)之設計開發、製造及買賣 
企業無線通訊系統產品之設計開發、製造及買賣</t>
  </si>
  <si>
    <t>非接觸式機械視覺檢測系統設備</t>
  </si>
  <si>
    <t>PCB其他設備 ，設備儀器廠商 ，IC檢測設備 ，封測用設備</t>
  </si>
  <si>
    <t>網路安全相關產品之設計、製造及銷售</t>
  </si>
  <si>
    <t>資安設備 ，通訊設備</t>
  </si>
  <si>
    <t>晶圓測試、雷射修整、成品IC 測試、外觀檢查、捲帶包裝等服務</t>
  </si>
  <si>
    <t>3D電腦工程繪圖CAD/CAM/CAE/CAID/PLM/M&amp;E軟體產品代理銷售 3D電腦工程繪圖軟體、VRAR傳媒娛樂軟體整合技術應用顧問 
軟體線上教育輔導、軟體人才培訓及電腦網路系統整合應用</t>
  </si>
  <si>
    <t>軟體通路╱代理 ，軟體業 ，系統整合 ，套裝軟體</t>
  </si>
  <si>
    <t>產業電腦相關產品研發、製造銷售及電腦軟體代理買賣 遠端控制器之研發、製造銷售、維修及相關材料進出口業務 
工控介面卡之研發、製造銷售、維修及相關材料進出口業務</t>
  </si>
  <si>
    <t>濺鍍 Sputter 蝕刻 Etch 真空鍍膜代工 Vacuum Coating Service</t>
  </si>
  <si>
    <t>電子零組件製造 機械設備製造業務 電子零件材料批發及零售業務</t>
  </si>
  <si>
    <t>封測用設備 ，設備儀器廠商 ，封測服務與材料</t>
  </si>
  <si>
    <t>半導體/LED/Solar/LCD等製程機台設備代理、研發與製造 晶圓再生技術研發與服務 化學分析儀器代理技術、研發與製造</t>
  </si>
  <si>
    <t>半導體設備 ，設備儀器廠商 ，矽晶圓 ，IC製造</t>
  </si>
  <si>
    <t>檢測分析服務</t>
  </si>
  <si>
    <t>電子零組件製造業 產品設計業</t>
  </si>
  <si>
    <t>類比IC ，IC設計 ，LED驅動IC</t>
  </si>
  <si>
    <t>LED照明元件模組、LED車用照明模組及光傳輸元件之研發製造銷售</t>
  </si>
  <si>
    <t>研究、開發、設計、生產、製造及銷售1. 顯示器驅動IC 2. 觸控IC 3. 時序控制IC與電源管理IC</t>
  </si>
  <si>
    <t>LCD驅動IC ，IC設計 ，手機面板驅動IC ，手機零組件</t>
  </si>
  <si>
    <t>工業用主機控制板介面卡之研發裝配組合加工製造業務 電腦產品、電子零組件之研發裝配組合加工製造及買賣進出口業務 
各種電子零組件與相關軟硬體及工業用控制器及傳感器之買賣</t>
  </si>
  <si>
    <t>ODM防水及高功率連接器與線束設計加工製造之一體化服務 PCBA客製化設計、電氣保護器與高溫壓電線及壓力感應器代理銷售 
AIoT空調、空氣、光環境等設備系統解決方案及創能與儲能系統整合</t>
  </si>
  <si>
    <t>連接線材 ，電子零件元件 ，其他電子元件代理商 ，電子通路</t>
  </si>
  <si>
    <t>電子、電腦、車用、網通、消費性電子、工業、醫療等連接器及配件 電子線連接線組、無線通訊射頻連接器線組、金屬沖壓件 
前各項及各式零組件等產品之研發、生產及銷售等業務</t>
  </si>
  <si>
    <t>連接器 ，電子零件元件 ，其他電子零件 ，連接線材</t>
  </si>
  <si>
    <t>各種模具、金屬零件之製造加工及買賣 各種塑膠成型製品及其零件之製造加工及買賣 各種電子、電機及其零件之開發製造加工及買賣</t>
  </si>
  <si>
    <t>電子式安定器加工製造買賣業務 電子式變壓器加工製造買賣業務 LED Driver 加工製造買賣業務</t>
  </si>
  <si>
    <t>其他電子零件 ，電子零件元件 ，汽車銷售 ，車輛整車</t>
  </si>
  <si>
    <t>條碼印表機、各式標籤紙、耗材及其零配件</t>
  </si>
  <si>
    <t>導電玻璃生產與銷售</t>
  </si>
  <si>
    <t>導電玻璃 ，面板零組件</t>
  </si>
  <si>
    <t>觸控面板之製造與銷售 高壓交連PE電力電纜附屬器材之製造與銷售</t>
  </si>
  <si>
    <t>觸控面板 ，面板業 ，電纜連接件及附件 ，電線電纜</t>
  </si>
  <si>
    <t>觸控面板產品研發 觸控面板產品製造 觸控面板產品銷售</t>
  </si>
  <si>
    <t>電子零組件製造業 表面處理業 電子材料批發業</t>
  </si>
  <si>
    <t>晶片電阻 ，被動元件 ，電阻</t>
  </si>
  <si>
    <t>不斷電系統設備(UPS)研發.製造.銷售及代理 改善電力品質系統設備.太陽能電力系統設備研發.製造及銷售 維護及技術服務業務</t>
  </si>
  <si>
    <t>UPS ，電子零件元件 ，配電工程 ，電力設備</t>
  </si>
  <si>
    <t>行銷公關.媒體企劃</t>
  </si>
  <si>
    <t>廣告 ，傳播事業</t>
  </si>
  <si>
    <t>(有鉛,無鉛)銲錫條、錫絲、 (有鉛,無鉛)錫珠、錫膏、全(半)球 有(無)鉛助焊劑等相關產品</t>
  </si>
  <si>
    <t>金、錫凸塊 ，封測服務與材料</t>
  </si>
  <si>
    <t>AI人臉辨識技術開發 行車記錄器買賣 導航系統之電子地圖軟體開發、買賣、維護及相關軟體服務。</t>
  </si>
  <si>
    <t>行車紀錄器 ，車用電子 ，餐飲 ，旅館、餐飲</t>
  </si>
  <si>
    <t>連接器製造生產 線材製造生產 模具開發</t>
  </si>
  <si>
    <t>自動辨識資料收集產品研發、設計、製造、全球銷售</t>
  </si>
  <si>
    <t>工業電腦 ，電腦系統業 ，條碼掃描器</t>
  </si>
  <si>
    <t>各種機械及零件、精密模具之製造加工買賣 各種精密沖件產品及精密塑膠崁入射出之製造與販賣 金屬零件表面處理加工及機械加工自動車床及CNC車床加工</t>
  </si>
  <si>
    <t>散熱模組 ，電子零件元件 ，其他電子零件 ，導線架 ，封測服務與材料</t>
  </si>
  <si>
    <t>專業特殊應用積體電路(Application Specific IC, ASIC) 系統單晶片(System-on-Chip; SoC)設計及製造生產</t>
  </si>
  <si>
    <t>各式薄膜濺鍍靶材及貴金屬材料之加工銷售</t>
  </si>
  <si>
    <t>電子化工材料 ，回收、焚化相關 ，傳產其他</t>
  </si>
  <si>
    <t>電腦週邊零組件之研發、生產及銷售 汽車、醫療、通訊及太陽能設備相關接線組之研發、生產及銷售 連接器、線材、光電子元件等產品之研發、生產及銷售</t>
  </si>
  <si>
    <t>連接線材 ，電子零件元件 ，連接器 ，電子線 ，電線電纜</t>
  </si>
  <si>
    <t>光學膜相關產品</t>
  </si>
  <si>
    <t>簡報及視訊會議產品等系列設計、製造、加工及買賣</t>
  </si>
  <si>
    <t>視訊會議產品 ，消費性電子產品 ，攝影設備</t>
  </si>
  <si>
    <t>光纖網路局端、用戶端設備及網管交換器之研發製造及買賣</t>
  </si>
  <si>
    <t>光纖設備 ，光通訊</t>
  </si>
  <si>
    <t>觸控感應器、觸控模組、觸控螢幕、 ITO玻璃及保護玻璃相關產品之研發、生產及銷售。</t>
  </si>
  <si>
    <t>觸控面板 ，面板業 ，導電玻璃 ，面板零組件</t>
  </si>
  <si>
    <t>專業整流二極體之研究、設計、檢測、製造及國內外銷售業務。 整流二極體零組件之及國內外銷售業務。 晶圓檢測及相關產品之國內外銷售業務。</t>
  </si>
  <si>
    <t>精密塑膠模具之設計開發 塑膠射出零組件</t>
  </si>
  <si>
    <t>光罩解決方案產品 晶圓解決方案產品 機台設備產品</t>
  </si>
  <si>
    <t>高頻/車用連接線室內外天線工業用次系統產品等製造加工買賣業務 一般進出口貿易業務(期貨除外) 有關前項業務之代理經銷報價及投標業務</t>
  </si>
  <si>
    <t>無線網路設備系統(WLAN) ，通訊設備 ，連接線材 ，電子零件元件</t>
  </si>
  <si>
    <t>太陽能系統運用 ，太陽能 ，IC零組件通路商 ，電子通路</t>
  </si>
  <si>
    <t>資訊軟體服務業、資訊處理服務業、 電子資訊供應服務業、 除許可業務外，得經營法令非禁止或限制之業務</t>
  </si>
  <si>
    <t>電子支付 ，軟體業 ，PC遊戲 ，手機遊戲 ，文化創意產業 ，遊戲產業</t>
  </si>
  <si>
    <t>整合型訊號連接器</t>
  </si>
  <si>
    <t>太陽能導電漿</t>
  </si>
  <si>
    <t>太陽能導電漿 ，太陽能</t>
  </si>
  <si>
    <t>產業用電腦及伺服器用機箱類 存儲平台類 系統平台類</t>
  </si>
  <si>
    <t>無線網路通訊模組產品之研究開發、生產製造及銷售 數位影像處理模組產品之研究開發、生產製造及銷售</t>
  </si>
  <si>
    <t>控股公司 ，工業電腦 ，平板電腦 ，車用電子 ，電子製造服務 ，消費性電子產品 ，電腦系統業</t>
  </si>
  <si>
    <t>一般投資業 國際貿易業 產業控股公司業</t>
  </si>
  <si>
    <t>IC零組件通路商 ，電子通路 ，控股公司</t>
  </si>
  <si>
    <t>投資</t>
  </si>
  <si>
    <t>基礎建設 ，營造工程 ，住宅建設 ，控股公司 ，營建 ，環保工程 ，地產</t>
  </si>
  <si>
    <t>通訊設備 ，光纖設備 ，區域網路 ，控股公司 ，接取設備 ，無線網路設備系統(WLAN) ，電信設備 ，光通訊</t>
  </si>
  <si>
    <t>西藥製劑 ，醫藥產業 ，食品生技 ，動物用藥 ，控股公司 ，學名藥 ，生物科技</t>
  </si>
  <si>
    <t>產業控股公司業 一般投資業</t>
  </si>
  <si>
    <t>伺服器 ，電腦系統業 ，工業電腦 ，行車紀錄器 ，車用電子 ，控股公司 ，衛星導航 ，儲存設備 ，通訊設備 ，週邊產品</t>
  </si>
  <si>
    <t>功率半導體及類比積體電路的晶圓代工</t>
  </si>
  <si>
    <t>磊晶 ，IC製造 ，IC生產 ，專業晶圓代工</t>
  </si>
  <si>
    <t>合成樹脂 ，化學工業 ，複合材料 ，傳產其他</t>
  </si>
  <si>
    <t>連接器 ，電子零件元件 ，天線 ，光纖主動元件 ，光纖被動元件 ，車用充電相關 ，控股公司 ，連接線材 ，光通訊 ，通訊設備 ，電力設備</t>
  </si>
  <si>
    <t>控股公司 ，3C通路商 ，水力發電 ，光學鏡片╱頭 ，光纖被動元件 ，事務機器 ，記憶卡 ，掃瞄器 ，連接線材 ，硬碟相關 ，光通訊 ，週邊產品 ，電力 
，電子其他 ，電子通路 ，電子零件元件 ，數位相機</t>
  </si>
  <si>
    <t>太陽能系統運用 ，太陽能 ，太陽能電池模組</t>
  </si>
  <si>
    <t>LED晶粒 ，LED ，LED封裝 ，LED照明產品 ，LED磊晶</t>
  </si>
  <si>
    <t>印刷電路板 ，印刷電路板相關 ，控股公司</t>
  </si>
  <si>
    <t>化學藥品、醫藥品製造及買賣業務 精密化學材料、其他化學材料製造及買賣業務 國際貿易業</t>
  </si>
  <si>
    <t>原料藥 ，醫藥產業 ，生技特用化學品 ，生物科技</t>
  </si>
  <si>
    <t>血液透析相關醫療耗材 外科設備及耗材, 血袋, 造口 健康家電及保養品系列產品</t>
  </si>
  <si>
    <t>洗腎器具 ，手術與治療用醫材 ，醫療服務 ，醫療器材通路 ，醫藥流通 ，醫療管理服務 ，醫藥產業</t>
  </si>
  <si>
    <t>各種西藥動物用藥農藥環境用藥化粧品等之製造及銷售 生物技術服務業 各種醫療器材玻璃器具橡膠製品等製造銷售及食品什貨批發零售</t>
  </si>
  <si>
    <t>醫療耗材(血液迴路管、藥用軟袋、TPU體內導管等)製造買賣 醫療設備之進出口貿易</t>
  </si>
  <si>
    <t>洗腎器具 ，手術與治療用醫材 ，醫療耗材 ，其他醫療器材</t>
  </si>
  <si>
    <t>一、甲魚粉、甲魚蛋、甲魚油等甲魚食品加工製造銷售買賣業務。 二、甲魚加工買賣業務。</t>
  </si>
  <si>
    <t>食品生技 ，生物科技 ，保險經紀 ，金融業</t>
  </si>
  <si>
    <t>不動產買賣及租賃業 國際貿易業</t>
  </si>
  <si>
    <t>醫療器材製造加工及銷售 醫療耗材製造及代理銷售 醫院工程及管理顧問</t>
  </si>
  <si>
    <t>醫療耗材 ，其他醫療器材 ，牙科植入器材 ，醫用家具 ，醫學影像裝置 ，診斷與監測用醫材 ，輔助與彌補用醫材</t>
  </si>
  <si>
    <t>原料藥,原料藥中間體,特殊及精密化學品之加工,製造及銷售</t>
  </si>
  <si>
    <t>西藥、醫療器材及乳製品、化妝品、食品等 之批發買賣、代理經銷、製造及進出口</t>
  </si>
  <si>
    <t>醫藥流通 ，醫藥產業 ，食品生技 ，學名藥 ，生物科技</t>
  </si>
  <si>
    <t>西藥製造業 西藥批發業 西藥零售業</t>
  </si>
  <si>
    <t>各種醫療器材製造、加工、買賣。 醫療氣體用儀器、儀表、設備之製造、按裝、施工及買賣。 醫療用中央氣體工程及其他系統設計、維修保養、承裝工程。</t>
  </si>
  <si>
    <t>醫療耗材 ，其他醫療器材</t>
  </si>
  <si>
    <t>中藥製造買賣 西藥進口批發零售 其他健康照護產品、保健食品製造、批發、零售</t>
  </si>
  <si>
    <t>食品生技 ，生物科技 ，西藥製劑 ，學名藥 ，醫藥產業</t>
  </si>
  <si>
    <t>中藥製劑 ，醫藥產業 ，食品生技 ，植物新藥 ，新藥研發 ，生物科技</t>
  </si>
  <si>
    <t>骨科用人工植入物：包括人工關節、人工骨板、骨釘、骨針等。</t>
  </si>
  <si>
    <t>人造關節 ，輔助與彌補用醫材 ，骨科類器材</t>
  </si>
  <si>
    <t>研究,開發,生產,製造及銷售各種西藥製劑 各種西藥品,西藥原料之銷售及進出口業務 各種藥物之臨床試驗服務</t>
  </si>
  <si>
    <t>西藥製劑 ，醫藥產業 ，新藥研發 ，學名藥</t>
  </si>
  <si>
    <t>生物晶片之研究、開發、製造與銷售 醫療器材製造及販售 隱型眼鏡產業</t>
  </si>
  <si>
    <t>檢驗試劑╱紙 ，體外診斷用醫材 ，隱形眼鏡 ，輔助與彌補用醫材</t>
  </si>
  <si>
    <t>美容產品與護理套組之研發、製造及銷售業務 特許經營美容連鎖加盟店之經營與推廣業務 除許可業務外，得經營法令非禁止或限制之業務</t>
  </si>
  <si>
    <t>美容 ，時尚產業 ，美妝保養品</t>
  </si>
  <si>
    <t>醫學美容之雷射儀器銷售 醫學美容之耗材、保養品銷售 醫學美容之儀器維護</t>
  </si>
  <si>
    <t>醫療器材通路 ，動力手術器具 ，手術與治療用醫材</t>
  </si>
  <si>
    <t>微生物研發及量產 微生物有機複合肥 生化有機複合肥</t>
  </si>
  <si>
    <t>農業生技 ，生物科技 ，肥料 ，化學工業</t>
  </si>
  <si>
    <t>精品生產銷售貿易</t>
  </si>
  <si>
    <t>醫療器材製造業 醫療器材設備業 醫療器材零售業</t>
  </si>
  <si>
    <t>1.基因檢測 2.分子診斷 3.生物技術服務 4.個人化醫療相關檢測服務 5.生物資訊服務 6.健康照護</t>
  </si>
  <si>
    <t>生技服務 ，生物科技 ，醫療服務 ，醫療資訊技術 ，診斷與監測用醫材 ，醫療管理服務</t>
  </si>
  <si>
    <t>居家醫療檢測產品 生醫材料及產品 天然蝦紅素及原料</t>
  </si>
  <si>
    <t>血糖儀 ，體外診斷用醫材 ，生理檢測器材 ，美妝保養品 ，食品生技 ，生物科技 ，時尚產業 ，診斷與監測用醫材</t>
  </si>
  <si>
    <t>醫療器材用產品 精密扣件產品 微波開關產品</t>
  </si>
  <si>
    <t>其他醫療器材 ，金屬加工╱製品 ，骨科類器材 ，傳產其他 ，輔助與彌補用醫材</t>
  </si>
  <si>
    <t>放射腫瘤、神經科學、影像醫學、眼科及外科/手術等儀器設備銷售 維修保養、出租及其相關零配件、耗材之銷售及藥品銷售 一般投資業</t>
  </si>
  <si>
    <t>醫療器材通路 ，醫療服務 ，醫療管理服務 ，醫藥流通 ，醫藥產業</t>
  </si>
  <si>
    <t>抗癌用之單株抗體開發 單株抗體標的授權 醣質抗原與蛋白質藥物相關委託服務</t>
  </si>
  <si>
    <t>處方用藥、指示用藥、健康消費品之銷售推廣 處方用藥及指示用藥之經銷物流服務</t>
  </si>
  <si>
    <t>醫藥流通 ，醫藥產業</t>
  </si>
  <si>
    <t>醫療及保健產品開發與零售</t>
  </si>
  <si>
    <t>醫療器材通路 ，醫藥流通 ，醫藥產業</t>
  </si>
  <si>
    <t>醫療器材製造業 國際貿易業 智慧財產權業</t>
  </si>
  <si>
    <t>美容美體產品 美容美體SPA課程</t>
  </si>
  <si>
    <t>A.食品顧問業 B.藥品檢驗業 C.生物技術服務業 D.西藥批發業 E.智慧財產權業 F.除許可業務外，經營法令非禁止或限制之業務</t>
  </si>
  <si>
    <t>植物新藥 ，醫藥產業 ，食品生技 ，新藥研發 ，生物科技</t>
  </si>
  <si>
    <t>數位 X光診斷影像設備之研發、生產製造、銷售與安裝維修升級</t>
  </si>
  <si>
    <t>醫學影像裝置 ，診斷與監測用醫材</t>
  </si>
  <si>
    <t>中華豆腐,豆花 冷凍食品,火鍋料</t>
  </si>
  <si>
    <t>食品加工</t>
  </si>
  <si>
    <t>液態糖漿</t>
  </si>
  <si>
    <t>製糖 ，大宗物資 ，食品添加劑 ，食品加工</t>
  </si>
  <si>
    <t>櫃塑膠</t>
  </si>
  <si>
    <t>合成皮 塑膠皮 再生能源自用發電設備</t>
  </si>
  <si>
    <t>各項包裝材料之製造加工及買賣業務 各種絕源材料印刷電路基板之製造加工及買賣業務 各種塑膠薄膜及金屬薄膜之製造加工及買賣業務</t>
  </si>
  <si>
    <t>塑膠布製造 反光片</t>
  </si>
  <si>
    <t>電子級化學品純化與循環再利用及綠色能源之開發建置 土地開發及商辦、住宅、飯店之營造興建 OPP、PVC、PE、汽車線束、雷射切割及特殊膠帶之產銷</t>
  </si>
  <si>
    <t>膠帶 ，化學工業 ，塑膠加工 ，石化業</t>
  </si>
  <si>
    <t>櫃紡織</t>
  </si>
  <si>
    <t>各種人造纖維縫線及織造用紗之製造、銷售與批發業務。 各種棉、毛、麻絲、人造絲等混合線之製造與經銷。 有關線類紡織品之製造經銷。</t>
  </si>
  <si>
    <t>尼龍絲 ，化纖原料 ，聚酯紗 ，紡織中游</t>
  </si>
  <si>
    <t>紡織產品 防疫相關產品 太陽能發電站建置</t>
  </si>
  <si>
    <t>特多龍加工絲</t>
  </si>
  <si>
    <t>成衣國際貿易業 長纖紡織業</t>
  </si>
  <si>
    <t>織布 ，紡織中游 ，成衣製造 ，成衣</t>
  </si>
  <si>
    <t>成衣製造、加工、買賣及進出口業務 成衣附屬品之加工、買賣及進出口業務 代理國內外廠商有關前各項業務之投標、報價、採購、經銷</t>
  </si>
  <si>
    <t>委託營造廠商興建商業大樓、國民住宅出租出售業務。 室內裝潢設計工程承攬及有關裝潢材料之進出口買賣。</t>
  </si>
  <si>
    <t>各類漁網 各類線索 各類繩索</t>
  </si>
  <si>
    <t>魚網 ，紡織中游</t>
  </si>
  <si>
    <t>聚酯加工絲 加工收入 租賃收入</t>
  </si>
  <si>
    <t>體育用品、工業用線、尼龍線、釣漁線、割草線等 各種紡紗、織布、不織布、其他紡織及製品製造 育樂用品、布疋、衣著、鞋、帽、傘、服飾品、漁具等批發買賣</t>
  </si>
  <si>
    <t>尼龍絲 ，化纖原料</t>
  </si>
  <si>
    <t>針織成衣、梭織成衣及各種成衣製造加工買賣業務 前項有關產品之進出口貿易 代理前各項有關國內外廠商產品之報價投標業務</t>
  </si>
  <si>
    <t>印染整理業 成衣業 國際貿易業務</t>
  </si>
  <si>
    <t>成衣加工 成衣製造 成衣買賣</t>
  </si>
  <si>
    <t>成衣製造 ，成衣 ，羽絨加工 ，紡織中游</t>
  </si>
  <si>
    <t>成衣服裝布料之織造、印染、整理加工製造及買賣業務 前項產品及有關紗類原料之買賣，加工及進出口貿易業務</t>
  </si>
  <si>
    <t>機能彈性紗製造與銷售</t>
  </si>
  <si>
    <t>聚酯紗 ，紡織中游 ，加工絲</t>
  </si>
  <si>
    <t>成衣服裝機能性布料之開發、設計、生產及銷售</t>
  </si>
  <si>
    <t>各種鋼圈、鋁合金輪圈製造、加工、出口 鋼板加工、出口及銷售 汽車轉向系統之製造、出口及銷售</t>
  </si>
  <si>
    <t>輪圈 ，汽機車零組件</t>
  </si>
  <si>
    <t>自動販賣機 電動車輛產業-零組件</t>
  </si>
  <si>
    <t>自動販賣機 ，傳產其他 ，POS機系統 ，車用充電相關 ，電力設備 ，電腦系統業</t>
  </si>
  <si>
    <t>客、貨、病床用電梯，電扶梯及維修保養。 發電機。</t>
  </si>
  <si>
    <t>電梯 ，建材</t>
  </si>
  <si>
    <t>各種工作母機及其零配件及原料之製造加工買賣。 塑膠射出成型機等產業機械及其有關零配件及原料 前項有關產品進出口貿易與代理買賣業務。</t>
  </si>
  <si>
    <t>各項工作母機製造加工及內外銷販賣 前項有關工具之製造加工內外銷進出口貿易業務 電子產品製造及買賣</t>
  </si>
  <si>
    <t>各種工作母機機械工具與電腦組件之製造加工及銷售 電腦數值控制車床、切削中心機之製造與銷售</t>
  </si>
  <si>
    <t>工具機 ，機械 ，雷射鑽孔機、鑽頭 ，印刷電路板相關</t>
  </si>
  <si>
    <t>冰水機組 冷凝機組</t>
  </si>
  <si>
    <t>空調製冷 ，機械</t>
  </si>
  <si>
    <t>汽車零件鍛壓製造加工 機車、自行車零件鍛壓製造加工 機械、五金及3C電子零件鍛壓製造加工</t>
  </si>
  <si>
    <t>傳動系統 ，汽機車零組件 ，木床╱車架 ，車用鍛件 ，懸吊系統 ，車用金屬成型</t>
  </si>
  <si>
    <t>新能源科技 生物科技 其他</t>
  </si>
  <si>
    <t>電動車 ，車輛整車 ，太陽能發電 ，汽車製造 ，電力</t>
  </si>
  <si>
    <t>餐飲相關業務</t>
  </si>
  <si>
    <t>餐飲 ，旅館、餐飲 ，安全氣囊 ，汽車內裝</t>
  </si>
  <si>
    <t>其他機械製造業(壓縮機、機械零組件) 發電、輸電、配電機械製造業 電器製造業、製造輸出業</t>
  </si>
  <si>
    <t>壓縮機 ，機械</t>
  </si>
  <si>
    <t>機械設備製造業、其他機械製造業 資訊軟體服務業、其它設計業 除許可業務外，得經營法令非禁止或限制之業務</t>
  </si>
  <si>
    <t>汽機車座椅及座椅調角器、機車煞車圓盤及齒輪、精沖件等</t>
  </si>
  <si>
    <t>汽機車零組件 ，汽車座椅 ，汽車內裝</t>
  </si>
  <si>
    <t>運動休閒產品 航太醫療產品 原物料及其他</t>
  </si>
  <si>
    <t>複合材料 ，傳產其他 ，航天軍工 ，運動用品 ，運動產業</t>
  </si>
  <si>
    <t>工具機鑄件生產銷售</t>
  </si>
  <si>
    <t>滾珠螺桿、線性滑軌及滾珠花鍵等產品之製造及銷售</t>
  </si>
  <si>
    <t>航太產業發動機、起落架及其他次系統相關零組件。 半導體設備及相關零組件。 無菌食品充填設備產業及工業用自動化精密傳動相關零組件。</t>
  </si>
  <si>
    <t>飛機零件╱製造 ，機械 ，半導體設備 ，航天軍工 ，機械零組件 ，設備儀器廠商</t>
  </si>
  <si>
    <t>設計、研發及生產自動化乾燥設備及相關機械設備製造與買賣</t>
  </si>
  <si>
    <t>各種熱交換器之製造加工及買賣 其他鋁製品模具之製造加工及買賣</t>
  </si>
  <si>
    <t>汽車空調 ，汽車內裝 ，車用冷卻系統 ，汽機車零組件</t>
  </si>
  <si>
    <t>音圈馬達上下板 硬碟機沖壓零組件 其他</t>
  </si>
  <si>
    <t>模具沖壓 ，電子零件元件 ，自動化設備 ，其他電子零件 ，機械</t>
  </si>
  <si>
    <t>製程自動化感測器之設計,生產與銷售 電機氣動控制元件之設計,生產與銷售 電子電力控制儀表等整合服務</t>
  </si>
  <si>
    <t>自動化設備 ，機械</t>
  </si>
  <si>
    <t>機電工程承攬 運動場館委辦營運管理</t>
  </si>
  <si>
    <t>配電工程 ，電力設備 ，水電消防工程 ，俱樂部 ，休閒娛樂 ，營造工程</t>
  </si>
  <si>
    <t>以自營品牌專業研發、製造及銷售通用型空氣壓縮機</t>
  </si>
  <si>
    <t>無線胎壓監測器系統</t>
  </si>
  <si>
    <t>胎壓監測系統 ，車用電子</t>
  </si>
  <si>
    <t>氣動執行元件 氣動控制元件 氣源處理元件及氣動輔助元件之研發,生產及銷售</t>
  </si>
  <si>
    <t>過濾分離設備及周邊產品之研發、設計、製造與銷售</t>
  </si>
  <si>
    <t>水資源設備╱耗材 ，水資源</t>
  </si>
  <si>
    <t>售後市場汽車剎車系統零組件之製造、生產及銷售。 汽機車原廠煞車片之製造、生產及銷售。 二輪機車及自行車油壓碟式煞車組之製造、生產及銷售。</t>
  </si>
  <si>
    <t>剎車系統 ，汽機車零組件</t>
  </si>
  <si>
    <t>工業鋁擠型 鋁門窗及建材 其他</t>
  </si>
  <si>
    <t>鋁擠型 ，非鐵金屬 ，金屬建材 ，建材</t>
  </si>
  <si>
    <t>工業縫紉機配件</t>
  </si>
  <si>
    <t>工業用縫紉機 ，機械 ，機械零組件</t>
  </si>
  <si>
    <t>精密主軸設計、製造、銷售</t>
  </si>
  <si>
    <t>全自動設備 工具機 其他零件類</t>
  </si>
  <si>
    <t>工具機 ，機械 ，機器人</t>
  </si>
  <si>
    <t>電腦控制之工具機設計、製造及銷售 工具機零件、原物料之進出口貿易買賣業務 工具機售後保養維修服務</t>
  </si>
  <si>
    <t>各式迷你高壓充氣鋼瓶(charger)及各式高壓容器 其他金屬製品製造業 食品添加物製造業</t>
  </si>
  <si>
    <t>金屬加工╱製品 ，傳產其他 ，安全氣囊 ，汽車內裝</t>
  </si>
  <si>
    <t>氣泵、電磁閥、精密儀器及醫療器材等生產及銷售</t>
  </si>
  <si>
    <t>汽機車零組件 ，金屬加工╱製品 ，傳產其他</t>
  </si>
  <si>
    <t>齒輪、齒輪箱、精密金屬零組件、諧波減速器、中置電機 及工業機器人等智能傳動核心零組件之研發、生產及銷售</t>
  </si>
  <si>
    <t>大型飛機機身結構零組件 大型飛機引擎及起落架結構零組件 特殊模治具</t>
  </si>
  <si>
    <t>飛機零件╱製造 ，機械 ，航天機械零組件 ，航天軍工</t>
  </si>
  <si>
    <t>雷射鑽孔加工服務 PCB鑽孔機及其服務 自有品牌及其設備</t>
  </si>
  <si>
    <t>雷射鑽孔機、鑽頭 ，印刷電路板相關 ，電子製造服務 ，電腦系統業</t>
  </si>
  <si>
    <t>工業閥門的研發、設計、製造及銷售</t>
  </si>
  <si>
    <t>工業閥門 ，機械</t>
  </si>
  <si>
    <t>精密金屬加工</t>
  </si>
  <si>
    <t>引擎相關 ，汽機車零組件 ，車用排氣系統 ，車用鑄件 ，剎車系統 ，傳動系統 ，車用金屬成型</t>
  </si>
  <si>
    <t>液壓元件 氣壓元件 系統整合</t>
  </si>
  <si>
    <t>智慧電網 電能管理系統 電力監控設備</t>
  </si>
  <si>
    <t>儀表 ，機械 ，電氣自控設備 ，電力設備</t>
  </si>
  <si>
    <t>貿易 分散性染料</t>
  </si>
  <si>
    <t>汽車銷售 ，車輛整車 ，染料，顏料 ，貿易 ，化學工業 ，流通業</t>
  </si>
  <si>
    <t>有機顏料 調製應用顏料</t>
  </si>
  <si>
    <t>非離子界面活性劑</t>
  </si>
  <si>
    <t>其他化工產品 ，化學工業 ，衛生清潔用品</t>
  </si>
  <si>
    <t>不飽和聚酯樹脂 多元醇聚酯樹脂 FRP製品</t>
  </si>
  <si>
    <t>合成樹脂 ，化學工業</t>
  </si>
  <si>
    <t>PU樹脂 住宅及大樓開發租售</t>
  </si>
  <si>
    <t>PU樹脂 ，化學工業</t>
  </si>
  <si>
    <t>合成樹脂 電子化學材料</t>
  </si>
  <si>
    <t>熱熔膠等黏劑.塗劑.填縫劑.脫模劑等化學品之加工製造買賣業務 醫療器材買賣業務 迴流設備振動機產品標示設備等自動化設備之設計組合維修買賣業務</t>
  </si>
  <si>
    <t>熱熔膠 ，化學工業</t>
  </si>
  <si>
    <t>醋酸鈷、錳、磁性材料生產製造買賣及進出口業務 鈷化合物、錳化合物之生產買賣及進出口業務 鈷金屬、錳金屬之買賣及進出口業務</t>
  </si>
  <si>
    <t>正極材料 ，電池材料相關 ，化學產品通路 ，其他化工產品 ，化學工業</t>
  </si>
  <si>
    <t>各種工業用合成樹脂，及其他有關化學品之製造、加工、銷售。 各種人造樹脂之原物料買賣及工業用合成樹脂之進出口業務。 
玻纖強化塑膠製品之製造、加工及相關原物料之買賣進出口業務。</t>
  </si>
  <si>
    <t>CMC技術及cGMP生產技術平台提供業界新藥開發及GMP製造的服務</t>
  </si>
  <si>
    <t>醫藥研發外包服務 ，醫藥產業</t>
  </si>
  <si>
    <t>西藥製造業、醫療器材設備製造業、化粧品製造業 國際貿易業(兼營與前述業務相關之進出口貿易業務) 研究、開發、製造及銷售生醫材料級膠原蛋白及相關產品</t>
  </si>
  <si>
    <t>觸控面板之製造，銷售及進出口業務 疾病檢測生物晶片、分析儀之製造，銷售及進出口業務</t>
  </si>
  <si>
    <t>醫療器材設備製造業、醫療器材批發業、醫療器材零售業</t>
  </si>
  <si>
    <t>體溫計 ，診斷與監測用醫材 ，血壓計 ，其他醫療器材</t>
  </si>
  <si>
    <t>血糖檢測儀,血糖檢測試片</t>
  </si>
  <si>
    <t>氧化觸媒生產製造買賣及進出口業務 先進材料生產製造買賣及進出口業務 動力電池材料生產製造買賣及進出口業務</t>
  </si>
  <si>
    <t>正極材料 ，電池材料相關 ，其他化工產品 ，強酸產品 ，化學工業</t>
  </si>
  <si>
    <t>噴墨印刷、廣告設備及墨水生產 Micro LED, 半導體零配件,細胞染色,病毒檢測等噴墨製程代工 電子材料及特用化學品奈米化製造</t>
  </si>
  <si>
    <t>植物新藥 ，醫藥產業 ，新藥研發</t>
  </si>
  <si>
    <t>從事體外診斷設備、試劑暨耗材之銷售買賣及維修業務 產品代理儀器及耗材之銷售買賣及維修業務</t>
  </si>
  <si>
    <t>醫療器材通路 ，IVD檢驗儀器設備 ，放射治療設備 ，檢驗試劑╱紙 ，手術與治療用醫材 ，體外診斷用醫材</t>
  </si>
  <si>
    <t>原料藥 委託研發代工</t>
  </si>
  <si>
    <t>西藥之製造，加工，買賣，批發零售，進出口。 營養保健食品之加工買賣。</t>
  </si>
  <si>
    <t>其他化學材料製造業,工業助劑製造業, 其他化學製品製造業,耐火材料製造業 消防安全設備安裝工程業,塗料,油漆,染料及顏料製造業,</t>
  </si>
  <si>
    <t>塗料 ，化學工業 ，耐火材料 ，傳產其他</t>
  </si>
  <si>
    <t>精密化學品 基礎化學品 其他</t>
  </si>
  <si>
    <t>電子化工材料 ，其他化工產品 ，研磨液╱墊 ，化學工業</t>
  </si>
  <si>
    <t>導電漿料設計製造及銷售</t>
  </si>
  <si>
    <t>被動元件上游 ，被動元件 ，太陽能導電漿 ，太陽能</t>
  </si>
  <si>
    <t>材料-KY</t>
  </si>
  <si>
    <t>二醋酸纖維絲束研發、製造與銷售</t>
  </si>
  <si>
    <t>半合成纖維 ，化纖原料</t>
  </si>
  <si>
    <t>塑膠添加劑及UV光固化產品等產品之研發、製造與銷售</t>
  </si>
  <si>
    <t>其他化工產品 ，化學工業 ，合成樹脂</t>
  </si>
  <si>
    <t>合成橡膠、合成樹脂及塑膠製造業 工業助劑製造業 塗料、油漆、染料及顏料製造業</t>
  </si>
  <si>
    <t>合成樹脂 ，化學工業 ，其他化工產品 ，塗料 ，熱熔膠</t>
  </si>
  <si>
    <t>熱熔膠、防水膜等產品生產及銷售</t>
  </si>
  <si>
    <t>精密化學品之生產製造與銷售 特殊材料之銷售與代理 精密設備暨零組件之銷售與代理</t>
  </si>
  <si>
    <t>工業氣體 ，化學工業</t>
  </si>
  <si>
    <t>氟素樹脂應用材料之製造、加工及買賣。 氟素樹脂內襯設備之製造、加工及買賣。 各式化學品儲存槽、運送管道及輸送設備等系統工程設計與製造。</t>
  </si>
  <si>
    <t>合成樹脂 ，化學工業 ，金屬加工╱製品 ，傳產其他</t>
  </si>
  <si>
    <t>軟式拋棄型隱形眼鏡製造及銷售</t>
  </si>
  <si>
    <t>半導體特氣及精密化學材料之製造與買賣</t>
  </si>
  <si>
    <t>4804</t>
  </si>
  <si>
    <t>大略-KY</t>
  </si>
  <si>
    <t>連鎖旅館 一站式婚禮會所</t>
  </si>
  <si>
    <t>電視劇製作 電視劇編劇 藝人經紀</t>
  </si>
  <si>
    <t>影音娛樂 ，傳播事業</t>
  </si>
  <si>
    <t>珠寶首飾之設計、製造及銷售</t>
  </si>
  <si>
    <t>珠寶 ，時尚產業</t>
  </si>
  <si>
    <t>光纖電纜及配合材料 數據產品傳輸設備 光通信工程等</t>
  </si>
  <si>
    <t>光通訊 ，光纖光纜</t>
  </si>
  <si>
    <t>行動電話業務 行動電話手機及其零配件之買賣及裝修業務</t>
  </si>
  <si>
    <t>醫療包裝 特用化學 xDSL 高速數位用戶迴路接取設備</t>
  </si>
  <si>
    <t>接取設備 ，通訊設備 ，光纖設備 ，數據機 ，光通訊</t>
  </si>
  <si>
    <t>無線區域網路產品類</t>
  </si>
  <si>
    <t>無線網路設備系統(WLAN) ，通訊設備 ，區域網路 ，通訊設備零組件 ，電信設備</t>
  </si>
  <si>
    <t>委託營造廠商興建商業大樓及國民住宅出租、出售業務。 有關建材、裝潢材料及建設機械之買賣及進出口業務等</t>
  </si>
  <si>
    <t>營建 ，地產 ，園林造景 ，營造工程</t>
  </si>
  <si>
    <t>設計、研發、生產及銷售雷射二極體、受光二極體封裝及光傳接模組 之相關光纖通訊產品</t>
  </si>
  <si>
    <t>高頻微波通訊用基板 一般資訊週邊用基板</t>
  </si>
  <si>
    <t>SR-T100新藥開發、藥品、功能性保養品、保健食品的研發與製造</t>
  </si>
  <si>
    <t>電子零組件之設計開發、製造與銷售 非電腦週邊產品之設計開發、製造與銷售</t>
  </si>
  <si>
    <t>週邊產品 ，車用電子 ，電聲產品</t>
  </si>
  <si>
    <t>航太及國防工業 博奕及工業電腦</t>
  </si>
  <si>
    <t>商用遊戲機 ，遊戲產業 ，工業電腦 ，航天機械零組件 ，航天軍工 ，電腦系統業</t>
  </si>
  <si>
    <t>一般IC產品 六吋晶圓廠產品生產，測試及代工業務</t>
  </si>
  <si>
    <t>MCU ，IC設計 ，CMOS晶片 ，IC生產 ，IO控制IC ，PC週邊IC ，消費性IC ，專業晶圓代工 ，影音IC ，類比IC ，IC製造</t>
  </si>
  <si>
    <t>MOSFETS</t>
  </si>
  <si>
    <t>電腦及週邊設備業 其他電子業</t>
  </si>
  <si>
    <t>其他電子零件 ，電子零件元件 ，環保生技 ，生物科技</t>
  </si>
  <si>
    <t>單面、雙面與多層印刷電路板之製造與銷售</t>
  </si>
  <si>
    <t>小家電之製造及銷售 其他</t>
  </si>
  <si>
    <t>LCD背光模組零組件-聚光片</t>
  </si>
  <si>
    <t>導光板應用之光電產品零組件研發製造及進出口買賣業務 電子零組件製造及進出口買賣業務 模具製造批發及進出口買賣業務</t>
  </si>
  <si>
    <t>面板零組件 ，模具沖壓 ，電子零件元件</t>
  </si>
  <si>
    <t>覆蓋膜 軟性銅箔基層板 補強板</t>
  </si>
  <si>
    <t>光電資訊電子零組件 模具及精密儀器等製造加工買賣業務 及相關產品之進出口業務</t>
  </si>
  <si>
    <t>電子接插件(連接器) 聲學元件</t>
  </si>
  <si>
    <t>汽機車零組件 ，控股公司 ，電聲產品</t>
  </si>
  <si>
    <t>4945</t>
  </si>
  <si>
    <t>陞達科技</t>
  </si>
  <si>
    <t>風扇馬達驅動控制IC 代理微控制器IC</t>
  </si>
  <si>
    <t>馬達IC ，IC設計 ，IC零組件通路商 ，MCU ，電子通路</t>
  </si>
  <si>
    <t>資訊軟體服務業 資料處理服務業、一般廣告服務業 除許可業務外，得經營法令非禁止或限制之業務</t>
  </si>
  <si>
    <t>太陽能模組生產、品牌經營商； 能源整合管理服務； 半導體設備零件設計、銷售及維修整合服務；</t>
  </si>
  <si>
    <t>太陽能電池模組 ，太陽能 ，半導體設備 ，設備儀器廠商</t>
  </si>
  <si>
    <t>電腦IC產品</t>
  </si>
  <si>
    <t>PC週邊IC ，IC設計 ，IO控制IC ，消費性IC ，嵌入式晶片 ，類比IC</t>
  </si>
  <si>
    <t>產品設計業 電子零組件製造業 資料處理服務業</t>
  </si>
  <si>
    <t>消費性IC ，IC設計 ，LCD控制IC ，MCU ，車用電子 ，無線充電 ，影音IC ，電子零件元件</t>
  </si>
  <si>
    <t>軟體外包服務</t>
  </si>
  <si>
    <t>軟體業 ，雲端科技 ，Internet技術與基礎設施</t>
  </si>
  <si>
    <t>(一)超高亮度發光二極體藍 綠光磊晶片及晶粒。(二)超高亮度發光 二極體紅 黃 橙光磊晶片及晶粒。(三)超高亮度發光二極體封裝模組 
及相關應用產品。(四)兼營前述相關產品之國際貿易。</t>
  </si>
  <si>
    <t>積體電路設計業</t>
  </si>
  <si>
    <t>LCD驅動IC ，IC設計 ，手機面板驅動IC ，類比IC ，手機零組件</t>
  </si>
  <si>
    <t>高速訊號傳輸介面及顯示與觸控晶片之研發設計及銷售</t>
  </si>
  <si>
    <t>高速傳輸介面IC ，IC設計 ，Displayport ，LCD控制IC ，LCD驅動IC ，USB ，觸控IC ，傳輸介面</t>
  </si>
  <si>
    <t>電子零組件製造業 電腦及其週邊設備之買賣業務 一般電子材料,電子產品之買賣業務</t>
  </si>
  <si>
    <t>DRAM模組 ，電子零件元件 ，Flash模組 ，記憶卡 ，硬碟相關 ，週邊產品</t>
  </si>
  <si>
    <t>GaAs pHEMT epi wafers InP HBT epi wafers GaSb infrared material and epi 
wafers</t>
  </si>
  <si>
    <t>專業商用照明燈具設計及製造</t>
  </si>
  <si>
    <t>LED照明產品 ，LED ，照明 ，家電</t>
  </si>
  <si>
    <t>快閃記憶體相關產品之製造及買賣 記憶體模組之製造及買賣</t>
  </si>
  <si>
    <t>車載.相機.安控.視訊.行動穿戴.工業.辨識.醫療等鏡頭開發製作。 各類塑膠成型機構部品開發及製作。 精密模具.研磨皿.傘具.計測具.組裝等。</t>
  </si>
  <si>
    <t>光學鏡片╱頭 ，數位相機 ，數位相機組裝</t>
  </si>
  <si>
    <t>設計、研發、生產及銷售光收發模組</t>
  </si>
  <si>
    <t>條碼標籤印製機之研發,製造及銷售。</t>
  </si>
  <si>
    <t>電子資訊供應服務業 資訊處理服務業、資訊軟體服務業 除許可業務外，得經營法令非禁止或限制之業務</t>
  </si>
  <si>
    <t>高亮度液晶面板模組及顯示器 特殊應用系統平台</t>
  </si>
  <si>
    <t>LCM ，面板業 ，LCD顯示器 ，顯示器</t>
  </si>
  <si>
    <t>樞紐組件</t>
  </si>
  <si>
    <t>螺絲、螺帽、汽車零件、鋼棒、鋼鐵線材等之製造、加工及買賣。 有關前項產品之機械及機械零件、工具之製造、加工及買賣。 各種金屬模具之製造、加工及買賣。</t>
  </si>
  <si>
    <t>特殊鋼(工具鋼、低合金鋼、軸承鋼、不銹鋼、高速鋼) 碳鋼(含中、高拉鋼筋)特殊鍛件與模具(鍛胚、車軸、機械主軸 
、輥子、輥軸、壓輪等)之製造加工與銷售業務。</t>
  </si>
  <si>
    <t>特殊鋼 ，合金鋼 ，工具鋼 ，不鏽鋼</t>
  </si>
  <si>
    <t>螺栓、螺絲、螺帽、華司及其他金屬材料之製造、加工、銷售</t>
  </si>
  <si>
    <t>5013</t>
  </si>
  <si>
    <t>強新</t>
  </si>
  <si>
    <t>盤元、不鏽鋼盤元、黑鐵絲、五金線材、螺絲、螺帽線材、 不鏽鋼線材、鍍鋅鋼線、鐵釘、鐵板、不鏽鋼板之製造、 
加工及買賣業務、機械設備製造及製造輸出業、國際貿易業。</t>
  </si>
  <si>
    <t>線材、盤元 ，不鏽鋼管 ，不鏽鋼線材 ，不鏽鋼</t>
  </si>
  <si>
    <t>止滑板、不銹鋼板、不銹鋼圓條、不銹鋼管、角鐵、槽鐵</t>
  </si>
  <si>
    <t>不銹鋼螺絲 不銹鋼線材</t>
  </si>
  <si>
    <t>不鏽鋼緊固件 ，不鏽鋼 ，不鏽鋼線材</t>
  </si>
  <si>
    <t>鋼纜之生產銷售 鋼線之生產銷售 棒鋼之生產銷售</t>
  </si>
  <si>
    <t>線材、盤元 ，棒鋼 ，條鋼</t>
  </si>
  <si>
    <t>多媒體影音軟體之開發與銷售</t>
  </si>
  <si>
    <t>套裝軟體 ，軟體業 ，虛擬實境 ，雲端科技 ，應用軟體 ，Internet技術與基礎設施</t>
  </si>
  <si>
    <t>房地產開發</t>
  </si>
  <si>
    <t>各項控制系統軟硬體之分項與整體之可行性研究、規劃、設計、採購 軟硬體組合.監造.安裝.校測.試車.維護及操作等。 電腦軟.硬體.儀器之進口代理及銷售。</t>
  </si>
  <si>
    <t>應用/系統軟體設計開發 系統整合服務業 太陽能發電設備/系統及系統工程</t>
  </si>
  <si>
    <t>系統整合 ，軟體業 ，太陽能發電 ，電力</t>
  </si>
  <si>
    <t>電腦軟體之設計維護及買賣業務。 電腦及其週邊設備之設計、製造、修理及買賣業務。 一般進出口貿易業務。</t>
  </si>
  <si>
    <t>手寫板 ，週邊產品 ，掃瞄器</t>
  </si>
  <si>
    <t>專案軟體服務 圖書館軟體及電子書銷售服務 金融軟體服務</t>
  </si>
  <si>
    <t>系統整合 ，軟體業 ，電子書閱讀器 ，消費性電子產品</t>
  </si>
  <si>
    <t>薄膜觸控開關之製造銷售</t>
  </si>
  <si>
    <t>單點及多點投射式電容觸控面板、五線電阻式觸控面製造製造買賣 觸控面板控制器及IC買賣 勞務收入</t>
  </si>
  <si>
    <t>研究、開發微波半導體元件、積體電路及其次系統。 生產、製造、銷售微波半導體元件、積體電路及其次系統。</t>
  </si>
  <si>
    <t>砷化鎵相關 ，IC製造 ，功率放大器 ，射頻前端晶片</t>
  </si>
  <si>
    <t>電腦、手持裝置之金屬機構件、精密金屬壓鑄件、 五金沖壓件等設計、生產與銷售</t>
  </si>
  <si>
    <t>揚聲器系統及耳機之製造及銷售 高階/智慧型揚聲器及影音電子家庭娛樂系統之設計、製造及銷售 系統架構/新產品概念/創新產品及聲學技術之研發</t>
  </si>
  <si>
    <t>Multilayer Chip bead Multilayer Chip inductor High frequency inductor</t>
  </si>
  <si>
    <t>照明設備製造業 光學儀器製造業 電子零組件製造業</t>
  </si>
  <si>
    <t>LED照明產品 ，LED ，模具沖壓 ，電子零件元件</t>
  </si>
  <si>
    <t>光電產業及半導體產業用化學材料</t>
  </si>
  <si>
    <t>電子化工材料 ，光阻劑</t>
  </si>
  <si>
    <t>產品設計業 電子零組件製造業 國際貿易業</t>
  </si>
  <si>
    <t>影音IC ，IC設計 ，MCU ，PC週邊IC</t>
  </si>
  <si>
    <t>模具、塑膠及五金製品之設計、研發、生產及銷售</t>
  </si>
  <si>
    <t>可見光及不可見光LED光電整合元件封裝製造 LED照明需求及設計應用開發</t>
  </si>
  <si>
    <t>被動式有機發光顯示器(PMOLED)</t>
  </si>
  <si>
    <t>OLED ，面板業</t>
  </si>
  <si>
    <t>智慧型家庭安防應用相關產品</t>
  </si>
  <si>
    <t>安全監控系統 ，消費性電子產品 ，鎖 ，家居用品</t>
  </si>
  <si>
    <t>電腦及週邊設備製造業 資訊軟體服務業 產品設計業</t>
  </si>
  <si>
    <t>POS機系統 ，電腦系統業</t>
  </si>
  <si>
    <t>體感模擬遊樂設備</t>
  </si>
  <si>
    <t>PC遊戲 ，遊戲產業 ，系統整合 ，軟體業</t>
  </si>
  <si>
    <t>高速介面控制晶片及裝置端高速控制晶片之設計</t>
  </si>
  <si>
    <t>RF射頻晶片</t>
  </si>
  <si>
    <t>無線網路IC ，IC設計</t>
  </si>
  <si>
    <t>多媒體積體電路 電腦周邊積體電路 高階消費性電子積體電路</t>
  </si>
  <si>
    <t>其他IC ，IC設計 ，影音IC</t>
  </si>
  <si>
    <t>汽、機車專用配線束 機車位置燈、機車儀錶 汽車嬰兒安全設備</t>
  </si>
  <si>
    <t>機車零組件 ，汽機車零組件 ，車燈 ，嬰童用品 ，傳產其他</t>
  </si>
  <si>
    <t>電子零組件製造業、電器批發業及其他等相關產業</t>
  </si>
  <si>
    <t>冷氣機 ，家電 ，LCD顯示器 ，液晶電視 ，顯示器</t>
  </si>
  <si>
    <t>金屬精密機構件</t>
  </si>
  <si>
    <t>導線架 模具及其它</t>
  </si>
  <si>
    <t>網路媒合平台</t>
  </si>
  <si>
    <t>電商平台 ，Internet應用與服務 ，人力資源 ，入口網站 ，汽車銷售 ，房屋仲介 ，地產 ，車輛整車 ，服務業</t>
  </si>
  <si>
    <t>汽機車零組件之製造、加工、買賣、五金零組件、機械零組件及裝配 醫療器材之製造、加工、買賣、五金零組件、機械零組件及裝配 休閒車輛零組件之製造、加工、買賣</t>
  </si>
  <si>
    <t>機車零組件 ，汽機車零組件 ，木床╱車架 ，車用沖壓件 ，車用金屬成型</t>
  </si>
  <si>
    <t>工業用嵌入式儲存裝置 工業用動態隨機記憶體模組</t>
  </si>
  <si>
    <t>硬碟相關 ，週邊產品 ，DRAM模組 ，Flash模組 ，電子零件元件</t>
  </si>
  <si>
    <t>印刷電路板 光電產品</t>
  </si>
  <si>
    <t>印刷電路板 ，印刷電路板相關 ，自行車零件 ，機械</t>
  </si>
  <si>
    <t>積體電路設計業 功率元件 電源管理積體電路</t>
  </si>
  <si>
    <t>電晶體 ，分離式元件 ，類比IC ，IC設計</t>
  </si>
  <si>
    <t>積體電路研究發展.設計 積體電路製造 積體電路銷售</t>
  </si>
  <si>
    <t>消費性IC ，IC設計 ，DSP ，MCU ，影音IC</t>
  </si>
  <si>
    <t>自行車鏈條及機車鏈條、鏈輪之製造與銷售</t>
  </si>
  <si>
    <t>汽車電子與工業能源產品</t>
  </si>
  <si>
    <t>車用電子 ，UPS ，工業用電池 ，車用電池 ，胎壓監測系統 ，電源供應器 ，汽機車零組件 ，電力設備 ，電子零件元件</t>
  </si>
  <si>
    <t>系統整合、維運服務及遊戲軟體開發、銷售。</t>
  </si>
  <si>
    <t>系統整合 ，軟體業 ，手機遊戲 ，其他化工產品 ，化學工業 ，遊戲產業</t>
  </si>
  <si>
    <t>眼鏡</t>
  </si>
  <si>
    <t>LCM(Liquid Crystal Module ) LCD PANEL(Liquid Crystal Display Panel) Others</t>
  </si>
  <si>
    <t>布疋、衣著、鞋、帽、傘、服飾品批發及零售買賣業務。 無店面零售業務。 電子零組件之製造、加工及買賣業務。</t>
  </si>
  <si>
    <t>電商平台 ，Internet應用與服務</t>
  </si>
  <si>
    <t>住宅及大樓開發租售業 都市更新重建業 不動產買賣租賃業</t>
  </si>
  <si>
    <t>營建 ，地產 ，飯店 ，餐飲 ，旅館、餐飲</t>
  </si>
  <si>
    <t>各種電子零組件及原料之製造,加工,裝配,進出口及買賣業務電子 材料,塑膠(電子裝配用之塑膠另件),橡膠(電子裝配用之橡膠另件) 
,機械之進出口及買賣業務,倉儲業</t>
  </si>
  <si>
    <t>塑膠膜電容器 ，被動元件</t>
  </si>
  <si>
    <t>印刷電路基層板、玻璃布之製造加工、買賣業務。 前項有關之原材料、零配組件、製成品之製造加工買賣業務。 
前項有關產品之進出口及國內外廠商有關產品之代理經銷投標報價。</t>
  </si>
  <si>
    <t>天揚</t>
  </si>
  <si>
    <t>科技產品方案設計開發</t>
  </si>
  <si>
    <t>依客戶訂單與其提供之產品設計說明，從事製造與銷售積體電路。 提供前述產品之封裝與測試服務。提供製造光罩及其設計服務。 
提供積體電路以及其他晶圓半導體裝置之電腦輔助設計技術服務。</t>
  </si>
  <si>
    <t>運動用品買賣 GPS消費性電子產品之研究、開發、生產、銷售及系統安裝 無線寬頻產品之研究、開發、生產、銷售及系統安裝</t>
  </si>
  <si>
    <t>衛星導航 ，通訊設備 ，智慧手錶 ，無線網路設備系統(WLAN) ，穿戴式裝置</t>
  </si>
  <si>
    <t>研發、開發、生產、製造、測試、銷售半導體裝置。 前項產品有關之管理顧問、諮詢及技術移轉。 兼營本公司業務相關之進出口貿易業務。</t>
  </si>
  <si>
    <t>DRAM記憶體IC ，IC設計 ，SRAM記憶體IC ，高速傳輸介面IC</t>
  </si>
  <si>
    <t>網路通訊設備及工業應用產品之設計、製造及相關服務和銷售</t>
  </si>
  <si>
    <t>電信設備 ，通訊設備 ，工業電腦 ，車用電子 ，無線網路設備系統(WLAN) ，網路交換器 ，電腦系統業</t>
  </si>
  <si>
    <t>多層板印刷電路板</t>
  </si>
  <si>
    <t>雷射印表機碳粉匣、給皂器、汽車音響用面板之製造、塑膠鋼模 電子基板之裝著加工與組裝測試、電腦週邊產品、電子</t>
  </si>
  <si>
    <t>週邊產品 ，其他電子零件 ，電子零件元件</t>
  </si>
  <si>
    <t>一般旅館(飯店旅館經營、籌建規劃、市場分析規劃)</t>
  </si>
  <si>
    <t>研發、生產製造、銷售各式液晶顯示器/電視、投射系統及其模組與 背光裝置；多媒體簡報系統設備及其軟體；液晶顯示型網路個人電腦 
、液晶顯示型視窗終端機、數位傳輸式液晶監視器</t>
  </si>
  <si>
    <t>背光模組 ，面板零組件 ，投影機 ，顯示器</t>
  </si>
  <si>
    <t>變壓器 印刷電路板及其耗材</t>
  </si>
  <si>
    <t>變電設備 ，電力設備 ，PCB材料 ，印刷電路板相關</t>
  </si>
  <si>
    <t>電腦硬體及其零件之製造加工及買賣 資訊設備及其他週邊設備加工製造及買賣 高階伺服器記憶體模組</t>
  </si>
  <si>
    <t>有線網路產品 無線網路產品 其他</t>
  </si>
  <si>
    <t>接取設備 ，通訊設備 ，4G通訊設備 ，區域網路 ，無線網路設備系統(WLAN)</t>
  </si>
  <si>
    <t>鋁合金及塑膠壓鑄品模具之製造、加工買賣業務</t>
  </si>
  <si>
    <t>其他電子零件 ，電子零件元件 ，汽機車零組件 ，控股公司 ，機械零組件 ，機械</t>
  </si>
  <si>
    <t>醫療生技等業務 代理前項產品國內外有關廠商投標報價及經銷等業務</t>
  </si>
  <si>
    <t>醫藥流通 ，醫藥產業 ，食品生技 ，醫療服務 ，醫療器材通路 ，生物科技 ，醫療管理服務</t>
  </si>
  <si>
    <t>各種電腦軟體之設計開發及銷售業務 各種電腦硬體設備之代理及銷售業務 各種電腦資料之處理服務</t>
  </si>
  <si>
    <t>資訊軟硬體銷售、資訊服務、系統整合 金融業自動化解決方案 網際網路行銷</t>
  </si>
  <si>
    <t>系統整合 ，軟體業 ，企業資源規劃 ，金融機具 ，傳產其他</t>
  </si>
  <si>
    <t>視訊解碼器外殼及其零組件 衛星碟型天線外殼及其零組件 磁碟陣列機殼等工業電腦外殼及其零組件</t>
  </si>
  <si>
    <t>太陽能系統組件 LCD模組</t>
  </si>
  <si>
    <t>PV Inverter ，太陽能 ，LCM ，工業用電池 ，面板業 ，電力設備</t>
  </si>
  <si>
    <t>半導體與光電相關產品 電子材料 環境工程</t>
  </si>
  <si>
    <t>半導體材料通路商 ，電子通路 ，環保工程 ，營造工程</t>
  </si>
  <si>
    <t>多功能事務機及其模組 標籤列印機 寬幅列印機及3D列印產品等之設計、製造及買賣</t>
  </si>
  <si>
    <t>事務機器 ，電子其他 ，3D印表機 ，掃瞄器 ，週邊產品</t>
  </si>
  <si>
    <t>電子產品之製造及買賣(印刷電路板、個人電腦、電腦週邊設備) 前項有關產品之進出口貿易 代理前項有關國內外廠商產品投標報價及經銷業務</t>
  </si>
  <si>
    <t>顯示器製程設備與智動化整合系統之設計製造買賣業務 半導體製程暨檢測設備之設計製造買賣業務 自動光學檢測設備之設計製造買賣業務</t>
  </si>
  <si>
    <t>半導體設備 ，設備儀器廠商 ，IC檢測設備 ，封測用設備 ，面板設備</t>
  </si>
  <si>
    <t>成衣或運動用品之黏扣帶、織帶及各式綁帶 橡、塑膠高分子及發泡複合材</t>
  </si>
  <si>
    <t>紡織中游</t>
  </si>
  <si>
    <t>ABS塑膠 工程塑膠 電子材料</t>
  </si>
  <si>
    <t>其他電子元件代理商 ，電子通路 ，ABS ，電子化工材料 ，石化業</t>
  </si>
  <si>
    <t>住宅及大樓開發租售業 建材批發業</t>
  </si>
  <si>
    <t>各式連接器.精密零組件. 成機及模組組裝。</t>
  </si>
  <si>
    <t>連接器 ，電子零件元件 ，耳機 ，連接線材 ，電子製造服務 ，電聲產品 ，電腦系統業</t>
  </si>
  <si>
    <t>精密沖壓製品、精密沖壓連續模模具、 冷光EL產品及LED燈具、產品OEM/ODM開發設計等</t>
  </si>
  <si>
    <t>多層及雙面印刷電路板加工製造及內外銷業務。 電子產品及其零配件之設計製造加工修護及銷售業務。 前各項產品之進出口貿易業務與投標報價及經銷業務。</t>
  </si>
  <si>
    <t>遊戲軟體之發行.買賣 遊戲軟體雜誌.圖書之發行及買賣</t>
  </si>
  <si>
    <t>PC遊戲 ，遊戲產業 ，手機遊戲 ，電子支付 ，廣告 ，軟體業 ，傳播事業</t>
  </si>
  <si>
    <t>權利金收入 教材收入 其他</t>
  </si>
  <si>
    <t>教育事業 ，服務業 ，物業投資發展 ，地產</t>
  </si>
  <si>
    <t>太陽能晶錠 太陽能晶圓 太陽能電池 太陽能模組 太陽能發電系統</t>
  </si>
  <si>
    <t>太陽能矽晶圓 ，太陽能 ，矽晶圓 ，IC製造</t>
  </si>
  <si>
    <t>CCD電子攝影機、影像處理器</t>
  </si>
  <si>
    <t>積體電路開發設計、委託設計、生產及測試 電子材料批發業 電子材料零售業</t>
  </si>
  <si>
    <t>消費性IC ，IC設計 ，MCU ，觸控IC</t>
  </si>
  <si>
    <t>3C產品用線</t>
  </si>
  <si>
    <t>電子金融交易終端機及其零組件 交易資料安全保護設備及其零組件 多功能智慧卡讀／寫卡機及其零組件</t>
  </si>
  <si>
    <t>工業自動化設備 感測及監測系統整合</t>
  </si>
  <si>
    <t>量測儀器 ，設備儀器廠商 ，電子化工材料</t>
  </si>
  <si>
    <t>電鍍液乾膜鑽頭等印刷電路板原料之設計製造加工買賣業務。 印刷電路板專用機之設計、製造、買賣業務。 前各項產品之代理、經銷、報價、投標業務。</t>
  </si>
  <si>
    <t>委託營造廠商興建國民住宅及商業大樓出租出售業務 有關建築材料買賣(期貨除外) 有關室內裝潢之設計及施工業務</t>
  </si>
  <si>
    <t>建築及土木工程</t>
  </si>
  <si>
    <t>住宅及商業大樓投資興建出租出售</t>
  </si>
  <si>
    <t>營建 ，地產 ，水利 ，污水處理 ，住宅建設 ，飯店 ，環保工程 ，水資源 ，旅館、餐飲 ，營造工程</t>
  </si>
  <si>
    <t>委託營造廠商興建國民住宅及商業大樓出租、出售業務。</t>
  </si>
  <si>
    <t>設計.監修承造各種大小工程 買賣建築材料</t>
  </si>
  <si>
    <t>營造業</t>
  </si>
  <si>
    <t>住宅建設 ，營造工程 ，工程顧問 ，基礎建設</t>
  </si>
  <si>
    <t>住宅、大樓及工業廠房開發租售業 營造業、投資興建公共建設業 不動產租賃業</t>
  </si>
  <si>
    <t>預拌混凝土</t>
  </si>
  <si>
    <t>預拌混凝土 ，水泥</t>
  </si>
  <si>
    <t>道路、橋樑、隧道、碼頭、捷運等土木工程及房屋建築工程營造。 地質鑽探工程承攬。 前項工程有關材料之買賣及進出口。</t>
  </si>
  <si>
    <t>住宅及大樓開發租售業。</t>
  </si>
  <si>
    <t>經營委託營造廠商興建國民住宅及商業大樓之出租出售業務 工業廠房開發出租辦公大樓出租等業務 各種廣告企劃代理及其策劃製作業務</t>
  </si>
  <si>
    <t>住宅及大樓開發租售業 新市鎮、新社區開發業 不動產租賃業</t>
  </si>
  <si>
    <t>殯葬業 建設業</t>
  </si>
  <si>
    <t>殯葬服務 ，服務業</t>
  </si>
  <si>
    <t>委託營造廠興建國民住宅、商業大樓出租或出售</t>
  </si>
  <si>
    <t>營建 ，地產 ，飯店 ，旅館、餐飲</t>
  </si>
  <si>
    <t>興建國民住宅、商業大樓及工業廠房之出租及出售</t>
  </si>
  <si>
    <t>投資興建國民住宅、工業廠房、廠辦及商業大樓出租出售</t>
  </si>
  <si>
    <t>專營不銹鋼緊固件及不銹鋼線材生產與銷售。 特殊緊固件的國際貿易。</t>
  </si>
  <si>
    <t>金屬建築材料製造與銷售 模組化建材及配套材料之開發、設計、製造與銷售</t>
  </si>
  <si>
    <t>金屬建材 ，建材 ，工業用電池 ，其他營造工程 ，消費用電池 ，電力設備 ，電子零件元件 ，營造工程</t>
  </si>
  <si>
    <t>預拌商品混凝土 其他</t>
  </si>
  <si>
    <t>承攬公共工程</t>
  </si>
  <si>
    <t>貨櫃集散站經營業 委託營造廠商、興建國民住宅、商業大樓之出租出售業務 G801010倉儲業、H703020倉庫出租業、IZ06010理貨包裝業</t>
  </si>
  <si>
    <t>貨櫃運輸 重機件運輸</t>
  </si>
  <si>
    <t>陸運 ，運輸事業 ，加油站 ，倉儲╱貨櫃場 ，其他公用事業</t>
  </si>
  <si>
    <t>不動產租賃業 不動產出售</t>
  </si>
  <si>
    <t>倉儲╱貨櫃場 ，運輸事業 ，物流業 ，物業投資發展 ，控股公司 ，地產</t>
  </si>
  <si>
    <t>船務代理業。 船舶運送業。 船舶及其零件批發/零售業。</t>
  </si>
  <si>
    <t>航空貨運承攬及海運承攬運送業務之經營、進出口貨物之報關業務。 倉儲業務之經營、理貨包裝業務之經營。 前項有關業務之經營及投資。</t>
  </si>
  <si>
    <t>觀光遊樂業 觀光旅館業</t>
  </si>
  <si>
    <t>主題樂園 ，休閒娛樂 ，飯店 ，旅館、餐飲</t>
  </si>
  <si>
    <t>觀光旅館業 餐廳業 會議室出租業</t>
  </si>
  <si>
    <t>國際觀光大飯店 住宿、食品、藝品、運動用品、日用品等買賣之經營。 育樂、遊樂場之經營(賭博性、色情性電動玩具除外)主要經營業務</t>
  </si>
  <si>
    <t>接受客戶委託代辦國內外觀光旅遊安排食宿及相關服務等</t>
  </si>
  <si>
    <t>櫃金融</t>
  </si>
  <si>
    <t>經紀 自營 承銷</t>
  </si>
  <si>
    <t>租賃業務 分期付款買賣 融資及應收帳款收買暨管理業務</t>
  </si>
  <si>
    <t>租賃 ，金融業 ，汽車服務相關 ，汽車融資 ，控股公司 ，車輛整車</t>
  </si>
  <si>
    <t>商業銀行業(經目的事業主管機關核准營業項目為限)</t>
  </si>
  <si>
    <t>人身保險經紀人 財產保險經紀人</t>
  </si>
  <si>
    <t>保險經紀 ，金融業</t>
  </si>
  <si>
    <t>金控 ，金融業 ，投信 ，票券 ，資產管理 ，壽險 ，銀行 ，證券</t>
  </si>
  <si>
    <t>通路銷售及物流服務事業 品牌及產品代理事業</t>
  </si>
  <si>
    <t>貿易 ，流通業 ，非酒精飲料 ，食品飲料相關通路 ，飲料相關</t>
  </si>
  <si>
    <t>連鎖便利商店之投資及經營</t>
  </si>
  <si>
    <t>便利商店 ，流通業</t>
  </si>
  <si>
    <t>零售業(1)時尚美粧美材保養品(2)流行內衣襪 零售業(3)生活日常用品(4)精緻個人用品</t>
  </si>
  <si>
    <t>家居相關用品通路 ，流通業 ，藥�蛫s售相關</t>
  </si>
  <si>
    <t>客房,餐飲,商品銷售</t>
  </si>
  <si>
    <t>渡假山莊 ，旅館、餐飲 ，休閒娛樂 ，消費者服務 ，服務業</t>
  </si>
  <si>
    <t>品牌男女裝之設計開發、製造及銷售業務、百貨買賣</t>
  </si>
  <si>
    <t>成衣銷售╱零售 ，成衣 ，運動鞋 ，運動產業</t>
  </si>
  <si>
    <t>服飾、珠寶、化妝品、鞋類。 運動用品、家用及其他等百貨零售商品。</t>
  </si>
  <si>
    <t>百貨公司 ，流通業</t>
  </si>
  <si>
    <t>在集中交易市場及其營業處所受託買賣與自行買賣有價證券。 辦理有價證券之融資、融券業務及自營期貨、期貨交易輔助人業務。 
承銷有價證券、有價證券股務事項之代理。</t>
  </si>
  <si>
    <t>證券經紀、自營、承銷業務 期貨經紀、期貨顧問、期貨自營業務</t>
  </si>
  <si>
    <t>證券經紀承銷自營股務代理 期貨交易輔助人</t>
  </si>
  <si>
    <t>在集中交易市場及營業處所受託買賣有價證券。 在集中交易市場及營業處所自行買賣有價證券。 承銷有價證券、期貨交易輔助人及有價證券買賣融資融券業務。</t>
  </si>
  <si>
    <t>證券商 期貨商</t>
  </si>
  <si>
    <t>期貨經紀業務 期貨自營業務 期貨顧問事業 證券商 證券交易輔助業務 證券自營商 槓桿交易商</t>
  </si>
  <si>
    <t>期貨經紀、自營業務、期貨顧問事業、期貨經理事業 證券交易輔助人、證券投資顧問事業、證券業(自營)、槓桿交易商 其他經主管機關核准之項目</t>
  </si>
  <si>
    <t>在集中交易市場及營業處所受託買賣有價證券 在集中交易市場及營業處所自行買賣有價證券 承銷有價證券</t>
  </si>
  <si>
    <t>從事影視節目之製作、發行及投資等文創產業。</t>
  </si>
  <si>
    <t>研究、開發、生產、製造、銷售以下產品 影音、光碟、顯示器、電源管理、通訊系統之半導體零組件 客戶委託開發之半導體零組件</t>
  </si>
  <si>
    <t>影音IC ，IC設計 ，LED驅動IC ，矽晶圓 ，嵌入式晶片 ，IC製造</t>
  </si>
  <si>
    <t>印刷電路板製造及買賣</t>
  </si>
  <si>
    <t>電源供應器 藍芽無線產品、通訊用變壓器、行動通訊充電器 其他電子零件</t>
  </si>
  <si>
    <t>大宇資</t>
  </si>
  <si>
    <t>遊戲軟體研發、代理及銷售 線上遊戲經營服務及授權</t>
  </si>
  <si>
    <t>資通訊基礎架構 數據運算及運用 數位化整合 雲端應用軟體及服務 其他產品</t>
  </si>
  <si>
    <t>系統整合 ，軟體業 ，軟體通路╱代理</t>
  </si>
  <si>
    <t>資訊、電子、電信、電腦零組件產品之代理銷售</t>
  </si>
  <si>
    <t>電腦週邊裝置及電子零件製造加工買賣業務 有關前各項進出口貿易業務</t>
  </si>
  <si>
    <t>其他電子元件代理商 ，電子通路 ，印刷電路板 ，印刷電路板相關</t>
  </si>
  <si>
    <t>資訊、通訊及消費性電子產品之電源線連接器、電源傳輸線、網路線 電子訊號線、延長線</t>
  </si>
  <si>
    <t>平面顯示器製造及買賣 監視器製造及買賣 零組件製造及買賣</t>
  </si>
  <si>
    <t>中小尺吋面板 ，面板業 ，TFT-LCD ，觸控面板</t>
  </si>
  <si>
    <t>電腦機殼、電腦及其週邊設備、塑膠成品等之加工製造及買賣 機械五金零件之製造烤漆及買賣業務</t>
  </si>
  <si>
    <t>機殼 ，電子零件元件 ，伺服器 ，電腦系統業</t>
  </si>
  <si>
    <t>液晶顯示器及模組代工 光電科技產品及週邊零組件</t>
  </si>
  <si>
    <t>背光模組 ，面板零組件 ，LCM ，面板業</t>
  </si>
  <si>
    <t>石化及化工工程 捷運、發電廠、空調機電系統及公共工程 其他</t>
  </si>
  <si>
    <t>工程顧問 ，營造工程 ，水電消防工程 ，配電工程 ，基礎建設 ，電力設備</t>
  </si>
  <si>
    <t>資訊專業軟、硬體銷售與服務 數位印刷設備相關產品銷售與服務 雲端託管及運營服務</t>
  </si>
  <si>
    <t>軟體通路╱代理 ，軟體業 ，其他電子元件代理商 ，電子通路</t>
  </si>
  <si>
    <t>熱導元件之研發、製造、銷售業務 高科技電子材料之研發、製造、銷售業務</t>
  </si>
  <si>
    <t>熱導管 ，電子零件元件</t>
  </si>
  <si>
    <t>整廠自動化物流系統整合之工程服務。</t>
  </si>
  <si>
    <t>設備儀器廠商 ，太陽能電池 ，自動化設備 ，太陽能 ，機械</t>
  </si>
  <si>
    <t>各種電子電腦及週邊設備之零件製造裝配及買賣。 各種鋼模及金屬沖品之製造及買賣。 塑膠玩具、電池玩具(電動玩具除外)之製造裝配及買賣。</t>
  </si>
  <si>
    <t>氧化鋁陶瓷基板之製造、加工及買賣業務</t>
  </si>
  <si>
    <t>被動元件上游 ，被動元件</t>
  </si>
  <si>
    <t>感光鼓齒輪,碳粉匣等資訊週邊事務機器相關零組件耗材</t>
  </si>
  <si>
    <t>印表機耗材 ，週邊產品</t>
  </si>
  <si>
    <t>消費性IC之設計、製造與銷售</t>
  </si>
  <si>
    <t>LCD驅動IC ，IC設計 ，消費性IC ，無線網路IC ，影音IC ，類比IC</t>
  </si>
  <si>
    <t>學名藥 租賃業 管理顧問業</t>
  </si>
  <si>
    <t>醫藥流通 ，醫藥產業 ，太陽能發電 ，類比IC ，IC設計 ，電力</t>
  </si>
  <si>
    <t>連接器及連接線(組) 其他</t>
  </si>
  <si>
    <t>連接器配線組立 網通視訊 車用電子</t>
  </si>
  <si>
    <t>連接線材 ，電子零件元件 ，天線 ，通訊設備</t>
  </si>
  <si>
    <t>通信網路業 資訊服務業 資訊軟體服務業、資訊軟體批發業</t>
  </si>
  <si>
    <t>手機產品零售通路 ，電子通路 ，其他電子元件代理商 ，電商平台 ，Internet應用與服務</t>
  </si>
  <si>
    <t>電子零組件製造業一、研究開發生產製造下列產品： 1.半導體功率IC和其模組 2.半導體功率元件和其模組 3.智慧型功率IC和其模組 
4.無線及網路通訊IC 5.光電驅動IC。</t>
  </si>
  <si>
    <t>類比IC ，IC設計 ，馬達IC ，影音IC</t>
  </si>
  <si>
    <t>工業機電系統整合工程 生化無菌室、電子業無塵室及相關機電製程管線之設計及建造</t>
  </si>
  <si>
    <t>電腦網路系統的諮詢、設計、整合、銷售、建置、服務 六大項目，提供一貫化全方位e化解決方案(e-solution) 專業服務</t>
  </si>
  <si>
    <t>系統整合 ，軟體業 ，企業資源規劃</t>
  </si>
  <si>
    <t>各種電腦產品設計、製造、加工、銷售業務。 電腦軟硬體設計、銷售業務。 電腦網路與網路週邊產品之設計、製造、加工、銷售業務。</t>
  </si>
  <si>
    <t>電子書閱讀器 ，消費性電子產品 ，光纖被動元件 ，通訊設備 ，電子紙 ，電聲產品 ，光通訊 ，面板業</t>
  </si>
  <si>
    <t>影音光碟產品及錄影帶</t>
  </si>
  <si>
    <t>文化創意產業 ，餐飲 ，旅館、餐飲</t>
  </si>
  <si>
    <t>無線網通及行動通訊產品之射頻、天線性能及符合性標準測試及認證 電磁相容(EMC)及產品安全規範(SAFETY)之測試及認證 電子零組件之買賣</t>
  </si>
  <si>
    <t>金凸塊(GOLD BUMPING)，錫鉛凸塊(SOLD BUMPING)，晶圓測試(CP) 
捲帶軟板封裝(TCP)，捲帶式薄膜覆晶(COF)，玻璃覆晶封裝(COG)</t>
  </si>
  <si>
    <t>LCD驅動IC封裝 ，IC封裝測試 ，IC封裝 ，IC測試 ，金、錫凸塊 ，封測服務與材料</t>
  </si>
  <si>
    <t>電腦主機及儲存設備 網通設備 工程收入</t>
  </si>
  <si>
    <t>顯示卡 其他</t>
  </si>
  <si>
    <t>橡膠複合材料及塑膠複合材料之製造加工及買賣,電子零組件製造業 工業用塑膠製品製造業,其他電機及電子機械器材製造業(連接器)</t>
  </si>
  <si>
    <t>複合材料 ，傳產其他</t>
  </si>
  <si>
    <t>有線通信機械器材製造業 無線通信機械器材製造業 電信管制射頻器材製造業及輸入業</t>
  </si>
  <si>
    <t>軟性電路板(FPC)之設計、研究、開發、製造、加工及買賣之業務</t>
  </si>
  <si>
    <t>3C商品買賣</t>
  </si>
  <si>
    <t>3C通路商 ，電子通路</t>
  </si>
  <si>
    <t>磁鐵心、氧化鐵心、偏向軛及偏向軛磁鐵心。 排感、收斂線圈、延遲線濾波器、電磁組件。 共模抗流線圈、天線棒、積層晶片、電感晶片、磁珠。</t>
  </si>
  <si>
    <t>電感 ，被動元件 ，被動元件上游</t>
  </si>
  <si>
    <t>印刷電路板、磁性元件、變壓器</t>
  </si>
  <si>
    <t>印刷電路板 ，印刷電路板相關 ，變壓器 ，電子零件元件</t>
  </si>
  <si>
    <t>各種沖壓零件、電腦端子和各種連接器等製造加工買賣 沖壓加工廠之整廠機械設備規劃、輸出 精密模具及治具之製造加工買賣</t>
  </si>
  <si>
    <t>自動辨識掃描器及資料收集器製造買賣 電信管制射頻器材輸入及製造業</t>
  </si>
  <si>
    <t>電腦及週邊產品</t>
  </si>
  <si>
    <t>工業電腦 ，電腦系統業 ，主機板</t>
  </si>
  <si>
    <t>資訊應用整合服務及電信整合系統服務 網際網路建設服務及媒體應用服務 寬頻產業服務、軟體與加值服務開發及智慧城控等</t>
  </si>
  <si>
    <t>照明應用產品 發光二極體元件</t>
  </si>
  <si>
    <t>各種精密機械、零件及儀器之裝配加工、製造、買賣 及文化創意之業務</t>
  </si>
  <si>
    <t>串流媒體 ，Internet應用與服務</t>
  </si>
  <si>
    <t>嵌入式電腦及電腦週邊產品 量測及自動化產品 邊緣運算解決方案</t>
  </si>
  <si>
    <t>液晶顯示器模組製造及銷售</t>
  </si>
  <si>
    <t>LCM ，面板業 ，TN╱STN LCD</t>
  </si>
  <si>
    <t>遊戲及教育軟體研究開發、生產、代理及銷售</t>
  </si>
  <si>
    <t>電信預付卡代理行銷 線上遊戲代理行銷 遊戲及網路服務平台之研究開發與營運</t>
  </si>
  <si>
    <t>手機產品零售通路 ，電子通路 ，金融其他 ，保健食品 ，美妝保養品 ，金融業 ，食品加工 ，時尚產業</t>
  </si>
  <si>
    <t>晶片電容、晶片電阻、介電瓷粉、電感</t>
  </si>
  <si>
    <t>MLCC ，被動元件 ，被動元件上游 ，晶片電阻</t>
  </si>
  <si>
    <t>生產及銷售化成鋁箔 生產及銷售電蝕鋁箔</t>
  </si>
  <si>
    <t>電子零組件製造業 模具製造業 照明設備製造業</t>
  </si>
  <si>
    <t>委託營造廠商興建商業大樓及國民住宅出租、出售 都市更新重建 不動產買賣及租賃</t>
  </si>
  <si>
    <t>能源工程相關業務</t>
  </si>
  <si>
    <t>資訊軟體服務業 仲介服務業，資料儲存及處理設備製造業 一般廣告業務，除許可業務外，得經營法令非禁止或限制之業務</t>
  </si>
  <si>
    <t>PC遊戲 ，遊戲產業 ，手機遊戲 ，電子支付 ，電商平台 ，Internet應用與服務 ，軟體業</t>
  </si>
  <si>
    <t>半導體及其材料之研發、設計、製造、進出口及代理銷售等</t>
  </si>
  <si>
    <t>矽晶圓 ，IC製造 ，磊晶</t>
  </si>
  <si>
    <t>電子資料交換服務 專案承包 設備設施管理</t>
  </si>
  <si>
    <t>電商服務 ，Internet技術與基礎設施 ，系統整合 ，軟體業</t>
  </si>
  <si>
    <t>有線電視系統之經營 電視接收機、發射機之研究設計、製造、銷售與修護 電視機械設備及材料之買賣、進口業務及電信事業</t>
  </si>
  <si>
    <t>有線電視 ，傳播事業</t>
  </si>
  <si>
    <t>住宅及大樓開發租售業、不動產買賣業、不動產租賃業。</t>
  </si>
  <si>
    <t>機械設備製造業 光學儀器製造業 國際貿易業</t>
  </si>
  <si>
    <t>封測用設備 ，設備儀器廠商</t>
  </si>
  <si>
    <t>光電儲存設備及電腦週邊儲存裝置製造與銷售</t>
  </si>
  <si>
    <t>硬碟相關 ，週邊產品 ，機器人 ，機械</t>
  </si>
  <si>
    <t>電子零組件之代理經銷及面板模組之研發及銷售</t>
  </si>
  <si>
    <t>IC零組件通路商 ，電子通路 ，LCD顯示器 ，其他電子元件代理商 ，顯示器</t>
  </si>
  <si>
    <t>區域網路線.電子線 汽機車用線 電源線 電腦線</t>
  </si>
  <si>
    <t>印刷電路板及組裝 資訊軟體服務業有線通信機械器材製造業無線通信機械器材製造業等</t>
  </si>
  <si>
    <t>程控儀器買賣及程控系統整合工程 提供電子及通信元件之經銷代理</t>
  </si>
  <si>
    <t>設備儀器廠商 ，其他電子元件代理商 ，電子通路</t>
  </si>
  <si>
    <t>各項印刷電路板及電腦週邊之維修安裝製造加工買賣業務 電子產品及其零件之製造加工修理買賣業務 一般化學藥品原物料之買賣業務</t>
  </si>
  <si>
    <t>品牌家具連鎖門市業務</t>
  </si>
  <si>
    <t>提供高科技產業廠務及製程系統規劃整合服務，並搭配半導體及光電 客製化設備研發、組裝、製造等業務，且擁有半導體、光電等高科技 
技產業製程所需材料與設備之代理銷售、安裝、售後服務與技術支援</t>
  </si>
  <si>
    <t>無塵室工程 ，電子其他 ，半導體設備 ，設備儀器廠商</t>
  </si>
  <si>
    <t>高速光電/光纜/模組/連接器/線束(雲端網通) 連接器/線束(智能連結產業)、(新能源)、(消費性電子) 
IoT(物聯網系統)之以上相關產品研發，生產與銷售</t>
  </si>
  <si>
    <t>委託營造廠商興建國民住宅或商業大樓租售業務及不動產租售等業務</t>
  </si>
  <si>
    <t>租賃及葬儀服務 電腦週邊設備與電子零件 電子產品買賣</t>
  </si>
  <si>
    <t>殯葬服務 ，服務業 ，物業投資發展 ，地產</t>
  </si>
  <si>
    <t>專業音訊產品 小家電產品.醫療器材產品 電子零組件製造業</t>
  </si>
  <si>
    <t>各種積體電路之研究、設計開發、製造及銷售。</t>
  </si>
  <si>
    <t>MCU ，IC設計 ，PC週邊IC ，生物辨識IC ，安全監控IC ，消費性IC</t>
  </si>
  <si>
    <t>交換式電源供應器(Switching Power Supplies,SPS)之生產與銷售</t>
  </si>
  <si>
    <t>可變電阻製造加工及買賣開關矽整流器買賣 前項有關之原料及產品進出口業務 有關上項業務之經營及投資</t>
  </si>
  <si>
    <t>各種電子零件(連接器、電子線)等製造加工買賣業務 一般進出口貿易業務(期貨除外) 有關前項業務之代理經銷報價及投標業務</t>
  </si>
  <si>
    <t>端點銷售系統 POS SYSTEM 平板電腦PANEL PC 資訊服務系統KIOSK</t>
  </si>
  <si>
    <t>表面黏著元件&amp;SMD捲裝材料 雷射修整機、陶瓷基板雷射切割機、劃線、鑽孔 自動光學檢查系統、迴銲爐</t>
  </si>
  <si>
    <t>真空腔體、模組、閥門及零部件設計製造銷售 真空泵、中古真空泵銷售及維修 客製化各式真空鍍膜腔體與系統設計製造</t>
  </si>
  <si>
    <t>光學鏡片、光學鏡頭之製造 光學鏡片、光學鏡頭之買賣</t>
  </si>
  <si>
    <t>單雙面及多層印刷電路板之製造、加工及買賣業務 電子零組件之製造、加工及買賣業務 前各項有關產品及原料之進出口及經銷買賣業務</t>
  </si>
  <si>
    <t>住宅及大樓開發租售業</t>
  </si>
  <si>
    <t>資訊軟體服務業、電子資訊供應服務業 資料處理服務業、電腦及事務性機器設備零售業 資訊軟體零售業</t>
  </si>
  <si>
    <t>系統整合 ，軟體業 ，軟體通路╱代理 ，雲端科技 ，Internet技術與基礎設施</t>
  </si>
  <si>
    <t>自動化系統業務 安全裝置系統業務 其他</t>
  </si>
  <si>
    <t>自動化設備 ，機械 ，叉車╱輸送設備 ，軸承╱滑軌</t>
  </si>
  <si>
    <t>製造及銷售有線無線通信機械器材、電信器材及資訊軟體服務</t>
  </si>
  <si>
    <t>各種精密探針製造及加工買賣、各種探針用測試治具之研發製造銷售 電子零組件、有線及無線電通信機械器材製造業、電子材料買賣 有關進出口貿易業務之經營</t>
  </si>
  <si>
    <t>探針、探針卡 ，封測服務與材料</t>
  </si>
  <si>
    <t>電腦網路系統整合 半導體設備與應用材料之代理銷售 光電設備之代理銷售</t>
  </si>
  <si>
    <t>不動產開發、租賃及買賣等 不動產仲介、代銷經紀業 特定專業區、新市鎮及新社區開發業</t>
  </si>
  <si>
    <t>區域通訊網路線 光纖接續材料、零件及其配件之組裝製造及買賣 3C電源線組、無線及電纜製造業</t>
  </si>
  <si>
    <t>系統平台、儲存設備、企業應用軟體服務、資料處理服務 資訊安全管理、網路安全及設備、入口網站及電子資訊供應服務 
系統管理、資料修復、國際貿易、事務性機器設備、電信器材等</t>
  </si>
  <si>
    <t>LED照明設備、小家電類銷售等商貿業務 代理國內外廠商產品之報價投標業務</t>
  </si>
  <si>
    <t>半導體測試零組件加工維修製造進出口買賣 電腦及週邊設備維護買賣研發 機械及其零件之進出口買賣</t>
  </si>
  <si>
    <t>探針、探針卡 ，封測服務與材料 ，LED設備 ，設備儀器廠商</t>
  </si>
  <si>
    <t>熱敏電阻 ，被動元件 ，LED散熱基板 ，LED</t>
  </si>
  <si>
    <t>微型投影機/數位相機/ 數位攝影機/ 彩色電子童書 無線壓力電磁感應筆式輸入系統與ASIC模組 微型光電模組</t>
  </si>
  <si>
    <t>行車紀錄器 ，車用電子</t>
  </si>
  <si>
    <t>發光二極體 房地銷售</t>
  </si>
  <si>
    <t>底片型掃瞄器產品 生物醫學產品 建材及裝潢</t>
  </si>
  <si>
    <t>掃瞄器 ，週邊產品 ，IVD檢驗儀器設備 ，體外診斷用醫材</t>
  </si>
  <si>
    <t>IC韌體應用設計</t>
  </si>
  <si>
    <t>IC設計軟體 ，IC設計</t>
  </si>
  <si>
    <t>筆記型電腦之基本輸出入軟體 資訊家電之基本輸出入軟體</t>
  </si>
  <si>
    <t>IC設計軟體 ，IC設計 ，軟體業</t>
  </si>
  <si>
    <t>積體電路之研發、設計與銷售。 電腦週邊設備、顯示器之研發、設計。 電子零件、基板模組及電子產品之研發、設計及代理與銷售。</t>
  </si>
  <si>
    <t>高速傳輸介面IC ，IC設計 ，MEMS ，USB ，其他IC ，馬達IC ，傳輸介面</t>
  </si>
  <si>
    <t>自動化輸送及倉儲設備 產業專業自動化機器及各類腔體組裝 精密微型鑽頭</t>
  </si>
  <si>
    <t>設備儀器廠商 ，雷射鑽孔機、鑽頭 ，印刷電路板相關</t>
  </si>
  <si>
    <t>鎂合金射出成型及鋁合金壓鑄之各類零組件或成品 各類模治具之設計開發 塑膠射出成型，主要包含流程箱及工業用棧板等。</t>
  </si>
  <si>
    <t>鎂鋁合金外殼 ，電子零件元件 ，汽機車零組件</t>
  </si>
  <si>
    <t>6236</t>
  </si>
  <si>
    <t>中湛</t>
  </si>
  <si>
    <t>醫療器材、美容保健器材、保養品及保健食品之開發及銷售</t>
  </si>
  <si>
    <t>食品生技 ，生物科技 ，生技服務 ，美妝保養品 ，時尚產業</t>
  </si>
  <si>
    <t>積體電路與半導體元件之測試服務 積體電路與半導體元件自動測試電腦軟體之研發、設計與銷售 電子零組件製造業</t>
  </si>
  <si>
    <t>數位科技研發、系統整合開發、科技服務設計 資產買賣及租賃管理業務</t>
  </si>
  <si>
    <t>物業投資發展 ，地產 ，系統整合 ，軟體業</t>
  </si>
  <si>
    <t>通訊產品製造及買賣</t>
  </si>
  <si>
    <t>以觀光工廠模式銷售各式藥品、保健食品、美容商品 提供健康諮詢、產品宅配與售後服務</t>
  </si>
  <si>
    <t>食品生技 ，生物科技 ，中藥製劑 ，醫藥產業</t>
  </si>
  <si>
    <t>積體電路設計,研究,開發,製造,銷售</t>
  </si>
  <si>
    <t>PC週邊IC ，IC設計 ，MCU ，觸控IC</t>
  </si>
  <si>
    <t>太陽能電池、太陽能模組、太陽能電力轉換器之製造及銷售。 太陽能發電系統之設計架設及銷售、太陽能電力之銷售。</t>
  </si>
  <si>
    <t>太陽能電池模組 ，太陽能 ，太陽能電池</t>
  </si>
  <si>
    <t>電腦及其週邊設備及電子零件材料之製造加工買賣. 電腦軟體設計開發買賣業務. 企業電腦化顧問業務及有關資訊處理服務業務.</t>
  </si>
  <si>
    <t>鋼材二次加工業、建材批發業、建材零售業</t>
  </si>
  <si>
    <t>電子零組件製造業。 其他工商服務業。 資料儲存媒體製造及複製業。</t>
  </si>
  <si>
    <t>電信器材批發業 電子材料批發業 電子資訊供應服務業</t>
  </si>
  <si>
    <t>其他電子元件代理商 ，電子通路 ，電感 ，磁性材料 ，被動元件 ，電子零件元件</t>
  </si>
  <si>
    <t>半導體及光電產品加工：切割、研磨、測試、挑檢與基板切割等。 半導體及光電設備之研發、製造與銷售：IC/CIS/CCM測試設備等。</t>
  </si>
  <si>
    <t>IC測試 ，IC封裝測試 ，封測用設備 ，設備儀器廠商</t>
  </si>
  <si>
    <t>自有品牌網路通訊設備製造商，主要銷售有交換器、寬頻網路、 光纖網路、監控、語音、無線網路、路由器及工業網路等。</t>
  </si>
  <si>
    <t>區域網路 ，通訊設備 ，光纖設備 ，無線網路設備系統(WLAN) ，網路交換器 ，光通訊</t>
  </si>
  <si>
    <t>興建商業大樓，國民住宅及廠辦之出租及出售。 綜合營造，景觀設計，公共工程，建築材料供應等買賣 觀光旅宿。</t>
  </si>
  <si>
    <t>電子零件買賣</t>
  </si>
  <si>
    <t>電子產品、通信器材之設計及生產製造(含加工設計及製造) 電子元件、半成品及成品之進出口業務 電子產品之設計及生產製造技術諮詢</t>
  </si>
  <si>
    <t>電子製造服務 ，電腦系統業</t>
  </si>
  <si>
    <t>加成(Build-up)銅箔基層板之製造 多層加成(Build-up)印刷電路板,軟式印刷電路板製造 
聚醯亞胺薄膜銅箔基層板半製品之零組配件之製造,研究,開發,買賣</t>
  </si>
  <si>
    <t>半導體零組件銷售</t>
  </si>
  <si>
    <t>影像產品 混合積體電路模組 陶瓷電路板</t>
  </si>
  <si>
    <t>IC基板 ，封測服務與材料 ，IC封裝測試 ，LED散熱基板 ，LED</t>
  </si>
  <si>
    <t>銅箔基板、粘合片、多層壓合板之製造、加工及買賣</t>
  </si>
  <si>
    <t>電腦週邊產品</t>
  </si>
  <si>
    <t>智慧製造與物聯網應用方案之研發、製造及銷售 資訊暨專業影音設備連接管理方案之研發、製造及銷售</t>
  </si>
  <si>
    <t>週邊產品 ，視訊轉換相關 ，消費性電子產品</t>
  </si>
  <si>
    <t>電子資訊產品電路板另體表面黏著構裝設計,加工,製造及買賣業務。 前項有關進出口業務之經營。 除許可業務外，得經營法令非禁止或限制之業務。</t>
  </si>
  <si>
    <t>電子製造服務 ，電腦系統業 ，LED照明產品 ，LED</t>
  </si>
  <si>
    <t>電子零件(端子)五金機械配件等製造加工及買賣(模具端子壓著機) 塑膠件 模具製造,電子零組件製造業(端子)及電子材料,模具批發零售</t>
  </si>
  <si>
    <t>其他電子零件 ，電子零件元件 ，汽機車零組件</t>
  </si>
  <si>
    <t>電視機等家用電器通訊器材燈具及其有關器材零組件之買賣業務 電腦及其週邊自動化事務機器及其器材零組件之裝配及買賣業務 
前各項產品之維修及保養服務業務及電器安裝業務</t>
  </si>
  <si>
    <t>電器銷售 ，家電 ，3C通路商 ，電子通路</t>
  </si>
  <si>
    <t>交換式電源供應器之研發設計、製造及銷售</t>
  </si>
  <si>
    <t>微波複合化微型天線及模組之研究、開發、製造及銷售。 積體化電子保護元件之研究、開發、製造及銷售。 積層式微波通訊元件及其模組之研究、開發、製造及銷售。</t>
  </si>
  <si>
    <t>天線 ，通訊設備 ，其他電子零件 ，電子零件元件</t>
  </si>
  <si>
    <t>6287</t>
  </si>
  <si>
    <t>元隆</t>
  </si>
  <si>
    <t>6吋晶圓製造</t>
  </si>
  <si>
    <t>6288</t>
  </si>
  <si>
    <t>聯嘉</t>
  </si>
  <si>
    <t>LED車燈模組及元件 LED號誌燈、路燈、節能照明產品及模組 LED背光源元件及模組</t>
  </si>
  <si>
    <t>電源傳輸線組及轉接頭 訊號傳輸線組 其他</t>
  </si>
  <si>
    <t>本公司所營事業如下: 研究, 開發, 生產, 製造, 銷售下列產品: 工業用電子產品, 通訊器材, 消費性電子產品及電腦用 類比積體電路(Analog 
ICs)及混成式(Hybrid)類比積體電路</t>
  </si>
  <si>
    <t>類比IC ，IC設計 ，音響設備及零件 ，電子零件元件</t>
  </si>
  <si>
    <t>工業電源, 通信設備, 電動車充電系統, LED燈具, Inverter ,醫療設備,事務機器等應用之 電感器, 變壓器專業製造</t>
  </si>
  <si>
    <t>短期補習班業</t>
  </si>
  <si>
    <t>光電薄化玻璃</t>
  </si>
  <si>
    <t>UPS(Uninterruptible power system) INVERTER/PV INVERTER / AVR / Electronic 
Components</t>
  </si>
  <si>
    <t>UPS ，電子零件元件 ，PV Inverter ，太陽能</t>
  </si>
  <si>
    <t>其他IC ，IC設計</t>
  </si>
  <si>
    <t>交換式電源供應器之研發、製造及買賣 其他各種電子零組件及器材之研發、製造及買賣 LED 應用產品之研發、製造及買賣及智慧建築系統業務</t>
  </si>
  <si>
    <t>電腦及其週邊設備製造業 資訊軟體服務業 除許可業務外，得經營法令非禁止或限制之業務</t>
  </si>
  <si>
    <t>電源管理IC 之研發設計及銷售</t>
  </si>
  <si>
    <t>無線射頻識別詢答器相關產品設計研發及製造 代理前項進出口貿易 其他</t>
  </si>
  <si>
    <t>RFID相關 ，通訊設備</t>
  </si>
  <si>
    <t>訊號連接器生產製造買賣 訊號傳輸線生產製造買賣</t>
  </si>
  <si>
    <t>高科技自動化設備設計、製造、銷售</t>
  </si>
  <si>
    <t>面板設備 ，設備儀器廠商 ，IC檢測設備 ，半導體設備 ，其他產業機械 ，機械</t>
  </si>
  <si>
    <t>化妝品及保養品製造銷售</t>
  </si>
  <si>
    <t>各類電感及保護元件</t>
  </si>
  <si>
    <t>電感 ，被動元件 ，IC零組件通路商 ，壓敏電阻 ，電子通路</t>
  </si>
  <si>
    <t>自動化設備及其相關產品</t>
  </si>
  <si>
    <t>能源產品 工業電腦</t>
  </si>
  <si>
    <t>工業用電池 ，電力設備 ，車用充電相關 ，商用遊戲機 ，遊戲產業</t>
  </si>
  <si>
    <t>各種光纖及光纖連合器等之製造組立加工及買賣業務 通訊光電介面產品及通信網路設備之加工裝配業務 電子組件用精密金屬零件及電子產品之加工製造組立業務</t>
  </si>
  <si>
    <t>連接器 ，電子零件元件 ，光纖主動元件 ，光纖被動元件 ，光通訊</t>
  </si>
  <si>
    <t>太陽能電池及模組之製造及銷售</t>
  </si>
  <si>
    <t>從事新藥之研究、開發、生產與銷售</t>
  </si>
  <si>
    <t>系統模組封裝產品及其他各型積體電路模組之封裝、測試及銷售</t>
  </si>
  <si>
    <t>觸控及顯示模組之生產及銷售業務</t>
  </si>
  <si>
    <t>藥品研發、製造及銷售</t>
  </si>
  <si>
    <t>資訊軟體服務業 資料處理服務業 電子資訊供應服務業</t>
  </si>
  <si>
    <t>生物辨識IC ，IC設計 ，消費性IC ，感測元件</t>
  </si>
  <si>
    <t>有線電視系統之投資及控股 頻道版權代理 顧問諮詢</t>
  </si>
  <si>
    <t>衛星定位監控器之研發、製造及銷售</t>
  </si>
  <si>
    <t>設計及製造以無線寬頻及數位串流為核心技術之網路通訊設備</t>
  </si>
  <si>
    <t>藥品製造、西藥及保健保養品代理及銷售</t>
  </si>
  <si>
    <t>西藥製劑 ，醫藥產業 ，食品生技 ，學名藥 ，醫藥流通 ，醫藥研發外包服務 ，生物科技</t>
  </si>
  <si>
    <t>太陽能電池模組設計、生產及銷售 能源技術服務 其他</t>
  </si>
  <si>
    <t>太陽能電池模組 ，太陽能 ，太陽能發電 ，電力</t>
  </si>
  <si>
    <t>遊戲軟體研發及銷售</t>
  </si>
  <si>
    <t>NAND Flash Controller IC研發製造</t>
  </si>
  <si>
    <t>FLASH記憶體IC ，IC設計 ，SSD控制IC ，記憶卡IC</t>
  </si>
  <si>
    <t>電信暨寬頻網路系統服務、無線傳輸服務、數位媒體系統服務 雲端資訊系統服務、地理資訊系統服務</t>
  </si>
  <si>
    <t>半導體晶棒及晶圓之研發、設計與製造</t>
  </si>
  <si>
    <t>隱形眼鏡</t>
  </si>
  <si>
    <t>消費性IC設計</t>
  </si>
  <si>
    <t>MCU ，IC設計 ，影音IC</t>
  </si>
  <si>
    <t>處方用藥、指示用藥、保健產品、快速檢驗試劑之銷售 生技醫藥研發及產品開發 生物技術服務</t>
  </si>
  <si>
    <t>醫藥流通 ，醫藥產業 ，西藥製劑 ，學名藥 ，醫療器材通路</t>
  </si>
  <si>
    <t>醫療器材產品研發、製造及銷售</t>
  </si>
  <si>
    <t>手術與治療用醫材 ，醫學影像裝置 ，診斷與監測用醫材</t>
  </si>
  <si>
    <t>石油化工原料製造業 基本化學工業製造業</t>
  </si>
  <si>
    <t>煉油 ，石油及天然氣 ，油品儲運╱分銷 ，烯烴 ，石化業</t>
  </si>
  <si>
    <t>塗佈貼合、高分子化學品、TPU、成品鞋</t>
  </si>
  <si>
    <t>織布 ，紡織中游 ，PU樹脂 ，其他化工產品 ，化學工業</t>
  </si>
  <si>
    <t>植物保護劑之製造銷售 地工合成材料製造銷售</t>
  </si>
  <si>
    <t>農藥 ，化學工業 ，塑膠皮布 ，石化業</t>
  </si>
  <si>
    <t>特用化學品 辦公文具用品 精密化學品</t>
  </si>
  <si>
    <t>其他化工產品 ，化學工業 ，文具 ，傳產其他</t>
  </si>
  <si>
    <t>晶圓測試卡 IC測試板 技術服務與其他</t>
  </si>
  <si>
    <t>影像處理機器設計製造加工買賣 工業控制器材設計製造加工買賣 安全監控器材設計製造加工買賣</t>
  </si>
  <si>
    <t>半導體測試介面、精密彈簧針、探針卡、溫控模組</t>
  </si>
  <si>
    <t>封測服務與材料 ，探針、探針卡</t>
  </si>
  <si>
    <t>電子地圖 、導航服務及車載、自駕整合服務、系統整合服務 電商及其他服務</t>
  </si>
  <si>
    <t>應用軟體 ，軟體業</t>
  </si>
  <si>
    <t>醫學美容保養品、保健食品、美容儀器等相關產品之研發及銷售</t>
  </si>
  <si>
    <t>功率半導體封裝測試</t>
  </si>
  <si>
    <t>IC封裝測試</t>
  </si>
  <si>
    <t>無線通訊晶片 固網通訊晶片</t>
  </si>
  <si>
    <t>無線網路IC ，IC設計 ，射頻前端晶片 ，網路通訊IC ，衛星導航晶片組</t>
  </si>
  <si>
    <t>醫療相關儀器之設計、製造及銷售</t>
  </si>
  <si>
    <t>光收發模組及光學次模組等光纖通訊相關產品之研發、生產與銷售</t>
  </si>
  <si>
    <t>電子零件製造業 產品設計業</t>
  </si>
  <si>
    <t>SRAM記憶體IC ，IC設計 ，DRAM記憶體IC ，設計IP</t>
  </si>
  <si>
    <t>半導體零組件 系統設備</t>
  </si>
  <si>
    <t>網版製造 網印耗材買賣</t>
  </si>
  <si>
    <t>生物相似藥及新藥之研發、製造及銷售。</t>
  </si>
  <si>
    <t>遊戲設計、研發及營運 遊戲授權</t>
  </si>
  <si>
    <t>手機遊戲 ，遊戲產業 ，PC遊戲</t>
  </si>
  <si>
    <t>導線架製造</t>
  </si>
  <si>
    <t>導線架 ，封測服務與材料</t>
  </si>
  <si>
    <t>捲帶式高階覆晶薄膜 IC 基板</t>
  </si>
  <si>
    <t>IC基板 ，封測服務與材料</t>
  </si>
  <si>
    <t>電腦及週邊設備軟硬體、電器及視聽電子產品製造及銷售 有線無線通信機械器材製造及銷售 電子零組件、電子材料製造及銷售</t>
  </si>
  <si>
    <t>各類影像相關產品之設計、生產及銷售 各類影像處理系統之設計、生產及銷售 各類安全監控系統之設計、生產及銷售</t>
  </si>
  <si>
    <t>數據網路服務、IDC機房服務、雲端應用服務、語音通信服務</t>
  </si>
  <si>
    <t>電信╱數據服務 ，通訊服務 ，雲端科技 ，Internet技術與基礎設施</t>
  </si>
  <si>
    <t>射頻積體(RF IC)電路之設計、製造與銷售</t>
  </si>
  <si>
    <t>無線網路IC ，IC設計 ，光通訊晶片</t>
  </si>
  <si>
    <t>醫療用電腦設計、製造及銷售 其他零組件買賣</t>
  </si>
  <si>
    <t>事務機器製造業 資料儲存及處理設備製造業 電子零組件製造業</t>
  </si>
  <si>
    <t>設計、研發、製造、銷售半導體整流功率分離式元件</t>
  </si>
  <si>
    <t>二極體 ，分離式元件</t>
  </si>
  <si>
    <t>新藥研發 ，醫藥產業 ，生物製劑 ，西藥製劑</t>
  </si>
  <si>
    <t>醫療及特殊應用嵌入式顯示器模組</t>
  </si>
  <si>
    <t>製造批發及銷售水解黃豆胜月太蛋白</t>
  </si>
  <si>
    <t>農業生技 ，生物科技 ，飼料 ，農林漁牧</t>
  </si>
  <si>
    <t>工業系統產品 單板電腦及週邊裝置</t>
  </si>
  <si>
    <t>廢棄物清除再利用 銷售氧化鋅</t>
  </si>
  <si>
    <t>回收、焚化相關 ，傳產其他</t>
  </si>
  <si>
    <t>醫材及其他用途之合成乳膠原料 加工用接著劑 其他</t>
  </si>
  <si>
    <t>乳膠相關 ，橡膠工業</t>
  </si>
  <si>
    <t>電子零組件製造業 家具及裝設品製造業 其他金屬製品製造業</t>
  </si>
  <si>
    <t>熱塑性聚氨基甲酸酯製品 TPU薄膜,TPU油封, TPU管帶</t>
  </si>
  <si>
    <t>PU樹脂 ，化學工業 ，熱熔膠</t>
  </si>
  <si>
    <t>光通訊主動元件使用之薄膜濾光片 光通訊被動元件使用之薄膜濾光片 光通訊雲端資料中心使用之薄膜濾光片</t>
  </si>
  <si>
    <t>生物相似藥及新藥研發 生技藥品委託開發暨生產服務(CDMO)</t>
  </si>
  <si>
    <t>資訊軟體服務 電子資訊供應服務</t>
  </si>
  <si>
    <t>系統整合 ，軟體業 ，資訊安全 ，電子支付</t>
  </si>
  <si>
    <t>散熱風扇</t>
  </si>
  <si>
    <t>散熱風扇馬達 ，電子零件元件</t>
  </si>
  <si>
    <t>各種車輛設備之分期買賣及租賃業務</t>
  </si>
  <si>
    <t>汽車融資 ，車輛整車 ，租賃 ，金融業</t>
  </si>
  <si>
    <t>卡片/卡片個人化等 銘板等</t>
  </si>
  <si>
    <t>智慧卡相關 ，電子其他 ，傳產其他</t>
  </si>
  <si>
    <t>智慧射出產線整廠規劃、車用零組件精密射出機、半導體設備專用 射出機、高分子永續材料成型之研發設計、生產製造、銷售服務。</t>
  </si>
  <si>
    <t>塑膠機械 ，機械</t>
  </si>
  <si>
    <t>汽車車燈 汽車百貨零件</t>
  </si>
  <si>
    <t>各種精密工具鋼模等之製造及買賣 各種特殊鋼金屬之熱處理之代辦 各種精密機械工作母機自動機械之設計製造及買賣</t>
  </si>
  <si>
    <t>CNC工具機之製造及銷售 PCB鑽孔機之製造及銷售</t>
  </si>
  <si>
    <t>高科技產業製程系統、設備製造、安裝及銷售</t>
  </si>
  <si>
    <t>孕前、產前及新生兒之各項基因檢測及癌症基因檢測等服務</t>
  </si>
  <si>
    <t>生技服務 ，生物科技</t>
  </si>
  <si>
    <t>美式木製寢室家具製造及銷售 廚房櫥櫃製造及銷售 橡膠木加工及銷售</t>
  </si>
  <si>
    <t>傢俱 ，家居用品</t>
  </si>
  <si>
    <t>抗癌消融新藥</t>
  </si>
  <si>
    <t>演唱會製作 硬體設備租賃</t>
  </si>
  <si>
    <t>家飾鑄件開發、生產及銷售</t>
  </si>
  <si>
    <t>醫療設備經銷 醫院設備租賃、設備維修 醫藥品銷售</t>
  </si>
  <si>
    <t>機械設備製造業 模具製造業 機械.模具批發業</t>
  </si>
  <si>
    <t>環保設備製造 環保設備銷售 環保工藝技術服務</t>
  </si>
  <si>
    <t>幫浦 ，機械 ，水資源設備╱耗材 ，通用機械 ，水資源</t>
  </si>
  <si>
    <t>矽智財授權金及權利金</t>
  </si>
  <si>
    <t>電晶體 ，分離式元件 ，二極體</t>
  </si>
  <si>
    <t>電阻、電容及電感測試包裝機、電感層間耐壓測試機 LED分選機、打孔機、各式機械自動化設備開發、製造及銷售</t>
  </si>
  <si>
    <t>塗裝木皮板、KD木地板、其他木材相關產品之製造及銷售 塑膠製品製造及銷售</t>
  </si>
  <si>
    <t>複合板 ，建材</t>
  </si>
  <si>
    <t>新藥開發 檢測分析服務及試劑銷售</t>
  </si>
  <si>
    <t>新藥研發 ，醫藥產業 ，生命科學工具 ，檢驗試劑╱紙 ，診斷與監測用醫材 ，體外診斷用醫材</t>
  </si>
  <si>
    <t>視覺與自動化設備 特用材料及其他</t>
  </si>
  <si>
    <t>生物醫學研究服務及相關產品銷售，暨基因檢測服務 生殖醫學類基因檢測:羊水晶片,胚胎晶片,非侵入性胎兒染色體檢測 基因定序或晶片類臨床試驗及科學研究</t>
  </si>
  <si>
    <t>生技服務 ，生物科技 ，IVD檢驗儀器設備 ，檢驗試劑╱紙 ，體外診斷用醫材</t>
  </si>
  <si>
    <t>國際SPF等級實驗動物(大小鼠)與相關實驗動物試驗服務 實驗動物飼養管理與試驗所需之相關設備與耗材 其它</t>
  </si>
  <si>
    <t>生命科學工具 ，診斷與監測用醫材 ，IVD檢驗儀器設備 ，體外診斷用醫材</t>
  </si>
  <si>
    <t>設備及其相關自動化產品 機台維修 其他</t>
  </si>
  <si>
    <t>面部類美容保養品</t>
  </si>
  <si>
    <t>美妝保養品 ，時尚產業 ，美容</t>
  </si>
  <si>
    <t>高科技產業製程附屬設備及廠務系統之設計、製造、安裝及銷售。</t>
  </si>
  <si>
    <t>模具製造、研發及買賣、數位鏡頭組裝及鏡片鍍膜</t>
  </si>
  <si>
    <t>模具 ，機械 ，光學鏡片╱頭 ，數位相機</t>
  </si>
  <si>
    <t>資料中心產品</t>
  </si>
  <si>
    <t>伺服器 ，電腦系統業</t>
  </si>
  <si>
    <t>高爾夫球桿頭等各項金屬製品之製造加工裝配買賣業務 高爾夫球具(桿、握把、頭)之裝配及買賣業務</t>
  </si>
  <si>
    <t>高爾夫球桿頭 ，運動產業</t>
  </si>
  <si>
    <t>各式烘焙器具之研發、製造與銷售</t>
  </si>
  <si>
    <t>傳產其他</t>
  </si>
  <si>
    <t>生產與銷售印刷電路板所需使用之黏合片、銅箔基板和鋁基板</t>
  </si>
  <si>
    <t>研究、開發及銷售智慧閘道器、數位機上盒 及無線寬頻分享器等通訊產品。</t>
  </si>
  <si>
    <t>接取設備 ，通訊設備 ，無線網路設備系統(WLAN) ，視訊轉換相關 ，消費性電子產品</t>
  </si>
  <si>
    <t>微機電麥克風晶片 電源管理晶片 其他</t>
  </si>
  <si>
    <t>MEMS ，IC設計 ，感測元件 ，影音IC ，類比IC</t>
  </si>
  <si>
    <t>智能車載電腦系統及嵌入式電腦等產品之研發、製造與銷售</t>
  </si>
  <si>
    <t>各式多媒體視訊轉換控制晶片及其他控制晶片等研發及銷售</t>
  </si>
  <si>
    <t>影音IC ，IC設計 ，高速傳輸介面IC ，設計IP</t>
  </si>
  <si>
    <t>雲端服務 存儲商品代理銷售</t>
  </si>
  <si>
    <t>雲端科技 ，Internet技術與基礎設施</t>
  </si>
  <si>
    <t>資訊安全管理服務</t>
  </si>
  <si>
    <t>資訊安全 ，軟體業</t>
  </si>
  <si>
    <t>獨立及併網型太陽光電系統 能源技術服務業</t>
  </si>
  <si>
    <t>太陽能系統運用 ，太陽能</t>
  </si>
  <si>
    <t>功率半導體元件(功率金氧半場效電晶體)之研發設計與銷售 無刷直流馬達驅動控制模組之研發設計與銷售 數位類比可程式化 SOC 散熱風扇驅動 
IC之研發設計與銷售</t>
  </si>
  <si>
    <t>電晶體 ，分離式元件 ，馬達IC ，IC設計</t>
  </si>
  <si>
    <t>影音IC ，IC設計 ，安全監控IC ，消費性IC</t>
  </si>
  <si>
    <t>資訊委外服務 業務流程委外服務</t>
  </si>
  <si>
    <t>企業資源規劃 ，軟體業 ，客戶關係管理</t>
  </si>
  <si>
    <t>高精細金屬遮罩製作銷售 精密洗淨及再生處理</t>
  </si>
  <si>
    <t>其他電子零件 ，電子零件元件 ，半導體設備 ，設備儀器廠商</t>
  </si>
  <si>
    <t>美妝保養品及生技保健之研發與銷售 除許可業務外，得經營法令非禁止或限制之業務</t>
  </si>
  <si>
    <t>美妝保養品 ，時尚產業 ，電商平台 ，Internet應用與服務</t>
  </si>
  <si>
    <t>點測機及分選機設備製造 雷射精密機械設備製造 LED晶粒點測及分類代工</t>
  </si>
  <si>
    <t>LED設備 ，設備儀器廠商</t>
  </si>
  <si>
    <t>幹細胞產品 免疫細胞產品</t>
  </si>
  <si>
    <t>生物製劑 ，醫藥產業 ，新藥研發 ，醫藥研發外包服務</t>
  </si>
  <si>
    <t>高速電/光傳輸線及連接器相關產品之研發、生產與銷售</t>
  </si>
  <si>
    <t>連接線材 ，電子零件元件 ，Thunderbolt ，傳輸介面</t>
  </si>
  <si>
    <t>IC設計</t>
  </si>
  <si>
    <t>電源管理IC 功率元件MOSFET</t>
  </si>
  <si>
    <t>保全業 公寓大廈管理服務業 建築物清潔服務業</t>
  </si>
  <si>
    <t>保全 ，服務業 ，物業管理服務 ，清潔服務 ，地產</t>
  </si>
  <si>
    <t>自動化機械設備之研發、設計、組裝、銷售及售後服務。</t>
  </si>
  <si>
    <t>商用洗衣服務 家電空調銷售 其 他</t>
  </si>
  <si>
    <t>電器銷售 ，家電 ，消費者服務 ，服務業</t>
  </si>
  <si>
    <t>複合性醫材</t>
  </si>
  <si>
    <t>半導體之類比暨混合訊號積體電路測試儀器</t>
  </si>
  <si>
    <t>IC檢測設備 ，設備儀器廠商</t>
  </si>
  <si>
    <t>半導體、面板業相關自動化業務 遠端控制及AI系統開發 工業4.0相關系統整合</t>
  </si>
  <si>
    <t>新零售軟體開發暨服務 數據 x 電商服務</t>
  </si>
  <si>
    <t>電商服務 ，Internet技術與基礎設施 ，應用軟體 ，軟體業</t>
  </si>
  <si>
    <t>耳機產品設計及製造 消費性電子產品塑膠零組件設計及製造</t>
  </si>
  <si>
    <t>耳機 ，電聲產品 ，模具沖壓 ，電子零件元件</t>
  </si>
  <si>
    <t>6747</t>
  </si>
  <si>
    <t>亨泰光</t>
  </si>
  <si>
    <t>隱形眼鏡製造 隱形眼鏡護理產品批發</t>
  </si>
  <si>
    <t>系統整合 其他服務</t>
  </si>
  <si>
    <t>資訊軟體服務銷售</t>
  </si>
  <si>
    <t>應用軟體 ，軟體業 ，企業資源規劃</t>
  </si>
  <si>
    <t>船舶及其零件製造業 船舶維修</t>
  </si>
  <si>
    <t>室內設計及裝修工程 專案管理 傢俱製造,售後服務</t>
  </si>
  <si>
    <t>建築設計、營繕裝璜 ，營造工程</t>
  </si>
  <si>
    <t>民用航空運輸業 民用航空總代理業 除許可業務外，得經營法令非禁止或限制之業務</t>
  </si>
  <si>
    <t>EMC及線路保護元件銷售 認證測試之整合性服務</t>
  </si>
  <si>
    <t>其他電子元件代理商 ，電子通路 ，被動元件 ，檢測驗證服務 ，設備儀器廠商</t>
  </si>
  <si>
    <t>醫療器材之製造與銷售</t>
  </si>
  <si>
    <t>手術與治療用醫材 ，模具 ，機械</t>
  </si>
  <si>
    <t>代工鞋類產品製造為主要業務，鞋類為運動鞋、休閒鞋及客製化鞋等</t>
  </si>
  <si>
    <t>各式積體電路其系統產品之生產、製造、測試、封裝；半導體設備零 組件維修、開發、製造與銷售；研究、開發、設計及銷售下列產品： 
(1)特殊應用積體電路技術整合服務(2)矽智財設計與服務</t>
  </si>
  <si>
    <t>系統資訊及數位娛樂產品 電腦軟體 其他</t>
  </si>
  <si>
    <t>電腦通路商 ，電子通路 ，3C通路商 ，軟體通路╱代理 ，電器銷售 ，家電 ，軟體業</t>
  </si>
  <si>
    <t>拋棄式隱形眼鏡製造及銷售</t>
  </si>
  <si>
    <t>半導體設備及系統整合</t>
  </si>
  <si>
    <t>彩色濾光膜產品相關之研究、設計、製造、銷售及封裝測試</t>
  </si>
  <si>
    <t>影像感測元件 ，數位相機 ，IC測試 ，專業晶圓代工 ，IC封裝測試 ，IC製造</t>
  </si>
  <si>
    <t>紙品 清潔用品</t>
  </si>
  <si>
    <t>家庭用紙 ，造紙業</t>
  </si>
  <si>
    <t>計算機輔助工程技術研發暨顧問諮詢服務 協同產品商務軟體導入暨顧問諮詢服務</t>
  </si>
  <si>
    <t>高頻天線元件及模組(研究、開發、生產、製造及銷售) 壓電元件與超音波傳感器(研究、開發、生產、製造及銷售) 電子零組件及無線通訊產品之銷售</t>
  </si>
  <si>
    <t>醫療器材設計、製造及銷售</t>
  </si>
  <si>
    <t>自行車及零組件製造</t>
  </si>
  <si>
    <t>自行車 ，車輛整車</t>
  </si>
  <si>
    <t>能源開發工程服務 電廠維運(設備維修)太陽能發電廠 節能、儲能服務工程等全方位專業能源服務</t>
  </si>
  <si>
    <t>工程顧問 ，營造工程 ，配電工程 ，電力公共事業 ，電力設備</t>
  </si>
  <si>
    <t>室內家具研發設計生產銷售 其他</t>
  </si>
  <si>
    <t>雲端服務、智慧物聯網、加值運用與開發及邊緣運算智慧載具 平台即服務</t>
  </si>
  <si>
    <t>磁性元件類：PoE、車用、LAN、TLVR、XDSL及CMC....等變壓器 無線充電模組類：無線充電器、電源模組及智控模組</t>
  </si>
  <si>
    <t>變壓器 ，電子零件元件 ，無線充電</t>
  </si>
  <si>
    <t>模組化濾網 全面性空氣潔淨及氣體採樣分析 濾網安裝工程</t>
  </si>
  <si>
    <t>光電及半導體設備零組件 航太零組件</t>
  </si>
  <si>
    <t>設備儀器廠商 ，半導體設備 ，飛機零件╱製造 ，機械</t>
  </si>
  <si>
    <t>技術分析服務</t>
  </si>
  <si>
    <t>專業晶片電阻之製造與銷售業務</t>
  </si>
  <si>
    <t>FPC軟性印刷電路板 WIRE Harness連接線組</t>
  </si>
  <si>
    <t>軟板 ，印刷電路板相關 ，連接線材 ，電子零件元件</t>
  </si>
  <si>
    <t>新藥研發 ，醫藥產業 ，專利藥 ，學名藥</t>
  </si>
  <si>
    <t>電子產品之電磁相容認證及安規檢測服務</t>
  </si>
  <si>
    <t>各種機械五金加工買賣業務、控制閥製造加工買賣業 其他金屬製品製造業、國際貿易業 配管工程業、儀器、儀表安裝工程業</t>
  </si>
  <si>
    <t>銷售藥品,保健食品,婦嬰用品,醫療器材之連鎖通路</t>
  </si>
  <si>
    <t>保健食品及原料之研發、製造、銷售。</t>
  </si>
  <si>
    <t>智慧製造、智慧醫療、數位工具等系統與產品之研發、製造與銷售</t>
  </si>
  <si>
    <t>6856</t>
  </si>
  <si>
    <t>鑫傳</t>
  </si>
  <si>
    <t>衛星電視 廣告銷售、節目製作 電視購物</t>
  </si>
  <si>
    <t>電視台 ，傳播事業 ，電視購物 ，影音娛樂 ，無店舖販售</t>
  </si>
  <si>
    <t>光學鏡頭模具及零組件之製造、研發及買賣</t>
  </si>
  <si>
    <t>醫療器材製造 電子零組件製造</t>
  </si>
  <si>
    <t>RFID電子標籤</t>
  </si>
  <si>
    <t>資訊軟體服務</t>
  </si>
  <si>
    <t>再生能源服務之開發、投資設置、維運管理之一站式整合服務</t>
  </si>
  <si>
    <t>太陽能發電 ，電力 ，工業用電池 ，太陽能系統運用 ，污水處理 ，電力公共事業 ，太陽能 ，水資源 ，電力設備</t>
  </si>
  <si>
    <t>零售雲客、商、金流整合性產品/平台 雲端數據分析及平台維運服務 其他</t>
  </si>
  <si>
    <t>全方位綠電解決方案包含工程、管理、智慧電力服務與儲能充電產品 案場維運服務、養殖管理服務</t>
  </si>
  <si>
    <t>太陽能系統運用 ，太陽能 ，太陽能發電 ，電力</t>
  </si>
  <si>
    <t>開發與代理軟體產品與相關服務</t>
  </si>
  <si>
    <t>軟體通路╱代理 ，軟體業</t>
  </si>
  <si>
    <t>新藥研發(新型藥械投藥系統)</t>
  </si>
  <si>
    <t>智能自動化設備 AOI檢測設備 OEM設備</t>
  </si>
  <si>
    <t>IC檢測設備 ，設備儀器廠商 ，半導體設備 ，面板設備</t>
  </si>
  <si>
    <t>室內裝潢與庭園綠化設計及施工 展市會場和博覽會場之設計與佈置 傢俱之銷售、組裝及進出口等業務</t>
  </si>
  <si>
    <t>代工鞋類產品製造為主要業務，鞋類為運動鞋、休閒鞋等</t>
  </si>
  <si>
    <t>觸控面板之製造及銷售 控制器及驅動程式之銷售</t>
  </si>
  <si>
    <t>創業投資業</t>
  </si>
  <si>
    <t>資產管理 ，金融業 ，生物科技 ，金融其他 ，新藥研發 ，醫藥產業</t>
  </si>
  <si>
    <t>活動扳手 其他手工具</t>
  </si>
  <si>
    <t>智能物聯/工業控制 雲端伺服器（包括通用型及AI伺服器） 車載連接線組及光學材料</t>
  </si>
  <si>
    <t>停車場自動化設備製造及銷售 停車場收費及管理服務 其他</t>
  </si>
  <si>
    <t>停車場 ，其他公用事業</t>
  </si>
  <si>
    <t>STN、TFT及PMOLED顯示器面板及模組 系統整合模組、電子紙及Embeded產品研發設計 電子零組件製造、電子材料批發及零售</t>
  </si>
  <si>
    <t>專精於醫美與慢性發炎疾病領域的新藥開發 健康食品研發</t>
  </si>
  <si>
    <t>新藥研發 ，醫藥產業 ，食品生技 ，生物科技</t>
  </si>
  <si>
    <t>工業電腦及其週邊設備</t>
  </si>
  <si>
    <t>廢棄物清除及處理 銅粉等衍生物出售 其他</t>
  </si>
  <si>
    <t>電腦及其週邊設備 嵌入式板卡 電子零組件</t>
  </si>
  <si>
    <t>AI高效能運算 高密度伺服器和存儲 液冷整機櫃解決方案</t>
  </si>
  <si>
    <t>伺服器 ，電腦系統業 ，系統整合 ，軟體業</t>
  </si>
  <si>
    <t>半導體設備機台 半導體設備零備件 其他</t>
  </si>
  <si>
    <t>鮮蛋 蛋加工品</t>
  </si>
  <si>
    <t>家畜，家禽 ，農林漁牧 ，食品加工 ，餅乾製品</t>
  </si>
  <si>
    <t>半導體設備及相關零組件</t>
  </si>
  <si>
    <t>各類材質商用展示架、智能電動床機構件之研發、生產及銷售 展場設計服務</t>
  </si>
  <si>
    <t>融資租賃業務 分期付款買賣業務 營業租賃業務</t>
  </si>
  <si>
    <t>租賃 ，金融業 ，汽車融資 ，車輛整車</t>
  </si>
  <si>
    <t>研究、開發、設計、生產、製造及銷售1. 顯示器驅動IC 2.觸控IC 3.時序控制IC</t>
  </si>
  <si>
    <t>電子功能材料解決方案 經銷業務</t>
  </si>
  <si>
    <t>其他電子零件 ，電子零件元件 ，其他電子元件代理商 ，電子通路</t>
  </si>
  <si>
    <t>寵物食品及用品銷售 寵物美容服務</t>
  </si>
  <si>
    <t>寵物用品 ，傳產其他 ，寵物食品 ，食品加工</t>
  </si>
  <si>
    <t>雲端服務 管理顧問業 資訊軟體零售業</t>
  </si>
  <si>
    <t>自有ASIC晶片與低功耗相機模組，具備產品軟硬體開發製造 AI影像機器人視覺產品: 建築工程縮時相機、 雲端相機與AI分析平台、低照度與航拍軍工影像設備</t>
  </si>
  <si>
    <t>攝影設備 ，消費性電子產品</t>
  </si>
  <si>
    <t>高科技廠房之設備及廠務系統相關配管設計規畫及工程管理 特殊氣體供應系統之代理、製造及安裝 半導體設備所需之相關儀器及其材料、零配件等進出口銷售業務</t>
  </si>
  <si>
    <t>半導體設備子系統技術服務 半導體設備子系統銷售</t>
  </si>
  <si>
    <t>通信網路相關產品 電信服務收入 工程收入</t>
  </si>
  <si>
    <t>光纖光纜 ，光通訊 ，光纖被動元件 ，通訊服務 ，通訊電纜 ，電線電纜</t>
  </si>
  <si>
    <t>各種積體電路之設計,製造,測試及銷售 各種積體電路模組之設計,製造,測試及銷售 各種積體電路應用軟體之研究,開發及銷售</t>
  </si>
  <si>
    <t>LCD驅動IC ，IC設計 ，CMOS晶片 ，MEMS ，手機面板驅動IC ，感測元件 ，觸控IC ，手機零組件</t>
  </si>
  <si>
    <t>電子線路板專用微型鑽針及銑刀之產銷 電子線路板製程加工 電腦數值控制工具機專用切削刀具及加工週邊設備之產銷</t>
  </si>
  <si>
    <t>研究、設計、開發、製作及銷售各種微電子積體電路產品 電腦與電腦週邊及其零件之設計、製造及買賣業務 事務機器、通訊器材之設計、製造及買賣業務</t>
  </si>
  <si>
    <t>影音IC ，IC設計 ，MCU ，消費性IC</t>
  </si>
  <si>
    <t>自動化設備暨零件之設計、研發、製造、安裝及買賣業務</t>
  </si>
  <si>
    <t>圓再生及晶圓薄化代工服務</t>
  </si>
  <si>
    <t>矽晶圓 ，IC製造 ，專業晶圓代工</t>
  </si>
  <si>
    <t>電腦及電腦週邊設備之製造及進出口 電子零件、組件之製造及進出口 電視機、錄影機、收錄音機等電器用品及其零組件之進出口</t>
  </si>
  <si>
    <t>精密醫療器材製造與買賣 中大型無人載具製造與買賣 無線電遙控模型飛機、車、船、直昇機及其零配件等製造與買賣</t>
  </si>
  <si>
    <t>玩具 ，傳產其他 ，航空器、飛機 ，動力手術器具 ，手術與治療用醫材 ，航天軍工</t>
  </si>
  <si>
    <t>有線通信機械器材製造業 無線通信機械器材製造業 通信工程業</t>
  </si>
  <si>
    <t>接取設備 ，通訊設備 ，電信設備</t>
  </si>
  <si>
    <t>研發及生產鋰二次電池正極材料 各類高容量鋰電池模組與應用系統 鋰電池及高分子電池製造技術移轉顧問服務業</t>
  </si>
  <si>
    <t>工業用電池 ，電力設備 ，正極材料 ，電池材料相關</t>
  </si>
  <si>
    <t>高分子薄膜銅箔積層板 保護膠片</t>
  </si>
  <si>
    <t>各種電子器材電容器之製造加工買賣及進出口業務 承包設計各種無線電工程業務 除許可業務外得經營法令非禁止或限制之業務</t>
  </si>
  <si>
    <t>(1).一般進出口業務 (2).電子零件之買買 (3).代理國內外廠商有關產品之經銷報價及投標業務</t>
  </si>
  <si>
    <t>其他電子元件代理商 ，電子通路 ，MLCC ，電感 ，被動元件</t>
  </si>
  <si>
    <t>電子商務 物流服務 金融科技</t>
  </si>
  <si>
    <t>電子零組件製造業 電池製造業 除許可業務外,得經營法令非禁止或限制之業務</t>
  </si>
  <si>
    <t>IC基板 ，封測服務與材料 ，印刷電路板 ，印刷電路板相關</t>
  </si>
  <si>
    <t>電腦割字機 雷射雕刻機</t>
  </si>
  <si>
    <t>光纖網路局端、用戶端設備及網管交換器之研發製造及買賣 室外無線網路之研發製造及買賣</t>
  </si>
  <si>
    <t>資料儲存及處理設備製造.電子零組件製造業. 其他機械器具零售(液晶顯示器及液晶顯示模組及觸控螢幕). 事務性機器設備零售</t>
  </si>
  <si>
    <t>工業用主機板 嵌入式電腦系統 工業觸控電腦</t>
  </si>
  <si>
    <t>寬頻纜線終端用戶設備 (Broadband Cable CPE)開發、製造與銷售． 網格無線路由系統 (Mesh Wi-Fi 
System)開發、製造與銷售． ONT等產品開發、製造與銷售．</t>
  </si>
  <si>
    <t>數據機 ，通訊設備 ，無線網路設備系統(WLAN)</t>
  </si>
  <si>
    <t>LCD檢測整修設備、自動化設備及製程設備 濺鍍及蒸鍍設備 設備零組件及電子配件</t>
  </si>
  <si>
    <t>面板設備 ，設備儀器廠商 ，LED設備</t>
  </si>
  <si>
    <t>品牌家具</t>
  </si>
  <si>
    <t>光電數位產品專業代理商 美妝生活商品代埋商</t>
  </si>
  <si>
    <t>電腦通路商 ，電子通路 ，美妝保養品 ，時尚產業</t>
  </si>
  <si>
    <t>電子紙顯示器</t>
  </si>
  <si>
    <t>電子紙 ，面板業 ，中小尺吋面板</t>
  </si>
  <si>
    <t>事務機零組件、內外銷業務 電子零組件、內外銷業務 光電產品、內外銷業務</t>
  </si>
  <si>
    <t>模具沖壓 ，電子零件元件 ，其他電子元件代理商 ，隱形眼鏡 ，電子通路 ，輔助與彌補用醫材</t>
  </si>
  <si>
    <t>半導體零組件代理銷售 監視防盜系統製造、按裝、銷售及進口貿易業務</t>
  </si>
  <si>
    <t>安全監控系統 ，消費性電子產品 ，IC零組件通路商 ，電子通路</t>
  </si>
  <si>
    <t>印刷電路基板之製造加工買賣業務 絕緣材料之製造加工買賣業務 電木管.電木棒之製造加工買賣業務</t>
  </si>
  <si>
    <t>微電腦. 商用電腦及裝備(印表機.顯示器.終端機)之配備 有關電腦硬體及軟體程式之研究開發設計業務 有關前各項產品及零件之進出口業務</t>
  </si>
  <si>
    <t>營建剩餘土石方資源處理</t>
  </si>
  <si>
    <t>其他營造工程 ，營造工程</t>
  </si>
  <si>
    <t>研究.開發.生產.製造及銷售數位與類比混合IC及特殊應用IC</t>
  </si>
  <si>
    <t>運動器材之零組件、培林、機械零組件之製造及買賣業務 電子、電腦零組件之製造及買賣業務 前項產品之進出口貿易業務</t>
  </si>
  <si>
    <t>軸承╱滑軌 ，機械</t>
  </si>
  <si>
    <t>記憶體產品－記憶卡 醫療器材產品及聲學器件 透過轉投資子公司經營餐飲</t>
  </si>
  <si>
    <t>其他電子元件代理商 ，電子通路 ，記憶卡 ，輔助與彌補用醫材 ，餐飲 ，旅館、餐飲 ，週邊產品</t>
  </si>
  <si>
    <t>LED封裝與照明應用、背光模組、數位電視模組、視訊盒 可變電阻器、開關、編碼器、感測器 藍芽滑鼠/耳機/遙控器、讀卡機、液晶顯示器模組</t>
  </si>
  <si>
    <t>其他電子零件 ，電子零件元件 ，LCM ，背光模組 ，週邊產品 ，碳權相關 ，面板業 ，面板零組件 ，傳產其他</t>
  </si>
  <si>
    <t>無線通信機械器材製造 砷化鎵晶片 數位行動電話功率放大器模組</t>
  </si>
  <si>
    <t>各類能源發電案場之開發、設計與工程服務 電廠資產管理及維運服務 儲能服務及再生能源售電</t>
  </si>
  <si>
    <t>太陽能發電 ，電力 ，太陽能系統運用 ，風力發電 ，太陽能</t>
  </si>
  <si>
    <t>記憶體模組 積體電路 快閃記憶體 代工</t>
  </si>
  <si>
    <t>DRAM模組 ，電子零件元件 ，Flash模組 ，電子製造服務 ，電腦系統業</t>
  </si>
  <si>
    <t>寬頻通訊設備</t>
  </si>
  <si>
    <t>接取設備 ，通訊設備 ，光纖設備 ，無線網路設備系統(WLAN) ，光通訊</t>
  </si>
  <si>
    <t>半導體儀器及其設備之製造加工買賣業務（度量衡除外）。 電腦及其週邊設備之買賣業務。 電子（特許除外）、機械及其零件之買賣業務。</t>
  </si>
  <si>
    <t>工具機、治具磨床、數控立式磨床及儀器設計製造銷售 IC封裝模具兼精密零組件設計製造</t>
  </si>
  <si>
    <t>量測儀器 ，設備儀器廠商 ，工具機 ，模具 ，機械</t>
  </si>
  <si>
    <t>1﹑電腦及其週邊設備製造業 2﹑資訊軟體批發業 3﹑資訊軟體零售業 4﹑資訊軟體服務業 5﹑電信管制射頻器材輸入業</t>
  </si>
  <si>
    <t>電源供應器 ，電子零件元件 ，散熱風扇馬達</t>
  </si>
  <si>
    <t>國際貿易業 電子材料批發業 智慧財產權業</t>
  </si>
  <si>
    <t>資訊 , 通訊 , 網路 , 資安 , 軟體產品 , 專業服務</t>
  </si>
  <si>
    <t>各種電子零件(連接器、電子線)等製造加工及買賣業務 一般進出口貿易業務(許可業務除外) 代理國內外廠商有關商品投標報價業務</t>
  </si>
  <si>
    <t>有機電激發光顯示器〈OLED〉之製造加工及買賣業務</t>
  </si>
  <si>
    <t>OLED ，面板業 ，工業用電池 ，電力設備</t>
  </si>
  <si>
    <t>研發生產及銷售液晶顯示器(STN型及TFT型),液晶顯示面板及模組 研發生產及銷售液晶顯示器測試儀器,液晶顯示器零組件,多晶片模組</t>
  </si>
  <si>
    <t>電子零組件製造業 汽車及其零件製造業 製造輸出業</t>
  </si>
  <si>
    <t>各種電腦軟硬體及週邊設備暨零組件之製造、加工、買賣 各種交直流電源供應器.轉換器.電信器材及其零組件之製造加工買賣 資訊軟體服務業</t>
  </si>
  <si>
    <t>電子零組件製造業</t>
  </si>
  <si>
    <t>發光二極體指示燈、顯示器之製造及買賣業務 電子零件之製造及買賣業務</t>
  </si>
  <si>
    <t>電子零組件經銷業務</t>
  </si>
  <si>
    <t>端點銷售管理系統(POS)及其週邊設備和服務 資訊服務系統整體解決方案</t>
  </si>
  <si>
    <t>POS機系統 ，電腦系統業 ，工業電腦</t>
  </si>
  <si>
    <t>軟性鐵氧磁粉.磁鐵芯及其他有關電磁組件及其原物料製造及銷售 前項產品生產設備之設計,製造,加工及銷售 
前各項有關產品進出口貿易業務及除許可業務外得經營法令許可業務</t>
  </si>
  <si>
    <t>接受委託各型積體電路之封裝、測試與模組之加工及研究開發業務 CC01080電子零組件製造業</t>
  </si>
  <si>
    <t>IC封裝 ，IC封裝測試 ，DRAM模組 ，IC測試 ，LED封裝 ，LED ，電子零件元件</t>
  </si>
  <si>
    <t>研究開發生產製造銷售高集積度高精密度記憶體之封裝及測試服務 顯示器驅動IC封裝測試(含金凸塊)業務 混合訊號IC封裝測試業務</t>
  </si>
  <si>
    <t>電子零組件製造業 電子材料批發及零售業 國際貿易業</t>
  </si>
  <si>
    <t>電子零組件 電腦週邊產品</t>
  </si>
  <si>
    <t>鍵盤 ，週邊產品 ，自行車 ，車輛整車</t>
  </si>
  <si>
    <t>儲能 電池模組 行動電源,電芯,其他</t>
  </si>
  <si>
    <t>工業用電池 ，電力設備 ，車用電池 ，消費用電池 ，汽機車零組件 ，電子零件元件</t>
  </si>
  <si>
    <t>無線網路產品</t>
  </si>
  <si>
    <t>1. 產銷石英振盪器、石英發振器、石英濾波器、陶瓷共振器等 2. 從事一般進出口業務(許可業務除外) 3.CC01080電子零組件製造</t>
  </si>
  <si>
    <t>電子零組件製造業。 資料儲存及處理設備製造業。 一般進出口貿易 (許可業務除外)。</t>
  </si>
  <si>
    <t>商品銷售 勞務收入</t>
  </si>
  <si>
    <t>消費性電子產品 ，倒車雷達 ，倒車影像系統 ，雲端科技 ，Internet技術與基礎設施 ，車用電子</t>
  </si>
  <si>
    <t>電腦應用軟體設計工程業務 有關電腦用品及週邊設備之進出口貿易業務 有關電腦週邊設備及其用品耗材主件系統之研展製造加工及買賣業務</t>
  </si>
  <si>
    <t>電子零組件製造業。 電子材料零售業。 國際貿易業。</t>
  </si>
  <si>
    <t>電腦及週邊設備製造業 其他化學材料製造業 醫療產品製造業</t>
  </si>
  <si>
    <t>各型航空器及其零件之製造、修理及買賣業務 航空合金材料及五金之買賣業務 發電、輸電、配電機械及其零配件之製造及買賣業務</t>
  </si>
  <si>
    <t>特殊應用積體電路設計 ( ASIC ) 系統單晶片設計服務 ( SoC Design Service ) 系統單晶片設計用矽智財及自動化軟體工具 ( 
IP &amp; EDA Tools)</t>
  </si>
  <si>
    <t>ASIC ，IC設計</t>
  </si>
  <si>
    <t>二極體 ，分離式元件 ，車用電子</t>
  </si>
  <si>
    <t>電子零組件製造業 電子元件設計 電子元件等電子測試服務</t>
  </si>
  <si>
    <t>記憶體模組 快閃記憶體 其他</t>
  </si>
  <si>
    <t>DRAM模組 ，電子零件元件 ，Flash模組</t>
  </si>
  <si>
    <t>資料儲存及處理設備製造業、電子零組件製造業、 事務性機器設備批發業、事務性機器設備零售業、 事務機器製造業、國際貿易業</t>
  </si>
  <si>
    <t>DRAM模組 ，電子零件元件 ，Flash模組 ，磁碟陣列控制器 ，週邊產品</t>
  </si>
  <si>
    <t>微生物醫藥原料藥製造、銷售、買賣業 生化營養品製造、銷售、買賣業 預防醫學、動物保健銷售、買賣業</t>
  </si>
  <si>
    <t>簡訊發送服務。 行動裝置平台系統程式的開發與建置等業務。</t>
  </si>
  <si>
    <t>應用軟體 ，軟體業 ，系統整合</t>
  </si>
  <si>
    <t>振盪器 ，被動元件</t>
  </si>
  <si>
    <t>銅箔電路基板及黏合膠片之製造加工、買賣業務。 前項零配組件之製造加工買賣業務。 前各項產品之進出口國內外廠商產品之代理經銷。(許可業務除外)</t>
  </si>
  <si>
    <t>IC設計業 半導體業 電腦及週邊設備業</t>
  </si>
  <si>
    <t>FLASH記憶體IC ，IC設計 ，Flash模組 ，PC週邊IC ，SSD控制IC ，USB ，記憶卡 ，記憶卡IC ，高速傳輸介面IC ，嵌入式晶片 
，週邊產品 ，傳輸介面 ，電子零件元件</t>
  </si>
  <si>
    <t>醫療廢棄物焚化處理，有害事業廢棄物焚化、物化、固化及掩埋處理 一般事業廢棄物、垃圾、污泥及油泥焚化處理 
小型焚化爐設計、規劃及建造、承攬興建焚化廠或掩埋場</t>
  </si>
  <si>
    <t>8342</t>
  </si>
  <si>
    <t>益張</t>
  </si>
  <si>
    <t>商用置物設備系列製造加工買賣 置物架及功能架系列製造加工買賣 伸線加工買賣</t>
  </si>
  <si>
    <t>傢俱 ，家居用品 ，金屬加工╱製品 ，線材、盤元 ，傳產其他</t>
  </si>
  <si>
    <t>國際貿易業。 螺絲、螺帽、螺絲釘及鉚釘等製品製造業。 熱處理業。</t>
  </si>
  <si>
    <t>自黏標籤 自黏膠帶 離型紙和紙</t>
  </si>
  <si>
    <t>膠帶 ，化學工業 ，文具 ，特殊用紙 ，造紙業 ，傳產其他</t>
  </si>
  <si>
    <t>電子零組件製造業 金屬表面處理業 鍊銅業</t>
  </si>
  <si>
    <t>船舶裝卸業 運輸業 報關業</t>
  </si>
  <si>
    <t>倉儲╱貨櫃場 ，運輸事業 ，物流業 ，陸運</t>
  </si>
  <si>
    <t>變頻器/自動化驅動控制系統 自動化傳動系列 控制器及監控系統</t>
  </si>
  <si>
    <t>自動化設備 ，機械 ，機械零組件 ，變頻器 ，電力設備</t>
  </si>
  <si>
    <t>1.精密零組件整合製造 2.廠務系統工程 3.鞋機生產銷售</t>
  </si>
  <si>
    <t>無塵室工程 ，電子其他 ，工程顧問 ，其他產業機械 ，機械 ，營造工程</t>
  </si>
  <si>
    <t>廢棄物清除處理業務及貴金屬回收及處理業務。 銅、錫、鎳、鋁之金屬五金加工業務。 機械五金、電子零件、塑膠廢料、....等之報廢材料買賣業務。</t>
  </si>
  <si>
    <t>包裝盒、標籤印刷產品之製造加工買賣。 名片、海報、書冊、信封等紙製品印刷之製造加工買賣。 桌月曆、手提袋及前各項有關之進出口貿易業務。</t>
  </si>
  <si>
    <t>西藥批發業 租賃業 管理顧問業</t>
  </si>
  <si>
    <t>醫藥流通 ，醫藥產業 ，醫療服務 ，醫療器材通路 ，醫療管理服務</t>
  </si>
  <si>
    <t>成衣、鞋類及運動用品之輔料黏扣帶、織帶(鞋帶)之產製及銷售 成衣、鞋類及運動用品之鬆緊帶、針織緹花網布等材料之產製及銷售</t>
  </si>
  <si>
    <t>黏扣帶 ，紡織中游 ，鞋材 ，營建 ，織布 ，地產 ，傳產其他</t>
  </si>
  <si>
    <t>智慧醫療 行動醫療</t>
  </si>
  <si>
    <t>醫療資訊技術 ，診斷與監測用醫材 ，雲端科技 ，Internet技術與基礎設施</t>
  </si>
  <si>
    <t>印刷業 製版業 電腦及其週邊設備製造業</t>
  </si>
  <si>
    <t>馬口鐵、鋁罐及相關產品製造與銷售，充填代工生產</t>
  </si>
  <si>
    <t>製罐 ，傳產其他 ，瓶蓋</t>
  </si>
  <si>
    <t>扣件買賣</t>
  </si>
  <si>
    <t>其他塑膠品製造業 機械設備製造業 模具製造業</t>
  </si>
  <si>
    <t>可寧衛</t>
  </si>
  <si>
    <t>1.環境服務(廢棄物清除處理及環境整治) 2.循環經濟 3.雲端智能管理 4.再生能源</t>
  </si>
  <si>
    <t>再生膠、橡膠粉、橡膠粒等再生橡膠產品之製造及銷售</t>
  </si>
  <si>
    <t>合成橡膠 ，橡膠工業</t>
  </si>
  <si>
    <t>矽酸鈣板、纖維水泥板製造及銷售</t>
  </si>
  <si>
    <t>全球性高級精品名牌店之裝潢 客製化傢俱之製造銷售</t>
  </si>
  <si>
    <t>建築設計、營繕裝璜 ，營造工程 ，水電消防工程</t>
  </si>
  <si>
    <t>金屬表面處理服務</t>
  </si>
  <si>
    <t>西藥批發零售業</t>
  </si>
  <si>
    <t>新藥研發 ，醫藥產業 ，西藥製劑 ，學名藥 ，醫藥流通</t>
  </si>
  <si>
    <t>流行髮飾.梳子.珠寶.手袋及其他等進出口業務</t>
  </si>
  <si>
    <t>貿易 ，流通業</t>
  </si>
  <si>
    <t>專業水處理應用與技術服務等項目 水質檢測環保代檢服務</t>
  </si>
  <si>
    <t>保健食品及保養品之研發、製造及銷售</t>
  </si>
  <si>
    <t>食品生技 ，生物科技 ，保健食品 ，美妝保養品 ，食品加工 ，時尚產業</t>
  </si>
  <si>
    <t>廢棄物清除處理業務</t>
  </si>
  <si>
    <t>生產各類型運動用手套、護具等專業運動醫療防護用品 專業生產精品手袋、錢包、拉杆箱及休閒袋等各類箱包</t>
  </si>
  <si>
    <t>運動用品 ，運動產業 ，手提箱 ，皮革製品 ，精品 ，時尚產業 ，傳產其他</t>
  </si>
  <si>
    <t>鞋類商品之批發與零售 其他</t>
  </si>
  <si>
    <t>鞋業 ，傳產其他 ，皮革製品</t>
  </si>
  <si>
    <t>塑合板與實木板材之專業製造及銷售。</t>
  </si>
  <si>
    <t>流行音樂之製作及發行 著作權授權 藝人演藝經紀</t>
  </si>
  <si>
    <t>影音娛樂 ，傳播事業 ，文化創意產業</t>
  </si>
  <si>
    <t>一般商品批發零售業 無店面零售業</t>
  </si>
  <si>
    <t>經營電機、電子零件代理經銷業務 工廠自動化設備銷售組裝製品業務 嵌入式電腦組裝製品業務</t>
  </si>
  <si>
    <t>其他電子元件代理商 ，電子通路 ，設備儀器廠商 ，電機 ，變頻器 ，電力設備</t>
  </si>
  <si>
    <t>經營會員制連鎖健身中心及休閒運動場館、健身課程等服務</t>
  </si>
  <si>
    <t>水泥產品製造及銷售 預拌式泥作材料等建築材料之開發,製造與銷售</t>
  </si>
  <si>
    <t>水泥 ，建築設計、營繕裝璜 ，高爐水泥 ，營造工程</t>
  </si>
  <si>
    <t>各式窗簾、窗簾零件生產及銷售</t>
  </si>
  <si>
    <t>窗簾 ，家居用品</t>
  </si>
  <si>
    <t>片材型塑膠地板生產與銷售</t>
  </si>
  <si>
    <t>碳纖維複材用品 非碳纖維複材用品</t>
  </si>
  <si>
    <t>複合材料 ，傳產其他 ，運動用品 ，運動產業</t>
  </si>
  <si>
    <t>經營服務業電子商務</t>
  </si>
  <si>
    <t>電商平台 ，Internet應用與服務 ，食品飲料相關通路 ，流通業</t>
  </si>
  <si>
    <t>環境保護工程顧問與施工 土方資源再利用處理 環境檢測採樣及檢驗</t>
  </si>
  <si>
    <t>電子商務網路零售業</t>
  </si>
  <si>
    <t>豪華遊艇及其零配件製造及銷售。</t>
  </si>
  <si>
    <t>自行車及零配件貼標產品及銷售 運動器材貼標產品及銷售 其他各項網版印刷產品及銷售</t>
  </si>
  <si>
    <t>室內家具之研發、設計及生產</t>
  </si>
  <si>
    <t>馬口鐵罐、鋁罐等金屬包裝材料之製造及銷售</t>
  </si>
  <si>
    <t>製罐 ，傳產其他</t>
  </si>
  <si>
    <t>數位學習內容產品 補習教育收入及其他</t>
  </si>
  <si>
    <t>ELECTRONIC SCALES 電子秤 ELECTRONIC MATERIALS 電子材料</t>
  </si>
  <si>
    <t>其他電子零件 ，電子零件元件 ，儀表 ，機械</t>
  </si>
  <si>
    <t>冷凍肉品加工,銷售 冷凍冷藏庫租賃 營建業務</t>
  </si>
  <si>
    <t>肉品加工 ，食品加工 ，倉儲╱貨櫃場 ，運輸事業</t>
  </si>
  <si>
    <t>櫃油電燃氣</t>
  </si>
  <si>
    <t>以導管供應氣體燃料。 瓦斯計量器之製造租售業務。 前各項器材設備之按裝維護及進出口代理。</t>
  </si>
  <si>
    <t>天然氣 ，石油及天然氣</t>
  </si>
  <si>
    <t>成衣 羽絨 寢具</t>
  </si>
  <si>
    <t>成衣製造 ，成衣 ，羽絨加工 ，寢具 ，家居用品 ，紡織中游</t>
  </si>
  <si>
    <t>公用煤氣業 燃料導管安裝工程業</t>
  </si>
  <si>
    <t>各種印刷品之製造加工買賣 前項之藝術品買賣 各種印刷器材買賣業務</t>
  </si>
  <si>
    <t>出版</t>
  </si>
  <si>
    <t>出版業 ，傳播事業</t>
  </si>
  <si>
    <t>高爾夫球桿頭及其半成品之製造、委託加工、裝配及銷售 藝術鑄品(不銹鋼質及銅質)之製造加工及銷售 前述各項有關產品之進出口貿易業務</t>
  </si>
  <si>
    <t>高爾夫球桿頭 ，運動產業 ，自行車 ，球具 ，車輛整車</t>
  </si>
  <si>
    <t>非屬公用之發電業務 汽電廠運維及經營(汽電廠主要產出為電力、蒸汽) 研究諮詢及技術服務</t>
  </si>
  <si>
    <t>汽電共生 ，電力</t>
  </si>
  <si>
    <t>加油站供售汽.柴油 汽機車之潤滑與保養等週邊油品零售、洗車、車輛用液化石油氣 除許可業務外，得經營法令非禁止或限制之業務</t>
  </si>
  <si>
    <t>加油站 ，其他公用事業</t>
  </si>
  <si>
    <t>高爾夫球桿頭</t>
  </si>
  <si>
    <t>成人紙尿褲等醫療保健用品之製造及買賣</t>
  </si>
  <si>
    <t>輕鋼架.防火門之製造,買賣業務 經營有關進出口業務 各種機械之製造及買賣業務</t>
  </si>
  <si>
    <t>輕鋼架 ，建材</t>
  </si>
  <si>
    <t>汽電共生廠之經營,操作運轉管理及其設備之維修 汽電共生系統之設計管理顧問諮詢及設備之進出口諮詢 廢棄物清除處理及其設備安裝工程</t>
  </si>
  <si>
    <t>各種拉鍊、拉鍊配件、拉鍊機零件之製造加工買賣 前項產品之進出口貿易 委託營造廠商興建國民住宅、商業大樓出租及出售</t>
  </si>
  <si>
    <t>拉鍊 ，傳產其他</t>
  </si>
  <si>
    <t>各種自行車、室內外運動車、童車、迷你踏板車及零件製造銷售。 農業機械、汽機車、輪船、飛機等零件之製造加工及內外銷。 有關工具之加工及買賣。</t>
  </si>
  <si>
    <t>碳纖維預浸材料、碳維維製品(球桿、球頭..)製造加工及買賣業務。 航太工業所需「碳纖維布」之製造加工及買賣業務。 前項有關產品之進出口貿易業務。</t>
  </si>
  <si>
    <t>高爾夫球桿頭 ，運動產業 ，球具 ，複合材料 ，傳產其他</t>
  </si>
  <si>
    <t>各種果汁飲料雜貨食品及生鮮魚肉海鮮冷凍食品買賣 各種餐具用品之進口買賣及餐廳業務之經營 前各項有關產品之加工製造及進出口業務</t>
  </si>
  <si>
    <t>一般進出口貿易業務(期貨除外) 瓦斯器材爐具及五金機械工具之買賣及製造 輸出入販賣度量衡器之買賣</t>
  </si>
  <si>
    <t>烤肉架 ，傳產其他</t>
  </si>
  <si>
    <t>複合板材之製造買賣 塑膠板材.塑膠條 其他及塑膠膜之製造加工及進出口買賣業務</t>
  </si>
  <si>
    <t>板式熱交換器 熱能產品</t>
  </si>
  <si>
    <t>國際貿易業。 住宅及大樓開發租售業。 特定專業區開發業。</t>
  </si>
  <si>
    <t>貿易 ，流通業 ，汽車服務相關 ，特種車輛相關 ，資產股 ，車輛整車</t>
  </si>
  <si>
    <t>各種金屬之印刷塗漆,容器,模具之製造加工及買賣. 罐裝啤酒包裝,碳酸飲料包裝設備製造買賣. 各種塑膠製品製造業.</t>
  </si>
  <si>
    <t>委託營造廠商興建商業大樓及國民住宅出租、出售業務 室內裝潢設計施工承包業務 其他</t>
  </si>
  <si>
    <t>各種鐵皮印花製罐及其原料鍍製鋼片加工製造原料鋼板加工製造 製罐及馬口鐵機器進出口馬口鐵罐及鍍製鋼片原料鋼板加工製造 
其他批發業(氧化鐵、脂肪酸、錫製品、氧化錫)</t>
  </si>
  <si>
    <t>製罐 ，傳產其他 ，冷軋鋼捲 ，寶特瓶 ，化纖原料 ，板鋼</t>
  </si>
  <si>
    <t>1.瓦斯之供應2.瓦斯設備裝置工程及有關器材製造及供應 3.瓦斯器材之行紀業務4.度量衡及瓦斯錶之修理輸入販賣業務 
5.其他有關事業之經營6-9.租賃業....等10.電信事業</t>
  </si>
  <si>
    <t>製鞋、機械設備製造、模具製造 產品設計、國際貿易、企業經營管理顧問 除許可業務外，得經營法令非禁止或限制之業務</t>
  </si>
  <si>
    <t>鞋材 ，傳產其他 ，運動鞋 ，鞋業 ，運動產業</t>
  </si>
  <si>
    <t>除油煙機.瓦斯爐.熱水器.系統廚具</t>
  </si>
  <si>
    <t>廚具 ，家居用品</t>
  </si>
  <si>
    <t>液晶顯示器及其零組件之研發與銷售 98.33% 醫療器材銷售 1.18% 不動產出租業務 0.49%</t>
  </si>
  <si>
    <t>LCD顯示器 ，顯示器</t>
  </si>
  <si>
    <t>自行車及其零組件製造買賣.</t>
  </si>
  <si>
    <t>自行車 ，車輛整車 ，自行車零件 ，機械</t>
  </si>
  <si>
    <t>保全業</t>
  </si>
  <si>
    <t>保全 ，服務業 ，安全監控系統 ，消費性電子產品</t>
  </si>
  <si>
    <t>以導管輸送可燃天然氣供應非工業用燃料 天然氣用具及器材之製造銷售暨進出口代銷事項 有關瓦斯管工程之承裝</t>
  </si>
  <si>
    <t>自行車及零配件製造、加工與銷售。</t>
  </si>
  <si>
    <t>1.表面處理業2.製鎖業3.其他金屬製品製造業4.模具製造零售業 5.電信管制射頻器材輸入製造業6.金屬、鋁鑄造業 
7.除許可業務外，得經營法令非禁止或限制之業務</t>
  </si>
  <si>
    <t>鎖 ，家居用品</t>
  </si>
  <si>
    <t>防盜,防火,防災之安全維護 現金或其他貴重物品運送及人身之安全維護 門禁設備,數位影像監控之系統規劃,設計保養,修理按裝,及諮詢顧問</t>
  </si>
  <si>
    <t>天然氣之供應、燃氣導管安裝工程，相關器材之製造及供應。 度量衡器批發及零售，進口及買賣業務。廚房器具批發及零售業。 電信事業。燃氣熱水器承裝業。</t>
  </si>
  <si>
    <t>鉛錠、鉛合金錠、紅丹粉、黃丹粉、氧化鉛等製造加工買賣 前各項有關國內外產品代理經銷報價、投標業務及進出口貿易業務 一般及事業廢棄物清除、回收處理業務</t>
  </si>
  <si>
    <t>鉛 ，非鐵金屬</t>
  </si>
  <si>
    <t>設立與經營電視播送系統 製作播映並發行電視節目 製作及播映電視廣告</t>
  </si>
  <si>
    <t>電視台 ，傳播事業</t>
  </si>
  <si>
    <t>印刷;製版;印刷品裝訂及加工業 ;攝影業 特定專業區開發業;投資興建公共建設業;新市鎮、新社區開發業; 區段徵收及市地重劃代辦業;都市更新重建業</t>
  </si>
  <si>
    <t>印刷業 ，傳產其他 ，廣告 ，傳播事業</t>
  </si>
  <si>
    <t>爐石資源化應用有關產品之製造、加工、代工生產、買賣及進出口。 廢棄物清除及處理業務。</t>
  </si>
  <si>
    <t>高爐水泥 ，水泥 ，回收、焚化相關 ，傳產其他</t>
  </si>
  <si>
    <t>以導管輸送天然氣 氣體導管裝置 石油氣(天然氣)具及器材製造及代銷</t>
  </si>
  <si>
    <t>水龍頭、衛浴設備及其零件、機械零件製造加工及買賣與經銷業務。 代理國內外廠商有關產品投標報價、業務。一般進出口貿易業務。 
其他非鐵金屬基本工業：錠、塊、條等製造、鍛造、擠型、軋壓等。</t>
  </si>
  <si>
    <t>水龍頭 ，家居用品 ，衛浴設備</t>
  </si>
  <si>
    <t>各種百葉窗.百摺簾等窗簾製品及有關附屬零件製造加工內外銷 塑膠玩具.塑膠建材之製造.加工及內外銷 各項木製品(傢俱.玩具.藝品)之製造.加工及買賣</t>
  </si>
  <si>
    <t>經營加油站供售汽、柴油 汽、機車之潤滑保養、簡易檢驗、洗車及潤滑油脂之供應及零售 廣告看板之出租業務</t>
  </si>
  <si>
    <t>生產及銷售各式黏扣帶、各式織帶(鞋帶)、鬆緊帶 生產及銷售射出金勾及各種面料等產品 銷售委託營造廠商興建之住宅</t>
  </si>
  <si>
    <t>黏扣帶 ，紡織中游 ，鞋材 ，織布 ，傳產其他</t>
  </si>
  <si>
    <t>塑蓋、鋁蓋、爪蓋、標籤、PET瓶、瓶胚 飲料充填代工業務</t>
  </si>
  <si>
    <t>寶特瓶 ，化纖原料 ，包裝用紙 ，瓶蓋 ，造紙業 ，傳產其他</t>
  </si>
  <si>
    <t>房屋買賣之居間仲介 住宅及大樓開發租售業</t>
  </si>
  <si>
    <t>汽車分期付款買賣業務 展示車業務</t>
  </si>
  <si>
    <t>汽車融資 ，車輛整車 ，汽車服務相關</t>
  </si>
  <si>
    <t>汽車、機車、機械、交通器材用油封之加工製造及進出口業務 CQ01010模具製造業、CB01010機械設備製造業、F401030製造輸出業 
C804020工業用橡膠製品製造業、F401010國際貿易業</t>
  </si>
  <si>
    <t>油封 ，橡膠工業 ，橡膠製品</t>
  </si>
  <si>
    <t>提供伴唱視聽供人唱歌</t>
  </si>
  <si>
    <t>休閒娛樂</t>
  </si>
  <si>
    <t>不織布之製造加工及買賣 寢具之製造加工及買賣 相關機械之製造加工及買賣</t>
  </si>
  <si>
    <t>不織布 ，紡織中游 ，寢具 ，家居用品</t>
  </si>
  <si>
    <t>委託營造廠興建國民住宅．商業大樓出租出售業務 辦理國內外工業區及區內之社區廠房及大樓之開發規劃及租售 
從事商品之處理．包裝．分類．倉儲及前各項產品之加工批發業務</t>
  </si>
  <si>
    <t>營建 ，地產 ，水泥</t>
  </si>
  <si>
    <t>住宅及大樓開發租售業,新市鎮,新社區開發業,不動產租賃業</t>
  </si>
  <si>
    <t>水晶玻璃藝品之設計加工製造買賣業務 水晶玻璃原料及其書籍之買賣業務 水晶玻璃藝品之諮詢顧問業務</t>
  </si>
  <si>
    <t>工藝品 ，傳產其他</t>
  </si>
  <si>
    <t>各種皮箱之製造.加工及買賣 各種皮箱及其零件之製造.加工及買賣 前項有關進出口業務</t>
  </si>
  <si>
    <t>手提箱 ，傳產其他</t>
  </si>
  <si>
    <t>汽窗窗簾 割草機</t>
  </si>
  <si>
    <t>廢資訊品清運及處理、混合五金處理及銷售 貴金屬之銷售、資源再生品之銷售 五金、機械零件及零組件之買賣業務、其他等。</t>
  </si>
  <si>
    <t>有關各種鐵骨/不銹鋼桶/建築材料等加工製造買賣 及相關業務;按裝工程業務(營造業除外)/大樓鋼結構買賣 代理國內外有關廠商產品經銷/報價投標業務</t>
  </si>
  <si>
    <t>高爾夫球相關產品銷售 電子商務</t>
  </si>
  <si>
    <t>球具 ，運動產業 ，健身器材 ，電商平台 ，Internet應用與服務</t>
  </si>
  <si>
    <t>不銹鋼製品熱處理,整平,裁剪,酸洗加工 各類鋼品之加工買賣業務 機械,五金買賣業務</t>
  </si>
  <si>
    <t>不鏽鋼</t>
  </si>
  <si>
    <t>0052</t>
  </si>
  <si>
    <t>富邦台灣科技指數證券投資信託基金</t>
  </si>
  <si>
    <t>臺灣資訊科技指數</t>
  </si>
  <si>
    <t>00679B</t>
  </si>
  <si>
    <t>元大美債20年</t>
  </si>
  <si>
    <t>00713</t>
  </si>
  <si>
    <t>元大台灣高息低波</t>
  </si>
  <si>
    <t>0050</t>
  </si>
  <si>
    <t>元大台灣50</t>
  </si>
  <si>
    <t>00926</t>
  </si>
  <si>
    <t>凱基全球菁英55</t>
  </si>
  <si>
    <t>連接器.連接線組,電子元件產品之研發.生產及銷售 家電.空調.汽車.事務機器設備相關接線組之研發.生產及銷售 電腦資訊系統整合及維護服務</t>
  </si>
  <si>
    <t>連接線材 ，電子零件元件 ，系統整合 ，軟體業</t>
  </si>
  <si>
    <t>公式表專用</t>
  </si>
  <si>
    <t>暫放</t>
  </si>
  <si>
    <t>https://tw.stock.yahoo.com/quote/</t>
  </si>
  <si>
    <t>抓雅虎奇摩股價</t>
  </si>
  <si>
    <t>IF(ISBLANK(B3), "", IF(ISBLANK($B$1), "", IMPORTXML('公式表'!$A$10&amp;B3&amp;'公式表'!$A$11, "/html/body/div[1]/div/div/div/div/div[4]/div[1]/div/div[1]/div/div[1]/div/div[2]/div[1]/div/span[1]")))</t>
  </si>
  <si>
    <t>.TW</t>
  </si>
  <si>
    <t>.TW/profile</t>
  </si>
  <si>
    <t>使用google抓股價</t>
  </si>
  <si>
    <t>GOOGLEFINANCE("TPE:" &amp; B69, "price")</t>
  </si>
  <si>
    <t>https://concords.moneydj.com/z/zc/zci/zci_</t>
  </si>
  <si>
    <t>有些股票會有問題抓不到</t>
  </si>
  <si>
    <t>.djhtm</t>
  </si>
  <si>
    <t>https://concords.moneydj.com/Z/ZC/ZCX/ZCX_</t>
  </si>
  <si>
    <t>/html/body/div[1]/div/div/div/div/div[4]/div[1]/div/div[1]/div/div[1]/div/div[2]/div[1]/div/span[1]</t>
  </si>
  <si>
    <t>https://fubon-ebrokerdj.fbs.com.tw/z/zc/zca/zca_</t>
  </si>
  <si>
    <t>/html/body/div[1]/div/div/div/div/div[3]/div[1]/div/div[1]/div/div[1]/div/div[2]/div[1]/div/span[1]</t>
  </si>
</sst>
</file>

<file path=xl/styles.xml><?xml version="1.0" encoding="utf-8"?>
<styleSheet xmlns="http://schemas.openxmlformats.org/spreadsheetml/2006/main" xmlns:x14ac="http://schemas.microsoft.com/office/spreadsheetml/2009/9/ac" xmlns:mc="http://schemas.openxmlformats.org/markup-compatibility/2006">
  <numFmts count="11">
    <numFmt numFmtId="164" formatCode="yyyy/M/d"/>
    <numFmt numFmtId="165" formatCode="yyyy/m月"/>
    <numFmt numFmtId="166" formatCode="yyyy/m"/>
    <numFmt numFmtId="167" formatCode="yyyy/mm/dd"/>
    <numFmt numFmtId="168" formatCode="yyyy-mm-dd h:mm:ss"/>
    <numFmt numFmtId="169" formatCode="yyyy-mm-dd"/>
    <numFmt numFmtId="170" formatCode="0.0%"/>
    <numFmt numFmtId="171" formatCode="yyyy/m/d"/>
    <numFmt numFmtId="172" formatCode="yyyy/m/d am/pm h:mm:ss"/>
    <numFmt numFmtId="173" formatCode="0.0"/>
    <numFmt numFmtId="174" formatCode="m/d"/>
  </numFmts>
  <fonts count="32">
    <font>
      <sz val="10.0"/>
      <color rgb="FF000000"/>
      <name val="Arial"/>
      <scheme val="minor"/>
    </font>
    <font>
      <color theme="1"/>
      <name val="Arial"/>
      <scheme val="minor"/>
    </font>
    <font>
      <color rgb="FFFF0000"/>
      <name val="Arial"/>
      <scheme val="minor"/>
    </font>
    <font>
      <u/>
      <color rgb="FF0000FF"/>
    </font>
    <font>
      <u/>
      <color rgb="FF0000FF"/>
    </font>
    <font>
      <u/>
      <color rgb="FF0000FF"/>
    </font>
    <font>
      <b/>
      <sz val="15.0"/>
      <color rgb="FFFF0000"/>
      <name val="Arial"/>
      <scheme val="minor"/>
    </font>
    <font/>
    <font>
      <strike/>
      <color theme="1"/>
      <name val="Arial"/>
      <scheme val="minor"/>
    </font>
    <font>
      <b/>
      <color theme="1"/>
      <name val="Arial"/>
      <scheme val="minor"/>
    </font>
    <font>
      <sz val="12.0"/>
      <color theme="1"/>
      <name val="Arial"/>
      <scheme val="minor"/>
    </font>
    <font>
      <sz val="12.0"/>
      <color rgb="FF000000"/>
      <name val="Arial"/>
      <scheme val="minor"/>
    </font>
    <font>
      <sz val="10.0"/>
      <color theme="1"/>
      <name val="Arial"/>
      <scheme val="minor"/>
    </font>
    <font>
      <b/>
      <sz val="12.0"/>
      <color rgb="FFFF0000"/>
      <name val="Arial"/>
      <scheme val="minor"/>
    </font>
    <font>
      <strike/>
      <sz val="12.0"/>
      <color theme="1"/>
      <name val="Arial"/>
      <scheme val="minor"/>
    </font>
    <font>
      <strike/>
      <sz val="12.0"/>
      <color rgb="FFFF0000"/>
      <name val="Arial"/>
      <scheme val="minor"/>
    </font>
    <font>
      <sz val="12.0"/>
      <color rgb="FFFF0000"/>
      <name val="Arial"/>
      <scheme val="minor"/>
    </font>
    <font>
      <strike/>
      <sz val="10.0"/>
      <color theme="1"/>
      <name val="Arial"/>
      <scheme val="minor"/>
    </font>
    <font>
      <color rgb="FF000000"/>
      <name val="Arial"/>
      <scheme val="minor"/>
    </font>
    <font>
      <color theme="1"/>
      <name val="Arial"/>
    </font>
    <font>
      <u/>
      <color rgb="FF0000FF"/>
    </font>
    <font>
      <b/>
      <color theme="1"/>
      <name val="Arial"/>
    </font>
    <font>
      <color rgb="FFFF0000"/>
      <name val="Arial"/>
    </font>
    <font>
      <b/>
      <color rgb="FF000000"/>
      <name val="Arial"/>
    </font>
    <font>
      <color rgb="FF212529"/>
      <name val="Arial"/>
    </font>
    <font>
      <b/>
      <sz val="12.0"/>
      <color theme="1"/>
      <name val="Arial"/>
    </font>
    <font>
      <strike/>
      <color theme="1"/>
      <name val="Arial"/>
    </font>
    <font>
      <b/>
      <sz val="11.0"/>
      <color theme="1"/>
      <name val="Arial"/>
      <scheme val="minor"/>
    </font>
    <font>
      <u/>
      <color rgb="FF0000FF"/>
    </font>
    <font>
      <u/>
      <color rgb="FF0000FF"/>
    </font>
    <font>
      <sz val="12.0"/>
      <color rgb="FF000000"/>
      <name val="新細明體"/>
    </font>
    <font>
      <color rgb="FF000000"/>
    </font>
  </fonts>
  <fills count="12">
    <fill>
      <patternFill patternType="none"/>
    </fill>
    <fill>
      <patternFill patternType="lightGray"/>
    </fill>
    <fill>
      <patternFill patternType="solid">
        <fgColor rgb="FFC9DAF8"/>
        <bgColor rgb="FFC9DAF8"/>
      </patternFill>
    </fill>
    <fill>
      <patternFill patternType="solid">
        <fgColor rgb="FFF4CCCC"/>
        <bgColor rgb="FFF4CCCC"/>
      </patternFill>
    </fill>
    <fill>
      <patternFill patternType="solid">
        <fgColor rgb="FFD9EAD3"/>
        <bgColor rgb="FFD9EAD3"/>
      </patternFill>
    </fill>
    <fill>
      <patternFill patternType="solid">
        <fgColor rgb="FFFFF2CC"/>
        <bgColor rgb="FFFFF2CC"/>
      </patternFill>
    </fill>
    <fill>
      <patternFill patternType="solid">
        <fgColor rgb="FFFFFFFF"/>
        <bgColor rgb="FFFFFFFF"/>
      </patternFill>
    </fill>
    <fill>
      <patternFill patternType="solid">
        <fgColor rgb="FFCFE2F3"/>
        <bgColor rgb="FFCFE2F3"/>
      </patternFill>
    </fill>
    <fill>
      <patternFill patternType="solid">
        <fgColor rgb="FFB7B7B7"/>
        <bgColor rgb="FFB7B7B7"/>
      </patternFill>
    </fill>
    <fill>
      <patternFill patternType="solid">
        <fgColor rgb="FFFCE5CD"/>
        <bgColor rgb="FFFCE5CD"/>
      </patternFill>
    </fill>
    <fill>
      <patternFill patternType="solid">
        <fgColor rgb="FF9900FF"/>
        <bgColor rgb="FF9900FF"/>
      </patternFill>
    </fill>
    <fill>
      <patternFill patternType="solid">
        <fgColor rgb="FF0000FF"/>
        <bgColor rgb="FF0000FF"/>
      </patternFill>
    </fill>
  </fills>
  <borders count="16">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left style="thin">
        <color rgb="FF000000"/>
      </left>
      <right style="thin">
        <color rgb="FF000000"/>
      </right>
    </border>
    <border>
      <left style="thin">
        <color rgb="FF000000"/>
      </left>
    </border>
    <border>
      <left style="thin">
        <color rgb="FF000000"/>
      </left>
      <right style="thin">
        <color rgb="FF000000"/>
      </right>
      <bottom style="thin">
        <color rgb="FF000000"/>
      </bottom>
    </border>
    <border>
      <left style="thin">
        <color rgb="FF000000"/>
      </left>
      <bottom style="thin">
        <color rgb="FF000000"/>
      </bottom>
    </border>
    <border>
      <bottom style="thin">
        <color rgb="FF000000"/>
      </bottom>
    </border>
    <border>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style="thin">
        <color rgb="FF000000"/>
      </right>
      <top style="thin">
        <color rgb="FF000000"/>
      </top>
    </border>
    <border>
      <right style="thin">
        <color rgb="FF000000"/>
      </right>
    </border>
    <border>
      <right style="thin">
        <color rgb="FF000000"/>
      </right>
      <bottom style="thin">
        <color rgb="FF000000"/>
      </bottom>
    </border>
  </borders>
  <cellStyleXfs count="1">
    <xf borderId="0" fillId="0" fontId="0" numFmtId="0" applyAlignment="1" applyFont="1"/>
  </cellStyleXfs>
  <cellXfs count="387">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Font="1" applyNumberFormat="1"/>
    <xf borderId="0" fillId="0" fontId="1" numFmtId="0" xfId="0" applyAlignment="1" applyFont="1">
      <alignment horizontal="center" readingOrder="0"/>
    </xf>
    <xf borderId="0" fillId="0" fontId="1" numFmtId="9" xfId="0" applyAlignment="1" applyFont="1" applyNumberFormat="1">
      <alignment horizontal="center" readingOrder="0"/>
    </xf>
    <xf borderId="0" fillId="0" fontId="1" numFmtId="0" xfId="0" applyAlignment="1" applyFont="1">
      <alignment horizontal="left" readingOrder="0"/>
    </xf>
    <xf borderId="0" fillId="0" fontId="1" numFmtId="0" xfId="0" applyAlignment="1" applyFont="1">
      <alignment horizontal="center"/>
    </xf>
    <xf borderId="0" fillId="0" fontId="1" numFmtId="10" xfId="0" applyAlignment="1" applyFont="1" applyNumberFormat="1">
      <alignment horizontal="center"/>
    </xf>
    <xf borderId="0" fillId="0" fontId="1" numFmtId="10" xfId="0" applyFont="1" applyNumberFormat="1"/>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horizontal="left" readingOrder="0"/>
    </xf>
    <xf borderId="0" fillId="0" fontId="5" numFmtId="0" xfId="0" applyAlignment="1" applyFont="1">
      <alignment readingOrder="0"/>
    </xf>
    <xf borderId="0" fillId="0" fontId="1" numFmtId="10" xfId="0" applyAlignment="1" applyFont="1" applyNumberFormat="1">
      <alignment readingOrder="0"/>
    </xf>
    <xf borderId="0" fillId="0" fontId="1" numFmtId="9" xfId="0" applyAlignment="1" applyFont="1" applyNumberFormat="1">
      <alignment readingOrder="0"/>
    </xf>
    <xf borderId="0" fillId="2" fontId="1" numFmtId="0" xfId="0" applyAlignment="1" applyFill="1" applyFont="1">
      <alignment readingOrder="0"/>
    </xf>
    <xf borderId="0" fillId="3" fontId="1" numFmtId="0" xfId="0" applyAlignment="1" applyFill="1" applyFont="1">
      <alignment readingOrder="0"/>
    </xf>
    <xf borderId="0" fillId="4" fontId="1" numFmtId="0" xfId="0" applyAlignment="1" applyFill="1" applyFont="1">
      <alignment readingOrder="0"/>
    </xf>
    <xf borderId="0" fillId="5" fontId="1" numFmtId="0" xfId="0" applyAlignment="1" applyFill="1" applyFont="1">
      <alignment readingOrder="0"/>
    </xf>
    <xf borderId="1" fillId="6" fontId="1" numFmtId="0" xfId="0" applyAlignment="1" applyBorder="1" applyFill="1" applyFont="1">
      <alignment horizontal="center" readingOrder="0" vertical="center"/>
    </xf>
    <xf borderId="2" fillId="6" fontId="1" numFmtId="0" xfId="0" applyAlignment="1" applyBorder="1" applyFont="1">
      <alignment horizontal="center" readingOrder="0" vertical="center"/>
    </xf>
    <xf borderId="3" fillId="0" fontId="6" numFmtId="165" xfId="0" applyAlignment="1" applyBorder="1" applyFont="1" applyNumberFormat="1">
      <alignment horizontal="center" readingOrder="0" vertical="center"/>
    </xf>
    <xf borderId="2" fillId="7" fontId="1" numFmtId="0" xfId="0" applyAlignment="1" applyBorder="1" applyFill="1" applyFont="1">
      <alignment horizontal="center" readingOrder="0" vertical="center"/>
    </xf>
    <xf borderId="2" fillId="4" fontId="1" numFmtId="0" xfId="0" applyAlignment="1" applyBorder="1" applyFont="1">
      <alignment horizontal="center" readingOrder="0" vertical="center"/>
    </xf>
    <xf borderId="2" fillId="3" fontId="1" numFmtId="0" xfId="0" applyAlignment="1" applyBorder="1" applyFont="1">
      <alignment horizontal="center" readingOrder="0" vertical="center"/>
    </xf>
    <xf borderId="4" fillId="7" fontId="1" numFmtId="0" xfId="0" applyAlignment="1" applyBorder="1" applyFont="1">
      <alignment horizontal="center" readingOrder="0" vertical="center"/>
    </xf>
    <xf borderId="5" fillId="0" fontId="7" numFmtId="0" xfId="0" applyBorder="1" applyFont="1"/>
    <xf borderId="4" fillId="6" fontId="1" numFmtId="164" xfId="0" applyAlignment="1" applyBorder="1" applyFont="1" applyNumberFormat="1">
      <alignment horizontal="center" vertical="center"/>
    </xf>
    <xf borderId="4" fillId="4" fontId="1" numFmtId="0" xfId="0" applyAlignment="1" applyBorder="1" applyFont="1">
      <alignment horizontal="center" readingOrder="0" vertical="center"/>
    </xf>
    <xf borderId="4" fillId="3" fontId="1" numFmtId="0" xfId="0" applyAlignment="1" applyBorder="1" applyFont="1">
      <alignment horizontal="center" readingOrder="0" vertical="center"/>
    </xf>
    <xf borderId="4" fillId="6" fontId="1" numFmtId="0" xfId="0" applyAlignment="1" applyBorder="1" applyFont="1">
      <alignment horizontal="center" readingOrder="0" vertical="center"/>
    </xf>
    <xf borderId="4" fillId="6" fontId="1" numFmtId="0" xfId="0" applyAlignment="1" applyBorder="1" applyFont="1">
      <alignment horizontal="center" vertical="center"/>
    </xf>
    <xf borderId="2" fillId="2" fontId="1" numFmtId="0" xfId="0" applyAlignment="1" applyBorder="1" applyFont="1">
      <alignment horizontal="center" readingOrder="0" vertical="center"/>
    </xf>
    <xf borderId="6" fillId="6" fontId="1" numFmtId="164" xfId="0" applyAlignment="1" applyBorder="1" applyFont="1" applyNumberFormat="1">
      <alignment horizontal="center" vertical="center"/>
    </xf>
    <xf borderId="6" fillId="6" fontId="1" numFmtId="0" xfId="0" applyAlignment="1" applyBorder="1" applyFont="1">
      <alignment horizontal="center" readingOrder="0" vertical="center"/>
    </xf>
    <xf borderId="2" fillId="5" fontId="1" numFmtId="0" xfId="0" applyAlignment="1" applyBorder="1" applyFont="1">
      <alignment horizontal="center" readingOrder="0" vertical="center"/>
    </xf>
    <xf borderId="4" fillId="6" fontId="8" numFmtId="0" xfId="0" applyAlignment="1" applyBorder="1" applyFont="1">
      <alignment horizontal="center" readingOrder="0" vertical="center"/>
    </xf>
    <xf borderId="0" fillId="0" fontId="1" numFmtId="0" xfId="0" applyAlignment="1" applyFont="1">
      <alignment readingOrder="0"/>
    </xf>
    <xf borderId="7" fillId="0" fontId="7" numFmtId="0" xfId="0" applyBorder="1" applyFont="1"/>
    <xf borderId="0" fillId="0" fontId="6" numFmtId="165" xfId="0" applyAlignment="1" applyFont="1" applyNumberFormat="1">
      <alignment horizontal="center" readingOrder="0" vertical="center"/>
    </xf>
    <xf borderId="0" fillId="6" fontId="1" numFmtId="164" xfId="0" applyAlignment="1" applyFont="1" applyNumberFormat="1">
      <alignment horizontal="center" vertical="center"/>
    </xf>
    <xf borderId="0" fillId="6" fontId="1" numFmtId="0" xfId="0" applyAlignment="1" applyFont="1">
      <alignment horizontal="center" readingOrder="0" vertical="center"/>
    </xf>
    <xf borderId="0" fillId="0" fontId="1" numFmtId="0" xfId="0" applyAlignment="1" applyFont="1">
      <alignment horizontal="left" readingOrder="0" vertical="center"/>
    </xf>
    <xf borderId="0" fillId="6" fontId="1" numFmtId="0" xfId="0" applyAlignment="1" applyFont="1">
      <alignment horizontal="center" vertical="center"/>
    </xf>
    <xf borderId="0" fillId="0" fontId="1" numFmtId="0" xfId="0" applyAlignment="1" applyFont="1">
      <alignment horizontal="center" vertical="center"/>
    </xf>
    <xf borderId="0" fillId="6" fontId="1" numFmtId="0" xfId="0" applyAlignment="1" applyFont="1">
      <alignment horizontal="left" readingOrder="0" vertical="center"/>
    </xf>
    <xf borderId="8" fillId="0" fontId="1" numFmtId="0" xfId="0" applyAlignment="1" applyBorder="1" applyFont="1">
      <alignment horizontal="left" readingOrder="0" vertical="center"/>
    </xf>
    <xf borderId="8" fillId="0" fontId="1" numFmtId="0" xfId="0" applyBorder="1" applyFont="1"/>
    <xf borderId="0" fillId="6" fontId="2" numFmtId="0" xfId="0" applyAlignment="1" applyFont="1">
      <alignment readingOrder="0"/>
    </xf>
    <xf borderId="8" fillId="0" fontId="1" numFmtId="0" xfId="0" applyAlignment="1" applyBorder="1" applyFont="1">
      <alignment horizontal="center" vertical="center"/>
    </xf>
    <xf borderId="0" fillId="8" fontId="1" numFmtId="0" xfId="0" applyAlignment="1" applyFill="1" applyFont="1">
      <alignment horizontal="center" readingOrder="0" vertical="center"/>
    </xf>
    <xf borderId="0" fillId="4" fontId="1" numFmtId="0" xfId="0" applyAlignment="1" applyFont="1">
      <alignment horizontal="center" readingOrder="0" vertical="center"/>
    </xf>
    <xf borderId="0" fillId="8" fontId="1" numFmtId="0" xfId="0" applyAlignment="1" applyFont="1">
      <alignment horizontal="center" readingOrder="0"/>
    </xf>
    <xf borderId="0" fillId="0" fontId="1" numFmtId="166" xfId="0" applyAlignment="1" applyFont="1" applyNumberFormat="1">
      <alignment horizontal="center" readingOrder="0"/>
    </xf>
    <xf borderId="0" fillId="0" fontId="1" numFmtId="164" xfId="0" applyAlignment="1" applyFont="1" applyNumberFormat="1">
      <alignment horizontal="center" vertical="center"/>
    </xf>
    <xf borderId="0" fillId="9" fontId="9" numFmtId="164" xfId="0" applyAlignment="1" applyFill="1" applyFont="1" applyNumberFormat="1">
      <alignment readingOrder="0"/>
    </xf>
    <xf borderId="0" fillId="9" fontId="9" numFmtId="0" xfId="0" applyAlignment="1" applyFont="1">
      <alignment readingOrder="0"/>
    </xf>
    <xf borderId="0" fillId="9" fontId="1" numFmtId="0" xfId="0" applyFont="1"/>
    <xf borderId="0" fillId="0" fontId="10" numFmtId="164" xfId="0" applyAlignment="1" applyFont="1" applyNumberFormat="1">
      <alignment readingOrder="0"/>
    </xf>
    <xf borderId="0" fillId="0" fontId="11" numFmtId="2" xfId="0" applyAlignment="1" applyFont="1" applyNumberFormat="1">
      <alignment horizontal="left" readingOrder="0"/>
    </xf>
    <xf borderId="0" fillId="0" fontId="12" numFmtId="0" xfId="0" applyFont="1"/>
    <xf borderId="0" fillId="0" fontId="13" numFmtId="0" xfId="0" applyAlignment="1" applyFont="1">
      <alignment horizontal="left" readingOrder="0"/>
    </xf>
    <xf borderId="0" fillId="0" fontId="13" numFmtId="2" xfId="0" applyAlignment="1" applyFont="1" applyNumberFormat="1">
      <alignment horizontal="left" readingOrder="0"/>
    </xf>
    <xf borderId="0" fillId="0" fontId="14" numFmtId="0" xfId="0" applyAlignment="1" applyFont="1">
      <alignment readingOrder="0"/>
    </xf>
    <xf borderId="0" fillId="0" fontId="10" numFmtId="0" xfId="0" applyFont="1"/>
    <xf borderId="0" fillId="0" fontId="15" numFmtId="2" xfId="0" applyAlignment="1" applyFont="1" applyNumberFormat="1">
      <alignment horizontal="left" readingOrder="0"/>
    </xf>
    <xf borderId="0" fillId="0" fontId="10" numFmtId="0" xfId="0" applyAlignment="1" applyFont="1">
      <alignment readingOrder="0"/>
    </xf>
    <xf borderId="0" fillId="0" fontId="16" numFmtId="2" xfId="0" applyAlignment="1" applyFont="1" applyNumberFormat="1">
      <alignment horizontal="left" readingOrder="0"/>
    </xf>
    <xf borderId="0" fillId="9" fontId="1" numFmtId="0" xfId="0" applyAlignment="1" applyFont="1">
      <alignment readingOrder="0"/>
    </xf>
    <xf borderId="0" fillId="0" fontId="17" numFmtId="0" xfId="0" applyFont="1"/>
    <xf borderId="0" fillId="0" fontId="8" numFmtId="0" xfId="0" applyFont="1"/>
    <xf borderId="0" fillId="0" fontId="12" numFmtId="164" xfId="0" applyAlignment="1" applyFont="1" applyNumberFormat="1">
      <alignment readingOrder="0"/>
    </xf>
    <xf borderId="0" fillId="0" fontId="17" numFmtId="0" xfId="0" applyAlignment="1" applyFont="1">
      <alignment readingOrder="0"/>
    </xf>
    <xf borderId="0" fillId="0" fontId="1" numFmtId="164" xfId="0" applyAlignment="1" applyFont="1" applyNumberFormat="1">
      <alignment readingOrder="0"/>
    </xf>
    <xf borderId="0" fillId="0" fontId="13" numFmtId="0" xfId="0" applyAlignment="1" applyFont="1">
      <alignment readingOrder="0"/>
    </xf>
    <xf borderId="9" fillId="0" fontId="1" numFmtId="0" xfId="0" applyAlignment="1" applyBorder="1" applyFont="1">
      <alignment readingOrder="0"/>
    </xf>
    <xf borderId="9" fillId="0" fontId="0" numFmtId="2" xfId="0" applyAlignment="1" applyBorder="1" applyFont="1" applyNumberFormat="1">
      <alignment horizontal="left" readingOrder="0"/>
    </xf>
    <xf borderId="9" fillId="0" fontId="1" numFmtId="0" xfId="0" applyBorder="1" applyFont="1"/>
    <xf borderId="0" fillId="0" fontId="0" numFmtId="2" xfId="0" applyAlignment="1" applyFont="1" applyNumberFormat="1">
      <alignment horizontal="left" readingOrder="0"/>
    </xf>
    <xf borderId="8" fillId="0" fontId="0" numFmtId="2" xfId="0" applyAlignment="1" applyBorder="1" applyFont="1" applyNumberFormat="1">
      <alignment horizontal="left" readingOrder="0"/>
    </xf>
    <xf borderId="8" fillId="0" fontId="1" numFmtId="0" xfId="0" applyAlignment="1" applyBorder="1" applyFont="1">
      <alignment readingOrder="0"/>
    </xf>
    <xf borderId="0" fillId="0" fontId="18" numFmtId="0" xfId="0" applyAlignment="1" applyFont="1">
      <alignment readingOrder="0"/>
    </xf>
    <xf borderId="0" fillId="0" fontId="1" numFmtId="167" xfId="0" applyAlignment="1" applyFont="1" applyNumberFormat="1">
      <alignment readingOrder="0"/>
    </xf>
    <xf borderId="0" fillId="0" fontId="19" numFmtId="49" xfId="0" applyAlignment="1" applyFont="1" applyNumberFormat="1">
      <alignment vertical="bottom"/>
    </xf>
    <xf borderId="0" fillId="0" fontId="19" numFmtId="0" xfId="0" applyAlignment="1" applyFont="1">
      <alignment vertical="bottom"/>
    </xf>
    <xf borderId="0" fillId="0" fontId="19" numFmtId="4" xfId="0" applyAlignment="1" applyFont="1" applyNumberFormat="1">
      <alignment vertical="bottom"/>
    </xf>
    <xf borderId="0" fillId="0" fontId="19" numFmtId="0" xfId="0" applyAlignment="1" applyFont="1">
      <alignment horizontal="right" vertical="bottom"/>
    </xf>
    <xf quotePrefix="1" borderId="0" fillId="0" fontId="19" numFmtId="0" xfId="0" applyAlignment="1" applyFont="1">
      <alignment vertical="bottom"/>
    </xf>
    <xf borderId="0" fillId="0" fontId="19" numFmtId="4" xfId="0" applyAlignment="1" applyFont="1" applyNumberFormat="1">
      <alignment horizontal="right" vertical="bottom"/>
    </xf>
    <xf borderId="0" fillId="0" fontId="19" numFmtId="168" xfId="0" applyAlignment="1" applyFont="1" applyNumberFormat="1">
      <alignment horizontal="right" vertical="bottom"/>
    </xf>
    <xf borderId="0" fillId="0" fontId="19" numFmtId="169" xfId="0" applyAlignment="1" applyFont="1" applyNumberFormat="1">
      <alignment vertical="bottom"/>
    </xf>
    <xf borderId="0" fillId="0" fontId="19" numFmtId="169" xfId="0" applyAlignment="1" applyFont="1" applyNumberFormat="1">
      <alignment horizontal="right" vertical="bottom"/>
    </xf>
    <xf borderId="0" fillId="0" fontId="19" numFmtId="49" xfId="0" applyAlignment="1" applyFont="1" applyNumberFormat="1">
      <alignment horizontal="center" vertical="bottom"/>
    </xf>
    <xf borderId="0" fillId="0" fontId="19" numFmtId="49" xfId="0" applyAlignment="1" applyFont="1" applyNumberFormat="1">
      <alignment horizontal="center" readingOrder="0"/>
    </xf>
    <xf borderId="0" fillId="0" fontId="1" numFmtId="4" xfId="0" applyAlignment="1" applyFont="1" applyNumberFormat="1">
      <alignment horizontal="left" vertical="center"/>
    </xf>
    <xf borderId="0" fillId="0" fontId="1" numFmtId="0" xfId="0" applyAlignment="1" applyFont="1">
      <alignment horizontal="left" vertical="center"/>
    </xf>
    <xf borderId="0" fillId="0" fontId="1" numFmtId="2" xfId="0" applyAlignment="1" applyFont="1" applyNumberFormat="1">
      <alignment horizontal="left" readingOrder="0" vertical="center"/>
    </xf>
    <xf borderId="0" fillId="0" fontId="1" numFmtId="10" xfId="0" applyAlignment="1" applyFont="1" applyNumberFormat="1">
      <alignment horizontal="left" vertical="center"/>
    </xf>
    <xf borderId="0" fillId="0" fontId="1" numFmtId="170" xfId="0" applyAlignment="1" applyFont="1" applyNumberFormat="1">
      <alignment horizontal="left" vertical="center"/>
    </xf>
    <xf borderId="0" fillId="0" fontId="1" numFmtId="10" xfId="0" applyAlignment="1" applyFont="1" applyNumberFormat="1">
      <alignment horizontal="center" vertical="center"/>
    </xf>
    <xf borderId="0" fillId="0" fontId="1" numFmtId="0" xfId="0" applyAlignment="1" applyFont="1">
      <alignment horizontal="center" readingOrder="0" vertical="center"/>
    </xf>
    <xf borderId="0" fillId="0" fontId="1" numFmtId="0" xfId="0" applyAlignment="1" applyFont="1">
      <alignment horizontal="left" readingOrder="0" vertical="center"/>
    </xf>
    <xf borderId="0" fillId="0" fontId="1" numFmtId="49" xfId="0" applyAlignment="1" applyFont="1" applyNumberFormat="1">
      <alignment horizontal="left" readingOrder="0" vertical="center"/>
    </xf>
    <xf borderId="0" fillId="0" fontId="20" numFmtId="0" xfId="0" applyAlignment="1" applyFont="1">
      <alignment horizontal="left" readingOrder="0" vertical="center"/>
    </xf>
    <xf borderId="0" fillId="0" fontId="1" numFmtId="2" xfId="0" applyAlignment="1" applyFont="1" applyNumberFormat="1">
      <alignment horizontal="left" vertical="center"/>
    </xf>
    <xf borderId="0" fillId="0" fontId="1" numFmtId="49" xfId="0" applyAlignment="1" applyFont="1" applyNumberFormat="1">
      <alignment horizontal="center" readingOrder="0" vertical="center"/>
    </xf>
    <xf borderId="0" fillId="0" fontId="1" numFmtId="4" xfId="0" applyAlignment="1" applyFont="1" applyNumberFormat="1">
      <alignment horizontal="center" readingOrder="0" vertical="center"/>
    </xf>
    <xf borderId="0" fillId="0" fontId="1" numFmtId="2" xfId="0" applyAlignment="1" applyFont="1" applyNumberFormat="1">
      <alignment horizontal="center" readingOrder="0" vertical="center"/>
    </xf>
    <xf borderId="10" fillId="0" fontId="1" numFmtId="49" xfId="0" applyAlignment="1" applyBorder="1" applyFont="1" applyNumberFormat="1">
      <alignment horizontal="center" vertical="center"/>
    </xf>
    <xf borderId="11" fillId="0" fontId="1" numFmtId="49" xfId="0" applyAlignment="1" applyBorder="1" applyFont="1" applyNumberFormat="1">
      <alignment horizontal="center" readingOrder="0" vertical="center"/>
    </xf>
    <xf borderId="11" fillId="0" fontId="1" numFmtId="4" xfId="0" applyAlignment="1" applyBorder="1" applyFont="1" applyNumberFormat="1">
      <alignment horizontal="center" vertical="center"/>
    </xf>
    <xf borderId="11" fillId="0" fontId="1" numFmtId="0" xfId="0" applyAlignment="1" applyBorder="1" applyFont="1">
      <alignment horizontal="center" readingOrder="0" vertical="center"/>
    </xf>
    <xf borderId="11" fillId="0" fontId="1" numFmtId="2" xfId="0" applyAlignment="1" applyBorder="1" applyFont="1" applyNumberFormat="1">
      <alignment horizontal="center" vertical="center"/>
    </xf>
    <xf borderId="11" fillId="0" fontId="1" numFmtId="10" xfId="0" applyAlignment="1" applyBorder="1" applyFont="1" applyNumberFormat="1">
      <alignment horizontal="center" vertical="center"/>
    </xf>
    <xf borderId="11" fillId="0" fontId="1" numFmtId="0" xfId="0" applyAlignment="1" applyBorder="1" applyFont="1">
      <alignment horizontal="center" vertical="center"/>
    </xf>
    <xf borderId="11" fillId="0" fontId="1" numFmtId="171" xfId="0" applyAlignment="1" applyBorder="1" applyFont="1" applyNumberFormat="1">
      <alignment horizontal="center" readingOrder="0" vertical="center"/>
    </xf>
    <xf borderId="11" fillId="0" fontId="1" numFmtId="0" xfId="0" applyAlignment="1" applyBorder="1" applyFont="1">
      <alignment horizontal="left" vertical="center"/>
    </xf>
    <xf borderId="12" fillId="0" fontId="1" numFmtId="0" xfId="0" applyAlignment="1" applyBorder="1" applyFont="1">
      <alignment horizontal="center" vertical="center"/>
    </xf>
    <xf borderId="0" fillId="9" fontId="19" numFmtId="49" xfId="0" applyAlignment="1" applyFont="1" applyNumberFormat="1">
      <alignment horizontal="center" vertical="center"/>
    </xf>
    <xf borderId="0" fillId="9" fontId="19" numFmtId="49" xfId="0" applyAlignment="1" applyFont="1" applyNumberFormat="1">
      <alignment horizontal="center" readingOrder="0" vertical="center"/>
    </xf>
    <xf borderId="0" fillId="9" fontId="19" numFmtId="4" xfId="0" applyAlignment="1" applyFont="1" applyNumberFormat="1">
      <alignment horizontal="center" readingOrder="0" vertical="center"/>
    </xf>
    <xf borderId="0" fillId="9" fontId="19" numFmtId="2" xfId="0" applyAlignment="1" applyFont="1" applyNumberFormat="1">
      <alignment horizontal="center" readingOrder="0" vertical="center"/>
    </xf>
    <xf borderId="0" fillId="9" fontId="19" numFmtId="10" xfId="0" applyAlignment="1" applyFont="1" applyNumberFormat="1">
      <alignment horizontal="center" vertical="center"/>
    </xf>
    <xf borderId="0" fillId="9" fontId="19" numFmtId="164" xfId="0" applyAlignment="1" applyFont="1" applyNumberFormat="1">
      <alignment horizontal="center" vertical="center"/>
    </xf>
    <xf borderId="0" fillId="9" fontId="19" numFmtId="0" xfId="0" applyAlignment="1" applyFont="1">
      <alignment horizontal="center" readingOrder="0" vertical="center"/>
    </xf>
    <xf borderId="0" fillId="9" fontId="1" numFmtId="0" xfId="0" applyAlignment="1" applyFont="1">
      <alignment horizontal="center" readingOrder="0" vertical="center"/>
    </xf>
    <xf borderId="0" fillId="9" fontId="1" numFmtId="2" xfId="0" applyAlignment="1" applyFont="1" applyNumberFormat="1">
      <alignment horizontal="center" readingOrder="0" vertical="center"/>
    </xf>
    <xf borderId="0" fillId="9" fontId="19" numFmtId="2" xfId="0" applyAlignment="1" applyFont="1" applyNumberFormat="1">
      <alignment horizontal="center" vertical="center"/>
    </xf>
    <xf borderId="0" fillId="0" fontId="1" numFmtId="49" xfId="0" applyAlignment="1" applyFont="1" applyNumberFormat="1">
      <alignment horizontal="center" vertical="center"/>
    </xf>
    <xf borderId="0" fillId="0" fontId="1" numFmtId="4" xfId="0" applyAlignment="1" applyFont="1" applyNumberFormat="1">
      <alignment horizontal="center" vertical="center"/>
    </xf>
    <xf borderId="0" fillId="0" fontId="1" numFmtId="2" xfId="0" applyAlignment="1" applyFont="1" applyNumberFormat="1">
      <alignment horizontal="center" vertical="center"/>
    </xf>
    <xf borderId="0" fillId="0" fontId="1" numFmtId="171" xfId="0" applyAlignment="1" applyFont="1" applyNumberFormat="1">
      <alignment horizontal="center" readingOrder="0" vertical="center"/>
    </xf>
    <xf borderId="0" fillId="0" fontId="1" numFmtId="170" xfId="0" applyAlignment="1" applyFont="1" applyNumberFormat="1">
      <alignment horizontal="center" vertical="center"/>
    </xf>
    <xf borderId="0" fillId="0" fontId="1" numFmtId="170" xfId="0" applyAlignment="1" applyFont="1" applyNumberFormat="1">
      <alignment horizontal="center" readingOrder="0" vertical="center"/>
    </xf>
    <xf borderId="0" fillId="0" fontId="1" numFmtId="10" xfId="0" applyAlignment="1" applyFont="1" applyNumberFormat="1">
      <alignment horizontal="center" readingOrder="0" vertical="center"/>
    </xf>
    <xf borderId="11" fillId="0" fontId="1" numFmtId="0" xfId="0" applyAlignment="1" applyBorder="1" applyFont="1">
      <alignment horizontal="left" readingOrder="0" vertical="center"/>
    </xf>
    <xf borderId="0" fillId="0" fontId="21" numFmtId="0" xfId="0" applyAlignment="1" applyFont="1">
      <alignment horizontal="center" readingOrder="0" vertical="center"/>
    </xf>
    <xf borderId="0" fillId="0" fontId="21" numFmtId="171" xfId="0" applyAlignment="1" applyFont="1" applyNumberFormat="1">
      <alignment horizontal="center" readingOrder="0" vertical="center"/>
    </xf>
    <xf borderId="0" fillId="0" fontId="19" numFmtId="0" xfId="0" applyAlignment="1" applyFont="1">
      <alignment horizontal="center" readingOrder="0" vertical="center"/>
    </xf>
    <xf borderId="0" fillId="0" fontId="22" numFmtId="0" xfId="0" applyAlignment="1" applyFont="1">
      <alignment horizontal="left" readingOrder="0" vertical="center"/>
    </xf>
    <xf borderId="0" fillId="0" fontId="19" numFmtId="49" xfId="0" applyAlignment="1" applyFont="1" applyNumberFormat="1">
      <alignment horizontal="center" readingOrder="0" vertical="center"/>
    </xf>
    <xf borderId="0" fillId="0" fontId="21" numFmtId="3" xfId="0" applyAlignment="1" applyFont="1" applyNumberFormat="1">
      <alignment horizontal="center" readingOrder="0" vertical="center"/>
    </xf>
    <xf borderId="0" fillId="0" fontId="19" numFmtId="0" xfId="0" applyAlignment="1" applyFont="1">
      <alignment horizontal="left" vertical="center"/>
    </xf>
    <xf borderId="0" fillId="0" fontId="19" numFmtId="0" xfId="0" applyAlignment="1" applyFont="1">
      <alignment horizontal="center" vertical="center"/>
    </xf>
    <xf borderId="0" fillId="0" fontId="19" numFmtId="3" xfId="0" applyAlignment="1" applyFont="1" applyNumberFormat="1">
      <alignment horizontal="center" readingOrder="0" vertical="center"/>
    </xf>
    <xf borderId="0" fillId="0" fontId="21" numFmtId="49" xfId="0" applyAlignment="1" applyFont="1" applyNumberFormat="1">
      <alignment horizontal="center" readingOrder="0" vertical="center"/>
    </xf>
    <xf borderId="0" fillId="9" fontId="23" numFmtId="49" xfId="0" applyAlignment="1" applyFont="1" applyNumberFormat="1">
      <alignment horizontal="center" readingOrder="0" vertical="center"/>
    </xf>
    <xf borderId="0" fillId="9" fontId="23" numFmtId="0" xfId="0" applyAlignment="1" applyFont="1">
      <alignment horizontal="center" readingOrder="0" vertical="center"/>
    </xf>
    <xf borderId="0" fillId="9" fontId="23" numFmtId="3" xfId="0" applyAlignment="1" applyFont="1" applyNumberFormat="1">
      <alignment horizontal="center" readingOrder="0" vertical="center"/>
    </xf>
    <xf borderId="0" fillId="9" fontId="23" numFmtId="0" xfId="0" applyAlignment="1" applyFont="1">
      <alignment horizontal="left" readingOrder="0" vertical="center"/>
    </xf>
    <xf borderId="0" fillId="9" fontId="23" numFmtId="0" xfId="0" applyAlignment="1" applyFont="1">
      <alignment horizontal="center" readingOrder="0" vertical="center"/>
    </xf>
    <xf borderId="0" fillId="9" fontId="23" numFmtId="0" xfId="0" applyAlignment="1" applyFont="1">
      <alignment horizontal="center" vertical="center"/>
    </xf>
    <xf borderId="11" fillId="0" fontId="19" numFmtId="0" xfId="0" applyAlignment="1" applyBorder="1" applyFont="1">
      <alignment horizontal="center" readingOrder="0" vertical="center"/>
    </xf>
    <xf borderId="11" fillId="0" fontId="24" numFmtId="0" xfId="0" applyAlignment="1" applyBorder="1" applyFont="1">
      <alignment horizontal="center" readingOrder="0" vertical="center"/>
    </xf>
    <xf quotePrefix="1" borderId="11" fillId="0" fontId="24" numFmtId="49" xfId="0" applyAlignment="1" applyBorder="1" applyFont="1" applyNumberFormat="1">
      <alignment horizontal="center" readingOrder="0" vertical="center"/>
    </xf>
    <xf quotePrefix="1" borderId="11" fillId="0" fontId="24" numFmtId="0" xfId="0" applyAlignment="1" applyBorder="1" applyFont="1">
      <alignment horizontal="center" readingOrder="0" vertical="center"/>
    </xf>
    <xf borderId="11" fillId="0" fontId="24" numFmtId="3" xfId="0" applyAlignment="1" applyBorder="1" applyFont="1" applyNumberFormat="1">
      <alignment horizontal="center" readingOrder="0" vertical="center"/>
    </xf>
    <xf borderId="11" fillId="0" fontId="24" numFmtId="168" xfId="0" applyAlignment="1" applyBorder="1" applyFont="1" applyNumberFormat="1">
      <alignment horizontal="center" readingOrder="0" vertical="center"/>
    </xf>
    <xf borderId="11" fillId="0" fontId="24" numFmtId="0" xfId="0" applyAlignment="1" applyBorder="1" applyFont="1">
      <alignment horizontal="left" readingOrder="0" vertical="center"/>
    </xf>
    <xf borderId="11" fillId="0" fontId="24" numFmtId="169" xfId="0" applyAlignment="1" applyBorder="1" applyFont="1" applyNumberFormat="1">
      <alignment horizontal="center" readingOrder="0" vertical="center"/>
    </xf>
    <xf borderId="11" fillId="0" fontId="24" numFmtId="0" xfId="0" applyAlignment="1" applyBorder="1" applyFont="1">
      <alignment horizontal="center" readingOrder="0" vertical="center"/>
    </xf>
    <xf borderId="11" fillId="0" fontId="19" numFmtId="0" xfId="0" applyAlignment="1" applyBorder="1" applyFont="1">
      <alignment horizontal="center" vertical="center"/>
    </xf>
    <xf borderId="11" fillId="0" fontId="24" numFmtId="49" xfId="0" applyAlignment="1" applyBorder="1" applyFont="1" applyNumberFormat="1">
      <alignment horizontal="center" readingOrder="0" vertical="center"/>
    </xf>
    <xf borderId="11" fillId="0" fontId="24" numFmtId="0" xfId="0" applyAlignment="1" applyBorder="1" applyFont="1">
      <alignment horizontal="left" readingOrder="0" vertical="center"/>
    </xf>
    <xf borderId="11" fillId="0" fontId="24" numFmtId="171" xfId="0" applyAlignment="1" applyBorder="1" applyFont="1" applyNumberFormat="1">
      <alignment horizontal="center" readingOrder="0" vertical="center"/>
    </xf>
    <xf borderId="0" fillId="9" fontId="21" numFmtId="0" xfId="0" applyAlignment="1" applyFont="1">
      <alignment horizontal="center" readingOrder="0" vertical="center"/>
    </xf>
    <xf borderId="0" fillId="9" fontId="21" numFmtId="49" xfId="0" applyAlignment="1" applyFont="1" applyNumberFormat="1">
      <alignment horizontal="center" readingOrder="0" vertical="center"/>
    </xf>
    <xf borderId="0" fillId="9" fontId="21" numFmtId="49" xfId="0" applyAlignment="1" applyFont="1" applyNumberFormat="1">
      <alignment horizontal="center" readingOrder="0" vertical="center"/>
    </xf>
    <xf borderId="0" fillId="9" fontId="21" numFmtId="0" xfId="0" applyAlignment="1" applyFont="1">
      <alignment horizontal="left" readingOrder="0" vertical="center"/>
    </xf>
    <xf borderId="0" fillId="9" fontId="21" numFmtId="0" xfId="0" applyAlignment="1" applyFont="1">
      <alignment horizontal="center" readingOrder="0" vertical="center"/>
    </xf>
    <xf borderId="0" fillId="9" fontId="21" numFmtId="0" xfId="0" applyAlignment="1" applyFont="1">
      <alignment horizontal="center" vertical="center"/>
    </xf>
    <xf borderId="11" fillId="0" fontId="19" numFmtId="49" xfId="0" applyAlignment="1" applyBorder="1" applyFont="1" applyNumberFormat="1">
      <alignment horizontal="center" readingOrder="0" vertical="center"/>
    </xf>
    <xf borderId="0" fillId="0" fontId="24" numFmtId="0" xfId="0" applyAlignment="1" applyFont="1">
      <alignment horizontal="center" readingOrder="0" vertical="center"/>
    </xf>
    <xf borderId="0" fillId="0" fontId="24" numFmtId="172" xfId="0" applyAlignment="1" applyFont="1" applyNumberFormat="1">
      <alignment horizontal="center" readingOrder="0" vertical="center"/>
    </xf>
    <xf borderId="0" fillId="0" fontId="24" numFmtId="0" xfId="0" applyAlignment="1" applyFont="1">
      <alignment horizontal="left" readingOrder="0" vertical="center"/>
    </xf>
    <xf borderId="0" fillId="0" fontId="24" numFmtId="0" xfId="0" applyAlignment="1" applyFont="1">
      <alignment horizontal="center" readingOrder="0" vertical="center"/>
    </xf>
    <xf borderId="11" fillId="5" fontId="25" numFmtId="49" xfId="0" applyAlignment="1" applyBorder="1" applyFont="1" applyNumberFormat="1">
      <alignment horizontal="left" readingOrder="0" vertical="center"/>
    </xf>
    <xf borderId="11" fillId="0" fontId="7" numFmtId="0" xfId="0" applyBorder="1" applyFont="1"/>
    <xf borderId="0" fillId="0" fontId="24" numFmtId="171" xfId="0" applyAlignment="1" applyFont="1" applyNumberFormat="1">
      <alignment horizontal="center" readingOrder="0" vertical="center"/>
    </xf>
    <xf borderId="0" fillId="0" fontId="24" numFmtId="0" xfId="0" applyAlignment="1" applyFont="1">
      <alignment horizontal="left" readingOrder="0" vertical="center"/>
    </xf>
    <xf borderId="0" fillId="0" fontId="19" numFmtId="164" xfId="0" applyAlignment="1" applyFont="1" applyNumberFormat="1">
      <alignment horizontal="center" vertical="bottom"/>
    </xf>
    <xf borderId="0" fillId="0" fontId="1" numFmtId="0" xfId="0" applyAlignment="1" applyFont="1">
      <alignment horizontal="center"/>
    </xf>
    <xf borderId="0" fillId="0" fontId="1" numFmtId="49" xfId="0" applyAlignment="1" applyFont="1" applyNumberFormat="1">
      <alignment horizontal="center" readingOrder="0"/>
    </xf>
    <xf borderId="0" fillId="0" fontId="1" numFmtId="49" xfId="0" applyAlignment="1" applyFont="1" applyNumberFormat="1">
      <alignment horizontal="left" readingOrder="0"/>
    </xf>
    <xf borderId="0" fillId="0" fontId="19" numFmtId="164" xfId="0" applyAlignment="1" applyFont="1" applyNumberFormat="1">
      <alignment horizontal="center" readingOrder="0" vertical="bottom"/>
    </xf>
    <xf borderId="0" fillId="6" fontId="1" numFmtId="2" xfId="0" applyAlignment="1" applyFont="1" applyNumberFormat="1">
      <alignment horizontal="center" readingOrder="0" vertical="center"/>
    </xf>
    <xf borderId="0" fillId="6" fontId="1" numFmtId="49" xfId="0" applyAlignment="1" applyFont="1" applyNumberFormat="1">
      <alignment horizontal="center" readingOrder="0" vertical="center"/>
    </xf>
    <xf borderId="0" fillId="6" fontId="1" numFmtId="2" xfId="0" applyAlignment="1" applyFont="1" applyNumberFormat="1">
      <alignment horizontal="center" readingOrder="0" shrinkToFit="0" vertical="center" wrapText="1"/>
    </xf>
    <xf borderId="0" fillId="6" fontId="1" numFmtId="10" xfId="0" applyAlignment="1" applyFont="1" applyNumberFormat="1">
      <alignment horizontal="center" readingOrder="0" vertical="center"/>
    </xf>
    <xf borderId="0" fillId="6" fontId="1" numFmtId="2" xfId="0" applyAlignment="1" applyFont="1" applyNumberFormat="1">
      <alignment horizontal="center" vertical="center"/>
    </xf>
    <xf borderId="0" fillId="9" fontId="1" numFmtId="49" xfId="0" applyAlignment="1" applyFont="1" applyNumberFormat="1">
      <alignment horizontal="center" readingOrder="0" vertical="center"/>
    </xf>
    <xf borderId="0" fillId="9" fontId="1" numFmtId="2" xfId="0" applyAlignment="1" applyFont="1" applyNumberFormat="1">
      <alignment horizontal="center" readingOrder="0" shrinkToFit="0" vertical="center" wrapText="1"/>
    </xf>
    <xf borderId="0" fillId="9" fontId="1" numFmtId="2" xfId="0" applyAlignment="1" applyFont="1" applyNumberFormat="1">
      <alignment horizontal="center" vertical="center"/>
    </xf>
    <xf borderId="0" fillId="0" fontId="1" numFmtId="2" xfId="0" applyAlignment="1" applyFont="1" applyNumberFormat="1">
      <alignment horizontal="center" readingOrder="0"/>
    </xf>
    <xf borderId="0" fillId="0" fontId="1" numFmtId="0" xfId="0" applyAlignment="1" applyFont="1">
      <alignment horizontal="center" readingOrder="0"/>
    </xf>
    <xf borderId="0" fillId="0" fontId="1" numFmtId="10" xfId="0" applyAlignment="1" applyFont="1" applyNumberFormat="1">
      <alignment horizontal="center" readingOrder="0"/>
    </xf>
    <xf borderId="0" fillId="0" fontId="19" numFmtId="0" xfId="0" applyAlignment="1" applyFont="1">
      <alignment horizontal="center" readingOrder="0" vertical="bottom"/>
    </xf>
    <xf borderId="0" fillId="6" fontId="1" numFmtId="49" xfId="0" applyAlignment="1" applyFont="1" applyNumberFormat="1">
      <alignment horizontal="center" readingOrder="0"/>
    </xf>
    <xf borderId="0" fillId="0" fontId="1" numFmtId="164" xfId="0" applyAlignment="1" applyFont="1" applyNumberFormat="1">
      <alignment horizontal="center"/>
    </xf>
    <xf borderId="0" fillId="0" fontId="1" numFmtId="49" xfId="0" applyAlignment="1" applyFont="1" applyNumberFormat="1">
      <alignment horizontal="center"/>
    </xf>
    <xf borderId="0" fillId="0" fontId="1" numFmtId="0" xfId="0" applyFont="1"/>
    <xf borderId="0" fillId="0" fontId="2" numFmtId="10" xfId="0" applyAlignment="1" applyFont="1" applyNumberFormat="1">
      <alignment readingOrder="0"/>
    </xf>
    <xf borderId="0" fillId="0" fontId="1" numFmtId="49" xfId="0" applyFont="1" applyNumberFormat="1"/>
    <xf borderId="0" fillId="0" fontId="19" numFmtId="49" xfId="0" applyAlignment="1" applyFont="1" applyNumberFormat="1">
      <alignment horizontal="center" readingOrder="0" vertical="bottom"/>
    </xf>
    <xf borderId="3" fillId="2" fontId="9" numFmtId="0" xfId="0" applyAlignment="1" applyBorder="1" applyFont="1">
      <alignment horizontal="center" readingOrder="0"/>
    </xf>
    <xf borderId="9" fillId="0" fontId="1" numFmtId="49" xfId="0" applyAlignment="1" applyBorder="1" applyFont="1" applyNumberFormat="1">
      <alignment horizontal="center" readingOrder="0"/>
    </xf>
    <xf borderId="9" fillId="0" fontId="1" numFmtId="9" xfId="0" applyAlignment="1" applyBorder="1" applyFont="1" applyNumberFormat="1">
      <alignment readingOrder="0"/>
    </xf>
    <xf borderId="9" fillId="0" fontId="19" numFmtId="164" xfId="0" applyAlignment="1" applyBorder="1" applyFont="1" applyNumberFormat="1">
      <alignment horizontal="center" readingOrder="0" vertical="bottom"/>
    </xf>
    <xf borderId="9" fillId="0" fontId="1" numFmtId="164" xfId="0" applyAlignment="1" applyBorder="1" applyFont="1" applyNumberFormat="1">
      <alignment readingOrder="0"/>
    </xf>
    <xf borderId="9" fillId="0" fontId="1" numFmtId="10" xfId="0" applyAlignment="1" applyBorder="1" applyFont="1" applyNumberFormat="1">
      <alignment readingOrder="0"/>
    </xf>
    <xf borderId="9" fillId="0" fontId="1" numFmtId="0" xfId="0" applyAlignment="1" applyBorder="1" applyFont="1">
      <alignment horizontal="center"/>
    </xf>
    <xf borderId="13" fillId="0" fontId="1" numFmtId="0" xfId="0" applyAlignment="1" applyBorder="1" applyFont="1">
      <alignment horizontal="center"/>
    </xf>
    <xf borderId="0" fillId="6" fontId="1" numFmtId="10" xfId="0" applyAlignment="1" applyFont="1" applyNumberFormat="1">
      <alignment readingOrder="0"/>
    </xf>
    <xf borderId="5" fillId="9" fontId="1" numFmtId="2" xfId="0" applyAlignment="1" applyBorder="1" applyFont="1" applyNumberFormat="1">
      <alignment horizontal="center" readingOrder="0" vertical="center"/>
    </xf>
    <xf borderId="0" fillId="9" fontId="1" numFmtId="10" xfId="0" applyAlignment="1" applyFont="1" applyNumberFormat="1">
      <alignment horizontal="center" readingOrder="0" vertical="center"/>
    </xf>
    <xf borderId="14" fillId="9" fontId="1" numFmtId="2" xfId="0" applyAlignment="1" applyBorder="1" applyFont="1" applyNumberFormat="1">
      <alignment horizontal="center" vertical="center"/>
    </xf>
    <xf borderId="5" fillId="0" fontId="1" numFmtId="2" xfId="0" applyAlignment="1" applyBorder="1" applyFont="1" applyNumberFormat="1">
      <alignment horizontal="center" readingOrder="0"/>
    </xf>
    <xf borderId="14" fillId="0" fontId="1" numFmtId="0" xfId="0" applyAlignment="1" applyBorder="1" applyFont="1">
      <alignment horizontal="center"/>
    </xf>
    <xf borderId="5" fillId="0" fontId="8" numFmtId="2" xfId="0" applyAlignment="1" applyBorder="1" applyFont="1" applyNumberFormat="1">
      <alignment horizontal="center" readingOrder="0"/>
    </xf>
    <xf borderId="0" fillId="0" fontId="8" numFmtId="49" xfId="0" applyAlignment="1" applyFont="1" applyNumberFormat="1">
      <alignment horizontal="center" readingOrder="0"/>
    </xf>
    <xf borderId="5" fillId="0" fontId="1" numFmtId="0" xfId="0" applyAlignment="1" applyBorder="1" applyFont="1">
      <alignment horizontal="center"/>
    </xf>
    <xf borderId="7" fillId="0" fontId="1" numFmtId="2" xfId="0" applyAlignment="1" applyBorder="1" applyFont="1" applyNumberFormat="1">
      <alignment horizontal="center" readingOrder="0"/>
    </xf>
    <xf borderId="8" fillId="0" fontId="1" numFmtId="49" xfId="0" applyAlignment="1" applyBorder="1" applyFont="1" applyNumberFormat="1">
      <alignment horizontal="center" readingOrder="0"/>
    </xf>
    <xf borderId="8" fillId="0" fontId="1" numFmtId="0" xfId="0" applyAlignment="1" applyBorder="1" applyFont="1">
      <alignment horizontal="center"/>
    </xf>
    <xf borderId="8" fillId="0" fontId="1" numFmtId="0" xfId="0" applyAlignment="1" applyBorder="1" applyFont="1">
      <alignment horizontal="center" readingOrder="0"/>
    </xf>
    <xf borderId="8" fillId="0" fontId="1" numFmtId="10" xfId="0" applyAlignment="1" applyBorder="1" applyFont="1" applyNumberFormat="1">
      <alignment horizontal="center"/>
    </xf>
    <xf borderId="8" fillId="0" fontId="1" numFmtId="0" xfId="0" applyAlignment="1" applyBorder="1" applyFont="1">
      <alignment horizontal="center" readingOrder="0"/>
    </xf>
    <xf borderId="8" fillId="0" fontId="19" numFmtId="164" xfId="0" applyAlignment="1" applyBorder="1" applyFont="1" applyNumberFormat="1">
      <alignment horizontal="center" readingOrder="0" vertical="bottom"/>
    </xf>
    <xf borderId="8" fillId="0" fontId="1" numFmtId="10" xfId="0" applyAlignment="1" applyBorder="1" applyFont="1" applyNumberFormat="1">
      <alignment horizontal="center" readingOrder="0"/>
    </xf>
    <xf borderId="15" fillId="0" fontId="1" numFmtId="0" xfId="0" applyAlignment="1" applyBorder="1" applyFont="1">
      <alignment horizontal="center"/>
    </xf>
    <xf borderId="0" fillId="0" fontId="8" numFmtId="0" xfId="0" applyAlignment="1" applyFont="1">
      <alignment horizontal="center"/>
    </xf>
    <xf borderId="0" fillId="0" fontId="8" numFmtId="0" xfId="0" applyAlignment="1" applyFont="1">
      <alignment horizontal="center" readingOrder="0"/>
    </xf>
    <xf borderId="0" fillId="0" fontId="8" numFmtId="10" xfId="0" applyAlignment="1" applyFont="1" applyNumberFormat="1">
      <alignment horizontal="center"/>
    </xf>
    <xf borderId="0" fillId="0" fontId="26" numFmtId="0" xfId="0" applyAlignment="1" applyFont="1">
      <alignment horizontal="center" readingOrder="0" vertical="bottom"/>
    </xf>
    <xf borderId="0" fillId="0" fontId="26" numFmtId="164" xfId="0" applyAlignment="1" applyFont="1" applyNumberFormat="1">
      <alignment horizontal="center" readingOrder="0" vertical="bottom"/>
    </xf>
    <xf borderId="0" fillId="0" fontId="8" numFmtId="0" xfId="0" applyAlignment="1" applyFont="1">
      <alignment horizontal="center" readingOrder="0"/>
    </xf>
    <xf borderId="0" fillId="0" fontId="8" numFmtId="10" xfId="0" applyAlignment="1" applyFont="1" applyNumberFormat="1">
      <alignment horizontal="center" readingOrder="0"/>
    </xf>
    <xf borderId="14" fillId="0" fontId="8" numFmtId="0" xfId="0" applyAlignment="1" applyBorder="1" applyFont="1">
      <alignment horizontal="center"/>
    </xf>
    <xf borderId="0" fillId="0" fontId="8" numFmtId="164" xfId="0" applyAlignment="1" applyFont="1" applyNumberFormat="1">
      <alignment horizontal="center"/>
    </xf>
    <xf borderId="7" fillId="0" fontId="8" numFmtId="2" xfId="0" applyAlignment="1" applyBorder="1" applyFont="1" applyNumberFormat="1">
      <alignment horizontal="center" readingOrder="0"/>
    </xf>
    <xf borderId="8" fillId="0" fontId="8" numFmtId="49" xfId="0" applyAlignment="1" applyBorder="1" applyFont="1" applyNumberFormat="1">
      <alignment horizontal="center" readingOrder="0"/>
    </xf>
    <xf borderId="8" fillId="0" fontId="8" numFmtId="0" xfId="0" applyAlignment="1" applyBorder="1" applyFont="1">
      <alignment horizontal="center"/>
    </xf>
    <xf borderId="8" fillId="0" fontId="8" numFmtId="0" xfId="0" applyAlignment="1" applyBorder="1" applyFont="1">
      <alignment horizontal="center" readingOrder="0"/>
    </xf>
    <xf borderId="8" fillId="0" fontId="8" numFmtId="10" xfId="0" applyAlignment="1" applyBorder="1" applyFont="1" applyNumberFormat="1">
      <alignment horizontal="center"/>
    </xf>
    <xf borderId="8" fillId="0" fontId="8" numFmtId="0" xfId="0" applyAlignment="1" applyBorder="1" applyFont="1">
      <alignment horizontal="center" readingOrder="0"/>
    </xf>
    <xf borderId="8" fillId="0" fontId="26" numFmtId="164" xfId="0" applyAlignment="1" applyBorder="1" applyFont="1" applyNumberFormat="1">
      <alignment horizontal="center" readingOrder="0" vertical="bottom"/>
    </xf>
    <xf borderId="8" fillId="0" fontId="8" numFmtId="10" xfId="0" applyAlignment="1" applyBorder="1" applyFont="1" applyNumberFormat="1">
      <alignment horizontal="center" readingOrder="0"/>
    </xf>
    <xf borderId="15" fillId="0" fontId="8" numFmtId="0" xfId="0" applyAlignment="1" applyBorder="1" applyFont="1">
      <alignment horizontal="center"/>
    </xf>
    <xf borderId="0" fillId="0" fontId="1" numFmtId="3" xfId="0" applyAlignment="1" applyFont="1" applyNumberFormat="1">
      <alignment horizontal="center" readingOrder="0"/>
    </xf>
    <xf borderId="8" fillId="0" fontId="1" numFmtId="164" xfId="0" applyAlignment="1" applyBorder="1" applyFont="1" applyNumberFormat="1">
      <alignment horizontal="center"/>
    </xf>
    <xf borderId="0" fillId="6" fontId="1" numFmtId="9" xfId="0" applyAlignment="1" applyFont="1" applyNumberFormat="1">
      <alignment readingOrder="0"/>
    </xf>
    <xf borderId="8" fillId="0" fontId="1" numFmtId="3" xfId="0" applyAlignment="1" applyBorder="1" applyFont="1" applyNumberFormat="1">
      <alignment horizontal="center" readingOrder="0"/>
    </xf>
    <xf borderId="3" fillId="2" fontId="9" numFmtId="49" xfId="0" applyAlignment="1" applyBorder="1" applyFont="1" applyNumberFormat="1">
      <alignment horizontal="center" readingOrder="0"/>
    </xf>
    <xf borderId="8" fillId="0" fontId="8" numFmtId="164" xfId="0" applyAlignment="1" applyBorder="1" applyFont="1" applyNumberFormat="1">
      <alignment horizontal="center"/>
    </xf>
    <xf borderId="0" fillId="0" fontId="1" numFmtId="10" xfId="0" applyAlignment="1" applyFont="1" applyNumberFormat="1">
      <alignment horizontal="left" readingOrder="0"/>
    </xf>
    <xf borderId="0" fillId="0" fontId="19" numFmtId="10" xfId="0" applyAlignment="1" applyFont="1" applyNumberFormat="1">
      <alignment horizontal="center" readingOrder="0" vertical="bottom"/>
    </xf>
    <xf borderId="9" fillId="6" fontId="1" numFmtId="49" xfId="0" applyAlignment="1" applyBorder="1" applyFont="1" applyNumberFormat="1">
      <alignment horizontal="center" readingOrder="0" vertical="center"/>
    </xf>
    <xf borderId="9" fillId="6" fontId="1" numFmtId="2" xfId="0" applyAlignment="1" applyBorder="1" applyFont="1" applyNumberFormat="1">
      <alignment horizontal="center" readingOrder="0" vertical="center"/>
    </xf>
    <xf borderId="9" fillId="6" fontId="1" numFmtId="2" xfId="0" applyAlignment="1" applyBorder="1" applyFont="1" applyNumberFormat="1">
      <alignment horizontal="left" readingOrder="0" vertical="center"/>
    </xf>
    <xf borderId="9" fillId="6" fontId="1" numFmtId="0" xfId="0" applyAlignment="1" applyBorder="1" applyFont="1">
      <alignment horizontal="center" readingOrder="0" vertical="center"/>
    </xf>
    <xf borderId="9" fillId="6" fontId="1" numFmtId="2" xfId="0" applyAlignment="1" applyBorder="1" applyFont="1" applyNumberFormat="1">
      <alignment horizontal="center" readingOrder="0" shrinkToFit="0" vertical="center" wrapText="1"/>
    </xf>
    <xf borderId="9" fillId="6" fontId="1" numFmtId="10" xfId="0" applyAlignment="1" applyBorder="1" applyFont="1" applyNumberFormat="1">
      <alignment horizontal="center" readingOrder="0" vertical="center"/>
    </xf>
    <xf borderId="9" fillId="6" fontId="1" numFmtId="2" xfId="0" applyAlignment="1" applyBorder="1" applyFont="1" applyNumberFormat="1">
      <alignment horizontal="center" vertical="center"/>
    </xf>
    <xf borderId="8" fillId="0" fontId="1" numFmtId="2" xfId="0" applyAlignment="1" applyBorder="1" applyFont="1" applyNumberFormat="1">
      <alignment horizontal="center" readingOrder="0"/>
    </xf>
    <xf borderId="8" fillId="0" fontId="19" numFmtId="0" xfId="0" applyAlignment="1" applyBorder="1" applyFont="1">
      <alignment horizontal="center" readingOrder="0" vertical="bottom"/>
    </xf>
    <xf borderId="8" fillId="0" fontId="19" numFmtId="10" xfId="0" applyAlignment="1" applyBorder="1" applyFont="1" applyNumberFormat="1">
      <alignment horizontal="center" readingOrder="0" vertical="bottom"/>
    </xf>
    <xf borderId="0" fillId="0" fontId="1" numFmtId="4" xfId="0" applyFont="1" applyNumberFormat="1"/>
    <xf borderId="0" fillId="0" fontId="1" numFmtId="173" xfId="0" applyFont="1" applyNumberFormat="1"/>
    <xf borderId="0" fillId="0" fontId="1" numFmtId="0" xfId="0" applyAlignment="1" applyFont="1">
      <alignment horizontal="left"/>
    </xf>
    <xf borderId="0" fillId="0" fontId="1" numFmtId="4" xfId="0" applyAlignment="1" applyFont="1" applyNumberFormat="1">
      <alignment horizontal="center" readingOrder="0"/>
    </xf>
    <xf borderId="0" fillId="0" fontId="1" numFmtId="173" xfId="0" applyAlignment="1" applyFont="1" applyNumberFormat="1">
      <alignment horizontal="center" readingOrder="0"/>
    </xf>
    <xf borderId="0" fillId="0" fontId="0" numFmtId="49" xfId="0" applyAlignment="1" applyFont="1" applyNumberFormat="1">
      <alignment horizontal="left" readingOrder="0"/>
    </xf>
    <xf borderId="0" fillId="0" fontId="1" numFmtId="173" xfId="0" applyAlignment="1" applyFont="1" applyNumberFormat="1">
      <alignment horizontal="center"/>
    </xf>
    <xf borderId="0" fillId="0" fontId="21" numFmtId="0" xfId="0" applyAlignment="1" applyFont="1">
      <alignment horizontal="center" readingOrder="0" vertical="bottom"/>
    </xf>
    <xf borderId="0" fillId="0" fontId="1" numFmtId="4" xfId="0" applyAlignment="1" applyFont="1" applyNumberFormat="1">
      <alignment horizontal="center"/>
    </xf>
    <xf borderId="0" fillId="0" fontId="1" numFmtId="173" xfId="0" applyAlignment="1" applyFont="1" applyNumberFormat="1">
      <alignment horizontal="left" readingOrder="0"/>
    </xf>
    <xf borderId="0" fillId="0" fontId="1" numFmtId="49" xfId="0" applyAlignment="1" applyFont="1" applyNumberFormat="1">
      <alignment readingOrder="0"/>
    </xf>
    <xf borderId="0" fillId="0" fontId="2" numFmtId="0" xfId="0" applyAlignment="1" applyFont="1">
      <alignment horizontal="center" readingOrder="0"/>
    </xf>
    <xf borderId="0" fillId="0" fontId="8" numFmtId="49" xfId="0" applyAlignment="1" applyFont="1" applyNumberFormat="1">
      <alignment horizontal="left" readingOrder="0"/>
    </xf>
    <xf borderId="1" fillId="0" fontId="1" numFmtId="0" xfId="0" applyAlignment="1" applyBorder="1" applyFont="1">
      <alignment horizontal="center" readingOrder="0"/>
    </xf>
    <xf borderId="1" fillId="0" fontId="1" numFmtId="49" xfId="0" applyAlignment="1" applyBorder="1" applyFont="1" applyNumberFormat="1">
      <alignment horizontal="center" readingOrder="0"/>
    </xf>
    <xf borderId="9" fillId="0" fontId="1" numFmtId="10" xfId="0" applyAlignment="1" applyBorder="1" applyFont="1" applyNumberFormat="1">
      <alignment horizontal="center"/>
    </xf>
    <xf borderId="9" fillId="0" fontId="1" numFmtId="164" xfId="0" applyAlignment="1" applyBorder="1" applyFont="1" applyNumberFormat="1">
      <alignment horizontal="center"/>
    </xf>
    <xf borderId="9" fillId="0" fontId="1" numFmtId="0" xfId="0" applyAlignment="1" applyBorder="1" applyFont="1">
      <alignment horizontal="center"/>
    </xf>
    <xf borderId="9" fillId="0" fontId="1" numFmtId="4" xfId="0" applyAlignment="1" applyBorder="1" applyFont="1" applyNumberFormat="1">
      <alignment horizontal="center"/>
    </xf>
    <xf borderId="9" fillId="0" fontId="1" numFmtId="173" xfId="0" applyAlignment="1" applyBorder="1" applyFont="1" applyNumberFormat="1">
      <alignment horizontal="center"/>
    </xf>
    <xf borderId="9" fillId="0" fontId="1" numFmtId="49" xfId="0" applyAlignment="1" applyBorder="1" applyFont="1" applyNumberFormat="1">
      <alignment horizontal="center"/>
    </xf>
    <xf borderId="9" fillId="0" fontId="1" numFmtId="0" xfId="0" applyAlignment="1" applyBorder="1" applyFont="1">
      <alignment horizontal="center" readingOrder="0"/>
    </xf>
    <xf borderId="0" fillId="9" fontId="1" numFmtId="0" xfId="0" applyAlignment="1" applyFont="1">
      <alignment horizontal="center" readingOrder="0" shrinkToFit="0" vertical="center" wrapText="1"/>
    </xf>
    <xf borderId="0" fillId="9" fontId="1" numFmtId="4" xfId="0" applyAlignment="1" applyFont="1" applyNumberFormat="1">
      <alignment horizontal="center" readingOrder="0" vertical="center"/>
    </xf>
    <xf borderId="0" fillId="9" fontId="1" numFmtId="173" xfId="0" applyAlignment="1" applyFont="1" applyNumberFormat="1">
      <alignment horizontal="center" readingOrder="0" vertical="center"/>
    </xf>
    <xf borderId="8" fillId="0" fontId="1" numFmtId="171" xfId="0" applyAlignment="1" applyBorder="1" applyFont="1" applyNumberFormat="1">
      <alignment horizontal="center" readingOrder="0"/>
    </xf>
    <xf borderId="8" fillId="0" fontId="1" numFmtId="4" xfId="0" applyAlignment="1" applyBorder="1" applyFont="1" applyNumberFormat="1">
      <alignment horizontal="center" readingOrder="0"/>
    </xf>
    <xf borderId="8" fillId="0" fontId="1" numFmtId="173" xfId="0" applyAlignment="1" applyBorder="1" applyFont="1" applyNumberFormat="1">
      <alignment horizontal="center" readingOrder="0"/>
    </xf>
    <xf borderId="8" fillId="0" fontId="1" numFmtId="49" xfId="0" applyAlignment="1" applyBorder="1" applyFont="1" applyNumberFormat="1">
      <alignment horizontal="center"/>
    </xf>
    <xf borderId="11" fillId="0" fontId="1" numFmtId="171" xfId="0" applyAlignment="1" applyBorder="1" applyFont="1" applyNumberFormat="1">
      <alignment horizontal="center" readingOrder="0"/>
    </xf>
    <xf borderId="9" fillId="0" fontId="1" numFmtId="0" xfId="0" applyAlignment="1" applyBorder="1" applyFont="1">
      <alignment horizontal="left" readingOrder="0"/>
    </xf>
    <xf borderId="9" fillId="0" fontId="1" numFmtId="10" xfId="0" applyAlignment="1" applyBorder="1" applyFont="1" applyNumberFormat="1">
      <alignment horizontal="left"/>
    </xf>
    <xf borderId="9" fillId="0" fontId="1" numFmtId="173" xfId="0" applyAlignment="1" applyBorder="1" applyFont="1" applyNumberFormat="1">
      <alignment horizontal="center" readingOrder="0"/>
    </xf>
    <xf borderId="0" fillId="0" fontId="1" numFmtId="2" xfId="0" applyAlignment="1" applyFont="1" applyNumberFormat="1">
      <alignment horizontal="center"/>
    </xf>
    <xf borderId="0" fillId="0" fontId="19" numFmtId="49" xfId="0" applyAlignment="1" applyFont="1" applyNumberFormat="1">
      <alignment horizontal="center" vertical="center"/>
    </xf>
    <xf borderId="0" fillId="0" fontId="19" numFmtId="164" xfId="0" applyAlignment="1" applyFont="1" applyNumberFormat="1">
      <alignment horizontal="center" vertical="center"/>
    </xf>
    <xf borderId="0" fillId="0" fontId="1" numFmtId="9" xfId="0" applyAlignment="1" applyFont="1" applyNumberFormat="1">
      <alignment horizontal="center" readingOrder="0" vertical="center"/>
    </xf>
    <xf borderId="1" fillId="0" fontId="1" numFmtId="0" xfId="0" applyAlignment="1" applyBorder="1" applyFont="1">
      <alignment horizontal="center" readingOrder="0" vertical="center"/>
    </xf>
    <xf borderId="1" fillId="0" fontId="1" numFmtId="49" xfId="0" applyAlignment="1" applyBorder="1" applyFont="1" applyNumberFormat="1">
      <alignment horizontal="center" readingOrder="0" vertical="center"/>
    </xf>
    <xf borderId="9" fillId="0" fontId="1" numFmtId="0" xfId="0" applyAlignment="1" applyBorder="1" applyFont="1">
      <alignment horizontal="center" vertical="center"/>
    </xf>
    <xf borderId="9" fillId="0" fontId="1" numFmtId="10" xfId="0" applyAlignment="1" applyBorder="1" applyFont="1" applyNumberFormat="1">
      <alignment horizontal="center" vertical="center"/>
    </xf>
    <xf borderId="9" fillId="0" fontId="1" numFmtId="49" xfId="0" applyAlignment="1" applyBorder="1" applyFont="1" applyNumberFormat="1">
      <alignment horizontal="center" vertical="center"/>
    </xf>
    <xf borderId="9" fillId="0" fontId="1" numFmtId="4" xfId="0" applyAlignment="1" applyBorder="1" applyFont="1" applyNumberFormat="1">
      <alignment horizontal="center" readingOrder="0" vertical="center"/>
    </xf>
    <xf borderId="9" fillId="0" fontId="1" numFmtId="10" xfId="0" applyAlignment="1" applyBorder="1" applyFont="1" applyNumberFormat="1">
      <alignment horizontal="center" readingOrder="0" vertical="center"/>
    </xf>
    <xf borderId="9" fillId="0" fontId="1" numFmtId="0" xfId="0" applyAlignment="1" applyBorder="1" applyFont="1">
      <alignment horizontal="center" readingOrder="0" vertical="center"/>
    </xf>
    <xf borderId="9" fillId="0" fontId="19" numFmtId="0" xfId="0" applyAlignment="1" applyBorder="1" applyFont="1">
      <alignment horizontal="center" vertical="center"/>
    </xf>
    <xf borderId="0" fillId="9" fontId="19" numFmtId="0" xfId="0" applyAlignment="1" applyFont="1">
      <alignment horizontal="center" vertical="center"/>
    </xf>
    <xf borderId="8" fillId="0" fontId="1" numFmtId="49" xfId="0" applyAlignment="1" applyBorder="1" applyFont="1" applyNumberFormat="1">
      <alignment horizontal="center" readingOrder="0" vertical="center"/>
    </xf>
    <xf borderId="8" fillId="0" fontId="1" numFmtId="0" xfId="0" applyAlignment="1" applyBorder="1" applyFont="1">
      <alignment horizontal="center" readingOrder="0" vertical="center"/>
    </xf>
    <xf borderId="8" fillId="0" fontId="1" numFmtId="10" xfId="0" applyAlignment="1" applyBorder="1" applyFont="1" applyNumberFormat="1">
      <alignment horizontal="center" vertical="center"/>
    </xf>
    <xf borderId="8" fillId="0" fontId="1" numFmtId="49" xfId="0" applyAlignment="1" applyBorder="1" applyFont="1" applyNumberFormat="1">
      <alignment horizontal="center" vertical="center"/>
    </xf>
    <xf borderId="8" fillId="0" fontId="1" numFmtId="4" xfId="0" applyAlignment="1" applyBorder="1" applyFont="1" applyNumberFormat="1">
      <alignment horizontal="center" readingOrder="0" vertical="center"/>
    </xf>
    <xf borderId="8" fillId="0" fontId="1" numFmtId="10" xfId="0" applyAlignment="1" applyBorder="1" applyFont="1" applyNumberFormat="1">
      <alignment horizontal="center" readingOrder="0" vertical="center"/>
    </xf>
    <xf borderId="8" fillId="0" fontId="1" numFmtId="171" xfId="0" applyAlignment="1" applyBorder="1" applyFont="1" applyNumberFormat="1">
      <alignment horizontal="center" readingOrder="0" vertical="center"/>
    </xf>
    <xf borderId="8" fillId="0" fontId="19" numFmtId="0" xfId="0" applyAlignment="1" applyBorder="1" applyFont="1">
      <alignment horizontal="center" vertical="center"/>
    </xf>
    <xf borderId="8" fillId="10" fontId="1" numFmtId="0" xfId="0" applyAlignment="1" applyBorder="1" applyFill="1" applyFont="1">
      <alignment horizontal="center" readingOrder="0" vertical="center"/>
    </xf>
    <xf borderId="8" fillId="6" fontId="1" numFmtId="0" xfId="0" applyAlignment="1" applyBorder="1" applyFont="1">
      <alignment horizontal="center" readingOrder="0" vertical="center"/>
    </xf>
    <xf borderId="8" fillId="6" fontId="19" numFmtId="0" xfId="0" applyAlignment="1" applyBorder="1" applyFont="1">
      <alignment horizontal="center" vertical="center"/>
    </xf>
    <xf borderId="8" fillId="11" fontId="1" numFmtId="0" xfId="0" applyAlignment="1" applyBorder="1" applyFill="1" applyFont="1">
      <alignment horizontal="center" readingOrder="0" vertical="center"/>
    </xf>
    <xf borderId="8" fillId="0" fontId="19" numFmtId="49" xfId="0" applyAlignment="1" applyBorder="1" applyFont="1" applyNumberFormat="1">
      <alignment horizontal="center" readingOrder="0" vertical="center"/>
    </xf>
    <xf borderId="8" fillId="0" fontId="19" numFmtId="10" xfId="0" applyAlignment="1" applyBorder="1" applyFont="1" applyNumberFormat="1">
      <alignment horizontal="center" vertical="center"/>
    </xf>
    <xf borderId="8" fillId="0" fontId="19" numFmtId="0" xfId="0" applyAlignment="1" applyBorder="1" applyFont="1">
      <alignment horizontal="center" readingOrder="0" vertical="center"/>
    </xf>
    <xf borderId="8" fillId="11" fontId="19" numFmtId="0" xfId="0" applyAlignment="1" applyBorder="1" applyFont="1">
      <alignment horizontal="center" readingOrder="0" vertical="center"/>
    </xf>
    <xf borderId="0" fillId="0" fontId="1" numFmtId="171" xfId="0" applyAlignment="1" applyFont="1" applyNumberFormat="1">
      <alignment horizontal="center" readingOrder="0"/>
    </xf>
    <xf borderId="0" fillId="0" fontId="1" numFmtId="49" xfId="0" applyAlignment="1" applyFont="1" applyNumberFormat="1">
      <alignment horizontal="left"/>
    </xf>
    <xf borderId="0" fillId="0" fontId="19" numFmtId="10" xfId="0" applyAlignment="1" applyFont="1" applyNumberFormat="1">
      <alignment vertical="bottom"/>
    </xf>
    <xf borderId="0" fillId="0" fontId="19" numFmtId="10" xfId="0" applyAlignment="1" applyFont="1" applyNumberFormat="1">
      <alignment horizontal="center" vertical="bottom"/>
    </xf>
    <xf borderId="0" fillId="0" fontId="19" numFmtId="10" xfId="0" applyAlignment="1" applyFont="1" applyNumberFormat="1">
      <alignment horizontal="right" vertical="bottom"/>
    </xf>
    <xf borderId="0" fillId="0" fontId="19" numFmtId="9" xfId="0" applyAlignment="1" applyFont="1" applyNumberFormat="1">
      <alignment horizontal="right" vertical="bottom"/>
    </xf>
    <xf borderId="0" fillId="0" fontId="19" numFmtId="0" xfId="0" applyAlignment="1" applyFont="1">
      <alignment horizontal="center" vertical="bottom"/>
    </xf>
    <xf borderId="0" fillId="0" fontId="19" numFmtId="0" xfId="0" applyAlignment="1" applyFont="1">
      <alignment horizontal="right" readingOrder="0" vertical="bottom"/>
    </xf>
    <xf borderId="0" fillId="0" fontId="19" numFmtId="173" xfId="0" applyAlignment="1" applyFont="1" applyNumberFormat="1">
      <alignment horizontal="center" vertical="bottom"/>
    </xf>
    <xf borderId="0" fillId="0" fontId="19" numFmtId="173" xfId="0" applyAlignment="1" applyFont="1" applyNumberFormat="1">
      <alignment vertical="bottom"/>
    </xf>
    <xf borderId="0" fillId="0" fontId="1" numFmtId="0" xfId="0" applyFont="1"/>
    <xf borderId="8" fillId="0" fontId="1" numFmtId="164" xfId="0" applyAlignment="1" applyBorder="1" applyFont="1" applyNumberFormat="1">
      <alignment horizontal="center" readingOrder="0"/>
    </xf>
    <xf borderId="11" fillId="0" fontId="1" numFmtId="0" xfId="0" applyAlignment="1" applyBorder="1" applyFont="1">
      <alignment horizontal="center"/>
    </xf>
    <xf borderId="11" fillId="0" fontId="1" numFmtId="49" xfId="0" applyAlignment="1" applyBorder="1" applyFont="1" applyNumberFormat="1">
      <alignment horizontal="center" readingOrder="0"/>
    </xf>
    <xf borderId="11" fillId="0" fontId="1" numFmtId="0" xfId="0" applyAlignment="1" applyBorder="1" applyFont="1">
      <alignment horizontal="center" readingOrder="0"/>
    </xf>
    <xf borderId="11" fillId="0" fontId="1" numFmtId="10" xfId="0" applyAlignment="1" applyBorder="1" applyFont="1" applyNumberFormat="1">
      <alignment horizontal="center"/>
    </xf>
    <xf borderId="11" fillId="0" fontId="1" numFmtId="10" xfId="0" applyAlignment="1" applyBorder="1" applyFont="1" applyNumberFormat="1">
      <alignment horizontal="center" readingOrder="0"/>
    </xf>
    <xf borderId="9" fillId="0" fontId="1" numFmtId="171" xfId="0" applyAlignment="1" applyBorder="1" applyFont="1" applyNumberFormat="1">
      <alignment horizontal="center" readingOrder="0"/>
    </xf>
    <xf borderId="9" fillId="0" fontId="1" numFmtId="10" xfId="0" applyAlignment="1" applyBorder="1" applyFont="1" applyNumberFormat="1">
      <alignment horizontal="center" readingOrder="0"/>
    </xf>
    <xf borderId="0" fillId="0" fontId="1" numFmtId="164" xfId="0" applyAlignment="1" applyFont="1" applyNumberFormat="1">
      <alignment horizontal="center" readingOrder="0"/>
    </xf>
    <xf borderId="9" fillId="0" fontId="1" numFmtId="164" xfId="0" applyAlignment="1" applyBorder="1" applyFont="1" applyNumberFormat="1">
      <alignment horizontal="center" readingOrder="0"/>
    </xf>
    <xf quotePrefix="1" borderId="0" fillId="0" fontId="1" numFmtId="0" xfId="0" applyAlignment="1" applyFont="1">
      <alignment horizontal="center" readingOrder="0"/>
    </xf>
    <xf quotePrefix="1" borderId="8" fillId="0" fontId="1" numFmtId="49" xfId="0" applyAlignment="1" applyBorder="1" applyFont="1" applyNumberFormat="1">
      <alignment horizontal="center" readingOrder="0"/>
    </xf>
    <xf quotePrefix="1" borderId="8" fillId="0" fontId="1" numFmtId="0" xfId="0" applyAlignment="1" applyBorder="1" applyFont="1">
      <alignment horizontal="center" readingOrder="0"/>
    </xf>
    <xf quotePrefix="1" borderId="0" fillId="0" fontId="1" numFmtId="49" xfId="0" applyAlignment="1" applyFont="1" applyNumberFormat="1">
      <alignment horizontal="center" readingOrder="0"/>
    </xf>
    <xf borderId="0" fillId="0" fontId="27" numFmtId="0" xfId="0" applyAlignment="1" applyFont="1">
      <alignment readingOrder="0"/>
    </xf>
    <xf borderId="2" fillId="0" fontId="1" numFmtId="164" xfId="0" applyAlignment="1" applyBorder="1" applyFont="1" applyNumberFormat="1">
      <alignment horizontal="center" vertical="center"/>
    </xf>
    <xf borderId="2" fillId="0" fontId="1" numFmtId="0" xfId="0" applyAlignment="1" applyBorder="1" applyFont="1">
      <alignment horizontal="center" vertical="center"/>
    </xf>
    <xf borderId="2" fillId="0" fontId="1" numFmtId="174" xfId="0" applyAlignment="1" applyBorder="1" applyFont="1" applyNumberFormat="1">
      <alignment horizontal="center" readingOrder="0" vertical="center"/>
    </xf>
    <xf borderId="2" fillId="0" fontId="1" numFmtId="0" xfId="0" applyAlignment="1" applyBorder="1" applyFont="1">
      <alignment horizontal="center" readingOrder="0" vertical="center"/>
    </xf>
    <xf borderId="4" fillId="0" fontId="1" numFmtId="164" xfId="0" applyAlignment="1" applyBorder="1" applyFont="1" applyNumberFormat="1">
      <alignment horizontal="center" vertical="center"/>
    </xf>
    <xf borderId="4" fillId="0" fontId="1" numFmtId="0" xfId="0" applyAlignment="1" applyBorder="1" applyFont="1">
      <alignment horizontal="center" vertical="center"/>
    </xf>
    <xf borderId="6" fillId="0" fontId="1" numFmtId="164" xfId="0" applyAlignment="1" applyBorder="1" applyFont="1" applyNumberFormat="1">
      <alignment horizontal="center" vertical="center"/>
    </xf>
    <xf borderId="6" fillId="0" fontId="1" numFmtId="0" xfId="0" applyAlignment="1" applyBorder="1" applyFont="1">
      <alignment horizontal="center" readingOrder="0" vertical="center"/>
    </xf>
    <xf borderId="6" fillId="0" fontId="1" numFmtId="0" xfId="0" applyAlignment="1" applyBorder="1" applyFont="1">
      <alignment horizontal="center" vertical="center"/>
    </xf>
    <xf borderId="2" fillId="6" fontId="1" numFmtId="164" xfId="0" applyAlignment="1" applyBorder="1" applyFont="1" applyNumberFormat="1">
      <alignment horizontal="center" vertical="center"/>
    </xf>
    <xf borderId="2" fillId="6" fontId="1" numFmtId="0" xfId="0" applyAlignment="1" applyBorder="1" applyFont="1">
      <alignment horizontal="center" vertical="center"/>
    </xf>
    <xf borderId="2" fillId="6" fontId="1" numFmtId="174" xfId="0" applyAlignment="1" applyBorder="1" applyFont="1" applyNumberFormat="1">
      <alignment horizontal="center" readingOrder="0" vertical="center"/>
    </xf>
    <xf borderId="4" fillId="9" fontId="1" numFmtId="0" xfId="0" applyAlignment="1" applyBorder="1" applyFont="1">
      <alignment horizontal="center" readingOrder="0" vertical="center"/>
    </xf>
    <xf borderId="0" fillId="6" fontId="1" numFmtId="0" xfId="0" applyAlignment="1" applyFont="1">
      <alignment readingOrder="0"/>
    </xf>
    <xf borderId="0" fillId="6" fontId="1" numFmtId="0" xfId="0" applyFont="1"/>
    <xf borderId="0" fillId="6" fontId="28" numFmtId="0" xfId="0" applyAlignment="1" applyFont="1">
      <alignment readingOrder="0"/>
    </xf>
    <xf borderId="0" fillId="6" fontId="29" numFmtId="0" xfId="0" applyAlignment="1" applyFont="1">
      <alignment readingOrder="0"/>
    </xf>
    <xf borderId="0" fillId="6" fontId="1" numFmtId="3" xfId="0" applyAlignment="1" applyFont="1" applyNumberFormat="1">
      <alignment readingOrder="0"/>
    </xf>
    <xf borderId="0" fillId="0" fontId="1" numFmtId="3" xfId="0" applyAlignment="1" applyFont="1" applyNumberFormat="1">
      <alignment horizontal="center"/>
    </xf>
    <xf borderId="0" fillId="9" fontId="1" numFmtId="49" xfId="0" applyAlignment="1" applyFont="1" applyNumberFormat="1">
      <alignment readingOrder="0"/>
    </xf>
    <xf borderId="0" fillId="9" fontId="1" numFmtId="2" xfId="0" applyAlignment="1" applyFont="1" applyNumberFormat="1">
      <alignment horizontal="left" readingOrder="0" shrinkToFit="0" vertical="center" wrapText="1"/>
    </xf>
    <xf borderId="0" fillId="0" fontId="1" numFmtId="0" xfId="0" applyAlignment="1" applyFont="1">
      <alignment horizontal="left" readingOrder="0" shrinkToFit="0" wrapText="1"/>
    </xf>
    <xf borderId="0" fillId="0" fontId="19" numFmtId="2" xfId="0" applyAlignment="1" applyFont="1" applyNumberFormat="1">
      <alignment horizontal="center" readingOrder="0" vertical="bottom"/>
    </xf>
    <xf borderId="0" fillId="0" fontId="19" numFmtId="2" xfId="0" applyAlignment="1" applyFont="1" applyNumberFormat="1">
      <alignment readingOrder="0" shrinkToFit="0" vertical="bottom" wrapText="1"/>
    </xf>
    <xf borderId="0" fillId="0" fontId="19" numFmtId="2" xfId="0" applyAlignment="1" applyFont="1" applyNumberFormat="1">
      <alignment readingOrder="0" vertical="bottom"/>
    </xf>
    <xf borderId="0" fillId="0" fontId="1" numFmtId="0" xfId="0" applyAlignment="1" applyFont="1">
      <alignment horizontal="left" shrinkToFit="0" wrapText="1"/>
    </xf>
    <xf borderId="0" fillId="0" fontId="1" numFmtId="2" xfId="0" applyAlignment="1" applyFont="1" applyNumberFormat="1">
      <alignment horizontal="left" readingOrder="0" shrinkToFit="0" vertical="center" wrapText="1"/>
    </xf>
    <xf borderId="0" fillId="0" fontId="30" numFmtId="49" xfId="0" applyAlignment="1" applyFont="1" applyNumberFormat="1">
      <alignment horizontal="right" readingOrder="0" shrinkToFit="0" wrapText="0"/>
    </xf>
    <xf borderId="0" fillId="0" fontId="19" numFmtId="2" xfId="0" applyAlignment="1" applyFont="1" applyNumberFormat="1">
      <alignment horizontal="center" readingOrder="0" shrinkToFit="0" vertical="bottom" wrapText="1"/>
    </xf>
    <xf borderId="8" fillId="0" fontId="19" numFmtId="2" xfId="0" applyAlignment="1" applyBorder="1" applyFont="1" applyNumberFormat="1">
      <alignment horizontal="left" readingOrder="0" shrinkToFit="0" vertical="bottom" wrapText="0"/>
    </xf>
    <xf borderId="0" fillId="0" fontId="1" numFmtId="0" xfId="0" applyAlignment="1" applyFont="1">
      <alignment readingOrder="0"/>
    </xf>
    <xf borderId="0" fillId="0" fontId="31" numFmtId="0" xfId="0" applyAlignment="1" applyFont="1">
      <alignment readingOrder="0"/>
    </xf>
  </cellXfs>
  <cellStyles count="1">
    <cellStyle xfId="0" name="Normal" builtinId="0"/>
  </cellStyles>
  <dxfs count="10">
    <dxf>
      <font/>
      <fill>
        <patternFill patternType="solid">
          <fgColor rgb="FFCFE2F3"/>
          <bgColor rgb="FFCFE2F3"/>
        </patternFill>
      </fill>
      <border/>
    </dxf>
    <dxf>
      <font/>
      <fill>
        <patternFill patternType="solid">
          <fgColor rgb="FFF4CCCC"/>
          <bgColor rgb="FFF4CCCC"/>
        </patternFill>
      </fill>
      <border/>
    </dxf>
    <dxf>
      <font/>
      <fill>
        <patternFill patternType="solid">
          <fgColor rgb="FFB7E1CD"/>
          <bgColor rgb="FFB7E1CD"/>
        </patternFill>
      </fill>
      <border/>
    </dxf>
    <dxf>
      <font/>
      <fill>
        <patternFill patternType="solid">
          <fgColor rgb="FF93C47D"/>
          <bgColor rgb="FF93C47D"/>
        </patternFill>
      </fill>
      <border/>
    </dxf>
    <dxf>
      <font/>
      <fill>
        <patternFill patternType="solid">
          <fgColor rgb="FFC9DAF8"/>
          <bgColor rgb="FFC9DAF8"/>
        </patternFill>
      </fill>
      <border/>
    </dxf>
    <dxf>
      <font/>
      <fill>
        <patternFill patternType="solid">
          <fgColor rgb="FFD9D9D9"/>
          <bgColor rgb="FFD9D9D9"/>
        </patternFill>
      </fill>
      <border/>
    </dxf>
    <dxf>
      <font/>
      <fill>
        <patternFill patternType="solid">
          <fgColor rgb="FFD9EAD3"/>
          <bgColor rgb="FFD9EAD3"/>
        </patternFill>
      </fill>
      <border/>
    </dxf>
    <dxf>
      <font/>
      <fill>
        <patternFill patternType="solid">
          <fgColor rgb="FFD9D2E9"/>
          <bgColor rgb="FFD9D2E9"/>
        </patternFill>
      </fill>
      <border/>
    </dxf>
    <dxf>
      <font>
        <color rgb="FF000000"/>
      </font>
      <fill>
        <patternFill patternType="solid">
          <fgColor rgb="FFF4CCCC"/>
          <bgColor rgb="FFF4CCCC"/>
        </patternFill>
      </fill>
      <border/>
    </dxf>
    <dxf>
      <font/>
      <fill>
        <patternFill patternType="solid">
          <fgColor rgb="FFCCCCCC"/>
          <bgColor rgb="FFCCCCCC"/>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9.png"/></Relationships>
</file>

<file path=xl/drawings/_rels/drawing2.xml.rels><?xml version="1.0" encoding="UTF-8" standalone="yes"?><Relationships xmlns="http://schemas.openxmlformats.org/package/2006/relationships"><Relationship Id="rId20" Type="http://schemas.openxmlformats.org/officeDocument/2006/relationships/image" Target="../media/image15.png"/><Relationship Id="rId11" Type="http://schemas.openxmlformats.org/officeDocument/2006/relationships/image" Target="../media/image2.png"/><Relationship Id="rId22" Type="http://schemas.openxmlformats.org/officeDocument/2006/relationships/image" Target="../media/image22.png"/><Relationship Id="rId10" Type="http://schemas.openxmlformats.org/officeDocument/2006/relationships/image" Target="../media/image6.png"/><Relationship Id="rId21" Type="http://schemas.openxmlformats.org/officeDocument/2006/relationships/image" Target="../media/image25.png"/><Relationship Id="rId13" Type="http://schemas.openxmlformats.org/officeDocument/2006/relationships/image" Target="../media/image7.png"/><Relationship Id="rId24" Type="http://schemas.openxmlformats.org/officeDocument/2006/relationships/image" Target="../media/image12.png"/><Relationship Id="rId12" Type="http://schemas.openxmlformats.org/officeDocument/2006/relationships/image" Target="../media/image17.png"/><Relationship Id="rId23" Type="http://schemas.openxmlformats.org/officeDocument/2006/relationships/image" Target="../media/image10.png"/><Relationship Id="rId1" Type="http://schemas.openxmlformats.org/officeDocument/2006/relationships/image" Target="../media/image1.png"/><Relationship Id="rId2" Type="http://schemas.openxmlformats.org/officeDocument/2006/relationships/image" Target="../media/image4.png"/><Relationship Id="rId3" Type="http://schemas.openxmlformats.org/officeDocument/2006/relationships/image" Target="../media/image11.png"/><Relationship Id="rId4" Type="http://schemas.openxmlformats.org/officeDocument/2006/relationships/image" Target="../media/image8.png"/><Relationship Id="rId9" Type="http://schemas.openxmlformats.org/officeDocument/2006/relationships/image" Target="../media/image21.png"/><Relationship Id="rId15" Type="http://schemas.openxmlformats.org/officeDocument/2006/relationships/image" Target="../media/image19.png"/><Relationship Id="rId14" Type="http://schemas.openxmlformats.org/officeDocument/2006/relationships/image" Target="../media/image16.png"/><Relationship Id="rId17" Type="http://schemas.openxmlformats.org/officeDocument/2006/relationships/image" Target="../media/image5.png"/><Relationship Id="rId16" Type="http://schemas.openxmlformats.org/officeDocument/2006/relationships/image" Target="../media/image3.png"/><Relationship Id="rId5" Type="http://schemas.openxmlformats.org/officeDocument/2006/relationships/image" Target="../media/image14.png"/><Relationship Id="rId19" Type="http://schemas.openxmlformats.org/officeDocument/2006/relationships/image" Target="../media/image23.png"/><Relationship Id="rId6" Type="http://schemas.openxmlformats.org/officeDocument/2006/relationships/image" Target="../media/image20.png"/><Relationship Id="rId18" Type="http://schemas.openxmlformats.org/officeDocument/2006/relationships/image" Target="../media/image13.png"/><Relationship Id="rId7" Type="http://schemas.openxmlformats.org/officeDocument/2006/relationships/image" Target="../media/image24.png"/><Relationship Id="rId8" Type="http://schemas.openxmlformats.org/officeDocument/2006/relationships/image" Target="../media/image18.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228600</xdr:colOff>
      <xdr:row>27</xdr:row>
      <xdr:rowOff>47625</xdr:rowOff>
    </xdr:from>
    <xdr:ext cx="2771775" cy="4657725"/>
    <xdr:pic>
      <xdr:nvPicPr>
        <xdr:cNvPr id="0" name="image9.png" title="圖片"/>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84</xdr:row>
      <xdr:rowOff>0</xdr:rowOff>
    </xdr:from>
    <xdr:ext cx="7429500" cy="866775"/>
    <xdr:pic>
      <xdr:nvPicPr>
        <xdr:cNvPr id="0" name="image1.png" title="圖片"/>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438150</xdr:colOff>
      <xdr:row>107</xdr:row>
      <xdr:rowOff>38100</xdr:rowOff>
    </xdr:from>
    <xdr:ext cx="3867150" cy="2886075"/>
    <xdr:pic>
      <xdr:nvPicPr>
        <xdr:cNvPr id="0" name="image4.png" title="圖片"/>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438150</xdr:colOff>
      <xdr:row>125</xdr:row>
      <xdr:rowOff>47625</xdr:rowOff>
    </xdr:from>
    <xdr:ext cx="3457575" cy="1971675"/>
    <xdr:pic>
      <xdr:nvPicPr>
        <xdr:cNvPr id="0" name="image11.png" title="圖片"/>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104775</xdr:colOff>
      <xdr:row>136</xdr:row>
      <xdr:rowOff>38100</xdr:rowOff>
    </xdr:from>
    <xdr:ext cx="4295775" cy="3114675"/>
    <xdr:pic>
      <xdr:nvPicPr>
        <xdr:cNvPr id="0" name="image8.png" title="圖片"/>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962025</xdr:colOff>
      <xdr:row>157</xdr:row>
      <xdr:rowOff>200025</xdr:rowOff>
    </xdr:from>
    <xdr:ext cx="5838825" cy="1247775"/>
    <xdr:pic>
      <xdr:nvPicPr>
        <xdr:cNvPr id="0" name="image14.png" title="圖片"/>
        <xdr:cNvPicPr preferRelativeResize="0"/>
      </xdr:nvPicPr>
      <xdr:blipFill>
        <a:blip cstate="print" r:embed="rId5"/>
        <a:stretch>
          <a:fillRect/>
        </a:stretch>
      </xdr:blipFill>
      <xdr:spPr>
        <a:prstGeom prst="rect">
          <a:avLst/>
        </a:prstGeom>
        <a:noFill/>
      </xdr:spPr>
    </xdr:pic>
    <xdr:clientData fLocksWithSheet="0"/>
  </xdr:oneCellAnchor>
  <xdr:oneCellAnchor>
    <xdr:from>
      <xdr:col>5</xdr:col>
      <xdr:colOff>114300</xdr:colOff>
      <xdr:row>108</xdr:row>
      <xdr:rowOff>57150</xdr:rowOff>
    </xdr:from>
    <xdr:ext cx="4476750" cy="2457450"/>
    <xdr:pic>
      <xdr:nvPicPr>
        <xdr:cNvPr id="0" name="image20.png" title="圖片"/>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962025</xdr:colOff>
      <xdr:row>94</xdr:row>
      <xdr:rowOff>57150</xdr:rowOff>
    </xdr:from>
    <xdr:ext cx="5553075" cy="2076450"/>
    <xdr:pic>
      <xdr:nvPicPr>
        <xdr:cNvPr id="0" name="image24.png" title="圖片"/>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962025</xdr:colOff>
      <xdr:row>190</xdr:row>
      <xdr:rowOff>76200</xdr:rowOff>
    </xdr:from>
    <xdr:ext cx="3048000" cy="2171700"/>
    <xdr:pic>
      <xdr:nvPicPr>
        <xdr:cNvPr id="0" name="image18.png" title="圖片"/>
        <xdr:cNvPicPr preferRelativeResize="0"/>
      </xdr:nvPicPr>
      <xdr:blipFill>
        <a:blip cstate="print" r:embed="rId8"/>
        <a:stretch>
          <a:fillRect/>
        </a:stretch>
      </xdr:blipFill>
      <xdr:spPr>
        <a:prstGeom prst="rect">
          <a:avLst/>
        </a:prstGeom>
        <a:noFill/>
      </xdr:spPr>
    </xdr:pic>
    <xdr:clientData fLocksWithSheet="0"/>
  </xdr:oneCellAnchor>
  <xdr:oneCellAnchor>
    <xdr:from>
      <xdr:col>4</xdr:col>
      <xdr:colOff>19050</xdr:colOff>
      <xdr:row>190</xdr:row>
      <xdr:rowOff>38100</xdr:rowOff>
    </xdr:from>
    <xdr:ext cx="6457950" cy="1104900"/>
    <xdr:pic>
      <xdr:nvPicPr>
        <xdr:cNvPr id="0" name="image21.png" title="圖片"/>
        <xdr:cNvPicPr preferRelativeResize="0"/>
      </xdr:nvPicPr>
      <xdr:blipFill>
        <a:blip cstate="print" r:embed="rId9"/>
        <a:stretch>
          <a:fillRect/>
        </a:stretch>
      </xdr:blipFill>
      <xdr:spPr>
        <a:prstGeom prst="rect">
          <a:avLst/>
        </a:prstGeom>
        <a:noFill/>
      </xdr:spPr>
    </xdr:pic>
    <xdr:clientData fLocksWithSheet="0"/>
  </xdr:oneCellAnchor>
  <xdr:oneCellAnchor>
    <xdr:from>
      <xdr:col>4</xdr:col>
      <xdr:colOff>66675</xdr:colOff>
      <xdr:row>196</xdr:row>
      <xdr:rowOff>57150</xdr:rowOff>
    </xdr:from>
    <xdr:ext cx="6457950" cy="1104900"/>
    <xdr:pic>
      <xdr:nvPicPr>
        <xdr:cNvPr id="0" name="image6.png" title="圖片"/>
        <xdr:cNvPicPr preferRelativeResize="0"/>
      </xdr:nvPicPr>
      <xdr:blipFill>
        <a:blip cstate="print" r:embed="rId10"/>
        <a:stretch>
          <a:fillRect/>
        </a:stretch>
      </xdr:blipFill>
      <xdr:spPr>
        <a:prstGeom prst="rect">
          <a:avLst/>
        </a:prstGeom>
        <a:noFill/>
      </xdr:spPr>
    </xdr:pic>
    <xdr:clientData fLocksWithSheet="0"/>
  </xdr:oneCellAnchor>
  <xdr:oneCellAnchor>
    <xdr:from>
      <xdr:col>4</xdr:col>
      <xdr:colOff>66675</xdr:colOff>
      <xdr:row>202</xdr:row>
      <xdr:rowOff>133350</xdr:rowOff>
    </xdr:from>
    <xdr:ext cx="6610350" cy="828675"/>
    <xdr:pic>
      <xdr:nvPicPr>
        <xdr:cNvPr id="0" name="image2.png" title="圖片"/>
        <xdr:cNvPicPr preferRelativeResize="0"/>
      </xdr:nvPicPr>
      <xdr:blipFill>
        <a:blip cstate="print" r:embed="rId11"/>
        <a:stretch>
          <a:fillRect/>
        </a:stretch>
      </xdr:blipFill>
      <xdr:spPr>
        <a:prstGeom prst="rect">
          <a:avLst/>
        </a:prstGeom>
        <a:noFill/>
      </xdr:spPr>
    </xdr:pic>
    <xdr:clientData fLocksWithSheet="0"/>
  </xdr:oneCellAnchor>
  <xdr:oneCellAnchor>
    <xdr:from>
      <xdr:col>4</xdr:col>
      <xdr:colOff>66675</xdr:colOff>
      <xdr:row>207</xdr:row>
      <xdr:rowOff>133350</xdr:rowOff>
    </xdr:from>
    <xdr:ext cx="6610350" cy="2943225"/>
    <xdr:pic>
      <xdr:nvPicPr>
        <xdr:cNvPr id="0" name="image17.png" title="圖片"/>
        <xdr:cNvPicPr preferRelativeResize="0"/>
      </xdr:nvPicPr>
      <xdr:blipFill>
        <a:blip cstate="print" r:embed="rId12"/>
        <a:stretch>
          <a:fillRect/>
        </a:stretch>
      </xdr:blipFill>
      <xdr:spPr>
        <a:prstGeom prst="rect">
          <a:avLst/>
        </a:prstGeom>
        <a:noFill/>
      </xdr:spPr>
    </xdr:pic>
    <xdr:clientData fLocksWithSheet="0"/>
  </xdr:oneCellAnchor>
  <xdr:oneCellAnchor>
    <xdr:from>
      <xdr:col>4</xdr:col>
      <xdr:colOff>1247775</xdr:colOff>
      <xdr:row>226</xdr:row>
      <xdr:rowOff>57150</xdr:rowOff>
    </xdr:from>
    <xdr:ext cx="6610350" cy="2762250"/>
    <xdr:pic>
      <xdr:nvPicPr>
        <xdr:cNvPr id="0" name="image7.png" title="圖片"/>
        <xdr:cNvPicPr preferRelativeResize="0"/>
      </xdr:nvPicPr>
      <xdr:blipFill>
        <a:blip cstate="print" r:embed="rId13"/>
        <a:stretch>
          <a:fillRect/>
        </a:stretch>
      </xdr:blipFill>
      <xdr:spPr>
        <a:prstGeom prst="rect">
          <a:avLst/>
        </a:prstGeom>
        <a:noFill/>
      </xdr:spPr>
    </xdr:pic>
    <xdr:clientData fLocksWithSheet="0"/>
  </xdr:oneCellAnchor>
  <xdr:oneCellAnchor>
    <xdr:from>
      <xdr:col>1</xdr:col>
      <xdr:colOff>47625</xdr:colOff>
      <xdr:row>244</xdr:row>
      <xdr:rowOff>114300</xdr:rowOff>
    </xdr:from>
    <xdr:ext cx="9258300" cy="552450"/>
    <xdr:pic>
      <xdr:nvPicPr>
        <xdr:cNvPr id="0" name="image16.png" title="圖片"/>
        <xdr:cNvPicPr preferRelativeResize="0"/>
      </xdr:nvPicPr>
      <xdr:blipFill>
        <a:blip cstate="print" r:embed="rId14"/>
        <a:stretch>
          <a:fillRect/>
        </a:stretch>
      </xdr:blipFill>
      <xdr:spPr>
        <a:prstGeom prst="rect">
          <a:avLst/>
        </a:prstGeom>
        <a:noFill/>
      </xdr:spPr>
    </xdr:pic>
    <xdr:clientData fLocksWithSheet="0"/>
  </xdr:oneCellAnchor>
  <xdr:oneCellAnchor>
    <xdr:from>
      <xdr:col>2</xdr:col>
      <xdr:colOff>952500</xdr:colOff>
      <xdr:row>249</xdr:row>
      <xdr:rowOff>38100</xdr:rowOff>
    </xdr:from>
    <xdr:ext cx="2486025" cy="971550"/>
    <xdr:pic>
      <xdr:nvPicPr>
        <xdr:cNvPr id="0" name="image19.png" title="圖片"/>
        <xdr:cNvPicPr preferRelativeResize="0"/>
      </xdr:nvPicPr>
      <xdr:blipFill>
        <a:blip cstate="print" r:embed="rId15"/>
        <a:stretch>
          <a:fillRect/>
        </a:stretch>
      </xdr:blipFill>
      <xdr:spPr>
        <a:prstGeom prst="rect">
          <a:avLst/>
        </a:prstGeom>
        <a:noFill/>
      </xdr:spPr>
    </xdr:pic>
    <xdr:clientData fLocksWithSheet="0"/>
  </xdr:oneCellAnchor>
  <xdr:oneCellAnchor>
    <xdr:from>
      <xdr:col>4</xdr:col>
      <xdr:colOff>66675</xdr:colOff>
      <xdr:row>255</xdr:row>
      <xdr:rowOff>76200</xdr:rowOff>
    </xdr:from>
    <xdr:ext cx="1666875" cy="762000"/>
    <xdr:pic>
      <xdr:nvPicPr>
        <xdr:cNvPr id="0" name="image3.png" title="圖片"/>
        <xdr:cNvPicPr preferRelativeResize="0"/>
      </xdr:nvPicPr>
      <xdr:blipFill>
        <a:blip cstate="print" r:embed="rId16"/>
        <a:stretch>
          <a:fillRect/>
        </a:stretch>
      </xdr:blipFill>
      <xdr:spPr>
        <a:prstGeom prst="rect">
          <a:avLst/>
        </a:prstGeom>
        <a:noFill/>
      </xdr:spPr>
    </xdr:pic>
    <xdr:clientData fLocksWithSheet="0"/>
  </xdr:oneCellAnchor>
  <xdr:oneCellAnchor>
    <xdr:from>
      <xdr:col>3</xdr:col>
      <xdr:colOff>495300</xdr:colOff>
      <xdr:row>264</xdr:row>
      <xdr:rowOff>200025</xdr:rowOff>
    </xdr:from>
    <xdr:ext cx="4524375" cy="1066800"/>
    <xdr:pic>
      <xdr:nvPicPr>
        <xdr:cNvPr id="0" name="image5.png" title="圖片"/>
        <xdr:cNvPicPr preferRelativeResize="0"/>
      </xdr:nvPicPr>
      <xdr:blipFill>
        <a:blip cstate="print" r:embed="rId17"/>
        <a:stretch>
          <a:fillRect/>
        </a:stretch>
      </xdr:blipFill>
      <xdr:spPr>
        <a:prstGeom prst="rect">
          <a:avLst/>
        </a:prstGeom>
        <a:noFill/>
      </xdr:spPr>
    </xdr:pic>
    <xdr:clientData fLocksWithSheet="0"/>
  </xdr:oneCellAnchor>
  <xdr:oneCellAnchor>
    <xdr:from>
      <xdr:col>7</xdr:col>
      <xdr:colOff>857250</xdr:colOff>
      <xdr:row>260</xdr:row>
      <xdr:rowOff>47625</xdr:rowOff>
    </xdr:from>
    <xdr:ext cx="3048000" cy="1704975"/>
    <xdr:pic>
      <xdr:nvPicPr>
        <xdr:cNvPr id="0" name="image13.png" title="圖片"/>
        <xdr:cNvPicPr preferRelativeResize="0"/>
      </xdr:nvPicPr>
      <xdr:blipFill>
        <a:blip cstate="print" r:embed="rId18"/>
        <a:stretch>
          <a:fillRect/>
        </a:stretch>
      </xdr:blipFill>
      <xdr:spPr>
        <a:prstGeom prst="rect">
          <a:avLst/>
        </a:prstGeom>
        <a:noFill/>
      </xdr:spPr>
    </xdr:pic>
    <xdr:clientData fLocksWithSheet="0"/>
  </xdr:oneCellAnchor>
  <xdr:oneCellAnchor>
    <xdr:from>
      <xdr:col>5</xdr:col>
      <xdr:colOff>361950</xdr:colOff>
      <xdr:row>269</xdr:row>
      <xdr:rowOff>85725</xdr:rowOff>
    </xdr:from>
    <xdr:ext cx="3457575" cy="2400300"/>
    <xdr:pic>
      <xdr:nvPicPr>
        <xdr:cNvPr id="0" name="image23.png" title="圖片"/>
        <xdr:cNvPicPr preferRelativeResize="0"/>
      </xdr:nvPicPr>
      <xdr:blipFill>
        <a:blip cstate="print" r:embed="rId19"/>
        <a:stretch>
          <a:fillRect/>
        </a:stretch>
      </xdr:blipFill>
      <xdr:spPr>
        <a:prstGeom prst="rect">
          <a:avLst/>
        </a:prstGeom>
        <a:noFill/>
      </xdr:spPr>
    </xdr:pic>
    <xdr:clientData fLocksWithSheet="0"/>
  </xdr:oneCellAnchor>
  <xdr:oneCellAnchor>
    <xdr:from>
      <xdr:col>9</xdr:col>
      <xdr:colOff>180975</xdr:colOff>
      <xdr:row>269</xdr:row>
      <xdr:rowOff>85725</xdr:rowOff>
    </xdr:from>
    <xdr:ext cx="2990850" cy="1247775"/>
    <xdr:pic>
      <xdr:nvPicPr>
        <xdr:cNvPr id="0" name="image15.png" title="圖片"/>
        <xdr:cNvPicPr preferRelativeResize="0"/>
      </xdr:nvPicPr>
      <xdr:blipFill>
        <a:blip cstate="print" r:embed="rId20"/>
        <a:stretch>
          <a:fillRect/>
        </a:stretch>
      </xdr:blipFill>
      <xdr:spPr>
        <a:prstGeom prst="rect">
          <a:avLst/>
        </a:prstGeom>
        <a:noFill/>
      </xdr:spPr>
    </xdr:pic>
    <xdr:clientData fLocksWithSheet="0"/>
  </xdr:oneCellAnchor>
  <xdr:oneCellAnchor>
    <xdr:from>
      <xdr:col>2</xdr:col>
      <xdr:colOff>342900</xdr:colOff>
      <xdr:row>387</xdr:row>
      <xdr:rowOff>66675</xdr:rowOff>
    </xdr:from>
    <xdr:ext cx="5476875" cy="2171700"/>
    <xdr:pic>
      <xdr:nvPicPr>
        <xdr:cNvPr id="0" name="image25.png" title="圖片"/>
        <xdr:cNvPicPr preferRelativeResize="0"/>
      </xdr:nvPicPr>
      <xdr:blipFill>
        <a:blip cstate="print" r:embed="rId21"/>
        <a:stretch>
          <a:fillRect/>
        </a:stretch>
      </xdr:blipFill>
      <xdr:spPr>
        <a:prstGeom prst="rect">
          <a:avLst/>
        </a:prstGeom>
        <a:noFill/>
      </xdr:spPr>
    </xdr:pic>
    <xdr:clientData fLocksWithSheet="0"/>
  </xdr:oneCellAnchor>
  <xdr:oneCellAnchor>
    <xdr:from>
      <xdr:col>5</xdr:col>
      <xdr:colOff>590550</xdr:colOff>
      <xdr:row>387</xdr:row>
      <xdr:rowOff>66675</xdr:rowOff>
    </xdr:from>
    <xdr:ext cx="5153025" cy="2266950"/>
    <xdr:pic>
      <xdr:nvPicPr>
        <xdr:cNvPr id="0" name="image22.png" title="圖片"/>
        <xdr:cNvPicPr preferRelativeResize="0"/>
      </xdr:nvPicPr>
      <xdr:blipFill>
        <a:blip cstate="print" r:embed="rId22"/>
        <a:stretch>
          <a:fillRect/>
        </a:stretch>
      </xdr:blipFill>
      <xdr:spPr>
        <a:prstGeom prst="rect">
          <a:avLst/>
        </a:prstGeom>
        <a:noFill/>
      </xdr:spPr>
    </xdr:pic>
    <xdr:clientData fLocksWithSheet="0"/>
  </xdr:oneCellAnchor>
  <xdr:oneCellAnchor>
    <xdr:from>
      <xdr:col>2</xdr:col>
      <xdr:colOff>342900</xdr:colOff>
      <xdr:row>399</xdr:row>
      <xdr:rowOff>85725</xdr:rowOff>
    </xdr:from>
    <xdr:ext cx="5476875" cy="2695575"/>
    <xdr:pic>
      <xdr:nvPicPr>
        <xdr:cNvPr id="0" name="image10.png" title="圖片"/>
        <xdr:cNvPicPr preferRelativeResize="0"/>
      </xdr:nvPicPr>
      <xdr:blipFill>
        <a:blip cstate="print" r:embed="rId23"/>
        <a:stretch>
          <a:fillRect/>
        </a:stretch>
      </xdr:blipFill>
      <xdr:spPr>
        <a:prstGeom prst="rect">
          <a:avLst/>
        </a:prstGeom>
        <a:noFill/>
      </xdr:spPr>
    </xdr:pic>
    <xdr:clientData fLocksWithSheet="0"/>
  </xdr:oneCellAnchor>
  <xdr:oneCellAnchor>
    <xdr:from>
      <xdr:col>5</xdr:col>
      <xdr:colOff>590550</xdr:colOff>
      <xdr:row>399</xdr:row>
      <xdr:rowOff>152400</xdr:rowOff>
    </xdr:from>
    <xdr:ext cx="5838825" cy="1647825"/>
    <xdr:pic>
      <xdr:nvPicPr>
        <xdr:cNvPr id="0" name="image12.png" title="圖片"/>
        <xdr:cNvPicPr preferRelativeResize="0"/>
      </xdr:nvPicPr>
      <xdr:blipFill>
        <a:blip cstate="print" r:embed="rId24"/>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www.tpex.org.tw/zh-tw/mainboard/trading/info/stock-pe.html" TargetMode="External"/><Relationship Id="rId22" Type="http://schemas.openxmlformats.org/officeDocument/2006/relationships/hyperlink" Target="https://accessibility.twse.com.tw/zh/trading/margn/MI_MARGN-margin-dec30.html" TargetMode="External"/><Relationship Id="rId21" Type="http://schemas.openxmlformats.org/officeDocument/2006/relationships/hyperlink" Target="https://www.capitalfutures.com.tw/zh-tw/financial/breakingnews?date=2026-04-01&amp;important=0" TargetMode="External"/><Relationship Id="rId24" Type="http://schemas.openxmlformats.org/officeDocument/2006/relationships/hyperlink" Target="https://concords.moneydj.com/z/zc/zcn/zcn.djhtm?a=2330&amp;b=3" TargetMode="External"/><Relationship Id="rId23" Type="http://schemas.openxmlformats.org/officeDocument/2006/relationships/hyperlink" Target="https://www.tpex.org.tw/zh-tw/mainboard/trading/margin-trading/rank/day.html" TargetMode="External"/><Relationship Id="rId1" Type="http://schemas.openxmlformats.org/officeDocument/2006/relationships/comments" Target="../comments1.xml"/><Relationship Id="rId2" Type="http://schemas.openxmlformats.org/officeDocument/2006/relationships/hyperlink" Target="https://www.taifex.com.tw/file/taifex/CHINESE/4/2026Calendar.pdf" TargetMode="External"/><Relationship Id="rId3" Type="http://schemas.openxmlformats.org/officeDocument/2006/relationships/hyperlink" Target="https://stock.wearn.com/taifexphoto.asp" TargetMode="External"/><Relationship Id="rId4" Type="http://schemas.openxmlformats.org/officeDocument/2006/relationships/hyperlink" Target="https://www.taifex.com.tw/cht/3/futContractsDate" TargetMode="External"/><Relationship Id="rId9" Type="http://schemas.openxmlformats.org/officeDocument/2006/relationships/hyperlink" Target="https://www.twse.com.tw/zh/announcement/punish.html" TargetMode="External"/><Relationship Id="rId26" Type="http://schemas.openxmlformats.org/officeDocument/2006/relationships/hyperlink" Target="https://www.pttweb.cc/user/mrchen" TargetMode="External"/><Relationship Id="rId25" Type="http://schemas.openxmlformats.org/officeDocument/2006/relationships/hyperlink" Target="https://chengwaye.com/" TargetMode="External"/><Relationship Id="rId28" Type="http://schemas.openxmlformats.org/officeDocument/2006/relationships/hyperlink" Target="https://www.facebook.com/Gooaye" TargetMode="External"/><Relationship Id="rId27" Type="http://schemas.openxmlformats.org/officeDocument/2006/relationships/hyperlink" Target="https://www.facebook.com/bigmanJJJ/" TargetMode="External"/><Relationship Id="rId5" Type="http://schemas.openxmlformats.org/officeDocument/2006/relationships/hyperlink" Target="https://tw.stock.yahoo.com/rank/foreign-investor-buy" TargetMode="External"/><Relationship Id="rId6" Type="http://schemas.openxmlformats.org/officeDocument/2006/relationships/hyperlink" Target="https://concords.moneydj.com/z/ze/zeb/zeb.djhtm" TargetMode="External"/><Relationship Id="rId29" Type="http://schemas.openxmlformats.org/officeDocument/2006/relationships/hyperlink" Target="https://www.pttweb.cc/user/a0808996" TargetMode="External"/><Relationship Id="rId7" Type="http://schemas.openxmlformats.org/officeDocument/2006/relationships/hyperlink" Target="https://mops.twse.com.tw/mops/" TargetMode="External"/><Relationship Id="rId8" Type="http://schemas.openxmlformats.org/officeDocument/2006/relationships/hyperlink" Target="https://www.twse.com.tw/zh/announcement/notice.html" TargetMode="External"/><Relationship Id="rId31" Type="http://schemas.openxmlformats.org/officeDocument/2006/relationships/hyperlink" Target="https://www.pttweb.cc/user/homoho" TargetMode="External"/><Relationship Id="rId30" Type="http://schemas.openxmlformats.org/officeDocument/2006/relationships/hyperlink" Target="https://truthsocial.com/@realDonaldTrump" TargetMode="External"/><Relationship Id="rId11" Type="http://schemas.openxmlformats.org/officeDocument/2006/relationships/hyperlink" Target="https://tradingeconomics.com/united-states/non-farm-payrolls" TargetMode="External"/><Relationship Id="rId33" Type="http://schemas.openxmlformats.org/officeDocument/2006/relationships/vmlDrawing" Target="../drawings/vmlDrawing1.vml"/><Relationship Id="rId10" Type="http://schemas.openxmlformats.org/officeDocument/2006/relationships/hyperlink" Target="https://www.tpex.org.tw/zh-tw/announce/market/disposal.html" TargetMode="External"/><Relationship Id="rId32" Type="http://schemas.openxmlformats.org/officeDocument/2006/relationships/drawing" Target="../drawings/drawing1.xml"/><Relationship Id="rId13" Type="http://schemas.openxmlformats.org/officeDocument/2006/relationships/hyperlink" Target="https://www.twse.com.tw/zh/trading/foreign/bfi82u.html" TargetMode="External"/><Relationship Id="rId12" Type="http://schemas.openxmlformats.org/officeDocument/2006/relationships/hyperlink" Target="https://mops.twse.com.tw/mops/" TargetMode="External"/><Relationship Id="rId15" Type="http://schemas.openxmlformats.org/officeDocument/2006/relationships/hyperlink" Target="https://www.tpex.org.tw/zh-tw/mainboard/trading/historical/decline/day.html" TargetMode="External"/><Relationship Id="rId14" Type="http://schemas.openxmlformats.org/officeDocument/2006/relationships/hyperlink" Target="https://www.twse.com.tw/zh/trading/historical/mi-index.html" TargetMode="External"/><Relationship Id="rId17" Type="http://schemas.openxmlformats.org/officeDocument/2006/relationships/hyperlink" Target="https://statementdog.com/" TargetMode="External"/><Relationship Id="rId16" Type="http://schemas.openxmlformats.org/officeDocument/2006/relationships/hyperlink" Target="https://mops.twse.com.tw/mops/" TargetMode="External"/><Relationship Id="rId19" Type="http://schemas.openxmlformats.org/officeDocument/2006/relationships/hyperlink" Target="https://www.twse.com.tw/zh/trading/historical/bwibbu.html" TargetMode="External"/><Relationship Id="rId18" Type="http://schemas.openxmlformats.org/officeDocument/2006/relationships/hyperlink" Target="https://winvest.tw/Stock/Symbol/Comment/1101"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twse.com.tw/zh/trading/historical/mi-index.html" TargetMode="External"/><Relationship Id="rId2" Type="http://schemas.openxmlformats.org/officeDocument/2006/relationships/hyperlink" Target="https://www.tpex.org.tw/zh-tw/mainboard/trading/historical/decline/day.html" TargetMode="External"/><Relationship Id="rId3" Type="http://schemas.openxmlformats.org/officeDocument/2006/relationships/hyperlink" Target="https://www.twse.com.tw/zh/trading/historical/mi-index.html" TargetMode="External"/><Relationship Id="rId4" Type="http://schemas.openxmlformats.org/officeDocument/2006/relationships/hyperlink" Target="https://www.tpex.org.tw/zh-tw/mainboard/trading/historical/decline/day.html" TargetMode="External"/><Relationship Id="rId9" Type="http://schemas.openxmlformats.org/officeDocument/2006/relationships/hyperlink" Target="https://winvest.tw/" TargetMode="External"/><Relationship Id="rId5" Type="http://schemas.openxmlformats.org/officeDocument/2006/relationships/hyperlink" Target="https://mops.twse.com.tw/mops/" TargetMode="External"/><Relationship Id="rId6" Type="http://schemas.openxmlformats.org/officeDocument/2006/relationships/hyperlink" Target="https://statementdog.com/" TargetMode="External"/><Relationship Id="rId7" Type="http://schemas.openxmlformats.org/officeDocument/2006/relationships/hyperlink" Target="https://statementdog.com/analysis/3706/eps" TargetMode="External"/><Relationship Id="rId8" Type="http://schemas.openxmlformats.org/officeDocument/2006/relationships/hyperlink" Target="https://statementdog.com/" TargetMode="External"/><Relationship Id="rId11" Type="http://schemas.openxmlformats.org/officeDocument/2006/relationships/hyperlink" Target="https://www.tpex.org.tw/zh-tw/mainboard/trading/info/stock-pe.html" TargetMode="External"/><Relationship Id="rId10" Type="http://schemas.openxmlformats.org/officeDocument/2006/relationships/hyperlink" Target="https://www.twse.com.tw/zh/trading/historical/bwibbu.html" TargetMode="External"/><Relationship Id="rId13" Type="http://schemas.openxmlformats.org/officeDocument/2006/relationships/hyperlink" Target="https://mops.twse.com.tw/mops/" TargetMode="External"/><Relationship Id="rId12" Type="http://schemas.openxmlformats.org/officeDocument/2006/relationships/hyperlink" Target="https://statementdog.com/analysis/1815/eps" TargetMode="External"/><Relationship Id="rId1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invest.tw/Stock/Symbol/Comment/8150"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mops.twse.com.tw/mops/"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mops.twse.com.tw/mops/"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1.xml"/><Relationship Id="rId3" Type="http://schemas.openxmlformats.org/officeDocument/2006/relationships/vmlDrawing" Target="../drawings/vmlDrawing2.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14.xml"/><Relationship Id="rId3" Type="http://schemas.openxmlformats.org/officeDocument/2006/relationships/vmlDrawing" Target="../drawings/vmlDrawing3.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15.xml"/><Relationship Id="rId3" Type="http://schemas.openxmlformats.org/officeDocument/2006/relationships/vmlDrawing" Target="../drawings/vmlDrawing4.v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s://www.wantgoo.com/stock/ranking/top-gainer" TargetMode="External"/><Relationship Id="rId2" Type="http://schemas.openxmlformats.org/officeDocument/2006/relationships/hyperlink" Target="https://stock.wearn.com/taifexphoto.asp" TargetMode="External"/><Relationship Id="rId3" Type="http://schemas.openxmlformats.org/officeDocument/2006/relationships/hyperlink" Target="https://www.taifex.com.tw/cht/3/futContractsDate" TargetMode="External"/><Relationship Id="rId4"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hyperlink" Target="https://concords.moneydj.com/Z/ZC/ZCX/ZCX_" TargetMode="External"/><Relationship Id="rId2" Type="http://schemas.openxmlformats.org/officeDocument/2006/relationships/hyperlink" Target="https://fubon-ebrokerdj.fbs.com.tw/z/zc/zca/zca_" TargetMode="External"/><Relationship Id="rId3" Type="http://schemas.openxmlformats.org/officeDocument/2006/relationships/drawing" Target="../drawings/drawing2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9.0" topLeftCell="J1" activePane="topRight" state="frozen"/>
      <selection activeCell="K2" sqref="K2" pane="topRight"/>
    </sheetView>
  </sheetViews>
  <sheetFormatPr customHeight="1" defaultColWidth="12.63" defaultRowHeight="15.75"/>
  <cols>
    <col customWidth="1" min="1" max="1" width="12.63"/>
    <col customWidth="1" min="8" max="8" width="14.38"/>
    <col customWidth="1" min="10" max="10" width="22.13"/>
    <col customWidth="1" min="11" max="11" width="19.13"/>
    <col customWidth="1" min="12" max="12" width="15.13"/>
  </cols>
  <sheetData>
    <row r="1">
      <c r="A1" s="1" t="s">
        <v>0</v>
      </c>
      <c r="B1" s="2"/>
      <c r="C1" s="1" t="s">
        <v>1</v>
      </c>
      <c r="D1" s="3"/>
      <c r="E1" s="3"/>
      <c r="F1" s="3"/>
      <c r="G1" s="4"/>
      <c r="J1" s="1" t="s">
        <v>2</v>
      </c>
      <c r="K1" s="5"/>
      <c r="M1" s="6"/>
      <c r="N1" s="7"/>
      <c r="O1" s="8"/>
      <c r="P1" s="7"/>
      <c r="Q1" s="7"/>
      <c r="R1" s="6"/>
      <c r="S1" s="7"/>
      <c r="T1" s="6"/>
      <c r="U1" s="7"/>
      <c r="V1" s="6"/>
      <c r="W1" s="7"/>
      <c r="X1" s="6"/>
      <c r="Y1" s="6"/>
      <c r="Z1" s="6"/>
      <c r="AA1" s="6"/>
      <c r="AB1" s="6"/>
      <c r="AC1" s="6"/>
      <c r="AD1" s="6"/>
      <c r="AE1" s="6"/>
      <c r="AF1" s="6"/>
      <c r="AG1" s="6"/>
    </row>
    <row r="2">
      <c r="A2" s="1"/>
      <c r="B2" s="2"/>
      <c r="C2" s="5" t="s">
        <v>3</v>
      </c>
      <c r="D2" s="3"/>
      <c r="E2" s="3"/>
      <c r="F2" s="3"/>
      <c r="G2" s="4"/>
      <c r="J2" s="9" t="s">
        <v>4</v>
      </c>
      <c r="K2" s="10" t="s">
        <v>5</v>
      </c>
      <c r="M2" s="3"/>
      <c r="N2" s="7"/>
      <c r="O2" s="8"/>
      <c r="P2" s="7"/>
      <c r="Q2" s="7"/>
      <c r="R2" s="6"/>
      <c r="S2" s="7"/>
      <c r="T2" s="6"/>
      <c r="U2" s="7"/>
      <c r="V2" s="6"/>
      <c r="W2" s="7"/>
      <c r="X2" s="6"/>
      <c r="Y2" s="6"/>
      <c r="Z2" s="6"/>
      <c r="AA2" s="6"/>
      <c r="AB2" s="6"/>
      <c r="AC2" s="6"/>
      <c r="AD2" s="6"/>
      <c r="AE2" s="6"/>
      <c r="AF2" s="6"/>
      <c r="AG2" s="6"/>
    </row>
    <row r="3">
      <c r="A3" s="1"/>
      <c r="B3" s="2"/>
      <c r="C3" s="1" t="s">
        <v>6</v>
      </c>
      <c r="D3" s="3"/>
      <c r="E3" s="3"/>
      <c r="F3" s="3"/>
      <c r="G3" s="4"/>
      <c r="J3" s="1" t="s">
        <v>7</v>
      </c>
      <c r="K3" s="10" t="s">
        <v>8</v>
      </c>
      <c r="M3" s="3"/>
      <c r="N3" s="7"/>
      <c r="O3" s="8"/>
      <c r="P3" s="7"/>
      <c r="Q3" s="7"/>
      <c r="R3" s="6"/>
      <c r="S3" s="7"/>
      <c r="T3" s="6"/>
      <c r="U3" s="7"/>
      <c r="V3" s="6"/>
      <c r="W3" s="7"/>
      <c r="X3" s="6"/>
      <c r="Y3" s="6"/>
      <c r="Z3" s="6"/>
      <c r="AA3" s="6"/>
      <c r="AB3" s="6"/>
      <c r="AC3" s="6"/>
      <c r="AD3" s="6"/>
      <c r="AE3" s="6"/>
      <c r="AF3" s="6"/>
      <c r="AG3" s="6"/>
    </row>
    <row r="4">
      <c r="B4" s="2"/>
      <c r="C4" s="1" t="s">
        <v>9</v>
      </c>
      <c r="G4" s="4"/>
      <c r="J4" s="5" t="s">
        <v>10</v>
      </c>
      <c r="K4" s="11" t="s">
        <v>11</v>
      </c>
      <c r="M4" s="7"/>
      <c r="N4" s="7"/>
      <c r="O4" s="8"/>
      <c r="P4" s="7"/>
      <c r="Q4" s="7"/>
      <c r="R4" s="6"/>
      <c r="S4" s="7"/>
      <c r="T4" s="6"/>
      <c r="U4" s="7"/>
      <c r="V4" s="6"/>
      <c r="W4" s="7"/>
      <c r="X4" s="6"/>
      <c r="Y4" s="6"/>
      <c r="Z4" s="6"/>
      <c r="AA4" s="6"/>
      <c r="AB4" s="6"/>
      <c r="AC4" s="6"/>
      <c r="AD4" s="6"/>
      <c r="AE4" s="6"/>
      <c r="AF4" s="6"/>
      <c r="AG4" s="6"/>
    </row>
    <row r="5">
      <c r="J5" s="1" t="s">
        <v>12</v>
      </c>
      <c r="K5" s="12" t="s">
        <v>13</v>
      </c>
      <c r="M5" s="13"/>
      <c r="N5" s="1"/>
      <c r="O5" s="13"/>
      <c r="P5" s="14"/>
      <c r="Q5" s="13"/>
      <c r="R5" s="14"/>
      <c r="S5" s="8"/>
      <c r="U5" s="7"/>
      <c r="V5" s="6"/>
      <c r="W5" s="7"/>
      <c r="X5" s="6"/>
      <c r="Y5" s="6"/>
      <c r="Z5" s="6"/>
      <c r="AA5" s="6"/>
      <c r="AB5" s="6"/>
      <c r="AC5" s="6"/>
      <c r="AD5" s="6"/>
      <c r="AE5" s="6"/>
      <c r="AF5" s="6"/>
      <c r="AG5" s="6"/>
    </row>
    <row r="6">
      <c r="A6" s="1" t="s">
        <v>14</v>
      </c>
      <c r="B6" s="1" t="s">
        <v>15</v>
      </c>
      <c r="E6" s="1" t="s">
        <v>16</v>
      </c>
      <c r="G6" s="1" t="s">
        <v>17</v>
      </c>
      <c r="J6" s="1" t="s">
        <v>18</v>
      </c>
      <c r="K6" s="12" t="s">
        <v>19</v>
      </c>
      <c r="M6" s="13"/>
      <c r="N6" s="1"/>
      <c r="O6" s="13"/>
      <c r="P6" s="14"/>
      <c r="Q6" s="13"/>
      <c r="R6" s="14"/>
      <c r="S6" s="8"/>
      <c r="U6" s="7"/>
      <c r="V6" s="6"/>
      <c r="W6" s="7"/>
      <c r="X6" s="6"/>
      <c r="Y6" s="6"/>
      <c r="Z6" s="6"/>
      <c r="AA6" s="6"/>
      <c r="AB6" s="6"/>
      <c r="AC6" s="6"/>
      <c r="AD6" s="6"/>
      <c r="AE6" s="6"/>
      <c r="AF6" s="6"/>
      <c r="AG6" s="6"/>
    </row>
    <row r="7">
      <c r="B7" s="1" t="s">
        <v>20</v>
      </c>
      <c r="E7" s="1" t="s">
        <v>21</v>
      </c>
      <c r="G7" s="1" t="s">
        <v>22</v>
      </c>
      <c r="J7" s="1" t="s">
        <v>23</v>
      </c>
      <c r="K7" s="10" t="s">
        <v>24</v>
      </c>
      <c r="M7" s="13"/>
      <c r="N7" s="1"/>
      <c r="O7" s="13"/>
      <c r="P7" s="14"/>
      <c r="Q7" s="13"/>
      <c r="R7" s="14"/>
      <c r="S7" s="8"/>
      <c r="U7" s="7"/>
      <c r="V7" s="6"/>
      <c r="W7" s="7"/>
      <c r="X7" s="6"/>
      <c r="Y7" s="6"/>
      <c r="Z7" s="6"/>
      <c r="AA7" s="6"/>
      <c r="AB7" s="6"/>
      <c r="AC7" s="6"/>
      <c r="AD7" s="6"/>
      <c r="AE7" s="6"/>
      <c r="AF7" s="6"/>
      <c r="AG7" s="6"/>
    </row>
    <row r="8">
      <c r="B8" s="1" t="s">
        <v>25</v>
      </c>
      <c r="J8" s="1" t="s">
        <v>26</v>
      </c>
      <c r="K8" s="10" t="s">
        <v>27</v>
      </c>
      <c r="M8" s="13"/>
      <c r="N8" s="1"/>
      <c r="O8" s="13"/>
      <c r="P8" s="14"/>
      <c r="Q8" s="13"/>
      <c r="R8" s="14"/>
      <c r="S8" s="8"/>
      <c r="U8" s="7"/>
      <c r="V8" s="6"/>
      <c r="W8" s="7"/>
      <c r="X8" s="6"/>
      <c r="Y8" s="6"/>
      <c r="Z8" s="6"/>
      <c r="AA8" s="6"/>
      <c r="AB8" s="6"/>
      <c r="AC8" s="6"/>
      <c r="AD8" s="6"/>
      <c r="AE8" s="6"/>
      <c r="AF8" s="6"/>
      <c r="AG8" s="6"/>
    </row>
    <row r="9">
      <c r="B9" s="15" t="s">
        <v>28</v>
      </c>
      <c r="C9" s="16" t="s">
        <v>29</v>
      </c>
      <c r="D9" s="17" t="s">
        <v>30</v>
      </c>
      <c r="E9" s="18" t="s">
        <v>31</v>
      </c>
      <c r="F9" s="1" t="s">
        <v>32</v>
      </c>
      <c r="G9" s="1"/>
      <c r="J9" s="1" t="s">
        <v>33</v>
      </c>
      <c r="K9" s="10" t="s">
        <v>34</v>
      </c>
    </row>
    <row r="10">
      <c r="A10" s="19" t="s">
        <v>35</v>
      </c>
      <c r="B10" s="20" t="s">
        <v>36</v>
      </c>
      <c r="C10" s="20" t="s">
        <v>37</v>
      </c>
      <c r="D10" s="20" t="s">
        <v>38</v>
      </c>
      <c r="E10" s="20" t="s">
        <v>39</v>
      </c>
      <c r="F10" s="20" t="s">
        <v>40</v>
      </c>
      <c r="G10" s="20" t="s">
        <v>41</v>
      </c>
      <c r="H10" s="20" t="s">
        <v>42</v>
      </c>
      <c r="I10" s="1" t="s">
        <v>43</v>
      </c>
      <c r="J10" s="1" t="s">
        <v>44</v>
      </c>
      <c r="K10" s="10" t="s">
        <v>45</v>
      </c>
    </row>
    <row r="11">
      <c r="A11" s="21">
        <v>46113.0</v>
      </c>
      <c r="B11" s="22">
        <v>29.0</v>
      </c>
      <c r="C11" s="23" t="s">
        <v>46</v>
      </c>
      <c r="D11" s="24" t="s">
        <v>47</v>
      </c>
      <c r="E11" s="23" t="s">
        <v>48</v>
      </c>
      <c r="F11" s="23" t="s">
        <v>49</v>
      </c>
      <c r="G11" s="25" t="s">
        <v>50</v>
      </c>
      <c r="H11" s="22">
        <v>4.0</v>
      </c>
      <c r="I11" s="1" t="s">
        <v>51</v>
      </c>
      <c r="J11" s="1" t="s">
        <v>52</v>
      </c>
      <c r="K11" s="10" t="s">
        <v>53</v>
      </c>
    </row>
    <row r="12">
      <c r="A12" s="26"/>
      <c r="B12" s="27"/>
      <c r="C12" s="28" t="s">
        <v>54</v>
      </c>
      <c r="D12" s="28" t="s">
        <v>55</v>
      </c>
      <c r="E12" s="29" t="s">
        <v>56</v>
      </c>
      <c r="F12" s="28" t="s">
        <v>57</v>
      </c>
      <c r="G12" s="30"/>
      <c r="H12" s="31"/>
      <c r="J12" s="1" t="s">
        <v>58</v>
      </c>
      <c r="K12" s="10" t="s">
        <v>59</v>
      </c>
    </row>
    <row r="13">
      <c r="A13" s="26"/>
      <c r="B13" s="27"/>
      <c r="C13" s="30"/>
      <c r="D13" s="30"/>
      <c r="E13" s="30"/>
      <c r="F13" s="30"/>
      <c r="G13" s="30"/>
      <c r="H13" s="30"/>
      <c r="J13" s="1" t="s">
        <v>60</v>
      </c>
      <c r="K13" s="12" t="s">
        <v>61</v>
      </c>
    </row>
    <row r="14">
      <c r="A14" s="26"/>
      <c r="B14" s="27"/>
      <c r="C14" s="30"/>
      <c r="D14" s="30"/>
      <c r="E14" s="30" t="s">
        <v>62</v>
      </c>
      <c r="F14" s="30"/>
      <c r="G14" s="30"/>
      <c r="H14" s="30"/>
      <c r="J14" s="1" t="s">
        <v>63</v>
      </c>
      <c r="K14" s="10" t="s">
        <v>64</v>
      </c>
    </row>
    <row r="15">
      <c r="A15" s="26"/>
      <c r="B15" s="22">
        <v>5.0</v>
      </c>
      <c r="C15" s="32" t="s">
        <v>65</v>
      </c>
      <c r="D15" s="24">
        <v>7.0</v>
      </c>
      <c r="E15" s="24">
        <v>8.0</v>
      </c>
      <c r="F15" s="24">
        <v>9.0</v>
      </c>
      <c r="G15" s="23" t="s">
        <v>66</v>
      </c>
      <c r="H15" s="22">
        <v>11.0</v>
      </c>
      <c r="J15" s="1" t="s">
        <v>67</v>
      </c>
      <c r="K15" s="12" t="s">
        <v>68</v>
      </c>
    </row>
    <row r="16">
      <c r="A16" s="26"/>
      <c r="B16" s="27"/>
      <c r="C16" s="30"/>
      <c r="D16" s="29" t="s">
        <v>69</v>
      </c>
      <c r="E16" s="29" t="s">
        <v>70</v>
      </c>
      <c r="F16" s="28" t="s">
        <v>71</v>
      </c>
      <c r="G16" s="29" t="s">
        <v>72</v>
      </c>
      <c r="H16" s="31"/>
      <c r="J16" s="1" t="s">
        <v>73</v>
      </c>
      <c r="K16" s="10" t="s">
        <v>74</v>
      </c>
    </row>
    <row r="17">
      <c r="A17" s="26"/>
      <c r="B17" s="27"/>
      <c r="C17" s="30"/>
      <c r="D17" s="30" t="s">
        <v>75</v>
      </c>
      <c r="E17" s="30"/>
      <c r="F17" s="30"/>
      <c r="G17" s="30" t="s">
        <v>76</v>
      </c>
      <c r="H17" s="31"/>
      <c r="J17" s="1" t="s">
        <v>77</v>
      </c>
      <c r="K17" s="10" t="s">
        <v>78</v>
      </c>
    </row>
    <row r="18">
      <c r="A18" s="26"/>
      <c r="B18" s="33"/>
      <c r="C18" s="34"/>
      <c r="D18" s="34"/>
      <c r="E18" s="34"/>
      <c r="F18" s="34"/>
      <c r="G18" s="34" t="s">
        <v>79</v>
      </c>
      <c r="H18" s="34"/>
      <c r="J18" s="1" t="s">
        <v>80</v>
      </c>
      <c r="K18" s="12" t="s">
        <v>81</v>
      </c>
    </row>
    <row r="19">
      <c r="A19" s="26"/>
      <c r="B19" s="22">
        <v>12.0</v>
      </c>
      <c r="C19" s="23">
        <v>13.0</v>
      </c>
      <c r="D19" s="23">
        <v>14.0</v>
      </c>
      <c r="E19" s="35" t="s">
        <v>82</v>
      </c>
      <c r="F19" s="23" t="s">
        <v>83</v>
      </c>
      <c r="G19" s="23">
        <v>17.0</v>
      </c>
      <c r="H19" s="22">
        <v>18.0</v>
      </c>
      <c r="J19" s="1" t="s">
        <v>84</v>
      </c>
      <c r="K19" s="10" t="s">
        <v>85</v>
      </c>
    </row>
    <row r="20">
      <c r="A20" s="26"/>
      <c r="B20" s="30"/>
      <c r="C20" s="29" t="s">
        <v>86</v>
      </c>
      <c r="D20" s="29" t="s">
        <v>87</v>
      </c>
      <c r="E20" s="29" t="s">
        <v>88</v>
      </c>
      <c r="F20" s="29" t="s">
        <v>89</v>
      </c>
      <c r="G20" s="29" t="s">
        <v>90</v>
      </c>
      <c r="H20" s="30"/>
      <c r="J20" s="1" t="s">
        <v>91</v>
      </c>
      <c r="K20" s="10" t="s">
        <v>92</v>
      </c>
    </row>
    <row r="21">
      <c r="A21" s="26"/>
      <c r="B21" s="30"/>
      <c r="C21" s="30"/>
      <c r="D21" s="30"/>
      <c r="E21" s="36" t="s">
        <v>75</v>
      </c>
      <c r="F21" s="30" t="s">
        <v>93</v>
      </c>
      <c r="G21" s="30" t="s">
        <v>93</v>
      </c>
      <c r="H21" s="30"/>
      <c r="J21" s="1" t="s">
        <v>94</v>
      </c>
      <c r="K21" s="10" t="s">
        <v>95</v>
      </c>
    </row>
    <row r="22">
      <c r="A22" s="26"/>
      <c r="B22" s="30"/>
      <c r="C22" s="34" t="s">
        <v>79</v>
      </c>
      <c r="D22" s="34" t="s">
        <v>79</v>
      </c>
      <c r="E22" s="30"/>
      <c r="F22" s="30"/>
      <c r="G22" s="30"/>
      <c r="H22" s="30"/>
      <c r="J22" s="1" t="s">
        <v>96</v>
      </c>
      <c r="K22" s="10" t="s">
        <v>97</v>
      </c>
    </row>
    <row r="23">
      <c r="A23" s="26"/>
      <c r="B23" s="22">
        <v>19.0</v>
      </c>
      <c r="C23" s="24">
        <v>20.0</v>
      </c>
      <c r="D23" s="24">
        <v>21.0</v>
      </c>
      <c r="E23" s="24">
        <v>22.0</v>
      </c>
      <c r="F23" s="23">
        <v>23.0</v>
      </c>
      <c r="G23" s="23">
        <v>24.0</v>
      </c>
      <c r="H23" s="22">
        <v>25.0</v>
      </c>
      <c r="J23" s="1" t="s">
        <v>98</v>
      </c>
      <c r="K23" s="12" t="s">
        <v>99</v>
      </c>
    </row>
    <row r="24">
      <c r="A24" s="26"/>
      <c r="B24" s="30"/>
      <c r="C24" s="28" t="s">
        <v>100</v>
      </c>
      <c r="D24" s="29" t="s">
        <v>101</v>
      </c>
      <c r="E24" s="30"/>
      <c r="F24" s="30"/>
      <c r="G24" s="30"/>
      <c r="H24" s="31"/>
      <c r="J24" s="1" t="s">
        <v>102</v>
      </c>
      <c r="K24" s="12" t="s">
        <v>103</v>
      </c>
    </row>
    <row r="25">
      <c r="A25" s="26"/>
      <c r="B25" s="30"/>
      <c r="C25" s="30" t="s">
        <v>93</v>
      </c>
      <c r="D25" s="30" t="s">
        <v>93</v>
      </c>
      <c r="E25" s="30" t="s">
        <v>93</v>
      </c>
      <c r="F25" s="30"/>
      <c r="G25" s="30"/>
      <c r="H25" s="31"/>
      <c r="J25" s="1" t="s">
        <v>104</v>
      </c>
      <c r="K25" s="10" t="s">
        <v>105</v>
      </c>
    </row>
    <row r="26">
      <c r="A26" s="26"/>
      <c r="B26" s="30"/>
      <c r="C26" s="30"/>
      <c r="D26" s="30"/>
      <c r="E26" s="30"/>
      <c r="F26" s="30"/>
      <c r="G26" s="34"/>
      <c r="H26" s="31"/>
      <c r="J26" s="1"/>
      <c r="K26" s="37"/>
    </row>
    <row r="27">
      <c r="A27" s="26"/>
      <c r="B27" s="22">
        <v>26.0</v>
      </c>
      <c r="C27" s="24">
        <v>27.0</v>
      </c>
      <c r="D27" s="23">
        <v>28.0</v>
      </c>
      <c r="E27" s="23">
        <v>29.0</v>
      </c>
      <c r="F27" s="23" t="s">
        <v>106</v>
      </c>
      <c r="G27" s="30">
        <v>1.0</v>
      </c>
      <c r="H27" s="22">
        <v>2.0</v>
      </c>
      <c r="J27" s="1"/>
      <c r="K27" s="37"/>
    </row>
    <row r="28">
      <c r="A28" s="26"/>
      <c r="B28" s="27"/>
      <c r="C28" s="30"/>
      <c r="D28" s="30"/>
      <c r="E28" s="30"/>
      <c r="F28" s="30"/>
      <c r="G28" s="30"/>
      <c r="H28" s="31"/>
      <c r="J28" s="1" t="s">
        <v>107</v>
      </c>
      <c r="K28" s="37"/>
    </row>
    <row r="29">
      <c r="A29" s="26"/>
      <c r="B29" s="27"/>
      <c r="C29" s="30"/>
      <c r="D29" s="30"/>
      <c r="E29" s="30"/>
      <c r="F29" s="30"/>
      <c r="G29" s="30"/>
      <c r="H29" s="30"/>
      <c r="J29" s="1"/>
      <c r="K29" s="37"/>
    </row>
    <row r="30">
      <c r="A30" s="26"/>
      <c r="B30" s="27"/>
      <c r="C30" s="30"/>
      <c r="D30" s="30"/>
      <c r="E30" s="30"/>
      <c r="F30" s="30"/>
      <c r="G30" s="30"/>
      <c r="H30" s="30"/>
      <c r="J30" s="1"/>
      <c r="K30" s="37"/>
    </row>
    <row r="31">
      <c r="A31" s="26"/>
      <c r="B31" s="22">
        <v>3.0</v>
      </c>
      <c r="C31" s="20">
        <v>4.0</v>
      </c>
      <c r="D31" s="20">
        <v>5.0</v>
      </c>
      <c r="E31" s="20">
        <v>6.0</v>
      </c>
      <c r="F31" s="20">
        <v>7.0</v>
      </c>
      <c r="G31" s="20">
        <v>8.0</v>
      </c>
      <c r="H31" s="22">
        <v>9.0</v>
      </c>
      <c r="J31" s="1"/>
      <c r="K31" s="37"/>
    </row>
    <row r="32">
      <c r="A32" s="26"/>
      <c r="B32" s="27"/>
      <c r="C32" s="30"/>
      <c r="D32" s="30"/>
      <c r="E32" s="30"/>
      <c r="F32" s="30"/>
      <c r="G32" s="30"/>
      <c r="H32" s="31"/>
      <c r="J32" s="1"/>
      <c r="K32" s="37"/>
    </row>
    <row r="33">
      <c r="A33" s="26"/>
      <c r="B33" s="27"/>
      <c r="C33" s="30"/>
      <c r="D33" s="30"/>
      <c r="E33" s="30"/>
      <c r="F33" s="30"/>
      <c r="G33" s="30"/>
      <c r="H33" s="31"/>
      <c r="J33" s="1"/>
      <c r="K33" s="37"/>
    </row>
    <row r="34">
      <c r="A34" s="38"/>
      <c r="B34" s="33"/>
      <c r="C34" s="34"/>
      <c r="D34" s="34"/>
      <c r="E34" s="34"/>
      <c r="F34" s="34"/>
      <c r="G34" s="34"/>
      <c r="H34" s="34"/>
      <c r="J34" s="1"/>
      <c r="K34" s="37"/>
    </row>
    <row r="35">
      <c r="A35" s="39"/>
      <c r="B35" s="40"/>
      <c r="C35" s="41"/>
      <c r="D35" s="41"/>
      <c r="E35" s="41"/>
      <c r="F35" s="41"/>
      <c r="G35" s="41"/>
      <c r="H35" s="41"/>
      <c r="J35" s="1"/>
      <c r="K35" s="37"/>
    </row>
    <row r="36">
      <c r="A36" s="1" t="s">
        <v>108</v>
      </c>
      <c r="B36" s="42"/>
      <c r="C36" s="43"/>
      <c r="D36" s="43"/>
      <c r="E36" s="43"/>
      <c r="F36" s="43"/>
      <c r="G36" s="43"/>
      <c r="H36" s="44"/>
      <c r="J36" s="1"/>
      <c r="K36" s="37"/>
    </row>
    <row r="37">
      <c r="A37" s="1"/>
      <c r="B37" s="42" t="s">
        <v>109</v>
      </c>
      <c r="C37" s="45" t="s">
        <v>110</v>
      </c>
      <c r="D37" s="43"/>
      <c r="E37" s="43"/>
      <c r="F37" s="43"/>
      <c r="G37" s="43"/>
      <c r="H37" s="44"/>
      <c r="J37" s="1"/>
      <c r="K37" s="37"/>
    </row>
    <row r="38">
      <c r="A38" s="1"/>
      <c r="B38" s="42"/>
      <c r="C38" s="42" t="s">
        <v>111</v>
      </c>
      <c r="D38" s="44"/>
      <c r="E38" s="44"/>
      <c r="F38" s="44"/>
      <c r="G38" s="44"/>
      <c r="H38" s="44"/>
      <c r="J38" s="1"/>
      <c r="K38" s="37"/>
    </row>
    <row r="39">
      <c r="A39" s="1"/>
      <c r="B39" s="42"/>
      <c r="C39" s="42" t="s">
        <v>112</v>
      </c>
      <c r="D39" s="44"/>
      <c r="E39" s="44"/>
      <c r="F39" s="44"/>
      <c r="G39" s="44"/>
      <c r="H39" s="44"/>
      <c r="J39" s="1"/>
      <c r="K39" s="37"/>
    </row>
    <row r="40">
      <c r="A40" s="1"/>
      <c r="B40" s="42" t="s">
        <v>113</v>
      </c>
      <c r="C40" s="44"/>
      <c r="D40" s="44"/>
      <c r="E40" s="44"/>
      <c r="F40" s="44"/>
      <c r="G40" s="44"/>
      <c r="H40" s="44"/>
      <c r="J40" s="1"/>
      <c r="K40" s="37"/>
    </row>
    <row r="41">
      <c r="A41" s="1"/>
      <c r="B41" s="42"/>
      <c r="C41" s="42" t="s">
        <v>114</v>
      </c>
      <c r="D41" s="44"/>
      <c r="E41" s="44"/>
      <c r="F41" s="44"/>
      <c r="G41" s="44"/>
      <c r="H41" s="44"/>
      <c r="J41" s="1"/>
      <c r="K41" s="37"/>
    </row>
    <row r="42">
      <c r="A42" s="1"/>
      <c r="B42" s="42"/>
      <c r="C42" s="42" t="s">
        <v>115</v>
      </c>
      <c r="D42" s="44"/>
      <c r="E42" s="44"/>
      <c r="F42" s="44"/>
      <c r="G42" s="44"/>
      <c r="H42" s="44"/>
      <c r="J42" s="1"/>
      <c r="K42" s="37"/>
    </row>
    <row r="43">
      <c r="B43" s="42"/>
      <c r="C43" s="46" t="s">
        <v>116</v>
      </c>
      <c r="D43" s="44"/>
      <c r="E43" s="44"/>
      <c r="F43" s="44"/>
      <c r="G43" s="44"/>
      <c r="H43" s="44"/>
      <c r="J43" s="1"/>
      <c r="K43" s="37"/>
    </row>
    <row r="44">
      <c r="B44" s="42" t="s">
        <v>117</v>
      </c>
      <c r="C44" s="42"/>
      <c r="D44" s="44"/>
      <c r="E44" s="44"/>
      <c r="F44" s="44"/>
      <c r="G44" s="44"/>
      <c r="H44" s="44"/>
      <c r="J44" s="1"/>
      <c r="K44" s="37"/>
    </row>
    <row r="45">
      <c r="A45" s="47"/>
      <c r="B45" s="46"/>
      <c r="C45" s="48" t="s">
        <v>118</v>
      </c>
      <c r="D45" s="49"/>
      <c r="E45" s="49"/>
      <c r="F45" s="49"/>
      <c r="G45" s="49"/>
      <c r="H45" s="49"/>
      <c r="I45" s="47"/>
      <c r="J45" s="1"/>
      <c r="K45" s="37"/>
    </row>
    <row r="46">
      <c r="A46" s="1" t="s">
        <v>119</v>
      </c>
      <c r="B46" s="50" t="s">
        <v>120</v>
      </c>
      <c r="C46" s="50" t="s">
        <v>121</v>
      </c>
      <c r="D46" s="51" t="s">
        <v>122</v>
      </c>
      <c r="E46" s="50" t="s">
        <v>123</v>
      </c>
      <c r="F46" s="50" t="s">
        <v>124</v>
      </c>
      <c r="G46" s="50" t="s">
        <v>125</v>
      </c>
      <c r="H46" s="50" t="s">
        <v>126</v>
      </c>
      <c r="I46" s="52" t="s">
        <v>127</v>
      </c>
      <c r="J46" s="1"/>
      <c r="K46" s="37"/>
    </row>
    <row r="47">
      <c r="A47" s="53">
        <v>46054.0</v>
      </c>
      <c r="B47" s="51" t="s">
        <v>128</v>
      </c>
      <c r="C47" s="50" t="s">
        <v>129</v>
      </c>
      <c r="D47" s="51" t="s">
        <v>130</v>
      </c>
      <c r="E47" s="50" t="s">
        <v>131</v>
      </c>
      <c r="F47" s="51" t="s">
        <v>132</v>
      </c>
      <c r="G47" s="51" t="s">
        <v>133</v>
      </c>
      <c r="H47" s="51" t="s">
        <v>134</v>
      </c>
      <c r="I47" s="51" t="s">
        <v>135</v>
      </c>
      <c r="J47" s="1"/>
      <c r="K47" s="37"/>
    </row>
    <row r="48">
      <c r="B48" s="51" t="s">
        <v>136</v>
      </c>
      <c r="C48" s="51" t="s">
        <v>137</v>
      </c>
      <c r="D48" s="51" t="s">
        <v>138</v>
      </c>
      <c r="E48" s="50" t="s">
        <v>139</v>
      </c>
      <c r="F48" s="44"/>
      <c r="G48" s="44"/>
      <c r="H48" s="44"/>
      <c r="I48" s="6"/>
      <c r="J48" s="1"/>
      <c r="K48" s="37"/>
    </row>
    <row r="49">
      <c r="B49" s="54"/>
      <c r="C49" s="44"/>
      <c r="D49" s="44"/>
      <c r="E49" s="44"/>
      <c r="F49" s="44"/>
      <c r="G49" s="44"/>
      <c r="H49" s="44"/>
      <c r="I49" s="6"/>
      <c r="J49" s="1"/>
      <c r="K49" s="37"/>
    </row>
    <row r="50">
      <c r="A50" s="55" t="s">
        <v>140</v>
      </c>
      <c r="B50" s="56" t="s">
        <v>141</v>
      </c>
      <c r="J50" s="56" t="s">
        <v>142</v>
      </c>
      <c r="K50" s="56"/>
      <c r="L50" s="56"/>
      <c r="M50" s="57"/>
      <c r="N50" s="57"/>
      <c r="O50" s="57"/>
      <c r="P50" s="57"/>
      <c r="Q50" s="57"/>
      <c r="R50" s="57"/>
      <c r="S50" s="57"/>
      <c r="T50" s="57"/>
      <c r="U50" s="57"/>
      <c r="V50" s="57"/>
      <c r="W50" s="57"/>
      <c r="X50" s="57"/>
      <c r="Y50" s="57"/>
      <c r="Z50" s="57"/>
      <c r="AA50" s="57"/>
      <c r="AB50" s="57"/>
      <c r="AC50" s="57"/>
      <c r="AD50" s="57"/>
      <c r="AE50" s="57"/>
      <c r="AF50" s="57"/>
      <c r="AG50" s="57"/>
    </row>
    <row r="51">
      <c r="A51" s="58" t="s">
        <v>143</v>
      </c>
      <c r="B51" s="59" t="s">
        <v>144</v>
      </c>
      <c r="C51" s="60"/>
      <c r="D51" s="60"/>
      <c r="E51" s="60"/>
      <c r="F51" s="60"/>
      <c r="G51" s="60"/>
      <c r="J51" s="1" t="s">
        <v>145</v>
      </c>
      <c r="K51" s="10" t="s">
        <v>146</v>
      </c>
    </row>
    <row r="52">
      <c r="A52" s="58" t="s">
        <v>147</v>
      </c>
      <c r="B52" s="61"/>
      <c r="C52" s="60"/>
      <c r="D52" s="60"/>
      <c r="E52" s="60"/>
      <c r="F52" s="60"/>
      <c r="G52" s="60"/>
      <c r="J52" s="1" t="s">
        <v>148</v>
      </c>
    </row>
    <row r="53">
      <c r="A53" s="58">
        <v>46023.0</v>
      </c>
      <c r="B53" s="62"/>
      <c r="C53" s="60"/>
      <c r="D53" s="60"/>
      <c r="E53" s="60"/>
      <c r="F53" s="60"/>
      <c r="G53" s="60"/>
      <c r="J53" s="1" t="s">
        <v>149</v>
      </c>
      <c r="K53" s="12" t="s">
        <v>150</v>
      </c>
    </row>
    <row r="54">
      <c r="A54" s="58"/>
      <c r="B54" s="63"/>
      <c r="C54" s="60"/>
      <c r="D54" s="60"/>
      <c r="E54" s="60"/>
      <c r="F54" s="60"/>
      <c r="G54" s="60"/>
      <c r="J54" s="1" t="s">
        <v>151</v>
      </c>
      <c r="K54" s="12" t="s">
        <v>152</v>
      </c>
    </row>
    <row r="55">
      <c r="A55" s="58"/>
      <c r="B55" s="63"/>
      <c r="C55" s="60"/>
      <c r="D55" s="60"/>
      <c r="E55" s="60"/>
      <c r="F55" s="60"/>
      <c r="G55" s="60"/>
      <c r="J55" s="1" t="s">
        <v>153</v>
      </c>
      <c r="K55" s="12" t="s">
        <v>154</v>
      </c>
    </row>
    <row r="56">
      <c r="A56" s="58"/>
      <c r="B56" s="64"/>
      <c r="C56" s="60"/>
      <c r="D56" s="60"/>
      <c r="E56" s="60"/>
      <c r="F56" s="60"/>
      <c r="G56" s="60"/>
      <c r="J56" s="1" t="s">
        <v>155</v>
      </c>
      <c r="K56" s="12" t="s">
        <v>156</v>
      </c>
    </row>
    <row r="57">
      <c r="A57" s="58"/>
      <c r="B57" s="63"/>
      <c r="C57" s="60"/>
      <c r="D57" s="60"/>
      <c r="E57" s="60"/>
      <c r="F57" s="60"/>
      <c r="G57" s="60"/>
      <c r="J57" s="1" t="s">
        <v>157</v>
      </c>
      <c r="K57" s="10" t="s">
        <v>158</v>
      </c>
    </row>
    <row r="58">
      <c r="A58" s="58">
        <v>46082.0</v>
      </c>
      <c r="B58" s="59" t="s">
        <v>159</v>
      </c>
      <c r="C58" s="60"/>
      <c r="D58" s="60"/>
      <c r="E58" s="60"/>
      <c r="F58" s="60"/>
      <c r="G58" s="60"/>
    </row>
    <row r="59">
      <c r="A59" s="58"/>
      <c r="B59" s="65"/>
      <c r="C59" s="60"/>
      <c r="D59" s="60"/>
      <c r="E59" s="60"/>
      <c r="F59" s="60"/>
      <c r="G59" s="60"/>
    </row>
    <row r="60">
      <c r="A60" s="58"/>
      <c r="B60" s="64"/>
      <c r="C60" s="60"/>
      <c r="D60" s="60"/>
      <c r="E60" s="60"/>
      <c r="F60" s="60"/>
      <c r="G60" s="60"/>
    </row>
    <row r="61">
      <c r="A61" s="58">
        <v>46113.0</v>
      </c>
      <c r="B61" s="66" t="s">
        <v>160</v>
      </c>
      <c r="C61" s="60"/>
      <c r="D61" s="60"/>
      <c r="E61" s="60"/>
      <c r="F61" s="60"/>
      <c r="G61" s="60"/>
    </row>
    <row r="62">
      <c r="A62" s="58">
        <v>46173.0</v>
      </c>
      <c r="B62" s="67" t="s">
        <v>161</v>
      </c>
      <c r="C62" s="60"/>
      <c r="D62" s="60"/>
      <c r="E62" s="60"/>
      <c r="F62" s="60"/>
      <c r="G62" s="60"/>
      <c r="J62" s="1" t="s">
        <v>162</v>
      </c>
    </row>
    <row r="63">
      <c r="C63" s="60"/>
      <c r="D63" s="60"/>
      <c r="E63" s="60"/>
      <c r="F63" s="60"/>
      <c r="G63" s="60"/>
      <c r="J63" s="57"/>
      <c r="K63" s="68" t="s">
        <v>163</v>
      </c>
      <c r="L63" s="68" t="s">
        <v>164</v>
      </c>
      <c r="M63" s="68" t="s">
        <v>165</v>
      </c>
    </row>
    <row r="64">
      <c r="C64" s="60"/>
      <c r="D64" s="60"/>
      <c r="E64" s="60"/>
      <c r="F64" s="60"/>
      <c r="G64" s="60"/>
      <c r="J64" s="1" t="s">
        <v>166</v>
      </c>
    </row>
    <row r="65">
      <c r="C65" s="60"/>
      <c r="D65" s="69"/>
      <c r="E65" s="69"/>
      <c r="F65" s="69"/>
      <c r="G65" s="69"/>
      <c r="H65" s="70"/>
      <c r="I65" s="70"/>
      <c r="J65" s="1" t="s">
        <v>167</v>
      </c>
      <c r="K65" s="1" t="s">
        <v>168</v>
      </c>
      <c r="L65" s="1" t="s">
        <v>169</v>
      </c>
      <c r="M65" s="70"/>
      <c r="N65" s="70"/>
      <c r="O65" s="70"/>
      <c r="P65" s="70"/>
      <c r="Q65" s="70"/>
      <c r="R65" s="70"/>
      <c r="S65" s="70"/>
      <c r="T65" s="70"/>
      <c r="U65" s="70"/>
      <c r="V65" s="70"/>
      <c r="W65" s="70"/>
      <c r="X65" s="70"/>
      <c r="Y65" s="70"/>
      <c r="Z65" s="70"/>
      <c r="AA65" s="70"/>
      <c r="AB65" s="70"/>
      <c r="AC65" s="70"/>
      <c r="AD65" s="70"/>
      <c r="AE65" s="70"/>
      <c r="AF65" s="70"/>
      <c r="AG65" s="70"/>
    </row>
    <row r="66">
      <c r="C66" s="60"/>
      <c r="D66" s="69"/>
      <c r="E66" s="69"/>
      <c r="F66" s="69"/>
      <c r="G66" s="69"/>
      <c r="H66" s="70"/>
      <c r="I66" s="70"/>
      <c r="J66" s="1" t="s">
        <v>167</v>
      </c>
      <c r="K66" s="1" t="s">
        <v>170</v>
      </c>
      <c r="L66" s="1" t="s">
        <v>169</v>
      </c>
      <c r="N66" s="70"/>
      <c r="O66" s="70"/>
      <c r="P66" s="70"/>
      <c r="Q66" s="70"/>
      <c r="R66" s="70"/>
      <c r="S66" s="70"/>
      <c r="T66" s="70"/>
      <c r="U66" s="70"/>
      <c r="V66" s="70"/>
      <c r="W66" s="70"/>
      <c r="X66" s="70"/>
      <c r="Y66" s="70"/>
      <c r="Z66" s="70"/>
      <c r="AA66" s="70"/>
      <c r="AB66" s="70"/>
      <c r="AC66" s="70"/>
      <c r="AD66" s="70"/>
      <c r="AE66" s="70"/>
      <c r="AF66" s="70"/>
      <c r="AG66" s="70"/>
    </row>
    <row r="67">
      <c r="A67" s="71"/>
      <c r="B67" s="72"/>
      <c r="C67" s="60"/>
      <c r="D67" s="69"/>
      <c r="E67" s="69"/>
      <c r="F67" s="69"/>
      <c r="G67" s="69"/>
      <c r="H67" s="70"/>
      <c r="I67" s="70"/>
      <c r="J67" s="1" t="s">
        <v>171</v>
      </c>
      <c r="K67" s="1" t="s">
        <v>172</v>
      </c>
      <c r="L67" s="1" t="s">
        <v>173</v>
      </c>
      <c r="N67" s="70"/>
      <c r="O67" s="70"/>
      <c r="P67" s="70"/>
      <c r="Q67" s="70"/>
      <c r="R67" s="70"/>
      <c r="S67" s="70"/>
      <c r="T67" s="70"/>
      <c r="U67" s="70"/>
      <c r="V67" s="70"/>
      <c r="W67" s="70"/>
      <c r="X67" s="70"/>
      <c r="Y67" s="70"/>
      <c r="Z67" s="70"/>
      <c r="AA67" s="70"/>
      <c r="AB67" s="70"/>
      <c r="AC67" s="70"/>
      <c r="AD67" s="70"/>
      <c r="AE67" s="70"/>
      <c r="AF67" s="70"/>
      <c r="AG67" s="70"/>
    </row>
    <row r="68">
      <c r="A68" s="71"/>
      <c r="B68" s="60"/>
      <c r="C68" s="60"/>
      <c r="D68" s="60"/>
      <c r="E68" s="60"/>
      <c r="F68" s="60"/>
      <c r="G68" s="60"/>
      <c r="J68" s="1" t="s">
        <v>174</v>
      </c>
      <c r="K68" s="1" t="s">
        <v>175</v>
      </c>
      <c r="L68" s="1" t="s">
        <v>176</v>
      </c>
    </row>
    <row r="69">
      <c r="A69" s="2"/>
      <c r="J69" s="1" t="s">
        <v>177</v>
      </c>
    </row>
    <row r="70">
      <c r="A70" s="73"/>
      <c r="B70" s="74"/>
      <c r="J70" s="1" t="s">
        <v>178</v>
      </c>
      <c r="K70" s="1" t="s">
        <v>179</v>
      </c>
      <c r="L70" s="1" t="s">
        <v>180</v>
      </c>
      <c r="M70" s="1" t="s">
        <v>30</v>
      </c>
    </row>
    <row r="71">
      <c r="A71" s="73"/>
      <c r="B71" s="74"/>
      <c r="D71" s="70"/>
      <c r="E71" s="70"/>
      <c r="F71" s="70"/>
      <c r="G71" s="70"/>
      <c r="H71" s="70"/>
      <c r="I71" s="70"/>
      <c r="J71" s="1" t="s">
        <v>178</v>
      </c>
      <c r="K71" s="1" t="s">
        <v>181</v>
      </c>
      <c r="L71" s="1" t="s">
        <v>182</v>
      </c>
      <c r="M71" s="70"/>
      <c r="N71" s="70"/>
      <c r="O71" s="70"/>
      <c r="P71" s="70"/>
      <c r="Q71" s="70"/>
      <c r="R71" s="70"/>
      <c r="S71" s="70"/>
      <c r="T71" s="70"/>
      <c r="U71" s="70"/>
      <c r="V71" s="70"/>
      <c r="W71" s="70"/>
      <c r="X71" s="70"/>
      <c r="Y71" s="70"/>
      <c r="Z71" s="70"/>
      <c r="AA71" s="70"/>
      <c r="AB71" s="70"/>
      <c r="AC71" s="70"/>
      <c r="AD71" s="70"/>
      <c r="AE71" s="70"/>
      <c r="AF71" s="70"/>
      <c r="AG71" s="70"/>
    </row>
    <row r="72">
      <c r="A72" s="73"/>
      <c r="J72" s="1" t="s">
        <v>178</v>
      </c>
      <c r="K72" s="1" t="s">
        <v>183</v>
      </c>
      <c r="L72" s="1" t="s">
        <v>184</v>
      </c>
      <c r="M72" s="1" t="s">
        <v>30</v>
      </c>
    </row>
    <row r="73">
      <c r="A73" s="73"/>
      <c r="B73" s="74"/>
      <c r="J73" s="1" t="s">
        <v>178</v>
      </c>
      <c r="K73" s="1" t="s">
        <v>185</v>
      </c>
      <c r="L73" s="1" t="s">
        <v>169</v>
      </c>
    </row>
    <row r="74">
      <c r="A74" s="2"/>
      <c r="J74" s="1" t="s">
        <v>178</v>
      </c>
      <c r="K74" s="1" t="s">
        <v>186</v>
      </c>
      <c r="L74" s="1" t="s">
        <v>169</v>
      </c>
      <c r="M74" s="1" t="s">
        <v>30</v>
      </c>
    </row>
    <row r="75">
      <c r="A75" s="2"/>
      <c r="J75" s="1" t="s">
        <v>178</v>
      </c>
      <c r="K75" s="1" t="s">
        <v>187</v>
      </c>
      <c r="L75" s="1" t="s">
        <v>169</v>
      </c>
    </row>
    <row r="76">
      <c r="A76" s="2"/>
      <c r="J76" s="1" t="s">
        <v>178</v>
      </c>
      <c r="K76" s="1" t="s">
        <v>188</v>
      </c>
      <c r="L76" s="1" t="s">
        <v>169</v>
      </c>
      <c r="M76" s="1" t="s">
        <v>30</v>
      </c>
    </row>
    <row r="77">
      <c r="A77" s="2"/>
      <c r="J77" s="1" t="s">
        <v>178</v>
      </c>
      <c r="K77" s="1" t="s">
        <v>189</v>
      </c>
      <c r="L77" s="1" t="s">
        <v>169</v>
      </c>
      <c r="M77" s="1" t="s">
        <v>30</v>
      </c>
    </row>
    <row r="78">
      <c r="A78" s="73"/>
      <c r="J78" s="1" t="s">
        <v>178</v>
      </c>
      <c r="K78" s="1" t="s">
        <v>190</v>
      </c>
      <c r="L78" s="1" t="s">
        <v>169</v>
      </c>
    </row>
    <row r="79">
      <c r="A79" s="2"/>
      <c r="B79" s="2"/>
      <c r="J79" s="1" t="s">
        <v>191</v>
      </c>
      <c r="K79" s="1" t="s">
        <v>192</v>
      </c>
      <c r="L79" s="1" t="s">
        <v>169</v>
      </c>
    </row>
    <row r="80">
      <c r="A80" s="73"/>
      <c r="J80" s="1" t="s">
        <v>193</v>
      </c>
      <c r="K80" s="1" t="s">
        <v>194</v>
      </c>
      <c r="L80" s="1" t="s">
        <v>169</v>
      </c>
    </row>
    <row r="81">
      <c r="A81" s="2"/>
      <c r="J81" s="1" t="s">
        <v>195</v>
      </c>
      <c r="K81" s="1" t="s">
        <v>196</v>
      </c>
      <c r="L81" s="1" t="s">
        <v>169</v>
      </c>
    </row>
    <row r="82">
      <c r="A82" s="2"/>
      <c r="J82" s="1" t="s">
        <v>197</v>
      </c>
      <c r="K82" s="1" t="s">
        <v>198</v>
      </c>
      <c r="L82" s="1" t="s">
        <v>169</v>
      </c>
    </row>
    <row r="83">
      <c r="A83" s="2"/>
      <c r="J83" s="1" t="s">
        <v>199</v>
      </c>
      <c r="K83" s="1" t="s">
        <v>200</v>
      </c>
      <c r="L83" s="1" t="s">
        <v>201</v>
      </c>
    </row>
    <row r="84">
      <c r="A84" s="2"/>
      <c r="B84" s="2"/>
      <c r="J84" s="1" t="s">
        <v>202</v>
      </c>
      <c r="K84" s="1" t="s">
        <v>203</v>
      </c>
      <c r="L84" s="1" t="s">
        <v>169</v>
      </c>
    </row>
    <row r="85">
      <c r="A85" s="2"/>
      <c r="B85" s="2"/>
    </row>
    <row r="86">
      <c r="A86" s="2"/>
      <c r="B86" s="2"/>
    </row>
    <row r="87">
      <c r="A87" s="2"/>
      <c r="B87" s="2"/>
    </row>
    <row r="88">
      <c r="A88" s="2"/>
      <c r="B88" s="2"/>
    </row>
    <row r="89">
      <c r="A89" s="2"/>
      <c r="B89" s="2"/>
    </row>
    <row r="90">
      <c r="A90" s="2"/>
      <c r="B90" s="2"/>
    </row>
    <row r="91">
      <c r="A91" s="2"/>
      <c r="B91" s="2"/>
    </row>
    <row r="92">
      <c r="A92" s="2"/>
      <c r="B92" s="2"/>
    </row>
    <row r="93">
      <c r="A93" s="2"/>
      <c r="B93" s="2"/>
    </row>
    <row r="94">
      <c r="A94" s="2"/>
      <c r="B94" s="2"/>
    </row>
    <row r="95">
      <c r="A95" s="2"/>
      <c r="B95" s="2"/>
    </row>
    <row r="96">
      <c r="A96" s="2"/>
      <c r="B96" s="2"/>
    </row>
    <row r="97">
      <c r="A97" s="2"/>
      <c r="B97" s="2"/>
    </row>
    <row r="98">
      <c r="A98" s="2"/>
      <c r="B98" s="2"/>
    </row>
    <row r="99">
      <c r="A99" s="2"/>
      <c r="B99" s="2"/>
    </row>
    <row r="100">
      <c r="A100" s="2"/>
      <c r="B100" s="2"/>
    </row>
    <row r="101">
      <c r="A101" s="2"/>
      <c r="B101" s="2"/>
    </row>
    <row r="102">
      <c r="A102" s="2"/>
      <c r="B102" s="2"/>
    </row>
    <row r="103">
      <c r="A103" s="2"/>
      <c r="B103" s="2"/>
    </row>
    <row r="104">
      <c r="A104" s="2"/>
      <c r="B104" s="2"/>
    </row>
    <row r="105">
      <c r="A105" s="2"/>
      <c r="B105" s="2"/>
    </row>
    <row r="106">
      <c r="A106" s="2"/>
      <c r="B106" s="2"/>
    </row>
    <row r="107">
      <c r="A107" s="2"/>
      <c r="B107" s="2"/>
    </row>
    <row r="108">
      <c r="A108" s="2"/>
      <c r="B108" s="2"/>
    </row>
    <row r="109">
      <c r="A109" s="2"/>
      <c r="B109" s="2"/>
    </row>
    <row r="110">
      <c r="A110" s="2"/>
      <c r="B110" s="2"/>
    </row>
    <row r="111">
      <c r="A111" s="2"/>
      <c r="B111" s="2"/>
    </row>
    <row r="112">
      <c r="A112" s="2"/>
      <c r="B112" s="2"/>
    </row>
    <row r="113">
      <c r="A113" s="2"/>
      <c r="B113" s="2"/>
    </row>
    <row r="114">
      <c r="A114" s="2"/>
      <c r="B114" s="2"/>
    </row>
    <row r="115">
      <c r="A115" s="2"/>
      <c r="B115" s="2"/>
    </row>
    <row r="116">
      <c r="A116" s="2"/>
      <c r="B116" s="2"/>
    </row>
    <row r="117">
      <c r="A117" s="2"/>
      <c r="B117" s="2"/>
    </row>
    <row r="118">
      <c r="A118" s="2"/>
      <c r="B118" s="2"/>
    </row>
    <row r="119">
      <c r="A119" s="2"/>
      <c r="B119" s="2"/>
    </row>
    <row r="120">
      <c r="A120" s="2"/>
      <c r="B120" s="2"/>
    </row>
    <row r="121">
      <c r="A121" s="2"/>
      <c r="B121" s="2"/>
    </row>
    <row r="122">
      <c r="A122" s="2"/>
      <c r="B122" s="2"/>
    </row>
    <row r="123">
      <c r="A123" s="2"/>
      <c r="B123" s="2"/>
    </row>
    <row r="124">
      <c r="A124" s="2"/>
      <c r="B124" s="2"/>
    </row>
    <row r="125">
      <c r="A125" s="2"/>
      <c r="B125" s="2"/>
    </row>
    <row r="126">
      <c r="A126" s="2"/>
      <c r="B126" s="2"/>
    </row>
  </sheetData>
  <mergeCells count="2">
    <mergeCell ref="A11:A34"/>
    <mergeCell ref="B50:I50"/>
  </mergeCells>
  <hyperlinks>
    <hyperlink r:id="rId2" ref="K2"/>
    <hyperlink r:id="rId3" ref="K3"/>
    <hyperlink r:id="rId4" ref="K4"/>
    <hyperlink r:id="rId5" ref="K5"/>
    <hyperlink r:id="rId6" ref="K6"/>
    <hyperlink r:id="rId7" location="/web/home" ref="K7"/>
    <hyperlink r:id="rId8" ref="K8"/>
    <hyperlink r:id="rId9" ref="K9"/>
    <hyperlink r:id="rId10" ref="K10"/>
    <hyperlink r:id="rId11" ref="K11"/>
    <hyperlink r:id="rId12" location="/web/t05sr01_1" ref="K12"/>
    <hyperlink r:id="rId13" ref="K13"/>
    <hyperlink r:id="rId14" ref="K14"/>
    <hyperlink r:id="rId15" ref="K15"/>
    <hyperlink r:id="rId16" location="/web/t21sc04_ifrs" ref="K16"/>
    <hyperlink r:id="rId17" ref="K17"/>
    <hyperlink r:id="rId18" ref="K18"/>
    <hyperlink r:id="rId19" ref="K19"/>
    <hyperlink r:id="rId20" ref="K20"/>
    <hyperlink r:id="rId21" ref="K21"/>
    <hyperlink r:id="rId22" ref="K22"/>
    <hyperlink r:id="rId23" ref="K23"/>
    <hyperlink r:id="rId24" ref="K24"/>
    <hyperlink r:id="rId25" ref="K25"/>
    <hyperlink r:id="rId26" ref="K51"/>
    <hyperlink r:id="rId27" ref="K53"/>
    <hyperlink r:id="rId28" ref="K54"/>
    <hyperlink r:id="rId29" ref="K55"/>
    <hyperlink r:id="rId30" ref="K56"/>
    <hyperlink r:id="rId31" ref="K57"/>
  </hyperlinks>
  <drawing r:id="rId32"/>
  <legacyDrawing r:id="rId3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2.13"/>
    <col customWidth="1" min="5" max="5" width="40.13"/>
  </cols>
  <sheetData>
    <row r="1">
      <c r="A1" s="56" t="s">
        <v>204</v>
      </c>
      <c r="B1" s="56"/>
      <c r="C1" s="56"/>
      <c r="D1" s="56"/>
      <c r="E1" s="56"/>
      <c r="F1" s="56"/>
      <c r="G1" s="56"/>
      <c r="H1" s="56"/>
      <c r="I1" s="56"/>
      <c r="J1" s="56"/>
      <c r="K1" s="56"/>
      <c r="L1" s="56"/>
      <c r="M1" s="57"/>
      <c r="N1" s="57"/>
      <c r="O1" s="57"/>
      <c r="P1" s="57"/>
      <c r="Q1" s="57"/>
      <c r="R1" s="57"/>
      <c r="S1" s="57"/>
      <c r="T1" s="57"/>
      <c r="U1" s="57"/>
      <c r="V1" s="57"/>
      <c r="W1" s="57"/>
      <c r="X1" s="57"/>
      <c r="Y1" s="57"/>
      <c r="Z1" s="57"/>
      <c r="AA1" s="57"/>
      <c r="AB1" s="57"/>
      <c r="AC1" s="57"/>
      <c r="AD1" s="57"/>
      <c r="AE1" s="57"/>
      <c r="AF1" s="57"/>
      <c r="AG1" s="57"/>
    </row>
    <row r="2">
      <c r="A2" s="75" t="s">
        <v>205</v>
      </c>
      <c r="B2" s="76" t="s">
        <v>206</v>
      </c>
      <c r="C2" s="77"/>
      <c r="D2" s="77"/>
      <c r="E2" s="77"/>
      <c r="F2" s="77"/>
      <c r="G2" s="77"/>
      <c r="H2" s="77"/>
      <c r="I2" s="77"/>
      <c r="J2" s="77"/>
      <c r="K2" s="77"/>
      <c r="L2" s="77"/>
      <c r="M2" s="77"/>
      <c r="N2" s="77"/>
      <c r="O2" s="77"/>
      <c r="P2" s="77"/>
      <c r="Q2" s="77"/>
      <c r="R2" s="77"/>
      <c r="S2" s="77"/>
      <c r="T2" s="77"/>
      <c r="U2" s="77"/>
      <c r="V2" s="77"/>
      <c r="W2" s="77"/>
      <c r="X2" s="77"/>
      <c r="Y2" s="77"/>
      <c r="Z2" s="77"/>
      <c r="AA2" s="77"/>
      <c r="AB2" s="77"/>
      <c r="AC2" s="77"/>
      <c r="AD2" s="77"/>
      <c r="AE2" s="77"/>
      <c r="AF2" s="77"/>
      <c r="AG2" s="77"/>
    </row>
    <row r="3">
      <c r="B3" s="78" t="s">
        <v>207</v>
      </c>
    </row>
    <row r="4">
      <c r="B4" s="78" t="s">
        <v>208</v>
      </c>
    </row>
    <row r="5">
      <c r="B5" s="78" t="s">
        <v>209</v>
      </c>
    </row>
    <row r="6">
      <c r="C6" s="78" t="s">
        <v>210</v>
      </c>
    </row>
    <row r="7">
      <c r="C7" s="78" t="s">
        <v>211</v>
      </c>
    </row>
    <row r="8">
      <c r="A8" s="47"/>
      <c r="B8" s="47"/>
      <c r="C8" s="79" t="s">
        <v>212</v>
      </c>
      <c r="D8" s="47"/>
      <c r="E8" s="47"/>
      <c r="F8" s="47"/>
      <c r="G8" s="47"/>
      <c r="H8" s="47"/>
      <c r="I8" s="47"/>
      <c r="J8" s="47"/>
      <c r="K8" s="47"/>
      <c r="L8" s="47"/>
      <c r="M8" s="47"/>
      <c r="N8" s="47"/>
      <c r="O8" s="47"/>
      <c r="P8" s="47"/>
      <c r="Q8" s="47"/>
      <c r="R8" s="47"/>
      <c r="S8" s="47"/>
      <c r="T8" s="47"/>
      <c r="U8" s="47"/>
      <c r="V8" s="47"/>
      <c r="W8" s="47"/>
      <c r="X8" s="47"/>
      <c r="Y8" s="47"/>
      <c r="Z8" s="47"/>
      <c r="AA8" s="47"/>
      <c r="AB8" s="47"/>
      <c r="AC8" s="47"/>
      <c r="AD8" s="47"/>
      <c r="AE8" s="47"/>
      <c r="AF8" s="47"/>
      <c r="AG8" s="47"/>
    </row>
    <row r="9">
      <c r="A9" s="56" t="s">
        <v>213</v>
      </c>
      <c r="B9" s="56"/>
      <c r="C9" s="56"/>
      <c r="D9" s="56"/>
      <c r="E9" s="56"/>
      <c r="F9" s="56"/>
      <c r="G9" s="56"/>
      <c r="H9" s="56"/>
      <c r="I9" s="56"/>
      <c r="J9" s="56"/>
      <c r="K9" s="56"/>
      <c r="L9" s="56"/>
      <c r="M9" s="57"/>
      <c r="N9" s="57"/>
      <c r="O9" s="57"/>
      <c r="P9" s="57"/>
      <c r="Q9" s="57"/>
      <c r="R9" s="57"/>
      <c r="S9" s="57"/>
      <c r="T9" s="57"/>
      <c r="U9" s="57"/>
      <c r="V9" s="57"/>
      <c r="W9" s="57"/>
      <c r="X9" s="57"/>
      <c r="Y9" s="57"/>
      <c r="Z9" s="57"/>
      <c r="AA9" s="57"/>
      <c r="AB9" s="57"/>
      <c r="AC9" s="57"/>
      <c r="AD9" s="57"/>
      <c r="AE9" s="57"/>
      <c r="AF9" s="57"/>
      <c r="AG9" s="57"/>
    </row>
    <row r="10">
      <c r="A10" s="75" t="s">
        <v>214</v>
      </c>
      <c r="B10" s="77"/>
      <c r="C10" s="77"/>
      <c r="D10" s="77"/>
      <c r="E10" s="77"/>
      <c r="F10" s="77"/>
      <c r="G10" s="77"/>
      <c r="H10" s="77"/>
      <c r="I10" s="77"/>
      <c r="J10" s="77"/>
      <c r="K10" s="77"/>
      <c r="L10" s="77"/>
      <c r="M10" s="77"/>
      <c r="N10" s="77"/>
      <c r="O10" s="77"/>
      <c r="P10" s="77"/>
      <c r="Q10" s="77"/>
      <c r="R10" s="77"/>
      <c r="S10" s="77"/>
      <c r="T10" s="77"/>
      <c r="U10" s="77"/>
      <c r="V10" s="77"/>
      <c r="W10" s="77"/>
      <c r="X10" s="77"/>
      <c r="Y10" s="77"/>
      <c r="Z10" s="77"/>
      <c r="AA10" s="77"/>
      <c r="AB10" s="77"/>
      <c r="AC10" s="77"/>
      <c r="AD10" s="77"/>
      <c r="AE10" s="77"/>
      <c r="AF10" s="77"/>
      <c r="AG10" s="77"/>
    </row>
    <row r="11">
      <c r="A11" s="47"/>
      <c r="B11" s="80" t="s">
        <v>215</v>
      </c>
      <c r="C11" s="47"/>
      <c r="D11" s="47"/>
      <c r="E11" s="47"/>
      <c r="F11" s="47"/>
      <c r="G11" s="47"/>
      <c r="H11" s="47"/>
      <c r="I11" s="47"/>
      <c r="J11" s="47"/>
      <c r="K11" s="47"/>
      <c r="L11" s="47"/>
      <c r="M11" s="47"/>
      <c r="N11" s="47"/>
      <c r="O11" s="47"/>
      <c r="P11" s="47"/>
      <c r="Q11" s="47"/>
      <c r="R11" s="47"/>
      <c r="S11" s="47"/>
      <c r="T11" s="47"/>
      <c r="U11" s="47"/>
      <c r="V11" s="47"/>
      <c r="W11" s="47"/>
      <c r="X11" s="47"/>
      <c r="Y11" s="47"/>
      <c r="Z11" s="47"/>
      <c r="AA11" s="47"/>
      <c r="AB11" s="47"/>
      <c r="AC11" s="47"/>
      <c r="AD11" s="47"/>
      <c r="AE11" s="47"/>
      <c r="AF11" s="47"/>
      <c r="AG11" s="47"/>
    </row>
    <row r="12">
      <c r="A12" s="1" t="s">
        <v>216</v>
      </c>
    </row>
    <row r="13">
      <c r="B13" s="1" t="s">
        <v>217</v>
      </c>
      <c r="C13" s="1" t="s">
        <v>218</v>
      </c>
    </row>
    <row r="14">
      <c r="B14" s="1" t="s">
        <v>219</v>
      </c>
      <c r="C14" s="1" t="s">
        <v>220</v>
      </c>
    </row>
    <row r="15">
      <c r="C15" s="1" t="s">
        <v>221</v>
      </c>
    </row>
    <row r="16">
      <c r="C16" s="1" t="s">
        <v>222</v>
      </c>
    </row>
    <row r="17">
      <c r="C17" s="1" t="s">
        <v>223</v>
      </c>
    </row>
    <row r="18">
      <c r="C18" s="1" t="s">
        <v>224</v>
      </c>
    </row>
    <row r="19">
      <c r="C19" s="1" t="s">
        <v>225</v>
      </c>
    </row>
    <row r="20">
      <c r="C20" s="1" t="s">
        <v>226</v>
      </c>
    </row>
    <row r="21">
      <c r="C21" s="1" t="s">
        <v>227</v>
      </c>
    </row>
    <row r="22">
      <c r="C22" s="1" t="s">
        <v>228</v>
      </c>
    </row>
    <row r="23">
      <c r="C23" s="1" t="s">
        <v>229</v>
      </c>
    </row>
    <row r="24">
      <c r="C24" s="1" t="s">
        <v>230</v>
      </c>
    </row>
    <row r="25">
      <c r="C25" s="1" t="s">
        <v>231</v>
      </c>
    </row>
    <row r="26">
      <c r="C26" s="1" t="s">
        <v>232</v>
      </c>
    </row>
    <row r="27">
      <c r="C27" s="1" t="s">
        <v>233</v>
      </c>
      <c r="E27" s="1"/>
      <c r="F27" s="1"/>
    </row>
    <row r="28">
      <c r="A28" s="47"/>
      <c r="B28" s="47"/>
      <c r="C28" s="80" t="s">
        <v>234</v>
      </c>
      <c r="D28" s="47"/>
      <c r="E28" s="47"/>
      <c r="F28" s="80"/>
      <c r="G28" s="47"/>
      <c r="H28" s="47"/>
      <c r="I28" s="47"/>
      <c r="J28" s="47"/>
      <c r="K28" s="47"/>
      <c r="L28" s="47"/>
      <c r="M28" s="47"/>
      <c r="N28" s="47"/>
      <c r="O28" s="47"/>
      <c r="P28" s="47"/>
      <c r="Q28" s="47"/>
      <c r="R28" s="47"/>
      <c r="S28" s="47"/>
      <c r="T28" s="47"/>
      <c r="U28" s="47"/>
      <c r="V28" s="47"/>
      <c r="W28" s="47"/>
      <c r="X28" s="47"/>
      <c r="Y28" s="47"/>
      <c r="Z28" s="47"/>
      <c r="AA28" s="47"/>
      <c r="AB28" s="47"/>
      <c r="AC28" s="47"/>
      <c r="AD28" s="47"/>
      <c r="AE28" s="47"/>
      <c r="AF28" s="47"/>
      <c r="AG28" s="47"/>
    </row>
    <row r="29">
      <c r="A29" s="1" t="s">
        <v>235</v>
      </c>
      <c r="F29" s="1"/>
    </row>
    <row r="30">
      <c r="A30" s="47"/>
      <c r="B30" s="80" t="s">
        <v>236</v>
      </c>
      <c r="C30" s="80"/>
      <c r="D30" s="47"/>
      <c r="E30" s="47"/>
      <c r="F30" s="80"/>
      <c r="G30" s="47"/>
      <c r="H30" s="47"/>
      <c r="I30" s="47"/>
      <c r="J30" s="47"/>
      <c r="K30" s="47"/>
      <c r="L30" s="47"/>
      <c r="M30" s="47"/>
      <c r="N30" s="47"/>
      <c r="O30" s="47"/>
      <c r="P30" s="47"/>
      <c r="Q30" s="47"/>
      <c r="R30" s="47"/>
      <c r="S30" s="47"/>
      <c r="T30" s="47"/>
      <c r="U30" s="47"/>
      <c r="V30" s="47"/>
      <c r="W30" s="47"/>
      <c r="X30" s="47"/>
      <c r="Y30" s="47"/>
      <c r="Z30" s="47"/>
      <c r="AA30" s="47"/>
      <c r="AB30" s="47"/>
      <c r="AC30" s="47"/>
      <c r="AD30" s="47"/>
      <c r="AE30" s="47"/>
      <c r="AF30" s="47"/>
      <c r="AG30" s="47"/>
    </row>
    <row r="31">
      <c r="A31" s="1" t="s">
        <v>237</v>
      </c>
    </row>
    <row r="32">
      <c r="B32" s="1" t="s">
        <v>238</v>
      </c>
    </row>
    <row r="33">
      <c r="B33" s="1" t="s">
        <v>239</v>
      </c>
    </row>
    <row r="34">
      <c r="B34" s="1" t="s">
        <v>240</v>
      </c>
    </row>
    <row r="35">
      <c r="A35" s="47"/>
      <c r="B35" s="80" t="s">
        <v>241</v>
      </c>
      <c r="C35" s="47"/>
      <c r="D35" s="47"/>
      <c r="E35" s="47"/>
      <c r="F35" s="47"/>
      <c r="G35" s="47"/>
      <c r="H35" s="47"/>
      <c r="I35" s="47"/>
      <c r="J35" s="47"/>
      <c r="K35" s="47"/>
      <c r="L35" s="47"/>
      <c r="M35" s="47"/>
      <c r="N35" s="47"/>
      <c r="O35" s="47"/>
      <c r="P35" s="47"/>
      <c r="Q35" s="47"/>
      <c r="R35" s="47"/>
      <c r="S35" s="47"/>
      <c r="T35" s="47"/>
      <c r="U35" s="47"/>
      <c r="V35" s="47"/>
      <c r="W35" s="47"/>
      <c r="X35" s="47"/>
      <c r="Y35" s="47"/>
      <c r="Z35" s="47"/>
      <c r="AA35" s="47"/>
      <c r="AB35" s="47"/>
      <c r="AC35" s="47"/>
      <c r="AD35" s="47"/>
      <c r="AE35" s="47"/>
      <c r="AF35" s="47"/>
      <c r="AG35" s="47"/>
    </row>
    <row r="36">
      <c r="A36" s="1" t="s">
        <v>242</v>
      </c>
      <c r="B36" s="1"/>
    </row>
    <row r="37">
      <c r="A37" s="47"/>
      <c r="B37" s="80" t="s">
        <v>243</v>
      </c>
      <c r="C37" s="47"/>
      <c r="D37" s="47"/>
      <c r="E37" s="47"/>
      <c r="F37" s="47"/>
      <c r="G37" s="47"/>
      <c r="H37" s="47"/>
      <c r="I37" s="47"/>
      <c r="J37" s="47"/>
      <c r="K37" s="47"/>
      <c r="L37" s="47"/>
      <c r="M37" s="47"/>
      <c r="N37" s="47"/>
      <c r="O37" s="47"/>
      <c r="P37" s="47"/>
      <c r="Q37" s="47"/>
      <c r="R37" s="47"/>
      <c r="S37" s="47"/>
      <c r="T37" s="47"/>
      <c r="U37" s="47"/>
      <c r="V37" s="47"/>
      <c r="W37" s="47"/>
      <c r="X37" s="47"/>
      <c r="Y37" s="47"/>
      <c r="Z37" s="47"/>
      <c r="AA37" s="47"/>
      <c r="AB37" s="47"/>
      <c r="AC37" s="47"/>
      <c r="AD37" s="47"/>
      <c r="AE37" s="47"/>
      <c r="AF37" s="47"/>
      <c r="AG37" s="47"/>
    </row>
    <row r="38">
      <c r="A38" s="1" t="s">
        <v>244</v>
      </c>
      <c r="B38" s="1"/>
    </row>
    <row r="39">
      <c r="B39" s="1"/>
      <c r="C39" s="1"/>
      <c r="D39" s="1"/>
      <c r="E39" s="1" t="s">
        <v>245</v>
      </c>
      <c r="F39" s="10" t="s">
        <v>64</v>
      </c>
    </row>
    <row r="40">
      <c r="B40" s="1"/>
      <c r="C40" s="1"/>
      <c r="D40" s="1"/>
      <c r="E40" s="1" t="s">
        <v>246</v>
      </c>
      <c r="F40" s="12" t="s">
        <v>68</v>
      </c>
    </row>
    <row r="41">
      <c r="B41" s="1" t="s">
        <v>247</v>
      </c>
      <c r="C41" s="1" t="s">
        <v>248</v>
      </c>
      <c r="D41" s="1" t="s">
        <v>249</v>
      </c>
      <c r="E41" s="1" t="s">
        <v>250</v>
      </c>
    </row>
    <row r="42">
      <c r="B42" s="1">
        <v>2.0250923E7</v>
      </c>
      <c r="C42" s="1">
        <v>26000.0</v>
      </c>
      <c r="D42" s="1" t="s">
        <v>251</v>
      </c>
      <c r="E42" s="1" t="s">
        <v>252</v>
      </c>
    </row>
    <row r="43">
      <c r="B43" s="1">
        <v>2.0250915E7</v>
      </c>
      <c r="C43" s="1">
        <v>25500.0</v>
      </c>
      <c r="D43" s="1" t="s">
        <v>253</v>
      </c>
      <c r="E43" s="1" t="s">
        <v>254</v>
      </c>
    </row>
    <row r="44">
      <c r="B44" s="1">
        <v>2.025091E7</v>
      </c>
      <c r="C44" s="1">
        <v>25000.0</v>
      </c>
      <c r="D44" s="1" t="s">
        <v>255</v>
      </c>
      <c r="E44" s="1" t="s">
        <v>256</v>
      </c>
    </row>
    <row r="45">
      <c r="B45" s="1">
        <v>2.0250908E7</v>
      </c>
      <c r="C45" s="1">
        <v>24500.0</v>
      </c>
      <c r="D45" s="1" t="s">
        <v>257</v>
      </c>
      <c r="E45" s="1" t="s">
        <v>258</v>
      </c>
    </row>
    <row r="46">
      <c r="B46" s="1">
        <v>2.0250827E7</v>
      </c>
      <c r="C46" s="1">
        <v>24500.0</v>
      </c>
      <c r="D46" s="1" t="s">
        <v>259</v>
      </c>
      <c r="E46" s="1" t="s">
        <v>258</v>
      </c>
    </row>
    <row r="47">
      <c r="B47" s="1">
        <v>2.0250819E7</v>
      </c>
      <c r="C47" s="1">
        <v>24500.0</v>
      </c>
      <c r="D47" s="1" t="s">
        <v>260</v>
      </c>
      <c r="E47" s="1" t="s">
        <v>258</v>
      </c>
    </row>
    <row r="48">
      <c r="B48" s="1"/>
    </row>
    <row r="49">
      <c r="B49" s="1" t="s">
        <v>261</v>
      </c>
    </row>
    <row r="50">
      <c r="B50" s="1"/>
      <c r="C50" s="1" t="s">
        <v>262</v>
      </c>
    </row>
    <row r="51">
      <c r="B51" s="1" t="s">
        <v>263</v>
      </c>
    </row>
    <row r="52">
      <c r="B52" s="1"/>
      <c r="C52" s="1" t="s">
        <v>264</v>
      </c>
    </row>
    <row r="53">
      <c r="B53" s="1"/>
      <c r="C53" s="1" t="s">
        <v>265</v>
      </c>
    </row>
    <row r="54">
      <c r="A54" s="47"/>
      <c r="B54" s="80"/>
      <c r="C54" s="80" t="s">
        <v>266</v>
      </c>
      <c r="D54" s="47"/>
      <c r="E54" s="47"/>
      <c r="F54" s="47"/>
      <c r="G54" s="47"/>
      <c r="H54" s="47"/>
      <c r="I54" s="47"/>
      <c r="J54" s="47"/>
      <c r="K54" s="47"/>
      <c r="L54" s="47"/>
      <c r="M54" s="47"/>
      <c r="N54" s="47"/>
      <c r="O54" s="47"/>
      <c r="P54" s="47"/>
      <c r="Q54" s="47"/>
      <c r="R54" s="47"/>
      <c r="S54" s="47"/>
      <c r="T54" s="47"/>
      <c r="U54" s="47"/>
      <c r="V54" s="47"/>
      <c r="W54" s="47"/>
      <c r="X54" s="47"/>
      <c r="Y54" s="47"/>
      <c r="Z54" s="47"/>
      <c r="AA54" s="47"/>
      <c r="AB54" s="47"/>
      <c r="AC54" s="47"/>
      <c r="AD54" s="47"/>
      <c r="AE54" s="47"/>
      <c r="AF54" s="47"/>
      <c r="AG54" s="47"/>
    </row>
    <row r="55">
      <c r="A55" s="1" t="s">
        <v>267</v>
      </c>
      <c r="B55" s="1"/>
      <c r="C55" s="1" t="s">
        <v>268</v>
      </c>
    </row>
    <row r="56">
      <c r="B56" s="1"/>
      <c r="C56" s="1"/>
      <c r="D56" s="1"/>
      <c r="E56" s="1" t="s">
        <v>245</v>
      </c>
      <c r="F56" s="10" t="s">
        <v>64</v>
      </c>
    </row>
    <row r="57">
      <c r="B57" s="1"/>
      <c r="C57" s="1"/>
      <c r="D57" s="1"/>
      <c r="E57" s="1" t="s">
        <v>246</v>
      </c>
      <c r="F57" s="12" t="s">
        <v>68</v>
      </c>
    </row>
    <row r="58">
      <c r="B58" s="1" t="s">
        <v>247</v>
      </c>
      <c r="C58" s="1" t="s">
        <v>269</v>
      </c>
      <c r="D58" s="1" t="s">
        <v>249</v>
      </c>
      <c r="E58" s="1" t="s">
        <v>250</v>
      </c>
    </row>
    <row r="59">
      <c r="B59" s="1">
        <v>2.0250902E7</v>
      </c>
      <c r="C59" s="1"/>
      <c r="D59" s="1" t="s">
        <v>270</v>
      </c>
      <c r="E59" s="1" t="s">
        <v>271</v>
      </c>
    </row>
    <row r="60">
      <c r="B60" s="1">
        <v>2.0250903E7</v>
      </c>
      <c r="D60" s="1" t="s">
        <v>270</v>
      </c>
      <c r="E60" s="1" t="s">
        <v>272</v>
      </c>
    </row>
    <row r="61">
      <c r="B61" s="1">
        <v>2.0250904E7</v>
      </c>
      <c r="C61" s="1"/>
      <c r="D61" s="1" t="s">
        <v>273</v>
      </c>
      <c r="E61" s="1" t="s">
        <v>274</v>
      </c>
    </row>
    <row r="62">
      <c r="B62" s="1">
        <v>2.0251001E7</v>
      </c>
      <c r="C62" s="1" t="s">
        <v>275</v>
      </c>
      <c r="D62" s="1" t="s">
        <v>276</v>
      </c>
      <c r="E62" s="1" t="s">
        <v>277</v>
      </c>
    </row>
    <row r="63">
      <c r="B63" s="1">
        <v>2.0251002E7</v>
      </c>
      <c r="C63" s="1" t="s">
        <v>275</v>
      </c>
      <c r="D63" s="1" t="s">
        <v>278</v>
      </c>
      <c r="E63" s="1" t="s">
        <v>279</v>
      </c>
    </row>
    <row r="64">
      <c r="A64" s="1"/>
      <c r="B64" s="1">
        <v>2.0251003E7</v>
      </c>
      <c r="C64" s="1" t="s">
        <v>275</v>
      </c>
      <c r="D64" s="1" t="s">
        <v>280</v>
      </c>
      <c r="E64" s="1" t="s">
        <v>281</v>
      </c>
    </row>
    <row r="65">
      <c r="A65" s="1"/>
    </row>
    <row r="66">
      <c r="A66" s="75" t="s">
        <v>282</v>
      </c>
      <c r="B66" s="77"/>
      <c r="C66" s="77"/>
      <c r="D66" s="77"/>
      <c r="E66" s="77"/>
      <c r="F66" s="77"/>
      <c r="G66" s="77"/>
      <c r="H66" s="77"/>
      <c r="I66" s="77"/>
      <c r="J66" s="77"/>
      <c r="K66" s="77"/>
      <c r="L66" s="77"/>
      <c r="M66" s="77"/>
      <c r="N66" s="77"/>
      <c r="O66" s="77"/>
      <c r="P66" s="77"/>
      <c r="Q66" s="77"/>
      <c r="R66" s="77"/>
      <c r="S66" s="77"/>
      <c r="T66" s="77"/>
      <c r="U66" s="77"/>
      <c r="V66" s="77"/>
      <c r="W66" s="77"/>
      <c r="X66" s="77"/>
      <c r="Y66" s="77"/>
      <c r="Z66" s="77"/>
      <c r="AA66" s="77"/>
      <c r="AB66" s="77"/>
      <c r="AC66" s="77"/>
      <c r="AD66" s="77"/>
      <c r="AE66" s="77"/>
      <c r="AF66" s="77"/>
      <c r="AG66" s="77"/>
    </row>
    <row r="67">
      <c r="B67" s="1" t="s">
        <v>283</v>
      </c>
    </row>
    <row r="68">
      <c r="A68" s="75" t="s">
        <v>284</v>
      </c>
      <c r="B68" s="77"/>
      <c r="C68" s="77"/>
      <c r="D68" s="77"/>
      <c r="E68" s="77"/>
      <c r="F68" s="77"/>
      <c r="G68" s="77"/>
      <c r="H68" s="77"/>
      <c r="I68" s="77"/>
      <c r="J68" s="77"/>
      <c r="K68" s="77"/>
      <c r="L68" s="77"/>
      <c r="M68" s="77"/>
      <c r="N68" s="77"/>
      <c r="O68" s="77"/>
      <c r="P68" s="77"/>
      <c r="Q68" s="77"/>
      <c r="R68" s="77"/>
      <c r="S68" s="77"/>
      <c r="T68" s="77"/>
      <c r="U68" s="77"/>
      <c r="V68" s="77"/>
      <c r="W68" s="77"/>
      <c r="X68" s="77"/>
      <c r="Y68" s="77"/>
      <c r="Z68" s="77"/>
      <c r="AA68" s="77"/>
      <c r="AB68" s="77"/>
      <c r="AC68" s="77"/>
      <c r="AD68" s="77"/>
      <c r="AE68" s="77"/>
      <c r="AF68" s="77"/>
      <c r="AG68" s="77"/>
    </row>
    <row r="69">
      <c r="B69" s="1" t="s">
        <v>285</v>
      </c>
      <c r="C69" s="1" t="s">
        <v>286</v>
      </c>
    </row>
    <row r="70">
      <c r="C70" s="1" t="s">
        <v>287</v>
      </c>
    </row>
    <row r="71">
      <c r="C71" s="1" t="s">
        <v>288</v>
      </c>
    </row>
    <row r="72">
      <c r="C72" s="1" t="s">
        <v>289</v>
      </c>
    </row>
    <row r="73">
      <c r="C73" s="1" t="s">
        <v>290</v>
      </c>
    </row>
    <row r="75">
      <c r="A75" s="75" t="s">
        <v>291</v>
      </c>
      <c r="B75" s="77"/>
      <c r="C75" s="75"/>
      <c r="D75" s="77"/>
      <c r="E75" s="77"/>
      <c r="F75" s="77"/>
      <c r="G75" s="77"/>
      <c r="H75" s="77"/>
      <c r="I75" s="77"/>
      <c r="J75" s="77"/>
      <c r="K75" s="77"/>
      <c r="L75" s="77"/>
      <c r="M75" s="77"/>
      <c r="N75" s="77"/>
      <c r="O75" s="77"/>
      <c r="P75" s="77"/>
      <c r="Q75" s="77"/>
      <c r="R75" s="77"/>
      <c r="S75" s="77"/>
      <c r="T75" s="77"/>
      <c r="U75" s="77"/>
      <c r="V75" s="77"/>
      <c r="W75" s="77"/>
      <c r="X75" s="77"/>
      <c r="Y75" s="77"/>
      <c r="Z75" s="77"/>
      <c r="AA75" s="77"/>
      <c r="AB75" s="77"/>
      <c r="AC75" s="77"/>
      <c r="AD75" s="77"/>
      <c r="AE75" s="77"/>
      <c r="AF75" s="77"/>
      <c r="AG75" s="77"/>
    </row>
    <row r="76">
      <c r="B76" s="1" t="s">
        <v>292</v>
      </c>
      <c r="C76" s="1" t="s">
        <v>293</v>
      </c>
      <c r="D76" s="1" t="s">
        <v>294</v>
      </c>
      <c r="E76" s="12" t="s">
        <v>24</v>
      </c>
    </row>
    <row r="77">
      <c r="D77" s="1" t="s">
        <v>295</v>
      </c>
      <c r="E77" s="37" t="s">
        <v>296</v>
      </c>
    </row>
    <row r="78">
      <c r="C78" s="1" t="s">
        <v>297</v>
      </c>
      <c r="E78" s="10" t="s">
        <v>78</v>
      </c>
    </row>
    <row r="79">
      <c r="B79" s="1" t="s">
        <v>298</v>
      </c>
    </row>
    <row r="80">
      <c r="B80" s="1" t="s">
        <v>299</v>
      </c>
    </row>
    <row r="81">
      <c r="B81" s="81" t="s">
        <v>300</v>
      </c>
    </row>
    <row r="83">
      <c r="B83" s="1" t="s">
        <v>301</v>
      </c>
      <c r="C83" s="1" t="s">
        <v>302</v>
      </c>
      <c r="D83" s="1" t="s">
        <v>303</v>
      </c>
    </row>
    <row r="84">
      <c r="B84" s="1" t="s">
        <v>304</v>
      </c>
    </row>
    <row r="90">
      <c r="B90" s="1" t="s">
        <v>305</v>
      </c>
    </row>
    <row r="91">
      <c r="B91" s="1" t="s">
        <v>306</v>
      </c>
    </row>
    <row r="92">
      <c r="B92" s="1" t="s">
        <v>307</v>
      </c>
    </row>
    <row r="94">
      <c r="B94" s="1" t="s">
        <v>308</v>
      </c>
    </row>
    <row r="108">
      <c r="F108" s="9" t="s">
        <v>309</v>
      </c>
    </row>
    <row r="109">
      <c r="B109" s="1" t="s">
        <v>310</v>
      </c>
    </row>
    <row r="110">
      <c r="B110" s="1" t="s">
        <v>311</v>
      </c>
    </row>
    <row r="123">
      <c r="B123" s="1" t="s">
        <v>312</v>
      </c>
    </row>
    <row r="124">
      <c r="B124" s="1" t="s">
        <v>313</v>
      </c>
    </row>
    <row r="125">
      <c r="B125" s="1" t="s">
        <v>314</v>
      </c>
    </row>
    <row r="127">
      <c r="B127" s="1" t="s">
        <v>315</v>
      </c>
    </row>
    <row r="128">
      <c r="B128" s="1" t="s">
        <v>316</v>
      </c>
    </row>
    <row r="129">
      <c r="B129" s="1" t="s">
        <v>317</v>
      </c>
    </row>
    <row r="136">
      <c r="B136" s="1" t="s">
        <v>318</v>
      </c>
    </row>
    <row r="154">
      <c r="B154" s="1" t="s">
        <v>319</v>
      </c>
    </row>
    <row r="155">
      <c r="B155" s="9" t="s">
        <v>320</v>
      </c>
    </row>
    <row r="156">
      <c r="B156" s="1" t="s">
        <v>321</v>
      </c>
    </row>
    <row r="157">
      <c r="B157" s="10" t="s">
        <v>322</v>
      </c>
    </row>
    <row r="158">
      <c r="B158" s="1" t="s">
        <v>323</v>
      </c>
    </row>
    <row r="166">
      <c r="B166" s="1" t="s">
        <v>324</v>
      </c>
    </row>
    <row r="167">
      <c r="B167" s="1" t="s">
        <v>325</v>
      </c>
    </row>
    <row r="168">
      <c r="B168" s="1" t="s">
        <v>326</v>
      </c>
    </row>
    <row r="169">
      <c r="B169" s="1"/>
    </row>
    <row r="170">
      <c r="B170" s="1" t="s">
        <v>327</v>
      </c>
      <c r="C170" s="1" t="s">
        <v>328</v>
      </c>
    </row>
    <row r="171">
      <c r="B171" s="1"/>
      <c r="C171" s="1" t="s">
        <v>329</v>
      </c>
    </row>
    <row r="172">
      <c r="B172" s="1"/>
    </row>
    <row r="173">
      <c r="B173" s="9" t="s">
        <v>330</v>
      </c>
    </row>
    <row r="174">
      <c r="B174" s="1" t="s">
        <v>331</v>
      </c>
    </row>
    <row r="175">
      <c r="B175" s="1" t="s">
        <v>332</v>
      </c>
    </row>
    <row r="176">
      <c r="B176" s="1" t="s">
        <v>333</v>
      </c>
    </row>
    <row r="177">
      <c r="B177" s="1" t="s">
        <v>334</v>
      </c>
    </row>
    <row r="179">
      <c r="B179" s="1" t="s">
        <v>335</v>
      </c>
      <c r="E179" s="10" t="s">
        <v>78</v>
      </c>
    </row>
    <row r="180">
      <c r="E180" s="12" t="s">
        <v>336</v>
      </c>
    </row>
    <row r="181">
      <c r="E181" s="1"/>
    </row>
    <row r="182">
      <c r="E182" s="1"/>
    </row>
    <row r="183">
      <c r="A183" s="75" t="s">
        <v>337</v>
      </c>
      <c r="B183" s="77"/>
      <c r="C183" s="77"/>
      <c r="D183" s="77"/>
      <c r="E183" s="75"/>
      <c r="F183" s="77"/>
      <c r="G183" s="77"/>
      <c r="H183" s="77"/>
      <c r="I183" s="77"/>
      <c r="J183" s="77"/>
      <c r="K183" s="77"/>
      <c r="L183" s="77"/>
      <c r="M183" s="77"/>
      <c r="N183" s="77"/>
      <c r="O183" s="77"/>
      <c r="P183" s="77"/>
      <c r="Q183" s="77"/>
      <c r="R183" s="77"/>
      <c r="S183" s="77"/>
      <c r="T183" s="77"/>
      <c r="U183" s="77"/>
      <c r="V183" s="77"/>
      <c r="W183" s="77"/>
      <c r="X183" s="77"/>
      <c r="Y183" s="77"/>
      <c r="Z183" s="77"/>
      <c r="AA183" s="77"/>
      <c r="AB183" s="77"/>
      <c r="AC183" s="77"/>
      <c r="AD183" s="77"/>
      <c r="AE183" s="77"/>
      <c r="AF183" s="77"/>
      <c r="AG183" s="77"/>
    </row>
    <row r="184">
      <c r="B184" s="1" t="s">
        <v>338</v>
      </c>
      <c r="E184" s="1"/>
    </row>
    <row r="185">
      <c r="B185" s="1" t="s">
        <v>339</v>
      </c>
      <c r="E185" s="1"/>
    </row>
    <row r="186">
      <c r="E186" s="1"/>
    </row>
    <row r="187">
      <c r="B187" s="1" t="s">
        <v>340</v>
      </c>
      <c r="E187" s="1"/>
    </row>
    <row r="188">
      <c r="B188" s="1" t="s">
        <v>341</v>
      </c>
      <c r="E188" s="1"/>
    </row>
    <row r="189">
      <c r="E189" s="1"/>
    </row>
    <row r="190">
      <c r="B190" s="1" t="s">
        <v>342</v>
      </c>
      <c r="E190" s="1"/>
    </row>
    <row r="191">
      <c r="E191" s="1"/>
    </row>
    <row r="192">
      <c r="E192" s="1"/>
    </row>
    <row r="193">
      <c r="E193" s="1"/>
    </row>
    <row r="194">
      <c r="E194" s="1"/>
    </row>
    <row r="195">
      <c r="E195" s="1"/>
    </row>
    <row r="196">
      <c r="E196" s="1"/>
    </row>
    <row r="197">
      <c r="E197" s="1"/>
    </row>
    <row r="198">
      <c r="E198" s="1"/>
    </row>
    <row r="199">
      <c r="E199" s="1"/>
    </row>
    <row r="200">
      <c r="E200" s="1"/>
    </row>
    <row r="201">
      <c r="E201" s="1"/>
    </row>
    <row r="202">
      <c r="E202" s="1"/>
    </row>
    <row r="203">
      <c r="E203" s="1"/>
    </row>
    <row r="204">
      <c r="B204" s="1" t="s">
        <v>343</v>
      </c>
      <c r="E204" s="1"/>
    </row>
    <row r="205">
      <c r="E205" s="1"/>
    </row>
    <row r="206">
      <c r="B206" s="1" t="s">
        <v>344</v>
      </c>
      <c r="E206" s="1"/>
    </row>
    <row r="207">
      <c r="B207" s="9" t="s">
        <v>345</v>
      </c>
      <c r="E207" s="1"/>
    </row>
    <row r="208">
      <c r="B208" s="1" t="s">
        <v>346</v>
      </c>
      <c r="E208" s="1"/>
    </row>
    <row r="209">
      <c r="E209" s="1"/>
    </row>
    <row r="210">
      <c r="B210" s="1" t="s">
        <v>347</v>
      </c>
      <c r="E210" s="1"/>
    </row>
    <row r="211">
      <c r="E211" s="1"/>
    </row>
    <row r="212">
      <c r="E212" s="1"/>
    </row>
    <row r="213">
      <c r="E213" s="1"/>
    </row>
    <row r="214">
      <c r="E214" s="1"/>
    </row>
    <row r="215">
      <c r="E215" s="1"/>
    </row>
    <row r="216">
      <c r="E216" s="1"/>
    </row>
    <row r="217">
      <c r="E217" s="1"/>
    </row>
    <row r="218">
      <c r="E218" s="1"/>
    </row>
    <row r="219">
      <c r="E219" s="1"/>
    </row>
    <row r="220">
      <c r="E220" s="1"/>
    </row>
    <row r="221">
      <c r="E221" s="1"/>
    </row>
    <row r="222">
      <c r="E222" s="1"/>
    </row>
    <row r="223">
      <c r="E223" s="1"/>
    </row>
    <row r="224">
      <c r="E224" s="1"/>
    </row>
    <row r="225">
      <c r="A225" s="75" t="s">
        <v>348</v>
      </c>
      <c r="B225" s="77"/>
      <c r="C225" s="77"/>
      <c r="D225" s="77"/>
      <c r="E225" s="75"/>
      <c r="F225" s="77"/>
      <c r="G225" s="77"/>
      <c r="H225" s="77"/>
      <c r="I225" s="77"/>
      <c r="J225" s="77"/>
      <c r="K225" s="77"/>
      <c r="L225" s="77"/>
      <c r="M225" s="77"/>
      <c r="N225" s="77"/>
      <c r="O225" s="77"/>
      <c r="P225" s="77"/>
      <c r="Q225" s="77"/>
      <c r="R225" s="77"/>
      <c r="S225" s="77"/>
      <c r="T225" s="77"/>
      <c r="U225" s="77"/>
      <c r="V225" s="77"/>
      <c r="W225" s="77"/>
      <c r="X225" s="77"/>
      <c r="Y225" s="77"/>
      <c r="Z225" s="77"/>
      <c r="AA225" s="77"/>
      <c r="AB225" s="77"/>
      <c r="AC225" s="77"/>
      <c r="AD225" s="77"/>
      <c r="AE225" s="77"/>
      <c r="AF225" s="77"/>
      <c r="AG225" s="77"/>
    </row>
    <row r="226">
      <c r="E226" s="1"/>
    </row>
    <row r="227">
      <c r="B227" s="1" t="s">
        <v>349</v>
      </c>
      <c r="E227" s="1"/>
    </row>
    <row r="228">
      <c r="B228" s="1" t="s">
        <v>350</v>
      </c>
      <c r="E228" s="1"/>
    </row>
    <row r="229">
      <c r="E229" s="1"/>
    </row>
    <row r="230">
      <c r="B230" s="1" t="s">
        <v>351</v>
      </c>
      <c r="E230" s="1"/>
    </row>
    <row r="231">
      <c r="B231" s="1" t="s">
        <v>352</v>
      </c>
      <c r="E231" s="1"/>
    </row>
    <row r="232">
      <c r="B232" s="1" t="s">
        <v>353</v>
      </c>
      <c r="E232" s="1"/>
    </row>
    <row r="233">
      <c r="B233" s="1" t="s">
        <v>354</v>
      </c>
      <c r="E233" s="1"/>
    </row>
    <row r="234">
      <c r="B234" s="1" t="s">
        <v>355</v>
      </c>
      <c r="E234" s="1"/>
    </row>
    <row r="235">
      <c r="E235" s="1"/>
    </row>
    <row r="236">
      <c r="B236" s="1" t="s">
        <v>356</v>
      </c>
      <c r="E236" s="1"/>
    </row>
    <row r="237">
      <c r="B237" s="1" t="s">
        <v>357</v>
      </c>
      <c r="E237" s="1"/>
    </row>
    <row r="238">
      <c r="E238" s="1"/>
    </row>
    <row r="239">
      <c r="B239" s="1" t="s">
        <v>358</v>
      </c>
      <c r="E239" s="1"/>
    </row>
    <row r="240">
      <c r="B240" s="1" t="s">
        <v>359</v>
      </c>
      <c r="C240" s="12" t="s">
        <v>85</v>
      </c>
      <c r="E240" s="1"/>
    </row>
    <row r="241">
      <c r="B241" s="1" t="s">
        <v>360</v>
      </c>
      <c r="C241" s="10" t="s">
        <v>92</v>
      </c>
      <c r="E241" s="1"/>
    </row>
    <row r="242">
      <c r="E242" s="1"/>
    </row>
    <row r="243">
      <c r="E243" s="1"/>
    </row>
    <row r="244">
      <c r="B244" s="1" t="s">
        <v>361</v>
      </c>
      <c r="E244" s="1"/>
    </row>
    <row r="245">
      <c r="E245" s="1"/>
    </row>
    <row r="246">
      <c r="E246" s="1"/>
    </row>
    <row r="247">
      <c r="E247" s="1"/>
    </row>
    <row r="248">
      <c r="E248" s="1"/>
    </row>
    <row r="249">
      <c r="B249" s="1" t="s">
        <v>362</v>
      </c>
      <c r="D249" s="12" t="s">
        <v>363</v>
      </c>
      <c r="E249" s="1"/>
    </row>
    <row r="250">
      <c r="B250" s="1" t="s">
        <v>364</v>
      </c>
      <c r="E250" s="1"/>
    </row>
    <row r="251">
      <c r="E251" s="1"/>
    </row>
    <row r="252">
      <c r="E252" s="1"/>
    </row>
    <row r="253">
      <c r="E253" s="1"/>
    </row>
    <row r="254">
      <c r="E254" s="1"/>
    </row>
    <row r="255">
      <c r="E255" s="1"/>
    </row>
    <row r="256">
      <c r="B256" s="1" t="s">
        <v>365</v>
      </c>
      <c r="E256" s="1"/>
    </row>
    <row r="257">
      <c r="B257" s="1" t="s">
        <v>366</v>
      </c>
      <c r="E257" s="1"/>
    </row>
    <row r="258">
      <c r="E258" s="1"/>
    </row>
    <row r="259">
      <c r="B259" s="1" t="s">
        <v>367</v>
      </c>
      <c r="E259" s="1"/>
    </row>
    <row r="260">
      <c r="E260" s="1"/>
    </row>
    <row r="261">
      <c r="B261" s="9" t="s">
        <v>368</v>
      </c>
      <c r="E261" s="1"/>
    </row>
    <row r="262">
      <c r="B262" s="1" t="s">
        <v>369</v>
      </c>
      <c r="E262" s="1"/>
    </row>
    <row r="263">
      <c r="E263" s="1"/>
    </row>
    <row r="264">
      <c r="B264" s="1" t="s">
        <v>370</v>
      </c>
      <c r="E264" s="1"/>
    </row>
    <row r="265">
      <c r="B265" s="1" t="s">
        <v>371</v>
      </c>
      <c r="E265" s="1"/>
      <c r="F265" s="10" t="s">
        <v>24</v>
      </c>
    </row>
    <row r="266">
      <c r="B266" s="1" t="s">
        <v>372</v>
      </c>
      <c r="E266" s="1"/>
    </row>
    <row r="267">
      <c r="E267" s="1"/>
      <c r="G267" s="1" t="s">
        <v>373</v>
      </c>
    </row>
    <row r="268">
      <c r="B268" s="1" t="s">
        <v>374</v>
      </c>
      <c r="E268" s="1"/>
    </row>
    <row r="269">
      <c r="B269" s="1" t="s">
        <v>375</v>
      </c>
      <c r="E269" s="1"/>
    </row>
    <row r="270">
      <c r="B270" s="1" t="s">
        <v>376</v>
      </c>
      <c r="E270" s="1"/>
    </row>
    <row r="271">
      <c r="E271" s="1"/>
    </row>
    <row r="272">
      <c r="B272" s="1" t="s">
        <v>377</v>
      </c>
      <c r="E272" s="1"/>
    </row>
    <row r="273">
      <c r="E273" s="1"/>
    </row>
    <row r="274">
      <c r="B274" s="9" t="s">
        <v>378</v>
      </c>
      <c r="E274" s="1"/>
    </row>
    <row r="275">
      <c r="B275" s="9" t="s">
        <v>379</v>
      </c>
    </row>
    <row r="276">
      <c r="B276" s="1" t="s">
        <v>380</v>
      </c>
      <c r="E276" s="1"/>
    </row>
    <row r="277">
      <c r="E277" s="1"/>
    </row>
    <row r="278">
      <c r="B278" s="1" t="s">
        <v>381</v>
      </c>
    </row>
    <row r="279">
      <c r="B279" s="1" t="s">
        <v>382</v>
      </c>
      <c r="E279" s="1"/>
    </row>
    <row r="280">
      <c r="B280" s="9" t="s">
        <v>383</v>
      </c>
      <c r="E280" s="1"/>
    </row>
    <row r="281">
      <c r="B281" s="1" t="s">
        <v>384</v>
      </c>
      <c r="E281" s="1"/>
    </row>
    <row r="282">
      <c r="E282" s="1"/>
    </row>
    <row r="283">
      <c r="E283" s="1"/>
    </row>
    <row r="284">
      <c r="E284" s="1"/>
    </row>
    <row r="285">
      <c r="A285" s="75" t="s">
        <v>385</v>
      </c>
      <c r="B285" s="77"/>
      <c r="C285" s="77"/>
      <c r="D285" s="77"/>
      <c r="E285" s="75"/>
      <c r="F285" s="77"/>
      <c r="G285" s="77"/>
      <c r="H285" s="77"/>
      <c r="I285" s="77"/>
      <c r="J285" s="77"/>
      <c r="K285" s="77"/>
      <c r="L285" s="77"/>
      <c r="M285" s="77"/>
      <c r="N285" s="77"/>
      <c r="O285" s="77"/>
      <c r="P285" s="77"/>
      <c r="Q285" s="77"/>
      <c r="R285" s="77"/>
      <c r="S285" s="77"/>
      <c r="T285" s="77"/>
      <c r="U285" s="77"/>
      <c r="V285" s="77"/>
      <c r="W285" s="77"/>
      <c r="X285" s="77"/>
      <c r="Y285" s="77"/>
      <c r="Z285" s="77"/>
      <c r="AA285" s="77"/>
      <c r="AB285" s="77"/>
      <c r="AC285" s="77"/>
      <c r="AD285" s="77"/>
      <c r="AE285" s="77"/>
      <c r="AF285" s="77"/>
      <c r="AG285" s="77"/>
    </row>
    <row r="286">
      <c r="B286" s="1" t="s">
        <v>386</v>
      </c>
      <c r="E286" s="1"/>
    </row>
    <row r="287">
      <c r="B287" s="1" t="s">
        <v>387</v>
      </c>
      <c r="E287" s="1"/>
    </row>
    <row r="288">
      <c r="E288" s="1"/>
    </row>
    <row r="289">
      <c r="E289" s="1"/>
    </row>
    <row r="290">
      <c r="A290" s="56" t="s">
        <v>388</v>
      </c>
      <c r="B290" s="56"/>
      <c r="C290" s="56"/>
      <c r="D290" s="56"/>
      <c r="E290" s="56"/>
      <c r="F290" s="56"/>
      <c r="G290" s="56"/>
      <c r="H290" s="56"/>
      <c r="I290" s="56"/>
      <c r="J290" s="56"/>
      <c r="K290" s="56"/>
      <c r="L290" s="56"/>
      <c r="M290" s="57"/>
      <c r="N290" s="57"/>
      <c r="O290" s="57"/>
      <c r="P290" s="57"/>
      <c r="Q290" s="57"/>
      <c r="R290" s="57"/>
      <c r="S290" s="57"/>
      <c r="T290" s="57"/>
      <c r="U290" s="57"/>
      <c r="V290" s="57"/>
      <c r="W290" s="57"/>
      <c r="X290" s="57"/>
      <c r="Y290" s="57"/>
      <c r="Z290" s="57"/>
      <c r="AA290" s="57"/>
      <c r="AB290" s="57"/>
      <c r="AC290" s="57"/>
      <c r="AD290" s="57"/>
      <c r="AE290" s="57"/>
      <c r="AF290" s="57"/>
      <c r="AG290" s="57"/>
    </row>
    <row r="291">
      <c r="A291" s="1" t="s">
        <v>389</v>
      </c>
    </row>
    <row r="292">
      <c r="B292" s="1" t="s">
        <v>390</v>
      </c>
    </row>
    <row r="293">
      <c r="B293" s="1" t="s">
        <v>391</v>
      </c>
    </row>
    <row r="294">
      <c r="B294" s="1" t="s">
        <v>392</v>
      </c>
    </row>
    <row r="296">
      <c r="A296" s="1" t="s">
        <v>393</v>
      </c>
    </row>
    <row r="297">
      <c r="B297" s="1" t="s">
        <v>394</v>
      </c>
    </row>
    <row r="298">
      <c r="B298" s="1" t="s">
        <v>395</v>
      </c>
    </row>
    <row r="299">
      <c r="B299" s="1" t="s">
        <v>396</v>
      </c>
    </row>
    <row r="300">
      <c r="B300" s="1" t="s">
        <v>397</v>
      </c>
    </row>
    <row r="301">
      <c r="B301" s="1" t="s">
        <v>398</v>
      </c>
    </row>
    <row r="302">
      <c r="B302" s="1" t="s">
        <v>399</v>
      </c>
    </row>
    <row r="303">
      <c r="B303" s="1" t="s">
        <v>400</v>
      </c>
    </row>
    <row r="304">
      <c r="B304" s="1" t="s">
        <v>401</v>
      </c>
    </row>
    <row r="306">
      <c r="A306" s="1" t="s">
        <v>402</v>
      </c>
    </row>
    <row r="307">
      <c r="B307" s="1" t="s">
        <v>403</v>
      </c>
    </row>
    <row r="308">
      <c r="B308" s="1" t="s">
        <v>404</v>
      </c>
    </row>
    <row r="309">
      <c r="B309" s="1" t="s">
        <v>405</v>
      </c>
    </row>
    <row r="310">
      <c r="B310" s="1" t="s">
        <v>406</v>
      </c>
    </row>
    <row r="311">
      <c r="B311" s="1" t="s">
        <v>407</v>
      </c>
    </row>
    <row r="312">
      <c r="B312" s="1" t="s">
        <v>408</v>
      </c>
    </row>
    <row r="313">
      <c r="A313" s="1" t="s">
        <v>409</v>
      </c>
    </row>
    <row r="314">
      <c r="B314" s="1" t="s">
        <v>410</v>
      </c>
    </row>
    <row r="315">
      <c r="B315" s="1" t="s">
        <v>411</v>
      </c>
    </row>
    <row r="316">
      <c r="B316" s="1" t="s">
        <v>412</v>
      </c>
    </row>
    <row r="317">
      <c r="B317" s="1" t="s">
        <v>413</v>
      </c>
    </row>
    <row r="318">
      <c r="B318" s="1" t="s">
        <v>414</v>
      </c>
    </row>
    <row r="319">
      <c r="B319" s="1"/>
    </row>
    <row r="320">
      <c r="A320" s="1" t="s">
        <v>415</v>
      </c>
    </row>
    <row r="321">
      <c r="B321" s="1" t="s">
        <v>416</v>
      </c>
    </row>
    <row r="322">
      <c r="B322" s="1" t="s">
        <v>417</v>
      </c>
    </row>
    <row r="323">
      <c r="B323" s="1" t="s">
        <v>418</v>
      </c>
    </row>
    <row r="324">
      <c r="B324" s="1" t="s">
        <v>419</v>
      </c>
    </row>
    <row r="325">
      <c r="B325" s="1" t="s">
        <v>420</v>
      </c>
    </row>
    <row r="326">
      <c r="B326" s="1" t="s">
        <v>421</v>
      </c>
    </row>
    <row r="327">
      <c r="B327" s="1" t="s">
        <v>422</v>
      </c>
    </row>
    <row r="328">
      <c r="B328" s="1" t="s">
        <v>423</v>
      </c>
    </row>
    <row r="329">
      <c r="B329" s="1" t="s">
        <v>424</v>
      </c>
    </row>
    <row r="333">
      <c r="A333" s="75" t="s">
        <v>425</v>
      </c>
      <c r="B333" s="77"/>
      <c r="C333" s="77"/>
      <c r="D333" s="77"/>
      <c r="E333" s="77"/>
      <c r="F333" s="77"/>
      <c r="G333" s="77"/>
      <c r="H333" s="77"/>
      <c r="I333" s="77"/>
      <c r="J333" s="77"/>
      <c r="K333" s="77"/>
      <c r="L333" s="77"/>
      <c r="M333" s="77"/>
      <c r="N333" s="77"/>
      <c r="O333" s="77"/>
      <c r="P333" s="77"/>
      <c r="Q333" s="77"/>
      <c r="R333" s="77"/>
      <c r="S333" s="77"/>
      <c r="T333" s="77"/>
      <c r="U333" s="77"/>
      <c r="V333" s="77"/>
      <c r="W333" s="77"/>
      <c r="X333" s="77"/>
      <c r="Y333" s="77"/>
      <c r="Z333" s="77"/>
      <c r="AA333" s="77"/>
      <c r="AB333" s="77"/>
      <c r="AC333" s="77"/>
      <c r="AD333" s="77"/>
      <c r="AE333" s="77"/>
      <c r="AF333" s="77"/>
      <c r="AG333" s="77"/>
    </row>
    <row r="334">
      <c r="B334" s="1" t="s">
        <v>426</v>
      </c>
      <c r="C334" s="1" t="s">
        <v>427</v>
      </c>
    </row>
    <row r="335">
      <c r="C335" s="1" t="s">
        <v>247</v>
      </c>
      <c r="D335" s="1" t="s">
        <v>428</v>
      </c>
      <c r="E335" s="1" t="s">
        <v>429</v>
      </c>
      <c r="F335" s="1" t="s">
        <v>430</v>
      </c>
      <c r="G335" s="1" t="s">
        <v>431</v>
      </c>
      <c r="H335" s="1" t="s">
        <v>432</v>
      </c>
      <c r="I335" s="1" t="s">
        <v>433</v>
      </c>
      <c r="J335" s="1" t="s">
        <v>434</v>
      </c>
      <c r="K335" s="1" t="s">
        <v>435</v>
      </c>
    </row>
    <row r="336">
      <c r="C336" s="82" t="s">
        <v>436</v>
      </c>
      <c r="D336" s="1">
        <v>2721.0</v>
      </c>
      <c r="E336" s="1">
        <v>-1508.0</v>
      </c>
      <c r="F336" s="1">
        <v>245.0</v>
      </c>
      <c r="G336" s="1">
        <v>-1437.0</v>
      </c>
      <c r="H336" s="1">
        <v>-37282.0</v>
      </c>
      <c r="I336" s="1">
        <v>37470.0</v>
      </c>
      <c r="J336" s="1">
        <v>200.0</v>
      </c>
      <c r="K336" s="1">
        <v>32468.0</v>
      </c>
    </row>
    <row r="337">
      <c r="C337" s="82" t="s">
        <v>437</v>
      </c>
      <c r="D337" s="1">
        <v>2867.0</v>
      </c>
      <c r="E337" s="1">
        <v>-1478.0</v>
      </c>
      <c r="F337" s="1">
        <v>2867.0</v>
      </c>
      <c r="G337" s="1">
        <v>-2867.0</v>
      </c>
      <c r="H337" s="1">
        <v>-39919.0</v>
      </c>
      <c r="I337" s="1">
        <v>38169.0</v>
      </c>
      <c r="J337" s="1">
        <v>-944.0</v>
      </c>
      <c r="K337" s="1">
        <v>33120.0</v>
      </c>
    </row>
    <row r="338">
      <c r="C338" s="82" t="s">
        <v>438</v>
      </c>
      <c r="D338" s="1">
        <v>5313.0</v>
      </c>
      <c r="E338" s="1">
        <v>1856.0</v>
      </c>
      <c r="F338" s="1">
        <v>5313.0</v>
      </c>
      <c r="G338" s="1">
        <v>644.0</v>
      </c>
      <c r="H338" s="1">
        <v>-37065.0</v>
      </c>
      <c r="I338" s="1">
        <v>38484.0</v>
      </c>
      <c r="J338" s="1">
        <v>-1772.0</v>
      </c>
      <c r="K338" s="1">
        <v>33440.0</v>
      </c>
    </row>
    <row r="339">
      <c r="C339" s="82" t="s">
        <v>439</v>
      </c>
      <c r="D339" s="1">
        <v>5714.0</v>
      </c>
      <c r="E339" s="1">
        <v>2111.0</v>
      </c>
      <c r="F339" s="1">
        <v>5714.0</v>
      </c>
      <c r="G339" s="1">
        <v>1329.0</v>
      </c>
      <c r="H339" s="1">
        <v>-35947.0</v>
      </c>
      <c r="I339" s="1">
        <v>39029.0</v>
      </c>
      <c r="J339" s="1">
        <v>-2479.0</v>
      </c>
      <c r="K339" s="1">
        <v>33638.0</v>
      </c>
    </row>
    <row r="340">
      <c r="C340" s="82" t="s">
        <v>440</v>
      </c>
      <c r="D340" s="1">
        <v>5439.0</v>
      </c>
      <c r="E340" s="1">
        <v>1800.0</v>
      </c>
      <c r="F340" s="1">
        <v>5439.0</v>
      </c>
      <c r="G340" s="1">
        <v>3177.0</v>
      </c>
      <c r="H340" s="1">
        <v>-34108.0</v>
      </c>
      <c r="I340" s="1">
        <v>37781.0</v>
      </c>
      <c r="J340" s="1">
        <v>-788.0</v>
      </c>
      <c r="K340" s="1">
        <v>32771.0</v>
      </c>
    </row>
    <row r="341">
      <c r="C341" s="82" t="s">
        <v>441</v>
      </c>
      <c r="D341" s="1">
        <v>2990.0</v>
      </c>
      <c r="E341" s="1">
        <v>-130.0</v>
      </c>
      <c r="F341" s="1">
        <v>2990.0</v>
      </c>
      <c r="G341" s="1">
        <v>-427.0</v>
      </c>
      <c r="H341" s="1">
        <v>-37717.0</v>
      </c>
      <c r="I341" s="1">
        <v>37461.0</v>
      </c>
      <c r="J341" s="1">
        <v>-54.0</v>
      </c>
      <c r="K341" s="1">
        <v>32532.0</v>
      </c>
    </row>
    <row r="342">
      <c r="C342" s="82" t="s">
        <v>442</v>
      </c>
      <c r="D342" s="1">
        <v>2196.0</v>
      </c>
      <c r="E342" s="1">
        <v>205.0</v>
      </c>
      <c r="F342" s="1">
        <v>2196.0</v>
      </c>
      <c r="G342" s="1">
        <v>-377.0</v>
      </c>
      <c r="H342" s="1">
        <v>-36366.0</v>
      </c>
      <c r="I342" s="1">
        <v>36660.0</v>
      </c>
      <c r="J342" s="1">
        <v>-586.0</v>
      </c>
      <c r="K342" s="1">
        <v>33559.0</v>
      </c>
    </row>
    <row r="343">
      <c r="C343" s="82" t="s">
        <v>443</v>
      </c>
      <c r="D343" s="1">
        <v>-895.0</v>
      </c>
      <c r="E343" s="1">
        <v>-1626.0</v>
      </c>
      <c r="F343" s="1">
        <v>-895.0</v>
      </c>
      <c r="G343" s="1">
        <v>-1944.0</v>
      </c>
      <c r="H343" s="1">
        <v>-40825.0</v>
      </c>
      <c r="I343" s="1">
        <v>36307.0</v>
      </c>
      <c r="J343" s="1">
        <v>1178.0</v>
      </c>
      <c r="K343" s="1">
        <v>33553.0</v>
      </c>
    </row>
    <row r="344">
      <c r="C344" s="82" t="s">
        <v>444</v>
      </c>
      <c r="D344" s="1">
        <v>2243.0</v>
      </c>
      <c r="E344" s="1">
        <v>78.0</v>
      </c>
      <c r="F344" s="1">
        <v>2243.0</v>
      </c>
      <c r="G344" s="1">
        <v>143.0</v>
      </c>
      <c r="H344" s="1">
        <v>-34549.0</v>
      </c>
      <c r="I344" s="1">
        <v>37001.0</v>
      </c>
      <c r="J344" s="1">
        <v>-3127.0</v>
      </c>
      <c r="K344" s="1">
        <v>34263.0</v>
      </c>
    </row>
    <row r="345">
      <c r="C345" s="82" t="s">
        <v>445</v>
      </c>
      <c r="D345" s="1">
        <v>416.0</v>
      </c>
      <c r="E345" s="1">
        <v>-837.0</v>
      </c>
      <c r="F345" s="1">
        <v>115.0</v>
      </c>
      <c r="G345" s="1">
        <v>-423.0</v>
      </c>
      <c r="H345" s="1">
        <v>-36158.0</v>
      </c>
      <c r="I345" s="1">
        <v>36290.0</v>
      </c>
      <c r="J345" s="1">
        <v>2956.0</v>
      </c>
      <c r="K345" s="1">
        <v>33795.0</v>
      </c>
    </row>
    <row r="346">
      <c r="C346" s="82" t="s">
        <v>446</v>
      </c>
      <c r="D346" s="1">
        <v>3352.0</v>
      </c>
      <c r="E346" s="1">
        <v>-117.0</v>
      </c>
      <c r="F346" s="1">
        <v>735.0</v>
      </c>
      <c r="G346" s="1">
        <v>-844.0</v>
      </c>
      <c r="H346" s="1">
        <v>-38512.0</v>
      </c>
      <c r="I346" s="1">
        <v>35340.0</v>
      </c>
      <c r="J346" s="1">
        <v>5656.0</v>
      </c>
      <c r="K346" s="1">
        <v>33250.0</v>
      </c>
    </row>
    <row r="347">
      <c r="C347" s="82" t="s">
        <v>447</v>
      </c>
      <c r="D347" s="1">
        <v>4535.0</v>
      </c>
      <c r="E347" s="1">
        <v>2482.0</v>
      </c>
      <c r="F347" s="1">
        <v>-1852.0</v>
      </c>
      <c r="G347" s="1">
        <v>876.0</v>
      </c>
      <c r="H347" s="1">
        <v>-40347.0</v>
      </c>
      <c r="I347" s="1">
        <v>36596.0</v>
      </c>
      <c r="J347" s="1">
        <v>5409.0</v>
      </c>
      <c r="K347" s="1">
        <v>33315.0</v>
      </c>
    </row>
    <row r="348">
      <c r="C348" s="82" t="s">
        <v>448</v>
      </c>
      <c r="D348" s="1">
        <v>4321.0</v>
      </c>
      <c r="E348" s="1">
        <v>3049.0</v>
      </c>
      <c r="F348" s="1">
        <v>-1257.0</v>
      </c>
      <c r="G348" s="1">
        <v>-359.0</v>
      </c>
      <c r="H348" s="1">
        <v>-43064.0</v>
      </c>
      <c r="I348" s="1">
        <v>36356.0</v>
      </c>
      <c r="J348" s="1">
        <v>4533.0</v>
      </c>
      <c r="K348" s="1">
        <v>33530.0</v>
      </c>
    </row>
    <row r="349">
      <c r="C349" s="82" t="s">
        <v>449</v>
      </c>
      <c r="D349" s="1">
        <v>7193.0</v>
      </c>
      <c r="E349" s="1">
        <v>6901.0</v>
      </c>
      <c r="F349" s="1">
        <v>1497.0</v>
      </c>
      <c r="G349" s="1">
        <v>3025.0</v>
      </c>
      <c r="H349" s="1">
        <v>-40958.0</v>
      </c>
      <c r="I349" s="1">
        <v>36571.0</v>
      </c>
      <c r="J349" s="1">
        <v>2130.0</v>
      </c>
      <c r="K349" s="1">
        <v>33985.0</v>
      </c>
    </row>
    <row r="350">
      <c r="C350" s="82" t="s">
        <v>450</v>
      </c>
      <c r="D350" s="1">
        <v>5784.0</v>
      </c>
      <c r="E350" s="1">
        <v>5691.0</v>
      </c>
      <c r="F350" s="1">
        <v>4374.0</v>
      </c>
      <c r="G350" s="1">
        <v>3709.0</v>
      </c>
      <c r="H350" s="1">
        <v>-36856.0</v>
      </c>
      <c r="I350" s="1">
        <v>35033.0</v>
      </c>
      <c r="J350" s="1">
        <v>3096.0</v>
      </c>
      <c r="K350" s="1">
        <v>32696.0</v>
      </c>
    </row>
    <row r="351">
      <c r="C351" s="82" t="s">
        <v>451</v>
      </c>
      <c r="D351" s="1">
        <v>2916.0</v>
      </c>
      <c r="E351" s="1">
        <v>1759.0</v>
      </c>
      <c r="F351" s="1">
        <v>-3859.0</v>
      </c>
      <c r="G351" s="1">
        <v>-645.0</v>
      </c>
      <c r="H351" s="1">
        <v>-40462.0</v>
      </c>
      <c r="I351" s="1">
        <v>33407.0</v>
      </c>
      <c r="J351" s="1">
        <v>5003.0</v>
      </c>
      <c r="K351" s="1">
        <v>31786.0</v>
      </c>
    </row>
    <row r="352">
      <c r="C352" s="82" t="s">
        <v>452</v>
      </c>
      <c r="D352" s="1">
        <v>5155.0</v>
      </c>
      <c r="E352" s="1">
        <v>1966.0</v>
      </c>
      <c r="F352" s="1">
        <v>3997.0</v>
      </c>
      <c r="G352" s="1">
        <v>862.0</v>
      </c>
      <c r="H352" s="1">
        <v>-38930.0</v>
      </c>
      <c r="I352" s="1">
        <v>32366.0</v>
      </c>
      <c r="J352" s="1">
        <v>2920.0</v>
      </c>
      <c r="K352" s="1">
        <v>33704.0</v>
      </c>
    </row>
    <row r="353">
      <c r="C353" s="82" t="s">
        <v>453</v>
      </c>
      <c r="D353" s="1">
        <v>4978.0</v>
      </c>
      <c r="E353" s="1">
        <v>1227.0</v>
      </c>
      <c r="F353" s="1">
        <v>3715.0</v>
      </c>
      <c r="G353" s="1">
        <v>-3854.0</v>
      </c>
      <c r="H353" s="1">
        <v>-41134.0</v>
      </c>
      <c r="I353" s="1">
        <v>32091.0</v>
      </c>
      <c r="J353" s="1">
        <v>3400.0</v>
      </c>
      <c r="K353" s="1">
        <v>33639.0</v>
      </c>
    </row>
    <row r="354">
      <c r="C354" s="82" t="s">
        <v>454</v>
      </c>
      <c r="D354" s="1">
        <v>3894.0</v>
      </c>
      <c r="E354" s="1">
        <v>-1866.0</v>
      </c>
      <c r="F354" s="1">
        <v>-2871.0</v>
      </c>
      <c r="G354" s="1">
        <v>-5880.0</v>
      </c>
      <c r="H354" s="1">
        <v>-41633.0</v>
      </c>
      <c r="I354" s="1">
        <v>30549.0</v>
      </c>
      <c r="J354" s="1">
        <v>5071.0</v>
      </c>
      <c r="K354" s="1">
        <v>32834.0</v>
      </c>
    </row>
    <row r="355">
      <c r="C355" s="82" t="s">
        <v>455</v>
      </c>
      <c r="D355" s="1">
        <v>5468.0</v>
      </c>
      <c r="E355" s="1">
        <v>382.0</v>
      </c>
      <c r="F355" s="1">
        <v>1170.0</v>
      </c>
      <c r="G355" s="1">
        <v>-2936.0</v>
      </c>
      <c r="H355" s="1">
        <v>-40421.0</v>
      </c>
      <c r="I355" s="1">
        <v>30693.0</v>
      </c>
      <c r="J355" s="1">
        <v>60.0</v>
      </c>
      <c r="K355" s="1">
        <v>34325.0</v>
      </c>
    </row>
    <row r="356">
      <c r="C356" s="82" t="s">
        <v>456</v>
      </c>
      <c r="D356" s="1">
        <v>5316.0</v>
      </c>
      <c r="E356" s="1">
        <v>-240.0</v>
      </c>
      <c r="F356" s="1">
        <v>1607.0</v>
      </c>
      <c r="G356" s="1">
        <v>-5516.0</v>
      </c>
      <c r="H356" s="1">
        <v>-41274.0</v>
      </c>
      <c r="I356" s="1">
        <v>31445.0</v>
      </c>
      <c r="J356" s="1">
        <v>-1788.0</v>
      </c>
      <c r="K356" s="1">
        <v>35232.0</v>
      </c>
    </row>
    <row r="357">
      <c r="C357" s="82" t="s">
        <v>457</v>
      </c>
      <c r="D357" s="1">
        <v>6217.0</v>
      </c>
      <c r="E357" s="1">
        <v>1677.0</v>
      </c>
      <c r="F357" s="1">
        <v>6217.0</v>
      </c>
      <c r="G357" s="1">
        <v>-4775.0</v>
      </c>
      <c r="H357" s="1">
        <v>-36168.0</v>
      </c>
      <c r="I357" s="1">
        <v>31248.0</v>
      </c>
      <c r="J357" s="1">
        <v>-3829.0</v>
      </c>
      <c r="K357" s="1">
        <v>35604.0</v>
      </c>
    </row>
    <row r="358">
      <c r="C358" s="82" t="s">
        <v>458</v>
      </c>
      <c r="D358" s="1">
        <v>5367.0</v>
      </c>
      <c r="E358" s="1">
        <v>348.0</v>
      </c>
      <c r="F358" s="1">
        <v>5367.0</v>
      </c>
      <c r="G358" s="1">
        <v>-4822.0</v>
      </c>
      <c r="H358" s="1">
        <v>-35753.0</v>
      </c>
      <c r="I358" s="1">
        <v>31037.0</v>
      </c>
      <c r="J358" s="1">
        <v>-3390.0</v>
      </c>
      <c r="K358" s="1">
        <v>35490.0</v>
      </c>
    </row>
    <row r="359">
      <c r="C359" s="82" t="s">
        <v>459</v>
      </c>
      <c r="D359" s="1">
        <v>7472.0</v>
      </c>
      <c r="E359" s="1">
        <v>3347.0</v>
      </c>
      <c r="F359" s="1">
        <v>7472.0</v>
      </c>
      <c r="G359" s="1">
        <v>-339.0</v>
      </c>
      <c r="H359" s="1">
        <v>-29372.0</v>
      </c>
      <c r="I359" s="1">
        <v>30179.0</v>
      </c>
      <c r="J359" s="1">
        <v>-4240.0</v>
      </c>
      <c r="K359" s="1">
        <v>34827.0</v>
      </c>
    </row>
    <row r="360">
      <c r="C360" s="82" t="s">
        <v>460</v>
      </c>
      <c r="D360" s="1">
        <v>4125.0</v>
      </c>
      <c r="E360" s="1">
        <v>432.0</v>
      </c>
      <c r="F360" s="1">
        <v>4125.0</v>
      </c>
      <c r="G360" s="1">
        <v>-2766.0</v>
      </c>
      <c r="H360" s="1">
        <v>-30852.0</v>
      </c>
      <c r="I360" s="1">
        <v>29243.0</v>
      </c>
      <c r="J360" s="1">
        <v>-3445.0</v>
      </c>
      <c r="K360" s="1">
        <v>33840.0</v>
      </c>
    </row>
    <row r="361">
      <c r="C361" s="82" t="s">
        <v>461</v>
      </c>
      <c r="D361" s="1">
        <v>-967.0</v>
      </c>
      <c r="E361" s="1">
        <v>-1008.0</v>
      </c>
      <c r="F361" s="1">
        <v>1643.0</v>
      </c>
      <c r="G361" s="1">
        <v>1603.0</v>
      </c>
      <c r="H361" s="1">
        <v>-27665.0</v>
      </c>
      <c r="I361" s="1">
        <v>28915.0</v>
      </c>
      <c r="J361" s="1">
        <v>-1871.0</v>
      </c>
      <c r="K361" s="1">
        <v>33691.0</v>
      </c>
    </row>
    <row r="362">
      <c r="C362" s="82" t="s">
        <v>462</v>
      </c>
      <c r="D362" s="1">
        <v>-1935.0</v>
      </c>
      <c r="E362" s="1">
        <v>-1788.0</v>
      </c>
      <c r="F362" s="1">
        <v>-1026.0</v>
      </c>
      <c r="G362" s="1">
        <v>2476.0</v>
      </c>
      <c r="H362" s="1">
        <v>-24884.0</v>
      </c>
      <c r="I362" s="1">
        <v>28187.0</v>
      </c>
      <c r="J362" s="1">
        <v>-2774.0</v>
      </c>
      <c r="K362" s="1">
        <v>33307.0</v>
      </c>
    </row>
    <row r="363">
      <c r="C363" s="82" t="s">
        <v>463</v>
      </c>
      <c r="D363" s="1">
        <v>2826.0</v>
      </c>
      <c r="E363" s="1">
        <v>2229.0</v>
      </c>
      <c r="F363" s="1">
        <v>6352.0</v>
      </c>
      <c r="G363" s="1">
        <v>5932.0</v>
      </c>
      <c r="H363" s="1">
        <v>-23585.0</v>
      </c>
      <c r="I363" s="1">
        <v>26848.0</v>
      </c>
      <c r="J363" s="1">
        <v>-657.0</v>
      </c>
      <c r="K363" s="1">
        <v>32651.0</v>
      </c>
    </row>
    <row r="364">
      <c r="C364" s="82" t="s">
        <v>464</v>
      </c>
      <c r="D364" s="1">
        <v>5732.0</v>
      </c>
      <c r="E364" s="1">
        <v>3736.0</v>
      </c>
      <c r="F364" s="1">
        <v>5732.0</v>
      </c>
      <c r="G364" s="1">
        <v>5369.0</v>
      </c>
      <c r="H364" s="1">
        <v>-25102.0</v>
      </c>
      <c r="I364" s="1">
        <v>25859.0</v>
      </c>
      <c r="J364" s="1">
        <v>1271.0</v>
      </c>
      <c r="K364" s="1">
        <v>31807.0</v>
      </c>
    </row>
    <row r="365">
      <c r="C365" s="82" t="s">
        <v>465</v>
      </c>
      <c r="D365" s="1">
        <v>6160.0</v>
      </c>
      <c r="E365" s="1">
        <v>4398.0</v>
      </c>
      <c r="F365" s="1">
        <v>6160.0</v>
      </c>
      <c r="G365" s="1">
        <v>5782.0</v>
      </c>
      <c r="H365" s="1">
        <v>-26743.0</v>
      </c>
      <c r="I365" s="1">
        <v>26085.0</v>
      </c>
      <c r="J365" s="1">
        <v>2476.0</v>
      </c>
      <c r="K365" s="1">
        <v>31907.0</v>
      </c>
    </row>
    <row r="366">
      <c r="C366" s="82" t="s">
        <v>466</v>
      </c>
      <c r="D366" s="1">
        <v>5934.0</v>
      </c>
      <c r="E366" s="1">
        <v>5050.0</v>
      </c>
      <c r="F366" s="1">
        <v>5934.0</v>
      </c>
      <c r="G366" s="1">
        <v>5095.0</v>
      </c>
      <c r="H366" s="1">
        <v>-25699.0</v>
      </c>
      <c r="I366" s="1">
        <v>26441.0</v>
      </c>
      <c r="J366" s="1">
        <v>-297.0</v>
      </c>
      <c r="K366" s="1">
        <v>32423.0</v>
      </c>
    </row>
    <row r="367">
      <c r="C367" s="82" t="s">
        <v>467</v>
      </c>
      <c r="D367" s="1">
        <v>5585.0</v>
      </c>
      <c r="E367" s="1">
        <v>4272.0</v>
      </c>
      <c r="F367" s="1">
        <v>5585.0</v>
      </c>
      <c r="G367" s="1">
        <v>5100.0</v>
      </c>
      <c r="H367" s="1">
        <v>-26496.0</v>
      </c>
      <c r="I367" s="1">
        <v>26179.0</v>
      </c>
      <c r="J367" s="1">
        <v>-768.0</v>
      </c>
      <c r="K367" s="1">
        <v>32261.0</v>
      </c>
    </row>
    <row r="368">
      <c r="C368" s="82" t="s">
        <v>468</v>
      </c>
      <c r="D368" s="1">
        <v>4856.0</v>
      </c>
      <c r="E368" s="1">
        <v>3125.0</v>
      </c>
      <c r="F368" s="1">
        <v>4856.0</v>
      </c>
      <c r="G368" s="1">
        <v>3383.0</v>
      </c>
      <c r="H368" s="1">
        <v>-27673.0</v>
      </c>
      <c r="I368" s="1">
        <v>25400.0</v>
      </c>
      <c r="J368" s="1">
        <v>211.0</v>
      </c>
      <c r="K368" s="1">
        <v>31610.0</v>
      </c>
    </row>
    <row r="369">
      <c r="C369" s="82" t="s">
        <v>469</v>
      </c>
      <c r="D369" s="1">
        <v>1519.0</v>
      </c>
      <c r="E369" s="1">
        <v>-321.0</v>
      </c>
      <c r="F369" s="1">
        <v>-1445.0</v>
      </c>
      <c r="G369" s="1">
        <v>-2648.0</v>
      </c>
      <c r="H369" s="1">
        <v>-32670.0</v>
      </c>
      <c r="I369" s="1">
        <v>25567.0</v>
      </c>
      <c r="J369" s="1">
        <v>-396.0</v>
      </c>
      <c r="K369" s="1">
        <v>32247.0</v>
      </c>
    </row>
    <row r="370">
      <c r="C370" s="82" t="s">
        <v>470</v>
      </c>
      <c r="D370" s="1">
        <v>2467.0</v>
      </c>
      <c r="E370" s="1">
        <v>-229.0</v>
      </c>
      <c r="F370" s="1">
        <v>2467.0</v>
      </c>
      <c r="G370" s="1">
        <v>-2209.0</v>
      </c>
      <c r="H370" s="1">
        <v>-32702.0</v>
      </c>
      <c r="I370" s="1">
        <v>26385.0</v>
      </c>
      <c r="J370" s="1">
        <v>-828.0</v>
      </c>
      <c r="K370" s="1">
        <v>32777.0</v>
      </c>
    </row>
    <row r="371">
      <c r="C371" s="82" t="s">
        <v>471</v>
      </c>
      <c r="D371" s="1">
        <v>4565.0</v>
      </c>
      <c r="E371" s="1">
        <v>1749.0</v>
      </c>
      <c r="F371" s="1">
        <v>4565.0</v>
      </c>
      <c r="G371" s="1">
        <v>2150.0</v>
      </c>
      <c r="H371" s="1">
        <v>-27932.0</v>
      </c>
      <c r="I371" s="1">
        <v>26462.0</v>
      </c>
      <c r="J371" s="1">
        <v>-2577.0</v>
      </c>
      <c r="K371" s="1">
        <v>32927.0</v>
      </c>
    </row>
    <row r="372">
      <c r="C372" s="82" t="s">
        <v>472</v>
      </c>
      <c r="D372" s="1">
        <v>4607.0</v>
      </c>
      <c r="E372" s="1">
        <v>2480.0</v>
      </c>
      <c r="F372" s="1">
        <v>4607.0</v>
      </c>
      <c r="G372" s="1">
        <v>2598.0</v>
      </c>
      <c r="H372" s="1">
        <v>-25318.0</v>
      </c>
      <c r="I372" s="1">
        <v>25767.0</v>
      </c>
      <c r="J372" s="1">
        <v>-2836.0</v>
      </c>
      <c r="K372" s="1">
        <v>32509.0</v>
      </c>
    </row>
    <row r="373">
      <c r="C373" s="82" t="s">
        <v>473</v>
      </c>
      <c r="D373" s="1">
        <v>4531.0</v>
      </c>
      <c r="E373" s="1">
        <v>3052.0</v>
      </c>
      <c r="F373" s="1">
        <v>4531.0</v>
      </c>
      <c r="G373" s="1">
        <v>2739.0</v>
      </c>
      <c r="H373" s="1">
        <v>-26527.0</v>
      </c>
      <c r="I373" s="1">
        <v>25438.0</v>
      </c>
      <c r="J373" s="1">
        <v>-2555.0</v>
      </c>
      <c r="K373" s="1">
        <v>32144.0</v>
      </c>
    </row>
    <row r="374">
      <c r="C374" s="82" t="s">
        <v>474</v>
      </c>
      <c r="D374" s="1">
        <v>4072.0</v>
      </c>
      <c r="E374" s="1">
        <v>4054.0</v>
      </c>
      <c r="F374" s="1">
        <v>4072.0</v>
      </c>
      <c r="G374" s="1">
        <v>3967.0</v>
      </c>
      <c r="H374" s="1">
        <v>-22666.0</v>
      </c>
      <c r="I374" s="1">
        <v>24763.0</v>
      </c>
      <c r="J374" s="1">
        <v>-4346.0</v>
      </c>
      <c r="K374" s="1">
        <v>32153.0</v>
      </c>
    </row>
    <row r="375">
      <c r="C375" s="82" t="s">
        <v>475</v>
      </c>
      <c r="D375" s="1">
        <v>2126.0</v>
      </c>
      <c r="E375" s="1">
        <v>2412.0</v>
      </c>
      <c r="F375" s="1">
        <v>2126.0</v>
      </c>
      <c r="G375" s="1">
        <v>422.0</v>
      </c>
      <c r="H375" s="1">
        <v>-24293.0</v>
      </c>
      <c r="I375" s="1">
        <v>24120.0</v>
      </c>
      <c r="J375" s="1">
        <v>-3226.0</v>
      </c>
      <c r="K375" s="1">
        <v>31857.0</v>
      </c>
    </row>
    <row r="376">
      <c r="C376" s="82" t="s">
        <v>476</v>
      </c>
      <c r="D376" s="1">
        <v>1965.0</v>
      </c>
      <c r="E376" s="1">
        <v>2090.0</v>
      </c>
      <c r="F376" s="1">
        <v>1965.0</v>
      </c>
      <c r="G376" s="1">
        <v>250.0</v>
      </c>
      <c r="H376" s="1">
        <v>-24473.0</v>
      </c>
      <c r="I376" s="1">
        <v>23890.0</v>
      </c>
      <c r="J376" s="1">
        <v>-2925.0</v>
      </c>
      <c r="K376" s="1">
        <v>31245.0</v>
      </c>
    </row>
    <row r="377">
      <c r="C377" s="82" t="s">
        <v>477</v>
      </c>
      <c r="D377" s="1">
        <v>-6230.0</v>
      </c>
      <c r="E377" s="1">
        <v>-5952.0</v>
      </c>
      <c r="F377" s="1">
        <v>-8614.0</v>
      </c>
      <c r="G377" s="1">
        <v>-9302.0</v>
      </c>
      <c r="H377" s="1">
        <v>-32675.0</v>
      </c>
      <c r="I377" s="1">
        <v>26970.0</v>
      </c>
      <c r="J377" s="1">
        <v>483.0</v>
      </c>
      <c r="K377" s="1">
        <v>31672.0</v>
      </c>
    </row>
    <row r="378">
      <c r="C378" s="82" t="s">
        <v>478</v>
      </c>
      <c r="D378" s="1">
        <v>-5568.0</v>
      </c>
      <c r="E378" s="1">
        <v>-8340.0</v>
      </c>
      <c r="F378" s="1">
        <v>-6399.0</v>
      </c>
      <c r="G378" s="1">
        <v>-12123.0</v>
      </c>
      <c r="H378" s="1">
        <v>-33726.0</v>
      </c>
      <c r="I378" s="1">
        <v>27194.0</v>
      </c>
      <c r="J378" s="1">
        <v>156.0</v>
      </c>
      <c r="K378" s="1">
        <v>31669.0</v>
      </c>
    </row>
    <row r="379">
      <c r="C379" s="82" t="s">
        <v>479</v>
      </c>
      <c r="D379" s="1">
        <v>-2761.0</v>
      </c>
      <c r="E379" s="1">
        <v>-7259.0</v>
      </c>
      <c r="F379" s="1">
        <v>-6396.0</v>
      </c>
      <c r="G379" s="1">
        <v>-9533.0</v>
      </c>
      <c r="H379" s="1">
        <v>-33249.0</v>
      </c>
      <c r="I379" s="1">
        <v>26997.0</v>
      </c>
      <c r="J379" s="1">
        <v>-117.0</v>
      </c>
      <c r="K379" s="1">
        <v>31474.0</v>
      </c>
    </row>
    <row r="380">
      <c r="C380" s="82" t="s">
        <v>480</v>
      </c>
      <c r="D380" s="1">
        <v>-3186.0</v>
      </c>
      <c r="E380" s="1">
        <v>-5605.0</v>
      </c>
      <c r="F380" s="1">
        <v>-6494.0</v>
      </c>
      <c r="G380" s="1">
        <v>-10509.0</v>
      </c>
      <c r="H380" s="1">
        <v>-35130.0</v>
      </c>
      <c r="I380" s="1">
        <v>26511.0</v>
      </c>
      <c r="J380" s="1">
        <v>-552.0</v>
      </c>
      <c r="K380" s="1">
        <v>31050.0</v>
      </c>
    </row>
    <row r="381">
      <c r="C381" s="82" t="s">
        <v>481</v>
      </c>
      <c r="D381" s="1">
        <v>-3826.0</v>
      </c>
      <c r="E381" s="1">
        <v>-5215.0</v>
      </c>
      <c r="F381" s="1">
        <v>-7132.0</v>
      </c>
      <c r="G381" s="1">
        <v>-10792.0</v>
      </c>
      <c r="H381" s="1">
        <v>-33957.0</v>
      </c>
      <c r="I381" s="1">
        <v>26052.0</v>
      </c>
      <c r="J381" s="1">
        <v>-216.0</v>
      </c>
      <c r="K381" s="1">
        <v>30982.0</v>
      </c>
    </row>
    <row r="382">
      <c r="C382" s="82" t="s">
        <v>482</v>
      </c>
      <c r="D382" s="1">
        <v>-1108.0</v>
      </c>
      <c r="E382" s="1">
        <v>-1838.0</v>
      </c>
      <c r="F382" s="1">
        <v>-1108.0</v>
      </c>
      <c r="G382" s="1">
        <v>-6681.0</v>
      </c>
      <c r="H382" s="1">
        <v>-30117.0</v>
      </c>
      <c r="I382" s="1">
        <v>26316.0</v>
      </c>
      <c r="J382" s="1">
        <v>-1429.0</v>
      </c>
      <c r="K382" s="1">
        <v>30874.0</v>
      </c>
    </row>
    <row r="383">
      <c r="C383" s="82" t="s">
        <v>483</v>
      </c>
      <c r="D383" s="1">
        <v>830.0</v>
      </c>
      <c r="E383" s="1">
        <v>122.0</v>
      </c>
      <c r="F383" s="1">
        <v>830.0</v>
      </c>
      <c r="G383" s="1">
        <v>-4369.0</v>
      </c>
      <c r="H383" s="1">
        <v>-26892.0</v>
      </c>
      <c r="I383" s="1">
        <v>26428.0</v>
      </c>
      <c r="J383" s="1">
        <v>-2457.0</v>
      </c>
      <c r="K383" s="1">
        <v>30701.0</v>
      </c>
    </row>
    <row r="384">
      <c r="C384" s="82" t="s">
        <v>484</v>
      </c>
      <c r="D384" s="1">
        <v>665.0</v>
      </c>
      <c r="E384" s="1">
        <v>-695.0</v>
      </c>
      <c r="F384" s="1">
        <v>665.0</v>
      </c>
      <c r="G384" s="1">
        <v>-4987.0</v>
      </c>
      <c r="H384" s="1">
        <v>-26583.0</v>
      </c>
      <c r="I384" s="1">
        <v>26553.0</v>
      </c>
      <c r="J384" s="1">
        <v>-3190.0</v>
      </c>
      <c r="K384" s="1">
        <v>30456.0</v>
      </c>
    </row>
    <row r="385">
      <c r="C385" s="82" t="s">
        <v>485</v>
      </c>
      <c r="D385" s="1">
        <v>1021.0</v>
      </c>
      <c r="E385" s="1">
        <v>169.0</v>
      </c>
      <c r="F385" s="1">
        <v>1021.0</v>
      </c>
      <c r="G385" s="1">
        <v>-4459.0</v>
      </c>
      <c r="H385" s="1">
        <v>-26047.0</v>
      </c>
      <c r="I385" s="1">
        <v>26831.0</v>
      </c>
      <c r="J385" s="1">
        <v>-3377.0</v>
      </c>
      <c r="K385" s="1">
        <v>30458.0</v>
      </c>
    </row>
    <row r="388">
      <c r="B388" s="1" t="s">
        <v>486</v>
      </c>
    </row>
    <row r="400">
      <c r="B400" s="1" t="s">
        <v>487</v>
      </c>
    </row>
    <row r="415">
      <c r="B415" s="1" t="s">
        <v>488</v>
      </c>
      <c r="C415" s="1" t="s">
        <v>489</v>
      </c>
    </row>
  </sheetData>
  <hyperlinks>
    <hyperlink r:id="rId1" ref="F39"/>
    <hyperlink r:id="rId2" ref="F40"/>
    <hyperlink r:id="rId3" ref="F56"/>
    <hyperlink r:id="rId4" ref="F57"/>
    <hyperlink r:id="rId5" location="/web/home" ref="E76"/>
    <hyperlink r:id="rId6" ref="E78"/>
    <hyperlink r:id="rId7" ref="B157"/>
    <hyperlink r:id="rId8" ref="E179"/>
    <hyperlink r:id="rId9" ref="E180"/>
    <hyperlink r:id="rId10" ref="C240"/>
    <hyperlink r:id="rId11" ref="C241"/>
    <hyperlink r:id="rId12" ref="D249"/>
    <hyperlink r:id="rId13" location="/web/home" ref="F265"/>
  </hyperlinks>
  <drawing r:id="rId1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10.25"/>
  </cols>
  <sheetData>
    <row r="1">
      <c r="A1" s="83" t="s">
        <v>490</v>
      </c>
      <c r="B1" s="84" t="s">
        <v>491</v>
      </c>
      <c r="C1" s="84" t="s">
        <v>492</v>
      </c>
      <c r="D1" s="84" t="s">
        <v>493</v>
      </c>
      <c r="E1" s="84" t="s">
        <v>494</v>
      </c>
      <c r="F1" s="84" t="s">
        <v>495</v>
      </c>
      <c r="G1" s="84" t="s">
        <v>496</v>
      </c>
      <c r="H1" s="84" t="s">
        <v>497</v>
      </c>
      <c r="I1" s="84" t="s">
        <v>498</v>
      </c>
      <c r="J1" s="84" t="s">
        <v>499</v>
      </c>
      <c r="K1" s="84" t="s">
        <v>500</v>
      </c>
      <c r="L1" s="84" t="s">
        <v>501</v>
      </c>
      <c r="M1" s="84" t="s">
        <v>502</v>
      </c>
      <c r="N1" s="84" t="s">
        <v>503</v>
      </c>
      <c r="O1" s="84" t="s">
        <v>504</v>
      </c>
      <c r="P1" s="84" t="s">
        <v>505</v>
      </c>
      <c r="Q1" s="84" t="s">
        <v>506</v>
      </c>
      <c r="R1" s="84" t="s">
        <v>507</v>
      </c>
      <c r="S1" s="85" t="s">
        <v>508</v>
      </c>
      <c r="T1" s="85" t="s">
        <v>509</v>
      </c>
      <c r="U1" s="84" t="s">
        <v>510</v>
      </c>
      <c r="V1" s="84" t="s">
        <v>511</v>
      </c>
      <c r="W1" s="84" t="s">
        <v>512</v>
      </c>
    </row>
    <row r="2">
      <c r="A2" s="83" t="s">
        <v>513</v>
      </c>
      <c r="B2" s="84" t="s">
        <v>514</v>
      </c>
      <c r="C2" s="84" t="s">
        <v>515</v>
      </c>
      <c r="D2" s="86">
        <v>20.5</v>
      </c>
      <c r="E2" s="86">
        <v>-0.05</v>
      </c>
      <c r="F2" s="86">
        <v>-0.24</v>
      </c>
      <c r="G2" s="87" t="s">
        <v>516</v>
      </c>
      <c r="H2" s="86">
        <v>-1.2</v>
      </c>
      <c r="I2" s="86">
        <v>0.0</v>
      </c>
      <c r="J2" s="86">
        <v>13171.0</v>
      </c>
      <c r="K2" s="86">
        <v>0.22</v>
      </c>
      <c r="L2" s="86">
        <v>20.62</v>
      </c>
      <c r="M2" s="86">
        <v>20.81</v>
      </c>
      <c r="N2" s="86">
        <v>20.69</v>
      </c>
      <c r="O2" s="86">
        <v>-5542.0</v>
      </c>
      <c r="P2" s="87" t="s">
        <v>516</v>
      </c>
      <c r="Q2" s="86">
        <v>5.0</v>
      </c>
      <c r="R2" s="86">
        <v>53.0</v>
      </c>
      <c r="S2" s="88">
        <v>1216.0</v>
      </c>
      <c r="T2" s="88">
        <v>9.23</v>
      </c>
      <c r="U2" s="89">
        <v>46132.0</v>
      </c>
      <c r="V2" s="84"/>
      <c r="W2" s="90"/>
    </row>
    <row r="3">
      <c r="A3" s="83" t="s">
        <v>517</v>
      </c>
      <c r="B3" s="84" t="s">
        <v>518</v>
      </c>
      <c r="C3" s="84" t="s">
        <v>519</v>
      </c>
      <c r="D3" s="86">
        <v>39.3</v>
      </c>
      <c r="E3" s="86">
        <v>-0.05</v>
      </c>
      <c r="F3" s="86">
        <v>-0.13</v>
      </c>
      <c r="G3" s="87" t="s">
        <v>516</v>
      </c>
      <c r="H3" s="86">
        <v>-6.12</v>
      </c>
      <c r="I3" s="86">
        <v>0.0</v>
      </c>
      <c r="J3" s="86">
        <v>2652.0</v>
      </c>
      <c r="K3" s="86">
        <v>1.07</v>
      </c>
      <c r="L3" s="86">
        <v>40.1</v>
      </c>
      <c r="M3" s="86">
        <v>40.36</v>
      </c>
      <c r="N3" s="86">
        <v>41.49</v>
      </c>
      <c r="O3" s="86">
        <v>241.0</v>
      </c>
      <c r="P3" s="87" t="s">
        <v>520</v>
      </c>
      <c r="Q3" s="86">
        <v>-76.0</v>
      </c>
      <c r="R3" s="86">
        <v>-4.0</v>
      </c>
      <c r="S3" s="88">
        <v>886.0</v>
      </c>
      <c r="T3" s="88">
        <v>33.41</v>
      </c>
      <c r="U3" s="89">
        <v>46132.0</v>
      </c>
      <c r="V3" s="84"/>
      <c r="W3" s="90"/>
    </row>
    <row r="4">
      <c r="A4" s="83" t="s">
        <v>521</v>
      </c>
      <c r="B4" s="84" t="s">
        <v>522</v>
      </c>
      <c r="C4" s="84" t="s">
        <v>523</v>
      </c>
      <c r="D4" s="86">
        <v>36.0</v>
      </c>
      <c r="E4" s="86">
        <v>-0.85</v>
      </c>
      <c r="F4" s="86">
        <v>-2.31</v>
      </c>
      <c r="G4" s="87" t="s">
        <v>524</v>
      </c>
      <c r="H4" s="86">
        <v>-3.1</v>
      </c>
      <c r="I4" s="86">
        <v>0.0</v>
      </c>
      <c r="J4" s="86">
        <v>262.0</v>
      </c>
      <c r="K4" s="86">
        <v>0.2</v>
      </c>
      <c r="L4" s="86">
        <v>36.92</v>
      </c>
      <c r="M4" s="86">
        <v>37.33</v>
      </c>
      <c r="N4" s="86">
        <v>38.17</v>
      </c>
      <c r="O4" s="86">
        <v>19.0</v>
      </c>
      <c r="P4" s="87" t="s">
        <v>525</v>
      </c>
      <c r="Q4" s="86">
        <v>0.0</v>
      </c>
      <c r="R4" s="86">
        <v>0.0</v>
      </c>
      <c r="S4" s="88">
        <v>0.0</v>
      </c>
      <c r="T4" s="88">
        <v>0.0</v>
      </c>
      <c r="U4" s="89">
        <v>46132.0</v>
      </c>
      <c r="V4" s="84"/>
      <c r="W4" s="90"/>
    </row>
    <row r="5">
      <c r="A5" s="83" t="s">
        <v>526</v>
      </c>
      <c r="B5" s="84" t="s">
        <v>527</v>
      </c>
      <c r="C5" s="84" t="s">
        <v>528</v>
      </c>
      <c r="D5" s="86">
        <v>6.34</v>
      </c>
      <c r="E5" s="86">
        <v>-0.07</v>
      </c>
      <c r="F5" s="86">
        <v>-1.09</v>
      </c>
      <c r="G5" s="87" t="s">
        <v>529</v>
      </c>
      <c r="H5" s="86">
        <v>-1.55</v>
      </c>
      <c r="I5" s="86">
        <v>0.0</v>
      </c>
      <c r="J5" s="86">
        <v>232.0</v>
      </c>
      <c r="K5" s="86">
        <v>0.15</v>
      </c>
      <c r="L5" s="86">
        <v>6.43</v>
      </c>
      <c r="M5" s="86">
        <v>6.51</v>
      </c>
      <c r="N5" s="86">
        <v>6.64</v>
      </c>
      <c r="O5" s="86">
        <v>15.0</v>
      </c>
      <c r="P5" s="87" t="s">
        <v>530</v>
      </c>
      <c r="Q5" s="86">
        <v>0.0</v>
      </c>
      <c r="R5" s="86">
        <v>0.0</v>
      </c>
      <c r="S5" s="88">
        <v>16.0</v>
      </c>
      <c r="T5" s="88">
        <v>6.9</v>
      </c>
      <c r="U5" s="89">
        <v>46132.0</v>
      </c>
      <c r="V5" s="84"/>
      <c r="W5" s="90"/>
    </row>
    <row r="6">
      <c r="A6" s="83" t="s">
        <v>531</v>
      </c>
      <c r="B6" s="84" t="s">
        <v>532</v>
      </c>
      <c r="C6" s="84" t="s">
        <v>533</v>
      </c>
      <c r="D6" s="86">
        <v>186.0</v>
      </c>
      <c r="E6" s="86">
        <v>1.0</v>
      </c>
      <c r="F6" s="86">
        <v>0.54</v>
      </c>
      <c r="G6" s="87" t="s">
        <v>534</v>
      </c>
      <c r="H6" s="86">
        <v>8.33</v>
      </c>
      <c r="I6" s="86">
        <v>0.0</v>
      </c>
      <c r="J6" s="86">
        <v>287.0</v>
      </c>
      <c r="K6" s="86">
        <v>0.68</v>
      </c>
      <c r="L6" s="86">
        <v>183.9</v>
      </c>
      <c r="M6" s="86">
        <v>176.5</v>
      </c>
      <c r="N6" s="86">
        <v>171.82</v>
      </c>
      <c r="O6" s="86">
        <v>-23.0</v>
      </c>
      <c r="P6" s="87" t="s">
        <v>535</v>
      </c>
      <c r="Q6" s="86">
        <v>0.0</v>
      </c>
      <c r="R6" s="86">
        <v>0.0</v>
      </c>
      <c r="S6" s="88">
        <v>47.0</v>
      </c>
      <c r="T6" s="88">
        <v>16.38</v>
      </c>
      <c r="U6" s="89">
        <v>46132.0</v>
      </c>
      <c r="V6" s="84"/>
      <c r="W6" s="91">
        <v>46135.0</v>
      </c>
    </row>
    <row r="7">
      <c r="A7" s="83" t="s">
        <v>536</v>
      </c>
      <c r="B7" s="84" t="s">
        <v>537</v>
      </c>
      <c r="C7" s="84" t="s">
        <v>538</v>
      </c>
      <c r="D7" s="86">
        <v>60.3</v>
      </c>
      <c r="E7" s="86">
        <v>0.1</v>
      </c>
      <c r="F7" s="86">
        <v>0.17</v>
      </c>
      <c r="G7" s="87" t="s">
        <v>539</v>
      </c>
      <c r="H7" s="86">
        <v>-2.43</v>
      </c>
      <c r="I7" s="86">
        <v>0.0</v>
      </c>
      <c r="J7" s="86">
        <v>124.0</v>
      </c>
      <c r="K7" s="86">
        <v>0.29</v>
      </c>
      <c r="L7" s="86">
        <v>60.62</v>
      </c>
      <c r="M7" s="86">
        <v>59.6</v>
      </c>
      <c r="N7" s="86">
        <v>59.1</v>
      </c>
      <c r="O7" s="86">
        <v>34.0</v>
      </c>
      <c r="P7" s="87" t="s">
        <v>540</v>
      </c>
      <c r="Q7" s="86">
        <v>0.0</v>
      </c>
      <c r="R7" s="86">
        <v>3.0</v>
      </c>
      <c r="S7" s="88">
        <v>16.0</v>
      </c>
      <c r="T7" s="88">
        <v>12.9</v>
      </c>
      <c r="U7" s="89">
        <v>46132.0</v>
      </c>
      <c r="V7" s="84"/>
      <c r="W7" s="90"/>
    </row>
    <row r="8">
      <c r="A8" s="83" t="s">
        <v>541</v>
      </c>
      <c r="B8" s="84" t="s">
        <v>542</v>
      </c>
      <c r="C8" s="84" t="s">
        <v>543</v>
      </c>
      <c r="D8" s="86">
        <v>230.5</v>
      </c>
      <c r="E8" s="86">
        <v>-4.0</v>
      </c>
      <c r="F8" s="86">
        <v>-1.71</v>
      </c>
      <c r="G8" s="87" t="s">
        <v>544</v>
      </c>
      <c r="H8" s="86">
        <v>-3.59</v>
      </c>
      <c r="I8" s="86">
        <v>0.0</v>
      </c>
      <c r="J8" s="86">
        <v>163.0</v>
      </c>
      <c r="K8" s="86">
        <v>0.2</v>
      </c>
      <c r="L8" s="86">
        <v>234.4</v>
      </c>
      <c r="M8" s="86">
        <v>236.7</v>
      </c>
      <c r="N8" s="86">
        <v>236.35</v>
      </c>
      <c r="O8" s="86">
        <v>-40.0</v>
      </c>
      <c r="P8" s="87" t="s">
        <v>524</v>
      </c>
      <c r="Q8" s="86">
        <v>-20.0</v>
      </c>
      <c r="R8" s="86">
        <v>0.0</v>
      </c>
      <c r="S8" s="88">
        <v>5.0</v>
      </c>
      <c r="T8" s="88">
        <v>3.07</v>
      </c>
      <c r="U8" s="89">
        <v>46132.0</v>
      </c>
      <c r="V8" s="84"/>
      <c r="W8" s="90"/>
    </row>
    <row r="9">
      <c r="A9" s="83" t="s">
        <v>545</v>
      </c>
      <c r="B9" s="84" t="s">
        <v>546</v>
      </c>
      <c r="C9" s="84" t="s">
        <v>547</v>
      </c>
      <c r="D9" s="86">
        <v>98.8</v>
      </c>
      <c r="E9" s="86">
        <v>8.9</v>
      </c>
      <c r="F9" s="86">
        <v>9.9</v>
      </c>
      <c r="G9" s="87" t="s">
        <v>548</v>
      </c>
      <c r="H9" s="86">
        <v>19.82</v>
      </c>
      <c r="I9" s="86">
        <v>1.0</v>
      </c>
      <c r="J9" s="86">
        <v>4279.0</v>
      </c>
      <c r="K9" s="86">
        <v>1.2</v>
      </c>
      <c r="L9" s="86">
        <v>90.06</v>
      </c>
      <c r="M9" s="86">
        <v>86.05</v>
      </c>
      <c r="N9" s="86">
        <v>83.99</v>
      </c>
      <c r="O9" s="86">
        <v>-445.0</v>
      </c>
      <c r="P9" s="87" t="s">
        <v>549</v>
      </c>
      <c r="Q9" s="86">
        <v>0.0</v>
      </c>
      <c r="R9" s="86">
        <v>78.0</v>
      </c>
      <c r="S9" s="88">
        <v>1104.0</v>
      </c>
      <c r="T9" s="88">
        <v>25.8</v>
      </c>
      <c r="U9" s="89">
        <v>46132.0</v>
      </c>
      <c r="V9" s="84"/>
      <c r="W9" s="90"/>
    </row>
    <row r="10">
      <c r="A10" s="83" t="s">
        <v>550</v>
      </c>
      <c r="B10" s="84" t="s">
        <v>551</v>
      </c>
      <c r="C10" s="84" t="s">
        <v>552</v>
      </c>
      <c r="D10" s="86">
        <v>40.3</v>
      </c>
      <c r="E10" s="86">
        <v>-1.75</v>
      </c>
      <c r="F10" s="86">
        <v>-4.16</v>
      </c>
      <c r="G10" s="87" t="s">
        <v>553</v>
      </c>
      <c r="H10" s="86">
        <v>-3.2</v>
      </c>
      <c r="I10" s="86">
        <v>1.0</v>
      </c>
      <c r="J10" s="86">
        <v>77.0</v>
      </c>
      <c r="K10" s="86">
        <v>0.1</v>
      </c>
      <c r="L10" s="86">
        <v>41.83</v>
      </c>
      <c r="M10" s="86">
        <v>42.52</v>
      </c>
      <c r="N10" s="86">
        <v>43.27</v>
      </c>
      <c r="O10" s="86">
        <v>16.0</v>
      </c>
      <c r="P10" s="87" t="s">
        <v>554</v>
      </c>
      <c r="Q10" s="86">
        <v>0.0</v>
      </c>
      <c r="R10" s="86">
        <v>1.0</v>
      </c>
      <c r="S10" s="88">
        <v>12.0</v>
      </c>
      <c r="T10" s="88">
        <v>15.58</v>
      </c>
      <c r="U10" s="89">
        <v>46132.0</v>
      </c>
      <c r="V10" s="84"/>
      <c r="W10" s="90"/>
    </row>
    <row r="11">
      <c r="A11" s="83" t="s">
        <v>555</v>
      </c>
      <c r="B11" s="84" t="s">
        <v>556</v>
      </c>
      <c r="C11" s="84" t="s">
        <v>557</v>
      </c>
      <c r="D11" s="86">
        <v>55.7</v>
      </c>
      <c r="E11" s="86">
        <v>0.5</v>
      </c>
      <c r="F11" s="86">
        <v>0.91</v>
      </c>
      <c r="G11" s="87" t="s">
        <v>530</v>
      </c>
      <c r="H11" s="86">
        <v>1.5</v>
      </c>
      <c r="I11" s="86">
        <v>0.0</v>
      </c>
      <c r="J11" s="86">
        <v>14.0</v>
      </c>
      <c r="K11" s="86">
        <v>0.06</v>
      </c>
      <c r="L11" s="86">
        <v>55.82</v>
      </c>
      <c r="M11" s="86">
        <v>55.63</v>
      </c>
      <c r="N11" s="86">
        <v>56.23</v>
      </c>
      <c r="O11" s="86">
        <v>2.0</v>
      </c>
      <c r="P11" s="87" t="s">
        <v>558</v>
      </c>
      <c r="Q11" s="86">
        <v>0.0</v>
      </c>
      <c r="R11" s="86">
        <v>0.0</v>
      </c>
      <c r="S11" s="88">
        <v>5.0</v>
      </c>
      <c r="T11" s="88">
        <v>35.71</v>
      </c>
      <c r="U11" s="89">
        <v>46132.0</v>
      </c>
      <c r="V11" s="84"/>
      <c r="W11" s="90"/>
    </row>
    <row r="12">
      <c r="A12" s="83" t="s">
        <v>559</v>
      </c>
      <c r="B12" s="84" t="s">
        <v>560</v>
      </c>
      <c r="C12" s="84" t="s">
        <v>561</v>
      </c>
      <c r="D12" s="86">
        <v>194.5</v>
      </c>
      <c r="E12" s="86">
        <v>-1.0</v>
      </c>
      <c r="F12" s="86">
        <v>-0.51</v>
      </c>
      <c r="G12" s="87" t="s">
        <v>549</v>
      </c>
      <c r="H12" s="86">
        <v>-5.6</v>
      </c>
      <c r="I12" s="86">
        <v>3.0</v>
      </c>
      <c r="J12" s="86">
        <v>1033.0</v>
      </c>
      <c r="K12" s="86">
        <v>2.96</v>
      </c>
      <c r="L12" s="86">
        <v>194.9</v>
      </c>
      <c r="M12" s="86">
        <v>188.0</v>
      </c>
      <c r="N12" s="86">
        <v>177.25</v>
      </c>
      <c r="O12" s="86">
        <v>-32.0</v>
      </c>
      <c r="P12" s="87" t="s">
        <v>562</v>
      </c>
      <c r="Q12" s="86">
        <v>0.0</v>
      </c>
      <c r="R12" s="86">
        <v>19.0</v>
      </c>
      <c r="S12" s="88">
        <v>431.0</v>
      </c>
      <c r="T12" s="88">
        <v>41.72</v>
      </c>
      <c r="U12" s="89">
        <v>46132.0</v>
      </c>
      <c r="V12" s="84"/>
      <c r="W12" s="90"/>
    </row>
    <row r="13">
      <c r="A13" s="83" t="s">
        <v>563</v>
      </c>
      <c r="B13" s="84" t="s">
        <v>564</v>
      </c>
      <c r="C13" s="84" t="s">
        <v>565</v>
      </c>
      <c r="D13" s="86">
        <v>21.65</v>
      </c>
      <c r="E13" s="86">
        <v>-0.15</v>
      </c>
      <c r="F13" s="86">
        <v>-0.69</v>
      </c>
      <c r="G13" s="87" t="s">
        <v>566</v>
      </c>
      <c r="H13" s="86">
        <v>-1.11</v>
      </c>
      <c r="I13" s="86">
        <v>0.0</v>
      </c>
      <c r="J13" s="86">
        <v>728.0</v>
      </c>
      <c r="K13" s="86">
        <v>0.17</v>
      </c>
      <c r="L13" s="86">
        <v>21.87</v>
      </c>
      <c r="M13" s="86">
        <v>21.93</v>
      </c>
      <c r="N13" s="86">
        <v>21.96</v>
      </c>
      <c r="O13" s="86">
        <v>-65.0</v>
      </c>
      <c r="P13" s="87" t="s">
        <v>566</v>
      </c>
      <c r="Q13" s="86">
        <v>-36.0</v>
      </c>
      <c r="R13" s="86">
        <v>-15.0</v>
      </c>
      <c r="S13" s="88">
        <v>38.0</v>
      </c>
      <c r="T13" s="88">
        <v>5.22</v>
      </c>
      <c r="U13" s="89">
        <v>46132.0</v>
      </c>
      <c r="V13" s="84"/>
      <c r="W13" s="90"/>
    </row>
    <row r="14">
      <c r="A14" s="83" t="s">
        <v>567</v>
      </c>
      <c r="B14" s="84" t="s">
        <v>568</v>
      </c>
      <c r="C14" s="84" t="s">
        <v>569</v>
      </c>
      <c r="D14" s="86">
        <v>140.0</v>
      </c>
      <c r="E14" s="86">
        <v>-0.5</v>
      </c>
      <c r="F14" s="86">
        <v>-0.36</v>
      </c>
      <c r="G14" s="87" t="s">
        <v>562</v>
      </c>
      <c r="H14" s="86">
        <v>1.08</v>
      </c>
      <c r="I14" s="86">
        <v>0.0</v>
      </c>
      <c r="J14" s="86">
        <v>416.0</v>
      </c>
      <c r="K14" s="86">
        <v>0.39</v>
      </c>
      <c r="L14" s="86">
        <v>139.7</v>
      </c>
      <c r="M14" s="86">
        <v>139.75</v>
      </c>
      <c r="N14" s="86">
        <v>139.88</v>
      </c>
      <c r="O14" s="86">
        <v>-37.0</v>
      </c>
      <c r="P14" s="87" t="s">
        <v>570</v>
      </c>
      <c r="Q14" s="86">
        <v>-3.0</v>
      </c>
      <c r="R14" s="86">
        <v>0.0</v>
      </c>
      <c r="S14" s="88">
        <v>51.0</v>
      </c>
      <c r="T14" s="88">
        <v>12.26</v>
      </c>
      <c r="U14" s="89">
        <v>46132.0</v>
      </c>
      <c r="V14" s="84"/>
      <c r="W14" s="90"/>
    </row>
    <row r="15">
      <c r="A15" s="83" t="s">
        <v>571</v>
      </c>
      <c r="B15" s="84" t="s">
        <v>572</v>
      </c>
      <c r="C15" s="84" t="s">
        <v>561</v>
      </c>
      <c r="D15" s="86">
        <v>65.6</v>
      </c>
      <c r="E15" s="86">
        <v>-2.9</v>
      </c>
      <c r="F15" s="86">
        <v>-4.23</v>
      </c>
      <c r="G15" s="87" t="s">
        <v>544</v>
      </c>
      <c r="H15" s="86">
        <v>-11.85</v>
      </c>
      <c r="I15" s="86">
        <v>1.0</v>
      </c>
      <c r="J15" s="86">
        <v>61759.0</v>
      </c>
      <c r="K15" s="86">
        <v>8.74</v>
      </c>
      <c r="L15" s="86">
        <v>69.72</v>
      </c>
      <c r="M15" s="86">
        <v>72.11</v>
      </c>
      <c r="N15" s="86">
        <v>72.91</v>
      </c>
      <c r="O15" s="86">
        <v>6083.0</v>
      </c>
      <c r="P15" s="87" t="s">
        <v>558</v>
      </c>
      <c r="Q15" s="86">
        <v>-431.0</v>
      </c>
      <c r="R15" s="86">
        <v>-808.0</v>
      </c>
      <c r="S15" s="88">
        <v>24374.0</v>
      </c>
      <c r="T15" s="88">
        <v>39.47</v>
      </c>
      <c r="U15" s="89">
        <v>46132.0</v>
      </c>
      <c r="V15" s="84"/>
      <c r="W15" s="90"/>
    </row>
    <row r="16">
      <c r="A16" s="83" t="s">
        <v>573</v>
      </c>
      <c r="B16" s="84" t="s">
        <v>574</v>
      </c>
      <c r="C16" s="84" t="s">
        <v>543</v>
      </c>
      <c r="D16" s="86">
        <v>52.7</v>
      </c>
      <c r="E16" s="86">
        <v>-0.9</v>
      </c>
      <c r="F16" s="86">
        <v>-1.68</v>
      </c>
      <c r="G16" s="87" t="s">
        <v>524</v>
      </c>
      <c r="H16" s="86">
        <v>-2.37</v>
      </c>
      <c r="I16" s="86">
        <v>0.0</v>
      </c>
      <c r="J16" s="86">
        <v>125.0</v>
      </c>
      <c r="K16" s="86">
        <v>0.26</v>
      </c>
      <c r="L16" s="86">
        <v>53.64</v>
      </c>
      <c r="M16" s="86">
        <v>54.74</v>
      </c>
      <c r="N16" s="86">
        <v>56.71</v>
      </c>
      <c r="O16" s="86">
        <v>41.0</v>
      </c>
      <c r="P16" s="87" t="s">
        <v>575</v>
      </c>
      <c r="Q16" s="86">
        <v>0.0</v>
      </c>
      <c r="R16" s="86">
        <v>0.0</v>
      </c>
      <c r="S16" s="88">
        <v>15.0</v>
      </c>
      <c r="T16" s="88">
        <v>12.0</v>
      </c>
      <c r="U16" s="89">
        <v>46132.0</v>
      </c>
      <c r="V16" s="84"/>
      <c r="W16" s="90"/>
    </row>
    <row r="17">
      <c r="A17" s="83" t="s">
        <v>576</v>
      </c>
      <c r="B17" s="84" t="s">
        <v>577</v>
      </c>
      <c r="C17" s="84" t="s">
        <v>557</v>
      </c>
      <c r="D17" s="86">
        <v>140.5</v>
      </c>
      <c r="E17" s="86">
        <v>4.0</v>
      </c>
      <c r="F17" s="86">
        <v>2.93</v>
      </c>
      <c r="G17" s="87" t="s">
        <v>578</v>
      </c>
      <c r="H17" s="86">
        <v>4.48</v>
      </c>
      <c r="I17" s="86">
        <v>0.0</v>
      </c>
      <c r="J17" s="86">
        <v>79145.0</v>
      </c>
      <c r="K17" s="86">
        <v>2.49</v>
      </c>
      <c r="L17" s="86">
        <v>136.1</v>
      </c>
      <c r="M17" s="86">
        <v>133.7</v>
      </c>
      <c r="N17" s="86">
        <v>130.18</v>
      </c>
      <c r="O17" s="86">
        <v>31159.0</v>
      </c>
      <c r="P17" s="87" t="s">
        <v>548</v>
      </c>
      <c r="Q17" s="86">
        <v>827.0</v>
      </c>
      <c r="R17" s="86">
        <v>1095.0</v>
      </c>
      <c r="S17" s="88">
        <v>22772.0</v>
      </c>
      <c r="T17" s="88">
        <v>28.77</v>
      </c>
      <c r="U17" s="89">
        <v>46132.0</v>
      </c>
      <c r="V17" s="84" t="s">
        <v>579</v>
      </c>
      <c r="W17" s="90"/>
    </row>
    <row r="18">
      <c r="A18" s="83" t="s">
        <v>580</v>
      </c>
      <c r="B18" s="84" t="s">
        <v>581</v>
      </c>
      <c r="C18" s="84" t="s">
        <v>533</v>
      </c>
      <c r="D18" s="86">
        <v>58.7</v>
      </c>
      <c r="E18" s="86">
        <v>-1.2</v>
      </c>
      <c r="F18" s="86">
        <v>-2.0</v>
      </c>
      <c r="G18" s="87" t="s">
        <v>582</v>
      </c>
      <c r="H18" s="86">
        <v>10.16</v>
      </c>
      <c r="I18" s="86">
        <v>0.0</v>
      </c>
      <c r="J18" s="86">
        <v>207.0</v>
      </c>
      <c r="K18" s="86">
        <v>0.47</v>
      </c>
      <c r="L18" s="86">
        <v>57.8</v>
      </c>
      <c r="M18" s="86">
        <v>55.48</v>
      </c>
      <c r="N18" s="86">
        <v>53.9</v>
      </c>
      <c r="O18" s="86">
        <v>-56.0</v>
      </c>
      <c r="P18" s="87" t="s">
        <v>582</v>
      </c>
      <c r="Q18" s="86">
        <v>0.0</v>
      </c>
      <c r="R18" s="86">
        <v>0.0</v>
      </c>
      <c r="S18" s="88">
        <v>27.0</v>
      </c>
      <c r="T18" s="88">
        <v>13.04</v>
      </c>
      <c r="U18" s="89">
        <v>46132.0</v>
      </c>
      <c r="V18" s="84"/>
      <c r="W18" s="90"/>
    </row>
    <row r="19">
      <c r="A19" s="83" t="s">
        <v>583</v>
      </c>
      <c r="B19" s="84" t="s">
        <v>584</v>
      </c>
      <c r="C19" s="84" t="s">
        <v>547</v>
      </c>
      <c r="D19" s="86">
        <v>64.1</v>
      </c>
      <c r="E19" s="86">
        <v>-0.4</v>
      </c>
      <c r="F19" s="86">
        <v>-0.62</v>
      </c>
      <c r="G19" s="87" t="s">
        <v>585</v>
      </c>
      <c r="H19" s="86">
        <v>2.08</v>
      </c>
      <c r="I19" s="86">
        <v>0.0</v>
      </c>
      <c r="J19" s="86">
        <v>808.0</v>
      </c>
      <c r="K19" s="86">
        <v>0.13</v>
      </c>
      <c r="L19" s="86">
        <v>64.36</v>
      </c>
      <c r="M19" s="86">
        <v>63.5</v>
      </c>
      <c r="N19" s="86">
        <v>63.54</v>
      </c>
      <c r="O19" s="86">
        <v>255.0</v>
      </c>
      <c r="P19" s="87" t="s">
        <v>554</v>
      </c>
      <c r="Q19" s="86">
        <v>0.0</v>
      </c>
      <c r="R19" s="86">
        <v>-94.0</v>
      </c>
      <c r="S19" s="88">
        <v>181.0</v>
      </c>
      <c r="T19" s="88">
        <v>22.4</v>
      </c>
      <c r="U19" s="89">
        <v>46132.0</v>
      </c>
      <c r="V19" s="84"/>
      <c r="W19" s="90"/>
    </row>
    <row r="20">
      <c r="A20" s="83" t="s">
        <v>586</v>
      </c>
      <c r="B20" s="84" t="s">
        <v>587</v>
      </c>
      <c r="C20" s="84" t="s">
        <v>588</v>
      </c>
      <c r="D20" s="86">
        <v>24.8</v>
      </c>
      <c r="E20" s="86">
        <v>0.35</v>
      </c>
      <c r="F20" s="86">
        <v>1.43</v>
      </c>
      <c r="G20" s="87" t="s">
        <v>589</v>
      </c>
      <c r="H20" s="86">
        <v>3.13</v>
      </c>
      <c r="I20" s="86">
        <v>0.0</v>
      </c>
      <c r="J20" s="86">
        <v>2772.0</v>
      </c>
      <c r="K20" s="86">
        <v>0.24</v>
      </c>
      <c r="L20" s="86">
        <v>24.69</v>
      </c>
      <c r="M20" s="86">
        <v>24.01</v>
      </c>
      <c r="N20" s="86">
        <v>23.67</v>
      </c>
      <c r="O20" s="86">
        <v>159.0</v>
      </c>
      <c r="P20" s="87" t="s">
        <v>554</v>
      </c>
      <c r="Q20" s="86">
        <v>4.0</v>
      </c>
      <c r="R20" s="86">
        <v>572.0</v>
      </c>
      <c r="S20" s="88">
        <v>611.0</v>
      </c>
      <c r="T20" s="88">
        <v>22.04</v>
      </c>
      <c r="U20" s="89">
        <v>46132.0</v>
      </c>
      <c r="V20" s="84"/>
      <c r="W20" s="90"/>
    </row>
    <row r="21">
      <c r="A21" s="83" t="s">
        <v>590</v>
      </c>
      <c r="B21" s="84" t="s">
        <v>591</v>
      </c>
      <c r="C21" s="84" t="s">
        <v>538</v>
      </c>
      <c r="D21" s="86">
        <v>73.5</v>
      </c>
      <c r="E21" s="86">
        <v>0.5</v>
      </c>
      <c r="F21" s="86">
        <v>0.68</v>
      </c>
      <c r="G21" s="87" t="s">
        <v>589</v>
      </c>
      <c r="H21" s="86">
        <v>17.02</v>
      </c>
      <c r="I21" s="86">
        <v>5.0</v>
      </c>
      <c r="J21" s="86">
        <v>5376.0</v>
      </c>
      <c r="K21" s="86">
        <v>3.7</v>
      </c>
      <c r="L21" s="86">
        <v>72.82</v>
      </c>
      <c r="M21" s="86">
        <v>66.42</v>
      </c>
      <c r="N21" s="86">
        <v>55.69</v>
      </c>
      <c r="O21" s="86">
        <v>-528.0</v>
      </c>
      <c r="P21" s="87" t="s">
        <v>544</v>
      </c>
      <c r="Q21" s="86">
        <v>0.0</v>
      </c>
      <c r="R21" s="86">
        <v>0.0</v>
      </c>
      <c r="S21" s="88">
        <v>2316.0</v>
      </c>
      <c r="T21" s="88">
        <v>43.08</v>
      </c>
      <c r="U21" s="89">
        <v>46132.0</v>
      </c>
      <c r="V21" s="84"/>
      <c r="W21" s="90"/>
    </row>
    <row r="22">
      <c r="A22" s="83" t="s">
        <v>592</v>
      </c>
      <c r="B22" s="84" t="s">
        <v>593</v>
      </c>
      <c r="C22" s="84" t="s">
        <v>569</v>
      </c>
      <c r="D22" s="86">
        <v>93.0</v>
      </c>
      <c r="E22" s="86">
        <v>-1.4</v>
      </c>
      <c r="F22" s="86">
        <v>-1.48</v>
      </c>
      <c r="G22" s="87" t="s">
        <v>524</v>
      </c>
      <c r="H22" s="86">
        <v>-2.12</v>
      </c>
      <c r="I22" s="86">
        <v>0.0</v>
      </c>
      <c r="J22" s="86">
        <v>127.0</v>
      </c>
      <c r="K22" s="86">
        <v>0.16</v>
      </c>
      <c r="L22" s="86">
        <v>93.54</v>
      </c>
      <c r="M22" s="86">
        <v>95.94</v>
      </c>
      <c r="N22" s="86">
        <v>99.5</v>
      </c>
      <c r="O22" s="86">
        <v>-23.0</v>
      </c>
      <c r="P22" s="87" t="s">
        <v>582</v>
      </c>
      <c r="Q22" s="86">
        <v>0.0</v>
      </c>
      <c r="R22" s="86">
        <v>3.0</v>
      </c>
      <c r="S22" s="88">
        <v>4.0</v>
      </c>
      <c r="T22" s="88">
        <v>3.15</v>
      </c>
      <c r="U22" s="89">
        <v>46132.0</v>
      </c>
      <c r="V22" s="84"/>
      <c r="W22" s="90"/>
    </row>
    <row r="23">
      <c r="A23" s="83" t="s">
        <v>594</v>
      </c>
      <c r="B23" s="84" t="s">
        <v>595</v>
      </c>
      <c r="C23" s="84" t="s">
        <v>596</v>
      </c>
      <c r="D23" s="86">
        <v>144.0</v>
      </c>
      <c r="E23" s="86">
        <v>5.5</v>
      </c>
      <c r="F23" s="86">
        <v>3.97</v>
      </c>
      <c r="G23" s="87" t="s">
        <v>525</v>
      </c>
      <c r="H23" s="86">
        <v>14.62</v>
      </c>
      <c r="I23" s="86">
        <v>0.0</v>
      </c>
      <c r="J23" s="86">
        <v>2714.0</v>
      </c>
      <c r="K23" s="86">
        <v>2.31</v>
      </c>
      <c r="L23" s="86">
        <v>138.6</v>
      </c>
      <c r="M23" s="86">
        <v>132.75</v>
      </c>
      <c r="N23" s="86">
        <v>130.88</v>
      </c>
      <c r="O23" s="86">
        <v>343.0</v>
      </c>
      <c r="P23" s="87" t="s">
        <v>554</v>
      </c>
      <c r="Q23" s="86">
        <v>0.0</v>
      </c>
      <c r="R23" s="86">
        <v>191.0</v>
      </c>
      <c r="S23" s="88">
        <v>1149.0</v>
      </c>
      <c r="T23" s="88">
        <v>42.34</v>
      </c>
      <c r="U23" s="89">
        <v>46132.0</v>
      </c>
      <c r="V23" s="84"/>
      <c r="W23" s="90"/>
    </row>
    <row r="24">
      <c r="A24" s="83" t="s">
        <v>597</v>
      </c>
      <c r="B24" s="84" t="s">
        <v>598</v>
      </c>
      <c r="C24" s="84" t="s">
        <v>557</v>
      </c>
      <c r="D24" s="86">
        <v>48.7</v>
      </c>
      <c r="E24" s="86">
        <v>-0.1</v>
      </c>
      <c r="F24" s="86">
        <v>-0.2</v>
      </c>
      <c r="G24" s="87" t="s">
        <v>535</v>
      </c>
      <c r="H24" s="86">
        <v>6.56</v>
      </c>
      <c r="I24" s="86">
        <v>0.0</v>
      </c>
      <c r="J24" s="86">
        <v>144.0</v>
      </c>
      <c r="K24" s="86">
        <v>0.17</v>
      </c>
      <c r="L24" s="86">
        <v>48.21</v>
      </c>
      <c r="M24" s="86">
        <v>47.02</v>
      </c>
      <c r="N24" s="86">
        <v>46.71</v>
      </c>
      <c r="O24" s="86">
        <v>-27.0</v>
      </c>
      <c r="P24" s="87" t="s">
        <v>585</v>
      </c>
      <c r="Q24" s="86">
        <v>0.0</v>
      </c>
      <c r="R24" s="86">
        <v>0.0</v>
      </c>
      <c r="S24" s="88">
        <v>35.0</v>
      </c>
      <c r="T24" s="88">
        <v>24.31</v>
      </c>
      <c r="U24" s="89">
        <v>46132.0</v>
      </c>
      <c r="V24" s="84"/>
      <c r="W24" s="90"/>
    </row>
    <row r="25">
      <c r="A25" s="83" t="s">
        <v>599</v>
      </c>
      <c r="B25" s="84" t="s">
        <v>600</v>
      </c>
      <c r="C25" s="84" t="s">
        <v>601</v>
      </c>
      <c r="D25" s="86">
        <v>17.2</v>
      </c>
      <c r="E25" s="86">
        <v>-1.1</v>
      </c>
      <c r="F25" s="86">
        <v>-6.01</v>
      </c>
      <c r="G25" s="87" t="s">
        <v>524</v>
      </c>
      <c r="H25" s="86">
        <v>2.2</v>
      </c>
      <c r="I25" s="86">
        <v>4.0</v>
      </c>
      <c r="J25" s="86">
        <v>35648.0</v>
      </c>
      <c r="K25" s="86">
        <v>2.19</v>
      </c>
      <c r="L25" s="86">
        <v>17.27</v>
      </c>
      <c r="M25" s="86">
        <v>18.4</v>
      </c>
      <c r="N25" s="86">
        <v>20.27</v>
      </c>
      <c r="O25" s="86">
        <v>6525.0</v>
      </c>
      <c r="P25" s="87" t="s">
        <v>525</v>
      </c>
      <c r="Q25" s="86">
        <v>0.0</v>
      </c>
      <c r="R25" s="86">
        <v>-6.0</v>
      </c>
      <c r="S25" s="88">
        <v>0.0</v>
      </c>
      <c r="T25" s="88">
        <v>0.0</v>
      </c>
      <c r="U25" s="89">
        <v>46132.0</v>
      </c>
      <c r="V25" s="84"/>
      <c r="W25" s="90"/>
    </row>
    <row r="26">
      <c r="A26" s="83" t="s">
        <v>602</v>
      </c>
      <c r="B26" s="84" t="s">
        <v>603</v>
      </c>
      <c r="C26" s="84" t="s">
        <v>601</v>
      </c>
      <c r="D26" s="86">
        <v>10.75</v>
      </c>
      <c r="E26" s="86">
        <v>0.0</v>
      </c>
      <c r="F26" s="86">
        <v>0.0</v>
      </c>
      <c r="G26" s="87" t="s">
        <v>566</v>
      </c>
      <c r="H26" s="86">
        <v>0.02</v>
      </c>
      <c r="I26" s="86">
        <v>1.0</v>
      </c>
      <c r="J26" s="86">
        <v>4122.0</v>
      </c>
      <c r="K26" s="86">
        <v>0.38</v>
      </c>
      <c r="L26" s="86">
        <v>10.83</v>
      </c>
      <c r="M26" s="86">
        <v>10.86</v>
      </c>
      <c r="N26" s="86">
        <v>11.21</v>
      </c>
      <c r="O26" s="86">
        <v>287.0</v>
      </c>
      <c r="P26" s="87" t="s">
        <v>575</v>
      </c>
      <c r="Q26" s="86">
        <v>0.0</v>
      </c>
      <c r="R26" s="86">
        <v>-135.0</v>
      </c>
      <c r="S26" s="88">
        <v>1019.0</v>
      </c>
      <c r="T26" s="88">
        <v>24.72</v>
      </c>
      <c r="U26" s="89">
        <v>46132.0</v>
      </c>
      <c r="V26" s="84" t="s">
        <v>604</v>
      </c>
      <c r="W26" s="90"/>
    </row>
    <row r="27">
      <c r="A27" s="83" t="s">
        <v>605</v>
      </c>
      <c r="B27" s="84" t="s">
        <v>606</v>
      </c>
      <c r="C27" s="84" t="s">
        <v>557</v>
      </c>
      <c r="D27" s="86">
        <v>165.0</v>
      </c>
      <c r="E27" s="86">
        <v>3.0</v>
      </c>
      <c r="F27" s="86">
        <v>1.85</v>
      </c>
      <c r="G27" s="87" t="s">
        <v>554</v>
      </c>
      <c r="H27" s="86">
        <v>7.29</v>
      </c>
      <c r="I27" s="86">
        <v>1.0</v>
      </c>
      <c r="J27" s="86">
        <v>30332.0</v>
      </c>
      <c r="K27" s="86">
        <v>1.31</v>
      </c>
      <c r="L27" s="86">
        <v>160.9</v>
      </c>
      <c r="M27" s="86">
        <v>157.35</v>
      </c>
      <c r="N27" s="86">
        <v>154.32</v>
      </c>
      <c r="O27" s="86">
        <v>7914.0</v>
      </c>
      <c r="P27" s="87" t="s">
        <v>554</v>
      </c>
      <c r="Q27" s="86">
        <v>-1339.0</v>
      </c>
      <c r="R27" s="86">
        <v>-51.0</v>
      </c>
      <c r="S27" s="88">
        <v>9939.0</v>
      </c>
      <c r="T27" s="88">
        <v>32.77</v>
      </c>
      <c r="U27" s="89">
        <v>46132.0</v>
      </c>
      <c r="V27" s="84" t="s">
        <v>607</v>
      </c>
      <c r="W27" s="90"/>
    </row>
    <row r="28">
      <c r="A28" s="83" t="s">
        <v>608</v>
      </c>
      <c r="B28" s="84" t="s">
        <v>609</v>
      </c>
      <c r="C28" s="84" t="s">
        <v>515</v>
      </c>
      <c r="D28" s="86">
        <v>7.88</v>
      </c>
      <c r="E28" s="86">
        <v>0.01</v>
      </c>
      <c r="F28" s="86">
        <v>0.13</v>
      </c>
      <c r="G28" s="87" t="s">
        <v>589</v>
      </c>
      <c r="H28" s="86">
        <v>2.34</v>
      </c>
      <c r="I28" s="86">
        <v>0.0</v>
      </c>
      <c r="J28" s="86">
        <v>12565.0</v>
      </c>
      <c r="K28" s="86">
        <v>0.21</v>
      </c>
      <c r="L28" s="86">
        <v>7.89</v>
      </c>
      <c r="M28" s="86">
        <v>7.82</v>
      </c>
      <c r="N28" s="86">
        <v>7.73</v>
      </c>
      <c r="O28" s="86">
        <v>7056.0</v>
      </c>
      <c r="P28" s="87" t="s">
        <v>554</v>
      </c>
      <c r="Q28" s="86">
        <v>0.0</v>
      </c>
      <c r="R28" s="86">
        <v>-1405.0</v>
      </c>
      <c r="S28" s="88">
        <v>2023.0</v>
      </c>
      <c r="T28" s="88">
        <v>16.1</v>
      </c>
      <c r="U28" s="89">
        <v>46132.0</v>
      </c>
      <c r="V28" s="84"/>
      <c r="W28" s="90"/>
    </row>
    <row r="29">
      <c r="A29" s="83" t="s">
        <v>610</v>
      </c>
      <c r="B29" s="84" t="s">
        <v>611</v>
      </c>
      <c r="C29" s="84" t="s">
        <v>557</v>
      </c>
      <c r="D29" s="86">
        <v>1020.0</v>
      </c>
      <c r="E29" s="86">
        <v>15.0</v>
      </c>
      <c r="F29" s="86">
        <v>1.49</v>
      </c>
      <c r="G29" s="87" t="s">
        <v>530</v>
      </c>
      <c r="H29" s="86">
        <v>-10.13</v>
      </c>
      <c r="I29" s="86">
        <v>2.0</v>
      </c>
      <c r="J29" s="86">
        <v>3108.0</v>
      </c>
      <c r="K29" s="86">
        <v>3.23</v>
      </c>
      <c r="L29" s="86">
        <v>1086.0</v>
      </c>
      <c r="M29" s="86">
        <v>1087.8</v>
      </c>
      <c r="N29" s="86">
        <v>1035.65</v>
      </c>
      <c r="O29" s="86">
        <v>70.0</v>
      </c>
      <c r="P29" s="87" t="s">
        <v>612</v>
      </c>
      <c r="Q29" s="86">
        <v>-75.0</v>
      </c>
      <c r="R29" s="86">
        <v>23.0</v>
      </c>
      <c r="S29" s="88">
        <v>1417.0</v>
      </c>
      <c r="T29" s="88">
        <v>45.59</v>
      </c>
      <c r="U29" s="89">
        <v>46132.0</v>
      </c>
      <c r="V29" s="84"/>
      <c r="W29" s="90"/>
    </row>
    <row r="30">
      <c r="A30" s="83" t="s">
        <v>613</v>
      </c>
      <c r="B30" s="84" t="s">
        <v>614</v>
      </c>
      <c r="C30" s="84" t="s">
        <v>615</v>
      </c>
      <c r="D30" s="86">
        <v>70.1</v>
      </c>
      <c r="E30" s="86">
        <v>-1.7</v>
      </c>
      <c r="F30" s="86">
        <v>-2.37</v>
      </c>
      <c r="G30" s="87" t="s">
        <v>570</v>
      </c>
      <c r="H30" s="86">
        <v>-1.51</v>
      </c>
      <c r="I30" s="86">
        <v>0.0</v>
      </c>
      <c r="J30" s="86">
        <v>3004.0</v>
      </c>
      <c r="K30" s="86">
        <v>0.41</v>
      </c>
      <c r="L30" s="86">
        <v>70.76</v>
      </c>
      <c r="M30" s="86">
        <v>70.79</v>
      </c>
      <c r="N30" s="86">
        <v>70.58</v>
      </c>
      <c r="O30" s="86">
        <v>-526.0</v>
      </c>
      <c r="P30" s="87" t="s">
        <v>570</v>
      </c>
      <c r="Q30" s="86">
        <v>60.0</v>
      </c>
      <c r="R30" s="86">
        <v>-54.0</v>
      </c>
      <c r="S30" s="88">
        <v>725.0</v>
      </c>
      <c r="T30" s="88">
        <v>24.13</v>
      </c>
      <c r="U30" s="89">
        <v>46132.0</v>
      </c>
      <c r="V30" s="84" t="s">
        <v>616</v>
      </c>
      <c r="W30" s="90"/>
    </row>
    <row r="31">
      <c r="A31" s="83" t="s">
        <v>617</v>
      </c>
      <c r="B31" s="84" t="s">
        <v>618</v>
      </c>
      <c r="C31" s="84" t="s">
        <v>523</v>
      </c>
      <c r="D31" s="86">
        <v>288.0</v>
      </c>
      <c r="E31" s="86">
        <v>-5.5</v>
      </c>
      <c r="F31" s="86">
        <v>-1.87</v>
      </c>
      <c r="G31" s="87" t="s">
        <v>585</v>
      </c>
      <c r="H31" s="86">
        <v>0.73</v>
      </c>
      <c r="I31" s="86">
        <v>0.0</v>
      </c>
      <c r="J31" s="86">
        <v>321.0</v>
      </c>
      <c r="K31" s="86">
        <v>0.41</v>
      </c>
      <c r="L31" s="86">
        <v>291.2</v>
      </c>
      <c r="M31" s="86">
        <v>290.55</v>
      </c>
      <c r="N31" s="86">
        <v>285.8</v>
      </c>
      <c r="O31" s="86">
        <v>-136.0</v>
      </c>
      <c r="P31" s="87" t="s">
        <v>582</v>
      </c>
      <c r="Q31" s="86">
        <v>-1.0</v>
      </c>
      <c r="R31" s="86">
        <v>-1.0</v>
      </c>
      <c r="S31" s="88">
        <v>39.0</v>
      </c>
      <c r="T31" s="88">
        <v>12.15</v>
      </c>
      <c r="U31" s="89">
        <v>46132.0</v>
      </c>
      <c r="V31" s="84"/>
      <c r="W31" s="84"/>
    </row>
    <row r="32">
      <c r="A32" s="83" t="s">
        <v>619</v>
      </c>
      <c r="B32" s="84" t="s">
        <v>620</v>
      </c>
      <c r="C32" s="84" t="s">
        <v>523</v>
      </c>
      <c r="D32" s="86">
        <v>21.3</v>
      </c>
      <c r="E32" s="86">
        <v>0.0</v>
      </c>
      <c r="F32" s="86">
        <v>0.0</v>
      </c>
      <c r="G32" s="87" t="s">
        <v>549</v>
      </c>
      <c r="H32" s="86">
        <v>-3.17</v>
      </c>
      <c r="I32" s="86">
        <v>2.0</v>
      </c>
      <c r="J32" s="86">
        <v>82.0</v>
      </c>
      <c r="K32" s="86">
        <v>0.08</v>
      </c>
      <c r="L32" s="86">
        <v>21.38</v>
      </c>
      <c r="M32" s="86">
        <v>21.87</v>
      </c>
      <c r="N32" s="86">
        <v>22.13</v>
      </c>
      <c r="O32" s="86">
        <v>-15.0</v>
      </c>
      <c r="P32" s="87" t="s">
        <v>562</v>
      </c>
      <c r="Q32" s="86">
        <v>0.0</v>
      </c>
      <c r="R32" s="86">
        <v>-1.0</v>
      </c>
      <c r="S32" s="88">
        <v>0.0</v>
      </c>
      <c r="T32" s="88">
        <v>0.0</v>
      </c>
      <c r="U32" s="89">
        <v>46132.0</v>
      </c>
      <c r="V32" s="84"/>
      <c r="W32" s="90"/>
    </row>
    <row r="33">
      <c r="A33" s="83" t="s">
        <v>621</v>
      </c>
      <c r="B33" s="84" t="s">
        <v>622</v>
      </c>
      <c r="C33" s="84" t="s">
        <v>623</v>
      </c>
      <c r="D33" s="86">
        <v>7.0</v>
      </c>
      <c r="E33" s="86">
        <v>0.0</v>
      </c>
      <c r="F33" s="86">
        <v>0.0</v>
      </c>
      <c r="G33" s="87" t="s">
        <v>553</v>
      </c>
      <c r="H33" s="86">
        <v>-0.71</v>
      </c>
      <c r="I33" s="86">
        <v>0.0</v>
      </c>
      <c r="J33" s="86">
        <v>155.0</v>
      </c>
      <c r="K33" s="86">
        <v>0.07</v>
      </c>
      <c r="L33" s="86">
        <v>7.03</v>
      </c>
      <c r="M33" s="86">
        <v>7.04</v>
      </c>
      <c r="N33" s="86">
        <v>7.05</v>
      </c>
      <c r="O33" s="86">
        <v>18.0</v>
      </c>
      <c r="P33" s="87" t="s">
        <v>589</v>
      </c>
      <c r="Q33" s="86">
        <v>0.0</v>
      </c>
      <c r="R33" s="86">
        <v>0.0</v>
      </c>
      <c r="S33" s="88">
        <v>17.0</v>
      </c>
      <c r="T33" s="88">
        <v>10.97</v>
      </c>
      <c r="U33" s="89">
        <v>46132.0</v>
      </c>
      <c r="V33" s="84"/>
      <c r="W33" s="90"/>
    </row>
    <row r="34">
      <c r="A34" s="83" t="s">
        <v>624</v>
      </c>
      <c r="B34" s="84" t="s">
        <v>625</v>
      </c>
      <c r="C34" s="84" t="s">
        <v>561</v>
      </c>
      <c r="D34" s="86">
        <v>167.0</v>
      </c>
      <c r="E34" s="86">
        <v>4.0</v>
      </c>
      <c r="F34" s="86">
        <v>2.45</v>
      </c>
      <c r="G34" s="87" t="s">
        <v>534</v>
      </c>
      <c r="H34" s="86">
        <v>14.17</v>
      </c>
      <c r="I34" s="86">
        <v>1.0</v>
      </c>
      <c r="J34" s="86">
        <v>817.0</v>
      </c>
      <c r="K34" s="86">
        <v>1.02</v>
      </c>
      <c r="L34" s="86">
        <v>156.0</v>
      </c>
      <c r="M34" s="86">
        <v>148.45</v>
      </c>
      <c r="N34" s="86">
        <v>145.22</v>
      </c>
      <c r="O34" s="86">
        <v>-200.0</v>
      </c>
      <c r="P34" s="87" t="s">
        <v>626</v>
      </c>
      <c r="Q34" s="86">
        <v>0.0</v>
      </c>
      <c r="R34" s="86">
        <v>3.0</v>
      </c>
      <c r="S34" s="88">
        <v>179.0</v>
      </c>
      <c r="T34" s="88">
        <v>21.91</v>
      </c>
      <c r="U34" s="89">
        <v>46132.0</v>
      </c>
      <c r="V34" s="84"/>
      <c r="W34" s="90"/>
    </row>
    <row r="35">
      <c r="A35" s="83" t="s">
        <v>627</v>
      </c>
      <c r="B35" s="84" t="s">
        <v>628</v>
      </c>
      <c r="C35" s="84" t="s">
        <v>601</v>
      </c>
      <c r="D35" s="86">
        <v>544.0</v>
      </c>
      <c r="E35" s="86">
        <v>41.0</v>
      </c>
      <c r="F35" s="86">
        <v>8.15</v>
      </c>
      <c r="G35" s="87" t="s">
        <v>575</v>
      </c>
      <c r="H35" s="86">
        <v>12.92</v>
      </c>
      <c r="I35" s="86">
        <v>0.0</v>
      </c>
      <c r="J35" s="86">
        <v>4133.0</v>
      </c>
      <c r="K35" s="86">
        <v>3.67</v>
      </c>
      <c r="L35" s="86">
        <v>517.0</v>
      </c>
      <c r="M35" s="86">
        <v>486.1</v>
      </c>
      <c r="N35" s="86">
        <v>466.95</v>
      </c>
      <c r="O35" s="86">
        <v>1525.0</v>
      </c>
      <c r="P35" s="87" t="s">
        <v>575</v>
      </c>
      <c r="Q35" s="86">
        <v>-422.0</v>
      </c>
      <c r="R35" s="86">
        <v>76.0</v>
      </c>
      <c r="S35" s="88">
        <v>1165.0</v>
      </c>
      <c r="T35" s="88">
        <v>28.19</v>
      </c>
      <c r="U35" s="89">
        <v>46132.0</v>
      </c>
      <c r="V35" s="84"/>
      <c r="W35" s="90"/>
    </row>
    <row r="36">
      <c r="A36" s="83" t="s">
        <v>629</v>
      </c>
      <c r="B36" s="84" t="s">
        <v>630</v>
      </c>
      <c r="C36" s="84" t="s">
        <v>557</v>
      </c>
      <c r="D36" s="86">
        <v>190.0</v>
      </c>
      <c r="E36" s="86">
        <v>3.0</v>
      </c>
      <c r="F36" s="86">
        <v>1.6</v>
      </c>
      <c r="G36" s="87" t="s">
        <v>558</v>
      </c>
      <c r="H36" s="86">
        <v>1.07</v>
      </c>
      <c r="I36" s="86">
        <v>0.0</v>
      </c>
      <c r="J36" s="86">
        <v>53.0</v>
      </c>
      <c r="K36" s="86">
        <v>0.11</v>
      </c>
      <c r="L36" s="86">
        <v>187.8</v>
      </c>
      <c r="M36" s="86">
        <v>187.15</v>
      </c>
      <c r="N36" s="86">
        <v>186.97</v>
      </c>
      <c r="O36" s="86">
        <v>-16.0</v>
      </c>
      <c r="P36" s="87" t="s">
        <v>549</v>
      </c>
      <c r="Q36" s="86">
        <v>0.0</v>
      </c>
      <c r="R36" s="86">
        <v>1.0</v>
      </c>
      <c r="S36" s="88">
        <v>4.0</v>
      </c>
      <c r="T36" s="88">
        <v>7.55</v>
      </c>
      <c r="U36" s="89">
        <v>46132.0</v>
      </c>
      <c r="V36" s="84"/>
      <c r="W36" s="90"/>
    </row>
    <row r="37">
      <c r="A37" s="83" t="s">
        <v>631</v>
      </c>
      <c r="B37" s="84" t="s">
        <v>632</v>
      </c>
      <c r="C37" s="84" t="s">
        <v>565</v>
      </c>
      <c r="D37" s="86">
        <v>24.7</v>
      </c>
      <c r="E37" s="86">
        <v>0.1</v>
      </c>
      <c r="F37" s="86">
        <v>0.41</v>
      </c>
      <c r="G37" s="87" t="s">
        <v>525</v>
      </c>
      <c r="H37" s="86">
        <v>2.07</v>
      </c>
      <c r="I37" s="86">
        <v>0.0</v>
      </c>
      <c r="J37" s="86">
        <v>98.0</v>
      </c>
      <c r="K37" s="86">
        <v>0.09</v>
      </c>
      <c r="L37" s="86">
        <v>24.55</v>
      </c>
      <c r="M37" s="86">
        <v>24.35</v>
      </c>
      <c r="N37" s="86">
        <v>24.19</v>
      </c>
      <c r="O37" s="86">
        <v>19.0</v>
      </c>
      <c r="P37" s="87" t="s">
        <v>554</v>
      </c>
      <c r="Q37" s="86">
        <v>0.0</v>
      </c>
      <c r="R37" s="86">
        <v>1.0</v>
      </c>
      <c r="S37" s="88">
        <v>5.0</v>
      </c>
      <c r="T37" s="88">
        <v>5.1</v>
      </c>
      <c r="U37" s="89">
        <v>46132.0</v>
      </c>
      <c r="V37" s="84"/>
      <c r="W37" s="90"/>
    </row>
    <row r="38">
      <c r="A38" s="83" t="s">
        <v>633</v>
      </c>
      <c r="B38" s="84" t="s">
        <v>634</v>
      </c>
      <c r="C38" s="84" t="s">
        <v>561</v>
      </c>
      <c r="D38" s="86">
        <v>401.5</v>
      </c>
      <c r="E38" s="86">
        <v>24.0</v>
      </c>
      <c r="F38" s="86">
        <v>6.36</v>
      </c>
      <c r="G38" s="87" t="s">
        <v>534</v>
      </c>
      <c r="H38" s="86">
        <v>25.32</v>
      </c>
      <c r="I38" s="86">
        <v>2.0</v>
      </c>
      <c r="J38" s="86">
        <v>4446.0</v>
      </c>
      <c r="K38" s="86">
        <v>7.27</v>
      </c>
      <c r="L38" s="86">
        <v>364.0</v>
      </c>
      <c r="M38" s="86">
        <v>333.55</v>
      </c>
      <c r="N38" s="86">
        <v>296.62</v>
      </c>
      <c r="O38" s="86">
        <v>-449.0</v>
      </c>
      <c r="P38" s="87" t="s">
        <v>553</v>
      </c>
      <c r="Q38" s="86">
        <v>0.0</v>
      </c>
      <c r="R38" s="86">
        <v>-321.0</v>
      </c>
      <c r="S38" s="88">
        <v>2050.0</v>
      </c>
      <c r="T38" s="88">
        <v>46.11</v>
      </c>
      <c r="U38" s="89">
        <v>46132.0</v>
      </c>
      <c r="V38" s="84"/>
      <c r="W38" s="90"/>
    </row>
    <row r="39">
      <c r="A39" s="83" t="s">
        <v>635</v>
      </c>
      <c r="B39" s="84" t="s">
        <v>636</v>
      </c>
      <c r="C39" s="84" t="s">
        <v>565</v>
      </c>
      <c r="D39" s="86">
        <v>293.5</v>
      </c>
      <c r="E39" s="86">
        <v>2.5</v>
      </c>
      <c r="F39" s="86">
        <v>0.86</v>
      </c>
      <c r="G39" s="87" t="s">
        <v>534</v>
      </c>
      <c r="H39" s="86">
        <v>16.65</v>
      </c>
      <c r="I39" s="86">
        <v>1.0</v>
      </c>
      <c r="J39" s="86">
        <v>10124.0</v>
      </c>
      <c r="K39" s="86">
        <v>2.86</v>
      </c>
      <c r="L39" s="86">
        <v>284.1</v>
      </c>
      <c r="M39" s="86">
        <v>263.3</v>
      </c>
      <c r="N39" s="86">
        <v>247.3</v>
      </c>
      <c r="O39" s="86">
        <v>69.0</v>
      </c>
      <c r="P39" s="87" t="s">
        <v>540</v>
      </c>
      <c r="Q39" s="86">
        <v>0.0</v>
      </c>
      <c r="R39" s="86">
        <v>-210.0</v>
      </c>
      <c r="S39" s="88">
        <v>4690.0</v>
      </c>
      <c r="T39" s="88">
        <v>46.33</v>
      </c>
      <c r="U39" s="89">
        <v>46132.0</v>
      </c>
      <c r="V39" s="84"/>
      <c r="W39" s="90"/>
    </row>
    <row r="40">
      <c r="A40" s="83" t="s">
        <v>637</v>
      </c>
      <c r="B40" s="84" t="s">
        <v>638</v>
      </c>
      <c r="C40" s="84" t="s">
        <v>639</v>
      </c>
      <c r="D40" s="86">
        <v>43.75</v>
      </c>
      <c r="E40" s="86">
        <v>2.75</v>
      </c>
      <c r="F40" s="86">
        <v>6.71</v>
      </c>
      <c r="G40" s="87" t="s">
        <v>554</v>
      </c>
      <c r="H40" s="86">
        <v>16.33</v>
      </c>
      <c r="I40" s="86">
        <v>1.0</v>
      </c>
      <c r="J40" s="86">
        <v>2784.0</v>
      </c>
      <c r="K40" s="86">
        <v>3.57</v>
      </c>
      <c r="L40" s="86">
        <v>40.94</v>
      </c>
      <c r="M40" s="86">
        <v>37.98</v>
      </c>
      <c r="N40" s="86">
        <v>36.31</v>
      </c>
      <c r="O40" s="86">
        <v>-22.0</v>
      </c>
      <c r="P40" s="87" t="s">
        <v>535</v>
      </c>
      <c r="Q40" s="86">
        <v>0.0</v>
      </c>
      <c r="R40" s="86">
        <v>0.0</v>
      </c>
      <c r="S40" s="88">
        <v>937.0</v>
      </c>
      <c r="T40" s="88">
        <v>33.66</v>
      </c>
      <c r="U40" s="89">
        <v>46132.0</v>
      </c>
      <c r="V40" s="84"/>
      <c r="W40" s="90"/>
    </row>
    <row r="41">
      <c r="A41" s="83" t="s">
        <v>640</v>
      </c>
      <c r="B41" s="84" t="s">
        <v>641</v>
      </c>
      <c r="C41" s="84" t="s">
        <v>565</v>
      </c>
      <c r="D41" s="86">
        <v>194.5</v>
      </c>
      <c r="E41" s="86">
        <v>-3.0</v>
      </c>
      <c r="F41" s="86">
        <v>-1.52</v>
      </c>
      <c r="G41" s="87" t="s">
        <v>582</v>
      </c>
      <c r="H41" s="86">
        <v>1.06</v>
      </c>
      <c r="I41" s="86">
        <v>0.0</v>
      </c>
      <c r="J41" s="86">
        <v>2351.0</v>
      </c>
      <c r="K41" s="86">
        <v>0.45</v>
      </c>
      <c r="L41" s="86">
        <v>195.1</v>
      </c>
      <c r="M41" s="86">
        <v>190.25</v>
      </c>
      <c r="N41" s="86">
        <v>189.62</v>
      </c>
      <c r="O41" s="86">
        <v>-305.0</v>
      </c>
      <c r="P41" s="87" t="s">
        <v>570</v>
      </c>
      <c r="Q41" s="86">
        <v>0.0</v>
      </c>
      <c r="R41" s="86">
        <v>15.0</v>
      </c>
      <c r="S41" s="88">
        <v>807.0</v>
      </c>
      <c r="T41" s="88">
        <v>34.33</v>
      </c>
      <c r="U41" s="89">
        <v>46132.0</v>
      </c>
      <c r="V41" s="84" t="s">
        <v>642</v>
      </c>
      <c r="W41" s="90"/>
    </row>
    <row r="42">
      <c r="A42" s="83" t="s">
        <v>643</v>
      </c>
      <c r="B42" s="84" t="s">
        <v>644</v>
      </c>
      <c r="C42" s="84" t="s">
        <v>645</v>
      </c>
      <c r="D42" s="86">
        <v>24.8</v>
      </c>
      <c r="E42" s="86">
        <v>-0.3</v>
      </c>
      <c r="F42" s="86">
        <v>-1.2</v>
      </c>
      <c r="G42" s="87" t="s">
        <v>562</v>
      </c>
      <c r="H42" s="86">
        <v>-1.74</v>
      </c>
      <c r="I42" s="86">
        <v>0.0</v>
      </c>
      <c r="J42" s="86">
        <v>15979.0</v>
      </c>
      <c r="K42" s="86">
        <v>0.21</v>
      </c>
      <c r="L42" s="86">
        <v>24.96</v>
      </c>
      <c r="M42" s="86">
        <v>24.99</v>
      </c>
      <c r="N42" s="86">
        <v>24.02</v>
      </c>
      <c r="O42" s="86">
        <v>-1240.0</v>
      </c>
      <c r="P42" s="87" t="s">
        <v>570</v>
      </c>
      <c r="Q42" s="86">
        <v>0.0</v>
      </c>
      <c r="R42" s="86">
        <v>-66.0</v>
      </c>
      <c r="S42" s="88">
        <v>3383.0</v>
      </c>
      <c r="T42" s="88">
        <v>21.17</v>
      </c>
      <c r="U42" s="89">
        <v>46132.0</v>
      </c>
      <c r="V42" s="84"/>
      <c r="W42" s="90"/>
    </row>
    <row r="43">
      <c r="A43" s="83" t="s">
        <v>646</v>
      </c>
      <c r="B43" s="84" t="s">
        <v>647</v>
      </c>
      <c r="C43" s="84" t="s">
        <v>601</v>
      </c>
      <c r="D43" s="86">
        <v>54.7</v>
      </c>
      <c r="E43" s="86">
        <v>4.95</v>
      </c>
      <c r="F43" s="86">
        <v>9.95</v>
      </c>
      <c r="G43" s="87" t="s">
        <v>534</v>
      </c>
      <c r="H43" s="86">
        <v>38.3</v>
      </c>
      <c r="I43" s="86">
        <v>4.0</v>
      </c>
      <c r="J43" s="86">
        <v>1392.0</v>
      </c>
      <c r="K43" s="86">
        <v>1.39</v>
      </c>
      <c r="L43" s="86">
        <v>47.49</v>
      </c>
      <c r="M43" s="86">
        <v>41.89</v>
      </c>
      <c r="N43" s="86">
        <v>37.98</v>
      </c>
      <c r="O43" s="86">
        <v>-19.0</v>
      </c>
      <c r="P43" s="87" t="s">
        <v>582</v>
      </c>
      <c r="Q43" s="86">
        <v>0.0</v>
      </c>
      <c r="R43" s="86">
        <v>607.0</v>
      </c>
      <c r="S43" s="88">
        <v>21.0</v>
      </c>
      <c r="T43" s="88">
        <v>1.51</v>
      </c>
      <c r="U43" s="89">
        <v>46132.0</v>
      </c>
      <c r="V43" s="84"/>
      <c r="W43" s="90"/>
    </row>
    <row r="44">
      <c r="A44" s="83" t="s">
        <v>648</v>
      </c>
      <c r="B44" s="84" t="s">
        <v>649</v>
      </c>
      <c r="C44" s="84" t="s">
        <v>557</v>
      </c>
      <c r="D44" s="86">
        <v>18.5</v>
      </c>
      <c r="E44" s="86">
        <v>-0.1</v>
      </c>
      <c r="F44" s="86">
        <v>-0.54</v>
      </c>
      <c r="G44" s="87" t="s">
        <v>535</v>
      </c>
      <c r="H44" s="86">
        <v>7.19</v>
      </c>
      <c r="I44" s="86">
        <v>1.0</v>
      </c>
      <c r="J44" s="86">
        <v>451.0</v>
      </c>
      <c r="K44" s="86">
        <v>0.66</v>
      </c>
      <c r="L44" s="86">
        <v>18.59</v>
      </c>
      <c r="M44" s="86">
        <v>17.51</v>
      </c>
      <c r="N44" s="86">
        <v>16.98</v>
      </c>
      <c r="O44" s="86">
        <v>104.0</v>
      </c>
      <c r="P44" s="87" t="s">
        <v>589</v>
      </c>
      <c r="Q44" s="86">
        <v>0.0</v>
      </c>
      <c r="R44" s="86">
        <v>0.0</v>
      </c>
      <c r="S44" s="88">
        <v>0.0</v>
      </c>
      <c r="T44" s="88">
        <v>0.0</v>
      </c>
      <c r="U44" s="89">
        <v>46132.0</v>
      </c>
      <c r="V44" s="84"/>
      <c r="W44" s="90"/>
    </row>
    <row r="45">
      <c r="A45" s="83" t="s">
        <v>650</v>
      </c>
      <c r="B45" s="84" t="s">
        <v>651</v>
      </c>
      <c r="C45" s="84" t="s">
        <v>561</v>
      </c>
      <c r="D45" s="86">
        <v>33.9</v>
      </c>
      <c r="E45" s="86">
        <v>-1.35</v>
      </c>
      <c r="F45" s="86">
        <v>-3.83</v>
      </c>
      <c r="G45" s="87" t="s">
        <v>524</v>
      </c>
      <c r="H45" s="86">
        <v>-1.85</v>
      </c>
      <c r="I45" s="86">
        <v>0.0</v>
      </c>
      <c r="J45" s="86">
        <v>4251.0</v>
      </c>
      <c r="K45" s="86">
        <v>4.05</v>
      </c>
      <c r="L45" s="86">
        <v>34.66</v>
      </c>
      <c r="M45" s="86">
        <v>33.2</v>
      </c>
      <c r="N45" s="86">
        <v>32.04</v>
      </c>
      <c r="O45" s="86">
        <v>739.0</v>
      </c>
      <c r="P45" s="87" t="s">
        <v>578</v>
      </c>
      <c r="Q45" s="86">
        <v>0.0</v>
      </c>
      <c r="R45" s="86">
        <v>-6.0</v>
      </c>
      <c r="S45" s="88">
        <v>1485.0</v>
      </c>
      <c r="T45" s="88">
        <v>34.93</v>
      </c>
      <c r="U45" s="89">
        <v>46132.0</v>
      </c>
      <c r="V45" s="84"/>
      <c r="W45" s="90"/>
    </row>
    <row r="46">
      <c r="A46" s="83" t="s">
        <v>652</v>
      </c>
      <c r="B46" s="84" t="s">
        <v>653</v>
      </c>
      <c r="C46" s="84" t="s">
        <v>565</v>
      </c>
      <c r="D46" s="86">
        <v>37.85</v>
      </c>
      <c r="E46" s="86">
        <v>0.0</v>
      </c>
      <c r="F46" s="86">
        <v>0.0</v>
      </c>
      <c r="G46" s="87" t="s">
        <v>582</v>
      </c>
      <c r="H46" s="86">
        <v>9.45</v>
      </c>
      <c r="I46" s="86">
        <v>0.0</v>
      </c>
      <c r="J46" s="86">
        <v>565.0</v>
      </c>
      <c r="K46" s="86">
        <v>0.82</v>
      </c>
      <c r="L46" s="86">
        <v>36.89</v>
      </c>
      <c r="M46" s="86">
        <v>35.61</v>
      </c>
      <c r="N46" s="86">
        <v>35.82</v>
      </c>
      <c r="O46" s="86">
        <v>61.0</v>
      </c>
      <c r="P46" s="87" t="s">
        <v>534</v>
      </c>
      <c r="Q46" s="86">
        <v>0.0</v>
      </c>
      <c r="R46" s="86">
        <v>0.0</v>
      </c>
      <c r="S46" s="88">
        <v>134.0</v>
      </c>
      <c r="T46" s="88">
        <v>23.72</v>
      </c>
      <c r="U46" s="89">
        <v>46132.0</v>
      </c>
      <c r="V46" s="84"/>
      <c r="W46" s="90"/>
    </row>
    <row r="47">
      <c r="A47" s="83" t="s">
        <v>654</v>
      </c>
      <c r="B47" s="84" t="s">
        <v>655</v>
      </c>
      <c r="C47" s="84" t="s">
        <v>533</v>
      </c>
      <c r="D47" s="86">
        <v>327.5</v>
      </c>
      <c r="E47" s="86">
        <v>13.0</v>
      </c>
      <c r="F47" s="86">
        <v>4.13</v>
      </c>
      <c r="G47" s="87" t="s">
        <v>575</v>
      </c>
      <c r="H47" s="86">
        <v>3.22</v>
      </c>
      <c r="I47" s="86">
        <v>0.0</v>
      </c>
      <c r="J47" s="86">
        <v>3530.0</v>
      </c>
      <c r="K47" s="86">
        <v>3.19</v>
      </c>
      <c r="L47" s="86">
        <v>318.9</v>
      </c>
      <c r="M47" s="86">
        <v>313.05</v>
      </c>
      <c r="N47" s="86">
        <v>307.77</v>
      </c>
      <c r="O47" s="86">
        <v>556.0</v>
      </c>
      <c r="P47" s="87" t="s">
        <v>578</v>
      </c>
      <c r="Q47" s="86">
        <v>-23.0</v>
      </c>
      <c r="R47" s="86">
        <v>95.0</v>
      </c>
      <c r="S47" s="88">
        <v>1000.0</v>
      </c>
      <c r="T47" s="88">
        <v>28.33</v>
      </c>
      <c r="U47" s="89">
        <v>46132.0</v>
      </c>
      <c r="V47" s="84" t="s">
        <v>656</v>
      </c>
      <c r="W47" s="91">
        <v>46169.0</v>
      </c>
    </row>
    <row r="48">
      <c r="A48" s="83" t="s">
        <v>657</v>
      </c>
      <c r="B48" s="84" t="s">
        <v>658</v>
      </c>
      <c r="C48" s="84" t="s">
        <v>565</v>
      </c>
      <c r="D48" s="86">
        <v>15.9</v>
      </c>
      <c r="E48" s="86">
        <v>-1.25</v>
      </c>
      <c r="F48" s="86">
        <v>-7.29</v>
      </c>
      <c r="G48" s="87" t="s">
        <v>626</v>
      </c>
      <c r="H48" s="86">
        <v>-5.82</v>
      </c>
      <c r="I48" s="86">
        <v>0.0</v>
      </c>
      <c r="J48" s="86">
        <v>267.0</v>
      </c>
      <c r="K48" s="86">
        <v>0.32</v>
      </c>
      <c r="L48" s="86">
        <v>16.92</v>
      </c>
      <c r="M48" s="86">
        <v>17.11</v>
      </c>
      <c r="N48" s="86">
        <v>17.36</v>
      </c>
      <c r="O48" s="86">
        <v>13.0</v>
      </c>
      <c r="P48" s="87" t="s">
        <v>578</v>
      </c>
      <c r="Q48" s="86">
        <v>0.0</v>
      </c>
      <c r="R48" s="86">
        <v>0.0</v>
      </c>
      <c r="S48" s="88">
        <v>34.0</v>
      </c>
      <c r="T48" s="88">
        <v>12.73</v>
      </c>
      <c r="U48" s="89">
        <v>46132.0</v>
      </c>
      <c r="V48" s="84"/>
      <c r="W48" s="91">
        <v>46128.0</v>
      </c>
    </row>
    <row r="49">
      <c r="A49" s="83" t="s">
        <v>659</v>
      </c>
      <c r="B49" s="84" t="s">
        <v>660</v>
      </c>
      <c r="C49" s="84" t="s">
        <v>557</v>
      </c>
      <c r="D49" s="86">
        <v>21.05</v>
      </c>
      <c r="E49" s="86">
        <v>0.0</v>
      </c>
      <c r="F49" s="86">
        <v>0.0</v>
      </c>
      <c r="G49" s="87" t="s">
        <v>626</v>
      </c>
      <c r="H49" s="86">
        <v>0.03</v>
      </c>
      <c r="I49" s="86">
        <v>0.0</v>
      </c>
      <c r="J49" s="86">
        <v>68.0</v>
      </c>
      <c r="K49" s="86">
        <v>0.05</v>
      </c>
      <c r="L49" s="86">
        <v>21.06</v>
      </c>
      <c r="M49" s="86">
        <v>20.94</v>
      </c>
      <c r="N49" s="86">
        <v>21.15</v>
      </c>
      <c r="O49" s="86">
        <v>3.0</v>
      </c>
      <c r="P49" s="87" t="s">
        <v>575</v>
      </c>
      <c r="Q49" s="86">
        <v>0.0</v>
      </c>
      <c r="R49" s="86">
        <v>-1.0</v>
      </c>
      <c r="S49" s="88">
        <v>4.0</v>
      </c>
      <c r="T49" s="88">
        <v>5.88</v>
      </c>
      <c r="U49" s="89">
        <v>46132.0</v>
      </c>
      <c r="V49" s="84"/>
      <c r="W49" s="90"/>
    </row>
    <row r="50">
      <c r="A50" s="83" t="s">
        <v>661</v>
      </c>
      <c r="B50" s="84" t="s">
        <v>662</v>
      </c>
      <c r="C50" s="84" t="s">
        <v>663</v>
      </c>
      <c r="D50" s="86">
        <v>188.0</v>
      </c>
      <c r="E50" s="86">
        <v>1.0</v>
      </c>
      <c r="F50" s="86">
        <v>0.53</v>
      </c>
      <c r="G50" s="87" t="s">
        <v>540</v>
      </c>
      <c r="H50" s="86">
        <v>3.85</v>
      </c>
      <c r="I50" s="86">
        <v>1.0</v>
      </c>
      <c r="J50" s="86">
        <v>100.0</v>
      </c>
      <c r="K50" s="86">
        <v>0.17</v>
      </c>
      <c r="L50" s="86">
        <v>183.0</v>
      </c>
      <c r="M50" s="86">
        <v>176.65</v>
      </c>
      <c r="N50" s="86">
        <v>176.6</v>
      </c>
      <c r="O50" s="86">
        <v>-30.0</v>
      </c>
      <c r="P50" s="87" t="s">
        <v>664</v>
      </c>
      <c r="Q50" s="86">
        <v>0.0</v>
      </c>
      <c r="R50" s="86">
        <v>1.0</v>
      </c>
      <c r="S50" s="88">
        <v>24.0</v>
      </c>
      <c r="T50" s="88">
        <v>24.0</v>
      </c>
      <c r="U50" s="89">
        <v>46132.0</v>
      </c>
      <c r="V50" s="84"/>
      <c r="W50" s="90"/>
    </row>
    <row r="51">
      <c r="A51" s="83" t="s">
        <v>665</v>
      </c>
      <c r="B51" s="84" t="s">
        <v>666</v>
      </c>
      <c r="C51" s="84" t="s">
        <v>588</v>
      </c>
      <c r="D51" s="86">
        <v>30.5</v>
      </c>
      <c r="E51" s="86">
        <v>0.0</v>
      </c>
      <c r="F51" s="86">
        <v>0.0</v>
      </c>
      <c r="G51" s="87" t="s">
        <v>516</v>
      </c>
      <c r="H51" s="86">
        <v>-0.33</v>
      </c>
      <c r="I51" s="86">
        <v>0.0</v>
      </c>
      <c r="J51" s="86">
        <v>71.0</v>
      </c>
      <c r="K51" s="86">
        <v>0.05</v>
      </c>
      <c r="L51" s="86">
        <v>30.5</v>
      </c>
      <c r="M51" s="86">
        <v>30.24</v>
      </c>
      <c r="N51" s="86">
        <v>29.79</v>
      </c>
      <c r="O51" s="86">
        <v>-1.0</v>
      </c>
      <c r="P51" s="87" t="s">
        <v>549</v>
      </c>
      <c r="Q51" s="86">
        <v>0.0</v>
      </c>
      <c r="R51" s="86">
        <v>0.0</v>
      </c>
      <c r="S51" s="88">
        <v>23.0</v>
      </c>
      <c r="T51" s="88">
        <v>32.39</v>
      </c>
      <c r="U51" s="89">
        <v>46132.0</v>
      </c>
      <c r="V51" s="84" t="s">
        <v>667</v>
      </c>
      <c r="W51" s="90"/>
    </row>
    <row r="52">
      <c r="A52" s="83" t="s">
        <v>668</v>
      </c>
      <c r="B52" s="84" t="s">
        <v>669</v>
      </c>
      <c r="C52" s="84" t="s">
        <v>547</v>
      </c>
      <c r="D52" s="86">
        <v>23.0</v>
      </c>
      <c r="E52" s="86">
        <v>-0.2</v>
      </c>
      <c r="F52" s="86">
        <v>-0.86</v>
      </c>
      <c r="G52" s="87" t="s">
        <v>544</v>
      </c>
      <c r="H52" s="86">
        <v>-2.13</v>
      </c>
      <c r="I52" s="86">
        <v>0.0</v>
      </c>
      <c r="J52" s="86">
        <v>16.0</v>
      </c>
      <c r="K52" s="86">
        <v>0.04</v>
      </c>
      <c r="L52" s="86">
        <v>23.35</v>
      </c>
      <c r="M52" s="86">
        <v>23.41</v>
      </c>
      <c r="N52" s="86">
        <v>23.11</v>
      </c>
      <c r="O52" s="86">
        <v>0.0</v>
      </c>
      <c r="P52" s="87" t="s">
        <v>516</v>
      </c>
      <c r="Q52" s="86">
        <v>0.0</v>
      </c>
      <c r="R52" s="86">
        <v>0.0</v>
      </c>
      <c r="S52" s="88">
        <v>0.0</v>
      </c>
      <c r="T52" s="88">
        <v>0.0</v>
      </c>
      <c r="U52" s="89">
        <v>46132.0</v>
      </c>
      <c r="V52" s="84"/>
      <c r="W52" s="90"/>
    </row>
    <row r="53">
      <c r="A53" s="83" t="s">
        <v>670</v>
      </c>
      <c r="B53" s="84" t="s">
        <v>671</v>
      </c>
      <c r="C53" s="84" t="s">
        <v>565</v>
      </c>
      <c r="D53" s="86">
        <v>41.95</v>
      </c>
      <c r="E53" s="86">
        <v>0.45</v>
      </c>
      <c r="F53" s="86">
        <v>1.08</v>
      </c>
      <c r="G53" s="87" t="s">
        <v>534</v>
      </c>
      <c r="H53" s="86">
        <v>1.08</v>
      </c>
      <c r="I53" s="86">
        <v>0.0</v>
      </c>
      <c r="J53" s="86">
        <v>8.0</v>
      </c>
      <c r="K53" s="86">
        <v>0.03</v>
      </c>
      <c r="L53" s="86">
        <v>41.61</v>
      </c>
      <c r="M53" s="86">
        <v>41.84</v>
      </c>
      <c r="N53" s="86">
        <v>41.92</v>
      </c>
      <c r="O53" s="86">
        <v>1.0</v>
      </c>
      <c r="P53" s="87" t="s">
        <v>612</v>
      </c>
      <c r="Q53" s="86">
        <v>0.0</v>
      </c>
      <c r="R53" s="86">
        <v>0.0</v>
      </c>
      <c r="S53" s="88">
        <v>0.0</v>
      </c>
      <c r="T53" s="88">
        <v>0.0</v>
      </c>
      <c r="U53" s="89">
        <v>46132.0</v>
      </c>
      <c r="V53" s="84"/>
      <c r="W53" s="90"/>
    </row>
    <row r="54">
      <c r="A54" s="83" t="s">
        <v>672</v>
      </c>
      <c r="B54" s="84" t="s">
        <v>673</v>
      </c>
      <c r="C54" s="84" t="s">
        <v>547</v>
      </c>
      <c r="D54" s="86">
        <v>33.9</v>
      </c>
      <c r="E54" s="86">
        <v>3.05</v>
      </c>
      <c r="F54" s="86">
        <v>9.89</v>
      </c>
      <c r="G54" s="87" t="s">
        <v>612</v>
      </c>
      <c r="H54" s="86">
        <v>-10.34</v>
      </c>
      <c r="I54" s="86">
        <v>1.0</v>
      </c>
      <c r="J54" s="86">
        <v>196.0</v>
      </c>
      <c r="K54" s="86">
        <v>0.05</v>
      </c>
      <c r="L54" s="86">
        <v>33.07</v>
      </c>
      <c r="M54" s="86">
        <v>79.19</v>
      </c>
      <c r="N54" s="86">
        <v>117.09</v>
      </c>
      <c r="O54" s="86">
        <v>82.0</v>
      </c>
      <c r="P54" s="87" t="s">
        <v>674</v>
      </c>
      <c r="Q54" s="86">
        <v>0.0</v>
      </c>
      <c r="R54" s="86">
        <v>8.0</v>
      </c>
      <c r="S54" s="88">
        <v>6.0</v>
      </c>
      <c r="T54" s="88">
        <v>3.06</v>
      </c>
      <c r="U54" s="89">
        <v>46132.0</v>
      </c>
      <c r="V54" s="84" t="s">
        <v>675</v>
      </c>
      <c r="W54" s="90"/>
    </row>
    <row r="55">
      <c r="A55" s="83" t="s">
        <v>676</v>
      </c>
      <c r="B55" s="84" t="s">
        <v>677</v>
      </c>
      <c r="C55" s="84" t="s">
        <v>639</v>
      </c>
      <c r="D55" s="86">
        <v>47.85</v>
      </c>
      <c r="E55" s="86">
        <v>0.4</v>
      </c>
      <c r="F55" s="86">
        <v>0.84</v>
      </c>
      <c r="G55" s="87" t="s">
        <v>530</v>
      </c>
      <c r="H55" s="86">
        <v>1.69</v>
      </c>
      <c r="I55" s="86">
        <v>0.0</v>
      </c>
      <c r="J55" s="86">
        <v>304.0</v>
      </c>
      <c r="K55" s="86">
        <v>0.6</v>
      </c>
      <c r="L55" s="86">
        <v>47.53</v>
      </c>
      <c r="M55" s="86">
        <v>47.34</v>
      </c>
      <c r="N55" s="86">
        <v>47.36</v>
      </c>
      <c r="O55" s="86">
        <v>35.0</v>
      </c>
      <c r="P55" s="87" t="s">
        <v>578</v>
      </c>
      <c r="Q55" s="86">
        <v>0.0</v>
      </c>
      <c r="R55" s="86">
        <v>0.0</v>
      </c>
      <c r="S55" s="88">
        <v>49.0</v>
      </c>
      <c r="T55" s="88">
        <v>16.12</v>
      </c>
      <c r="U55" s="89">
        <v>46132.0</v>
      </c>
      <c r="V55" s="84"/>
      <c r="W55" s="90"/>
    </row>
    <row r="56">
      <c r="A56" s="83" t="s">
        <v>678</v>
      </c>
      <c r="B56" s="84" t="s">
        <v>679</v>
      </c>
      <c r="C56" s="84" t="s">
        <v>561</v>
      </c>
      <c r="D56" s="86">
        <v>61.1</v>
      </c>
      <c r="E56" s="86">
        <v>-0.7</v>
      </c>
      <c r="F56" s="86">
        <v>-1.13</v>
      </c>
      <c r="G56" s="87" t="s">
        <v>664</v>
      </c>
      <c r="H56" s="86">
        <v>-0.88</v>
      </c>
      <c r="I56" s="86">
        <v>0.0</v>
      </c>
      <c r="J56" s="86">
        <v>565.0</v>
      </c>
      <c r="K56" s="86">
        <v>0.5</v>
      </c>
      <c r="L56" s="86">
        <v>61.46</v>
      </c>
      <c r="M56" s="86">
        <v>62.16</v>
      </c>
      <c r="N56" s="86">
        <v>63.08</v>
      </c>
      <c r="O56" s="86">
        <v>-29.0</v>
      </c>
      <c r="P56" s="87" t="s">
        <v>664</v>
      </c>
      <c r="Q56" s="86">
        <v>0.0</v>
      </c>
      <c r="R56" s="86">
        <v>0.0</v>
      </c>
      <c r="S56" s="88">
        <v>90.0</v>
      </c>
      <c r="T56" s="88">
        <v>15.93</v>
      </c>
      <c r="U56" s="89">
        <v>46132.0</v>
      </c>
      <c r="V56" s="84"/>
      <c r="W56" s="90"/>
    </row>
    <row r="57">
      <c r="A57" s="83" t="s">
        <v>680</v>
      </c>
      <c r="B57" s="84" t="s">
        <v>681</v>
      </c>
      <c r="C57" s="84" t="s">
        <v>561</v>
      </c>
      <c r="D57" s="86">
        <v>107.0</v>
      </c>
      <c r="E57" s="86">
        <v>4.5</v>
      </c>
      <c r="F57" s="86">
        <v>4.39</v>
      </c>
      <c r="G57" s="87" t="s">
        <v>525</v>
      </c>
      <c r="H57" s="86">
        <v>28.75</v>
      </c>
      <c r="I57" s="86">
        <v>4.0</v>
      </c>
      <c r="J57" s="86">
        <v>6183.0</v>
      </c>
      <c r="K57" s="86">
        <v>4.49</v>
      </c>
      <c r="L57" s="86">
        <v>100.44</v>
      </c>
      <c r="M57" s="86">
        <v>86.99</v>
      </c>
      <c r="N57" s="86">
        <v>76.8</v>
      </c>
      <c r="O57" s="86">
        <v>-426.0</v>
      </c>
      <c r="P57" s="87" t="s">
        <v>585</v>
      </c>
      <c r="Q57" s="86">
        <v>0.0</v>
      </c>
      <c r="R57" s="86">
        <v>2.0</v>
      </c>
      <c r="S57" s="88">
        <v>0.0</v>
      </c>
      <c r="T57" s="88">
        <v>0.0</v>
      </c>
      <c r="U57" s="89">
        <v>46132.0</v>
      </c>
      <c r="V57" s="84"/>
      <c r="W57" s="90"/>
    </row>
    <row r="58">
      <c r="A58" s="83" t="s">
        <v>682</v>
      </c>
      <c r="B58" s="84" t="s">
        <v>683</v>
      </c>
      <c r="C58" s="84" t="s">
        <v>565</v>
      </c>
      <c r="D58" s="86">
        <v>58.8</v>
      </c>
      <c r="E58" s="86">
        <v>0.9</v>
      </c>
      <c r="F58" s="86">
        <v>1.55</v>
      </c>
      <c r="G58" s="87" t="s">
        <v>534</v>
      </c>
      <c r="H58" s="86">
        <v>22.91</v>
      </c>
      <c r="I58" s="86">
        <v>2.0</v>
      </c>
      <c r="J58" s="86">
        <v>13360.0</v>
      </c>
      <c r="K58" s="86">
        <v>11.6</v>
      </c>
      <c r="L58" s="86">
        <v>54.98</v>
      </c>
      <c r="M58" s="86">
        <v>49.45</v>
      </c>
      <c r="N58" s="86">
        <v>46.25</v>
      </c>
      <c r="O58" s="86">
        <v>-1787.0</v>
      </c>
      <c r="P58" s="87" t="s">
        <v>582</v>
      </c>
      <c r="Q58" s="86">
        <v>0.0</v>
      </c>
      <c r="R58" s="86">
        <v>-2.0</v>
      </c>
      <c r="S58" s="88">
        <v>6277.0</v>
      </c>
      <c r="T58" s="88">
        <v>46.98</v>
      </c>
      <c r="U58" s="89">
        <v>46132.0</v>
      </c>
      <c r="V58" s="84" t="s">
        <v>684</v>
      </c>
      <c r="W58" s="90"/>
    </row>
    <row r="59">
      <c r="A59" s="83" t="s">
        <v>685</v>
      </c>
      <c r="B59" s="84" t="s">
        <v>686</v>
      </c>
      <c r="C59" s="84" t="s">
        <v>533</v>
      </c>
      <c r="D59" s="86">
        <v>119.5</v>
      </c>
      <c r="E59" s="86">
        <v>5.5</v>
      </c>
      <c r="F59" s="86">
        <v>4.82</v>
      </c>
      <c r="G59" s="87" t="s">
        <v>612</v>
      </c>
      <c r="H59" s="86">
        <v>1.81</v>
      </c>
      <c r="I59" s="86">
        <v>0.0</v>
      </c>
      <c r="J59" s="86">
        <v>16965.0</v>
      </c>
      <c r="K59" s="86">
        <v>10.3</v>
      </c>
      <c r="L59" s="86">
        <v>115.9</v>
      </c>
      <c r="M59" s="86">
        <v>113.8</v>
      </c>
      <c r="N59" s="86">
        <v>107.95</v>
      </c>
      <c r="O59" s="86">
        <v>3300.0</v>
      </c>
      <c r="P59" s="87" t="s">
        <v>548</v>
      </c>
      <c r="Q59" s="86">
        <v>0.0</v>
      </c>
      <c r="R59" s="86">
        <v>285.0</v>
      </c>
      <c r="S59" s="88">
        <v>7959.0</v>
      </c>
      <c r="T59" s="88">
        <v>46.91</v>
      </c>
      <c r="U59" s="89">
        <v>46132.0</v>
      </c>
      <c r="V59" s="84"/>
      <c r="W59" s="90"/>
    </row>
    <row r="60">
      <c r="A60" s="83" t="s">
        <v>687</v>
      </c>
      <c r="B60" s="84" t="s">
        <v>688</v>
      </c>
      <c r="C60" s="84" t="s">
        <v>523</v>
      </c>
      <c r="D60" s="86">
        <v>170.5</v>
      </c>
      <c r="E60" s="86">
        <v>0.0</v>
      </c>
      <c r="F60" s="86">
        <v>0.0</v>
      </c>
      <c r="G60" s="87" t="s">
        <v>549</v>
      </c>
      <c r="H60" s="86">
        <v>3.39</v>
      </c>
      <c r="I60" s="86">
        <v>0.0</v>
      </c>
      <c r="J60" s="86">
        <v>2.0</v>
      </c>
      <c r="K60" s="86">
        <v>0.01</v>
      </c>
      <c r="L60" s="86">
        <v>166.0</v>
      </c>
      <c r="M60" s="86">
        <v>165.5</v>
      </c>
      <c r="N60" s="86">
        <v>166.07</v>
      </c>
      <c r="O60" s="86">
        <v>0.0</v>
      </c>
      <c r="P60" s="87" t="s">
        <v>562</v>
      </c>
      <c r="Q60" s="86">
        <v>0.0</v>
      </c>
      <c r="R60" s="86">
        <v>0.0</v>
      </c>
      <c r="S60" s="88">
        <v>0.0</v>
      </c>
      <c r="T60" s="88">
        <v>0.0</v>
      </c>
      <c r="U60" s="89">
        <v>46132.0</v>
      </c>
      <c r="V60" s="84"/>
      <c r="W60" s="90"/>
    </row>
    <row r="61">
      <c r="A61" s="83" t="s">
        <v>689</v>
      </c>
      <c r="B61" s="84" t="s">
        <v>690</v>
      </c>
      <c r="C61" s="84" t="s">
        <v>691</v>
      </c>
      <c r="D61" s="86">
        <v>14.75</v>
      </c>
      <c r="E61" s="86">
        <v>-0.05</v>
      </c>
      <c r="F61" s="86">
        <v>-0.34</v>
      </c>
      <c r="G61" s="87" t="s">
        <v>664</v>
      </c>
      <c r="H61" s="86">
        <v>-4.15</v>
      </c>
      <c r="I61" s="86">
        <v>1.0</v>
      </c>
      <c r="J61" s="86">
        <v>6.0</v>
      </c>
      <c r="K61" s="86">
        <v>0.01</v>
      </c>
      <c r="L61" s="86">
        <v>14.84</v>
      </c>
      <c r="M61" s="86">
        <v>14.5</v>
      </c>
      <c r="N61" s="86">
        <v>14.09</v>
      </c>
      <c r="O61" s="86">
        <v>0.0</v>
      </c>
      <c r="P61" s="87" t="s">
        <v>529</v>
      </c>
      <c r="Q61" s="86">
        <v>0.0</v>
      </c>
      <c r="R61" s="86">
        <v>0.0</v>
      </c>
      <c r="S61" s="88">
        <v>0.0</v>
      </c>
      <c r="T61" s="88">
        <v>0.0</v>
      </c>
      <c r="U61" s="89">
        <v>46132.0</v>
      </c>
      <c r="V61" s="84"/>
      <c r="W61" s="90"/>
    </row>
    <row r="62">
      <c r="A62" s="83" t="s">
        <v>692</v>
      </c>
      <c r="B62" s="84" t="s">
        <v>693</v>
      </c>
      <c r="C62" s="84" t="s">
        <v>663</v>
      </c>
      <c r="D62" s="86">
        <v>65.5</v>
      </c>
      <c r="E62" s="86">
        <v>1.8</v>
      </c>
      <c r="F62" s="86">
        <v>2.83</v>
      </c>
      <c r="G62" s="87" t="s">
        <v>694</v>
      </c>
      <c r="H62" s="86">
        <v>4.29</v>
      </c>
      <c r="I62" s="86">
        <v>0.0</v>
      </c>
      <c r="J62" s="86">
        <v>855.0</v>
      </c>
      <c r="K62" s="86">
        <v>0.71</v>
      </c>
      <c r="L62" s="86">
        <v>63.42</v>
      </c>
      <c r="M62" s="86">
        <v>62.58</v>
      </c>
      <c r="N62" s="86">
        <v>61.86</v>
      </c>
      <c r="O62" s="86">
        <v>118.0</v>
      </c>
      <c r="P62" s="87" t="s">
        <v>539</v>
      </c>
      <c r="Q62" s="86">
        <v>0.0</v>
      </c>
      <c r="R62" s="86">
        <v>1.0</v>
      </c>
      <c r="S62" s="88">
        <v>116.0</v>
      </c>
      <c r="T62" s="88">
        <v>13.57</v>
      </c>
      <c r="U62" s="89">
        <v>46132.0</v>
      </c>
      <c r="V62" s="84"/>
      <c r="W62" s="90"/>
    </row>
    <row r="63">
      <c r="A63" s="83" t="s">
        <v>695</v>
      </c>
      <c r="B63" s="84" t="s">
        <v>696</v>
      </c>
      <c r="C63" s="84" t="s">
        <v>533</v>
      </c>
      <c r="D63" s="86">
        <v>2605.0</v>
      </c>
      <c r="E63" s="86">
        <v>100.0</v>
      </c>
      <c r="F63" s="86">
        <v>3.99</v>
      </c>
      <c r="G63" s="87" t="s">
        <v>697</v>
      </c>
      <c r="H63" s="86">
        <v>-0.58</v>
      </c>
      <c r="I63" s="86">
        <v>4.0</v>
      </c>
      <c r="J63" s="86">
        <v>570.0</v>
      </c>
      <c r="K63" s="86">
        <v>2.04</v>
      </c>
      <c r="L63" s="86">
        <v>2462.0</v>
      </c>
      <c r="M63" s="86">
        <v>2486.5</v>
      </c>
      <c r="N63" s="86">
        <v>2224.25</v>
      </c>
      <c r="O63" s="86">
        <v>24.0</v>
      </c>
      <c r="P63" s="87" t="s">
        <v>548</v>
      </c>
      <c r="Q63" s="86">
        <v>-39.0</v>
      </c>
      <c r="R63" s="86">
        <v>92.0</v>
      </c>
      <c r="S63" s="88">
        <v>0.0</v>
      </c>
      <c r="T63" s="88">
        <v>0.0</v>
      </c>
      <c r="U63" s="89">
        <v>46132.0</v>
      </c>
      <c r="V63" s="84"/>
      <c r="W63" s="90"/>
    </row>
    <row r="64">
      <c r="A64" s="83" t="s">
        <v>698</v>
      </c>
      <c r="B64" s="84" t="s">
        <v>699</v>
      </c>
      <c r="C64" s="84" t="s">
        <v>588</v>
      </c>
      <c r="D64" s="86">
        <v>21.8</v>
      </c>
      <c r="E64" s="86">
        <v>-0.1</v>
      </c>
      <c r="F64" s="86">
        <v>-0.46</v>
      </c>
      <c r="G64" s="87" t="s">
        <v>664</v>
      </c>
      <c r="H64" s="86">
        <v>-2.03</v>
      </c>
      <c r="I64" s="86">
        <v>0.0</v>
      </c>
      <c r="J64" s="86">
        <v>36.0</v>
      </c>
      <c r="K64" s="86">
        <v>0.08</v>
      </c>
      <c r="L64" s="86">
        <v>22.04</v>
      </c>
      <c r="M64" s="86">
        <v>22.18</v>
      </c>
      <c r="N64" s="86">
        <v>22.36</v>
      </c>
      <c r="O64" s="86">
        <v>-2.0</v>
      </c>
      <c r="P64" s="87" t="s">
        <v>516</v>
      </c>
      <c r="Q64" s="86">
        <v>0.0</v>
      </c>
      <c r="R64" s="86">
        <v>-3.0</v>
      </c>
      <c r="S64" s="88">
        <v>0.0</v>
      </c>
      <c r="T64" s="88">
        <v>0.0</v>
      </c>
      <c r="U64" s="89">
        <v>46132.0</v>
      </c>
      <c r="V64" s="84"/>
      <c r="W64" s="90"/>
    </row>
    <row r="65">
      <c r="A65" s="83" t="s">
        <v>700</v>
      </c>
      <c r="B65" s="84" t="s">
        <v>701</v>
      </c>
      <c r="C65" s="84" t="s">
        <v>702</v>
      </c>
      <c r="D65" s="86">
        <v>36.05</v>
      </c>
      <c r="E65" s="86">
        <v>0.05</v>
      </c>
      <c r="F65" s="86">
        <v>0.14</v>
      </c>
      <c r="G65" s="87" t="s">
        <v>558</v>
      </c>
      <c r="H65" s="86">
        <v>-0.14</v>
      </c>
      <c r="I65" s="86">
        <v>1.0</v>
      </c>
      <c r="J65" s="86">
        <v>131.0</v>
      </c>
      <c r="K65" s="86">
        <v>0.11</v>
      </c>
      <c r="L65" s="86">
        <v>36.02</v>
      </c>
      <c r="M65" s="86">
        <v>36.02</v>
      </c>
      <c r="N65" s="86">
        <v>37.48</v>
      </c>
      <c r="O65" s="86">
        <v>20.0</v>
      </c>
      <c r="P65" s="87" t="s">
        <v>554</v>
      </c>
      <c r="Q65" s="86">
        <v>0.0</v>
      </c>
      <c r="R65" s="86">
        <v>0.0</v>
      </c>
      <c r="S65" s="88">
        <v>16.0</v>
      </c>
      <c r="T65" s="88">
        <v>12.21</v>
      </c>
      <c r="U65" s="89">
        <v>46132.0</v>
      </c>
      <c r="V65" s="84"/>
      <c r="W65" s="90"/>
    </row>
    <row r="66">
      <c r="A66" s="83" t="s">
        <v>703</v>
      </c>
      <c r="B66" s="84" t="s">
        <v>704</v>
      </c>
      <c r="C66" s="84" t="s">
        <v>561</v>
      </c>
      <c r="D66" s="86">
        <v>13.5</v>
      </c>
      <c r="E66" s="86">
        <v>0.25</v>
      </c>
      <c r="F66" s="86">
        <v>1.89</v>
      </c>
      <c r="G66" s="87" t="s">
        <v>578</v>
      </c>
      <c r="H66" s="86">
        <v>5.06</v>
      </c>
      <c r="I66" s="86">
        <v>0.0</v>
      </c>
      <c r="J66" s="86">
        <v>1535.0</v>
      </c>
      <c r="K66" s="86">
        <v>1.18</v>
      </c>
      <c r="L66" s="86">
        <v>13.06</v>
      </c>
      <c r="M66" s="86">
        <v>12.78</v>
      </c>
      <c r="N66" s="86">
        <v>12.64</v>
      </c>
      <c r="O66" s="86">
        <v>221.0</v>
      </c>
      <c r="P66" s="87" t="s">
        <v>575</v>
      </c>
      <c r="Q66" s="86">
        <v>0.0</v>
      </c>
      <c r="R66" s="86">
        <v>-1.0</v>
      </c>
      <c r="S66" s="88">
        <v>357.0</v>
      </c>
      <c r="T66" s="88">
        <v>23.26</v>
      </c>
      <c r="U66" s="89">
        <v>46132.0</v>
      </c>
      <c r="V66" s="84"/>
      <c r="W66" s="90"/>
    </row>
    <row r="67">
      <c r="A67" s="83" t="s">
        <v>705</v>
      </c>
      <c r="B67" s="84" t="s">
        <v>706</v>
      </c>
      <c r="C67" s="84" t="s">
        <v>707</v>
      </c>
      <c r="D67" s="86">
        <v>23.3</v>
      </c>
      <c r="E67" s="86">
        <v>0.4</v>
      </c>
      <c r="F67" s="86">
        <v>1.75</v>
      </c>
      <c r="G67" s="87" t="s">
        <v>589</v>
      </c>
      <c r="H67" s="86">
        <v>9.79</v>
      </c>
      <c r="I67" s="86">
        <v>3.0</v>
      </c>
      <c r="J67" s="86">
        <v>910.0</v>
      </c>
      <c r="K67" s="86">
        <v>1.73</v>
      </c>
      <c r="L67" s="86">
        <v>22.97</v>
      </c>
      <c r="M67" s="86">
        <v>21.75</v>
      </c>
      <c r="N67" s="86">
        <v>20.82</v>
      </c>
      <c r="O67" s="86">
        <v>-115.0</v>
      </c>
      <c r="P67" s="87" t="s">
        <v>553</v>
      </c>
      <c r="Q67" s="86">
        <v>0.0</v>
      </c>
      <c r="R67" s="86">
        <v>0.0</v>
      </c>
      <c r="S67" s="88">
        <v>265.0</v>
      </c>
      <c r="T67" s="88">
        <v>29.12</v>
      </c>
      <c r="U67" s="89">
        <v>46132.0</v>
      </c>
      <c r="V67" s="84"/>
      <c r="W67" s="90"/>
    </row>
    <row r="68">
      <c r="A68" s="83" t="s">
        <v>708</v>
      </c>
      <c r="B68" s="84" t="s">
        <v>709</v>
      </c>
      <c r="C68" s="84" t="s">
        <v>557</v>
      </c>
      <c r="D68" s="86">
        <v>363.5</v>
      </c>
      <c r="E68" s="86">
        <v>-2.5</v>
      </c>
      <c r="F68" s="86">
        <v>-0.68</v>
      </c>
      <c r="G68" s="87" t="s">
        <v>582</v>
      </c>
      <c r="H68" s="86">
        <v>6.03</v>
      </c>
      <c r="I68" s="86">
        <v>0.0</v>
      </c>
      <c r="J68" s="86">
        <v>3362.0</v>
      </c>
      <c r="K68" s="86">
        <v>0.39</v>
      </c>
      <c r="L68" s="86">
        <v>355.3</v>
      </c>
      <c r="M68" s="86">
        <v>348.4</v>
      </c>
      <c r="N68" s="86">
        <v>339.38</v>
      </c>
      <c r="O68" s="86">
        <v>540.0</v>
      </c>
      <c r="P68" s="87" t="s">
        <v>554</v>
      </c>
      <c r="Q68" s="86">
        <v>-25.0</v>
      </c>
      <c r="R68" s="86">
        <v>-3.0</v>
      </c>
      <c r="S68" s="88">
        <v>844.0</v>
      </c>
      <c r="T68" s="88">
        <v>25.1</v>
      </c>
      <c r="U68" s="89">
        <v>46132.0</v>
      </c>
      <c r="V68" s="84"/>
      <c r="W68" s="90"/>
    </row>
    <row r="69">
      <c r="A69" s="83" t="s">
        <v>710</v>
      </c>
      <c r="B69" s="84" t="s">
        <v>711</v>
      </c>
      <c r="C69" s="84" t="s">
        <v>565</v>
      </c>
      <c r="D69" s="86">
        <v>69.0</v>
      </c>
      <c r="E69" s="86">
        <v>4.5</v>
      </c>
      <c r="F69" s="86">
        <v>6.98</v>
      </c>
      <c r="G69" s="87" t="s">
        <v>548</v>
      </c>
      <c r="H69" s="86">
        <v>3.85</v>
      </c>
      <c r="I69" s="86">
        <v>1.0</v>
      </c>
      <c r="J69" s="86">
        <v>6486.0</v>
      </c>
      <c r="K69" s="86">
        <v>4.2</v>
      </c>
      <c r="L69" s="86">
        <v>66.2</v>
      </c>
      <c r="M69" s="86">
        <v>65.62</v>
      </c>
      <c r="N69" s="86">
        <v>60.85</v>
      </c>
      <c r="O69" s="86">
        <v>1607.0</v>
      </c>
      <c r="P69" s="87" t="s">
        <v>697</v>
      </c>
      <c r="Q69" s="86">
        <v>0.0</v>
      </c>
      <c r="R69" s="86">
        <v>0.0</v>
      </c>
      <c r="S69" s="88">
        <v>1697.0</v>
      </c>
      <c r="T69" s="88">
        <v>26.16</v>
      </c>
      <c r="U69" s="89">
        <v>46132.0</v>
      </c>
      <c r="V69" s="84" t="s">
        <v>712</v>
      </c>
      <c r="W69" s="90"/>
    </row>
    <row r="70">
      <c r="A70" s="83" t="s">
        <v>713</v>
      </c>
      <c r="B70" s="84" t="s">
        <v>714</v>
      </c>
      <c r="C70" s="84" t="s">
        <v>557</v>
      </c>
      <c r="D70" s="86">
        <v>16.1</v>
      </c>
      <c r="E70" s="86">
        <v>0.35</v>
      </c>
      <c r="F70" s="86">
        <v>2.22</v>
      </c>
      <c r="G70" s="87" t="s">
        <v>548</v>
      </c>
      <c r="H70" s="86">
        <v>5.16</v>
      </c>
      <c r="I70" s="86">
        <v>0.0</v>
      </c>
      <c r="J70" s="86">
        <v>147.0</v>
      </c>
      <c r="K70" s="86">
        <v>0.21</v>
      </c>
      <c r="L70" s="86">
        <v>15.79</v>
      </c>
      <c r="M70" s="86">
        <v>15.64</v>
      </c>
      <c r="N70" s="86">
        <v>15.86</v>
      </c>
      <c r="O70" s="86">
        <v>-4.0</v>
      </c>
      <c r="P70" s="87" t="s">
        <v>570</v>
      </c>
      <c r="Q70" s="86">
        <v>0.0</v>
      </c>
      <c r="R70" s="86">
        <v>0.0</v>
      </c>
      <c r="S70" s="88">
        <v>0.0</v>
      </c>
      <c r="T70" s="88">
        <v>0.0</v>
      </c>
      <c r="U70" s="89">
        <v>46132.0</v>
      </c>
      <c r="V70" s="84"/>
      <c r="W70" s="90"/>
    </row>
    <row r="71">
      <c r="A71" s="83" t="s">
        <v>715</v>
      </c>
      <c r="B71" s="84" t="s">
        <v>716</v>
      </c>
      <c r="C71" s="84" t="s">
        <v>523</v>
      </c>
      <c r="D71" s="86">
        <v>103.5</v>
      </c>
      <c r="E71" s="86">
        <v>-2.0</v>
      </c>
      <c r="F71" s="86">
        <v>-1.9</v>
      </c>
      <c r="G71" s="87" t="s">
        <v>535</v>
      </c>
      <c r="H71" s="86">
        <v>2.06</v>
      </c>
      <c r="I71" s="86">
        <v>0.0</v>
      </c>
      <c r="J71" s="86">
        <v>320.0</v>
      </c>
      <c r="K71" s="86">
        <v>0.33</v>
      </c>
      <c r="L71" s="86">
        <v>104.9</v>
      </c>
      <c r="M71" s="86">
        <v>102.93</v>
      </c>
      <c r="N71" s="86">
        <v>102.28</v>
      </c>
      <c r="O71" s="86">
        <v>-36.0</v>
      </c>
      <c r="P71" s="87" t="s">
        <v>626</v>
      </c>
      <c r="Q71" s="86">
        <v>0.0</v>
      </c>
      <c r="R71" s="86">
        <v>0.0</v>
      </c>
      <c r="S71" s="88">
        <v>36.0</v>
      </c>
      <c r="T71" s="88">
        <v>11.25</v>
      </c>
      <c r="U71" s="89">
        <v>46132.0</v>
      </c>
      <c r="V71" s="84"/>
      <c r="W71" s="90"/>
    </row>
    <row r="72">
      <c r="A72" s="83" t="s">
        <v>717</v>
      </c>
      <c r="B72" s="84" t="s">
        <v>718</v>
      </c>
      <c r="C72" s="84" t="s">
        <v>561</v>
      </c>
      <c r="D72" s="86">
        <v>31.3</v>
      </c>
      <c r="E72" s="86">
        <v>-0.05</v>
      </c>
      <c r="F72" s="86">
        <v>-0.16</v>
      </c>
      <c r="G72" s="87" t="s">
        <v>544</v>
      </c>
      <c r="H72" s="86">
        <v>-4.5</v>
      </c>
      <c r="I72" s="86">
        <v>1.0</v>
      </c>
      <c r="J72" s="86">
        <v>672.0</v>
      </c>
      <c r="K72" s="86">
        <v>0.82</v>
      </c>
      <c r="L72" s="86">
        <v>31.91</v>
      </c>
      <c r="M72" s="86">
        <v>31.66</v>
      </c>
      <c r="N72" s="86">
        <v>30.51</v>
      </c>
      <c r="O72" s="86">
        <v>297.0</v>
      </c>
      <c r="P72" s="87" t="s">
        <v>554</v>
      </c>
      <c r="Q72" s="86">
        <v>0.0</v>
      </c>
      <c r="R72" s="86">
        <v>0.0</v>
      </c>
      <c r="S72" s="88">
        <v>73.0</v>
      </c>
      <c r="T72" s="88">
        <v>10.86</v>
      </c>
      <c r="U72" s="89">
        <v>46132.0</v>
      </c>
      <c r="V72" s="84"/>
      <c r="W72" s="90"/>
    </row>
    <row r="73">
      <c r="A73" s="83" t="s">
        <v>719</v>
      </c>
      <c r="B73" s="84" t="s">
        <v>720</v>
      </c>
      <c r="C73" s="84" t="s">
        <v>561</v>
      </c>
      <c r="D73" s="86">
        <v>78.3</v>
      </c>
      <c r="E73" s="86">
        <v>7.1</v>
      </c>
      <c r="F73" s="86">
        <v>9.97</v>
      </c>
      <c r="G73" s="87" t="s">
        <v>578</v>
      </c>
      <c r="H73" s="86">
        <v>13.0</v>
      </c>
      <c r="I73" s="86">
        <v>2.0</v>
      </c>
      <c r="J73" s="86">
        <v>24456.0</v>
      </c>
      <c r="K73" s="86">
        <v>30.2</v>
      </c>
      <c r="L73" s="86">
        <v>71.42</v>
      </c>
      <c r="M73" s="86">
        <v>67.43</v>
      </c>
      <c r="N73" s="86">
        <v>61.81</v>
      </c>
      <c r="O73" s="86">
        <v>-604.0</v>
      </c>
      <c r="P73" s="87" t="s">
        <v>535</v>
      </c>
      <c r="Q73" s="86">
        <v>0.0</v>
      </c>
      <c r="R73" s="86">
        <v>191.0</v>
      </c>
      <c r="S73" s="88">
        <v>15135.0</v>
      </c>
      <c r="T73" s="88">
        <v>61.89</v>
      </c>
      <c r="U73" s="89">
        <v>46132.0</v>
      </c>
      <c r="V73" s="84"/>
      <c r="W73" s="90"/>
    </row>
    <row r="74">
      <c r="A74" s="83" t="s">
        <v>721</v>
      </c>
      <c r="B74" s="84" t="s">
        <v>722</v>
      </c>
      <c r="C74" s="84" t="s">
        <v>538</v>
      </c>
      <c r="D74" s="86">
        <v>394.5</v>
      </c>
      <c r="E74" s="86">
        <v>35.5</v>
      </c>
      <c r="F74" s="86">
        <v>9.89</v>
      </c>
      <c r="G74" s="87" t="s">
        <v>534</v>
      </c>
      <c r="H74" s="86">
        <v>21.73</v>
      </c>
      <c r="I74" s="86">
        <v>1.0</v>
      </c>
      <c r="J74" s="86">
        <v>2977.0</v>
      </c>
      <c r="K74" s="86">
        <v>1.35</v>
      </c>
      <c r="L74" s="86">
        <v>355.5</v>
      </c>
      <c r="M74" s="86">
        <v>333.6</v>
      </c>
      <c r="N74" s="86">
        <v>308.88</v>
      </c>
      <c r="O74" s="86">
        <v>120.0</v>
      </c>
      <c r="P74" s="87" t="s">
        <v>534</v>
      </c>
      <c r="Q74" s="86">
        <v>-72.0</v>
      </c>
      <c r="R74" s="86">
        <v>156.0</v>
      </c>
      <c r="S74" s="88">
        <v>1011.0</v>
      </c>
      <c r="T74" s="88">
        <v>33.96</v>
      </c>
      <c r="U74" s="89">
        <v>46132.0</v>
      </c>
      <c r="V74" s="84"/>
      <c r="W74" s="90"/>
    </row>
    <row r="75">
      <c r="A75" s="83" t="s">
        <v>723</v>
      </c>
      <c r="B75" s="84" t="s">
        <v>724</v>
      </c>
      <c r="C75" s="84" t="s">
        <v>523</v>
      </c>
      <c r="D75" s="86">
        <v>70.0</v>
      </c>
      <c r="E75" s="86">
        <v>-0.5</v>
      </c>
      <c r="F75" s="86">
        <v>-0.71</v>
      </c>
      <c r="G75" s="87" t="s">
        <v>549</v>
      </c>
      <c r="H75" s="86">
        <v>-0.7</v>
      </c>
      <c r="I75" s="86">
        <v>0.0</v>
      </c>
      <c r="J75" s="86">
        <v>118.0</v>
      </c>
      <c r="K75" s="86">
        <v>0.46</v>
      </c>
      <c r="L75" s="86">
        <v>70.28</v>
      </c>
      <c r="M75" s="86">
        <v>70.49</v>
      </c>
      <c r="N75" s="86">
        <v>71.23</v>
      </c>
      <c r="O75" s="86">
        <v>-4.0</v>
      </c>
      <c r="P75" s="87" t="s">
        <v>524</v>
      </c>
      <c r="Q75" s="86">
        <v>0.0</v>
      </c>
      <c r="R75" s="86">
        <v>0.0</v>
      </c>
      <c r="S75" s="88">
        <v>0.0</v>
      </c>
      <c r="T75" s="88">
        <v>0.0</v>
      </c>
      <c r="U75" s="89">
        <v>46132.0</v>
      </c>
      <c r="V75" s="84"/>
      <c r="W75" s="90"/>
    </row>
    <row r="76">
      <c r="A76" s="83" t="s">
        <v>725</v>
      </c>
      <c r="B76" s="84" t="s">
        <v>726</v>
      </c>
      <c r="C76" s="84" t="s">
        <v>561</v>
      </c>
      <c r="D76" s="86">
        <v>29.9</v>
      </c>
      <c r="E76" s="86">
        <v>-1.15</v>
      </c>
      <c r="F76" s="86">
        <v>-3.7</v>
      </c>
      <c r="G76" s="87" t="s">
        <v>585</v>
      </c>
      <c r="H76" s="86">
        <v>-2.02</v>
      </c>
      <c r="I76" s="86">
        <v>1.0</v>
      </c>
      <c r="J76" s="86">
        <v>143.0</v>
      </c>
      <c r="K76" s="86">
        <v>0.08</v>
      </c>
      <c r="L76" s="86">
        <v>30.9</v>
      </c>
      <c r="M76" s="86">
        <v>30.98</v>
      </c>
      <c r="N76" s="86">
        <v>30.77</v>
      </c>
      <c r="O76" s="86">
        <v>-33.0</v>
      </c>
      <c r="P76" s="87" t="s">
        <v>566</v>
      </c>
      <c r="Q76" s="86">
        <v>0.0</v>
      </c>
      <c r="R76" s="86">
        <v>0.0</v>
      </c>
      <c r="S76" s="88">
        <v>11.0</v>
      </c>
      <c r="T76" s="88">
        <v>7.69</v>
      </c>
      <c r="U76" s="89">
        <v>46132.0</v>
      </c>
      <c r="V76" s="84"/>
      <c r="W76" s="90"/>
    </row>
    <row r="77">
      <c r="A77" s="83" t="s">
        <v>727</v>
      </c>
      <c r="B77" s="84" t="s">
        <v>728</v>
      </c>
      <c r="C77" s="84" t="s">
        <v>523</v>
      </c>
      <c r="D77" s="86">
        <v>29.4</v>
      </c>
      <c r="E77" s="86">
        <v>-1.1</v>
      </c>
      <c r="F77" s="86">
        <v>-3.61</v>
      </c>
      <c r="G77" s="87" t="s">
        <v>529</v>
      </c>
      <c r="H77" s="86">
        <v>-7.7</v>
      </c>
      <c r="I77" s="86">
        <v>1.0</v>
      </c>
      <c r="J77" s="86">
        <v>320.0</v>
      </c>
      <c r="K77" s="86">
        <v>0.21</v>
      </c>
      <c r="L77" s="86">
        <v>31.08</v>
      </c>
      <c r="M77" s="86">
        <v>31.18</v>
      </c>
      <c r="N77" s="86">
        <v>28.98</v>
      </c>
      <c r="O77" s="86">
        <v>29.0</v>
      </c>
      <c r="P77" s="87" t="s">
        <v>525</v>
      </c>
      <c r="Q77" s="86">
        <v>0.0</v>
      </c>
      <c r="R77" s="86">
        <v>0.0</v>
      </c>
      <c r="S77" s="88">
        <v>0.0</v>
      </c>
      <c r="T77" s="88">
        <v>0.0</v>
      </c>
      <c r="U77" s="89">
        <v>46132.0</v>
      </c>
      <c r="V77" s="84"/>
      <c r="W77" s="90"/>
    </row>
    <row r="78">
      <c r="A78" s="83" t="s">
        <v>729</v>
      </c>
      <c r="B78" s="84" t="s">
        <v>730</v>
      </c>
      <c r="C78" s="84" t="s">
        <v>639</v>
      </c>
      <c r="D78" s="86">
        <v>10.1</v>
      </c>
      <c r="E78" s="86">
        <v>0.0</v>
      </c>
      <c r="F78" s="86">
        <v>0.0</v>
      </c>
      <c r="G78" s="87" t="s">
        <v>566</v>
      </c>
      <c r="H78" s="86">
        <v>0.04</v>
      </c>
      <c r="I78" s="86">
        <v>0.0</v>
      </c>
      <c r="J78" s="86">
        <v>115.0</v>
      </c>
      <c r="K78" s="86">
        <v>0.24</v>
      </c>
      <c r="L78" s="86">
        <v>10.14</v>
      </c>
      <c r="M78" s="86">
        <v>10.38</v>
      </c>
      <c r="N78" s="86">
        <v>11.07</v>
      </c>
      <c r="O78" s="86">
        <v>7.0</v>
      </c>
      <c r="P78" s="87" t="s">
        <v>530</v>
      </c>
      <c r="Q78" s="86">
        <v>0.0</v>
      </c>
      <c r="R78" s="86">
        <v>0.0</v>
      </c>
      <c r="S78" s="88">
        <v>0.0</v>
      </c>
      <c r="T78" s="88">
        <v>0.0</v>
      </c>
      <c r="U78" s="89">
        <v>46132.0</v>
      </c>
      <c r="V78" s="84"/>
      <c r="W78" s="90"/>
    </row>
    <row r="79">
      <c r="A79" s="83" t="s">
        <v>731</v>
      </c>
      <c r="B79" s="84" t="s">
        <v>732</v>
      </c>
      <c r="C79" s="84" t="s">
        <v>533</v>
      </c>
      <c r="D79" s="86">
        <v>551.0</v>
      </c>
      <c r="E79" s="86">
        <v>46.0</v>
      </c>
      <c r="F79" s="86">
        <v>9.11</v>
      </c>
      <c r="G79" s="87" t="s">
        <v>525</v>
      </c>
      <c r="H79" s="86">
        <v>10.57</v>
      </c>
      <c r="I79" s="86">
        <v>2.0</v>
      </c>
      <c r="J79" s="86">
        <v>8570.0</v>
      </c>
      <c r="K79" s="86">
        <v>1.79</v>
      </c>
      <c r="L79" s="86">
        <v>522.6</v>
      </c>
      <c r="M79" s="86">
        <v>489.85</v>
      </c>
      <c r="N79" s="86">
        <v>463.65</v>
      </c>
      <c r="O79" s="86">
        <v>3023.0</v>
      </c>
      <c r="P79" s="87" t="s">
        <v>525</v>
      </c>
      <c r="Q79" s="86">
        <v>75.0</v>
      </c>
      <c r="R79" s="86">
        <v>121.0</v>
      </c>
      <c r="S79" s="88">
        <v>2343.0</v>
      </c>
      <c r="T79" s="88">
        <v>27.34</v>
      </c>
      <c r="U79" s="89">
        <v>46132.0</v>
      </c>
      <c r="V79" s="84"/>
      <c r="W79" s="91">
        <v>46219.0</v>
      </c>
    </row>
    <row r="80">
      <c r="A80" s="83" t="s">
        <v>733</v>
      </c>
      <c r="B80" s="84" t="s">
        <v>734</v>
      </c>
      <c r="C80" s="84" t="s">
        <v>565</v>
      </c>
      <c r="D80" s="86">
        <v>40.75</v>
      </c>
      <c r="E80" s="86">
        <v>0.05</v>
      </c>
      <c r="F80" s="86">
        <v>0.12</v>
      </c>
      <c r="G80" s="87" t="s">
        <v>575</v>
      </c>
      <c r="H80" s="86">
        <v>1.28</v>
      </c>
      <c r="I80" s="86">
        <v>0.0</v>
      </c>
      <c r="J80" s="86">
        <v>86.0</v>
      </c>
      <c r="K80" s="86">
        <v>0.16</v>
      </c>
      <c r="L80" s="86">
        <v>41.01</v>
      </c>
      <c r="M80" s="86">
        <v>40.62</v>
      </c>
      <c r="N80" s="86">
        <v>41.29</v>
      </c>
      <c r="O80" s="86">
        <v>24.0</v>
      </c>
      <c r="P80" s="87" t="s">
        <v>525</v>
      </c>
      <c r="Q80" s="86">
        <v>0.0</v>
      </c>
      <c r="R80" s="86">
        <v>0.0</v>
      </c>
      <c r="S80" s="88">
        <v>7.0</v>
      </c>
      <c r="T80" s="88">
        <v>8.14</v>
      </c>
      <c r="U80" s="89">
        <v>46132.0</v>
      </c>
      <c r="V80" s="84"/>
      <c r="W80" s="90"/>
    </row>
    <row r="81">
      <c r="A81" s="83" t="s">
        <v>735</v>
      </c>
      <c r="B81" s="84" t="s">
        <v>736</v>
      </c>
      <c r="C81" s="84" t="s">
        <v>569</v>
      </c>
      <c r="D81" s="86">
        <v>53.2</v>
      </c>
      <c r="E81" s="86">
        <v>-0.8</v>
      </c>
      <c r="F81" s="86">
        <v>-1.48</v>
      </c>
      <c r="G81" s="87" t="s">
        <v>585</v>
      </c>
      <c r="H81" s="86">
        <v>4.0</v>
      </c>
      <c r="I81" s="86">
        <v>0.0</v>
      </c>
      <c r="J81" s="86">
        <v>230.0</v>
      </c>
      <c r="K81" s="86">
        <v>0.49</v>
      </c>
      <c r="L81" s="86">
        <v>53.12</v>
      </c>
      <c r="M81" s="86">
        <v>52.43</v>
      </c>
      <c r="N81" s="86">
        <v>52.1</v>
      </c>
      <c r="O81" s="86">
        <v>-52.0</v>
      </c>
      <c r="P81" s="87" t="s">
        <v>664</v>
      </c>
      <c r="Q81" s="86">
        <v>0.0</v>
      </c>
      <c r="R81" s="86">
        <v>-11.0</v>
      </c>
      <c r="S81" s="88">
        <v>15.0</v>
      </c>
      <c r="T81" s="88">
        <v>6.52</v>
      </c>
      <c r="U81" s="89">
        <v>46132.0</v>
      </c>
      <c r="V81" s="84"/>
      <c r="W81" s="90"/>
    </row>
    <row r="82">
      <c r="A82" s="83" t="s">
        <v>737</v>
      </c>
      <c r="B82" s="84" t="s">
        <v>738</v>
      </c>
      <c r="C82" s="84" t="s">
        <v>565</v>
      </c>
      <c r="D82" s="86">
        <v>113.0</v>
      </c>
      <c r="E82" s="86">
        <v>-1.0</v>
      </c>
      <c r="F82" s="86">
        <v>-0.88</v>
      </c>
      <c r="G82" s="87" t="s">
        <v>582</v>
      </c>
      <c r="H82" s="86">
        <v>5.99</v>
      </c>
      <c r="I82" s="86">
        <v>0.0</v>
      </c>
      <c r="J82" s="86">
        <v>5278.0</v>
      </c>
      <c r="K82" s="86">
        <v>1.93</v>
      </c>
      <c r="L82" s="86">
        <v>111.0</v>
      </c>
      <c r="M82" s="86">
        <v>107.45</v>
      </c>
      <c r="N82" s="86">
        <v>107.9</v>
      </c>
      <c r="O82" s="86">
        <v>-429.0</v>
      </c>
      <c r="P82" s="87" t="s">
        <v>626</v>
      </c>
      <c r="Q82" s="86">
        <v>0.0</v>
      </c>
      <c r="R82" s="86">
        <v>-20.0</v>
      </c>
      <c r="S82" s="88">
        <v>2064.0</v>
      </c>
      <c r="T82" s="88">
        <v>39.11</v>
      </c>
      <c r="U82" s="89">
        <v>46132.0</v>
      </c>
      <c r="V82" s="84"/>
      <c r="W82" s="84"/>
    </row>
    <row r="83">
      <c r="A83" s="83" t="s">
        <v>739</v>
      </c>
      <c r="B83" s="84" t="s">
        <v>740</v>
      </c>
      <c r="C83" s="84" t="s">
        <v>523</v>
      </c>
      <c r="D83" s="86">
        <v>33.5</v>
      </c>
      <c r="E83" s="86">
        <v>0.05</v>
      </c>
      <c r="F83" s="86">
        <v>0.15</v>
      </c>
      <c r="G83" s="87" t="s">
        <v>558</v>
      </c>
      <c r="H83" s="86">
        <v>0.0</v>
      </c>
      <c r="I83" s="86">
        <v>0.0</v>
      </c>
      <c r="J83" s="86">
        <v>29.0</v>
      </c>
      <c r="K83" s="86">
        <v>0.09</v>
      </c>
      <c r="L83" s="86">
        <v>33.45</v>
      </c>
      <c r="M83" s="86">
        <v>33.52</v>
      </c>
      <c r="N83" s="86">
        <v>33.42</v>
      </c>
      <c r="O83" s="86">
        <v>0.0</v>
      </c>
      <c r="P83" s="87" t="s">
        <v>553</v>
      </c>
      <c r="Q83" s="86">
        <v>0.0</v>
      </c>
      <c r="R83" s="86">
        <v>0.0</v>
      </c>
      <c r="S83" s="88">
        <v>0.0</v>
      </c>
      <c r="T83" s="88">
        <v>0.0</v>
      </c>
      <c r="U83" s="89">
        <v>46132.0</v>
      </c>
      <c r="V83" s="84"/>
      <c r="W83" s="90"/>
    </row>
    <row r="84">
      <c r="A84" s="83" t="s">
        <v>741</v>
      </c>
      <c r="B84" s="84" t="s">
        <v>742</v>
      </c>
      <c r="C84" s="84" t="s">
        <v>519</v>
      </c>
      <c r="D84" s="86">
        <v>18.95</v>
      </c>
      <c r="E84" s="86">
        <v>0.0</v>
      </c>
      <c r="F84" s="86">
        <v>0.0</v>
      </c>
      <c r="G84" s="87" t="s">
        <v>529</v>
      </c>
      <c r="H84" s="86">
        <v>-1.3</v>
      </c>
      <c r="I84" s="86">
        <v>0.0</v>
      </c>
      <c r="J84" s="86">
        <v>640.0</v>
      </c>
      <c r="K84" s="86">
        <v>0.13</v>
      </c>
      <c r="L84" s="86">
        <v>19.09</v>
      </c>
      <c r="M84" s="86">
        <v>18.73</v>
      </c>
      <c r="N84" s="86">
        <v>18.39</v>
      </c>
      <c r="O84" s="86">
        <v>221.0</v>
      </c>
      <c r="P84" s="87" t="s">
        <v>540</v>
      </c>
      <c r="Q84" s="86">
        <v>0.0</v>
      </c>
      <c r="R84" s="86">
        <v>-12.0</v>
      </c>
      <c r="S84" s="88">
        <v>67.0</v>
      </c>
      <c r="T84" s="88">
        <v>10.47</v>
      </c>
      <c r="U84" s="89">
        <v>46132.0</v>
      </c>
      <c r="V84" s="84"/>
      <c r="W84" s="90"/>
    </row>
    <row r="85">
      <c r="A85" s="83" t="s">
        <v>743</v>
      </c>
      <c r="B85" s="84" t="s">
        <v>744</v>
      </c>
      <c r="C85" s="84" t="s">
        <v>691</v>
      </c>
      <c r="D85" s="86">
        <v>34.6</v>
      </c>
      <c r="E85" s="86">
        <v>-0.2</v>
      </c>
      <c r="F85" s="86">
        <v>-0.57</v>
      </c>
      <c r="G85" s="87" t="s">
        <v>524</v>
      </c>
      <c r="H85" s="86">
        <v>-1.14</v>
      </c>
      <c r="I85" s="86">
        <v>0.0</v>
      </c>
      <c r="J85" s="86">
        <v>47.0</v>
      </c>
      <c r="K85" s="86">
        <v>0.07</v>
      </c>
      <c r="L85" s="86">
        <v>34.9</v>
      </c>
      <c r="M85" s="86">
        <v>34.84</v>
      </c>
      <c r="N85" s="86">
        <v>34.83</v>
      </c>
      <c r="O85" s="86">
        <v>2.0</v>
      </c>
      <c r="P85" s="87" t="s">
        <v>674</v>
      </c>
      <c r="Q85" s="86">
        <v>0.0</v>
      </c>
      <c r="R85" s="86">
        <v>0.0</v>
      </c>
      <c r="S85" s="88">
        <v>7.0</v>
      </c>
      <c r="T85" s="88">
        <v>14.89</v>
      </c>
      <c r="U85" s="89">
        <v>46132.0</v>
      </c>
      <c r="V85" s="84" t="s">
        <v>745</v>
      </c>
      <c r="W85" s="90"/>
    </row>
    <row r="86">
      <c r="A86" s="83" t="s">
        <v>746</v>
      </c>
      <c r="B86" s="84" t="s">
        <v>747</v>
      </c>
      <c r="C86" s="84" t="s">
        <v>561</v>
      </c>
      <c r="D86" s="86">
        <v>44.75</v>
      </c>
      <c r="E86" s="86">
        <v>4.05</v>
      </c>
      <c r="F86" s="86">
        <v>9.95</v>
      </c>
      <c r="G86" s="87" t="s">
        <v>548</v>
      </c>
      <c r="H86" s="86">
        <v>13.15</v>
      </c>
      <c r="I86" s="86">
        <v>3.0</v>
      </c>
      <c r="J86" s="86">
        <v>1521.0</v>
      </c>
      <c r="K86" s="86">
        <v>4.43</v>
      </c>
      <c r="L86" s="86">
        <v>40.93</v>
      </c>
      <c r="M86" s="86">
        <v>37.73</v>
      </c>
      <c r="N86" s="86">
        <v>35.88</v>
      </c>
      <c r="O86" s="86">
        <v>124.0</v>
      </c>
      <c r="P86" s="87" t="s">
        <v>548</v>
      </c>
      <c r="Q86" s="86">
        <v>0.0</v>
      </c>
      <c r="R86" s="86">
        <v>7.0</v>
      </c>
      <c r="S86" s="88">
        <v>151.0</v>
      </c>
      <c r="T86" s="88">
        <v>9.93</v>
      </c>
      <c r="U86" s="89">
        <v>46132.0</v>
      </c>
      <c r="V86" s="84"/>
      <c r="W86" s="90"/>
    </row>
    <row r="87">
      <c r="A87" s="83" t="s">
        <v>748</v>
      </c>
      <c r="B87" s="84" t="s">
        <v>749</v>
      </c>
      <c r="C87" s="84" t="s">
        <v>588</v>
      </c>
      <c r="D87" s="86">
        <v>39.5</v>
      </c>
      <c r="E87" s="86">
        <v>-0.25</v>
      </c>
      <c r="F87" s="86">
        <v>-0.63</v>
      </c>
      <c r="G87" s="87" t="s">
        <v>544</v>
      </c>
      <c r="H87" s="86">
        <v>-4.41</v>
      </c>
      <c r="I87" s="86">
        <v>0.0</v>
      </c>
      <c r="J87" s="86">
        <v>120.0</v>
      </c>
      <c r="K87" s="86">
        <v>0.1</v>
      </c>
      <c r="L87" s="86">
        <v>40.23</v>
      </c>
      <c r="M87" s="86">
        <v>40.71</v>
      </c>
      <c r="N87" s="86">
        <v>40.71</v>
      </c>
      <c r="O87" s="86">
        <v>-11.0</v>
      </c>
      <c r="P87" s="87" t="s">
        <v>664</v>
      </c>
      <c r="Q87" s="86">
        <v>0.0</v>
      </c>
      <c r="R87" s="86">
        <v>0.0</v>
      </c>
      <c r="S87" s="88">
        <v>8.0</v>
      </c>
      <c r="T87" s="88">
        <v>6.67</v>
      </c>
      <c r="U87" s="89">
        <v>46132.0</v>
      </c>
      <c r="V87" s="84"/>
      <c r="W87" s="90"/>
    </row>
    <row r="88">
      <c r="A88" s="83" t="s">
        <v>750</v>
      </c>
      <c r="B88" s="84" t="s">
        <v>751</v>
      </c>
      <c r="C88" s="84" t="s">
        <v>565</v>
      </c>
      <c r="D88" s="86">
        <v>40.4</v>
      </c>
      <c r="E88" s="86">
        <v>-0.65</v>
      </c>
      <c r="F88" s="86">
        <v>-1.58</v>
      </c>
      <c r="G88" s="87" t="s">
        <v>582</v>
      </c>
      <c r="H88" s="86">
        <v>9.26</v>
      </c>
      <c r="I88" s="86">
        <v>0.0</v>
      </c>
      <c r="J88" s="86">
        <v>544.0</v>
      </c>
      <c r="K88" s="86">
        <v>0.78</v>
      </c>
      <c r="L88" s="86">
        <v>39.65</v>
      </c>
      <c r="M88" s="86">
        <v>37.8</v>
      </c>
      <c r="N88" s="86">
        <v>36.77</v>
      </c>
      <c r="O88" s="86">
        <v>-147.0</v>
      </c>
      <c r="P88" s="87" t="s">
        <v>516</v>
      </c>
      <c r="Q88" s="86">
        <v>0.0</v>
      </c>
      <c r="R88" s="86">
        <v>0.0</v>
      </c>
      <c r="S88" s="88">
        <v>94.0</v>
      </c>
      <c r="T88" s="88">
        <v>17.28</v>
      </c>
      <c r="U88" s="89">
        <v>46132.0</v>
      </c>
      <c r="V88" s="84"/>
      <c r="W88" s="90"/>
    </row>
    <row r="89">
      <c r="A89" s="83" t="s">
        <v>752</v>
      </c>
      <c r="B89" s="84" t="s">
        <v>753</v>
      </c>
      <c r="C89" s="84" t="s">
        <v>754</v>
      </c>
      <c r="D89" s="86">
        <v>116.0</v>
      </c>
      <c r="E89" s="86">
        <v>-2.5</v>
      </c>
      <c r="F89" s="86">
        <v>-2.11</v>
      </c>
      <c r="G89" s="87" t="s">
        <v>664</v>
      </c>
      <c r="H89" s="86">
        <v>-1.6</v>
      </c>
      <c r="I89" s="86">
        <v>0.0</v>
      </c>
      <c r="J89" s="86">
        <v>759.0</v>
      </c>
      <c r="K89" s="86">
        <v>0.25</v>
      </c>
      <c r="L89" s="86">
        <v>117.7</v>
      </c>
      <c r="M89" s="86">
        <v>119.6</v>
      </c>
      <c r="N89" s="86">
        <v>122.17</v>
      </c>
      <c r="O89" s="86">
        <v>146.0</v>
      </c>
      <c r="P89" s="87" t="s">
        <v>554</v>
      </c>
      <c r="Q89" s="86">
        <v>-200.0</v>
      </c>
      <c r="R89" s="86">
        <v>-1.0</v>
      </c>
      <c r="S89" s="88">
        <v>77.0</v>
      </c>
      <c r="T89" s="88">
        <v>10.14</v>
      </c>
      <c r="U89" s="89">
        <v>46132.0</v>
      </c>
      <c r="V89" s="84"/>
      <c r="W89" s="90"/>
    </row>
    <row r="90">
      <c r="A90" s="83" t="s">
        <v>755</v>
      </c>
      <c r="B90" s="84" t="s">
        <v>756</v>
      </c>
      <c r="C90" s="84" t="s">
        <v>515</v>
      </c>
      <c r="D90" s="86">
        <v>12.6</v>
      </c>
      <c r="E90" s="86">
        <v>-0.05</v>
      </c>
      <c r="F90" s="86">
        <v>-0.4</v>
      </c>
      <c r="G90" s="87" t="s">
        <v>566</v>
      </c>
      <c r="H90" s="86">
        <v>0.01</v>
      </c>
      <c r="I90" s="86">
        <v>0.0</v>
      </c>
      <c r="J90" s="86">
        <v>4767.0</v>
      </c>
      <c r="K90" s="86">
        <v>0.1</v>
      </c>
      <c r="L90" s="86">
        <v>12.65</v>
      </c>
      <c r="M90" s="86">
        <v>12.64</v>
      </c>
      <c r="N90" s="86">
        <v>12.54</v>
      </c>
      <c r="O90" s="86">
        <v>745.0</v>
      </c>
      <c r="P90" s="87" t="s">
        <v>554</v>
      </c>
      <c r="Q90" s="86">
        <v>-2.0</v>
      </c>
      <c r="R90" s="86">
        <v>452.0</v>
      </c>
      <c r="S90" s="88">
        <v>725.0</v>
      </c>
      <c r="T90" s="88">
        <v>15.21</v>
      </c>
      <c r="U90" s="89">
        <v>46132.0</v>
      </c>
      <c r="V90" s="84"/>
      <c r="W90" s="90"/>
    </row>
    <row r="91">
      <c r="A91" s="83" t="s">
        <v>757</v>
      </c>
      <c r="B91" s="84" t="s">
        <v>758</v>
      </c>
      <c r="C91" s="84" t="s">
        <v>547</v>
      </c>
      <c r="D91" s="86">
        <v>15.45</v>
      </c>
      <c r="E91" s="86">
        <v>-0.1</v>
      </c>
      <c r="F91" s="86">
        <v>-0.64</v>
      </c>
      <c r="G91" s="87" t="s">
        <v>664</v>
      </c>
      <c r="H91" s="86">
        <v>-0.96</v>
      </c>
      <c r="I91" s="86">
        <v>0.0</v>
      </c>
      <c r="J91" s="86">
        <v>35.0</v>
      </c>
      <c r="K91" s="86">
        <v>0.07</v>
      </c>
      <c r="L91" s="86">
        <v>15.55</v>
      </c>
      <c r="M91" s="86">
        <v>15.71</v>
      </c>
      <c r="N91" s="86">
        <v>15.86</v>
      </c>
      <c r="O91" s="86">
        <v>-4.0</v>
      </c>
      <c r="P91" s="87" t="s">
        <v>566</v>
      </c>
      <c r="Q91" s="86">
        <v>0.0</v>
      </c>
      <c r="R91" s="86">
        <v>0.0</v>
      </c>
      <c r="S91" s="88">
        <v>0.0</v>
      </c>
      <c r="T91" s="88">
        <v>0.0</v>
      </c>
      <c r="U91" s="89">
        <v>46132.0</v>
      </c>
      <c r="V91" s="84"/>
      <c r="W91" s="90"/>
    </row>
    <row r="92">
      <c r="A92" s="83" t="s">
        <v>759</v>
      </c>
      <c r="B92" s="84" t="s">
        <v>760</v>
      </c>
      <c r="C92" s="84" t="s">
        <v>761</v>
      </c>
      <c r="D92" s="86">
        <v>71.0</v>
      </c>
      <c r="E92" s="86">
        <v>-0.1</v>
      </c>
      <c r="F92" s="86">
        <v>-0.14</v>
      </c>
      <c r="G92" s="87" t="s">
        <v>529</v>
      </c>
      <c r="H92" s="86">
        <v>-0.42</v>
      </c>
      <c r="I92" s="86">
        <v>0.0</v>
      </c>
      <c r="J92" s="86">
        <v>11.0</v>
      </c>
      <c r="K92" s="86">
        <v>0.04</v>
      </c>
      <c r="L92" s="86">
        <v>71.2</v>
      </c>
      <c r="M92" s="86">
        <v>71.09</v>
      </c>
      <c r="N92" s="86">
        <v>70.99</v>
      </c>
      <c r="O92" s="86">
        <v>0.0</v>
      </c>
      <c r="P92" s="87" t="s">
        <v>529</v>
      </c>
      <c r="Q92" s="86">
        <v>0.0</v>
      </c>
      <c r="R92" s="86">
        <v>0.0</v>
      </c>
      <c r="S92" s="88">
        <v>0.0</v>
      </c>
      <c r="T92" s="88">
        <v>0.0</v>
      </c>
      <c r="U92" s="89">
        <v>46132.0</v>
      </c>
      <c r="V92" s="84"/>
      <c r="W92" s="90"/>
    </row>
    <row r="93">
      <c r="A93" s="83" t="s">
        <v>762</v>
      </c>
      <c r="B93" s="84" t="s">
        <v>763</v>
      </c>
      <c r="C93" s="84" t="s">
        <v>764</v>
      </c>
      <c r="D93" s="86">
        <v>70.5</v>
      </c>
      <c r="E93" s="86">
        <v>-0.9</v>
      </c>
      <c r="F93" s="86">
        <v>-1.26</v>
      </c>
      <c r="G93" s="87" t="s">
        <v>524</v>
      </c>
      <c r="H93" s="86">
        <v>0.88</v>
      </c>
      <c r="I93" s="86">
        <v>0.0</v>
      </c>
      <c r="J93" s="86">
        <v>203.0</v>
      </c>
      <c r="K93" s="86">
        <v>0.35</v>
      </c>
      <c r="L93" s="86">
        <v>70.86</v>
      </c>
      <c r="M93" s="86">
        <v>70.13</v>
      </c>
      <c r="N93" s="86">
        <v>70.36</v>
      </c>
      <c r="O93" s="86">
        <v>65.0</v>
      </c>
      <c r="P93" s="87" t="s">
        <v>554</v>
      </c>
      <c r="Q93" s="86">
        <v>0.0</v>
      </c>
      <c r="R93" s="86">
        <v>0.0</v>
      </c>
      <c r="S93" s="88">
        <v>48.0</v>
      </c>
      <c r="T93" s="88">
        <v>23.65</v>
      </c>
      <c r="U93" s="89">
        <v>46132.0</v>
      </c>
      <c r="V93" s="84"/>
      <c r="W93" s="90"/>
    </row>
    <row r="94">
      <c r="A94" s="83" t="s">
        <v>765</v>
      </c>
      <c r="B94" s="84" t="s">
        <v>766</v>
      </c>
      <c r="C94" s="84" t="s">
        <v>523</v>
      </c>
      <c r="D94" s="86">
        <v>55.5</v>
      </c>
      <c r="E94" s="86">
        <v>0.1</v>
      </c>
      <c r="F94" s="86">
        <v>0.18</v>
      </c>
      <c r="G94" s="87" t="s">
        <v>575</v>
      </c>
      <c r="H94" s="86">
        <v>0.72</v>
      </c>
      <c r="I94" s="86">
        <v>0.0</v>
      </c>
      <c r="J94" s="86">
        <v>8.0</v>
      </c>
      <c r="K94" s="86">
        <v>0.02</v>
      </c>
      <c r="L94" s="86">
        <v>55.32</v>
      </c>
      <c r="M94" s="86">
        <v>55.54</v>
      </c>
      <c r="N94" s="86">
        <v>55.4</v>
      </c>
      <c r="O94" s="86">
        <v>0.0</v>
      </c>
      <c r="P94" s="87" t="s">
        <v>570</v>
      </c>
      <c r="Q94" s="86">
        <v>0.0</v>
      </c>
      <c r="R94" s="86">
        <v>0.0</v>
      </c>
      <c r="S94" s="88">
        <v>1.0</v>
      </c>
      <c r="T94" s="88">
        <v>12.5</v>
      </c>
      <c r="U94" s="89">
        <v>46132.0</v>
      </c>
      <c r="V94" s="84"/>
      <c r="W94" s="90"/>
    </row>
    <row r="95">
      <c r="A95" s="83" t="s">
        <v>767</v>
      </c>
      <c r="B95" s="84" t="s">
        <v>768</v>
      </c>
      <c r="C95" s="84" t="s">
        <v>538</v>
      </c>
      <c r="D95" s="86">
        <v>2460.0</v>
      </c>
      <c r="E95" s="86">
        <v>95.0</v>
      </c>
      <c r="F95" s="86">
        <v>4.02</v>
      </c>
      <c r="G95" s="87" t="s">
        <v>525</v>
      </c>
      <c r="H95" s="86">
        <v>10.23</v>
      </c>
      <c r="I95" s="86">
        <v>1.0</v>
      </c>
      <c r="J95" s="86">
        <v>2601.0</v>
      </c>
      <c r="K95" s="86">
        <v>1.33</v>
      </c>
      <c r="L95" s="86">
        <v>2373.0</v>
      </c>
      <c r="M95" s="86">
        <v>2242.5</v>
      </c>
      <c r="N95" s="86">
        <v>2033.75</v>
      </c>
      <c r="O95" s="86">
        <v>182.0</v>
      </c>
      <c r="P95" s="87" t="s">
        <v>694</v>
      </c>
      <c r="Q95" s="86">
        <v>124.0</v>
      </c>
      <c r="R95" s="86">
        <v>6.0</v>
      </c>
      <c r="S95" s="88">
        <v>1014.0</v>
      </c>
      <c r="T95" s="88">
        <v>38.99</v>
      </c>
      <c r="U95" s="89">
        <v>46132.0</v>
      </c>
      <c r="V95" s="84"/>
      <c r="W95" s="90"/>
    </row>
    <row r="96">
      <c r="A96" s="83" t="s">
        <v>769</v>
      </c>
      <c r="B96" s="84" t="s">
        <v>770</v>
      </c>
      <c r="C96" s="84" t="s">
        <v>639</v>
      </c>
      <c r="D96" s="86">
        <v>85.5</v>
      </c>
      <c r="E96" s="86">
        <v>-5.2</v>
      </c>
      <c r="F96" s="86">
        <v>-5.73</v>
      </c>
      <c r="G96" s="87" t="s">
        <v>524</v>
      </c>
      <c r="H96" s="86">
        <v>6.32</v>
      </c>
      <c r="I96" s="86">
        <v>4.0</v>
      </c>
      <c r="J96" s="86">
        <v>146.0</v>
      </c>
      <c r="K96" s="86">
        <v>0.5</v>
      </c>
      <c r="L96" s="86">
        <v>86.2</v>
      </c>
      <c r="M96" s="86">
        <v>84.69</v>
      </c>
      <c r="N96" s="86">
        <v>85.02</v>
      </c>
      <c r="O96" s="86">
        <v>22.0</v>
      </c>
      <c r="P96" s="87" t="s">
        <v>525</v>
      </c>
      <c r="Q96" s="86">
        <v>0.0</v>
      </c>
      <c r="R96" s="86">
        <v>0.0</v>
      </c>
      <c r="S96" s="88">
        <v>30.0</v>
      </c>
      <c r="T96" s="88">
        <v>20.55</v>
      </c>
      <c r="U96" s="89">
        <v>46132.0</v>
      </c>
      <c r="V96" s="84"/>
      <c r="W96" s="84"/>
    </row>
    <row r="97">
      <c r="A97" s="83" t="s">
        <v>771</v>
      </c>
      <c r="B97" s="84" t="s">
        <v>772</v>
      </c>
      <c r="C97" s="84" t="s">
        <v>639</v>
      </c>
      <c r="D97" s="86">
        <v>38.5</v>
      </c>
      <c r="E97" s="86">
        <v>0.75</v>
      </c>
      <c r="F97" s="86">
        <v>1.99</v>
      </c>
      <c r="G97" s="87" t="s">
        <v>558</v>
      </c>
      <c r="H97" s="86">
        <v>-5.16</v>
      </c>
      <c r="I97" s="86">
        <v>3.0</v>
      </c>
      <c r="J97" s="86">
        <v>34873.0</v>
      </c>
      <c r="K97" s="86">
        <v>7.89</v>
      </c>
      <c r="L97" s="86">
        <v>38.83</v>
      </c>
      <c r="M97" s="86">
        <v>39.09</v>
      </c>
      <c r="N97" s="86">
        <v>37.21</v>
      </c>
      <c r="O97" s="86">
        <v>-858.0</v>
      </c>
      <c r="P97" s="87" t="s">
        <v>773</v>
      </c>
      <c r="Q97" s="86">
        <v>47.0</v>
      </c>
      <c r="R97" s="86">
        <v>-244.0</v>
      </c>
      <c r="S97" s="88">
        <v>17248.0</v>
      </c>
      <c r="T97" s="88">
        <v>49.46</v>
      </c>
      <c r="U97" s="89">
        <v>46132.0</v>
      </c>
      <c r="V97" s="84"/>
      <c r="W97" s="90"/>
    </row>
    <row r="98">
      <c r="A98" s="83" t="s">
        <v>774</v>
      </c>
      <c r="B98" s="84" t="s">
        <v>775</v>
      </c>
      <c r="C98" s="84" t="s">
        <v>561</v>
      </c>
      <c r="D98" s="86">
        <v>112.0</v>
      </c>
      <c r="E98" s="86">
        <v>-2.5</v>
      </c>
      <c r="F98" s="86">
        <v>-2.18</v>
      </c>
      <c r="G98" s="87" t="s">
        <v>529</v>
      </c>
      <c r="H98" s="86">
        <v>-0.71</v>
      </c>
      <c r="I98" s="86">
        <v>2.0</v>
      </c>
      <c r="J98" s="86">
        <v>8250.0</v>
      </c>
      <c r="K98" s="86">
        <v>4.51</v>
      </c>
      <c r="L98" s="86">
        <v>115.0</v>
      </c>
      <c r="M98" s="86">
        <v>110.42</v>
      </c>
      <c r="N98" s="86">
        <v>106.35</v>
      </c>
      <c r="O98" s="86">
        <v>-2343.0</v>
      </c>
      <c r="P98" s="87" t="s">
        <v>664</v>
      </c>
      <c r="Q98" s="86">
        <v>-56.0</v>
      </c>
      <c r="R98" s="86">
        <v>-99.0</v>
      </c>
      <c r="S98" s="88">
        <v>3276.0</v>
      </c>
      <c r="T98" s="88">
        <v>39.71</v>
      </c>
      <c r="U98" s="89">
        <v>46132.0</v>
      </c>
      <c r="V98" s="84"/>
      <c r="W98" s="90"/>
    </row>
    <row r="99">
      <c r="A99" s="83" t="s">
        <v>776</v>
      </c>
      <c r="B99" s="84" t="s">
        <v>777</v>
      </c>
      <c r="C99" s="84" t="s">
        <v>523</v>
      </c>
      <c r="D99" s="86">
        <v>81.2</v>
      </c>
      <c r="E99" s="86">
        <v>0.0</v>
      </c>
      <c r="F99" s="86">
        <v>0.0</v>
      </c>
      <c r="G99" s="87" t="s">
        <v>626</v>
      </c>
      <c r="H99" s="86">
        <v>-2.4</v>
      </c>
      <c r="I99" s="86">
        <v>0.0</v>
      </c>
      <c r="J99" s="86">
        <v>28.0</v>
      </c>
      <c r="K99" s="86">
        <v>0.04</v>
      </c>
      <c r="L99" s="86">
        <v>81.96</v>
      </c>
      <c r="M99" s="86">
        <v>82.02</v>
      </c>
      <c r="N99" s="86">
        <v>80.91</v>
      </c>
      <c r="O99" s="86">
        <v>11.0</v>
      </c>
      <c r="P99" s="87" t="s">
        <v>558</v>
      </c>
      <c r="Q99" s="86">
        <v>0.0</v>
      </c>
      <c r="R99" s="86">
        <v>0.0</v>
      </c>
      <c r="S99" s="88">
        <v>4.0</v>
      </c>
      <c r="T99" s="88">
        <v>14.29</v>
      </c>
      <c r="U99" s="89">
        <v>46132.0</v>
      </c>
      <c r="V99" s="84"/>
      <c r="W99" s="90"/>
    </row>
    <row r="100">
      <c r="A100" s="83" t="s">
        <v>778</v>
      </c>
      <c r="B100" s="84" t="s">
        <v>779</v>
      </c>
      <c r="C100" s="84" t="s">
        <v>533</v>
      </c>
      <c r="D100" s="86">
        <v>18.9</v>
      </c>
      <c r="E100" s="86">
        <v>-0.5</v>
      </c>
      <c r="F100" s="86">
        <v>-2.58</v>
      </c>
      <c r="G100" s="87" t="s">
        <v>562</v>
      </c>
      <c r="H100" s="86">
        <v>5.1</v>
      </c>
      <c r="I100" s="86">
        <v>0.0</v>
      </c>
      <c r="J100" s="86">
        <v>1712.0</v>
      </c>
      <c r="K100" s="86">
        <v>1.03</v>
      </c>
      <c r="L100" s="86">
        <v>18.56</v>
      </c>
      <c r="M100" s="86">
        <v>18.27</v>
      </c>
      <c r="N100" s="86">
        <v>18.2</v>
      </c>
      <c r="O100" s="86">
        <v>-254.0</v>
      </c>
      <c r="P100" s="87" t="s">
        <v>585</v>
      </c>
      <c r="Q100" s="86">
        <v>0.0</v>
      </c>
      <c r="R100" s="86">
        <v>1.0</v>
      </c>
      <c r="S100" s="88">
        <v>557.0</v>
      </c>
      <c r="T100" s="88">
        <v>32.54</v>
      </c>
      <c r="U100" s="89">
        <v>46132.0</v>
      </c>
      <c r="V100" s="84"/>
      <c r="W100" s="90"/>
    </row>
    <row r="101">
      <c r="A101" s="83" t="s">
        <v>780</v>
      </c>
      <c r="B101" s="84" t="s">
        <v>781</v>
      </c>
      <c r="C101" s="84" t="s">
        <v>538</v>
      </c>
      <c r="D101" s="86">
        <v>83.6</v>
      </c>
      <c r="E101" s="86">
        <v>-0.4</v>
      </c>
      <c r="F101" s="86">
        <v>-0.48</v>
      </c>
      <c r="G101" s="87" t="s">
        <v>570</v>
      </c>
      <c r="H101" s="86">
        <v>-2.73</v>
      </c>
      <c r="I101" s="86">
        <v>0.0</v>
      </c>
      <c r="J101" s="86">
        <v>3177.0</v>
      </c>
      <c r="K101" s="86">
        <v>8.05</v>
      </c>
      <c r="L101" s="86">
        <v>82.88</v>
      </c>
      <c r="M101" s="86">
        <v>80.8</v>
      </c>
      <c r="N101" s="86">
        <v>76.48</v>
      </c>
      <c r="O101" s="86">
        <v>-389.0</v>
      </c>
      <c r="P101" s="87" t="s">
        <v>516</v>
      </c>
      <c r="Q101" s="86">
        <v>0.0</v>
      </c>
      <c r="R101" s="86">
        <v>-2.0</v>
      </c>
      <c r="S101" s="88">
        <v>1499.0</v>
      </c>
      <c r="T101" s="88">
        <v>47.18</v>
      </c>
      <c r="U101" s="89">
        <v>46132.0</v>
      </c>
      <c r="V101" s="84"/>
      <c r="W101" s="90"/>
    </row>
    <row r="102">
      <c r="A102" s="83" t="s">
        <v>782</v>
      </c>
      <c r="B102" s="84" t="s">
        <v>783</v>
      </c>
      <c r="C102" s="84" t="s">
        <v>557</v>
      </c>
      <c r="D102" s="86">
        <v>1020.0</v>
      </c>
      <c r="E102" s="86">
        <v>0.0</v>
      </c>
      <c r="F102" s="86">
        <v>0.0</v>
      </c>
      <c r="G102" s="87" t="s">
        <v>585</v>
      </c>
      <c r="H102" s="86">
        <v>12.83</v>
      </c>
      <c r="I102" s="86">
        <v>0.0</v>
      </c>
      <c r="J102" s="86">
        <v>2127.0</v>
      </c>
      <c r="K102" s="86">
        <v>1.7</v>
      </c>
      <c r="L102" s="86">
        <v>1002.6</v>
      </c>
      <c r="M102" s="86">
        <v>941.1</v>
      </c>
      <c r="N102" s="86">
        <v>915.1</v>
      </c>
      <c r="O102" s="86">
        <v>-130.0</v>
      </c>
      <c r="P102" s="87" t="s">
        <v>562</v>
      </c>
      <c r="Q102" s="86">
        <v>75.0</v>
      </c>
      <c r="R102" s="86">
        <v>-37.0</v>
      </c>
      <c r="S102" s="88">
        <v>617.0</v>
      </c>
      <c r="T102" s="88">
        <v>29.01</v>
      </c>
      <c r="U102" s="89">
        <v>46132.0</v>
      </c>
      <c r="V102" s="84"/>
      <c r="W102" s="90"/>
    </row>
    <row r="103">
      <c r="A103" s="83" t="s">
        <v>784</v>
      </c>
      <c r="B103" s="84" t="s">
        <v>785</v>
      </c>
      <c r="C103" s="84" t="s">
        <v>523</v>
      </c>
      <c r="D103" s="86">
        <v>24.95</v>
      </c>
      <c r="E103" s="86">
        <v>0.05</v>
      </c>
      <c r="F103" s="86">
        <v>0.2</v>
      </c>
      <c r="G103" s="87" t="s">
        <v>539</v>
      </c>
      <c r="H103" s="86">
        <v>-0.4</v>
      </c>
      <c r="I103" s="86">
        <v>0.0</v>
      </c>
      <c r="J103" s="86">
        <v>13.0</v>
      </c>
      <c r="K103" s="86">
        <v>0.03</v>
      </c>
      <c r="L103" s="86">
        <v>24.91</v>
      </c>
      <c r="M103" s="86">
        <v>24.95</v>
      </c>
      <c r="N103" s="86">
        <v>24.7</v>
      </c>
      <c r="O103" s="86">
        <v>2.0</v>
      </c>
      <c r="P103" s="87" t="s">
        <v>589</v>
      </c>
      <c r="Q103" s="86">
        <v>0.0</v>
      </c>
      <c r="R103" s="86">
        <v>0.0</v>
      </c>
      <c r="S103" s="88">
        <v>0.0</v>
      </c>
      <c r="T103" s="88">
        <v>0.0</v>
      </c>
      <c r="U103" s="89">
        <v>46132.0</v>
      </c>
      <c r="V103" s="84"/>
      <c r="W103" s="90"/>
    </row>
    <row r="104">
      <c r="A104" s="83" t="s">
        <v>786</v>
      </c>
      <c r="B104" s="84" t="s">
        <v>787</v>
      </c>
      <c r="C104" s="84" t="s">
        <v>557</v>
      </c>
      <c r="D104" s="86">
        <v>27.15</v>
      </c>
      <c r="E104" s="86">
        <v>1.25</v>
      </c>
      <c r="F104" s="86">
        <v>4.83</v>
      </c>
      <c r="G104" s="87" t="s">
        <v>674</v>
      </c>
      <c r="H104" s="86">
        <v>6.39</v>
      </c>
      <c r="I104" s="86">
        <v>0.0</v>
      </c>
      <c r="J104" s="86">
        <v>426.0</v>
      </c>
      <c r="K104" s="86">
        <v>0.41</v>
      </c>
      <c r="L104" s="86">
        <v>26.0</v>
      </c>
      <c r="M104" s="86">
        <v>25.68</v>
      </c>
      <c r="N104" s="86">
        <v>25.18</v>
      </c>
      <c r="O104" s="86">
        <v>-28.0</v>
      </c>
      <c r="P104" s="87" t="s">
        <v>570</v>
      </c>
      <c r="Q104" s="86">
        <v>0.0</v>
      </c>
      <c r="R104" s="86">
        <v>-13.0</v>
      </c>
      <c r="S104" s="88">
        <v>44.0</v>
      </c>
      <c r="T104" s="88">
        <v>10.33</v>
      </c>
      <c r="U104" s="89">
        <v>46132.0</v>
      </c>
      <c r="V104" s="84"/>
      <c r="W104" s="90"/>
    </row>
    <row r="105">
      <c r="A105" s="83" t="s">
        <v>788</v>
      </c>
      <c r="B105" s="84" t="s">
        <v>789</v>
      </c>
      <c r="C105" s="84" t="s">
        <v>519</v>
      </c>
      <c r="D105" s="86">
        <v>43.95</v>
      </c>
      <c r="E105" s="86">
        <v>-0.3</v>
      </c>
      <c r="F105" s="86">
        <v>-0.68</v>
      </c>
      <c r="G105" s="87" t="s">
        <v>516</v>
      </c>
      <c r="H105" s="86">
        <v>-5.6</v>
      </c>
      <c r="I105" s="86">
        <v>0.0</v>
      </c>
      <c r="J105" s="86">
        <v>2731.0</v>
      </c>
      <c r="K105" s="86">
        <v>1.39</v>
      </c>
      <c r="L105" s="86">
        <v>44.65</v>
      </c>
      <c r="M105" s="86">
        <v>44.93</v>
      </c>
      <c r="N105" s="86">
        <v>44.83</v>
      </c>
      <c r="O105" s="86">
        <v>171.0</v>
      </c>
      <c r="P105" s="87" t="s">
        <v>558</v>
      </c>
      <c r="Q105" s="86">
        <v>0.0</v>
      </c>
      <c r="R105" s="86">
        <v>-2.0</v>
      </c>
      <c r="S105" s="88">
        <v>640.0</v>
      </c>
      <c r="T105" s="88">
        <v>23.43</v>
      </c>
      <c r="U105" s="89">
        <v>46132.0</v>
      </c>
      <c r="V105" s="84"/>
      <c r="W105" s="90"/>
    </row>
    <row r="106">
      <c r="A106" s="83" t="s">
        <v>790</v>
      </c>
      <c r="B106" s="84" t="s">
        <v>791</v>
      </c>
      <c r="C106" s="84" t="s">
        <v>533</v>
      </c>
      <c r="D106" s="86">
        <v>155.5</v>
      </c>
      <c r="E106" s="86">
        <v>2.5</v>
      </c>
      <c r="F106" s="86">
        <v>1.63</v>
      </c>
      <c r="G106" s="87" t="s">
        <v>575</v>
      </c>
      <c r="H106" s="86">
        <v>2.04</v>
      </c>
      <c r="I106" s="86">
        <v>0.0</v>
      </c>
      <c r="J106" s="86">
        <v>1366.0</v>
      </c>
      <c r="K106" s="86">
        <v>1.13</v>
      </c>
      <c r="L106" s="86">
        <v>153.7</v>
      </c>
      <c r="M106" s="86">
        <v>152.75</v>
      </c>
      <c r="N106" s="86">
        <v>149.35</v>
      </c>
      <c r="O106" s="86">
        <v>-354.0</v>
      </c>
      <c r="P106" s="87" t="s">
        <v>566</v>
      </c>
      <c r="Q106" s="86">
        <v>-6.0</v>
      </c>
      <c r="R106" s="86">
        <v>9.0</v>
      </c>
      <c r="S106" s="88">
        <v>428.0</v>
      </c>
      <c r="T106" s="88">
        <v>31.33</v>
      </c>
      <c r="U106" s="89">
        <v>46132.0</v>
      </c>
      <c r="V106" s="84"/>
      <c r="W106" s="90"/>
    </row>
    <row r="107">
      <c r="A107" s="83" t="s">
        <v>792</v>
      </c>
      <c r="B107" s="84" t="s">
        <v>793</v>
      </c>
      <c r="C107" s="84" t="s">
        <v>528</v>
      </c>
      <c r="D107" s="86">
        <v>65.7</v>
      </c>
      <c r="E107" s="86">
        <v>0.8</v>
      </c>
      <c r="F107" s="86">
        <v>1.23</v>
      </c>
      <c r="G107" s="87" t="s">
        <v>578</v>
      </c>
      <c r="H107" s="86">
        <v>2.47</v>
      </c>
      <c r="I107" s="86">
        <v>0.0</v>
      </c>
      <c r="J107" s="86">
        <v>44.0</v>
      </c>
      <c r="K107" s="86">
        <v>0.04</v>
      </c>
      <c r="L107" s="86">
        <v>64.8</v>
      </c>
      <c r="M107" s="86">
        <v>64.5</v>
      </c>
      <c r="N107" s="86">
        <v>63.88</v>
      </c>
      <c r="O107" s="86">
        <v>14.0</v>
      </c>
      <c r="P107" s="87" t="s">
        <v>554</v>
      </c>
      <c r="Q107" s="86">
        <v>0.0</v>
      </c>
      <c r="R107" s="86">
        <v>0.0</v>
      </c>
      <c r="S107" s="88">
        <v>2.0</v>
      </c>
      <c r="T107" s="88">
        <v>4.55</v>
      </c>
      <c r="U107" s="89">
        <v>46132.0</v>
      </c>
      <c r="V107" s="84"/>
      <c r="W107" s="91">
        <v>46136.0</v>
      </c>
    </row>
    <row r="108">
      <c r="A108" s="83" t="s">
        <v>794</v>
      </c>
      <c r="B108" s="84" t="s">
        <v>795</v>
      </c>
      <c r="C108" s="84" t="s">
        <v>561</v>
      </c>
      <c r="D108" s="86">
        <v>49.8</v>
      </c>
      <c r="E108" s="86">
        <v>-0.8</v>
      </c>
      <c r="F108" s="86">
        <v>-1.58</v>
      </c>
      <c r="G108" s="87" t="s">
        <v>664</v>
      </c>
      <c r="H108" s="86">
        <v>-0.62</v>
      </c>
      <c r="I108" s="86">
        <v>1.0</v>
      </c>
      <c r="J108" s="86">
        <v>1906.0</v>
      </c>
      <c r="K108" s="86">
        <v>2.17</v>
      </c>
      <c r="L108" s="86">
        <v>50.3</v>
      </c>
      <c r="M108" s="86">
        <v>47.7</v>
      </c>
      <c r="N108" s="86">
        <v>46.02</v>
      </c>
      <c r="O108" s="86">
        <v>80.0</v>
      </c>
      <c r="P108" s="87" t="s">
        <v>539</v>
      </c>
      <c r="Q108" s="86">
        <v>0.0</v>
      </c>
      <c r="R108" s="86">
        <v>0.0</v>
      </c>
      <c r="S108" s="88">
        <v>843.0</v>
      </c>
      <c r="T108" s="88">
        <v>44.23</v>
      </c>
      <c r="U108" s="89">
        <v>46132.0</v>
      </c>
      <c r="V108" s="84"/>
      <c r="W108" s="90"/>
    </row>
    <row r="109">
      <c r="A109" s="83" t="s">
        <v>796</v>
      </c>
      <c r="B109" s="84" t="s">
        <v>797</v>
      </c>
      <c r="C109" s="84" t="s">
        <v>561</v>
      </c>
      <c r="D109" s="86">
        <v>24.85</v>
      </c>
      <c r="E109" s="86">
        <v>-1.1</v>
      </c>
      <c r="F109" s="86">
        <v>-4.24</v>
      </c>
      <c r="G109" s="87" t="s">
        <v>549</v>
      </c>
      <c r="H109" s="86">
        <v>-5.2</v>
      </c>
      <c r="I109" s="86">
        <v>0.0</v>
      </c>
      <c r="J109" s="86">
        <v>285.0</v>
      </c>
      <c r="K109" s="86">
        <v>0.74</v>
      </c>
      <c r="L109" s="86">
        <v>25.74</v>
      </c>
      <c r="M109" s="86">
        <v>25.92</v>
      </c>
      <c r="N109" s="86">
        <v>27.06</v>
      </c>
      <c r="O109" s="86">
        <v>-124.0</v>
      </c>
      <c r="P109" s="87" t="s">
        <v>553</v>
      </c>
      <c r="Q109" s="86">
        <v>0.0</v>
      </c>
      <c r="R109" s="86">
        <v>0.0</v>
      </c>
      <c r="S109" s="88">
        <v>81.0</v>
      </c>
      <c r="T109" s="88">
        <v>28.42</v>
      </c>
      <c r="U109" s="89">
        <v>46132.0</v>
      </c>
      <c r="V109" s="84"/>
      <c r="W109" s="90"/>
    </row>
    <row r="110">
      <c r="A110" s="83" t="s">
        <v>798</v>
      </c>
      <c r="B110" s="84" t="s">
        <v>799</v>
      </c>
      <c r="C110" s="84" t="s">
        <v>523</v>
      </c>
      <c r="D110" s="86">
        <v>18.7</v>
      </c>
      <c r="E110" s="86">
        <v>0.2</v>
      </c>
      <c r="F110" s="86">
        <v>1.08</v>
      </c>
      <c r="G110" s="87" t="s">
        <v>697</v>
      </c>
      <c r="H110" s="86">
        <v>1.74</v>
      </c>
      <c r="I110" s="86">
        <v>1.0</v>
      </c>
      <c r="J110" s="86">
        <v>90.0</v>
      </c>
      <c r="K110" s="86">
        <v>0.13</v>
      </c>
      <c r="L110" s="86">
        <v>18.19</v>
      </c>
      <c r="M110" s="86">
        <v>17.68</v>
      </c>
      <c r="N110" s="86">
        <v>17.3</v>
      </c>
      <c r="O110" s="86">
        <v>9.0</v>
      </c>
      <c r="P110" s="87" t="s">
        <v>539</v>
      </c>
      <c r="Q110" s="86">
        <v>0.0</v>
      </c>
      <c r="R110" s="86">
        <v>0.0</v>
      </c>
      <c r="S110" s="88">
        <v>0.0</v>
      </c>
      <c r="T110" s="88">
        <v>0.0</v>
      </c>
      <c r="U110" s="89">
        <v>46132.0</v>
      </c>
      <c r="V110" s="84"/>
      <c r="W110" s="84"/>
    </row>
    <row r="111">
      <c r="A111" s="83" t="s">
        <v>800</v>
      </c>
      <c r="B111" s="84" t="s">
        <v>801</v>
      </c>
      <c r="C111" s="84" t="s">
        <v>561</v>
      </c>
      <c r="D111" s="86">
        <v>32.25</v>
      </c>
      <c r="E111" s="86">
        <v>2.9</v>
      </c>
      <c r="F111" s="86">
        <v>9.88</v>
      </c>
      <c r="G111" s="87" t="s">
        <v>697</v>
      </c>
      <c r="H111" s="86">
        <v>17.97</v>
      </c>
      <c r="I111" s="86">
        <v>2.0</v>
      </c>
      <c r="J111" s="86">
        <v>349.0</v>
      </c>
      <c r="K111" s="86">
        <v>0.43</v>
      </c>
      <c r="L111" s="86">
        <v>28.36</v>
      </c>
      <c r="M111" s="86">
        <v>27.59</v>
      </c>
      <c r="N111" s="86">
        <v>28.09</v>
      </c>
      <c r="O111" s="86">
        <v>-46.0</v>
      </c>
      <c r="P111" s="87" t="s">
        <v>773</v>
      </c>
      <c r="Q111" s="86">
        <v>0.0</v>
      </c>
      <c r="R111" s="86">
        <v>1.0</v>
      </c>
      <c r="S111" s="88">
        <v>29.0</v>
      </c>
      <c r="T111" s="88">
        <v>8.31</v>
      </c>
      <c r="U111" s="89">
        <v>46132.0</v>
      </c>
      <c r="V111" s="84"/>
      <c r="W111" s="90"/>
    </row>
    <row r="112">
      <c r="A112" s="83" t="s">
        <v>802</v>
      </c>
      <c r="B112" s="84" t="s">
        <v>803</v>
      </c>
      <c r="C112" s="84" t="s">
        <v>623</v>
      </c>
      <c r="D112" s="86">
        <v>8.99</v>
      </c>
      <c r="E112" s="86">
        <v>0.03</v>
      </c>
      <c r="F112" s="86">
        <v>0.33</v>
      </c>
      <c r="G112" s="87" t="s">
        <v>589</v>
      </c>
      <c r="H112" s="86">
        <v>0.0</v>
      </c>
      <c r="I112" s="86">
        <v>0.0</v>
      </c>
      <c r="J112" s="86">
        <v>124.0</v>
      </c>
      <c r="K112" s="86">
        <v>0.07</v>
      </c>
      <c r="L112" s="86">
        <v>9.01</v>
      </c>
      <c r="M112" s="86">
        <v>9.03</v>
      </c>
      <c r="N112" s="86">
        <v>9.08</v>
      </c>
      <c r="O112" s="86">
        <v>7.0</v>
      </c>
      <c r="P112" s="87" t="s">
        <v>525</v>
      </c>
      <c r="Q112" s="86">
        <v>0.0</v>
      </c>
      <c r="R112" s="86">
        <v>0.0</v>
      </c>
      <c r="S112" s="88">
        <v>4.0</v>
      </c>
      <c r="T112" s="88">
        <v>3.23</v>
      </c>
      <c r="U112" s="89">
        <v>46132.0</v>
      </c>
      <c r="V112" s="84"/>
      <c r="W112" s="90"/>
    </row>
    <row r="113">
      <c r="A113" s="83" t="s">
        <v>804</v>
      </c>
      <c r="B113" s="84" t="s">
        <v>805</v>
      </c>
      <c r="C113" s="84" t="s">
        <v>596</v>
      </c>
      <c r="D113" s="86">
        <v>48.75</v>
      </c>
      <c r="E113" s="86">
        <v>0.6</v>
      </c>
      <c r="F113" s="86">
        <v>1.25</v>
      </c>
      <c r="G113" s="87" t="s">
        <v>558</v>
      </c>
      <c r="H113" s="86">
        <v>1.91</v>
      </c>
      <c r="I113" s="86">
        <v>0.0</v>
      </c>
      <c r="J113" s="86">
        <v>308.0</v>
      </c>
      <c r="K113" s="86">
        <v>0.08</v>
      </c>
      <c r="L113" s="86">
        <v>48.36</v>
      </c>
      <c r="M113" s="86">
        <v>47.6</v>
      </c>
      <c r="N113" s="86">
        <v>46.8</v>
      </c>
      <c r="O113" s="86">
        <v>79.0</v>
      </c>
      <c r="P113" s="87" t="s">
        <v>525</v>
      </c>
      <c r="Q113" s="86">
        <v>0.0</v>
      </c>
      <c r="R113" s="86">
        <v>2.0</v>
      </c>
      <c r="S113" s="88">
        <v>33.0</v>
      </c>
      <c r="T113" s="88">
        <v>10.71</v>
      </c>
      <c r="U113" s="89">
        <v>46132.0</v>
      </c>
      <c r="V113" s="84"/>
      <c r="W113" s="90"/>
    </row>
    <row r="114">
      <c r="A114" s="83" t="s">
        <v>806</v>
      </c>
      <c r="B114" s="84" t="s">
        <v>807</v>
      </c>
      <c r="C114" s="84" t="s">
        <v>707</v>
      </c>
      <c r="D114" s="86">
        <v>16.9</v>
      </c>
      <c r="E114" s="86">
        <v>-0.2</v>
      </c>
      <c r="F114" s="86">
        <v>-1.17</v>
      </c>
      <c r="G114" s="87" t="s">
        <v>544</v>
      </c>
      <c r="H114" s="86">
        <v>-0.56</v>
      </c>
      <c r="I114" s="86">
        <v>0.0</v>
      </c>
      <c r="J114" s="86">
        <v>197.0</v>
      </c>
      <c r="K114" s="86">
        <v>0.22</v>
      </c>
      <c r="L114" s="86">
        <v>17.02</v>
      </c>
      <c r="M114" s="86">
        <v>17.03</v>
      </c>
      <c r="N114" s="86">
        <v>17.39</v>
      </c>
      <c r="O114" s="86">
        <v>-34.0</v>
      </c>
      <c r="P114" s="87" t="s">
        <v>549</v>
      </c>
      <c r="Q114" s="86">
        <v>0.0</v>
      </c>
      <c r="R114" s="86">
        <v>0.0</v>
      </c>
      <c r="S114" s="88">
        <v>52.0</v>
      </c>
      <c r="T114" s="88">
        <v>26.4</v>
      </c>
      <c r="U114" s="89">
        <v>46132.0</v>
      </c>
      <c r="V114" s="84" t="s">
        <v>808</v>
      </c>
      <c r="W114" s="84"/>
    </row>
    <row r="115">
      <c r="A115" s="83" t="s">
        <v>809</v>
      </c>
      <c r="B115" s="84" t="s">
        <v>810</v>
      </c>
      <c r="C115" s="84" t="s">
        <v>547</v>
      </c>
      <c r="D115" s="86">
        <v>20.5</v>
      </c>
      <c r="E115" s="86">
        <v>-0.2</v>
      </c>
      <c r="F115" s="86">
        <v>-0.97</v>
      </c>
      <c r="G115" s="87" t="s">
        <v>585</v>
      </c>
      <c r="H115" s="86">
        <v>-1.64</v>
      </c>
      <c r="I115" s="86">
        <v>0.0</v>
      </c>
      <c r="J115" s="86">
        <v>74.0</v>
      </c>
      <c r="K115" s="86">
        <v>0.15</v>
      </c>
      <c r="L115" s="86">
        <v>20.89</v>
      </c>
      <c r="M115" s="86">
        <v>21.14</v>
      </c>
      <c r="N115" s="86">
        <v>21.68</v>
      </c>
      <c r="O115" s="86">
        <v>-2.0</v>
      </c>
      <c r="P115" s="87" t="s">
        <v>516</v>
      </c>
      <c r="Q115" s="86">
        <v>0.0</v>
      </c>
      <c r="R115" s="86">
        <v>0.0</v>
      </c>
      <c r="S115" s="88">
        <v>13.0</v>
      </c>
      <c r="T115" s="88">
        <v>17.57</v>
      </c>
      <c r="U115" s="89">
        <v>46132.0</v>
      </c>
      <c r="V115" s="84"/>
      <c r="W115" s="90"/>
    </row>
    <row r="116">
      <c r="A116" s="83" t="s">
        <v>811</v>
      </c>
      <c r="B116" s="84" t="s">
        <v>812</v>
      </c>
      <c r="C116" s="84" t="s">
        <v>561</v>
      </c>
      <c r="D116" s="86">
        <v>59.8</v>
      </c>
      <c r="E116" s="86">
        <v>-1.3</v>
      </c>
      <c r="F116" s="86">
        <v>-2.13</v>
      </c>
      <c r="G116" s="87" t="s">
        <v>535</v>
      </c>
      <c r="H116" s="86">
        <v>20.71</v>
      </c>
      <c r="I116" s="86">
        <v>3.0</v>
      </c>
      <c r="J116" s="86">
        <v>727.0</v>
      </c>
      <c r="K116" s="86">
        <v>0.85</v>
      </c>
      <c r="L116" s="86">
        <v>58.08</v>
      </c>
      <c r="M116" s="86">
        <v>50.26</v>
      </c>
      <c r="N116" s="86">
        <v>45.15</v>
      </c>
      <c r="O116" s="86">
        <v>28.0</v>
      </c>
      <c r="P116" s="87" t="s">
        <v>554</v>
      </c>
      <c r="Q116" s="86">
        <v>0.0</v>
      </c>
      <c r="R116" s="86">
        <v>10.0</v>
      </c>
      <c r="S116" s="88">
        <v>0.0</v>
      </c>
      <c r="T116" s="88">
        <v>0.0</v>
      </c>
      <c r="U116" s="89">
        <v>46132.0</v>
      </c>
      <c r="V116" s="84"/>
      <c r="W116" s="90"/>
    </row>
    <row r="117">
      <c r="A117" s="83" t="s">
        <v>813</v>
      </c>
      <c r="B117" s="84" t="s">
        <v>814</v>
      </c>
      <c r="C117" s="84" t="s">
        <v>533</v>
      </c>
      <c r="D117" s="86">
        <v>86.1</v>
      </c>
      <c r="E117" s="86">
        <v>7.8</v>
      </c>
      <c r="F117" s="86">
        <v>9.96</v>
      </c>
      <c r="G117" s="87" t="s">
        <v>539</v>
      </c>
      <c r="H117" s="86">
        <v>4.59</v>
      </c>
      <c r="I117" s="86">
        <v>2.0</v>
      </c>
      <c r="J117" s="86">
        <v>4249.0</v>
      </c>
      <c r="K117" s="86">
        <v>3.31</v>
      </c>
      <c r="L117" s="86">
        <v>80.58</v>
      </c>
      <c r="M117" s="86">
        <v>80.36</v>
      </c>
      <c r="N117" s="86">
        <v>75.95</v>
      </c>
      <c r="O117" s="86">
        <v>567.0</v>
      </c>
      <c r="P117" s="87" t="s">
        <v>540</v>
      </c>
      <c r="Q117" s="86">
        <v>0.0</v>
      </c>
      <c r="R117" s="86">
        <v>220.0</v>
      </c>
      <c r="S117" s="88">
        <v>986.0</v>
      </c>
      <c r="T117" s="88">
        <v>23.21</v>
      </c>
      <c r="U117" s="89">
        <v>46132.0</v>
      </c>
      <c r="V117" s="84"/>
      <c r="W117" s="90"/>
    </row>
    <row r="118">
      <c r="A118" s="83" t="s">
        <v>815</v>
      </c>
      <c r="B118" s="84" t="s">
        <v>816</v>
      </c>
      <c r="C118" s="84" t="s">
        <v>543</v>
      </c>
      <c r="D118" s="86">
        <v>29.15</v>
      </c>
      <c r="E118" s="86">
        <v>-0.4</v>
      </c>
      <c r="F118" s="86">
        <v>-1.35</v>
      </c>
      <c r="G118" s="87" t="s">
        <v>626</v>
      </c>
      <c r="H118" s="86">
        <v>0.0</v>
      </c>
      <c r="I118" s="86">
        <v>0.0</v>
      </c>
      <c r="J118" s="86">
        <v>718.0</v>
      </c>
      <c r="K118" s="86">
        <v>0.43</v>
      </c>
      <c r="L118" s="86">
        <v>29.89</v>
      </c>
      <c r="M118" s="86">
        <v>29.96</v>
      </c>
      <c r="N118" s="86">
        <v>29.8</v>
      </c>
      <c r="O118" s="86">
        <v>-135.0</v>
      </c>
      <c r="P118" s="87" t="s">
        <v>566</v>
      </c>
      <c r="Q118" s="86">
        <v>0.0</v>
      </c>
      <c r="R118" s="86">
        <v>0.0</v>
      </c>
      <c r="S118" s="88">
        <v>57.0</v>
      </c>
      <c r="T118" s="88">
        <v>7.94</v>
      </c>
      <c r="U118" s="89">
        <v>46132.0</v>
      </c>
      <c r="V118" s="84"/>
      <c r="W118" s="90"/>
    </row>
    <row r="119">
      <c r="A119" s="83" t="s">
        <v>817</v>
      </c>
      <c r="B119" s="84" t="s">
        <v>818</v>
      </c>
      <c r="C119" s="84" t="s">
        <v>557</v>
      </c>
      <c r="D119" s="86">
        <v>30.0</v>
      </c>
      <c r="E119" s="86">
        <v>-0.2</v>
      </c>
      <c r="F119" s="86">
        <v>-0.66</v>
      </c>
      <c r="G119" s="87" t="s">
        <v>553</v>
      </c>
      <c r="H119" s="86">
        <v>1.99</v>
      </c>
      <c r="I119" s="86">
        <v>1.0</v>
      </c>
      <c r="J119" s="86">
        <v>341.0</v>
      </c>
      <c r="K119" s="86">
        <v>0.35</v>
      </c>
      <c r="L119" s="86">
        <v>30.57</v>
      </c>
      <c r="M119" s="86">
        <v>28.9</v>
      </c>
      <c r="N119" s="86">
        <v>28.52</v>
      </c>
      <c r="O119" s="86">
        <v>46.0</v>
      </c>
      <c r="P119" s="87" t="s">
        <v>540</v>
      </c>
      <c r="Q119" s="86">
        <v>0.0</v>
      </c>
      <c r="R119" s="86">
        <v>12.0</v>
      </c>
      <c r="S119" s="88">
        <v>58.0</v>
      </c>
      <c r="T119" s="88">
        <v>17.01</v>
      </c>
      <c r="U119" s="89">
        <v>46132.0</v>
      </c>
      <c r="V119" s="84"/>
      <c r="W119" s="84"/>
    </row>
    <row r="120">
      <c r="A120" s="83" t="s">
        <v>819</v>
      </c>
      <c r="B120" s="84" t="s">
        <v>820</v>
      </c>
      <c r="C120" s="84" t="s">
        <v>557</v>
      </c>
      <c r="D120" s="86">
        <v>18.9</v>
      </c>
      <c r="E120" s="86">
        <v>-0.35</v>
      </c>
      <c r="F120" s="86">
        <v>-1.82</v>
      </c>
      <c r="G120" s="87" t="s">
        <v>566</v>
      </c>
      <c r="H120" s="86">
        <v>-1.51</v>
      </c>
      <c r="I120" s="86">
        <v>0.0</v>
      </c>
      <c r="J120" s="86">
        <v>650.0</v>
      </c>
      <c r="K120" s="86">
        <v>0.45</v>
      </c>
      <c r="L120" s="86">
        <v>19.21</v>
      </c>
      <c r="M120" s="86">
        <v>19.37</v>
      </c>
      <c r="N120" s="86">
        <v>19.43</v>
      </c>
      <c r="O120" s="86">
        <v>-189.0</v>
      </c>
      <c r="P120" s="87" t="s">
        <v>529</v>
      </c>
      <c r="Q120" s="86">
        <v>0.0</v>
      </c>
      <c r="R120" s="86">
        <v>0.0</v>
      </c>
      <c r="S120" s="88">
        <v>88.0</v>
      </c>
      <c r="T120" s="88">
        <v>13.54</v>
      </c>
      <c r="U120" s="89">
        <v>46132.0</v>
      </c>
      <c r="V120" s="84"/>
      <c r="W120" s="90"/>
    </row>
    <row r="121">
      <c r="A121" s="83" t="s">
        <v>821</v>
      </c>
      <c r="B121" s="84" t="s">
        <v>822</v>
      </c>
      <c r="C121" s="84" t="s">
        <v>528</v>
      </c>
      <c r="D121" s="86">
        <v>32.6</v>
      </c>
      <c r="E121" s="86">
        <v>-0.1</v>
      </c>
      <c r="F121" s="86">
        <v>-0.31</v>
      </c>
      <c r="G121" s="87" t="s">
        <v>529</v>
      </c>
      <c r="H121" s="86">
        <v>-1.22</v>
      </c>
      <c r="I121" s="86">
        <v>0.0</v>
      </c>
      <c r="J121" s="86">
        <v>221.0</v>
      </c>
      <c r="K121" s="86">
        <v>0.1</v>
      </c>
      <c r="L121" s="86">
        <v>32.93</v>
      </c>
      <c r="M121" s="86">
        <v>33.14</v>
      </c>
      <c r="N121" s="86">
        <v>33.38</v>
      </c>
      <c r="O121" s="86">
        <v>-13.0</v>
      </c>
      <c r="P121" s="87" t="s">
        <v>585</v>
      </c>
      <c r="Q121" s="86">
        <v>0.0</v>
      </c>
      <c r="R121" s="86">
        <v>0.0</v>
      </c>
      <c r="S121" s="88">
        <v>21.0</v>
      </c>
      <c r="T121" s="88">
        <v>9.5</v>
      </c>
      <c r="U121" s="89">
        <v>46132.0</v>
      </c>
      <c r="V121" s="84"/>
      <c r="W121" s="90"/>
    </row>
    <row r="122">
      <c r="A122" s="83" t="s">
        <v>823</v>
      </c>
      <c r="B122" s="84" t="s">
        <v>824</v>
      </c>
      <c r="C122" s="84" t="s">
        <v>523</v>
      </c>
      <c r="D122" s="86">
        <v>29.75</v>
      </c>
      <c r="E122" s="86">
        <v>-0.05</v>
      </c>
      <c r="F122" s="86">
        <v>-0.17</v>
      </c>
      <c r="G122" s="87" t="s">
        <v>664</v>
      </c>
      <c r="H122" s="86">
        <v>-1.13</v>
      </c>
      <c r="I122" s="86">
        <v>0.0</v>
      </c>
      <c r="J122" s="86">
        <v>356.0</v>
      </c>
      <c r="K122" s="86">
        <v>0.17</v>
      </c>
      <c r="L122" s="86">
        <v>29.93</v>
      </c>
      <c r="M122" s="86">
        <v>30.24</v>
      </c>
      <c r="N122" s="86">
        <v>30.81</v>
      </c>
      <c r="O122" s="86">
        <v>-107.0</v>
      </c>
      <c r="P122" s="87" t="s">
        <v>524</v>
      </c>
      <c r="Q122" s="86">
        <v>0.0</v>
      </c>
      <c r="R122" s="86">
        <v>0.0</v>
      </c>
      <c r="S122" s="88">
        <v>0.0</v>
      </c>
      <c r="T122" s="88">
        <v>0.0</v>
      </c>
      <c r="U122" s="89">
        <v>46132.0</v>
      </c>
      <c r="V122" s="84"/>
      <c r="W122" s="90"/>
    </row>
    <row r="123">
      <c r="A123" s="83" t="s">
        <v>825</v>
      </c>
      <c r="B123" s="84" t="s">
        <v>826</v>
      </c>
      <c r="C123" s="84" t="s">
        <v>588</v>
      </c>
      <c r="D123" s="86">
        <v>6.09</v>
      </c>
      <c r="E123" s="86">
        <v>-0.11</v>
      </c>
      <c r="F123" s="86">
        <v>-1.77</v>
      </c>
      <c r="G123" s="87" t="s">
        <v>516</v>
      </c>
      <c r="H123" s="86">
        <v>-3.69</v>
      </c>
      <c r="I123" s="86">
        <v>0.0</v>
      </c>
      <c r="J123" s="86">
        <v>58.0</v>
      </c>
      <c r="K123" s="86">
        <v>0.04</v>
      </c>
      <c r="L123" s="86">
        <v>6.23</v>
      </c>
      <c r="M123" s="86">
        <v>6.32</v>
      </c>
      <c r="N123" s="86">
        <v>6.32</v>
      </c>
      <c r="O123" s="86">
        <v>-2.0</v>
      </c>
      <c r="P123" s="87" t="s">
        <v>544</v>
      </c>
      <c r="Q123" s="86">
        <v>0.0</v>
      </c>
      <c r="R123" s="86">
        <v>0.0</v>
      </c>
      <c r="S123" s="88">
        <v>0.0</v>
      </c>
      <c r="T123" s="88">
        <v>0.0</v>
      </c>
      <c r="U123" s="89">
        <v>46132.0</v>
      </c>
      <c r="V123" s="84"/>
      <c r="W123" s="90"/>
    </row>
    <row r="124">
      <c r="A124" s="83" t="s">
        <v>827</v>
      </c>
      <c r="B124" s="84" t="s">
        <v>828</v>
      </c>
      <c r="C124" s="84" t="s">
        <v>533</v>
      </c>
      <c r="D124" s="86">
        <v>200.0</v>
      </c>
      <c r="E124" s="86">
        <v>2.0</v>
      </c>
      <c r="F124" s="86">
        <v>1.01</v>
      </c>
      <c r="G124" s="87" t="s">
        <v>575</v>
      </c>
      <c r="H124" s="86">
        <v>6.28</v>
      </c>
      <c r="I124" s="86">
        <v>0.0</v>
      </c>
      <c r="J124" s="86">
        <v>1137.0</v>
      </c>
      <c r="K124" s="86">
        <v>0.76</v>
      </c>
      <c r="L124" s="86">
        <v>195.4</v>
      </c>
      <c r="M124" s="86">
        <v>191.1</v>
      </c>
      <c r="N124" s="86">
        <v>189.12</v>
      </c>
      <c r="O124" s="86">
        <v>303.0</v>
      </c>
      <c r="P124" s="87" t="s">
        <v>525</v>
      </c>
      <c r="Q124" s="86">
        <v>-18.0</v>
      </c>
      <c r="R124" s="86">
        <v>12.0</v>
      </c>
      <c r="S124" s="88">
        <v>195.0</v>
      </c>
      <c r="T124" s="88">
        <v>17.15</v>
      </c>
      <c r="U124" s="89">
        <v>46132.0</v>
      </c>
      <c r="V124" s="84"/>
      <c r="W124" s="90"/>
    </row>
    <row r="125">
      <c r="A125" s="83" t="s">
        <v>829</v>
      </c>
      <c r="B125" s="84" t="s">
        <v>830</v>
      </c>
      <c r="C125" s="84" t="s">
        <v>561</v>
      </c>
      <c r="D125" s="86">
        <v>21.85</v>
      </c>
      <c r="E125" s="86">
        <v>0.75</v>
      </c>
      <c r="F125" s="86">
        <v>3.55</v>
      </c>
      <c r="G125" s="87" t="s">
        <v>520</v>
      </c>
      <c r="H125" s="86">
        <v>3.56</v>
      </c>
      <c r="I125" s="86">
        <v>0.0</v>
      </c>
      <c r="J125" s="86">
        <v>230.0</v>
      </c>
      <c r="K125" s="86">
        <v>0.31</v>
      </c>
      <c r="L125" s="86">
        <v>21.12</v>
      </c>
      <c r="M125" s="86">
        <v>21.16</v>
      </c>
      <c r="N125" s="86">
        <v>21.44</v>
      </c>
      <c r="O125" s="86">
        <v>3.0</v>
      </c>
      <c r="P125" s="87" t="s">
        <v>694</v>
      </c>
      <c r="Q125" s="86">
        <v>0.0</v>
      </c>
      <c r="R125" s="86">
        <v>0.0</v>
      </c>
      <c r="S125" s="88">
        <v>39.0</v>
      </c>
      <c r="T125" s="88">
        <v>16.96</v>
      </c>
      <c r="U125" s="89">
        <v>46132.0</v>
      </c>
      <c r="V125" s="84"/>
      <c r="W125" s="90"/>
    </row>
    <row r="126">
      <c r="A126" s="83" t="s">
        <v>831</v>
      </c>
      <c r="B126" s="84" t="s">
        <v>832</v>
      </c>
      <c r="C126" s="84" t="s">
        <v>702</v>
      </c>
      <c r="D126" s="86">
        <v>40.75</v>
      </c>
      <c r="E126" s="86">
        <v>-1.0</v>
      </c>
      <c r="F126" s="86">
        <v>-2.4</v>
      </c>
      <c r="G126" s="87" t="s">
        <v>833</v>
      </c>
      <c r="H126" s="86">
        <v>1.29</v>
      </c>
      <c r="I126" s="86">
        <v>0.0</v>
      </c>
      <c r="J126" s="86">
        <v>157.0</v>
      </c>
      <c r="K126" s="86">
        <v>0.05</v>
      </c>
      <c r="L126" s="86">
        <v>41.03</v>
      </c>
      <c r="M126" s="86">
        <v>40.76</v>
      </c>
      <c r="N126" s="86">
        <v>41.11</v>
      </c>
      <c r="O126" s="86">
        <v>-45.0</v>
      </c>
      <c r="P126" s="87" t="s">
        <v>626</v>
      </c>
      <c r="Q126" s="86">
        <v>0.0</v>
      </c>
      <c r="R126" s="86">
        <v>0.0</v>
      </c>
      <c r="S126" s="88">
        <v>24.0</v>
      </c>
      <c r="T126" s="88">
        <v>15.29</v>
      </c>
      <c r="U126" s="89">
        <v>46132.0</v>
      </c>
      <c r="V126" s="84"/>
      <c r="W126" s="90"/>
    </row>
    <row r="127">
      <c r="A127" s="83" t="s">
        <v>834</v>
      </c>
      <c r="B127" s="84" t="s">
        <v>835</v>
      </c>
      <c r="C127" s="84" t="s">
        <v>533</v>
      </c>
      <c r="D127" s="86">
        <v>91.0</v>
      </c>
      <c r="E127" s="86">
        <v>0.5</v>
      </c>
      <c r="F127" s="86">
        <v>0.55</v>
      </c>
      <c r="G127" s="87" t="s">
        <v>554</v>
      </c>
      <c r="H127" s="86">
        <v>6.64</v>
      </c>
      <c r="I127" s="86">
        <v>0.0</v>
      </c>
      <c r="J127" s="86">
        <v>573.0</v>
      </c>
      <c r="K127" s="86">
        <v>0.44</v>
      </c>
      <c r="L127" s="86">
        <v>88.48</v>
      </c>
      <c r="M127" s="86">
        <v>86.07</v>
      </c>
      <c r="N127" s="86">
        <v>83.77</v>
      </c>
      <c r="O127" s="86">
        <v>-152.0</v>
      </c>
      <c r="P127" s="87" t="s">
        <v>582</v>
      </c>
      <c r="Q127" s="86">
        <v>0.0</v>
      </c>
      <c r="R127" s="86">
        <v>11.0</v>
      </c>
      <c r="S127" s="88">
        <v>78.0</v>
      </c>
      <c r="T127" s="88">
        <v>13.61</v>
      </c>
      <c r="U127" s="89">
        <v>46132.0</v>
      </c>
      <c r="V127" s="84"/>
      <c r="W127" s="90"/>
    </row>
    <row r="128">
      <c r="A128" s="83" t="s">
        <v>836</v>
      </c>
      <c r="B128" s="84" t="s">
        <v>837</v>
      </c>
      <c r="C128" s="84" t="s">
        <v>543</v>
      </c>
      <c r="D128" s="86">
        <v>25.3</v>
      </c>
      <c r="E128" s="86">
        <v>-0.05</v>
      </c>
      <c r="F128" s="86">
        <v>-0.2</v>
      </c>
      <c r="G128" s="87" t="s">
        <v>562</v>
      </c>
      <c r="H128" s="86">
        <v>2.21</v>
      </c>
      <c r="I128" s="86">
        <v>0.0</v>
      </c>
      <c r="J128" s="86">
        <v>25.0</v>
      </c>
      <c r="K128" s="86">
        <v>0.03</v>
      </c>
      <c r="L128" s="86">
        <v>25.17</v>
      </c>
      <c r="M128" s="86">
        <v>25.02</v>
      </c>
      <c r="N128" s="86">
        <v>24.95</v>
      </c>
      <c r="O128" s="86">
        <v>17.0</v>
      </c>
      <c r="P128" s="87" t="s">
        <v>554</v>
      </c>
      <c r="Q128" s="86">
        <v>0.0</v>
      </c>
      <c r="R128" s="86">
        <v>0.0</v>
      </c>
      <c r="S128" s="88">
        <v>3.0</v>
      </c>
      <c r="T128" s="88">
        <v>12.0</v>
      </c>
      <c r="U128" s="89">
        <v>46132.0</v>
      </c>
      <c r="V128" s="84"/>
      <c r="W128" s="90"/>
    </row>
    <row r="129">
      <c r="A129" s="83" t="s">
        <v>838</v>
      </c>
      <c r="B129" s="84" t="s">
        <v>839</v>
      </c>
      <c r="C129" s="84" t="s">
        <v>538</v>
      </c>
      <c r="D129" s="86">
        <v>56.5</v>
      </c>
      <c r="E129" s="86">
        <v>5.1</v>
      </c>
      <c r="F129" s="86">
        <v>9.92</v>
      </c>
      <c r="G129" s="87" t="s">
        <v>520</v>
      </c>
      <c r="H129" s="86">
        <v>11.72</v>
      </c>
      <c r="I129" s="86">
        <v>1.0</v>
      </c>
      <c r="J129" s="86">
        <v>823.0</v>
      </c>
      <c r="K129" s="86">
        <v>0.57</v>
      </c>
      <c r="L129" s="86">
        <v>51.85</v>
      </c>
      <c r="M129" s="86">
        <v>50.08</v>
      </c>
      <c r="N129" s="86">
        <v>49.09</v>
      </c>
      <c r="O129" s="86">
        <v>-98.0</v>
      </c>
      <c r="P129" s="87" t="s">
        <v>664</v>
      </c>
      <c r="Q129" s="86">
        <v>-27.0</v>
      </c>
      <c r="R129" s="86">
        <v>13.0</v>
      </c>
      <c r="S129" s="88">
        <v>224.0</v>
      </c>
      <c r="T129" s="88">
        <v>27.22</v>
      </c>
      <c r="U129" s="89">
        <v>46132.0</v>
      </c>
      <c r="V129" s="84"/>
      <c r="W129" s="90"/>
    </row>
    <row r="130">
      <c r="A130" s="83" t="s">
        <v>840</v>
      </c>
      <c r="B130" s="84" t="s">
        <v>841</v>
      </c>
      <c r="C130" s="84" t="s">
        <v>543</v>
      </c>
      <c r="D130" s="86">
        <v>60.8</v>
      </c>
      <c r="E130" s="86">
        <v>0.0</v>
      </c>
      <c r="F130" s="86">
        <v>0.0</v>
      </c>
      <c r="G130" s="87" t="s">
        <v>549</v>
      </c>
      <c r="H130" s="86">
        <v>-1.47</v>
      </c>
      <c r="I130" s="86">
        <v>0.0</v>
      </c>
      <c r="J130" s="86">
        <v>21.0</v>
      </c>
      <c r="K130" s="86">
        <v>0.03</v>
      </c>
      <c r="L130" s="86">
        <v>60.9</v>
      </c>
      <c r="M130" s="86">
        <v>61.65</v>
      </c>
      <c r="N130" s="86">
        <v>61.77</v>
      </c>
      <c r="O130" s="86">
        <v>6.0</v>
      </c>
      <c r="P130" s="87" t="s">
        <v>554</v>
      </c>
      <c r="Q130" s="86">
        <v>0.0</v>
      </c>
      <c r="R130" s="86">
        <v>0.0</v>
      </c>
      <c r="S130" s="88">
        <v>7.0</v>
      </c>
      <c r="T130" s="88">
        <v>33.33</v>
      </c>
      <c r="U130" s="89">
        <v>46132.0</v>
      </c>
      <c r="V130" s="84"/>
      <c r="W130" s="84"/>
    </row>
    <row r="131">
      <c r="A131" s="83" t="s">
        <v>842</v>
      </c>
      <c r="B131" s="84" t="s">
        <v>843</v>
      </c>
      <c r="C131" s="84" t="s">
        <v>557</v>
      </c>
      <c r="D131" s="86">
        <v>160.5</v>
      </c>
      <c r="E131" s="86">
        <v>-0.5</v>
      </c>
      <c r="F131" s="86">
        <v>-0.31</v>
      </c>
      <c r="G131" s="87" t="s">
        <v>535</v>
      </c>
      <c r="H131" s="86">
        <v>8.81</v>
      </c>
      <c r="I131" s="86">
        <v>0.0</v>
      </c>
      <c r="J131" s="86">
        <v>153.0</v>
      </c>
      <c r="K131" s="86">
        <v>0.18</v>
      </c>
      <c r="L131" s="86">
        <v>157.8</v>
      </c>
      <c r="M131" s="86">
        <v>151.25</v>
      </c>
      <c r="N131" s="86">
        <v>151.97</v>
      </c>
      <c r="O131" s="86">
        <v>-24.0</v>
      </c>
      <c r="P131" s="87" t="s">
        <v>549</v>
      </c>
      <c r="Q131" s="86">
        <v>0.0</v>
      </c>
      <c r="R131" s="86">
        <v>2.0</v>
      </c>
      <c r="S131" s="88">
        <v>33.0</v>
      </c>
      <c r="T131" s="88">
        <v>21.57</v>
      </c>
      <c r="U131" s="89">
        <v>46132.0</v>
      </c>
      <c r="V131" s="84"/>
      <c r="W131" s="90"/>
    </row>
    <row r="132">
      <c r="A132" s="83" t="s">
        <v>844</v>
      </c>
      <c r="B132" s="84" t="s">
        <v>845</v>
      </c>
      <c r="C132" s="84" t="s">
        <v>754</v>
      </c>
      <c r="D132" s="86">
        <v>69.2</v>
      </c>
      <c r="E132" s="86">
        <v>0.0</v>
      </c>
      <c r="F132" s="86">
        <v>0.0</v>
      </c>
      <c r="G132" s="87" t="s">
        <v>566</v>
      </c>
      <c r="H132" s="86">
        <v>1.31</v>
      </c>
      <c r="I132" s="86">
        <v>0.0</v>
      </c>
      <c r="J132" s="86">
        <v>925.0</v>
      </c>
      <c r="K132" s="86">
        <v>0.24</v>
      </c>
      <c r="L132" s="86">
        <v>69.4</v>
      </c>
      <c r="M132" s="86">
        <v>69.06</v>
      </c>
      <c r="N132" s="86">
        <v>70.3</v>
      </c>
      <c r="O132" s="86">
        <v>103.0</v>
      </c>
      <c r="P132" s="87" t="s">
        <v>525</v>
      </c>
      <c r="Q132" s="86">
        <v>0.0</v>
      </c>
      <c r="R132" s="86">
        <v>10.0</v>
      </c>
      <c r="S132" s="88">
        <v>236.0</v>
      </c>
      <c r="T132" s="88">
        <v>25.51</v>
      </c>
      <c r="U132" s="89">
        <v>46132.0</v>
      </c>
      <c r="V132" s="84"/>
      <c r="W132" s="90"/>
    </row>
    <row r="133">
      <c r="A133" s="83" t="s">
        <v>846</v>
      </c>
      <c r="B133" s="84" t="s">
        <v>847</v>
      </c>
      <c r="C133" s="84" t="s">
        <v>533</v>
      </c>
      <c r="D133" s="86">
        <v>25.6</v>
      </c>
      <c r="E133" s="86">
        <v>2.15</v>
      </c>
      <c r="F133" s="86">
        <v>9.17</v>
      </c>
      <c r="G133" s="87" t="s">
        <v>578</v>
      </c>
      <c r="H133" s="86">
        <v>16.18</v>
      </c>
      <c r="I133" s="86">
        <v>2.0</v>
      </c>
      <c r="J133" s="86">
        <v>2184.0</v>
      </c>
      <c r="K133" s="86">
        <v>3.95</v>
      </c>
      <c r="L133" s="86">
        <v>23.09</v>
      </c>
      <c r="M133" s="86">
        <v>22.43</v>
      </c>
      <c r="N133" s="86">
        <v>22.49</v>
      </c>
      <c r="O133" s="86">
        <v>197.0</v>
      </c>
      <c r="P133" s="87" t="s">
        <v>578</v>
      </c>
      <c r="Q133" s="86">
        <v>0.0</v>
      </c>
      <c r="R133" s="86">
        <v>0.0</v>
      </c>
      <c r="S133" s="88">
        <v>849.0</v>
      </c>
      <c r="T133" s="88">
        <v>38.87</v>
      </c>
      <c r="U133" s="89">
        <v>46132.0</v>
      </c>
      <c r="V133" s="84"/>
      <c r="W133" s="90"/>
    </row>
    <row r="134">
      <c r="A134" s="83" t="s">
        <v>848</v>
      </c>
      <c r="B134" s="84" t="s">
        <v>849</v>
      </c>
      <c r="C134" s="84" t="s">
        <v>596</v>
      </c>
      <c r="D134" s="86">
        <v>18.1</v>
      </c>
      <c r="E134" s="86">
        <v>-0.2</v>
      </c>
      <c r="F134" s="86">
        <v>-1.09</v>
      </c>
      <c r="G134" s="87" t="s">
        <v>566</v>
      </c>
      <c r="H134" s="86">
        <v>-0.26</v>
      </c>
      <c r="I134" s="86">
        <v>0.0</v>
      </c>
      <c r="J134" s="86">
        <v>28604.0</v>
      </c>
      <c r="K134" s="86">
        <v>0.47</v>
      </c>
      <c r="L134" s="86">
        <v>18.25</v>
      </c>
      <c r="M134" s="86">
        <v>18.24</v>
      </c>
      <c r="N134" s="86">
        <v>18.39</v>
      </c>
      <c r="O134" s="86">
        <v>-11707.0</v>
      </c>
      <c r="P134" s="87" t="s">
        <v>516</v>
      </c>
      <c r="Q134" s="86">
        <v>-2844.0</v>
      </c>
      <c r="R134" s="86">
        <v>-951.0</v>
      </c>
      <c r="S134" s="88">
        <v>2975.0</v>
      </c>
      <c r="T134" s="88">
        <v>10.4</v>
      </c>
      <c r="U134" s="89">
        <v>46132.0</v>
      </c>
      <c r="V134" s="84"/>
      <c r="W134" s="90"/>
    </row>
    <row r="135">
      <c r="A135" s="83" t="s">
        <v>850</v>
      </c>
      <c r="B135" s="84" t="s">
        <v>851</v>
      </c>
      <c r="C135" s="84" t="s">
        <v>543</v>
      </c>
      <c r="D135" s="86">
        <v>51.8</v>
      </c>
      <c r="E135" s="86">
        <v>0.0</v>
      </c>
      <c r="F135" s="86">
        <v>0.0</v>
      </c>
      <c r="G135" s="87" t="s">
        <v>852</v>
      </c>
      <c r="H135" s="86">
        <v>0.0</v>
      </c>
      <c r="I135" s="86">
        <v>0.0</v>
      </c>
      <c r="J135" s="86">
        <v>3781.0</v>
      </c>
      <c r="K135" s="86">
        <v>3.1</v>
      </c>
      <c r="L135" s="86">
        <v>51.8</v>
      </c>
      <c r="M135" s="86">
        <v>51.8</v>
      </c>
      <c r="N135" s="86">
        <v>51.8</v>
      </c>
      <c r="O135" s="86">
        <v>0.0</v>
      </c>
      <c r="P135" s="87" t="s">
        <v>852</v>
      </c>
      <c r="Q135" s="86">
        <v>0.0</v>
      </c>
      <c r="R135" s="86">
        <v>0.0</v>
      </c>
      <c r="S135" s="88">
        <v>0.0</v>
      </c>
      <c r="T135" s="88">
        <v>0.0</v>
      </c>
      <c r="U135" s="89">
        <v>46132.0</v>
      </c>
      <c r="V135" s="84"/>
      <c r="W135" s="90"/>
    </row>
    <row r="136">
      <c r="A136" s="83" t="s">
        <v>853</v>
      </c>
      <c r="B136" s="84" t="s">
        <v>854</v>
      </c>
      <c r="C136" s="84" t="s">
        <v>528</v>
      </c>
      <c r="D136" s="86">
        <v>11.95</v>
      </c>
      <c r="E136" s="86">
        <v>-0.25</v>
      </c>
      <c r="F136" s="86">
        <v>-2.05</v>
      </c>
      <c r="G136" s="87" t="s">
        <v>529</v>
      </c>
      <c r="H136" s="86">
        <v>-6.68</v>
      </c>
      <c r="I136" s="86">
        <v>0.0</v>
      </c>
      <c r="J136" s="86">
        <v>6339.0</v>
      </c>
      <c r="K136" s="86">
        <v>0.48</v>
      </c>
      <c r="L136" s="86">
        <v>12.47</v>
      </c>
      <c r="M136" s="86">
        <v>12.32</v>
      </c>
      <c r="N136" s="86">
        <v>12.55</v>
      </c>
      <c r="O136" s="86">
        <v>970.0</v>
      </c>
      <c r="P136" s="87" t="s">
        <v>575</v>
      </c>
      <c r="Q136" s="86">
        <v>0.0</v>
      </c>
      <c r="R136" s="86">
        <v>-241.0</v>
      </c>
      <c r="S136" s="88">
        <v>1273.0</v>
      </c>
      <c r="T136" s="88">
        <v>20.08</v>
      </c>
      <c r="U136" s="89">
        <v>46132.0</v>
      </c>
      <c r="V136" s="84"/>
      <c r="W136" s="84"/>
    </row>
    <row r="137">
      <c r="A137" s="83" t="s">
        <v>855</v>
      </c>
      <c r="B137" s="84" t="s">
        <v>856</v>
      </c>
      <c r="C137" s="84" t="s">
        <v>561</v>
      </c>
      <c r="D137" s="86">
        <v>7.52</v>
      </c>
      <c r="E137" s="86">
        <v>0.68</v>
      </c>
      <c r="F137" s="86">
        <v>9.94</v>
      </c>
      <c r="G137" s="87" t="s">
        <v>520</v>
      </c>
      <c r="H137" s="86">
        <v>18.79</v>
      </c>
      <c r="I137" s="86">
        <v>4.0</v>
      </c>
      <c r="J137" s="86">
        <v>3424.0</v>
      </c>
      <c r="K137" s="86">
        <v>1.19</v>
      </c>
      <c r="L137" s="86">
        <v>6.62</v>
      </c>
      <c r="M137" s="86">
        <v>6.46</v>
      </c>
      <c r="N137" s="86">
        <v>6.38</v>
      </c>
      <c r="O137" s="86">
        <v>-222.0</v>
      </c>
      <c r="P137" s="87" t="s">
        <v>833</v>
      </c>
      <c r="Q137" s="86">
        <v>0.0</v>
      </c>
      <c r="R137" s="86">
        <v>0.0</v>
      </c>
      <c r="S137" s="88">
        <v>0.0</v>
      </c>
      <c r="T137" s="88">
        <v>0.0</v>
      </c>
      <c r="U137" s="89">
        <v>46132.0</v>
      </c>
      <c r="V137" s="84"/>
      <c r="W137" s="84"/>
    </row>
    <row r="138">
      <c r="A138" s="83" t="s">
        <v>857</v>
      </c>
      <c r="B138" s="84" t="s">
        <v>858</v>
      </c>
      <c r="C138" s="84" t="s">
        <v>859</v>
      </c>
      <c r="D138" s="86">
        <v>230.0</v>
      </c>
      <c r="E138" s="86">
        <v>20.5</v>
      </c>
      <c r="F138" s="86">
        <v>9.79</v>
      </c>
      <c r="G138" s="87" t="s">
        <v>578</v>
      </c>
      <c r="H138" s="86">
        <v>25.69</v>
      </c>
      <c r="I138" s="86">
        <v>1.0</v>
      </c>
      <c r="J138" s="86">
        <v>386.0</v>
      </c>
      <c r="K138" s="86">
        <v>0.58</v>
      </c>
      <c r="L138" s="86">
        <v>201.7</v>
      </c>
      <c r="M138" s="86">
        <v>191.0</v>
      </c>
      <c r="N138" s="86">
        <v>189.95</v>
      </c>
      <c r="O138" s="86">
        <v>-9.0</v>
      </c>
      <c r="P138" s="87" t="s">
        <v>566</v>
      </c>
      <c r="Q138" s="86">
        <v>0.0</v>
      </c>
      <c r="R138" s="86">
        <v>0.0</v>
      </c>
      <c r="S138" s="88">
        <v>0.0</v>
      </c>
      <c r="T138" s="88">
        <v>0.0</v>
      </c>
      <c r="U138" s="89">
        <v>46132.0</v>
      </c>
      <c r="V138" s="84"/>
      <c r="W138" s="90"/>
    </row>
    <row r="139">
      <c r="A139" s="83" t="s">
        <v>860</v>
      </c>
      <c r="B139" s="84" t="s">
        <v>861</v>
      </c>
      <c r="C139" s="84" t="s">
        <v>569</v>
      </c>
      <c r="D139" s="86">
        <v>54.6</v>
      </c>
      <c r="E139" s="86">
        <v>-0.9</v>
      </c>
      <c r="F139" s="86">
        <v>-1.62</v>
      </c>
      <c r="G139" s="87" t="s">
        <v>566</v>
      </c>
      <c r="H139" s="86">
        <v>1.56</v>
      </c>
      <c r="I139" s="86">
        <v>0.0</v>
      </c>
      <c r="J139" s="86">
        <v>427.0</v>
      </c>
      <c r="K139" s="86">
        <v>0.43</v>
      </c>
      <c r="L139" s="86">
        <v>54.88</v>
      </c>
      <c r="M139" s="86">
        <v>54.0</v>
      </c>
      <c r="N139" s="86">
        <v>53.59</v>
      </c>
      <c r="O139" s="86">
        <v>125.0</v>
      </c>
      <c r="P139" s="87" t="s">
        <v>674</v>
      </c>
      <c r="Q139" s="86">
        <v>0.0</v>
      </c>
      <c r="R139" s="86">
        <v>4.0</v>
      </c>
      <c r="S139" s="88">
        <v>56.0</v>
      </c>
      <c r="T139" s="88">
        <v>13.11</v>
      </c>
      <c r="U139" s="89">
        <v>46132.0</v>
      </c>
      <c r="V139" s="84"/>
      <c r="W139" s="90"/>
    </row>
    <row r="140">
      <c r="A140" s="83" t="s">
        <v>862</v>
      </c>
      <c r="B140" s="84" t="s">
        <v>863</v>
      </c>
      <c r="C140" s="84" t="s">
        <v>523</v>
      </c>
      <c r="D140" s="86">
        <v>18.05</v>
      </c>
      <c r="E140" s="86">
        <v>-0.45</v>
      </c>
      <c r="F140" s="86">
        <v>-2.43</v>
      </c>
      <c r="G140" s="87" t="s">
        <v>524</v>
      </c>
      <c r="H140" s="86">
        <v>-1.86</v>
      </c>
      <c r="I140" s="86">
        <v>0.0</v>
      </c>
      <c r="J140" s="86">
        <v>1491.0</v>
      </c>
      <c r="K140" s="86">
        <v>0.35</v>
      </c>
      <c r="L140" s="86">
        <v>18.38</v>
      </c>
      <c r="M140" s="86">
        <v>18.32</v>
      </c>
      <c r="N140" s="86">
        <v>18.41</v>
      </c>
      <c r="O140" s="86">
        <v>-696.0</v>
      </c>
      <c r="P140" s="87" t="s">
        <v>524</v>
      </c>
      <c r="Q140" s="86">
        <v>0.0</v>
      </c>
      <c r="R140" s="86">
        <v>-1.0</v>
      </c>
      <c r="S140" s="88">
        <v>157.0</v>
      </c>
      <c r="T140" s="88">
        <v>10.53</v>
      </c>
      <c r="U140" s="89">
        <v>46132.0</v>
      </c>
      <c r="V140" s="84"/>
      <c r="W140" s="90"/>
    </row>
    <row r="141">
      <c r="A141" s="83" t="s">
        <v>864</v>
      </c>
      <c r="B141" s="84" t="s">
        <v>865</v>
      </c>
      <c r="C141" s="84" t="s">
        <v>761</v>
      </c>
      <c r="D141" s="86">
        <v>30.15</v>
      </c>
      <c r="E141" s="86">
        <v>-0.6</v>
      </c>
      <c r="F141" s="86">
        <v>-1.95</v>
      </c>
      <c r="G141" s="87" t="s">
        <v>570</v>
      </c>
      <c r="H141" s="86">
        <v>0.06</v>
      </c>
      <c r="I141" s="86">
        <v>0.0</v>
      </c>
      <c r="J141" s="86">
        <v>1429.0</v>
      </c>
      <c r="K141" s="86">
        <v>0.16</v>
      </c>
      <c r="L141" s="86">
        <v>30.13</v>
      </c>
      <c r="M141" s="86">
        <v>30.18</v>
      </c>
      <c r="N141" s="86">
        <v>30.32</v>
      </c>
      <c r="O141" s="86">
        <v>-617.0</v>
      </c>
      <c r="P141" s="87" t="s">
        <v>570</v>
      </c>
      <c r="Q141" s="86">
        <v>2.0</v>
      </c>
      <c r="R141" s="86">
        <v>-6.0</v>
      </c>
      <c r="S141" s="88">
        <v>231.0</v>
      </c>
      <c r="T141" s="88">
        <v>16.17</v>
      </c>
      <c r="U141" s="89">
        <v>46132.0</v>
      </c>
      <c r="V141" s="84"/>
      <c r="W141" s="90"/>
    </row>
    <row r="142">
      <c r="A142" s="83" t="s">
        <v>866</v>
      </c>
      <c r="B142" s="84" t="s">
        <v>867</v>
      </c>
      <c r="C142" s="84" t="s">
        <v>859</v>
      </c>
      <c r="D142" s="86">
        <v>19.25</v>
      </c>
      <c r="E142" s="86">
        <v>0.05</v>
      </c>
      <c r="F142" s="86">
        <v>0.26</v>
      </c>
      <c r="G142" s="87" t="s">
        <v>530</v>
      </c>
      <c r="H142" s="86">
        <v>0.52</v>
      </c>
      <c r="I142" s="86">
        <v>0.0</v>
      </c>
      <c r="J142" s="86">
        <v>135.0</v>
      </c>
      <c r="K142" s="86">
        <v>0.17</v>
      </c>
      <c r="L142" s="86">
        <v>19.23</v>
      </c>
      <c r="M142" s="86">
        <v>19.27</v>
      </c>
      <c r="N142" s="86">
        <v>19.51</v>
      </c>
      <c r="O142" s="86">
        <v>-9.0</v>
      </c>
      <c r="P142" s="87" t="s">
        <v>562</v>
      </c>
      <c r="Q142" s="86">
        <v>0.0</v>
      </c>
      <c r="R142" s="86">
        <v>0.0</v>
      </c>
      <c r="S142" s="88">
        <v>4.0</v>
      </c>
      <c r="T142" s="88">
        <v>2.96</v>
      </c>
      <c r="U142" s="89">
        <v>46132.0</v>
      </c>
      <c r="V142" s="84"/>
      <c r="W142" s="90"/>
    </row>
    <row r="143">
      <c r="A143" s="83" t="s">
        <v>868</v>
      </c>
      <c r="B143" s="84" t="s">
        <v>869</v>
      </c>
      <c r="C143" s="84" t="s">
        <v>707</v>
      </c>
      <c r="D143" s="86">
        <v>13.0</v>
      </c>
      <c r="E143" s="86">
        <v>0.0</v>
      </c>
      <c r="F143" s="86">
        <v>0.0</v>
      </c>
      <c r="G143" s="87" t="s">
        <v>529</v>
      </c>
      <c r="H143" s="86">
        <v>-5.42</v>
      </c>
      <c r="I143" s="86">
        <v>0.0</v>
      </c>
      <c r="J143" s="86">
        <v>4.0</v>
      </c>
      <c r="K143" s="86">
        <v>0.02</v>
      </c>
      <c r="L143" s="86">
        <v>13.38</v>
      </c>
      <c r="M143" s="86">
        <v>13.72</v>
      </c>
      <c r="N143" s="86">
        <v>14.22</v>
      </c>
      <c r="O143" s="86">
        <v>0.0</v>
      </c>
      <c r="P143" s="87" t="s">
        <v>516</v>
      </c>
      <c r="Q143" s="86">
        <v>0.0</v>
      </c>
      <c r="R143" s="86">
        <v>0.0</v>
      </c>
      <c r="S143" s="88">
        <v>0.0</v>
      </c>
      <c r="T143" s="88">
        <v>0.0</v>
      </c>
      <c r="U143" s="89">
        <v>46132.0</v>
      </c>
      <c r="V143" s="84"/>
      <c r="W143" s="90"/>
    </row>
    <row r="144">
      <c r="A144" s="83" t="s">
        <v>870</v>
      </c>
      <c r="B144" s="84" t="s">
        <v>871</v>
      </c>
      <c r="C144" s="84" t="s">
        <v>533</v>
      </c>
      <c r="D144" s="86">
        <v>79.0</v>
      </c>
      <c r="E144" s="86">
        <v>2.9</v>
      </c>
      <c r="F144" s="86">
        <v>3.81</v>
      </c>
      <c r="G144" s="87" t="s">
        <v>589</v>
      </c>
      <c r="H144" s="86">
        <v>6.64</v>
      </c>
      <c r="I144" s="86">
        <v>0.0</v>
      </c>
      <c r="J144" s="86">
        <v>279.0</v>
      </c>
      <c r="K144" s="86">
        <v>0.4</v>
      </c>
      <c r="L144" s="86">
        <v>75.92</v>
      </c>
      <c r="M144" s="86">
        <v>73.7</v>
      </c>
      <c r="N144" s="86">
        <v>73.68</v>
      </c>
      <c r="O144" s="86">
        <v>89.0</v>
      </c>
      <c r="P144" s="87" t="s">
        <v>554</v>
      </c>
      <c r="Q144" s="86">
        <v>0.0</v>
      </c>
      <c r="R144" s="86">
        <v>0.0</v>
      </c>
      <c r="S144" s="88">
        <v>60.0</v>
      </c>
      <c r="T144" s="88">
        <v>21.51</v>
      </c>
      <c r="U144" s="89">
        <v>46132.0</v>
      </c>
      <c r="V144" s="84"/>
      <c r="W144" s="90"/>
    </row>
    <row r="145">
      <c r="A145" s="83" t="s">
        <v>872</v>
      </c>
      <c r="B145" s="84" t="s">
        <v>873</v>
      </c>
      <c r="C145" s="84" t="s">
        <v>519</v>
      </c>
      <c r="D145" s="86">
        <v>45.25</v>
      </c>
      <c r="E145" s="86">
        <v>-0.4</v>
      </c>
      <c r="F145" s="86">
        <v>-0.88</v>
      </c>
      <c r="G145" s="87" t="s">
        <v>516</v>
      </c>
      <c r="H145" s="86">
        <v>-3.67</v>
      </c>
      <c r="I145" s="86">
        <v>0.0</v>
      </c>
      <c r="J145" s="86">
        <v>2761.0</v>
      </c>
      <c r="K145" s="86">
        <v>0.28</v>
      </c>
      <c r="L145" s="86">
        <v>45.77</v>
      </c>
      <c r="M145" s="86">
        <v>46.05</v>
      </c>
      <c r="N145" s="86">
        <v>45.9</v>
      </c>
      <c r="O145" s="86">
        <v>-749.0</v>
      </c>
      <c r="P145" s="87" t="s">
        <v>516</v>
      </c>
      <c r="Q145" s="86">
        <v>0.0</v>
      </c>
      <c r="R145" s="86">
        <v>-38.0</v>
      </c>
      <c r="S145" s="88">
        <v>223.0</v>
      </c>
      <c r="T145" s="88">
        <v>8.08</v>
      </c>
      <c r="U145" s="89">
        <v>46132.0</v>
      </c>
      <c r="V145" s="84"/>
      <c r="W145" s="90"/>
    </row>
    <row r="146">
      <c r="A146" s="83" t="s">
        <v>874</v>
      </c>
      <c r="B146" s="84" t="s">
        <v>875</v>
      </c>
      <c r="C146" s="84" t="s">
        <v>623</v>
      </c>
      <c r="D146" s="86">
        <v>13.2</v>
      </c>
      <c r="E146" s="86">
        <v>-0.1</v>
      </c>
      <c r="F146" s="86">
        <v>-0.75</v>
      </c>
      <c r="G146" s="87" t="s">
        <v>566</v>
      </c>
      <c r="H146" s="86">
        <v>4.73</v>
      </c>
      <c r="I146" s="86">
        <v>0.0</v>
      </c>
      <c r="J146" s="86">
        <v>41.0</v>
      </c>
      <c r="K146" s="86">
        <v>0.03</v>
      </c>
      <c r="L146" s="86">
        <v>13.1</v>
      </c>
      <c r="M146" s="86">
        <v>12.88</v>
      </c>
      <c r="N146" s="86">
        <v>12.88</v>
      </c>
      <c r="O146" s="86">
        <v>9.0</v>
      </c>
      <c r="P146" s="87" t="s">
        <v>525</v>
      </c>
      <c r="Q146" s="86">
        <v>0.0</v>
      </c>
      <c r="R146" s="86">
        <v>0.0</v>
      </c>
      <c r="S146" s="88">
        <v>10.0</v>
      </c>
      <c r="T146" s="88">
        <v>24.39</v>
      </c>
      <c r="U146" s="89">
        <v>46132.0</v>
      </c>
      <c r="V146" s="84"/>
      <c r="W146" s="90"/>
    </row>
    <row r="147">
      <c r="A147" s="83" t="s">
        <v>876</v>
      </c>
      <c r="B147" s="84" t="s">
        <v>877</v>
      </c>
      <c r="C147" s="84" t="s">
        <v>601</v>
      </c>
      <c r="D147" s="86">
        <v>19.0</v>
      </c>
      <c r="E147" s="86">
        <v>0.1</v>
      </c>
      <c r="F147" s="86">
        <v>0.53</v>
      </c>
      <c r="G147" s="87" t="s">
        <v>525</v>
      </c>
      <c r="H147" s="86">
        <v>4.89</v>
      </c>
      <c r="I147" s="86">
        <v>0.0</v>
      </c>
      <c r="J147" s="86">
        <v>227.0</v>
      </c>
      <c r="K147" s="86">
        <v>0.34</v>
      </c>
      <c r="L147" s="86">
        <v>18.8</v>
      </c>
      <c r="M147" s="86">
        <v>18.14</v>
      </c>
      <c r="N147" s="86">
        <v>17.96</v>
      </c>
      <c r="O147" s="86">
        <v>62.0</v>
      </c>
      <c r="P147" s="87" t="s">
        <v>534</v>
      </c>
      <c r="Q147" s="86">
        <v>0.0</v>
      </c>
      <c r="R147" s="86">
        <v>2.0</v>
      </c>
      <c r="S147" s="88">
        <v>12.0</v>
      </c>
      <c r="T147" s="88">
        <v>5.29</v>
      </c>
      <c r="U147" s="89">
        <v>46132.0</v>
      </c>
      <c r="V147" s="84"/>
      <c r="W147" s="90"/>
    </row>
    <row r="148">
      <c r="A148" s="83" t="s">
        <v>878</v>
      </c>
      <c r="B148" s="84" t="s">
        <v>879</v>
      </c>
      <c r="C148" s="84" t="s">
        <v>639</v>
      </c>
      <c r="D148" s="86">
        <v>25.15</v>
      </c>
      <c r="E148" s="86">
        <v>0.15</v>
      </c>
      <c r="F148" s="86">
        <v>0.6</v>
      </c>
      <c r="G148" s="87" t="s">
        <v>697</v>
      </c>
      <c r="H148" s="86">
        <v>0.0</v>
      </c>
      <c r="I148" s="86">
        <v>0.0</v>
      </c>
      <c r="J148" s="86">
        <v>78.0</v>
      </c>
      <c r="K148" s="86">
        <v>0.1</v>
      </c>
      <c r="L148" s="86">
        <v>25.04</v>
      </c>
      <c r="M148" s="86">
        <v>24.95</v>
      </c>
      <c r="N148" s="86">
        <v>24.82</v>
      </c>
      <c r="O148" s="86">
        <v>3.0</v>
      </c>
      <c r="P148" s="87" t="s">
        <v>539</v>
      </c>
      <c r="Q148" s="86">
        <v>0.0</v>
      </c>
      <c r="R148" s="86">
        <v>0.0</v>
      </c>
      <c r="S148" s="88">
        <v>2.0</v>
      </c>
      <c r="T148" s="88">
        <v>2.56</v>
      </c>
      <c r="U148" s="89">
        <v>46132.0</v>
      </c>
      <c r="V148" s="84"/>
      <c r="W148" s="90"/>
    </row>
    <row r="149">
      <c r="A149" s="83" t="s">
        <v>880</v>
      </c>
      <c r="B149" s="84" t="s">
        <v>881</v>
      </c>
      <c r="C149" s="84" t="s">
        <v>764</v>
      </c>
      <c r="D149" s="86">
        <v>10.2</v>
      </c>
      <c r="E149" s="86">
        <v>0.05</v>
      </c>
      <c r="F149" s="86">
        <v>0.49</v>
      </c>
      <c r="G149" s="87" t="s">
        <v>558</v>
      </c>
      <c r="H149" s="86">
        <v>-7.19</v>
      </c>
      <c r="I149" s="86">
        <v>0.0</v>
      </c>
      <c r="J149" s="86">
        <v>40.0</v>
      </c>
      <c r="K149" s="86">
        <v>0.04</v>
      </c>
      <c r="L149" s="86">
        <v>10.15</v>
      </c>
      <c r="M149" s="86">
        <v>10.45</v>
      </c>
      <c r="N149" s="86">
        <v>10.85</v>
      </c>
      <c r="O149" s="86">
        <v>0.0</v>
      </c>
      <c r="P149" s="87" t="s">
        <v>516</v>
      </c>
      <c r="Q149" s="86">
        <v>0.0</v>
      </c>
      <c r="R149" s="86">
        <v>0.0</v>
      </c>
      <c r="S149" s="88">
        <v>0.0</v>
      </c>
      <c r="T149" s="88">
        <v>0.0</v>
      </c>
      <c r="U149" s="89">
        <v>46132.0</v>
      </c>
      <c r="V149" s="84"/>
      <c r="W149" s="90"/>
    </row>
    <row r="150">
      <c r="A150" s="83" t="s">
        <v>882</v>
      </c>
      <c r="B150" s="84" t="s">
        <v>883</v>
      </c>
      <c r="C150" s="84" t="s">
        <v>557</v>
      </c>
      <c r="D150" s="86">
        <v>17.15</v>
      </c>
      <c r="E150" s="86">
        <v>0.25</v>
      </c>
      <c r="F150" s="86">
        <v>1.48</v>
      </c>
      <c r="G150" s="87" t="s">
        <v>589</v>
      </c>
      <c r="H150" s="86">
        <v>3.93</v>
      </c>
      <c r="I150" s="86">
        <v>0.0</v>
      </c>
      <c r="J150" s="86">
        <v>429.0</v>
      </c>
      <c r="K150" s="86">
        <v>0.38</v>
      </c>
      <c r="L150" s="86">
        <v>16.94</v>
      </c>
      <c r="M150" s="86">
        <v>16.74</v>
      </c>
      <c r="N150" s="86">
        <v>16.98</v>
      </c>
      <c r="O150" s="86">
        <v>164.0</v>
      </c>
      <c r="P150" s="87" t="s">
        <v>534</v>
      </c>
      <c r="Q150" s="86">
        <v>0.0</v>
      </c>
      <c r="R150" s="86">
        <v>0.0</v>
      </c>
      <c r="S150" s="88">
        <v>0.0</v>
      </c>
      <c r="T150" s="88">
        <v>0.0</v>
      </c>
      <c r="U150" s="89">
        <v>46132.0</v>
      </c>
      <c r="V150" s="84"/>
      <c r="W150" s="90"/>
    </row>
    <row r="151">
      <c r="A151" s="83" t="s">
        <v>884</v>
      </c>
      <c r="B151" s="84" t="s">
        <v>885</v>
      </c>
      <c r="C151" s="84" t="s">
        <v>533</v>
      </c>
      <c r="D151" s="86">
        <v>336.5</v>
      </c>
      <c r="E151" s="86">
        <v>30.5</v>
      </c>
      <c r="F151" s="86">
        <v>9.97</v>
      </c>
      <c r="G151" s="87" t="s">
        <v>548</v>
      </c>
      <c r="H151" s="86">
        <v>7.89</v>
      </c>
      <c r="I151" s="86">
        <v>2.0</v>
      </c>
      <c r="J151" s="86">
        <v>1342.0</v>
      </c>
      <c r="K151" s="86">
        <v>1.98</v>
      </c>
      <c r="L151" s="86">
        <v>313.4</v>
      </c>
      <c r="M151" s="86">
        <v>295.25</v>
      </c>
      <c r="N151" s="86">
        <v>274.38</v>
      </c>
      <c r="O151" s="86">
        <v>145.0</v>
      </c>
      <c r="P151" s="87" t="s">
        <v>697</v>
      </c>
      <c r="Q151" s="86">
        <v>-22.0</v>
      </c>
      <c r="R151" s="86">
        <v>70.0</v>
      </c>
      <c r="S151" s="88">
        <v>228.0</v>
      </c>
      <c r="T151" s="88">
        <v>16.99</v>
      </c>
      <c r="U151" s="89">
        <v>46132.0</v>
      </c>
      <c r="V151" s="84"/>
      <c r="W151" s="90"/>
    </row>
    <row r="152">
      <c r="A152" s="83" t="s">
        <v>886</v>
      </c>
      <c r="B152" s="84" t="s">
        <v>887</v>
      </c>
      <c r="C152" s="84" t="s">
        <v>691</v>
      </c>
      <c r="D152" s="86">
        <v>9.84</v>
      </c>
      <c r="E152" s="86">
        <v>-0.06</v>
      </c>
      <c r="F152" s="86">
        <v>-0.61</v>
      </c>
      <c r="G152" s="87" t="s">
        <v>544</v>
      </c>
      <c r="H152" s="86">
        <v>-4.52</v>
      </c>
      <c r="I152" s="86">
        <v>0.0</v>
      </c>
      <c r="J152" s="86">
        <v>64.0</v>
      </c>
      <c r="K152" s="86">
        <v>0.17</v>
      </c>
      <c r="L152" s="86">
        <v>9.95</v>
      </c>
      <c r="M152" s="86">
        <v>10.01</v>
      </c>
      <c r="N152" s="86">
        <v>10.05</v>
      </c>
      <c r="O152" s="86">
        <v>-3.0</v>
      </c>
      <c r="P152" s="87" t="s">
        <v>516</v>
      </c>
      <c r="Q152" s="86">
        <v>0.0</v>
      </c>
      <c r="R152" s="86">
        <v>0.0</v>
      </c>
      <c r="S152" s="88">
        <v>6.0</v>
      </c>
      <c r="T152" s="88">
        <v>9.38</v>
      </c>
      <c r="U152" s="89">
        <v>46132.0</v>
      </c>
      <c r="V152" s="84"/>
      <c r="W152" s="90"/>
    </row>
    <row r="153">
      <c r="A153" s="83" t="s">
        <v>888</v>
      </c>
      <c r="B153" s="84" t="s">
        <v>889</v>
      </c>
      <c r="C153" s="84" t="s">
        <v>588</v>
      </c>
      <c r="D153" s="86">
        <v>23.6</v>
      </c>
      <c r="E153" s="86">
        <v>-0.6</v>
      </c>
      <c r="F153" s="86">
        <v>-2.48</v>
      </c>
      <c r="G153" s="87" t="s">
        <v>516</v>
      </c>
      <c r="H153" s="86">
        <v>-8.81</v>
      </c>
      <c r="I153" s="86">
        <v>0.0</v>
      </c>
      <c r="J153" s="86">
        <v>101.0</v>
      </c>
      <c r="K153" s="86">
        <v>0.1</v>
      </c>
      <c r="L153" s="86">
        <v>24.55</v>
      </c>
      <c r="M153" s="86">
        <v>25.12</v>
      </c>
      <c r="N153" s="86">
        <v>25.62</v>
      </c>
      <c r="O153" s="86">
        <v>5.0</v>
      </c>
      <c r="P153" s="87" t="s">
        <v>530</v>
      </c>
      <c r="Q153" s="86">
        <v>0.0</v>
      </c>
      <c r="R153" s="86">
        <v>0.0</v>
      </c>
      <c r="S153" s="88">
        <v>14.0</v>
      </c>
      <c r="T153" s="88">
        <v>13.86</v>
      </c>
      <c r="U153" s="89">
        <v>46132.0</v>
      </c>
      <c r="V153" s="84"/>
      <c r="W153" s="90"/>
    </row>
    <row r="154">
      <c r="A154" s="83" t="s">
        <v>890</v>
      </c>
      <c r="B154" s="84" t="s">
        <v>891</v>
      </c>
      <c r="C154" s="84" t="s">
        <v>892</v>
      </c>
      <c r="D154" s="86">
        <v>35.45</v>
      </c>
      <c r="E154" s="86">
        <v>-0.2</v>
      </c>
      <c r="F154" s="86">
        <v>-0.56</v>
      </c>
      <c r="G154" s="87" t="s">
        <v>516</v>
      </c>
      <c r="H154" s="86">
        <v>-4.51</v>
      </c>
      <c r="I154" s="86">
        <v>0.0</v>
      </c>
      <c r="J154" s="86">
        <v>1160.0</v>
      </c>
      <c r="K154" s="86">
        <v>0.16</v>
      </c>
      <c r="L154" s="86">
        <v>36.12</v>
      </c>
      <c r="M154" s="86">
        <v>36.19</v>
      </c>
      <c r="N154" s="86">
        <v>35.72</v>
      </c>
      <c r="O154" s="86">
        <v>-103.0</v>
      </c>
      <c r="P154" s="87" t="s">
        <v>664</v>
      </c>
      <c r="Q154" s="86">
        <v>0.0</v>
      </c>
      <c r="R154" s="86">
        <v>-87.0</v>
      </c>
      <c r="S154" s="88">
        <v>188.0</v>
      </c>
      <c r="T154" s="88">
        <v>16.21</v>
      </c>
      <c r="U154" s="89">
        <v>46132.0</v>
      </c>
      <c r="V154" s="84"/>
      <c r="W154" s="90"/>
    </row>
    <row r="155">
      <c r="A155" s="83" t="s">
        <v>893</v>
      </c>
      <c r="B155" s="84" t="s">
        <v>894</v>
      </c>
      <c r="C155" s="84" t="s">
        <v>601</v>
      </c>
      <c r="D155" s="86">
        <v>83.8</v>
      </c>
      <c r="E155" s="86">
        <v>6.2</v>
      </c>
      <c r="F155" s="86">
        <v>7.99</v>
      </c>
      <c r="G155" s="87" t="s">
        <v>554</v>
      </c>
      <c r="H155" s="86">
        <v>38.46</v>
      </c>
      <c r="I155" s="86">
        <v>4.0</v>
      </c>
      <c r="J155" s="86">
        <v>49721.0</v>
      </c>
      <c r="K155" s="86">
        <v>14.71</v>
      </c>
      <c r="L155" s="86">
        <v>74.42</v>
      </c>
      <c r="M155" s="86">
        <v>64.76</v>
      </c>
      <c r="N155" s="86">
        <v>61.42</v>
      </c>
      <c r="O155" s="86">
        <v>-5239.0</v>
      </c>
      <c r="P155" s="87" t="s">
        <v>544</v>
      </c>
      <c r="Q155" s="86">
        <v>0.0</v>
      </c>
      <c r="R155" s="86">
        <v>324.0</v>
      </c>
      <c r="S155" s="88">
        <v>28672.0</v>
      </c>
      <c r="T155" s="88">
        <v>57.67</v>
      </c>
      <c r="U155" s="89">
        <v>46132.0</v>
      </c>
      <c r="V155" s="84"/>
      <c r="W155" s="90"/>
    </row>
    <row r="156">
      <c r="A156" s="83" t="s">
        <v>895</v>
      </c>
      <c r="B156" s="84" t="s">
        <v>896</v>
      </c>
      <c r="C156" s="84" t="s">
        <v>533</v>
      </c>
      <c r="D156" s="86">
        <v>232.5</v>
      </c>
      <c r="E156" s="86">
        <v>3.5</v>
      </c>
      <c r="F156" s="86">
        <v>1.53</v>
      </c>
      <c r="G156" s="87" t="s">
        <v>534</v>
      </c>
      <c r="H156" s="86">
        <v>5.12</v>
      </c>
      <c r="I156" s="86">
        <v>0.0</v>
      </c>
      <c r="J156" s="86">
        <v>411.0</v>
      </c>
      <c r="K156" s="86">
        <v>0.54</v>
      </c>
      <c r="L156" s="86">
        <v>226.1</v>
      </c>
      <c r="M156" s="86">
        <v>222.0</v>
      </c>
      <c r="N156" s="86">
        <v>220.43</v>
      </c>
      <c r="O156" s="86">
        <v>46.0</v>
      </c>
      <c r="P156" s="87" t="s">
        <v>548</v>
      </c>
      <c r="Q156" s="86">
        <v>-2.0</v>
      </c>
      <c r="R156" s="86">
        <v>0.0</v>
      </c>
      <c r="S156" s="88">
        <v>117.0</v>
      </c>
      <c r="T156" s="88">
        <v>28.47</v>
      </c>
      <c r="U156" s="89">
        <v>46132.0</v>
      </c>
      <c r="V156" s="84" t="s">
        <v>897</v>
      </c>
      <c r="W156" s="90"/>
    </row>
    <row r="157">
      <c r="A157" s="83" t="s">
        <v>898</v>
      </c>
      <c r="B157" s="84" t="s">
        <v>899</v>
      </c>
      <c r="C157" s="84" t="s">
        <v>615</v>
      </c>
      <c r="D157" s="86">
        <v>33.7</v>
      </c>
      <c r="E157" s="86">
        <v>2.4</v>
      </c>
      <c r="F157" s="86">
        <v>7.67</v>
      </c>
      <c r="G157" s="87" t="s">
        <v>694</v>
      </c>
      <c r="H157" s="86">
        <v>8.15</v>
      </c>
      <c r="I157" s="86">
        <v>0.0</v>
      </c>
      <c r="J157" s="86">
        <v>6513.0</v>
      </c>
      <c r="K157" s="86">
        <v>1.08</v>
      </c>
      <c r="L157" s="86">
        <v>31.7</v>
      </c>
      <c r="M157" s="86">
        <v>31.8</v>
      </c>
      <c r="N157" s="86">
        <v>32.35</v>
      </c>
      <c r="O157" s="86">
        <v>2382.0</v>
      </c>
      <c r="P157" s="87" t="s">
        <v>548</v>
      </c>
      <c r="Q157" s="86">
        <v>-1.0</v>
      </c>
      <c r="R157" s="86">
        <v>357.0</v>
      </c>
      <c r="S157" s="88">
        <v>1136.0</v>
      </c>
      <c r="T157" s="88">
        <v>17.44</v>
      </c>
      <c r="U157" s="89">
        <v>46132.0</v>
      </c>
      <c r="V157" s="84"/>
      <c r="W157" s="84"/>
    </row>
    <row r="158">
      <c r="A158" s="83" t="s">
        <v>900</v>
      </c>
      <c r="B158" s="84" t="s">
        <v>901</v>
      </c>
      <c r="C158" s="84" t="s">
        <v>561</v>
      </c>
      <c r="D158" s="86">
        <v>33.1</v>
      </c>
      <c r="E158" s="86">
        <v>0.15</v>
      </c>
      <c r="F158" s="86">
        <v>0.46</v>
      </c>
      <c r="G158" s="87" t="s">
        <v>530</v>
      </c>
      <c r="H158" s="86">
        <v>0.19</v>
      </c>
      <c r="I158" s="86">
        <v>0.0</v>
      </c>
      <c r="J158" s="86">
        <v>35.0</v>
      </c>
      <c r="K158" s="86">
        <v>0.07</v>
      </c>
      <c r="L158" s="86">
        <v>33.29</v>
      </c>
      <c r="M158" s="86">
        <v>33.05</v>
      </c>
      <c r="N158" s="86">
        <v>32.8</v>
      </c>
      <c r="O158" s="86">
        <v>1.0</v>
      </c>
      <c r="P158" s="87" t="s">
        <v>530</v>
      </c>
      <c r="Q158" s="86">
        <v>0.0</v>
      </c>
      <c r="R158" s="86">
        <v>0.0</v>
      </c>
      <c r="S158" s="88">
        <v>2.0</v>
      </c>
      <c r="T158" s="88">
        <v>5.71</v>
      </c>
      <c r="U158" s="89">
        <v>46132.0</v>
      </c>
      <c r="V158" s="84"/>
      <c r="W158" s="90"/>
    </row>
    <row r="159">
      <c r="A159" s="83" t="s">
        <v>902</v>
      </c>
      <c r="B159" s="84" t="s">
        <v>903</v>
      </c>
      <c r="C159" s="84" t="s">
        <v>533</v>
      </c>
      <c r="D159" s="86">
        <v>175.5</v>
      </c>
      <c r="E159" s="86">
        <v>-3.0</v>
      </c>
      <c r="F159" s="86">
        <v>-1.68</v>
      </c>
      <c r="G159" s="87" t="s">
        <v>833</v>
      </c>
      <c r="H159" s="86">
        <v>7.78</v>
      </c>
      <c r="I159" s="86">
        <v>0.0</v>
      </c>
      <c r="J159" s="86">
        <v>1368.0</v>
      </c>
      <c r="K159" s="86">
        <v>3.65</v>
      </c>
      <c r="L159" s="86">
        <v>168.8</v>
      </c>
      <c r="M159" s="86">
        <v>164.65</v>
      </c>
      <c r="N159" s="86">
        <v>161.62</v>
      </c>
      <c r="O159" s="86">
        <v>-76.0</v>
      </c>
      <c r="P159" s="87" t="s">
        <v>582</v>
      </c>
      <c r="Q159" s="86">
        <v>0.0</v>
      </c>
      <c r="R159" s="86">
        <v>-11.0</v>
      </c>
      <c r="S159" s="88">
        <v>561.0</v>
      </c>
      <c r="T159" s="88">
        <v>41.01</v>
      </c>
      <c r="U159" s="89">
        <v>46132.0</v>
      </c>
      <c r="V159" s="84"/>
      <c r="W159" s="90"/>
    </row>
    <row r="160">
      <c r="A160" s="83" t="s">
        <v>904</v>
      </c>
      <c r="B160" s="84" t="s">
        <v>905</v>
      </c>
      <c r="C160" s="84" t="s">
        <v>892</v>
      </c>
      <c r="D160" s="86">
        <v>88.3</v>
      </c>
      <c r="E160" s="86">
        <v>-0.6</v>
      </c>
      <c r="F160" s="86">
        <v>-0.67</v>
      </c>
      <c r="G160" s="87" t="s">
        <v>524</v>
      </c>
      <c r="H160" s="86">
        <v>-0.67</v>
      </c>
      <c r="I160" s="86">
        <v>0.0</v>
      </c>
      <c r="J160" s="86">
        <v>65.0</v>
      </c>
      <c r="K160" s="86">
        <v>0.08</v>
      </c>
      <c r="L160" s="86">
        <v>88.76</v>
      </c>
      <c r="M160" s="86">
        <v>88.53</v>
      </c>
      <c r="N160" s="86">
        <v>88.42</v>
      </c>
      <c r="O160" s="86">
        <v>7.0</v>
      </c>
      <c r="P160" s="87" t="s">
        <v>554</v>
      </c>
      <c r="Q160" s="86">
        <v>0.0</v>
      </c>
      <c r="R160" s="86">
        <v>0.0</v>
      </c>
      <c r="S160" s="88">
        <v>5.0</v>
      </c>
      <c r="T160" s="88">
        <v>7.69</v>
      </c>
      <c r="U160" s="89">
        <v>46132.0</v>
      </c>
      <c r="V160" s="84"/>
      <c r="W160" s="90"/>
    </row>
    <row r="161">
      <c r="A161" s="83" t="s">
        <v>906</v>
      </c>
      <c r="B161" s="84" t="s">
        <v>907</v>
      </c>
      <c r="C161" s="84" t="s">
        <v>523</v>
      </c>
      <c r="D161" s="86">
        <v>48.4</v>
      </c>
      <c r="E161" s="86">
        <v>-0.15</v>
      </c>
      <c r="F161" s="86">
        <v>-0.31</v>
      </c>
      <c r="G161" s="87" t="s">
        <v>516</v>
      </c>
      <c r="H161" s="86">
        <v>-4.79</v>
      </c>
      <c r="I161" s="86">
        <v>0.0</v>
      </c>
      <c r="J161" s="86">
        <v>197.0</v>
      </c>
      <c r="K161" s="86">
        <v>0.16</v>
      </c>
      <c r="L161" s="86">
        <v>49.47</v>
      </c>
      <c r="M161" s="86">
        <v>50.41</v>
      </c>
      <c r="N161" s="86">
        <v>51.17</v>
      </c>
      <c r="O161" s="86">
        <v>4.0</v>
      </c>
      <c r="P161" s="87" t="s">
        <v>539</v>
      </c>
      <c r="Q161" s="86">
        <v>0.0</v>
      </c>
      <c r="R161" s="86">
        <v>0.0</v>
      </c>
      <c r="S161" s="88">
        <v>13.0</v>
      </c>
      <c r="T161" s="88">
        <v>6.6</v>
      </c>
      <c r="U161" s="89">
        <v>46132.0</v>
      </c>
      <c r="V161" s="84"/>
      <c r="W161" s="90"/>
    </row>
    <row r="162">
      <c r="A162" s="83" t="s">
        <v>908</v>
      </c>
      <c r="B162" s="84" t="s">
        <v>909</v>
      </c>
      <c r="C162" s="84" t="s">
        <v>547</v>
      </c>
      <c r="D162" s="86">
        <v>18.8</v>
      </c>
      <c r="E162" s="86">
        <v>-0.1</v>
      </c>
      <c r="F162" s="86">
        <v>-0.53</v>
      </c>
      <c r="G162" s="87" t="s">
        <v>516</v>
      </c>
      <c r="H162" s="86">
        <v>-2.36</v>
      </c>
      <c r="I162" s="86">
        <v>2.0</v>
      </c>
      <c r="J162" s="86">
        <v>396.0</v>
      </c>
      <c r="K162" s="86">
        <v>0.35</v>
      </c>
      <c r="L162" s="86">
        <v>18.99</v>
      </c>
      <c r="M162" s="86">
        <v>18.73</v>
      </c>
      <c r="N162" s="86">
        <v>18.7</v>
      </c>
      <c r="O162" s="86">
        <v>104.0</v>
      </c>
      <c r="P162" s="87" t="s">
        <v>578</v>
      </c>
      <c r="Q162" s="86">
        <v>0.0</v>
      </c>
      <c r="R162" s="86">
        <v>0.0</v>
      </c>
      <c r="S162" s="88">
        <v>0.0</v>
      </c>
      <c r="T162" s="88">
        <v>0.0</v>
      </c>
      <c r="U162" s="89">
        <v>46132.0</v>
      </c>
      <c r="V162" s="84"/>
      <c r="W162" s="90"/>
    </row>
    <row r="163">
      <c r="A163" s="83" t="s">
        <v>910</v>
      </c>
      <c r="B163" s="84" t="s">
        <v>911</v>
      </c>
      <c r="C163" s="84" t="s">
        <v>639</v>
      </c>
      <c r="D163" s="86">
        <v>63.9</v>
      </c>
      <c r="E163" s="86">
        <v>1.2</v>
      </c>
      <c r="F163" s="86">
        <v>1.91</v>
      </c>
      <c r="G163" s="87" t="s">
        <v>539</v>
      </c>
      <c r="H163" s="86">
        <v>-0.65</v>
      </c>
      <c r="I163" s="86">
        <v>1.0</v>
      </c>
      <c r="J163" s="86">
        <v>10037.0</v>
      </c>
      <c r="K163" s="86">
        <v>5.38</v>
      </c>
      <c r="L163" s="86">
        <v>62.68</v>
      </c>
      <c r="M163" s="86">
        <v>62.36</v>
      </c>
      <c r="N163" s="86">
        <v>58.14</v>
      </c>
      <c r="O163" s="86">
        <v>177.0</v>
      </c>
      <c r="P163" s="87" t="s">
        <v>540</v>
      </c>
      <c r="Q163" s="86">
        <v>0.0</v>
      </c>
      <c r="R163" s="86">
        <v>106.0</v>
      </c>
      <c r="S163" s="88">
        <v>4226.0</v>
      </c>
      <c r="T163" s="88">
        <v>42.1</v>
      </c>
      <c r="U163" s="89">
        <v>46132.0</v>
      </c>
      <c r="V163" s="84"/>
      <c r="W163" s="90"/>
    </row>
    <row r="164">
      <c r="A164" s="83" t="s">
        <v>912</v>
      </c>
      <c r="B164" s="84" t="s">
        <v>913</v>
      </c>
      <c r="C164" s="84" t="s">
        <v>538</v>
      </c>
      <c r="D164" s="86">
        <v>359.5</v>
      </c>
      <c r="E164" s="86">
        <v>-9.5</v>
      </c>
      <c r="F164" s="86">
        <v>-2.57</v>
      </c>
      <c r="G164" s="87" t="s">
        <v>535</v>
      </c>
      <c r="H164" s="86">
        <v>1.66</v>
      </c>
      <c r="I164" s="86">
        <v>1.0</v>
      </c>
      <c r="J164" s="86">
        <v>382.0</v>
      </c>
      <c r="K164" s="86">
        <v>0.82</v>
      </c>
      <c r="L164" s="86">
        <v>360.9</v>
      </c>
      <c r="M164" s="86">
        <v>352.5</v>
      </c>
      <c r="N164" s="86">
        <v>331.38</v>
      </c>
      <c r="O164" s="86">
        <v>-100.0</v>
      </c>
      <c r="P164" s="87" t="s">
        <v>535</v>
      </c>
      <c r="Q164" s="86">
        <v>0.0</v>
      </c>
      <c r="R164" s="86">
        <v>-2.0</v>
      </c>
      <c r="S164" s="88">
        <v>77.0</v>
      </c>
      <c r="T164" s="88">
        <v>20.16</v>
      </c>
      <c r="U164" s="89">
        <v>46132.0</v>
      </c>
      <c r="V164" s="84"/>
      <c r="W164" s="90"/>
    </row>
    <row r="165">
      <c r="A165" s="83" t="s">
        <v>914</v>
      </c>
      <c r="B165" s="84" t="s">
        <v>915</v>
      </c>
      <c r="C165" s="84" t="s">
        <v>538</v>
      </c>
      <c r="D165" s="86">
        <v>34.35</v>
      </c>
      <c r="E165" s="86">
        <v>0.15</v>
      </c>
      <c r="F165" s="86">
        <v>0.44</v>
      </c>
      <c r="G165" s="87" t="s">
        <v>539</v>
      </c>
      <c r="H165" s="86">
        <v>-0.29</v>
      </c>
      <c r="I165" s="86">
        <v>0.0</v>
      </c>
      <c r="J165" s="86">
        <v>22.0</v>
      </c>
      <c r="K165" s="86">
        <v>0.06</v>
      </c>
      <c r="L165" s="86">
        <v>34.26</v>
      </c>
      <c r="M165" s="86">
        <v>35.65</v>
      </c>
      <c r="N165" s="86">
        <v>37.46</v>
      </c>
      <c r="O165" s="86">
        <v>-3.0</v>
      </c>
      <c r="P165" s="87" t="s">
        <v>529</v>
      </c>
      <c r="Q165" s="86">
        <v>0.0</v>
      </c>
      <c r="R165" s="86">
        <v>0.0</v>
      </c>
      <c r="S165" s="88">
        <v>7.0</v>
      </c>
      <c r="T165" s="88">
        <v>31.82</v>
      </c>
      <c r="U165" s="89">
        <v>46132.0</v>
      </c>
      <c r="V165" s="84"/>
      <c r="W165" s="90"/>
    </row>
    <row r="166">
      <c r="A166" s="83" t="s">
        <v>916</v>
      </c>
      <c r="B166" s="84" t="s">
        <v>917</v>
      </c>
      <c r="C166" s="84" t="s">
        <v>565</v>
      </c>
      <c r="D166" s="86">
        <v>11.15</v>
      </c>
      <c r="E166" s="86">
        <v>0.0</v>
      </c>
      <c r="F166" s="86">
        <v>0.0</v>
      </c>
      <c r="G166" s="87" t="s">
        <v>626</v>
      </c>
      <c r="H166" s="86">
        <v>0.95</v>
      </c>
      <c r="I166" s="86">
        <v>0.0</v>
      </c>
      <c r="J166" s="86">
        <v>355.0</v>
      </c>
      <c r="K166" s="86">
        <v>0.12</v>
      </c>
      <c r="L166" s="86">
        <v>11.19</v>
      </c>
      <c r="M166" s="86">
        <v>11.12</v>
      </c>
      <c r="N166" s="86">
        <v>11.19</v>
      </c>
      <c r="O166" s="86">
        <v>8.0</v>
      </c>
      <c r="P166" s="87" t="s">
        <v>554</v>
      </c>
      <c r="Q166" s="86">
        <v>0.0</v>
      </c>
      <c r="R166" s="86">
        <v>-3.0</v>
      </c>
      <c r="S166" s="88">
        <v>0.0</v>
      </c>
      <c r="T166" s="88">
        <v>0.0</v>
      </c>
      <c r="U166" s="89">
        <v>46132.0</v>
      </c>
      <c r="V166" s="84"/>
      <c r="W166" s="90"/>
    </row>
    <row r="167">
      <c r="A167" s="83" t="s">
        <v>918</v>
      </c>
      <c r="B167" s="84" t="s">
        <v>919</v>
      </c>
      <c r="C167" s="84" t="s">
        <v>561</v>
      </c>
      <c r="D167" s="86">
        <v>165.0</v>
      </c>
      <c r="E167" s="86">
        <v>2.0</v>
      </c>
      <c r="F167" s="86">
        <v>1.23</v>
      </c>
      <c r="G167" s="87" t="s">
        <v>534</v>
      </c>
      <c r="H167" s="86">
        <v>5.68</v>
      </c>
      <c r="I167" s="86">
        <v>0.0</v>
      </c>
      <c r="J167" s="86">
        <v>957.0</v>
      </c>
      <c r="K167" s="86">
        <v>1.06</v>
      </c>
      <c r="L167" s="86">
        <v>161.7</v>
      </c>
      <c r="M167" s="86">
        <v>158.45</v>
      </c>
      <c r="N167" s="86">
        <v>156.4</v>
      </c>
      <c r="O167" s="86">
        <v>-83.0</v>
      </c>
      <c r="P167" s="87" t="s">
        <v>549</v>
      </c>
      <c r="Q167" s="86">
        <v>14.0</v>
      </c>
      <c r="R167" s="86">
        <v>71.0</v>
      </c>
      <c r="S167" s="88">
        <v>231.0</v>
      </c>
      <c r="T167" s="88">
        <v>24.14</v>
      </c>
      <c r="U167" s="89">
        <v>46132.0</v>
      </c>
      <c r="V167" s="84"/>
      <c r="W167" s="90"/>
    </row>
    <row r="168">
      <c r="A168" s="83" t="s">
        <v>920</v>
      </c>
      <c r="B168" s="84" t="s">
        <v>921</v>
      </c>
      <c r="C168" s="84" t="s">
        <v>601</v>
      </c>
      <c r="D168" s="86">
        <v>20.75</v>
      </c>
      <c r="E168" s="86">
        <v>0.5</v>
      </c>
      <c r="F168" s="86">
        <v>2.47</v>
      </c>
      <c r="G168" s="87" t="s">
        <v>578</v>
      </c>
      <c r="H168" s="86">
        <v>3.02</v>
      </c>
      <c r="I168" s="86">
        <v>0.0</v>
      </c>
      <c r="J168" s="86">
        <v>143.0</v>
      </c>
      <c r="K168" s="86">
        <v>0.36</v>
      </c>
      <c r="L168" s="86">
        <v>20.32</v>
      </c>
      <c r="M168" s="86">
        <v>19.91</v>
      </c>
      <c r="N168" s="86">
        <v>19.52</v>
      </c>
      <c r="O168" s="86">
        <v>15.0</v>
      </c>
      <c r="P168" s="87" t="s">
        <v>558</v>
      </c>
      <c r="Q168" s="86">
        <v>0.0</v>
      </c>
      <c r="R168" s="86">
        <v>0.0</v>
      </c>
      <c r="S168" s="88">
        <v>31.0</v>
      </c>
      <c r="T168" s="88">
        <v>21.68</v>
      </c>
      <c r="U168" s="89">
        <v>46132.0</v>
      </c>
      <c r="V168" s="84"/>
      <c r="W168" s="90"/>
    </row>
    <row r="169">
      <c r="A169" s="83" t="s">
        <v>922</v>
      </c>
      <c r="B169" s="84" t="s">
        <v>923</v>
      </c>
      <c r="C169" s="84" t="s">
        <v>601</v>
      </c>
      <c r="D169" s="86">
        <v>54.5</v>
      </c>
      <c r="E169" s="86">
        <v>-0.3</v>
      </c>
      <c r="F169" s="86">
        <v>-0.55</v>
      </c>
      <c r="G169" s="87" t="s">
        <v>570</v>
      </c>
      <c r="H169" s="86">
        <v>-0.89</v>
      </c>
      <c r="I169" s="86">
        <v>0.0</v>
      </c>
      <c r="J169" s="86">
        <v>40.0</v>
      </c>
      <c r="K169" s="86">
        <v>0.09</v>
      </c>
      <c r="L169" s="86">
        <v>54.42</v>
      </c>
      <c r="M169" s="86">
        <v>54.83</v>
      </c>
      <c r="N169" s="86">
        <v>52.91</v>
      </c>
      <c r="O169" s="86">
        <v>8.0</v>
      </c>
      <c r="P169" s="87" t="s">
        <v>589</v>
      </c>
      <c r="Q169" s="86">
        <v>0.0</v>
      </c>
      <c r="R169" s="86">
        <v>0.0</v>
      </c>
      <c r="S169" s="88">
        <v>1.0</v>
      </c>
      <c r="T169" s="88">
        <v>2.5</v>
      </c>
      <c r="U169" s="89">
        <v>46132.0</v>
      </c>
      <c r="V169" s="84"/>
      <c r="W169" s="84"/>
    </row>
    <row r="170">
      <c r="A170" s="83" t="s">
        <v>924</v>
      </c>
      <c r="B170" s="84" t="s">
        <v>925</v>
      </c>
      <c r="C170" s="84" t="s">
        <v>523</v>
      </c>
      <c r="D170" s="86">
        <v>62.9</v>
      </c>
      <c r="E170" s="86">
        <v>0.0</v>
      </c>
      <c r="F170" s="86">
        <v>0.0</v>
      </c>
      <c r="G170" s="87" t="s">
        <v>516</v>
      </c>
      <c r="H170" s="86">
        <v>-1.26</v>
      </c>
      <c r="I170" s="86">
        <v>0.0</v>
      </c>
      <c r="J170" s="86">
        <v>7.0</v>
      </c>
      <c r="K170" s="86">
        <v>0.02</v>
      </c>
      <c r="L170" s="86">
        <v>63.1</v>
      </c>
      <c r="M170" s="86">
        <v>63.49</v>
      </c>
      <c r="N170" s="86">
        <v>63.7</v>
      </c>
      <c r="O170" s="86">
        <v>0.0</v>
      </c>
      <c r="P170" s="87" t="s">
        <v>516</v>
      </c>
      <c r="Q170" s="86">
        <v>0.0</v>
      </c>
      <c r="R170" s="86">
        <v>0.0</v>
      </c>
      <c r="S170" s="88">
        <v>0.0</v>
      </c>
      <c r="T170" s="88">
        <v>0.0</v>
      </c>
      <c r="U170" s="89">
        <v>46132.0</v>
      </c>
      <c r="V170" s="84"/>
      <c r="W170" s="90"/>
    </row>
    <row r="171">
      <c r="A171" s="83" t="s">
        <v>926</v>
      </c>
      <c r="B171" s="84" t="s">
        <v>927</v>
      </c>
      <c r="C171" s="84" t="s">
        <v>533</v>
      </c>
      <c r="D171" s="86">
        <v>592.0</v>
      </c>
      <c r="E171" s="86">
        <v>53.0</v>
      </c>
      <c r="F171" s="86">
        <v>9.83</v>
      </c>
      <c r="G171" s="87" t="s">
        <v>694</v>
      </c>
      <c r="H171" s="86">
        <v>27.05</v>
      </c>
      <c r="I171" s="86">
        <v>4.0</v>
      </c>
      <c r="J171" s="86">
        <v>41962.0</v>
      </c>
      <c r="K171" s="86">
        <v>9.9</v>
      </c>
      <c r="L171" s="86">
        <v>505.0</v>
      </c>
      <c r="M171" s="86">
        <v>473.0</v>
      </c>
      <c r="N171" s="86">
        <v>414.12</v>
      </c>
      <c r="O171" s="86">
        <v>516.0</v>
      </c>
      <c r="P171" s="87" t="s">
        <v>694</v>
      </c>
      <c r="Q171" s="86">
        <v>1495.0</v>
      </c>
      <c r="R171" s="86">
        <v>162.0</v>
      </c>
      <c r="S171" s="88">
        <v>24542.0</v>
      </c>
      <c r="T171" s="88">
        <v>58.49</v>
      </c>
      <c r="U171" s="89">
        <v>46132.0</v>
      </c>
      <c r="V171" s="84"/>
      <c r="W171" s="90"/>
    </row>
    <row r="172">
      <c r="A172" s="83" t="s">
        <v>928</v>
      </c>
      <c r="B172" s="84" t="s">
        <v>929</v>
      </c>
      <c r="C172" s="84" t="s">
        <v>552</v>
      </c>
      <c r="D172" s="86">
        <v>184.5</v>
      </c>
      <c r="E172" s="86">
        <v>3.5</v>
      </c>
      <c r="F172" s="86">
        <v>1.93</v>
      </c>
      <c r="G172" s="87" t="s">
        <v>674</v>
      </c>
      <c r="H172" s="86">
        <v>3.0</v>
      </c>
      <c r="I172" s="86">
        <v>0.0</v>
      </c>
      <c r="J172" s="86">
        <v>1024.0</v>
      </c>
      <c r="K172" s="86">
        <v>0.53</v>
      </c>
      <c r="L172" s="86">
        <v>179.8</v>
      </c>
      <c r="M172" s="86">
        <v>181.3</v>
      </c>
      <c r="N172" s="86">
        <v>181.72</v>
      </c>
      <c r="O172" s="86">
        <v>207.0</v>
      </c>
      <c r="P172" s="87" t="s">
        <v>674</v>
      </c>
      <c r="Q172" s="86">
        <v>200.0</v>
      </c>
      <c r="R172" s="86">
        <v>-20.0</v>
      </c>
      <c r="S172" s="88">
        <v>0.0</v>
      </c>
      <c r="T172" s="88">
        <v>0.0</v>
      </c>
      <c r="U172" s="89">
        <v>46132.0</v>
      </c>
      <c r="V172" s="84"/>
      <c r="W172" s="90"/>
    </row>
    <row r="173">
      <c r="A173" s="83" t="s">
        <v>930</v>
      </c>
      <c r="B173" s="84" t="s">
        <v>931</v>
      </c>
      <c r="C173" s="84" t="s">
        <v>538</v>
      </c>
      <c r="D173" s="86">
        <v>206.5</v>
      </c>
      <c r="E173" s="86">
        <v>-10.5</v>
      </c>
      <c r="F173" s="86">
        <v>-4.84</v>
      </c>
      <c r="G173" s="87" t="s">
        <v>535</v>
      </c>
      <c r="H173" s="86">
        <v>7.65</v>
      </c>
      <c r="I173" s="86">
        <v>1.0</v>
      </c>
      <c r="J173" s="86">
        <v>8587.0</v>
      </c>
      <c r="K173" s="86">
        <v>1.53</v>
      </c>
      <c r="L173" s="86">
        <v>203.7</v>
      </c>
      <c r="M173" s="86">
        <v>197.95</v>
      </c>
      <c r="N173" s="86">
        <v>193.18</v>
      </c>
      <c r="O173" s="86">
        <v>181.0</v>
      </c>
      <c r="P173" s="87" t="s">
        <v>534</v>
      </c>
      <c r="Q173" s="86">
        <v>-1630.0</v>
      </c>
      <c r="R173" s="86">
        <v>-212.0</v>
      </c>
      <c r="S173" s="88">
        <v>2897.0</v>
      </c>
      <c r="T173" s="88">
        <v>33.74</v>
      </c>
      <c r="U173" s="89">
        <v>46132.0</v>
      </c>
      <c r="V173" s="84"/>
      <c r="W173" s="90"/>
    </row>
    <row r="174">
      <c r="A174" s="83" t="s">
        <v>932</v>
      </c>
      <c r="B174" s="84" t="s">
        <v>933</v>
      </c>
      <c r="C174" s="84" t="s">
        <v>523</v>
      </c>
      <c r="D174" s="86">
        <v>82.5</v>
      </c>
      <c r="E174" s="86">
        <v>-1.1</v>
      </c>
      <c r="F174" s="86">
        <v>-1.32</v>
      </c>
      <c r="G174" s="87" t="s">
        <v>544</v>
      </c>
      <c r="H174" s="86">
        <v>-3.17</v>
      </c>
      <c r="I174" s="86">
        <v>0.0</v>
      </c>
      <c r="J174" s="86">
        <v>661.0</v>
      </c>
      <c r="K174" s="86">
        <v>0.68</v>
      </c>
      <c r="L174" s="86">
        <v>84.22</v>
      </c>
      <c r="M174" s="86">
        <v>85.88</v>
      </c>
      <c r="N174" s="86">
        <v>90.48</v>
      </c>
      <c r="O174" s="86">
        <v>-32.0</v>
      </c>
      <c r="P174" s="87" t="s">
        <v>549</v>
      </c>
      <c r="Q174" s="86">
        <v>0.0</v>
      </c>
      <c r="R174" s="86">
        <v>0.0</v>
      </c>
      <c r="S174" s="88">
        <v>102.0</v>
      </c>
      <c r="T174" s="88">
        <v>15.43</v>
      </c>
      <c r="U174" s="89">
        <v>46132.0</v>
      </c>
      <c r="V174" s="84"/>
      <c r="W174" s="90"/>
    </row>
    <row r="175">
      <c r="A175" s="83" t="s">
        <v>934</v>
      </c>
      <c r="B175" s="84" t="s">
        <v>935</v>
      </c>
      <c r="C175" s="84" t="s">
        <v>691</v>
      </c>
      <c r="D175" s="86">
        <v>66.6</v>
      </c>
      <c r="E175" s="86">
        <v>0.0</v>
      </c>
      <c r="F175" s="86">
        <v>0.0</v>
      </c>
      <c r="G175" s="87" t="s">
        <v>566</v>
      </c>
      <c r="H175" s="86">
        <v>-0.88</v>
      </c>
      <c r="I175" s="86">
        <v>0.0</v>
      </c>
      <c r="J175" s="86">
        <v>394.0</v>
      </c>
      <c r="K175" s="86">
        <v>0.22</v>
      </c>
      <c r="L175" s="86">
        <v>67.08</v>
      </c>
      <c r="M175" s="86">
        <v>67.67</v>
      </c>
      <c r="N175" s="86">
        <v>68.6</v>
      </c>
      <c r="O175" s="86">
        <v>16.0</v>
      </c>
      <c r="P175" s="87" t="s">
        <v>539</v>
      </c>
      <c r="Q175" s="86">
        <v>54.0</v>
      </c>
      <c r="R175" s="86">
        <v>-3.0</v>
      </c>
      <c r="S175" s="88">
        <v>41.0</v>
      </c>
      <c r="T175" s="88">
        <v>10.41</v>
      </c>
      <c r="U175" s="89">
        <v>46132.0</v>
      </c>
      <c r="V175" s="84"/>
      <c r="W175" s="90"/>
    </row>
    <row r="176">
      <c r="A176" s="83" t="s">
        <v>936</v>
      </c>
      <c r="B176" s="84" t="s">
        <v>937</v>
      </c>
      <c r="C176" s="84" t="s">
        <v>557</v>
      </c>
      <c r="D176" s="86">
        <v>107.0</v>
      </c>
      <c r="E176" s="86">
        <v>-1.0</v>
      </c>
      <c r="F176" s="86">
        <v>-0.93</v>
      </c>
      <c r="G176" s="87" t="s">
        <v>562</v>
      </c>
      <c r="H176" s="86">
        <v>4.86</v>
      </c>
      <c r="I176" s="86">
        <v>0.0</v>
      </c>
      <c r="J176" s="86">
        <v>1079.0</v>
      </c>
      <c r="K176" s="86">
        <v>0.75</v>
      </c>
      <c r="L176" s="86">
        <v>105.5</v>
      </c>
      <c r="M176" s="86">
        <v>103.7</v>
      </c>
      <c r="N176" s="86">
        <v>101.65</v>
      </c>
      <c r="O176" s="86">
        <v>-55.0</v>
      </c>
      <c r="P176" s="87" t="s">
        <v>582</v>
      </c>
      <c r="Q176" s="86">
        <v>-7.0</v>
      </c>
      <c r="R176" s="86">
        <v>-35.0</v>
      </c>
      <c r="S176" s="88">
        <v>238.0</v>
      </c>
      <c r="T176" s="88">
        <v>22.06</v>
      </c>
      <c r="U176" s="89">
        <v>46132.0</v>
      </c>
      <c r="V176" s="84"/>
      <c r="W176" s="90"/>
    </row>
    <row r="177">
      <c r="A177" s="83" t="s">
        <v>938</v>
      </c>
      <c r="B177" s="84" t="s">
        <v>939</v>
      </c>
      <c r="C177" s="84" t="s">
        <v>588</v>
      </c>
      <c r="D177" s="86">
        <v>158.0</v>
      </c>
      <c r="E177" s="86">
        <v>-7.5</v>
      </c>
      <c r="F177" s="86">
        <v>-4.53</v>
      </c>
      <c r="G177" s="87" t="s">
        <v>549</v>
      </c>
      <c r="H177" s="86">
        <v>3.8</v>
      </c>
      <c r="I177" s="86">
        <v>1.0</v>
      </c>
      <c r="J177" s="86">
        <v>1231.0</v>
      </c>
      <c r="K177" s="86">
        <v>0.4</v>
      </c>
      <c r="L177" s="86">
        <v>155.7</v>
      </c>
      <c r="M177" s="86">
        <v>154.45</v>
      </c>
      <c r="N177" s="86">
        <v>153.47</v>
      </c>
      <c r="O177" s="86">
        <v>-345.0</v>
      </c>
      <c r="P177" s="87" t="s">
        <v>516</v>
      </c>
      <c r="Q177" s="86">
        <v>-62.0</v>
      </c>
      <c r="R177" s="86">
        <v>-6.0</v>
      </c>
      <c r="S177" s="88">
        <v>390.0</v>
      </c>
      <c r="T177" s="88">
        <v>31.68</v>
      </c>
      <c r="U177" s="89">
        <v>46132.0</v>
      </c>
      <c r="V177" s="84"/>
      <c r="W177" s="90"/>
    </row>
    <row r="178">
      <c r="A178" s="83" t="s">
        <v>940</v>
      </c>
      <c r="B178" s="84" t="s">
        <v>941</v>
      </c>
      <c r="C178" s="84" t="s">
        <v>523</v>
      </c>
      <c r="D178" s="86">
        <v>29.85</v>
      </c>
      <c r="E178" s="86">
        <v>-0.15</v>
      </c>
      <c r="F178" s="86">
        <v>-0.5</v>
      </c>
      <c r="G178" s="87" t="s">
        <v>544</v>
      </c>
      <c r="H178" s="86">
        <v>-2.89</v>
      </c>
      <c r="I178" s="86">
        <v>0.0</v>
      </c>
      <c r="J178" s="86">
        <v>9.0</v>
      </c>
      <c r="K178" s="86">
        <v>0.02</v>
      </c>
      <c r="L178" s="86">
        <v>30.16</v>
      </c>
      <c r="M178" s="86">
        <v>30.14</v>
      </c>
      <c r="N178" s="86">
        <v>30.95</v>
      </c>
      <c r="O178" s="86">
        <v>0.0</v>
      </c>
      <c r="P178" s="87" t="s">
        <v>516</v>
      </c>
      <c r="Q178" s="86">
        <v>0.0</v>
      </c>
      <c r="R178" s="86">
        <v>0.0</v>
      </c>
      <c r="S178" s="88">
        <v>0.0</v>
      </c>
      <c r="T178" s="88">
        <v>0.0</v>
      </c>
      <c r="U178" s="89">
        <v>46132.0</v>
      </c>
      <c r="V178" s="84"/>
      <c r="W178" s="90"/>
    </row>
    <row r="179">
      <c r="A179" s="83" t="s">
        <v>942</v>
      </c>
      <c r="B179" s="84" t="s">
        <v>943</v>
      </c>
      <c r="C179" s="84" t="s">
        <v>523</v>
      </c>
      <c r="D179" s="86">
        <v>12.45</v>
      </c>
      <c r="E179" s="86">
        <v>-0.2</v>
      </c>
      <c r="F179" s="86">
        <v>-1.58</v>
      </c>
      <c r="G179" s="87" t="s">
        <v>524</v>
      </c>
      <c r="H179" s="86">
        <v>1.08</v>
      </c>
      <c r="I179" s="86">
        <v>0.0</v>
      </c>
      <c r="J179" s="86">
        <v>197.0</v>
      </c>
      <c r="K179" s="86">
        <v>0.1</v>
      </c>
      <c r="L179" s="86">
        <v>12.55</v>
      </c>
      <c r="M179" s="86">
        <v>12.54</v>
      </c>
      <c r="N179" s="86">
        <v>12.75</v>
      </c>
      <c r="O179" s="86">
        <v>-4.0</v>
      </c>
      <c r="P179" s="87" t="s">
        <v>535</v>
      </c>
      <c r="Q179" s="86">
        <v>0.0</v>
      </c>
      <c r="R179" s="86">
        <v>0.0</v>
      </c>
      <c r="S179" s="88">
        <v>0.0</v>
      </c>
      <c r="T179" s="88">
        <v>0.0</v>
      </c>
      <c r="U179" s="89">
        <v>46132.0</v>
      </c>
      <c r="V179" s="84"/>
      <c r="W179" s="90"/>
    </row>
    <row r="180">
      <c r="A180" s="83" t="s">
        <v>944</v>
      </c>
      <c r="B180" s="84" t="s">
        <v>945</v>
      </c>
      <c r="C180" s="84" t="s">
        <v>588</v>
      </c>
      <c r="D180" s="86">
        <v>51.6</v>
      </c>
      <c r="E180" s="86">
        <v>-1.2</v>
      </c>
      <c r="F180" s="86">
        <v>-2.27</v>
      </c>
      <c r="G180" s="87" t="s">
        <v>553</v>
      </c>
      <c r="H180" s="86">
        <v>-1.69</v>
      </c>
      <c r="I180" s="86">
        <v>0.0</v>
      </c>
      <c r="J180" s="86">
        <v>355.0</v>
      </c>
      <c r="K180" s="86">
        <v>0.18</v>
      </c>
      <c r="L180" s="86">
        <v>52.74</v>
      </c>
      <c r="M180" s="86">
        <v>52.91</v>
      </c>
      <c r="N180" s="86">
        <v>53.46</v>
      </c>
      <c r="O180" s="86">
        <v>-62.0</v>
      </c>
      <c r="P180" s="87" t="s">
        <v>582</v>
      </c>
      <c r="Q180" s="86">
        <v>0.0</v>
      </c>
      <c r="R180" s="86">
        <v>-1.0</v>
      </c>
      <c r="S180" s="88">
        <v>28.0</v>
      </c>
      <c r="T180" s="88">
        <v>7.89</v>
      </c>
      <c r="U180" s="89">
        <v>46132.0</v>
      </c>
      <c r="V180" s="84"/>
      <c r="W180" s="90"/>
    </row>
    <row r="181">
      <c r="A181" s="83" t="s">
        <v>946</v>
      </c>
      <c r="B181" s="84" t="s">
        <v>947</v>
      </c>
      <c r="C181" s="84" t="s">
        <v>523</v>
      </c>
      <c r="D181" s="86">
        <v>38.6</v>
      </c>
      <c r="E181" s="86">
        <v>-1.4</v>
      </c>
      <c r="F181" s="86">
        <v>-3.5</v>
      </c>
      <c r="G181" s="87" t="s">
        <v>585</v>
      </c>
      <c r="H181" s="86">
        <v>-1.72</v>
      </c>
      <c r="I181" s="86">
        <v>0.0</v>
      </c>
      <c r="J181" s="86">
        <v>10.0</v>
      </c>
      <c r="K181" s="86">
        <v>0.04</v>
      </c>
      <c r="L181" s="86">
        <v>39.61</v>
      </c>
      <c r="M181" s="86">
        <v>39.77</v>
      </c>
      <c r="N181" s="86">
        <v>38.83</v>
      </c>
      <c r="O181" s="86">
        <v>0.0</v>
      </c>
      <c r="P181" s="87" t="s">
        <v>516</v>
      </c>
      <c r="Q181" s="86">
        <v>0.0</v>
      </c>
      <c r="R181" s="86">
        <v>0.0</v>
      </c>
      <c r="S181" s="88">
        <v>0.0</v>
      </c>
      <c r="T181" s="88">
        <v>0.0</v>
      </c>
      <c r="U181" s="89">
        <v>46132.0</v>
      </c>
      <c r="V181" s="84"/>
      <c r="W181" s="90"/>
    </row>
    <row r="182">
      <c r="A182" s="83" t="s">
        <v>948</v>
      </c>
      <c r="B182" s="84" t="s">
        <v>949</v>
      </c>
      <c r="C182" s="84" t="s">
        <v>565</v>
      </c>
      <c r="D182" s="86">
        <v>13.2</v>
      </c>
      <c r="E182" s="86">
        <v>0.1</v>
      </c>
      <c r="F182" s="86">
        <v>0.76</v>
      </c>
      <c r="G182" s="87" t="s">
        <v>520</v>
      </c>
      <c r="H182" s="86">
        <v>-0.74</v>
      </c>
      <c r="I182" s="86">
        <v>0.0</v>
      </c>
      <c r="J182" s="86">
        <v>150.0</v>
      </c>
      <c r="K182" s="86">
        <v>0.08</v>
      </c>
      <c r="L182" s="86">
        <v>13.18</v>
      </c>
      <c r="M182" s="86">
        <v>13.18</v>
      </c>
      <c r="N182" s="86">
        <v>12.97</v>
      </c>
      <c r="O182" s="86">
        <v>27.0</v>
      </c>
      <c r="P182" s="87" t="s">
        <v>525</v>
      </c>
      <c r="Q182" s="86">
        <v>0.0</v>
      </c>
      <c r="R182" s="86">
        <v>3.0</v>
      </c>
      <c r="S182" s="88">
        <v>16.0</v>
      </c>
      <c r="T182" s="88">
        <v>10.67</v>
      </c>
      <c r="U182" s="89">
        <v>46132.0</v>
      </c>
      <c r="V182" s="84"/>
      <c r="W182" s="90"/>
    </row>
    <row r="183">
      <c r="A183" s="83" t="s">
        <v>950</v>
      </c>
      <c r="B183" s="84" t="s">
        <v>951</v>
      </c>
      <c r="C183" s="84" t="s">
        <v>596</v>
      </c>
      <c r="D183" s="86">
        <v>22.95</v>
      </c>
      <c r="E183" s="86">
        <v>-0.05</v>
      </c>
      <c r="F183" s="86">
        <v>-0.22</v>
      </c>
      <c r="G183" s="87" t="s">
        <v>524</v>
      </c>
      <c r="H183" s="86">
        <v>-0.22</v>
      </c>
      <c r="I183" s="86">
        <v>0.0</v>
      </c>
      <c r="J183" s="86">
        <v>302.0</v>
      </c>
      <c r="K183" s="86">
        <v>0.2</v>
      </c>
      <c r="L183" s="86">
        <v>23.0</v>
      </c>
      <c r="M183" s="86">
        <v>23.12</v>
      </c>
      <c r="N183" s="86">
        <v>23.24</v>
      </c>
      <c r="O183" s="86">
        <v>48.0</v>
      </c>
      <c r="P183" s="87" t="s">
        <v>525</v>
      </c>
      <c r="Q183" s="86">
        <v>0.0</v>
      </c>
      <c r="R183" s="86">
        <v>-9.0</v>
      </c>
      <c r="S183" s="88">
        <v>88.0</v>
      </c>
      <c r="T183" s="88">
        <v>29.14</v>
      </c>
      <c r="U183" s="89">
        <v>46132.0</v>
      </c>
      <c r="V183" s="84"/>
      <c r="W183" s="90"/>
    </row>
    <row r="184">
      <c r="A184" s="83" t="s">
        <v>952</v>
      </c>
      <c r="B184" s="84" t="s">
        <v>953</v>
      </c>
      <c r="C184" s="84" t="s">
        <v>561</v>
      </c>
      <c r="D184" s="86">
        <v>158.5</v>
      </c>
      <c r="E184" s="86">
        <v>-3.5</v>
      </c>
      <c r="F184" s="86">
        <v>-2.16</v>
      </c>
      <c r="G184" s="87" t="s">
        <v>570</v>
      </c>
      <c r="H184" s="86">
        <v>5.09</v>
      </c>
      <c r="I184" s="86">
        <v>2.0</v>
      </c>
      <c r="J184" s="86">
        <v>1730.0</v>
      </c>
      <c r="K184" s="86">
        <v>4.15</v>
      </c>
      <c r="L184" s="86">
        <v>151.8</v>
      </c>
      <c r="M184" s="86">
        <v>148.75</v>
      </c>
      <c r="N184" s="86">
        <v>143.82</v>
      </c>
      <c r="O184" s="86">
        <v>-149.0</v>
      </c>
      <c r="P184" s="87" t="s">
        <v>570</v>
      </c>
      <c r="Q184" s="86">
        <v>0.0</v>
      </c>
      <c r="R184" s="86">
        <v>-19.0</v>
      </c>
      <c r="S184" s="88">
        <v>675.0</v>
      </c>
      <c r="T184" s="88">
        <v>39.02</v>
      </c>
      <c r="U184" s="89">
        <v>46132.0</v>
      </c>
      <c r="V184" s="84"/>
      <c r="W184" s="90"/>
    </row>
    <row r="185">
      <c r="A185" s="83" t="s">
        <v>954</v>
      </c>
      <c r="B185" s="84" t="s">
        <v>955</v>
      </c>
      <c r="C185" s="84" t="s">
        <v>956</v>
      </c>
      <c r="D185" s="86">
        <v>6.78</v>
      </c>
      <c r="E185" s="86">
        <v>-0.09</v>
      </c>
      <c r="F185" s="86">
        <v>-1.31</v>
      </c>
      <c r="G185" s="87" t="s">
        <v>566</v>
      </c>
      <c r="H185" s="86">
        <v>-0.71</v>
      </c>
      <c r="I185" s="86">
        <v>0.0</v>
      </c>
      <c r="J185" s="86">
        <v>383.0</v>
      </c>
      <c r="K185" s="86">
        <v>0.21</v>
      </c>
      <c r="L185" s="86">
        <v>6.87</v>
      </c>
      <c r="M185" s="86">
        <v>6.85</v>
      </c>
      <c r="N185" s="86">
        <v>6.88</v>
      </c>
      <c r="O185" s="86">
        <v>-39.0</v>
      </c>
      <c r="P185" s="87" t="s">
        <v>566</v>
      </c>
      <c r="Q185" s="86">
        <v>0.0</v>
      </c>
      <c r="R185" s="86">
        <v>0.0</v>
      </c>
      <c r="S185" s="88">
        <v>13.0</v>
      </c>
      <c r="T185" s="88">
        <v>3.39</v>
      </c>
      <c r="U185" s="89">
        <v>46132.0</v>
      </c>
      <c r="V185" s="84"/>
      <c r="W185" s="90"/>
    </row>
    <row r="186">
      <c r="A186" s="83" t="s">
        <v>957</v>
      </c>
      <c r="B186" s="84" t="s">
        <v>958</v>
      </c>
      <c r="C186" s="84" t="s">
        <v>519</v>
      </c>
      <c r="D186" s="86">
        <v>15.85</v>
      </c>
      <c r="E186" s="86">
        <v>0.0</v>
      </c>
      <c r="F186" s="86">
        <v>0.0</v>
      </c>
      <c r="G186" s="87" t="s">
        <v>524</v>
      </c>
      <c r="H186" s="86">
        <v>-0.9</v>
      </c>
      <c r="I186" s="86">
        <v>0.0</v>
      </c>
      <c r="J186" s="86">
        <v>14.0</v>
      </c>
      <c r="K186" s="86">
        <v>0.02</v>
      </c>
      <c r="L186" s="86">
        <v>15.95</v>
      </c>
      <c r="M186" s="86">
        <v>16.06</v>
      </c>
      <c r="N186" s="86">
        <v>16.44</v>
      </c>
      <c r="O186" s="86">
        <v>0.0</v>
      </c>
      <c r="P186" s="87" t="s">
        <v>544</v>
      </c>
      <c r="Q186" s="86">
        <v>0.0</v>
      </c>
      <c r="R186" s="86">
        <v>0.0</v>
      </c>
      <c r="S186" s="88">
        <v>0.0</v>
      </c>
      <c r="T186" s="88">
        <v>0.0</v>
      </c>
      <c r="U186" s="89">
        <v>46132.0</v>
      </c>
      <c r="V186" s="84"/>
      <c r="W186" s="90"/>
    </row>
    <row r="187">
      <c r="A187" s="83" t="s">
        <v>959</v>
      </c>
      <c r="B187" s="84" t="s">
        <v>960</v>
      </c>
      <c r="C187" s="84" t="s">
        <v>961</v>
      </c>
      <c r="D187" s="86">
        <v>31.8</v>
      </c>
      <c r="E187" s="86">
        <v>0.1</v>
      </c>
      <c r="F187" s="86">
        <v>0.32</v>
      </c>
      <c r="G187" s="87" t="s">
        <v>578</v>
      </c>
      <c r="H187" s="86">
        <v>4.24</v>
      </c>
      <c r="I187" s="86">
        <v>0.0</v>
      </c>
      <c r="J187" s="86">
        <v>87.0</v>
      </c>
      <c r="K187" s="86">
        <v>0.1</v>
      </c>
      <c r="L187" s="86">
        <v>31.54</v>
      </c>
      <c r="M187" s="86">
        <v>30.98</v>
      </c>
      <c r="N187" s="86">
        <v>30.65</v>
      </c>
      <c r="O187" s="86">
        <v>11.0</v>
      </c>
      <c r="P187" s="87" t="s">
        <v>540</v>
      </c>
      <c r="Q187" s="86">
        <v>0.0</v>
      </c>
      <c r="R187" s="86">
        <v>0.0</v>
      </c>
      <c r="S187" s="88">
        <v>13.0</v>
      </c>
      <c r="T187" s="88">
        <v>14.94</v>
      </c>
      <c r="U187" s="89">
        <v>46132.0</v>
      </c>
      <c r="V187" s="84"/>
      <c r="W187" s="90"/>
    </row>
    <row r="188">
      <c r="A188" s="83" t="s">
        <v>962</v>
      </c>
      <c r="B188" s="84" t="s">
        <v>963</v>
      </c>
      <c r="C188" s="84" t="s">
        <v>645</v>
      </c>
      <c r="D188" s="86">
        <v>34.95</v>
      </c>
      <c r="E188" s="86">
        <v>-0.75</v>
      </c>
      <c r="F188" s="86">
        <v>-2.1</v>
      </c>
      <c r="G188" s="87" t="s">
        <v>570</v>
      </c>
      <c r="H188" s="86">
        <v>-1.68</v>
      </c>
      <c r="I188" s="86">
        <v>0.0</v>
      </c>
      <c r="J188" s="86">
        <v>17211.0</v>
      </c>
      <c r="K188" s="86">
        <v>0.49</v>
      </c>
      <c r="L188" s="86">
        <v>35.41</v>
      </c>
      <c r="M188" s="86">
        <v>35.52</v>
      </c>
      <c r="N188" s="86">
        <v>35.14</v>
      </c>
      <c r="O188" s="86">
        <v>-5893.0</v>
      </c>
      <c r="P188" s="87" t="s">
        <v>516</v>
      </c>
      <c r="Q188" s="86">
        <v>-5932.0</v>
      </c>
      <c r="R188" s="86">
        <v>-43.0</v>
      </c>
      <c r="S188" s="88">
        <v>1434.0</v>
      </c>
      <c r="T188" s="88">
        <v>8.33</v>
      </c>
      <c r="U188" s="89">
        <v>46132.0</v>
      </c>
      <c r="V188" s="84"/>
      <c r="W188" s="90"/>
    </row>
    <row r="189">
      <c r="A189" s="83" t="s">
        <v>964</v>
      </c>
      <c r="B189" s="84" t="s">
        <v>965</v>
      </c>
      <c r="C189" s="84" t="s">
        <v>561</v>
      </c>
      <c r="D189" s="86">
        <v>57.2</v>
      </c>
      <c r="E189" s="86">
        <v>0.1</v>
      </c>
      <c r="F189" s="86">
        <v>0.18</v>
      </c>
      <c r="G189" s="87" t="s">
        <v>558</v>
      </c>
      <c r="H189" s="86">
        <v>3.49</v>
      </c>
      <c r="I189" s="86">
        <v>1.0</v>
      </c>
      <c r="J189" s="86">
        <v>1374.0</v>
      </c>
      <c r="K189" s="86">
        <v>1.72</v>
      </c>
      <c r="L189" s="86">
        <v>56.88</v>
      </c>
      <c r="M189" s="86">
        <v>54.77</v>
      </c>
      <c r="N189" s="86">
        <v>53.54</v>
      </c>
      <c r="O189" s="86">
        <v>129.0</v>
      </c>
      <c r="P189" s="87" t="s">
        <v>534</v>
      </c>
      <c r="Q189" s="86">
        <v>0.0</v>
      </c>
      <c r="R189" s="86">
        <v>5.0</v>
      </c>
      <c r="S189" s="88">
        <v>439.0</v>
      </c>
      <c r="T189" s="88">
        <v>31.95</v>
      </c>
      <c r="U189" s="89">
        <v>46132.0</v>
      </c>
      <c r="V189" s="84"/>
      <c r="W189" s="90"/>
    </row>
    <row r="190">
      <c r="A190" s="83" t="s">
        <v>966</v>
      </c>
      <c r="B190" s="84" t="s">
        <v>967</v>
      </c>
      <c r="C190" s="84" t="s">
        <v>615</v>
      </c>
      <c r="D190" s="86">
        <v>20.6</v>
      </c>
      <c r="E190" s="86">
        <v>0.0</v>
      </c>
      <c r="F190" s="86">
        <v>0.0</v>
      </c>
      <c r="G190" s="87" t="s">
        <v>566</v>
      </c>
      <c r="H190" s="86">
        <v>0.25</v>
      </c>
      <c r="I190" s="86">
        <v>0.0</v>
      </c>
      <c r="J190" s="86">
        <v>254.0</v>
      </c>
      <c r="K190" s="86">
        <v>0.08</v>
      </c>
      <c r="L190" s="86">
        <v>20.68</v>
      </c>
      <c r="M190" s="86">
        <v>20.6</v>
      </c>
      <c r="N190" s="86">
        <v>20.54</v>
      </c>
      <c r="O190" s="86">
        <v>57.0</v>
      </c>
      <c r="P190" s="87" t="s">
        <v>525</v>
      </c>
      <c r="Q190" s="86">
        <v>0.0</v>
      </c>
      <c r="R190" s="86">
        <v>0.0</v>
      </c>
      <c r="S190" s="88">
        <v>12.0</v>
      </c>
      <c r="T190" s="88">
        <v>4.72</v>
      </c>
      <c r="U190" s="89">
        <v>46132.0</v>
      </c>
      <c r="V190" s="84"/>
      <c r="W190" s="90"/>
    </row>
    <row r="191">
      <c r="A191" s="83" t="s">
        <v>968</v>
      </c>
      <c r="B191" s="84" t="s">
        <v>969</v>
      </c>
      <c r="C191" s="84" t="s">
        <v>588</v>
      </c>
      <c r="D191" s="86">
        <v>31.2</v>
      </c>
      <c r="E191" s="86">
        <v>0.15</v>
      </c>
      <c r="F191" s="86">
        <v>0.48</v>
      </c>
      <c r="G191" s="87" t="s">
        <v>534</v>
      </c>
      <c r="H191" s="86">
        <v>1.63</v>
      </c>
      <c r="I191" s="86">
        <v>0.0</v>
      </c>
      <c r="J191" s="86">
        <v>2245.0</v>
      </c>
      <c r="K191" s="86">
        <v>0.37</v>
      </c>
      <c r="L191" s="86">
        <v>31.04</v>
      </c>
      <c r="M191" s="86">
        <v>31.07</v>
      </c>
      <c r="N191" s="86">
        <v>31.52</v>
      </c>
      <c r="O191" s="86">
        <v>-637.0</v>
      </c>
      <c r="P191" s="87" t="s">
        <v>529</v>
      </c>
      <c r="Q191" s="86">
        <v>0.0</v>
      </c>
      <c r="R191" s="86">
        <v>-54.0</v>
      </c>
      <c r="S191" s="88">
        <v>565.0</v>
      </c>
      <c r="T191" s="88">
        <v>25.17</v>
      </c>
      <c r="U191" s="89">
        <v>46132.0</v>
      </c>
      <c r="V191" s="84"/>
      <c r="W191" s="90"/>
    </row>
    <row r="192">
      <c r="A192" s="83" t="s">
        <v>970</v>
      </c>
      <c r="B192" s="84" t="s">
        <v>971</v>
      </c>
      <c r="C192" s="84" t="s">
        <v>533</v>
      </c>
      <c r="D192" s="86">
        <v>76.6</v>
      </c>
      <c r="E192" s="86">
        <v>-1.2</v>
      </c>
      <c r="F192" s="86">
        <v>-1.54</v>
      </c>
      <c r="G192" s="87" t="s">
        <v>562</v>
      </c>
      <c r="H192" s="86">
        <v>-0.16</v>
      </c>
      <c r="I192" s="86">
        <v>1.0</v>
      </c>
      <c r="J192" s="86">
        <v>404.0</v>
      </c>
      <c r="K192" s="86">
        <v>1.33</v>
      </c>
      <c r="L192" s="86">
        <v>76.46</v>
      </c>
      <c r="M192" s="86">
        <v>74.29</v>
      </c>
      <c r="N192" s="86">
        <v>71.72</v>
      </c>
      <c r="O192" s="86">
        <v>-25.0</v>
      </c>
      <c r="P192" s="87" t="s">
        <v>664</v>
      </c>
      <c r="Q192" s="86">
        <v>0.0</v>
      </c>
      <c r="R192" s="86">
        <v>-3.0</v>
      </c>
      <c r="S192" s="88">
        <v>113.0</v>
      </c>
      <c r="T192" s="88">
        <v>27.97</v>
      </c>
      <c r="U192" s="89">
        <v>46132.0</v>
      </c>
      <c r="V192" s="84"/>
      <c r="W192" s="90"/>
    </row>
    <row r="193">
      <c r="A193" s="83" t="s">
        <v>972</v>
      </c>
      <c r="B193" s="84" t="s">
        <v>973</v>
      </c>
      <c r="C193" s="84" t="s">
        <v>533</v>
      </c>
      <c r="D193" s="86">
        <v>33.8</v>
      </c>
      <c r="E193" s="86">
        <v>-1.2</v>
      </c>
      <c r="F193" s="86">
        <v>-3.43</v>
      </c>
      <c r="G193" s="87" t="s">
        <v>582</v>
      </c>
      <c r="H193" s="86">
        <v>1.57</v>
      </c>
      <c r="I193" s="86">
        <v>1.0</v>
      </c>
      <c r="J193" s="86">
        <v>4226.0</v>
      </c>
      <c r="K193" s="86">
        <v>0.86</v>
      </c>
      <c r="L193" s="86">
        <v>34.38</v>
      </c>
      <c r="M193" s="86">
        <v>33.73</v>
      </c>
      <c r="N193" s="86">
        <v>33.07</v>
      </c>
      <c r="O193" s="86">
        <v>-1151.0</v>
      </c>
      <c r="P193" s="87" t="s">
        <v>535</v>
      </c>
      <c r="Q193" s="86">
        <v>-16.0</v>
      </c>
      <c r="R193" s="86">
        <v>-18.0</v>
      </c>
      <c r="S193" s="88">
        <v>964.0</v>
      </c>
      <c r="T193" s="88">
        <v>22.81</v>
      </c>
      <c r="U193" s="89">
        <v>46132.0</v>
      </c>
      <c r="V193" s="84"/>
      <c r="W193" s="90"/>
    </row>
    <row r="194">
      <c r="A194" s="83" t="s">
        <v>974</v>
      </c>
      <c r="B194" s="84" t="s">
        <v>975</v>
      </c>
      <c r="C194" s="84" t="s">
        <v>561</v>
      </c>
      <c r="D194" s="86">
        <v>26.05</v>
      </c>
      <c r="E194" s="86">
        <v>-0.4</v>
      </c>
      <c r="F194" s="86">
        <v>-1.51</v>
      </c>
      <c r="G194" s="87" t="s">
        <v>553</v>
      </c>
      <c r="H194" s="86">
        <v>-2.07</v>
      </c>
      <c r="I194" s="86">
        <v>0.0</v>
      </c>
      <c r="J194" s="86">
        <v>293.0</v>
      </c>
      <c r="K194" s="86">
        <v>0.45</v>
      </c>
      <c r="L194" s="86">
        <v>26.46</v>
      </c>
      <c r="M194" s="86">
        <v>26.46</v>
      </c>
      <c r="N194" s="86">
        <v>26.23</v>
      </c>
      <c r="O194" s="86">
        <v>10.0</v>
      </c>
      <c r="P194" s="87" t="s">
        <v>558</v>
      </c>
      <c r="Q194" s="86">
        <v>0.0</v>
      </c>
      <c r="R194" s="86">
        <v>0.0</v>
      </c>
      <c r="S194" s="88">
        <v>28.0</v>
      </c>
      <c r="T194" s="88">
        <v>9.56</v>
      </c>
      <c r="U194" s="89">
        <v>46132.0</v>
      </c>
      <c r="V194" s="84"/>
      <c r="W194" s="90"/>
    </row>
    <row r="195">
      <c r="A195" s="83" t="s">
        <v>976</v>
      </c>
      <c r="B195" s="84" t="s">
        <v>977</v>
      </c>
      <c r="C195" s="84" t="s">
        <v>978</v>
      </c>
      <c r="D195" s="86">
        <v>18.65</v>
      </c>
      <c r="E195" s="86">
        <v>0.15</v>
      </c>
      <c r="F195" s="86">
        <v>0.81</v>
      </c>
      <c r="G195" s="87" t="s">
        <v>554</v>
      </c>
      <c r="H195" s="86">
        <v>8.2</v>
      </c>
      <c r="I195" s="86">
        <v>0.0</v>
      </c>
      <c r="J195" s="86">
        <v>1750.0</v>
      </c>
      <c r="K195" s="86">
        <v>0.58</v>
      </c>
      <c r="L195" s="86">
        <v>17.97</v>
      </c>
      <c r="M195" s="86">
        <v>17.61</v>
      </c>
      <c r="N195" s="86">
        <v>17.54</v>
      </c>
      <c r="O195" s="86">
        <v>55.0</v>
      </c>
      <c r="P195" s="87" t="s">
        <v>525</v>
      </c>
      <c r="Q195" s="86">
        <v>-15.0</v>
      </c>
      <c r="R195" s="86">
        <v>-1.0</v>
      </c>
      <c r="S195" s="88">
        <v>565.0</v>
      </c>
      <c r="T195" s="88">
        <v>32.29</v>
      </c>
      <c r="U195" s="89">
        <v>46132.0</v>
      </c>
      <c r="V195" s="84"/>
      <c r="W195" s="90"/>
    </row>
    <row r="196">
      <c r="A196" s="83" t="s">
        <v>979</v>
      </c>
      <c r="B196" s="84" t="s">
        <v>980</v>
      </c>
      <c r="C196" s="84" t="s">
        <v>596</v>
      </c>
      <c r="D196" s="86">
        <v>72.7</v>
      </c>
      <c r="E196" s="86">
        <v>-3.0</v>
      </c>
      <c r="F196" s="86">
        <v>-3.96</v>
      </c>
      <c r="G196" s="87" t="s">
        <v>833</v>
      </c>
      <c r="H196" s="86">
        <v>3.26</v>
      </c>
      <c r="I196" s="86">
        <v>0.0</v>
      </c>
      <c r="J196" s="86">
        <v>3418.0</v>
      </c>
      <c r="K196" s="86">
        <v>0.46</v>
      </c>
      <c r="L196" s="86">
        <v>73.12</v>
      </c>
      <c r="M196" s="86">
        <v>71.42</v>
      </c>
      <c r="N196" s="86">
        <v>70.15</v>
      </c>
      <c r="O196" s="86">
        <v>-366.0</v>
      </c>
      <c r="P196" s="87" t="s">
        <v>833</v>
      </c>
      <c r="Q196" s="86">
        <v>311.0</v>
      </c>
      <c r="R196" s="86">
        <v>-101.0</v>
      </c>
      <c r="S196" s="88">
        <v>919.0</v>
      </c>
      <c r="T196" s="88">
        <v>26.89</v>
      </c>
      <c r="U196" s="89">
        <v>46132.0</v>
      </c>
      <c r="V196" s="84"/>
      <c r="W196" s="90"/>
    </row>
    <row r="197">
      <c r="A197" s="83" t="s">
        <v>981</v>
      </c>
      <c r="B197" s="84" t="s">
        <v>982</v>
      </c>
      <c r="C197" s="84" t="s">
        <v>533</v>
      </c>
      <c r="D197" s="86">
        <v>16.85</v>
      </c>
      <c r="E197" s="86">
        <v>-0.25</v>
      </c>
      <c r="F197" s="86">
        <v>-1.46</v>
      </c>
      <c r="G197" s="87" t="s">
        <v>664</v>
      </c>
      <c r="H197" s="86">
        <v>-1.56</v>
      </c>
      <c r="I197" s="86">
        <v>2.0</v>
      </c>
      <c r="J197" s="86">
        <v>168.0</v>
      </c>
      <c r="K197" s="86">
        <v>0.48</v>
      </c>
      <c r="L197" s="86">
        <v>16.84</v>
      </c>
      <c r="M197" s="86">
        <v>16.05</v>
      </c>
      <c r="N197" s="86">
        <v>15.64</v>
      </c>
      <c r="O197" s="86">
        <v>18.0</v>
      </c>
      <c r="P197" s="87" t="s">
        <v>674</v>
      </c>
      <c r="Q197" s="86">
        <v>0.0</v>
      </c>
      <c r="R197" s="86">
        <v>0.0</v>
      </c>
      <c r="S197" s="88">
        <v>24.0</v>
      </c>
      <c r="T197" s="88">
        <v>14.29</v>
      </c>
      <c r="U197" s="89">
        <v>46132.0</v>
      </c>
      <c r="V197" s="84"/>
      <c r="W197" s="84"/>
    </row>
    <row r="198">
      <c r="A198" s="83" t="s">
        <v>983</v>
      </c>
      <c r="B198" s="84" t="s">
        <v>984</v>
      </c>
      <c r="C198" s="84" t="s">
        <v>565</v>
      </c>
      <c r="D198" s="86">
        <v>82.0</v>
      </c>
      <c r="E198" s="86">
        <v>0.4</v>
      </c>
      <c r="F198" s="86">
        <v>0.49</v>
      </c>
      <c r="G198" s="87" t="s">
        <v>589</v>
      </c>
      <c r="H198" s="86">
        <v>14.87</v>
      </c>
      <c r="I198" s="86">
        <v>3.0</v>
      </c>
      <c r="J198" s="86">
        <v>850.0</v>
      </c>
      <c r="K198" s="86">
        <v>0.76</v>
      </c>
      <c r="L198" s="86">
        <v>82.2</v>
      </c>
      <c r="M198" s="86">
        <v>76.77</v>
      </c>
      <c r="N198" s="86">
        <v>72.5</v>
      </c>
      <c r="O198" s="86">
        <v>-58.0</v>
      </c>
      <c r="P198" s="87" t="s">
        <v>562</v>
      </c>
      <c r="Q198" s="86">
        <v>0.0</v>
      </c>
      <c r="R198" s="86">
        <v>-1.0</v>
      </c>
      <c r="S198" s="88">
        <v>433.0</v>
      </c>
      <c r="T198" s="88">
        <v>50.94</v>
      </c>
      <c r="U198" s="89">
        <v>46132.0</v>
      </c>
      <c r="V198" s="84"/>
      <c r="W198" s="90"/>
    </row>
    <row r="199">
      <c r="A199" s="83" t="s">
        <v>985</v>
      </c>
      <c r="B199" s="84" t="s">
        <v>986</v>
      </c>
      <c r="C199" s="84" t="s">
        <v>707</v>
      </c>
      <c r="D199" s="86">
        <v>38.15</v>
      </c>
      <c r="E199" s="86">
        <v>-0.75</v>
      </c>
      <c r="F199" s="86">
        <v>-1.93</v>
      </c>
      <c r="G199" s="87" t="s">
        <v>549</v>
      </c>
      <c r="H199" s="86">
        <v>-6.49</v>
      </c>
      <c r="I199" s="86">
        <v>1.0</v>
      </c>
      <c r="J199" s="86">
        <v>3062.0</v>
      </c>
      <c r="K199" s="86">
        <v>2.59</v>
      </c>
      <c r="L199" s="86">
        <v>39.28</v>
      </c>
      <c r="M199" s="86">
        <v>38.87</v>
      </c>
      <c r="N199" s="86">
        <v>39.42</v>
      </c>
      <c r="O199" s="86">
        <v>135.0</v>
      </c>
      <c r="P199" s="87" t="s">
        <v>697</v>
      </c>
      <c r="Q199" s="86">
        <v>0.0</v>
      </c>
      <c r="R199" s="86">
        <v>0.0</v>
      </c>
      <c r="S199" s="88">
        <v>1339.0</v>
      </c>
      <c r="T199" s="88">
        <v>43.73</v>
      </c>
      <c r="U199" s="89">
        <v>46132.0</v>
      </c>
      <c r="V199" s="84"/>
      <c r="W199" s="90"/>
    </row>
    <row r="200">
      <c r="A200" s="83" t="s">
        <v>987</v>
      </c>
      <c r="B200" s="84" t="s">
        <v>988</v>
      </c>
      <c r="C200" s="84" t="s">
        <v>761</v>
      </c>
      <c r="D200" s="86">
        <v>20.0</v>
      </c>
      <c r="E200" s="86">
        <v>-0.25</v>
      </c>
      <c r="F200" s="86">
        <v>-1.23</v>
      </c>
      <c r="G200" s="87" t="s">
        <v>549</v>
      </c>
      <c r="H200" s="86">
        <v>-0.23</v>
      </c>
      <c r="I200" s="86">
        <v>0.0</v>
      </c>
      <c r="J200" s="86">
        <v>28.0</v>
      </c>
      <c r="K200" s="86">
        <v>0.08</v>
      </c>
      <c r="L200" s="86">
        <v>20.05</v>
      </c>
      <c r="M200" s="86">
        <v>20.05</v>
      </c>
      <c r="N200" s="86">
        <v>20.17</v>
      </c>
      <c r="O200" s="86">
        <v>0.0</v>
      </c>
      <c r="P200" s="87" t="s">
        <v>516</v>
      </c>
      <c r="Q200" s="86">
        <v>0.0</v>
      </c>
      <c r="R200" s="86">
        <v>0.0</v>
      </c>
      <c r="S200" s="88">
        <v>0.0</v>
      </c>
      <c r="T200" s="88">
        <v>0.0</v>
      </c>
      <c r="U200" s="89">
        <v>46132.0</v>
      </c>
      <c r="V200" s="84"/>
      <c r="W200" s="90"/>
    </row>
    <row r="201">
      <c r="A201" s="83" t="s">
        <v>989</v>
      </c>
      <c r="B201" s="84" t="s">
        <v>990</v>
      </c>
      <c r="C201" s="84" t="s">
        <v>691</v>
      </c>
      <c r="D201" s="86">
        <v>17.7</v>
      </c>
      <c r="E201" s="86">
        <v>0.1</v>
      </c>
      <c r="F201" s="86">
        <v>0.57</v>
      </c>
      <c r="G201" s="87" t="s">
        <v>540</v>
      </c>
      <c r="H201" s="86">
        <v>2.1</v>
      </c>
      <c r="I201" s="86">
        <v>0.0</v>
      </c>
      <c r="J201" s="86">
        <v>542.0</v>
      </c>
      <c r="K201" s="86">
        <v>0.28</v>
      </c>
      <c r="L201" s="86">
        <v>17.23</v>
      </c>
      <c r="M201" s="86">
        <v>16.99</v>
      </c>
      <c r="N201" s="86">
        <v>16.71</v>
      </c>
      <c r="O201" s="86">
        <v>-109.0</v>
      </c>
      <c r="P201" s="87" t="s">
        <v>585</v>
      </c>
      <c r="Q201" s="86">
        <v>0.0</v>
      </c>
      <c r="R201" s="86">
        <v>0.0</v>
      </c>
      <c r="S201" s="88">
        <v>24.0</v>
      </c>
      <c r="T201" s="88">
        <v>4.43</v>
      </c>
      <c r="U201" s="89">
        <v>46132.0</v>
      </c>
      <c r="V201" s="84"/>
      <c r="W201" s="90"/>
    </row>
    <row r="202">
      <c r="A202" s="83" t="s">
        <v>991</v>
      </c>
      <c r="B202" s="84" t="s">
        <v>992</v>
      </c>
      <c r="C202" s="84" t="s">
        <v>601</v>
      </c>
      <c r="D202" s="86">
        <v>43.25</v>
      </c>
      <c r="E202" s="86">
        <v>0.8</v>
      </c>
      <c r="F202" s="86">
        <v>1.88</v>
      </c>
      <c r="G202" s="87" t="s">
        <v>612</v>
      </c>
      <c r="H202" s="86">
        <v>-4.98</v>
      </c>
      <c r="I202" s="86">
        <v>0.0</v>
      </c>
      <c r="J202" s="86">
        <v>1273.0</v>
      </c>
      <c r="K202" s="86">
        <v>1.15</v>
      </c>
      <c r="L202" s="86">
        <v>43.49</v>
      </c>
      <c r="M202" s="86">
        <v>44.36</v>
      </c>
      <c r="N202" s="86">
        <v>46.49</v>
      </c>
      <c r="O202" s="86">
        <v>-94.0</v>
      </c>
      <c r="P202" s="87" t="s">
        <v>516</v>
      </c>
      <c r="Q202" s="86">
        <v>0.0</v>
      </c>
      <c r="R202" s="86">
        <v>71.0</v>
      </c>
      <c r="S202" s="88">
        <v>434.0</v>
      </c>
      <c r="T202" s="88">
        <v>34.09</v>
      </c>
      <c r="U202" s="89">
        <v>46132.0</v>
      </c>
      <c r="V202" s="84"/>
      <c r="W202" s="84"/>
    </row>
    <row r="203">
      <c r="A203" s="83" t="s">
        <v>993</v>
      </c>
      <c r="B203" s="84" t="s">
        <v>994</v>
      </c>
      <c r="C203" s="84" t="s">
        <v>761</v>
      </c>
      <c r="D203" s="86">
        <v>40.5</v>
      </c>
      <c r="E203" s="86">
        <v>0.95</v>
      </c>
      <c r="F203" s="86">
        <v>2.4</v>
      </c>
      <c r="G203" s="87" t="s">
        <v>558</v>
      </c>
      <c r="H203" s="86">
        <v>2.9</v>
      </c>
      <c r="I203" s="86">
        <v>2.0</v>
      </c>
      <c r="J203" s="86">
        <v>41.0</v>
      </c>
      <c r="K203" s="86">
        <v>0.1</v>
      </c>
      <c r="L203" s="86">
        <v>39.71</v>
      </c>
      <c r="M203" s="86">
        <v>40.05</v>
      </c>
      <c r="N203" s="86">
        <v>38.52</v>
      </c>
      <c r="O203" s="86">
        <v>10.0</v>
      </c>
      <c r="P203" s="87" t="s">
        <v>534</v>
      </c>
      <c r="Q203" s="86">
        <v>0.0</v>
      </c>
      <c r="R203" s="86">
        <v>0.0</v>
      </c>
      <c r="S203" s="88">
        <v>4.0</v>
      </c>
      <c r="T203" s="88">
        <v>9.76</v>
      </c>
      <c r="U203" s="89">
        <v>46132.0</v>
      </c>
      <c r="V203" s="84"/>
      <c r="W203" s="90"/>
    </row>
    <row r="204">
      <c r="A204" s="83" t="s">
        <v>995</v>
      </c>
      <c r="B204" s="84" t="s">
        <v>996</v>
      </c>
      <c r="C204" s="84" t="s">
        <v>538</v>
      </c>
      <c r="D204" s="86">
        <v>20.5</v>
      </c>
      <c r="E204" s="86">
        <v>0.35</v>
      </c>
      <c r="F204" s="86">
        <v>1.74</v>
      </c>
      <c r="G204" s="87" t="s">
        <v>674</v>
      </c>
      <c r="H204" s="86">
        <v>5.87</v>
      </c>
      <c r="I204" s="86">
        <v>0.0</v>
      </c>
      <c r="J204" s="86">
        <v>165.0</v>
      </c>
      <c r="K204" s="86">
        <v>0.42</v>
      </c>
      <c r="L204" s="86">
        <v>19.92</v>
      </c>
      <c r="M204" s="86">
        <v>19.68</v>
      </c>
      <c r="N204" s="86">
        <v>20.0</v>
      </c>
      <c r="O204" s="86">
        <v>22.0</v>
      </c>
      <c r="P204" s="87" t="s">
        <v>525</v>
      </c>
      <c r="Q204" s="86">
        <v>0.0</v>
      </c>
      <c r="R204" s="86">
        <v>-1.0</v>
      </c>
      <c r="S204" s="88">
        <v>11.0</v>
      </c>
      <c r="T204" s="88">
        <v>6.67</v>
      </c>
      <c r="U204" s="89">
        <v>46132.0</v>
      </c>
      <c r="V204" s="84"/>
      <c r="W204" s="84"/>
    </row>
    <row r="205">
      <c r="A205" s="83" t="s">
        <v>997</v>
      </c>
      <c r="B205" s="84" t="s">
        <v>998</v>
      </c>
      <c r="C205" s="84" t="s">
        <v>961</v>
      </c>
      <c r="D205" s="86">
        <v>46.3</v>
      </c>
      <c r="E205" s="86">
        <v>0.0</v>
      </c>
      <c r="F205" s="86">
        <v>0.0</v>
      </c>
      <c r="G205" s="87" t="s">
        <v>553</v>
      </c>
      <c r="H205" s="86">
        <v>0.0</v>
      </c>
      <c r="I205" s="86">
        <v>0.0</v>
      </c>
      <c r="J205" s="86">
        <v>90.0</v>
      </c>
      <c r="K205" s="86">
        <v>0.14</v>
      </c>
      <c r="L205" s="86">
        <v>46.53</v>
      </c>
      <c r="M205" s="86">
        <v>46.95</v>
      </c>
      <c r="N205" s="86">
        <v>47.54</v>
      </c>
      <c r="O205" s="86">
        <v>7.0</v>
      </c>
      <c r="P205" s="87" t="s">
        <v>697</v>
      </c>
      <c r="Q205" s="86">
        <v>0.0</v>
      </c>
      <c r="R205" s="86">
        <v>-4.0</v>
      </c>
      <c r="S205" s="88">
        <v>3.0</v>
      </c>
      <c r="T205" s="88">
        <v>3.33</v>
      </c>
      <c r="U205" s="89">
        <v>46132.0</v>
      </c>
      <c r="V205" s="84"/>
      <c r="W205" s="90"/>
    </row>
    <row r="206">
      <c r="A206" s="83" t="s">
        <v>999</v>
      </c>
      <c r="B206" s="84" t="s">
        <v>1000</v>
      </c>
      <c r="C206" s="84" t="s">
        <v>523</v>
      </c>
      <c r="D206" s="86">
        <v>100.0</v>
      </c>
      <c r="E206" s="86">
        <v>-6.5</v>
      </c>
      <c r="F206" s="86">
        <v>-6.1</v>
      </c>
      <c r="G206" s="87" t="s">
        <v>833</v>
      </c>
      <c r="H206" s="86">
        <v>1.05</v>
      </c>
      <c r="I206" s="86">
        <v>0.0</v>
      </c>
      <c r="J206" s="86">
        <v>50.0</v>
      </c>
      <c r="K206" s="86">
        <v>0.23</v>
      </c>
      <c r="L206" s="86">
        <v>101.4</v>
      </c>
      <c r="M206" s="86">
        <v>100.88</v>
      </c>
      <c r="N206" s="86">
        <v>110.39</v>
      </c>
      <c r="O206" s="86">
        <v>-6.0</v>
      </c>
      <c r="P206" s="87" t="s">
        <v>524</v>
      </c>
      <c r="Q206" s="86">
        <v>0.0</v>
      </c>
      <c r="R206" s="86">
        <v>0.0</v>
      </c>
      <c r="S206" s="88">
        <v>0.0</v>
      </c>
      <c r="T206" s="88">
        <v>0.0</v>
      </c>
      <c r="U206" s="89">
        <v>46132.0</v>
      </c>
      <c r="V206" s="84"/>
      <c r="W206" s="90"/>
    </row>
    <row r="207">
      <c r="A207" s="83" t="s">
        <v>1001</v>
      </c>
      <c r="B207" s="84" t="s">
        <v>1002</v>
      </c>
      <c r="C207" s="84" t="s">
        <v>623</v>
      </c>
      <c r="D207" s="86">
        <v>14.85</v>
      </c>
      <c r="E207" s="86">
        <v>-0.15</v>
      </c>
      <c r="F207" s="86">
        <v>-1.0</v>
      </c>
      <c r="G207" s="87" t="s">
        <v>544</v>
      </c>
      <c r="H207" s="86">
        <v>0.01</v>
      </c>
      <c r="I207" s="86">
        <v>0.0</v>
      </c>
      <c r="J207" s="86">
        <v>120.0</v>
      </c>
      <c r="K207" s="86">
        <v>0.04</v>
      </c>
      <c r="L207" s="86">
        <v>14.94</v>
      </c>
      <c r="M207" s="86">
        <v>15.02</v>
      </c>
      <c r="N207" s="86">
        <v>15.31</v>
      </c>
      <c r="O207" s="86">
        <v>13.0</v>
      </c>
      <c r="P207" s="87" t="s">
        <v>525</v>
      </c>
      <c r="Q207" s="86">
        <v>0.0</v>
      </c>
      <c r="R207" s="86">
        <v>2.0</v>
      </c>
      <c r="S207" s="88">
        <v>6.0</v>
      </c>
      <c r="T207" s="88">
        <v>5.0</v>
      </c>
      <c r="U207" s="89">
        <v>46132.0</v>
      </c>
      <c r="V207" s="84"/>
      <c r="W207" s="90"/>
    </row>
    <row r="208">
      <c r="A208" s="83" t="s">
        <v>1003</v>
      </c>
      <c r="B208" s="84" t="s">
        <v>1004</v>
      </c>
      <c r="C208" s="84" t="s">
        <v>645</v>
      </c>
      <c r="D208" s="86">
        <v>13.85</v>
      </c>
      <c r="E208" s="86">
        <v>-0.15</v>
      </c>
      <c r="F208" s="86">
        <v>-1.07</v>
      </c>
      <c r="G208" s="87" t="s">
        <v>562</v>
      </c>
      <c r="H208" s="86">
        <v>0.37</v>
      </c>
      <c r="I208" s="86">
        <v>0.0</v>
      </c>
      <c r="J208" s="86">
        <v>296.0</v>
      </c>
      <c r="K208" s="86">
        <v>0.04</v>
      </c>
      <c r="L208" s="86">
        <v>13.9</v>
      </c>
      <c r="M208" s="86">
        <v>13.84</v>
      </c>
      <c r="N208" s="86">
        <v>13.75</v>
      </c>
      <c r="O208" s="86">
        <v>43.0</v>
      </c>
      <c r="P208" s="87" t="s">
        <v>554</v>
      </c>
      <c r="Q208" s="86">
        <v>0.0</v>
      </c>
      <c r="R208" s="86">
        <v>0.0</v>
      </c>
      <c r="S208" s="88">
        <v>29.0</v>
      </c>
      <c r="T208" s="88">
        <v>9.8</v>
      </c>
      <c r="U208" s="89">
        <v>46132.0</v>
      </c>
      <c r="V208" s="84"/>
      <c r="W208" s="84"/>
    </row>
    <row r="209">
      <c r="A209" s="83" t="s">
        <v>1005</v>
      </c>
      <c r="B209" s="84" t="s">
        <v>1006</v>
      </c>
      <c r="C209" s="84" t="s">
        <v>533</v>
      </c>
      <c r="D209" s="86">
        <v>46.2</v>
      </c>
      <c r="E209" s="86">
        <v>-2.1</v>
      </c>
      <c r="F209" s="86">
        <v>-4.35</v>
      </c>
      <c r="G209" s="87" t="s">
        <v>566</v>
      </c>
      <c r="H209" s="86">
        <v>-5.02</v>
      </c>
      <c r="I209" s="86">
        <v>0.0</v>
      </c>
      <c r="J209" s="86">
        <v>12669.0</v>
      </c>
      <c r="K209" s="86">
        <v>2.45</v>
      </c>
      <c r="L209" s="86">
        <v>48.56</v>
      </c>
      <c r="M209" s="86">
        <v>48.84</v>
      </c>
      <c r="N209" s="86">
        <v>50.91</v>
      </c>
      <c r="O209" s="86">
        <v>1248.0</v>
      </c>
      <c r="P209" s="87" t="s">
        <v>575</v>
      </c>
      <c r="Q209" s="86">
        <v>-363.0</v>
      </c>
      <c r="R209" s="86">
        <v>0.0</v>
      </c>
      <c r="S209" s="88">
        <v>4512.0</v>
      </c>
      <c r="T209" s="88">
        <v>35.61</v>
      </c>
      <c r="U209" s="89">
        <v>46132.0</v>
      </c>
      <c r="V209" s="84" t="s">
        <v>1007</v>
      </c>
      <c r="W209" s="84"/>
    </row>
    <row r="210">
      <c r="A210" s="83" t="s">
        <v>1008</v>
      </c>
      <c r="B210" s="84" t="s">
        <v>1009</v>
      </c>
      <c r="C210" s="84" t="s">
        <v>588</v>
      </c>
      <c r="D210" s="86">
        <v>14.5</v>
      </c>
      <c r="E210" s="86">
        <v>-0.05</v>
      </c>
      <c r="F210" s="86">
        <v>-0.34</v>
      </c>
      <c r="G210" s="87" t="s">
        <v>562</v>
      </c>
      <c r="H210" s="86">
        <v>5.1</v>
      </c>
      <c r="I210" s="86">
        <v>1.0</v>
      </c>
      <c r="J210" s="86">
        <v>85.0</v>
      </c>
      <c r="K210" s="86">
        <v>0.06</v>
      </c>
      <c r="L210" s="86">
        <v>14.35</v>
      </c>
      <c r="M210" s="86">
        <v>13.94</v>
      </c>
      <c r="N210" s="86">
        <v>13.78</v>
      </c>
      <c r="O210" s="86">
        <v>1.0</v>
      </c>
      <c r="P210" s="87" t="s">
        <v>558</v>
      </c>
      <c r="Q210" s="86">
        <v>0.0</v>
      </c>
      <c r="R210" s="86">
        <v>0.0</v>
      </c>
      <c r="S210" s="88">
        <v>9.0</v>
      </c>
      <c r="T210" s="88">
        <v>10.59</v>
      </c>
      <c r="U210" s="89">
        <v>46132.0</v>
      </c>
      <c r="V210" s="84"/>
      <c r="W210" s="90"/>
    </row>
    <row r="211">
      <c r="A211" s="83" t="s">
        <v>1010</v>
      </c>
      <c r="B211" s="84" t="s">
        <v>1011</v>
      </c>
      <c r="C211" s="84" t="s">
        <v>707</v>
      </c>
      <c r="D211" s="86">
        <v>75.0</v>
      </c>
      <c r="E211" s="86">
        <v>6.8</v>
      </c>
      <c r="F211" s="86">
        <v>9.97</v>
      </c>
      <c r="G211" s="87" t="s">
        <v>520</v>
      </c>
      <c r="H211" s="86">
        <v>18.92</v>
      </c>
      <c r="I211" s="86">
        <v>2.0</v>
      </c>
      <c r="J211" s="86">
        <v>899.0</v>
      </c>
      <c r="K211" s="86">
        <v>0.78</v>
      </c>
      <c r="L211" s="86">
        <v>65.76</v>
      </c>
      <c r="M211" s="86">
        <v>62.74</v>
      </c>
      <c r="N211" s="86">
        <v>60.41</v>
      </c>
      <c r="O211" s="86">
        <v>30.0</v>
      </c>
      <c r="P211" s="87" t="s">
        <v>520</v>
      </c>
      <c r="Q211" s="86">
        <v>0.0</v>
      </c>
      <c r="R211" s="86">
        <v>13.0</v>
      </c>
      <c r="S211" s="88">
        <v>82.0</v>
      </c>
      <c r="T211" s="88">
        <v>9.12</v>
      </c>
      <c r="U211" s="89">
        <v>46132.0</v>
      </c>
      <c r="V211" s="84"/>
      <c r="W211" s="90"/>
    </row>
    <row r="212">
      <c r="A212" s="83" t="s">
        <v>1012</v>
      </c>
      <c r="B212" s="84" t="s">
        <v>1013</v>
      </c>
      <c r="C212" s="84" t="s">
        <v>538</v>
      </c>
      <c r="D212" s="86">
        <v>189.0</v>
      </c>
      <c r="E212" s="86">
        <v>-3.0</v>
      </c>
      <c r="F212" s="86">
        <v>-1.56</v>
      </c>
      <c r="G212" s="87" t="s">
        <v>582</v>
      </c>
      <c r="H212" s="86">
        <v>6.71</v>
      </c>
      <c r="I212" s="86">
        <v>0.0</v>
      </c>
      <c r="J212" s="86">
        <v>325.0</v>
      </c>
      <c r="K212" s="86">
        <v>0.35</v>
      </c>
      <c r="L212" s="86">
        <v>187.6</v>
      </c>
      <c r="M212" s="86">
        <v>180.4</v>
      </c>
      <c r="N212" s="86">
        <v>176.1</v>
      </c>
      <c r="O212" s="86">
        <v>38.0</v>
      </c>
      <c r="P212" s="87" t="s">
        <v>534</v>
      </c>
      <c r="Q212" s="86">
        <v>-29.0</v>
      </c>
      <c r="R212" s="86">
        <v>0.0</v>
      </c>
      <c r="S212" s="88">
        <v>40.0</v>
      </c>
      <c r="T212" s="88">
        <v>12.31</v>
      </c>
      <c r="U212" s="89">
        <v>46132.0</v>
      </c>
      <c r="V212" s="84"/>
      <c r="W212" s="90"/>
    </row>
    <row r="213">
      <c r="A213" s="83" t="s">
        <v>1014</v>
      </c>
      <c r="B213" s="84" t="s">
        <v>1015</v>
      </c>
      <c r="C213" s="84" t="s">
        <v>588</v>
      </c>
      <c r="D213" s="86">
        <v>74.7</v>
      </c>
      <c r="E213" s="86">
        <v>0.0</v>
      </c>
      <c r="F213" s="86">
        <v>0.0</v>
      </c>
      <c r="G213" s="87" t="s">
        <v>562</v>
      </c>
      <c r="H213" s="86">
        <v>0.67</v>
      </c>
      <c r="I213" s="86">
        <v>0.0</v>
      </c>
      <c r="J213" s="86">
        <v>11.0</v>
      </c>
      <c r="K213" s="86">
        <v>0.03</v>
      </c>
      <c r="L213" s="86">
        <v>74.48</v>
      </c>
      <c r="M213" s="86">
        <v>74.42</v>
      </c>
      <c r="N213" s="86">
        <v>74.41</v>
      </c>
      <c r="O213" s="86">
        <v>-1.0</v>
      </c>
      <c r="P213" s="87" t="s">
        <v>544</v>
      </c>
      <c r="Q213" s="86">
        <v>0.0</v>
      </c>
      <c r="R213" s="86">
        <v>0.0</v>
      </c>
      <c r="S213" s="88">
        <v>1.0</v>
      </c>
      <c r="T213" s="88">
        <v>9.09</v>
      </c>
      <c r="U213" s="89">
        <v>46132.0</v>
      </c>
      <c r="V213" s="84"/>
      <c r="W213" s="90"/>
    </row>
    <row r="214">
      <c r="A214" s="83" t="s">
        <v>1016</v>
      </c>
      <c r="B214" s="84" t="s">
        <v>1017</v>
      </c>
      <c r="C214" s="84" t="s">
        <v>547</v>
      </c>
      <c r="D214" s="86">
        <v>118.0</v>
      </c>
      <c r="E214" s="86">
        <v>0.5</v>
      </c>
      <c r="F214" s="86">
        <v>0.43</v>
      </c>
      <c r="G214" s="87" t="s">
        <v>575</v>
      </c>
      <c r="H214" s="86">
        <v>2.17</v>
      </c>
      <c r="I214" s="86">
        <v>0.0</v>
      </c>
      <c r="J214" s="86">
        <v>113.0</v>
      </c>
      <c r="K214" s="86">
        <v>0.14</v>
      </c>
      <c r="L214" s="86">
        <v>117.3</v>
      </c>
      <c r="M214" s="86">
        <v>116.75</v>
      </c>
      <c r="N214" s="86">
        <v>115.65</v>
      </c>
      <c r="O214" s="86">
        <v>28.0</v>
      </c>
      <c r="P214" s="87" t="s">
        <v>554</v>
      </c>
      <c r="Q214" s="86">
        <v>-1.0</v>
      </c>
      <c r="R214" s="86">
        <v>0.0</v>
      </c>
      <c r="S214" s="88">
        <v>9.0</v>
      </c>
      <c r="T214" s="88">
        <v>7.96</v>
      </c>
      <c r="U214" s="89">
        <v>46132.0</v>
      </c>
      <c r="V214" s="84"/>
      <c r="W214" s="90"/>
    </row>
    <row r="215">
      <c r="A215" s="83" t="s">
        <v>1018</v>
      </c>
      <c r="B215" s="84" t="s">
        <v>1019</v>
      </c>
      <c r="C215" s="84" t="s">
        <v>588</v>
      </c>
      <c r="D215" s="86">
        <v>13.7</v>
      </c>
      <c r="E215" s="86">
        <v>-0.15</v>
      </c>
      <c r="F215" s="86">
        <v>-1.08</v>
      </c>
      <c r="G215" s="87" t="s">
        <v>562</v>
      </c>
      <c r="H215" s="86">
        <v>3.02</v>
      </c>
      <c r="I215" s="86">
        <v>0.0</v>
      </c>
      <c r="J215" s="86">
        <v>16396.0</v>
      </c>
      <c r="K215" s="86">
        <v>1.02</v>
      </c>
      <c r="L215" s="86">
        <v>13.59</v>
      </c>
      <c r="M215" s="86">
        <v>13.43</v>
      </c>
      <c r="N215" s="86">
        <v>13.52</v>
      </c>
      <c r="O215" s="86">
        <v>-7637.0</v>
      </c>
      <c r="P215" s="87" t="s">
        <v>516</v>
      </c>
      <c r="Q215" s="86">
        <v>0.0</v>
      </c>
      <c r="R215" s="86">
        <v>-5.0</v>
      </c>
      <c r="S215" s="88">
        <v>4374.0</v>
      </c>
      <c r="T215" s="88">
        <v>26.68</v>
      </c>
      <c r="U215" s="89">
        <v>46132.0</v>
      </c>
      <c r="V215" s="84" t="s">
        <v>1020</v>
      </c>
      <c r="W215" s="90"/>
    </row>
    <row r="216">
      <c r="A216" s="83" t="s">
        <v>1021</v>
      </c>
      <c r="B216" s="84" t="s">
        <v>1022</v>
      </c>
      <c r="C216" s="84" t="s">
        <v>956</v>
      </c>
      <c r="D216" s="86">
        <v>22.8</v>
      </c>
      <c r="E216" s="86">
        <v>-0.25</v>
      </c>
      <c r="F216" s="86">
        <v>-1.08</v>
      </c>
      <c r="G216" s="87" t="s">
        <v>585</v>
      </c>
      <c r="H216" s="86">
        <v>0.02</v>
      </c>
      <c r="I216" s="86">
        <v>0.0</v>
      </c>
      <c r="J216" s="86">
        <v>2766.0</v>
      </c>
      <c r="K216" s="86">
        <v>0.2</v>
      </c>
      <c r="L216" s="86">
        <v>22.97</v>
      </c>
      <c r="M216" s="86">
        <v>22.98</v>
      </c>
      <c r="N216" s="86">
        <v>22.96</v>
      </c>
      <c r="O216" s="86">
        <v>-1619.0</v>
      </c>
      <c r="P216" s="87" t="s">
        <v>524</v>
      </c>
      <c r="Q216" s="86">
        <v>-197.0</v>
      </c>
      <c r="R216" s="86">
        <v>3.0</v>
      </c>
      <c r="S216" s="88">
        <v>286.0</v>
      </c>
      <c r="T216" s="88">
        <v>10.34</v>
      </c>
      <c r="U216" s="89">
        <v>46132.0</v>
      </c>
      <c r="V216" s="84"/>
      <c r="W216" s="90"/>
    </row>
    <row r="217">
      <c r="A217" s="83" t="s">
        <v>1023</v>
      </c>
      <c r="B217" s="84" t="s">
        <v>1024</v>
      </c>
      <c r="C217" s="84" t="s">
        <v>615</v>
      </c>
      <c r="D217" s="86">
        <v>8.68</v>
      </c>
      <c r="E217" s="86">
        <v>-0.15</v>
      </c>
      <c r="F217" s="86">
        <v>-1.7</v>
      </c>
      <c r="G217" s="87" t="s">
        <v>516</v>
      </c>
      <c r="H217" s="86">
        <v>-3.71</v>
      </c>
      <c r="I217" s="86">
        <v>0.0</v>
      </c>
      <c r="J217" s="86">
        <v>1001.0</v>
      </c>
      <c r="K217" s="86">
        <v>0.3</v>
      </c>
      <c r="L217" s="86">
        <v>8.84</v>
      </c>
      <c r="M217" s="86">
        <v>8.96</v>
      </c>
      <c r="N217" s="86">
        <v>9.09</v>
      </c>
      <c r="O217" s="86">
        <v>-344.0</v>
      </c>
      <c r="P217" s="87" t="s">
        <v>516</v>
      </c>
      <c r="Q217" s="86">
        <v>0.0</v>
      </c>
      <c r="R217" s="86">
        <v>2.0</v>
      </c>
      <c r="S217" s="88">
        <v>68.0</v>
      </c>
      <c r="T217" s="88">
        <v>6.79</v>
      </c>
      <c r="U217" s="89">
        <v>46132.0</v>
      </c>
      <c r="V217" s="84"/>
      <c r="W217" s="90"/>
    </row>
    <row r="218">
      <c r="A218" s="83" t="s">
        <v>1025</v>
      </c>
      <c r="B218" s="84" t="s">
        <v>1026</v>
      </c>
      <c r="C218" s="84" t="s">
        <v>561</v>
      </c>
      <c r="D218" s="86">
        <v>30.8</v>
      </c>
      <c r="E218" s="86">
        <v>-0.6</v>
      </c>
      <c r="F218" s="86">
        <v>-1.91</v>
      </c>
      <c r="G218" s="87" t="s">
        <v>524</v>
      </c>
      <c r="H218" s="86">
        <v>-0.77</v>
      </c>
      <c r="I218" s="86">
        <v>0.0</v>
      </c>
      <c r="J218" s="86">
        <v>204.0</v>
      </c>
      <c r="K218" s="86">
        <v>0.26</v>
      </c>
      <c r="L218" s="86">
        <v>31.21</v>
      </c>
      <c r="M218" s="86">
        <v>31.05</v>
      </c>
      <c r="N218" s="86">
        <v>31.14</v>
      </c>
      <c r="O218" s="86">
        <v>37.0</v>
      </c>
      <c r="P218" s="87" t="s">
        <v>540</v>
      </c>
      <c r="Q218" s="86">
        <v>0.0</v>
      </c>
      <c r="R218" s="86">
        <v>0.0</v>
      </c>
      <c r="S218" s="88">
        <v>32.0</v>
      </c>
      <c r="T218" s="88">
        <v>15.69</v>
      </c>
      <c r="U218" s="89">
        <v>46132.0</v>
      </c>
      <c r="V218" s="84"/>
      <c r="W218" s="90"/>
    </row>
    <row r="219">
      <c r="A219" s="83" t="s">
        <v>1027</v>
      </c>
      <c r="B219" s="84" t="s">
        <v>1028</v>
      </c>
      <c r="C219" s="84" t="s">
        <v>547</v>
      </c>
      <c r="D219" s="86">
        <v>27.8</v>
      </c>
      <c r="E219" s="86">
        <v>-0.75</v>
      </c>
      <c r="F219" s="86">
        <v>-2.63</v>
      </c>
      <c r="G219" s="87" t="s">
        <v>516</v>
      </c>
      <c r="H219" s="86">
        <v>-4.52</v>
      </c>
      <c r="I219" s="86">
        <v>0.0</v>
      </c>
      <c r="J219" s="86">
        <v>176.0</v>
      </c>
      <c r="K219" s="86">
        <v>0.4</v>
      </c>
      <c r="L219" s="86">
        <v>28.52</v>
      </c>
      <c r="M219" s="86">
        <v>28.96</v>
      </c>
      <c r="N219" s="86">
        <v>29.24</v>
      </c>
      <c r="O219" s="86">
        <v>-41.0</v>
      </c>
      <c r="P219" s="87" t="s">
        <v>529</v>
      </c>
      <c r="Q219" s="86">
        <v>0.0</v>
      </c>
      <c r="R219" s="86">
        <v>0.0</v>
      </c>
      <c r="S219" s="88">
        <v>8.0</v>
      </c>
      <c r="T219" s="88">
        <v>4.55</v>
      </c>
      <c r="U219" s="89">
        <v>46132.0</v>
      </c>
      <c r="V219" s="84"/>
      <c r="W219" s="90"/>
    </row>
    <row r="220">
      <c r="A220" s="83" t="s">
        <v>1029</v>
      </c>
      <c r="B220" s="84" t="s">
        <v>1030</v>
      </c>
      <c r="C220" s="84" t="s">
        <v>547</v>
      </c>
      <c r="D220" s="86">
        <v>13.6</v>
      </c>
      <c r="E220" s="86">
        <v>0.1</v>
      </c>
      <c r="F220" s="86">
        <v>0.74</v>
      </c>
      <c r="G220" s="87" t="s">
        <v>539</v>
      </c>
      <c r="H220" s="86">
        <v>0.38</v>
      </c>
      <c r="I220" s="86">
        <v>0.0</v>
      </c>
      <c r="J220" s="86">
        <v>70.0</v>
      </c>
      <c r="K220" s="86">
        <v>0.13</v>
      </c>
      <c r="L220" s="86">
        <v>13.51</v>
      </c>
      <c r="M220" s="86">
        <v>13.56</v>
      </c>
      <c r="N220" s="86">
        <v>13.61</v>
      </c>
      <c r="O220" s="86">
        <v>16.0</v>
      </c>
      <c r="P220" s="87" t="s">
        <v>694</v>
      </c>
      <c r="Q220" s="86">
        <v>0.0</v>
      </c>
      <c r="R220" s="86">
        <v>0.0</v>
      </c>
      <c r="S220" s="88">
        <v>2.0</v>
      </c>
      <c r="T220" s="88">
        <v>2.86</v>
      </c>
      <c r="U220" s="89">
        <v>46132.0</v>
      </c>
      <c r="V220" s="84"/>
      <c r="W220" s="90"/>
    </row>
    <row r="221">
      <c r="A221" s="83" t="s">
        <v>1031</v>
      </c>
      <c r="B221" s="84" t="s">
        <v>1032</v>
      </c>
      <c r="C221" s="84" t="s">
        <v>691</v>
      </c>
      <c r="D221" s="86">
        <v>10.85</v>
      </c>
      <c r="E221" s="86">
        <v>-0.1</v>
      </c>
      <c r="F221" s="86">
        <v>-0.91</v>
      </c>
      <c r="G221" s="87" t="s">
        <v>562</v>
      </c>
      <c r="H221" s="86">
        <v>0.02</v>
      </c>
      <c r="I221" s="86">
        <v>0.0</v>
      </c>
      <c r="J221" s="86">
        <v>195.0</v>
      </c>
      <c r="K221" s="86">
        <v>0.04</v>
      </c>
      <c r="L221" s="86">
        <v>10.9</v>
      </c>
      <c r="M221" s="86">
        <v>10.82</v>
      </c>
      <c r="N221" s="86">
        <v>10.76</v>
      </c>
      <c r="O221" s="86">
        <v>60.0</v>
      </c>
      <c r="P221" s="87" t="s">
        <v>554</v>
      </c>
      <c r="Q221" s="86">
        <v>0.0</v>
      </c>
      <c r="R221" s="86">
        <v>0.0</v>
      </c>
      <c r="S221" s="88">
        <v>7.0</v>
      </c>
      <c r="T221" s="88">
        <v>3.59</v>
      </c>
      <c r="U221" s="89">
        <v>46132.0</v>
      </c>
      <c r="V221" s="84"/>
      <c r="W221" s="90"/>
    </row>
    <row r="222">
      <c r="A222" s="83" t="s">
        <v>1033</v>
      </c>
      <c r="B222" s="84" t="s">
        <v>1034</v>
      </c>
      <c r="C222" s="84" t="s">
        <v>754</v>
      </c>
      <c r="D222" s="86">
        <v>88.3</v>
      </c>
      <c r="E222" s="86">
        <v>-1.4</v>
      </c>
      <c r="F222" s="86">
        <v>-1.56</v>
      </c>
      <c r="G222" s="87" t="s">
        <v>570</v>
      </c>
      <c r="H222" s="86">
        <v>-0.65</v>
      </c>
      <c r="I222" s="86">
        <v>0.0</v>
      </c>
      <c r="J222" s="86">
        <v>70.0</v>
      </c>
      <c r="K222" s="86">
        <v>0.04</v>
      </c>
      <c r="L222" s="86">
        <v>88.98</v>
      </c>
      <c r="M222" s="86">
        <v>88.15</v>
      </c>
      <c r="N222" s="86">
        <v>86.56</v>
      </c>
      <c r="O222" s="86">
        <v>-2.0</v>
      </c>
      <c r="P222" s="87" t="s">
        <v>562</v>
      </c>
      <c r="Q222" s="86">
        <v>0.0</v>
      </c>
      <c r="R222" s="86">
        <v>3.0</v>
      </c>
      <c r="S222" s="88">
        <v>17.0</v>
      </c>
      <c r="T222" s="88">
        <v>24.29</v>
      </c>
      <c r="U222" s="89">
        <v>46132.0</v>
      </c>
      <c r="V222" s="84"/>
      <c r="W222" s="90"/>
    </row>
    <row r="223">
      <c r="A223" s="83" t="s">
        <v>1035</v>
      </c>
      <c r="B223" s="84" t="s">
        <v>1036</v>
      </c>
      <c r="C223" s="84" t="s">
        <v>565</v>
      </c>
      <c r="D223" s="86">
        <v>41.5</v>
      </c>
      <c r="E223" s="86">
        <v>-0.3</v>
      </c>
      <c r="F223" s="86">
        <v>-0.72</v>
      </c>
      <c r="G223" s="87" t="s">
        <v>773</v>
      </c>
      <c r="H223" s="86">
        <v>-2.49</v>
      </c>
      <c r="I223" s="86">
        <v>0.0</v>
      </c>
      <c r="J223" s="86">
        <v>7.0</v>
      </c>
      <c r="K223" s="86">
        <v>0.02</v>
      </c>
      <c r="L223" s="86">
        <v>41.49</v>
      </c>
      <c r="M223" s="86">
        <v>41.73</v>
      </c>
      <c r="N223" s="86">
        <v>42.36</v>
      </c>
      <c r="O223" s="86">
        <v>0.0</v>
      </c>
      <c r="P223" s="87" t="s">
        <v>516</v>
      </c>
      <c r="Q223" s="86">
        <v>0.0</v>
      </c>
      <c r="R223" s="86">
        <v>0.0</v>
      </c>
      <c r="S223" s="88">
        <v>0.0</v>
      </c>
      <c r="T223" s="88">
        <v>0.0</v>
      </c>
      <c r="U223" s="89">
        <v>46132.0</v>
      </c>
      <c r="V223" s="84"/>
      <c r="W223" s="90"/>
    </row>
    <row r="224">
      <c r="A224" s="83" t="s">
        <v>1037</v>
      </c>
      <c r="B224" s="84" t="s">
        <v>1038</v>
      </c>
      <c r="C224" s="84" t="s">
        <v>588</v>
      </c>
      <c r="D224" s="86">
        <v>21.5</v>
      </c>
      <c r="E224" s="86">
        <v>-0.35</v>
      </c>
      <c r="F224" s="86">
        <v>-1.6</v>
      </c>
      <c r="G224" s="87" t="s">
        <v>529</v>
      </c>
      <c r="H224" s="86">
        <v>-2.95</v>
      </c>
      <c r="I224" s="86">
        <v>0.0</v>
      </c>
      <c r="J224" s="86">
        <v>2795.0</v>
      </c>
      <c r="K224" s="86">
        <v>0.34</v>
      </c>
      <c r="L224" s="86">
        <v>21.94</v>
      </c>
      <c r="M224" s="86">
        <v>22.07</v>
      </c>
      <c r="N224" s="86">
        <v>22.34</v>
      </c>
      <c r="O224" s="86">
        <v>-1652.0</v>
      </c>
      <c r="P224" s="87" t="s">
        <v>529</v>
      </c>
      <c r="Q224" s="86">
        <v>0.0</v>
      </c>
      <c r="R224" s="86">
        <v>-3.0</v>
      </c>
      <c r="S224" s="88">
        <v>153.0</v>
      </c>
      <c r="T224" s="88">
        <v>5.47</v>
      </c>
      <c r="U224" s="89">
        <v>46132.0</v>
      </c>
      <c r="V224" s="84"/>
      <c r="W224" s="90"/>
    </row>
    <row r="225">
      <c r="A225" s="83" t="s">
        <v>1039</v>
      </c>
      <c r="B225" s="84" t="s">
        <v>1040</v>
      </c>
      <c r="C225" s="84" t="s">
        <v>565</v>
      </c>
      <c r="D225" s="86">
        <v>25.2</v>
      </c>
      <c r="E225" s="86">
        <v>0.0</v>
      </c>
      <c r="F225" s="86">
        <v>0.0</v>
      </c>
      <c r="G225" s="87" t="s">
        <v>553</v>
      </c>
      <c r="H225" s="86">
        <v>1.44</v>
      </c>
      <c r="I225" s="86">
        <v>0.0</v>
      </c>
      <c r="J225" s="86">
        <v>22.0</v>
      </c>
      <c r="K225" s="86">
        <v>0.03</v>
      </c>
      <c r="L225" s="86">
        <v>25.27</v>
      </c>
      <c r="M225" s="86">
        <v>25.66</v>
      </c>
      <c r="N225" s="86">
        <v>25.59</v>
      </c>
      <c r="O225" s="86">
        <v>3.0</v>
      </c>
      <c r="P225" s="87" t="s">
        <v>554</v>
      </c>
      <c r="Q225" s="86">
        <v>0.0</v>
      </c>
      <c r="R225" s="86">
        <v>1.0</v>
      </c>
      <c r="S225" s="88">
        <v>5.0</v>
      </c>
      <c r="T225" s="88">
        <v>22.73</v>
      </c>
      <c r="U225" s="89">
        <v>46132.0</v>
      </c>
      <c r="V225" s="84"/>
      <c r="W225" s="90"/>
    </row>
    <row r="226">
      <c r="A226" s="83" t="s">
        <v>1041</v>
      </c>
      <c r="B226" s="84" t="s">
        <v>1042</v>
      </c>
      <c r="C226" s="84" t="s">
        <v>623</v>
      </c>
      <c r="D226" s="86">
        <v>6.82</v>
      </c>
      <c r="E226" s="86">
        <v>-0.09</v>
      </c>
      <c r="F226" s="86">
        <v>-1.3</v>
      </c>
      <c r="G226" s="87" t="s">
        <v>516</v>
      </c>
      <c r="H226" s="86">
        <v>-3.58</v>
      </c>
      <c r="I226" s="86">
        <v>0.0</v>
      </c>
      <c r="J226" s="86">
        <v>526.0</v>
      </c>
      <c r="K226" s="86">
        <v>0.08</v>
      </c>
      <c r="L226" s="86">
        <v>6.94</v>
      </c>
      <c r="M226" s="86">
        <v>7.0</v>
      </c>
      <c r="N226" s="86">
        <v>7.07</v>
      </c>
      <c r="O226" s="86">
        <v>-52.0</v>
      </c>
      <c r="P226" s="87" t="s">
        <v>524</v>
      </c>
      <c r="Q226" s="86">
        <v>0.0</v>
      </c>
      <c r="R226" s="86">
        <v>0.0</v>
      </c>
      <c r="S226" s="88">
        <v>0.0</v>
      </c>
      <c r="T226" s="88">
        <v>0.0</v>
      </c>
      <c r="U226" s="89">
        <v>46132.0</v>
      </c>
      <c r="V226" s="84"/>
      <c r="W226" s="90"/>
    </row>
    <row r="227">
      <c r="A227" s="83" t="s">
        <v>1043</v>
      </c>
      <c r="B227" s="84" t="s">
        <v>1044</v>
      </c>
      <c r="C227" s="84" t="s">
        <v>561</v>
      </c>
      <c r="D227" s="86">
        <v>25.35</v>
      </c>
      <c r="E227" s="86">
        <v>0.6</v>
      </c>
      <c r="F227" s="86">
        <v>2.42</v>
      </c>
      <c r="G227" s="87" t="s">
        <v>575</v>
      </c>
      <c r="H227" s="86">
        <v>4.08</v>
      </c>
      <c r="I227" s="86">
        <v>0.0</v>
      </c>
      <c r="J227" s="86">
        <v>4195.0</v>
      </c>
      <c r="K227" s="86">
        <v>0.99</v>
      </c>
      <c r="L227" s="86">
        <v>24.91</v>
      </c>
      <c r="M227" s="86">
        <v>24.57</v>
      </c>
      <c r="N227" s="86">
        <v>25.11</v>
      </c>
      <c r="O227" s="86">
        <v>-219.0</v>
      </c>
      <c r="P227" s="87" t="s">
        <v>833</v>
      </c>
      <c r="Q227" s="86">
        <v>0.0</v>
      </c>
      <c r="R227" s="86">
        <v>53.0</v>
      </c>
      <c r="S227" s="88">
        <v>1482.0</v>
      </c>
      <c r="T227" s="88">
        <v>35.33</v>
      </c>
      <c r="U227" s="89">
        <v>46132.0</v>
      </c>
      <c r="V227" s="84"/>
      <c r="W227" s="90"/>
    </row>
    <row r="228">
      <c r="A228" s="83" t="s">
        <v>1045</v>
      </c>
      <c r="B228" s="84" t="s">
        <v>1046</v>
      </c>
      <c r="C228" s="84" t="s">
        <v>663</v>
      </c>
      <c r="D228" s="86">
        <v>738.0</v>
      </c>
      <c r="E228" s="86">
        <v>67.0</v>
      </c>
      <c r="F228" s="86">
        <v>9.99</v>
      </c>
      <c r="G228" s="87" t="s">
        <v>548</v>
      </c>
      <c r="H228" s="86">
        <v>12.28</v>
      </c>
      <c r="I228" s="86">
        <v>1.0</v>
      </c>
      <c r="J228" s="86">
        <v>338.0</v>
      </c>
      <c r="K228" s="86">
        <v>1.02</v>
      </c>
      <c r="L228" s="86">
        <v>675.2</v>
      </c>
      <c r="M228" s="86">
        <v>681.6</v>
      </c>
      <c r="N228" s="86">
        <v>675.95</v>
      </c>
      <c r="O228" s="86">
        <v>15.0</v>
      </c>
      <c r="P228" s="87" t="s">
        <v>697</v>
      </c>
      <c r="Q228" s="86">
        <v>0.0</v>
      </c>
      <c r="R228" s="86">
        <v>18.0</v>
      </c>
      <c r="S228" s="88">
        <v>21.0</v>
      </c>
      <c r="T228" s="88">
        <v>6.21</v>
      </c>
      <c r="U228" s="89">
        <v>46132.0</v>
      </c>
      <c r="V228" s="84"/>
      <c r="W228" s="90"/>
    </row>
    <row r="229">
      <c r="A229" s="83" t="s">
        <v>1047</v>
      </c>
      <c r="B229" s="84" t="s">
        <v>1048</v>
      </c>
      <c r="C229" s="84" t="s">
        <v>533</v>
      </c>
      <c r="D229" s="86">
        <v>197.0</v>
      </c>
      <c r="E229" s="86">
        <v>17.5</v>
      </c>
      <c r="F229" s="86">
        <v>9.75</v>
      </c>
      <c r="G229" s="87" t="s">
        <v>578</v>
      </c>
      <c r="H229" s="86">
        <v>24.29</v>
      </c>
      <c r="I229" s="86">
        <v>4.0</v>
      </c>
      <c r="J229" s="86">
        <v>2689.0</v>
      </c>
      <c r="K229" s="86">
        <v>2.1</v>
      </c>
      <c r="L229" s="86">
        <v>171.8</v>
      </c>
      <c r="M229" s="86">
        <v>163.1</v>
      </c>
      <c r="N229" s="86">
        <v>157.75</v>
      </c>
      <c r="O229" s="86">
        <v>-138.0</v>
      </c>
      <c r="P229" s="87" t="s">
        <v>626</v>
      </c>
      <c r="Q229" s="86">
        <v>-16.0</v>
      </c>
      <c r="R229" s="86">
        <v>293.0</v>
      </c>
      <c r="S229" s="88">
        <v>411.0</v>
      </c>
      <c r="T229" s="88">
        <v>15.28</v>
      </c>
      <c r="U229" s="89">
        <v>46132.0</v>
      </c>
      <c r="V229" s="84"/>
      <c r="W229" s="90"/>
    </row>
    <row r="230">
      <c r="A230" s="83" t="s">
        <v>1049</v>
      </c>
      <c r="B230" s="84" t="s">
        <v>1050</v>
      </c>
      <c r="C230" s="84" t="s">
        <v>533</v>
      </c>
      <c r="D230" s="86">
        <v>50.2</v>
      </c>
      <c r="E230" s="86">
        <v>-1.7</v>
      </c>
      <c r="F230" s="86">
        <v>-3.28</v>
      </c>
      <c r="G230" s="87" t="s">
        <v>570</v>
      </c>
      <c r="H230" s="86">
        <v>2.41</v>
      </c>
      <c r="I230" s="86">
        <v>1.0</v>
      </c>
      <c r="J230" s="86">
        <v>1939.0</v>
      </c>
      <c r="K230" s="86">
        <v>0.88</v>
      </c>
      <c r="L230" s="86">
        <v>49.82</v>
      </c>
      <c r="M230" s="86">
        <v>49.38</v>
      </c>
      <c r="N230" s="86">
        <v>47.38</v>
      </c>
      <c r="O230" s="86">
        <v>-581.0</v>
      </c>
      <c r="P230" s="87" t="s">
        <v>562</v>
      </c>
      <c r="Q230" s="86">
        <v>-2.0</v>
      </c>
      <c r="R230" s="86">
        <v>6.0</v>
      </c>
      <c r="S230" s="88">
        <v>531.0</v>
      </c>
      <c r="T230" s="88">
        <v>27.39</v>
      </c>
      <c r="U230" s="89">
        <v>46132.0</v>
      </c>
      <c r="V230" s="84"/>
      <c r="W230" s="90"/>
    </row>
    <row r="231">
      <c r="A231" s="83" t="s">
        <v>1051</v>
      </c>
      <c r="B231" s="84" t="s">
        <v>1052</v>
      </c>
      <c r="C231" s="84" t="s">
        <v>615</v>
      </c>
      <c r="D231" s="86">
        <v>15.8</v>
      </c>
      <c r="E231" s="86">
        <v>-0.2</v>
      </c>
      <c r="F231" s="86">
        <v>-1.25</v>
      </c>
      <c r="G231" s="87" t="s">
        <v>562</v>
      </c>
      <c r="H231" s="86">
        <v>0.32</v>
      </c>
      <c r="I231" s="86">
        <v>0.0</v>
      </c>
      <c r="J231" s="86">
        <v>53.0</v>
      </c>
      <c r="K231" s="86">
        <v>0.02</v>
      </c>
      <c r="L231" s="86">
        <v>15.89</v>
      </c>
      <c r="M231" s="86">
        <v>15.83</v>
      </c>
      <c r="N231" s="86">
        <v>15.84</v>
      </c>
      <c r="O231" s="86">
        <v>26.0</v>
      </c>
      <c r="P231" s="87" t="s">
        <v>554</v>
      </c>
      <c r="Q231" s="86">
        <v>0.0</v>
      </c>
      <c r="R231" s="86">
        <v>0.0</v>
      </c>
      <c r="S231" s="88">
        <v>1.0</v>
      </c>
      <c r="T231" s="88">
        <v>1.89</v>
      </c>
      <c r="U231" s="89">
        <v>46132.0</v>
      </c>
      <c r="V231" s="84"/>
      <c r="W231" s="90"/>
    </row>
    <row r="232">
      <c r="A232" s="83" t="s">
        <v>1053</v>
      </c>
      <c r="B232" s="84" t="s">
        <v>1054</v>
      </c>
      <c r="C232" s="84" t="s">
        <v>561</v>
      </c>
      <c r="D232" s="86">
        <v>65.6</v>
      </c>
      <c r="E232" s="86">
        <v>0.0</v>
      </c>
      <c r="F232" s="86">
        <v>0.0</v>
      </c>
      <c r="G232" s="87" t="s">
        <v>570</v>
      </c>
      <c r="H232" s="86">
        <v>2.17</v>
      </c>
      <c r="I232" s="86">
        <v>0.0</v>
      </c>
      <c r="J232" s="86">
        <v>100.0</v>
      </c>
      <c r="K232" s="86">
        <v>0.12</v>
      </c>
      <c r="L232" s="86">
        <v>64.82</v>
      </c>
      <c r="M232" s="86">
        <v>65.51</v>
      </c>
      <c r="N232" s="86">
        <v>65.76</v>
      </c>
      <c r="O232" s="86">
        <v>-22.0</v>
      </c>
      <c r="P232" s="87" t="s">
        <v>570</v>
      </c>
      <c r="Q232" s="86">
        <v>0.0</v>
      </c>
      <c r="R232" s="86">
        <v>-2.0</v>
      </c>
      <c r="S232" s="88">
        <v>18.0</v>
      </c>
      <c r="T232" s="88">
        <v>18.0</v>
      </c>
      <c r="U232" s="89">
        <v>46132.0</v>
      </c>
      <c r="V232" s="84"/>
      <c r="W232" s="90"/>
    </row>
    <row r="233">
      <c r="A233" s="83" t="s">
        <v>1055</v>
      </c>
      <c r="B233" s="84" t="s">
        <v>1056</v>
      </c>
      <c r="C233" s="84" t="s">
        <v>615</v>
      </c>
      <c r="D233" s="86">
        <v>23.05</v>
      </c>
      <c r="E233" s="86">
        <v>-0.1</v>
      </c>
      <c r="F233" s="86">
        <v>-0.43</v>
      </c>
      <c r="G233" s="87" t="s">
        <v>516</v>
      </c>
      <c r="H233" s="86">
        <v>-1.7</v>
      </c>
      <c r="I233" s="86">
        <v>0.0</v>
      </c>
      <c r="J233" s="86">
        <v>897.0</v>
      </c>
      <c r="K233" s="86">
        <v>0.34</v>
      </c>
      <c r="L233" s="86">
        <v>23.98</v>
      </c>
      <c r="M233" s="86">
        <v>24.65</v>
      </c>
      <c r="N233" s="86">
        <v>24.53</v>
      </c>
      <c r="O233" s="86">
        <v>-70.0</v>
      </c>
      <c r="P233" s="87" t="s">
        <v>516</v>
      </c>
      <c r="Q233" s="86">
        <v>0.0</v>
      </c>
      <c r="R233" s="86">
        <v>0.0</v>
      </c>
      <c r="S233" s="88">
        <v>29.0</v>
      </c>
      <c r="T233" s="88">
        <v>3.23</v>
      </c>
      <c r="U233" s="89">
        <v>46132.0</v>
      </c>
      <c r="V233" s="84"/>
      <c r="W233" s="90"/>
    </row>
    <row r="234">
      <c r="A234" s="83" t="s">
        <v>1057</v>
      </c>
      <c r="B234" s="84" t="s">
        <v>1058</v>
      </c>
      <c r="C234" s="84" t="s">
        <v>543</v>
      </c>
      <c r="D234" s="86">
        <v>18.25</v>
      </c>
      <c r="E234" s="86">
        <v>-0.2</v>
      </c>
      <c r="F234" s="86">
        <v>-1.08</v>
      </c>
      <c r="G234" s="87" t="s">
        <v>582</v>
      </c>
      <c r="H234" s="86">
        <v>1.4</v>
      </c>
      <c r="I234" s="86">
        <v>0.0</v>
      </c>
      <c r="J234" s="86">
        <v>454.0</v>
      </c>
      <c r="K234" s="86">
        <v>0.37</v>
      </c>
      <c r="L234" s="86">
        <v>18.27</v>
      </c>
      <c r="M234" s="86">
        <v>18.16</v>
      </c>
      <c r="N234" s="86">
        <v>18.45</v>
      </c>
      <c r="O234" s="86">
        <v>-68.0</v>
      </c>
      <c r="P234" s="87" t="s">
        <v>585</v>
      </c>
      <c r="Q234" s="86">
        <v>0.0</v>
      </c>
      <c r="R234" s="86">
        <v>0.0</v>
      </c>
      <c r="S234" s="88">
        <v>53.0</v>
      </c>
      <c r="T234" s="88">
        <v>11.67</v>
      </c>
      <c r="U234" s="89">
        <v>46132.0</v>
      </c>
      <c r="V234" s="84"/>
      <c r="W234" s="90"/>
    </row>
    <row r="235">
      <c r="A235" s="83" t="s">
        <v>1059</v>
      </c>
      <c r="B235" s="84" t="s">
        <v>1060</v>
      </c>
      <c r="C235" s="84" t="s">
        <v>702</v>
      </c>
      <c r="D235" s="86">
        <v>49.95</v>
      </c>
      <c r="E235" s="86">
        <v>-0.05</v>
      </c>
      <c r="F235" s="86">
        <v>-0.1</v>
      </c>
      <c r="G235" s="87" t="s">
        <v>562</v>
      </c>
      <c r="H235" s="86">
        <v>0.4</v>
      </c>
      <c r="I235" s="86">
        <v>0.0</v>
      </c>
      <c r="J235" s="86">
        <v>44.0</v>
      </c>
      <c r="K235" s="86">
        <v>0.02</v>
      </c>
      <c r="L235" s="86">
        <v>49.94</v>
      </c>
      <c r="M235" s="86">
        <v>49.84</v>
      </c>
      <c r="N235" s="86">
        <v>49.84</v>
      </c>
      <c r="O235" s="86">
        <v>21.0</v>
      </c>
      <c r="P235" s="87" t="s">
        <v>554</v>
      </c>
      <c r="Q235" s="86">
        <v>0.0</v>
      </c>
      <c r="R235" s="86">
        <v>0.0</v>
      </c>
      <c r="S235" s="88">
        <v>7.0</v>
      </c>
      <c r="T235" s="88">
        <v>15.91</v>
      </c>
      <c r="U235" s="89">
        <v>46132.0</v>
      </c>
      <c r="V235" s="84"/>
      <c r="W235" s="90"/>
    </row>
    <row r="236">
      <c r="A236" s="83" t="s">
        <v>1061</v>
      </c>
      <c r="B236" s="84" t="s">
        <v>1062</v>
      </c>
      <c r="C236" s="84" t="s">
        <v>565</v>
      </c>
      <c r="D236" s="86">
        <v>57.5</v>
      </c>
      <c r="E236" s="86">
        <v>-1.4</v>
      </c>
      <c r="F236" s="86">
        <v>-2.38</v>
      </c>
      <c r="G236" s="87" t="s">
        <v>566</v>
      </c>
      <c r="H236" s="86">
        <v>-1.29</v>
      </c>
      <c r="I236" s="86">
        <v>0.0</v>
      </c>
      <c r="J236" s="86">
        <v>42.0</v>
      </c>
      <c r="K236" s="86">
        <v>0.1</v>
      </c>
      <c r="L236" s="86">
        <v>58.66</v>
      </c>
      <c r="M236" s="86">
        <v>56.25</v>
      </c>
      <c r="N236" s="86">
        <v>54.12</v>
      </c>
      <c r="O236" s="86">
        <v>-5.0</v>
      </c>
      <c r="P236" s="87" t="s">
        <v>549</v>
      </c>
      <c r="Q236" s="86">
        <v>0.0</v>
      </c>
      <c r="R236" s="86">
        <v>0.0</v>
      </c>
      <c r="S236" s="88">
        <v>0.0</v>
      </c>
      <c r="T236" s="88">
        <v>0.0</v>
      </c>
      <c r="U236" s="89">
        <v>46132.0</v>
      </c>
      <c r="V236" s="84"/>
      <c r="W236" s="90"/>
    </row>
    <row r="237">
      <c r="A237" s="83" t="s">
        <v>1063</v>
      </c>
      <c r="B237" s="84" t="s">
        <v>1064</v>
      </c>
      <c r="C237" s="84" t="s">
        <v>892</v>
      </c>
      <c r="D237" s="86">
        <v>18.5</v>
      </c>
      <c r="E237" s="86">
        <v>-0.55</v>
      </c>
      <c r="F237" s="86">
        <v>-2.89</v>
      </c>
      <c r="G237" s="87" t="s">
        <v>529</v>
      </c>
      <c r="H237" s="86">
        <v>-5.14</v>
      </c>
      <c r="I237" s="86">
        <v>0.0</v>
      </c>
      <c r="J237" s="86">
        <v>6117.0</v>
      </c>
      <c r="K237" s="86">
        <v>0.74</v>
      </c>
      <c r="L237" s="86">
        <v>19.24</v>
      </c>
      <c r="M237" s="86">
        <v>19.35</v>
      </c>
      <c r="N237" s="86">
        <v>19.49</v>
      </c>
      <c r="O237" s="86">
        <v>-74.0</v>
      </c>
      <c r="P237" s="87" t="s">
        <v>566</v>
      </c>
      <c r="Q237" s="86">
        <v>0.0</v>
      </c>
      <c r="R237" s="86">
        <v>3.0</v>
      </c>
      <c r="S237" s="88">
        <v>805.0</v>
      </c>
      <c r="T237" s="88">
        <v>13.16</v>
      </c>
      <c r="U237" s="89">
        <v>46132.0</v>
      </c>
      <c r="V237" s="84" t="s">
        <v>1065</v>
      </c>
      <c r="W237" s="90"/>
    </row>
    <row r="238">
      <c r="A238" s="83" t="s">
        <v>1066</v>
      </c>
      <c r="B238" s="84" t="s">
        <v>1067</v>
      </c>
      <c r="C238" s="84" t="s">
        <v>515</v>
      </c>
      <c r="D238" s="86">
        <v>14.15</v>
      </c>
      <c r="E238" s="86">
        <v>0.05</v>
      </c>
      <c r="F238" s="86">
        <v>0.35</v>
      </c>
      <c r="G238" s="87" t="s">
        <v>554</v>
      </c>
      <c r="H238" s="86">
        <v>5.1</v>
      </c>
      <c r="I238" s="86">
        <v>0.0</v>
      </c>
      <c r="J238" s="86">
        <v>151.0</v>
      </c>
      <c r="K238" s="86">
        <v>0.01</v>
      </c>
      <c r="L238" s="86">
        <v>13.95</v>
      </c>
      <c r="M238" s="86">
        <v>13.68</v>
      </c>
      <c r="N238" s="86">
        <v>13.34</v>
      </c>
      <c r="O238" s="86">
        <v>137.0</v>
      </c>
      <c r="P238" s="87" t="s">
        <v>554</v>
      </c>
      <c r="Q238" s="86">
        <v>0.0</v>
      </c>
      <c r="R238" s="86">
        <v>0.0</v>
      </c>
      <c r="S238" s="88">
        <v>0.0</v>
      </c>
      <c r="T238" s="88">
        <v>0.0</v>
      </c>
      <c r="U238" s="89">
        <v>46132.0</v>
      </c>
      <c r="V238" s="84"/>
      <c r="W238" s="90"/>
    </row>
    <row r="239">
      <c r="A239" s="83" t="s">
        <v>1068</v>
      </c>
      <c r="B239" s="84" t="s">
        <v>1069</v>
      </c>
      <c r="C239" s="84" t="s">
        <v>523</v>
      </c>
      <c r="D239" s="86">
        <v>112.5</v>
      </c>
      <c r="E239" s="86">
        <v>-2.5</v>
      </c>
      <c r="F239" s="86">
        <v>-2.17</v>
      </c>
      <c r="G239" s="87" t="s">
        <v>562</v>
      </c>
      <c r="H239" s="86">
        <v>-3.83</v>
      </c>
      <c r="I239" s="86">
        <v>0.0</v>
      </c>
      <c r="J239" s="86">
        <v>111.0</v>
      </c>
      <c r="K239" s="86">
        <v>0.34</v>
      </c>
      <c r="L239" s="86">
        <v>114.8</v>
      </c>
      <c r="M239" s="86">
        <v>116.35</v>
      </c>
      <c r="N239" s="86">
        <v>116.28</v>
      </c>
      <c r="O239" s="86">
        <v>-42.0</v>
      </c>
      <c r="P239" s="87" t="s">
        <v>570</v>
      </c>
      <c r="Q239" s="86">
        <v>0.0</v>
      </c>
      <c r="R239" s="86">
        <v>7.0</v>
      </c>
      <c r="S239" s="88">
        <v>14.0</v>
      </c>
      <c r="T239" s="88">
        <v>12.61</v>
      </c>
      <c r="U239" s="89">
        <v>46132.0</v>
      </c>
      <c r="V239" s="84"/>
      <c r="W239" s="90"/>
    </row>
    <row r="240">
      <c r="A240" s="83" t="s">
        <v>1070</v>
      </c>
      <c r="B240" s="84" t="s">
        <v>1071</v>
      </c>
      <c r="C240" s="84" t="s">
        <v>601</v>
      </c>
      <c r="D240" s="86">
        <v>39.05</v>
      </c>
      <c r="E240" s="86">
        <v>0.25</v>
      </c>
      <c r="F240" s="86">
        <v>0.64</v>
      </c>
      <c r="G240" s="87" t="s">
        <v>530</v>
      </c>
      <c r="H240" s="86">
        <v>0.4</v>
      </c>
      <c r="I240" s="86">
        <v>1.0</v>
      </c>
      <c r="J240" s="86">
        <v>379.0</v>
      </c>
      <c r="K240" s="86">
        <v>0.57</v>
      </c>
      <c r="L240" s="86">
        <v>39.07</v>
      </c>
      <c r="M240" s="86">
        <v>40.25</v>
      </c>
      <c r="N240" s="86">
        <v>40.7</v>
      </c>
      <c r="O240" s="86">
        <v>44.0</v>
      </c>
      <c r="P240" s="87" t="s">
        <v>548</v>
      </c>
      <c r="Q240" s="86">
        <v>-8.0</v>
      </c>
      <c r="R240" s="86">
        <v>0.0</v>
      </c>
      <c r="S240" s="88">
        <v>0.0</v>
      </c>
      <c r="T240" s="88">
        <v>0.0</v>
      </c>
      <c r="U240" s="89">
        <v>46132.0</v>
      </c>
      <c r="V240" s="84"/>
      <c r="W240" s="90"/>
    </row>
    <row r="241">
      <c r="A241" s="83" t="s">
        <v>1072</v>
      </c>
      <c r="B241" s="84" t="s">
        <v>1073</v>
      </c>
      <c r="C241" s="84" t="s">
        <v>533</v>
      </c>
      <c r="D241" s="86">
        <v>365.5</v>
      </c>
      <c r="E241" s="86">
        <v>33.0</v>
      </c>
      <c r="F241" s="86">
        <v>9.92</v>
      </c>
      <c r="G241" s="87" t="s">
        <v>540</v>
      </c>
      <c r="H241" s="86">
        <v>30.6</v>
      </c>
      <c r="I241" s="86">
        <v>3.0</v>
      </c>
      <c r="J241" s="86">
        <v>5784.0</v>
      </c>
      <c r="K241" s="86">
        <v>1.49</v>
      </c>
      <c r="L241" s="86">
        <v>309.0</v>
      </c>
      <c r="M241" s="86">
        <v>296.05</v>
      </c>
      <c r="N241" s="86">
        <v>290.65</v>
      </c>
      <c r="O241" s="86">
        <v>1816.0</v>
      </c>
      <c r="P241" s="87" t="s">
        <v>540</v>
      </c>
      <c r="Q241" s="86">
        <v>-11.0</v>
      </c>
      <c r="R241" s="86">
        <v>44.0</v>
      </c>
      <c r="S241" s="88">
        <v>1376.0</v>
      </c>
      <c r="T241" s="88">
        <v>23.79</v>
      </c>
      <c r="U241" s="89">
        <v>46132.0</v>
      </c>
      <c r="V241" s="84"/>
      <c r="W241" s="90"/>
    </row>
    <row r="242">
      <c r="A242" s="83" t="s">
        <v>1074</v>
      </c>
      <c r="B242" s="84" t="s">
        <v>1075</v>
      </c>
      <c r="C242" s="84" t="s">
        <v>623</v>
      </c>
      <c r="D242" s="86">
        <v>13.3</v>
      </c>
      <c r="E242" s="86">
        <v>0.1</v>
      </c>
      <c r="F242" s="86">
        <v>0.76</v>
      </c>
      <c r="G242" s="87" t="s">
        <v>530</v>
      </c>
      <c r="H242" s="86">
        <v>-0.28</v>
      </c>
      <c r="I242" s="86">
        <v>0.0</v>
      </c>
      <c r="J242" s="86">
        <v>1014.0</v>
      </c>
      <c r="K242" s="86">
        <v>0.06</v>
      </c>
      <c r="L242" s="86">
        <v>13.49</v>
      </c>
      <c r="M242" s="86">
        <v>13.14</v>
      </c>
      <c r="N242" s="86">
        <v>13.0</v>
      </c>
      <c r="O242" s="86">
        <v>149.0</v>
      </c>
      <c r="P242" s="87" t="s">
        <v>575</v>
      </c>
      <c r="Q242" s="86">
        <v>0.0</v>
      </c>
      <c r="R242" s="86">
        <v>61.0</v>
      </c>
      <c r="S242" s="88">
        <v>183.0</v>
      </c>
      <c r="T242" s="88">
        <v>18.05</v>
      </c>
      <c r="U242" s="89">
        <v>46132.0</v>
      </c>
      <c r="V242" s="84"/>
      <c r="W242" s="90"/>
    </row>
    <row r="243">
      <c r="A243" s="83" t="s">
        <v>1076</v>
      </c>
      <c r="B243" s="84" t="s">
        <v>1077</v>
      </c>
      <c r="C243" s="84" t="s">
        <v>639</v>
      </c>
      <c r="D243" s="86">
        <v>177.5</v>
      </c>
      <c r="E243" s="86">
        <v>9.5</v>
      </c>
      <c r="F243" s="86">
        <v>5.65</v>
      </c>
      <c r="G243" s="87" t="s">
        <v>589</v>
      </c>
      <c r="H243" s="86">
        <v>13.86</v>
      </c>
      <c r="I243" s="86">
        <v>2.0</v>
      </c>
      <c r="J243" s="86">
        <v>1774.0</v>
      </c>
      <c r="K243" s="86">
        <v>2.57</v>
      </c>
      <c r="L243" s="86">
        <v>168.7</v>
      </c>
      <c r="M243" s="86">
        <v>163.9</v>
      </c>
      <c r="N243" s="86">
        <v>151.65</v>
      </c>
      <c r="O243" s="86">
        <v>90.0</v>
      </c>
      <c r="P243" s="87" t="s">
        <v>589</v>
      </c>
      <c r="Q243" s="86">
        <v>0.0</v>
      </c>
      <c r="R243" s="86">
        <v>69.0</v>
      </c>
      <c r="S243" s="88">
        <v>550.0</v>
      </c>
      <c r="T243" s="88">
        <v>31.0</v>
      </c>
      <c r="U243" s="89">
        <v>46132.0</v>
      </c>
      <c r="V243" s="84"/>
      <c r="W243" s="90"/>
    </row>
    <row r="244">
      <c r="A244" s="83" t="s">
        <v>1078</v>
      </c>
      <c r="B244" s="84" t="s">
        <v>1079</v>
      </c>
      <c r="C244" s="84" t="s">
        <v>538</v>
      </c>
      <c r="D244" s="86">
        <v>70.9</v>
      </c>
      <c r="E244" s="86">
        <v>1.0</v>
      </c>
      <c r="F244" s="86">
        <v>1.43</v>
      </c>
      <c r="G244" s="87" t="s">
        <v>530</v>
      </c>
      <c r="H244" s="86">
        <v>6.36</v>
      </c>
      <c r="I244" s="86">
        <v>1.0</v>
      </c>
      <c r="J244" s="86">
        <v>284.0</v>
      </c>
      <c r="K244" s="86">
        <v>0.92</v>
      </c>
      <c r="L244" s="86">
        <v>70.42</v>
      </c>
      <c r="M244" s="86">
        <v>67.11</v>
      </c>
      <c r="N244" s="86">
        <v>64.27</v>
      </c>
      <c r="O244" s="86">
        <v>46.0</v>
      </c>
      <c r="P244" s="87" t="s">
        <v>540</v>
      </c>
      <c r="Q244" s="86">
        <v>0.0</v>
      </c>
      <c r="R244" s="86">
        <v>0.0</v>
      </c>
      <c r="S244" s="88">
        <v>80.0</v>
      </c>
      <c r="T244" s="88">
        <v>28.17</v>
      </c>
      <c r="U244" s="89">
        <v>46132.0</v>
      </c>
      <c r="V244" s="84" t="s">
        <v>1080</v>
      </c>
      <c r="W244" s="84"/>
    </row>
    <row r="245">
      <c r="A245" s="83" t="s">
        <v>1081</v>
      </c>
      <c r="B245" s="84" t="s">
        <v>1082</v>
      </c>
      <c r="C245" s="84" t="s">
        <v>707</v>
      </c>
      <c r="D245" s="86">
        <v>34.55</v>
      </c>
      <c r="E245" s="86">
        <v>-0.1</v>
      </c>
      <c r="F245" s="86">
        <v>-0.29</v>
      </c>
      <c r="G245" s="87" t="s">
        <v>562</v>
      </c>
      <c r="H245" s="86">
        <v>0.75</v>
      </c>
      <c r="I245" s="86">
        <v>0.0</v>
      </c>
      <c r="J245" s="86">
        <v>3742.0</v>
      </c>
      <c r="K245" s="86">
        <v>0.77</v>
      </c>
      <c r="L245" s="86">
        <v>34.35</v>
      </c>
      <c r="M245" s="86">
        <v>33.81</v>
      </c>
      <c r="N245" s="86">
        <v>33.4</v>
      </c>
      <c r="O245" s="86">
        <v>643.0</v>
      </c>
      <c r="P245" s="87" t="s">
        <v>554</v>
      </c>
      <c r="Q245" s="86">
        <v>-18.0</v>
      </c>
      <c r="R245" s="86">
        <v>-129.0</v>
      </c>
      <c r="S245" s="88">
        <v>795.0</v>
      </c>
      <c r="T245" s="88">
        <v>21.25</v>
      </c>
      <c r="U245" s="89">
        <v>46132.0</v>
      </c>
      <c r="V245" s="84"/>
      <c r="W245" s="90"/>
    </row>
    <row r="246">
      <c r="A246" s="83" t="s">
        <v>1083</v>
      </c>
      <c r="B246" s="84" t="s">
        <v>1084</v>
      </c>
      <c r="C246" s="84" t="s">
        <v>623</v>
      </c>
      <c r="D246" s="86">
        <v>10.85</v>
      </c>
      <c r="E246" s="86">
        <v>0.0</v>
      </c>
      <c r="F246" s="86">
        <v>0.0</v>
      </c>
      <c r="G246" s="87" t="s">
        <v>516</v>
      </c>
      <c r="H246" s="86">
        <v>-3.59</v>
      </c>
      <c r="I246" s="86">
        <v>0.0</v>
      </c>
      <c r="J246" s="86">
        <v>392.0</v>
      </c>
      <c r="K246" s="86">
        <v>0.15</v>
      </c>
      <c r="L246" s="86">
        <v>10.99</v>
      </c>
      <c r="M246" s="86">
        <v>11.27</v>
      </c>
      <c r="N246" s="86">
        <v>11.58</v>
      </c>
      <c r="O246" s="86">
        <v>101.0</v>
      </c>
      <c r="P246" s="87" t="s">
        <v>575</v>
      </c>
      <c r="Q246" s="86">
        <v>0.0</v>
      </c>
      <c r="R246" s="86">
        <v>-30.0</v>
      </c>
      <c r="S246" s="88">
        <v>47.0</v>
      </c>
      <c r="T246" s="88">
        <v>11.99</v>
      </c>
      <c r="U246" s="89">
        <v>46132.0</v>
      </c>
      <c r="V246" s="84"/>
      <c r="W246" s="90"/>
    </row>
    <row r="247">
      <c r="A247" s="83" t="s">
        <v>1085</v>
      </c>
      <c r="B247" s="84" t="s">
        <v>1086</v>
      </c>
      <c r="C247" s="84" t="s">
        <v>538</v>
      </c>
      <c r="D247" s="86">
        <v>1600.0</v>
      </c>
      <c r="E247" s="86">
        <v>40.0</v>
      </c>
      <c r="F247" s="86">
        <v>2.56</v>
      </c>
      <c r="G247" s="87" t="s">
        <v>558</v>
      </c>
      <c r="H247" s="86">
        <v>6.34</v>
      </c>
      <c r="I247" s="86">
        <v>4.0</v>
      </c>
      <c r="J247" s="86">
        <v>915.0</v>
      </c>
      <c r="K247" s="86">
        <v>3.91</v>
      </c>
      <c r="L247" s="86">
        <v>1568.0</v>
      </c>
      <c r="M247" s="86">
        <v>1529.5</v>
      </c>
      <c r="N247" s="86">
        <v>1365.0</v>
      </c>
      <c r="O247" s="86">
        <v>-26.0</v>
      </c>
      <c r="P247" s="87" t="s">
        <v>516</v>
      </c>
      <c r="Q247" s="86">
        <v>58.0</v>
      </c>
      <c r="R247" s="86">
        <v>0.0</v>
      </c>
      <c r="S247" s="88">
        <v>446.0</v>
      </c>
      <c r="T247" s="88">
        <v>48.74</v>
      </c>
      <c r="U247" s="89">
        <v>46132.0</v>
      </c>
      <c r="V247" s="84"/>
      <c r="W247" s="90"/>
    </row>
    <row r="248">
      <c r="A248" s="83" t="s">
        <v>1087</v>
      </c>
      <c r="B248" s="84" t="s">
        <v>1088</v>
      </c>
      <c r="C248" s="84" t="s">
        <v>547</v>
      </c>
      <c r="D248" s="86">
        <v>13.9</v>
      </c>
      <c r="E248" s="86">
        <v>0.0</v>
      </c>
      <c r="F248" s="86">
        <v>0.0</v>
      </c>
      <c r="G248" s="87" t="s">
        <v>516</v>
      </c>
      <c r="H248" s="86">
        <v>-3.18</v>
      </c>
      <c r="I248" s="86">
        <v>0.0</v>
      </c>
      <c r="J248" s="86">
        <v>44.0</v>
      </c>
      <c r="K248" s="86">
        <v>0.04</v>
      </c>
      <c r="L248" s="86">
        <v>14.05</v>
      </c>
      <c r="M248" s="86">
        <v>14.23</v>
      </c>
      <c r="N248" s="86">
        <v>14.34</v>
      </c>
      <c r="O248" s="86">
        <v>-1.0</v>
      </c>
      <c r="P248" s="87" t="s">
        <v>553</v>
      </c>
      <c r="Q248" s="86">
        <v>0.0</v>
      </c>
      <c r="R248" s="86">
        <v>0.0</v>
      </c>
      <c r="S248" s="88">
        <v>4.0</v>
      </c>
      <c r="T248" s="88">
        <v>9.09</v>
      </c>
      <c r="U248" s="89">
        <v>46132.0</v>
      </c>
      <c r="V248" s="84"/>
      <c r="W248" s="90"/>
    </row>
    <row r="249">
      <c r="A249" s="83" t="s">
        <v>1089</v>
      </c>
      <c r="B249" s="84" t="s">
        <v>1090</v>
      </c>
      <c r="C249" s="84" t="s">
        <v>523</v>
      </c>
      <c r="D249" s="86">
        <v>58.0</v>
      </c>
      <c r="E249" s="86">
        <v>-0.8</v>
      </c>
      <c r="F249" s="86">
        <v>-1.36</v>
      </c>
      <c r="G249" s="87" t="s">
        <v>566</v>
      </c>
      <c r="H249" s="86">
        <v>-1.7</v>
      </c>
      <c r="I249" s="86">
        <v>0.0</v>
      </c>
      <c r="J249" s="86">
        <v>473.0</v>
      </c>
      <c r="K249" s="86">
        <v>0.5</v>
      </c>
      <c r="L249" s="86">
        <v>58.74</v>
      </c>
      <c r="M249" s="86">
        <v>58.94</v>
      </c>
      <c r="N249" s="86">
        <v>60.29</v>
      </c>
      <c r="O249" s="86">
        <v>-43.0</v>
      </c>
      <c r="P249" s="87" t="s">
        <v>585</v>
      </c>
      <c r="Q249" s="86">
        <v>0.0</v>
      </c>
      <c r="R249" s="86">
        <v>-4.0</v>
      </c>
      <c r="S249" s="88">
        <v>14.0</v>
      </c>
      <c r="T249" s="88">
        <v>2.96</v>
      </c>
      <c r="U249" s="89">
        <v>46132.0</v>
      </c>
      <c r="V249" s="84"/>
      <c r="W249" s="90"/>
    </row>
    <row r="250">
      <c r="A250" s="83" t="s">
        <v>1091</v>
      </c>
      <c r="B250" s="84" t="s">
        <v>1092</v>
      </c>
      <c r="C250" s="84" t="s">
        <v>533</v>
      </c>
      <c r="D250" s="86">
        <v>62.2</v>
      </c>
      <c r="E250" s="86">
        <v>-3.5</v>
      </c>
      <c r="F250" s="86">
        <v>-5.33</v>
      </c>
      <c r="G250" s="87" t="s">
        <v>562</v>
      </c>
      <c r="H250" s="86">
        <v>8.51</v>
      </c>
      <c r="I250" s="86">
        <v>2.0</v>
      </c>
      <c r="J250" s="86">
        <v>18481.0</v>
      </c>
      <c r="K250" s="86">
        <v>7.01</v>
      </c>
      <c r="L250" s="86">
        <v>60.76</v>
      </c>
      <c r="M250" s="86">
        <v>59.08</v>
      </c>
      <c r="N250" s="86">
        <v>57.89</v>
      </c>
      <c r="O250" s="86">
        <v>-2052.0</v>
      </c>
      <c r="P250" s="87" t="s">
        <v>626</v>
      </c>
      <c r="Q250" s="86">
        <v>0.0</v>
      </c>
      <c r="R250" s="86">
        <v>-247.0</v>
      </c>
      <c r="S250" s="88">
        <v>8351.0</v>
      </c>
      <c r="T250" s="88">
        <v>45.19</v>
      </c>
      <c r="U250" s="89">
        <v>46132.0</v>
      </c>
      <c r="V250" s="84"/>
      <c r="W250" s="90"/>
    </row>
    <row r="251">
      <c r="A251" s="83" t="s">
        <v>1093</v>
      </c>
      <c r="B251" s="84" t="s">
        <v>1094</v>
      </c>
      <c r="C251" s="84" t="s">
        <v>764</v>
      </c>
      <c r="D251" s="86">
        <v>95.0</v>
      </c>
      <c r="E251" s="86">
        <v>1.0</v>
      </c>
      <c r="F251" s="86">
        <v>1.06</v>
      </c>
      <c r="G251" s="87" t="s">
        <v>539</v>
      </c>
      <c r="H251" s="86">
        <v>0.68</v>
      </c>
      <c r="I251" s="86">
        <v>0.0</v>
      </c>
      <c r="J251" s="86">
        <v>154.0</v>
      </c>
      <c r="K251" s="86">
        <v>0.21</v>
      </c>
      <c r="L251" s="86">
        <v>94.62</v>
      </c>
      <c r="M251" s="86">
        <v>94.29</v>
      </c>
      <c r="N251" s="86">
        <v>93.74</v>
      </c>
      <c r="O251" s="86">
        <v>22.0</v>
      </c>
      <c r="P251" s="87" t="s">
        <v>525</v>
      </c>
      <c r="Q251" s="86">
        <v>0.0</v>
      </c>
      <c r="R251" s="86">
        <v>1.0</v>
      </c>
      <c r="S251" s="88">
        <v>23.0</v>
      </c>
      <c r="T251" s="88">
        <v>14.94</v>
      </c>
      <c r="U251" s="89">
        <v>46132.0</v>
      </c>
      <c r="V251" s="84"/>
      <c r="W251" s="90"/>
    </row>
    <row r="252">
      <c r="A252" s="83" t="s">
        <v>1095</v>
      </c>
      <c r="B252" s="84" t="s">
        <v>1096</v>
      </c>
      <c r="C252" s="84" t="s">
        <v>533</v>
      </c>
      <c r="D252" s="86">
        <v>83.7</v>
      </c>
      <c r="E252" s="86">
        <v>6.6</v>
      </c>
      <c r="F252" s="86">
        <v>8.56</v>
      </c>
      <c r="G252" s="87" t="s">
        <v>540</v>
      </c>
      <c r="H252" s="86">
        <v>19.13</v>
      </c>
      <c r="I252" s="86">
        <v>3.0</v>
      </c>
      <c r="J252" s="86">
        <v>1874.0</v>
      </c>
      <c r="K252" s="86">
        <v>6.14</v>
      </c>
      <c r="L252" s="86">
        <v>73.84</v>
      </c>
      <c r="M252" s="86">
        <v>68.89</v>
      </c>
      <c r="N252" s="86">
        <v>66.25</v>
      </c>
      <c r="O252" s="86">
        <v>44.0</v>
      </c>
      <c r="P252" s="87" t="s">
        <v>697</v>
      </c>
      <c r="Q252" s="86">
        <v>0.0</v>
      </c>
      <c r="R252" s="86">
        <v>-3.0</v>
      </c>
      <c r="S252" s="88">
        <v>904.0</v>
      </c>
      <c r="T252" s="88">
        <v>48.24</v>
      </c>
      <c r="U252" s="89">
        <v>46132.0</v>
      </c>
      <c r="V252" s="84"/>
      <c r="W252" s="90"/>
    </row>
    <row r="253">
      <c r="A253" s="83" t="s">
        <v>1097</v>
      </c>
      <c r="B253" s="84" t="s">
        <v>1098</v>
      </c>
      <c r="C253" s="84" t="s">
        <v>547</v>
      </c>
      <c r="D253" s="86">
        <v>18.4</v>
      </c>
      <c r="E253" s="86">
        <v>-0.4</v>
      </c>
      <c r="F253" s="86">
        <v>-2.13</v>
      </c>
      <c r="G253" s="87" t="s">
        <v>570</v>
      </c>
      <c r="H253" s="86">
        <v>-3.17</v>
      </c>
      <c r="I253" s="86">
        <v>0.0</v>
      </c>
      <c r="J253" s="86">
        <v>281.0</v>
      </c>
      <c r="K253" s="86">
        <v>0.26</v>
      </c>
      <c r="L253" s="86">
        <v>18.69</v>
      </c>
      <c r="M253" s="86">
        <v>18.99</v>
      </c>
      <c r="N253" s="86">
        <v>19.24</v>
      </c>
      <c r="O253" s="86">
        <v>-13.0</v>
      </c>
      <c r="P253" s="87" t="s">
        <v>833</v>
      </c>
      <c r="Q253" s="86">
        <v>0.0</v>
      </c>
      <c r="R253" s="86">
        <v>0.0</v>
      </c>
      <c r="S253" s="88">
        <v>27.0</v>
      </c>
      <c r="T253" s="88">
        <v>9.61</v>
      </c>
      <c r="U253" s="89">
        <v>46132.0</v>
      </c>
      <c r="V253" s="84"/>
      <c r="W253" s="90"/>
    </row>
    <row r="254">
      <c r="A254" s="83" t="s">
        <v>1099</v>
      </c>
      <c r="B254" s="84" t="s">
        <v>1100</v>
      </c>
      <c r="C254" s="84" t="s">
        <v>561</v>
      </c>
      <c r="D254" s="86">
        <v>9.07</v>
      </c>
      <c r="E254" s="86">
        <v>-0.15</v>
      </c>
      <c r="F254" s="86">
        <v>-1.63</v>
      </c>
      <c r="G254" s="87" t="s">
        <v>566</v>
      </c>
      <c r="H254" s="86">
        <v>-0.06</v>
      </c>
      <c r="I254" s="86">
        <v>0.0</v>
      </c>
      <c r="J254" s="86">
        <v>1573.0</v>
      </c>
      <c r="K254" s="86">
        <v>0.78</v>
      </c>
      <c r="L254" s="86">
        <v>9.15</v>
      </c>
      <c r="M254" s="86">
        <v>9.15</v>
      </c>
      <c r="N254" s="86">
        <v>9.46</v>
      </c>
      <c r="O254" s="86">
        <v>202.0</v>
      </c>
      <c r="P254" s="87" t="s">
        <v>612</v>
      </c>
      <c r="Q254" s="86">
        <v>0.0</v>
      </c>
      <c r="R254" s="86">
        <v>0.0</v>
      </c>
      <c r="S254" s="88">
        <v>0.0</v>
      </c>
      <c r="T254" s="88">
        <v>0.0</v>
      </c>
      <c r="U254" s="89">
        <v>46132.0</v>
      </c>
      <c r="V254" s="84"/>
      <c r="W254" s="90"/>
    </row>
    <row r="255">
      <c r="A255" s="83" t="s">
        <v>1101</v>
      </c>
      <c r="B255" s="84" t="s">
        <v>1102</v>
      </c>
      <c r="C255" s="84" t="s">
        <v>533</v>
      </c>
      <c r="D255" s="86">
        <v>17.85</v>
      </c>
      <c r="E255" s="86">
        <v>0.15</v>
      </c>
      <c r="F255" s="86">
        <v>0.85</v>
      </c>
      <c r="G255" s="87" t="s">
        <v>558</v>
      </c>
      <c r="H255" s="86">
        <v>2.71</v>
      </c>
      <c r="I255" s="86">
        <v>0.0</v>
      </c>
      <c r="J255" s="86">
        <v>295.0</v>
      </c>
      <c r="K255" s="86">
        <v>0.39</v>
      </c>
      <c r="L255" s="86">
        <v>17.72</v>
      </c>
      <c r="M255" s="86">
        <v>17.57</v>
      </c>
      <c r="N255" s="86">
        <v>17.98</v>
      </c>
      <c r="O255" s="86">
        <v>87.0</v>
      </c>
      <c r="P255" s="87" t="s">
        <v>575</v>
      </c>
      <c r="Q255" s="86">
        <v>0.0</v>
      </c>
      <c r="R255" s="86">
        <v>0.0</v>
      </c>
      <c r="S255" s="88">
        <v>0.0</v>
      </c>
      <c r="T255" s="88">
        <v>0.0</v>
      </c>
      <c r="U255" s="89">
        <v>46132.0</v>
      </c>
      <c r="V255" s="84"/>
      <c r="W255" s="90"/>
    </row>
    <row r="256">
      <c r="A256" s="83" t="s">
        <v>1103</v>
      </c>
      <c r="B256" s="84" t="s">
        <v>1104</v>
      </c>
      <c r="C256" s="84" t="s">
        <v>523</v>
      </c>
      <c r="D256" s="86">
        <v>64.2</v>
      </c>
      <c r="E256" s="86">
        <v>0.8</v>
      </c>
      <c r="F256" s="86">
        <v>1.26</v>
      </c>
      <c r="G256" s="87" t="s">
        <v>575</v>
      </c>
      <c r="H256" s="86">
        <v>5.8</v>
      </c>
      <c r="I256" s="86">
        <v>0.0</v>
      </c>
      <c r="J256" s="86">
        <v>231.0</v>
      </c>
      <c r="K256" s="86">
        <v>0.31</v>
      </c>
      <c r="L256" s="86">
        <v>63.94</v>
      </c>
      <c r="M256" s="86">
        <v>62.08</v>
      </c>
      <c r="N256" s="86">
        <v>62.8</v>
      </c>
      <c r="O256" s="86">
        <v>17.0</v>
      </c>
      <c r="P256" s="87" t="s">
        <v>575</v>
      </c>
      <c r="Q256" s="86">
        <v>0.0</v>
      </c>
      <c r="R256" s="86">
        <v>3.0</v>
      </c>
      <c r="S256" s="88">
        <v>57.0</v>
      </c>
      <c r="T256" s="88">
        <v>24.68</v>
      </c>
      <c r="U256" s="89">
        <v>46132.0</v>
      </c>
      <c r="V256" s="84"/>
      <c r="W256" s="91">
        <v>46141.0</v>
      </c>
    </row>
    <row r="257">
      <c r="A257" s="83" t="s">
        <v>1105</v>
      </c>
      <c r="B257" s="84" t="s">
        <v>1106</v>
      </c>
      <c r="C257" s="84" t="s">
        <v>552</v>
      </c>
      <c r="D257" s="86">
        <v>15.95</v>
      </c>
      <c r="E257" s="86">
        <v>-0.45</v>
      </c>
      <c r="F257" s="86">
        <v>-2.74</v>
      </c>
      <c r="G257" s="87" t="s">
        <v>553</v>
      </c>
      <c r="H257" s="86">
        <v>9.92</v>
      </c>
      <c r="I257" s="86">
        <v>2.0</v>
      </c>
      <c r="J257" s="86">
        <v>142.0</v>
      </c>
      <c r="K257" s="86">
        <v>0.16</v>
      </c>
      <c r="L257" s="86">
        <v>16.38</v>
      </c>
      <c r="M257" s="86">
        <v>15.27</v>
      </c>
      <c r="N257" s="86">
        <v>15.88</v>
      </c>
      <c r="O257" s="86">
        <v>-23.0</v>
      </c>
      <c r="P257" s="87" t="s">
        <v>562</v>
      </c>
      <c r="Q257" s="86">
        <v>0.0</v>
      </c>
      <c r="R257" s="86">
        <v>0.0</v>
      </c>
      <c r="S257" s="88">
        <v>0.0</v>
      </c>
      <c r="T257" s="88">
        <v>0.0</v>
      </c>
      <c r="U257" s="89">
        <v>46132.0</v>
      </c>
      <c r="V257" s="84"/>
      <c r="W257" s="90"/>
    </row>
    <row r="258">
      <c r="A258" s="83" t="s">
        <v>1107</v>
      </c>
      <c r="B258" s="84" t="s">
        <v>1108</v>
      </c>
      <c r="C258" s="84" t="s">
        <v>538</v>
      </c>
      <c r="D258" s="86">
        <v>231.0</v>
      </c>
      <c r="E258" s="86">
        <v>0.5</v>
      </c>
      <c r="F258" s="86">
        <v>0.22</v>
      </c>
      <c r="G258" s="87" t="s">
        <v>589</v>
      </c>
      <c r="H258" s="86">
        <v>4.8</v>
      </c>
      <c r="I258" s="86">
        <v>1.0</v>
      </c>
      <c r="J258" s="86">
        <v>327.0</v>
      </c>
      <c r="K258" s="86">
        <v>0.94</v>
      </c>
      <c r="L258" s="86">
        <v>236.0</v>
      </c>
      <c r="M258" s="86">
        <v>228.05</v>
      </c>
      <c r="N258" s="86">
        <v>222.85</v>
      </c>
      <c r="O258" s="86">
        <v>26.0</v>
      </c>
      <c r="P258" s="87" t="s">
        <v>548</v>
      </c>
      <c r="Q258" s="86">
        <v>0.0</v>
      </c>
      <c r="R258" s="86">
        <v>-1.0</v>
      </c>
      <c r="S258" s="88">
        <v>96.0</v>
      </c>
      <c r="T258" s="88">
        <v>29.36</v>
      </c>
      <c r="U258" s="89">
        <v>46132.0</v>
      </c>
      <c r="V258" s="84"/>
      <c r="W258" s="90"/>
    </row>
    <row r="259">
      <c r="A259" s="83" t="s">
        <v>1109</v>
      </c>
      <c r="B259" s="84" t="s">
        <v>1110</v>
      </c>
      <c r="C259" s="84" t="s">
        <v>707</v>
      </c>
      <c r="D259" s="86">
        <v>61.3</v>
      </c>
      <c r="E259" s="86">
        <v>-1.5</v>
      </c>
      <c r="F259" s="86">
        <v>-2.39</v>
      </c>
      <c r="G259" s="87" t="s">
        <v>566</v>
      </c>
      <c r="H259" s="86">
        <v>2.78</v>
      </c>
      <c r="I259" s="86">
        <v>1.0</v>
      </c>
      <c r="J259" s="86">
        <v>4026.0</v>
      </c>
      <c r="K259" s="86">
        <v>1.7</v>
      </c>
      <c r="L259" s="86">
        <v>62.86</v>
      </c>
      <c r="M259" s="86">
        <v>60.13</v>
      </c>
      <c r="N259" s="86">
        <v>56.2</v>
      </c>
      <c r="O259" s="86">
        <v>-490.0</v>
      </c>
      <c r="P259" s="87" t="s">
        <v>566</v>
      </c>
      <c r="Q259" s="86">
        <v>0.0</v>
      </c>
      <c r="R259" s="86">
        <v>-15.0</v>
      </c>
      <c r="S259" s="88">
        <v>1229.0</v>
      </c>
      <c r="T259" s="88">
        <v>30.53</v>
      </c>
      <c r="U259" s="89">
        <v>46132.0</v>
      </c>
      <c r="V259" s="84"/>
      <c r="W259" s="90"/>
    </row>
    <row r="260">
      <c r="A260" s="83" t="s">
        <v>1111</v>
      </c>
      <c r="B260" s="84" t="s">
        <v>1112</v>
      </c>
      <c r="C260" s="84" t="s">
        <v>557</v>
      </c>
      <c r="D260" s="86">
        <v>60.3</v>
      </c>
      <c r="E260" s="86">
        <v>0.2</v>
      </c>
      <c r="F260" s="86">
        <v>0.33</v>
      </c>
      <c r="G260" s="87" t="s">
        <v>548</v>
      </c>
      <c r="H260" s="86">
        <v>3.98</v>
      </c>
      <c r="I260" s="86">
        <v>0.0</v>
      </c>
      <c r="J260" s="86">
        <v>226.0</v>
      </c>
      <c r="K260" s="86">
        <v>0.2</v>
      </c>
      <c r="L260" s="86">
        <v>60.04</v>
      </c>
      <c r="M260" s="86">
        <v>58.83</v>
      </c>
      <c r="N260" s="86">
        <v>56.62</v>
      </c>
      <c r="O260" s="86">
        <v>23.0</v>
      </c>
      <c r="P260" s="87" t="s">
        <v>548</v>
      </c>
      <c r="Q260" s="86">
        <v>0.0</v>
      </c>
      <c r="R260" s="86">
        <v>0.0</v>
      </c>
      <c r="S260" s="88">
        <v>11.0</v>
      </c>
      <c r="T260" s="88">
        <v>4.87</v>
      </c>
      <c r="U260" s="89">
        <v>46132.0</v>
      </c>
      <c r="V260" s="84"/>
      <c r="W260" s="90"/>
    </row>
    <row r="261">
      <c r="A261" s="83" t="s">
        <v>1113</v>
      </c>
      <c r="B261" s="84" t="s">
        <v>1114</v>
      </c>
      <c r="C261" s="84" t="s">
        <v>639</v>
      </c>
      <c r="D261" s="86">
        <v>100.0</v>
      </c>
      <c r="E261" s="86">
        <v>1.0</v>
      </c>
      <c r="F261" s="86">
        <v>1.01</v>
      </c>
      <c r="G261" s="87" t="s">
        <v>575</v>
      </c>
      <c r="H261" s="86">
        <v>1.91</v>
      </c>
      <c r="I261" s="86">
        <v>0.0</v>
      </c>
      <c r="J261" s="86">
        <v>151.0</v>
      </c>
      <c r="K261" s="86">
        <v>0.2</v>
      </c>
      <c r="L261" s="86">
        <v>99.92</v>
      </c>
      <c r="M261" s="86">
        <v>95.72</v>
      </c>
      <c r="N261" s="86">
        <v>92.65</v>
      </c>
      <c r="O261" s="86">
        <v>40.0</v>
      </c>
      <c r="P261" s="87" t="s">
        <v>540</v>
      </c>
      <c r="Q261" s="86">
        <v>0.0</v>
      </c>
      <c r="R261" s="86">
        <v>0.0</v>
      </c>
      <c r="S261" s="88">
        <v>20.0</v>
      </c>
      <c r="T261" s="88">
        <v>13.25</v>
      </c>
      <c r="U261" s="89">
        <v>46132.0</v>
      </c>
      <c r="V261" s="84"/>
      <c r="W261" s="90"/>
    </row>
    <row r="262">
      <c r="A262" s="83" t="s">
        <v>1115</v>
      </c>
      <c r="B262" s="84" t="s">
        <v>1116</v>
      </c>
      <c r="C262" s="84" t="s">
        <v>561</v>
      </c>
      <c r="D262" s="86">
        <v>90.7</v>
      </c>
      <c r="E262" s="86">
        <v>-1.5</v>
      </c>
      <c r="F262" s="86">
        <v>-1.63</v>
      </c>
      <c r="G262" s="87" t="s">
        <v>582</v>
      </c>
      <c r="H262" s="86">
        <v>24.4</v>
      </c>
      <c r="I262" s="86">
        <v>3.0</v>
      </c>
      <c r="J262" s="86">
        <v>50776.0</v>
      </c>
      <c r="K262" s="86">
        <v>29.52</v>
      </c>
      <c r="L262" s="86">
        <v>83.28</v>
      </c>
      <c r="M262" s="86">
        <v>73.62</v>
      </c>
      <c r="N262" s="86">
        <v>67.08</v>
      </c>
      <c r="O262" s="86">
        <v>461.0</v>
      </c>
      <c r="P262" s="87" t="s">
        <v>554</v>
      </c>
      <c r="Q262" s="86">
        <v>0.0</v>
      </c>
      <c r="R262" s="86">
        <v>147.0</v>
      </c>
      <c r="S262" s="88">
        <v>32346.0</v>
      </c>
      <c r="T262" s="88">
        <v>63.7</v>
      </c>
      <c r="U262" s="89">
        <v>46132.0</v>
      </c>
      <c r="V262" s="84"/>
      <c r="W262" s="90"/>
    </row>
    <row r="263">
      <c r="A263" s="83" t="s">
        <v>1117</v>
      </c>
      <c r="B263" s="84" t="s">
        <v>1118</v>
      </c>
      <c r="C263" s="84" t="s">
        <v>859</v>
      </c>
      <c r="D263" s="86">
        <v>34.3</v>
      </c>
      <c r="E263" s="86">
        <v>-0.25</v>
      </c>
      <c r="F263" s="86">
        <v>-0.72</v>
      </c>
      <c r="G263" s="87" t="s">
        <v>562</v>
      </c>
      <c r="H263" s="86">
        <v>1.93</v>
      </c>
      <c r="I263" s="86">
        <v>0.0</v>
      </c>
      <c r="J263" s="86">
        <v>3392.0</v>
      </c>
      <c r="K263" s="86">
        <v>0.43</v>
      </c>
      <c r="L263" s="86">
        <v>34.27</v>
      </c>
      <c r="M263" s="86">
        <v>33.66</v>
      </c>
      <c r="N263" s="86">
        <v>33.14</v>
      </c>
      <c r="O263" s="86">
        <v>-159.0</v>
      </c>
      <c r="P263" s="87" t="s">
        <v>833</v>
      </c>
      <c r="Q263" s="86">
        <v>0.0</v>
      </c>
      <c r="R263" s="86">
        <v>9.0</v>
      </c>
      <c r="S263" s="88">
        <v>1010.0</v>
      </c>
      <c r="T263" s="88">
        <v>29.78</v>
      </c>
      <c r="U263" s="89">
        <v>46132.0</v>
      </c>
      <c r="V263" s="84"/>
      <c r="W263" s="90"/>
    </row>
    <row r="264">
      <c r="A264" s="83" t="s">
        <v>1119</v>
      </c>
      <c r="B264" s="84" t="s">
        <v>1120</v>
      </c>
      <c r="C264" s="84" t="s">
        <v>523</v>
      </c>
      <c r="D264" s="86">
        <v>23.5</v>
      </c>
      <c r="E264" s="86">
        <v>-0.45</v>
      </c>
      <c r="F264" s="86">
        <v>-1.88</v>
      </c>
      <c r="G264" s="87" t="s">
        <v>585</v>
      </c>
      <c r="H264" s="86">
        <v>-1.37</v>
      </c>
      <c r="I264" s="86">
        <v>0.0</v>
      </c>
      <c r="J264" s="86">
        <v>396.0</v>
      </c>
      <c r="K264" s="86">
        <v>0.3</v>
      </c>
      <c r="L264" s="86">
        <v>24.06</v>
      </c>
      <c r="M264" s="86">
        <v>24.12</v>
      </c>
      <c r="N264" s="86">
        <v>24.09</v>
      </c>
      <c r="O264" s="86">
        <v>74.0</v>
      </c>
      <c r="P264" s="87" t="s">
        <v>674</v>
      </c>
      <c r="Q264" s="86">
        <v>0.0</v>
      </c>
      <c r="R264" s="86">
        <v>1.0</v>
      </c>
      <c r="S264" s="88">
        <v>49.0</v>
      </c>
      <c r="T264" s="88">
        <v>12.37</v>
      </c>
      <c r="U264" s="89">
        <v>46132.0</v>
      </c>
      <c r="V264" s="84"/>
      <c r="W264" s="90"/>
    </row>
    <row r="265">
      <c r="A265" s="83" t="s">
        <v>1121</v>
      </c>
      <c r="B265" s="84" t="s">
        <v>1122</v>
      </c>
      <c r="C265" s="84" t="s">
        <v>663</v>
      </c>
      <c r="D265" s="86">
        <v>23.9</v>
      </c>
      <c r="E265" s="86">
        <v>-0.5</v>
      </c>
      <c r="F265" s="86">
        <v>-2.05</v>
      </c>
      <c r="G265" s="87" t="s">
        <v>626</v>
      </c>
      <c r="H265" s="86">
        <v>-0.37</v>
      </c>
      <c r="I265" s="86">
        <v>1.0</v>
      </c>
      <c r="J265" s="86">
        <v>118.0</v>
      </c>
      <c r="K265" s="86">
        <v>0.22</v>
      </c>
      <c r="L265" s="86">
        <v>24.1</v>
      </c>
      <c r="M265" s="86">
        <v>24.23</v>
      </c>
      <c r="N265" s="86">
        <v>24.29</v>
      </c>
      <c r="O265" s="86">
        <v>-27.0</v>
      </c>
      <c r="P265" s="87" t="s">
        <v>566</v>
      </c>
      <c r="Q265" s="86">
        <v>0.0</v>
      </c>
      <c r="R265" s="86">
        <v>0.0</v>
      </c>
      <c r="S265" s="88">
        <v>33.0</v>
      </c>
      <c r="T265" s="88">
        <v>27.97</v>
      </c>
      <c r="U265" s="89">
        <v>46132.0</v>
      </c>
      <c r="V265" s="84"/>
      <c r="W265" s="90"/>
    </row>
    <row r="266">
      <c r="A266" s="83" t="s">
        <v>1123</v>
      </c>
      <c r="B266" s="84" t="s">
        <v>1124</v>
      </c>
      <c r="C266" s="84" t="s">
        <v>561</v>
      </c>
      <c r="D266" s="86">
        <v>796.0</v>
      </c>
      <c r="E266" s="86">
        <v>72.0</v>
      </c>
      <c r="F266" s="86">
        <v>9.94</v>
      </c>
      <c r="G266" s="87" t="s">
        <v>540</v>
      </c>
      <c r="H266" s="86">
        <v>20.45</v>
      </c>
      <c r="I266" s="86">
        <v>5.0</v>
      </c>
      <c r="J266" s="86">
        <v>17335.0</v>
      </c>
      <c r="K266" s="86">
        <v>2.68</v>
      </c>
      <c r="L266" s="86">
        <v>708.6</v>
      </c>
      <c r="M266" s="86">
        <v>679.5</v>
      </c>
      <c r="N266" s="86">
        <v>613.75</v>
      </c>
      <c r="O266" s="86">
        <v>663.0</v>
      </c>
      <c r="P266" s="87" t="s">
        <v>674</v>
      </c>
      <c r="Q266" s="86">
        <v>323.0</v>
      </c>
      <c r="R266" s="86">
        <v>52.0</v>
      </c>
      <c r="S266" s="88">
        <v>10410.0</v>
      </c>
      <c r="T266" s="88">
        <v>60.05</v>
      </c>
      <c r="U266" s="89">
        <v>46132.0</v>
      </c>
      <c r="V266" s="84"/>
      <c r="W266" s="90"/>
    </row>
    <row r="267">
      <c r="A267" s="83" t="s">
        <v>1125</v>
      </c>
      <c r="B267" s="84" t="s">
        <v>1126</v>
      </c>
      <c r="C267" s="84" t="s">
        <v>961</v>
      </c>
      <c r="D267" s="86">
        <v>44.65</v>
      </c>
      <c r="E267" s="86">
        <v>-0.45</v>
      </c>
      <c r="F267" s="86">
        <v>-1.0</v>
      </c>
      <c r="G267" s="87" t="s">
        <v>529</v>
      </c>
      <c r="H267" s="86">
        <v>-1.0</v>
      </c>
      <c r="I267" s="86">
        <v>0.0</v>
      </c>
      <c r="J267" s="86">
        <v>5.0</v>
      </c>
      <c r="K267" s="86">
        <v>0.01</v>
      </c>
      <c r="L267" s="86">
        <v>45.13</v>
      </c>
      <c r="M267" s="86">
        <v>44.73</v>
      </c>
      <c r="N267" s="86">
        <v>45.74</v>
      </c>
      <c r="O267" s="86">
        <v>-1.0</v>
      </c>
      <c r="P267" s="87" t="s">
        <v>516</v>
      </c>
      <c r="Q267" s="86">
        <v>0.0</v>
      </c>
      <c r="R267" s="86">
        <v>0.0</v>
      </c>
      <c r="S267" s="88">
        <v>0.0</v>
      </c>
      <c r="T267" s="88">
        <v>0.0</v>
      </c>
      <c r="U267" s="89">
        <v>46132.0</v>
      </c>
      <c r="V267" s="84"/>
      <c r="W267" s="90"/>
    </row>
    <row r="268">
      <c r="A268" s="83" t="s">
        <v>1127</v>
      </c>
      <c r="B268" s="84" t="s">
        <v>1128</v>
      </c>
      <c r="C268" s="84" t="s">
        <v>557</v>
      </c>
      <c r="D268" s="86">
        <v>25.65</v>
      </c>
      <c r="E268" s="86">
        <v>0.0</v>
      </c>
      <c r="F268" s="86">
        <v>0.0</v>
      </c>
      <c r="G268" s="87" t="s">
        <v>582</v>
      </c>
      <c r="H268" s="86">
        <v>6.5</v>
      </c>
      <c r="I268" s="86">
        <v>0.0</v>
      </c>
      <c r="J268" s="86">
        <v>5701.0</v>
      </c>
      <c r="K268" s="86">
        <v>0.36</v>
      </c>
      <c r="L268" s="86">
        <v>25.09</v>
      </c>
      <c r="M268" s="86">
        <v>24.49</v>
      </c>
      <c r="N268" s="86">
        <v>24.02</v>
      </c>
      <c r="O268" s="86">
        <v>1330.0</v>
      </c>
      <c r="P268" s="87" t="s">
        <v>554</v>
      </c>
      <c r="Q268" s="86">
        <v>-1144.0</v>
      </c>
      <c r="R268" s="86">
        <v>8.0</v>
      </c>
      <c r="S268" s="88">
        <v>1012.0</v>
      </c>
      <c r="T268" s="88">
        <v>17.75</v>
      </c>
      <c r="U268" s="89">
        <v>46132.0</v>
      </c>
      <c r="V268" s="84"/>
      <c r="W268" s="90"/>
    </row>
    <row r="269">
      <c r="A269" s="83" t="s">
        <v>1129</v>
      </c>
      <c r="B269" s="84" t="s">
        <v>1130</v>
      </c>
      <c r="C269" s="84" t="s">
        <v>596</v>
      </c>
      <c r="D269" s="86">
        <v>22.9</v>
      </c>
      <c r="E269" s="86">
        <v>-0.1</v>
      </c>
      <c r="F269" s="86">
        <v>-0.43</v>
      </c>
      <c r="G269" s="87" t="s">
        <v>664</v>
      </c>
      <c r="H269" s="86">
        <v>-0.43</v>
      </c>
      <c r="I269" s="86">
        <v>0.0</v>
      </c>
      <c r="J269" s="86">
        <v>91.0</v>
      </c>
      <c r="K269" s="86">
        <v>0.1</v>
      </c>
      <c r="L269" s="86">
        <v>22.95</v>
      </c>
      <c r="M269" s="86">
        <v>23.07</v>
      </c>
      <c r="N269" s="86">
        <v>23.23</v>
      </c>
      <c r="O269" s="86">
        <v>7.0</v>
      </c>
      <c r="P269" s="87" t="s">
        <v>554</v>
      </c>
      <c r="Q269" s="86">
        <v>0.0</v>
      </c>
      <c r="R269" s="86">
        <v>0.0</v>
      </c>
      <c r="S269" s="88">
        <v>5.0</v>
      </c>
      <c r="T269" s="88">
        <v>5.49</v>
      </c>
      <c r="U269" s="89">
        <v>46132.0</v>
      </c>
      <c r="V269" s="84"/>
      <c r="W269" s="90"/>
    </row>
    <row r="270">
      <c r="A270" s="83" t="s">
        <v>1131</v>
      </c>
      <c r="B270" s="84" t="s">
        <v>1132</v>
      </c>
      <c r="C270" s="84" t="s">
        <v>569</v>
      </c>
      <c r="D270" s="86">
        <v>91.5</v>
      </c>
      <c r="E270" s="86">
        <v>2.4</v>
      </c>
      <c r="F270" s="86">
        <v>2.69</v>
      </c>
      <c r="G270" s="87" t="s">
        <v>558</v>
      </c>
      <c r="H270" s="86">
        <v>-0.47</v>
      </c>
      <c r="I270" s="86">
        <v>0.0</v>
      </c>
      <c r="J270" s="86">
        <v>22.0</v>
      </c>
      <c r="K270" s="86">
        <v>0.07</v>
      </c>
      <c r="L270" s="86">
        <v>90.32</v>
      </c>
      <c r="M270" s="86">
        <v>90.65</v>
      </c>
      <c r="N270" s="86">
        <v>92.17</v>
      </c>
      <c r="O270" s="86">
        <v>0.0</v>
      </c>
      <c r="P270" s="87" t="s">
        <v>516</v>
      </c>
      <c r="Q270" s="86">
        <v>0.0</v>
      </c>
      <c r="R270" s="86">
        <v>0.0</v>
      </c>
      <c r="S270" s="88">
        <v>0.0</v>
      </c>
      <c r="T270" s="88">
        <v>0.0</v>
      </c>
      <c r="U270" s="89">
        <v>46132.0</v>
      </c>
      <c r="V270" s="84"/>
      <c r="W270" s="90"/>
    </row>
    <row r="271">
      <c r="A271" s="83" t="s">
        <v>1133</v>
      </c>
      <c r="B271" s="84" t="s">
        <v>1134</v>
      </c>
      <c r="C271" s="84" t="s">
        <v>588</v>
      </c>
      <c r="D271" s="86">
        <v>25.4</v>
      </c>
      <c r="E271" s="86">
        <v>-0.05</v>
      </c>
      <c r="F271" s="86">
        <v>-0.2</v>
      </c>
      <c r="G271" s="87" t="s">
        <v>562</v>
      </c>
      <c r="H271" s="86">
        <v>6.65</v>
      </c>
      <c r="I271" s="86">
        <v>0.0</v>
      </c>
      <c r="J271" s="86">
        <v>3.0</v>
      </c>
      <c r="K271" s="86">
        <v>0.0</v>
      </c>
      <c r="L271" s="86">
        <v>24.64</v>
      </c>
      <c r="M271" s="86">
        <v>24.11</v>
      </c>
      <c r="N271" s="86">
        <v>24.04</v>
      </c>
      <c r="O271" s="86">
        <v>0.0</v>
      </c>
      <c r="P271" s="87" t="s">
        <v>516</v>
      </c>
      <c r="Q271" s="86">
        <v>0.0</v>
      </c>
      <c r="R271" s="86">
        <v>0.0</v>
      </c>
      <c r="S271" s="88">
        <v>0.0</v>
      </c>
      <c r="T271" s="88">
        <v>0.0</v>
      </c>
      <c r="U271" s="89">
        <v>46132.0</v>
      </c>
      <c r="V271" s="84"/>
      <c r="W271" s="90"/>
    </row>
    <row r="272">
      <c r="A272" s="83" t="s">
        <v>1135</v>
      </c>
      <c r="B272" s="84" t="s">
        <v>1136</v>
      </c>
      <c r="C272" s="84" t="s">
        <v>601</v>
      </c>
      <c r="D272" s="86">
        <v>36.75</v>
      </c>
      <c r="E272" s="86">
        <v>0.2</v>
      </c>
      <c r="F272" s="86">
        <v>0.55</v>
      </c>
      <c r="G272" s="87" t="s">
        <v>534</v>
      </c>
      <c r="H272" s="86">
        <v>6.1</v>
      </c>
      <c r="I272" s="86">
        <v>2.0</v>
      </c>
      <c r="J272" s="86">
        <v>1286.0</v>
      </c>
      <c r="K272" s="86">
        <v>1.95</v>
      </c>
      <c r="L272" s="86">
        <v>36.18</v>
      </c>
      <c r="M272" s="86">
        <v>36.39</v>
      </c>
      <c r="N272" s="86">
        <v>33.95</v>
      </c>
      <c r="O272" s="86">
        <v>-113.0</v>
      </c>
      <c r="P272" s="87" t="s">
        <v>535</v>
      </c>
      <c r="Q272" s="86">
        <v>0.0</v>
      </c>
      <c r="R272" s="86">
        <v>2.0</v>
      </c>
      <c r="S272" s="88">
        <v>423.0</v>
      </c>
      <c r="T272" s="88">
        <v>32.89</v>
      </c>
      <c r="U272" s="89">
        <v>46132.0</v>
      </c>
      <c r="V272" s="84"/>
      <c r="W272" s="90"/>
    </row>
    <row r="273">
      <c r="A273" s="83" t="s">
        <v>1137</v>
      </c>
      <c r="B273" s="84" t="s">
        <v>1138</v>
      </c>
      <c r="C273" s="84" t="s">
        <v>859</v>
      </c>
      <c r="D273" s="86">
        <v>38.75</v>
      </c>
      <c r="E273" s="86">
        <v>-0.3</v>
      </c>
      <c r="F273" s="86">
        <v>-0.77</v>
      </c>
      <c r="G273" s="87" t="s">
        <v>585</v>
      </c>
      <c r="H273" s="86">
        <v>0.26</v>
      </c>
      <c r="I273" s="86">
        <v>0.0</v>
      </c>
      <c r="J273" s="86">
        <v>809.0</v>
      </c>
      <c r="K273" s="86">
        <v>0.42</v>
      </c>
      <c r="L273" s="86">
        <v>38.97</v>
      </c>
      <c r="M273" s="86">
        <v>38.68</v>
      </c>
      <c r="N273" s="86">
        <v>39.12</v>
      </c>
      <c r="O273" s="86">
        <v>-326.0</v>
      </c>
      <c r="P273" s="87" t="s">
        <v>524</v>
      </c>
      <c r="Q273" s="86">
        <v>0.0</v>
      </c>
      <c r="R273" s="86">
        <v>-11.0</v>
      </c>
      <c r="S273" s="88">
        <v>112.0</v>
      </c>
      <c r="T273" s="88">
        <v>13.84</v>
      </c>
      <c r="U273" s="89">
        <v>46132.0</v>
      </c>
      <c r="V273" s="84"/>
      <c r="W273" s="90"/>
    </row>
    <row r="274">
      <c r="A274" s="83" t="s">
        <v>1139</v>
      </c>
      <c r="B274" s="84" t="s">
        <v>1140</v>
      </c>
      <c r="C274" s="84" t="s">
        <v>707</v>
      </c>
      <c r="D274" s="86">
        <v>94.1</v>
      </c>
      <c r="E274" s="86">
        <v>-0.9</v>
      </c>
      <c r="F274" s="86">
        <v>-0.95</v>
      </c>
      <c r="G274" s="87" t="s">
        <v>570</v>
      </c>
      <c r="H274" s="86">
        <v>0.88</v>
      </c>
      <c r="I274" s="86">
        <v>1.0</v>
      </c>
      <c r="J274" s="86">
        <v>815.0</v>
      </c>
      <c r="K274" s="86">
        <v>1.07</v>
      </c>
      <c r="L274" s="86">
        <v>93.44</v>
      </c>
      <c r="M274" s="86">
        <v>92.59</v>
      </c>
      <c r="N274" s="86">
        <v>90.09</v>
      </c>
      <c r="O274" s="86">
        <v>-45.0</v>
      </c>
      <c r="P274" s="87" t="s">
        <v>582</v>
      </c>
      <c r="Q274" s="86">
        <v>0.0</v>
      </c>
      <c r="R274" s="86">
        <v>3.0</v>
      </c>
      <c r="S274" s="88">
        <v>272.0</v>
      </c>
      <c r="T274" s="88">
        <v>33.37</v>
      </c>
      <c r="U274" s="89">
        <v>46132.0</v>
      </c>
      <c r="V274" s="84"/>
      <c r="W274" s="90"/>
    </row>
    <row r="275">
      <c r="A275" s="83" t="s">
        <v>1141</v>
      </c>
      <c r="B275" s="84" t="s">
        <v>1142</v>
      </c>
      <c r="C275" s="84" t="s">
        <v>538</v>
      </c>
      <c r="D275" s="86">
        <v>10.9</v>
      </c>
      <c r="E275" s="86">
        <v>0.0</v>
      </c>
      <c r="F275" s="86">
        <v>0.0</v>
      </c>
      <c r="G275" s="87" t="s">
        <v>664</v>
      </c>
      <c r="H275" s="86">
        <v>0.01</v>
      </c>
      <c r="I275" s="86">
        <v>0.0</v>
      </c>
      <c r="J275" s="86">
        <v>10.0</v>
      </c>
      <c r="K275" s="86">
        <v>0.01</v>
      </c>
      <c r="L275" s="86">
        <v>10.92</v>
      </c>
      <c r="M275" s="86">
        <v>11.08</v>
      </c>
      <c r="N275" s="86">
        <v>11.49</v>
      </c>
      <c r="O275" s="86">
        <v>0.0</v>
      </c>
      <c r="P275" s="87" t="s">
        <v>549</v>
      </c>
      <c r="Q275" s="86">
        <v>0.0</v>
      </c>
      <c r="R275" s="86">
        <v>0.0</v>
      </c>
      <c r="S275" s="88">
        <v>0.0</v>
      </c>
      <c r="T275" s="88">
        <v>0.0</v>
      </c>
      <c r="U275" s="89">
        <v>46132.0</v>
      </c>
      <c r="V275" s="84"/>
      <c r="W275" s="90"/>
    </row>
    <row r="276">
      <c r="A276" s="83" t="s">
        <v>1143</v>
      </c>
      <c r="B276" s="84" t="s">
        <v>1144</v>
      </c>
      <c r="C276" s="84" t="s">
        <v>533</v>
      </c>
      <c r="D276" s="86">
        <v>54.0</v>
      </c>
      <c r="E276" s="86">
        <v>-1.1</v>
      </c>
      <c r="F276" s="86">
        <v>-2.0</v>
      </c>
      <c r="G276" s="87" t="s">
        <v>582</v>
      </c>
      <c r="H276" s="86">
        <v>3.46</v>
      </c>
      <c r="I276" s="86">
        <v>0.0</v>
      </c>
      <c r="J276" s="86">
        <v>329.0</v>
      </c>
      <c r="K276" s="86">
        <v>0.41</v>
      </c>
      <c r="L276" s="86">
        <v>53.98</v>
      </c>
      <c r="M276" s="86">
        <v>53.28</v>
      </c>
      <c r="N276" s="86">
        <v>53.68</v>
      </c>
      <c r="O276" s="86">
        <v>-23.0</v>
      </c>
      <c r="P276" s="87" t="s">
        <v>529</v>
      </c>
      <c r="Q276" s="86">
        <v>-36.0</v>
      </c>
      <c r="R276" s="86">
        <v>0.0</v>
      </c>
      <c r="S276" s="88">
        <v>23.0</v>
      </c>
      <c r="T276" s="88">
        <v>6.99</v>
      </c>
      <c r="U276" s="89">
        <v>46132.0</v>
      </c>
      <c r="V276" s="84"/>
      <c r="W276" s="90"/>
    </row>
    <row r="277">
      <c r="A277" s="83" t="s">
        <v>1145</v>
      </c>
      <c r="B277" s="84" t="s">
        <v>1146</v>
      </c>
      <c r="C277" s="84" t="s">
        <v>547</v>
      </c>
      <c r="D277" s="86">
        <v>23.0</v>
      </c>
      <c r="E277" s="86">
        <v>-0.1</v>
      </c>
      <c r="F277" s="86">
        <v>-0.43</v>
      </c>
      <c r="G277" s="87" t="s">
        <v>553</v>
      </c>
      <c r="H277" s="86">
        <v>1.33</v>
      </c>
      <c r="I277" s="86">
        <v>0.0</v>
      </c>
      <c r="J277" s="86">
        <v>148.0</v>
      </c>
      <c r="K277" s="86">
        <v>0.1</v>
      </c>
      <c r="L277" s="86">
        <v>23.09</v>
      </c>
      <c r="M277" s="86">
        <v>22.73</v>
      </c>
      <c r="N277" s="86">
        <v>22.77</v>
      </c>
      <c r="O277" s="86">
        <v>2.0</v>
      </c>
      <c r="P277" s="87" t="s">
        <v>525</v>
      </c>
      <c r="Q277" s="86">
        <v>0.0</v>
      </c>
      <c r="R277" s="86">
        <v>0.0</v>
      </c>
      <c r="S277" s="88">
        <v>15.0</v>
      </c>
      <c r="T277" s="88">
        <v>10.14</v>
      </c>
      <c r="U277" s="89">
        <v>46132.0</v>
      </c>
      <c r="V277" s="84"/>
      <c r="W277" s="90"/>
    </row>
    <row r="278">
      <c r="A278" s="83" t="s">
        <v>1147</v>
      </c>
      <c r="B278" s="84" t="s">
        <v>1148</v>
      </c>
      <c r="C278" s="84" t="s">
        <v>523</v>
      </c>
      <c r="D278" s="86">
        <v>39.0</v>
      </c>
      <c r="E278" s="86">
        <v>0.0</v>
      </c>
      <c r="F278" s="86">
        <v>0.0</v>
      </c>
      <c r="G278" s="87" t="s">
        <v>529</v>
      </c>
      <c r="H278" s="86">
        <v>0.38</v>
      </c>
      <c r="I278" s="86">
        <v>0.0</v>
      </c>
      <c r="J278" s="86">
        <v>16.0</v>
      </c>
      <c r="K278" s="86">
        <v>0.04</v>
      </c>
      <c r="L278" s="86">
        <v>39.02</v>
      </c>
      <c r="M278" s="86">
        <v>38.08</v>
      </c>
      <c r="N278" s="86">
        <v>37.08</v>
      </c>
      <c r="O278" s="86">
        <v>0.0</v>
      </c>
      <c r="P278" s="87" t="s">
        <v>516</v>
      </c>
      <c r="Q278" s="86">
        <v>0.0</v>
      </c>
      <c r="R278" s="86">
        <v>0.0</v>
      </c>
      <c r="S278" s="88">
        <v>0.0</v>
      </c>
      <c r="T278" s="88">
        <v>0.0</v>
      </c>
      <c r="U278" s="89">
        <v>46132.0</v>
      </c>
      <c r="V278" s="84"/>
      <c r="W278" s="90"/>
    </row>
    <row r="279">
      <c r="A279" s="83" t="s">
        <v>1149</v>
      </c>
      <c r="B279" s="84" t="s">
        <v>1150</v>
      </c>
      <c r="C279" s="84" t="s">
        <v>547</v>
      </c>
      <c r="D279" s="86">
        <v>45.3</v>
      </c>
      <c r="E279" s="86">
        <v>-1.05</v>
      </c>
      <c r="F279" s="86">
        <v>-2.27</v>
      </c>
      <c r="G279" s="87" t="s">
        <v>585</v>
      </c>
      <c r="H279" s="86">
        <v>0.49</v>
      </c>
      <c r="I279" s="86">
        <v>0.0</v>
      </c>
      <c r="J279" s="86">
        <v>2620.0</v>
      </c>
      <c r="K279" s="86">
        <v>0.88</v>
      </c>
      <c r="L279" s="86">
        <v>46.05</v>
      </c>
      <c r="M279" s="86">
        <v>45.71</v>
      </c>
      <c r="N279" s="86">
        <v>46.33</v>
      </c>
      <c r="O279" s="86">
        <v>-1279.0</v>
      </c>
      <c r="P279" s="87" t="s">
        <v>516</v>
      </c>
      <c r="Q279" s="86">
        <v>0.0</v>
      </c>
      <c r="R279" s="86">
        <v>0.0</v>
      </c>
      <c r="S279" s="88">
        <v>367.0</v>
      </c>
      <c r="T279" s="88">
        <v>14.01</v>
      </c>
      <c r="U279" s="89">
        <v>46132.0</v>
      </c>
      <c r="V279" s="84"/>
      <c r="W279" s="90"/>
    </row>
    <row r="280">
      <c r="A280" s="83" t="s">
        <v>1151</v>
      </c>
      <c r="B280" s="84" t="s">
        <v>1152</v>
      </c>
      <c r="C280" s="84" t="s">
        <v>691</v>
      </c>
      <c r="D280" s="86">
        <v>41.1</v>
      </c>
      <c r="E280" s="86">
        <v>-0.4</v>
      </c>
      <c r="F280" s="86">
        <v>-0.96</v>
      </c>
      <c r="G280" s="87" t="s">
        <v>664</v>
      </c>
      <c r="H280" s="86">
        <v>-9.47</v>
      </c>
      <c r="I280" s="86">
        <v>1.0</v>
      </c>
      <c r="J280" s="86">
        <v>143.0</v>
      </c>
      <c r="K280" s="86">
        <v>0.14</v>
      </c>
      <c r="L280" s="86">
        <v>41.62</v>
      </c>
      <c r="M280" s="86">
        <v>41.48</v>
      </c>
      <c r="N280" s="86">
        <v>40.53</v>
      </c>
      <c r="O280" s="86">
        <v>2.0</v>
      </c>
      <c r="P280" s="87" t="s">
        <v>612</v>
      </c>
      <c r="Q280" s="86">
        <v>0.0</v>
      </c>
      <c r="R280" s="86">
        <v>0.0</v>
      </c>
      <c r="S280" s="88">
        <v>10.0</v>
      </c>
      <c r="T280" s="88">
        <v>6.99</v>
      </c>
      <c r="U280" s="89">
        <v>46132.0</v>
      </c>
      <c r="V280" s="84"/>
      <c r="W280" s="90"/>
    </row>
    <row r="281">
      <c r="A281" s="83" t="s">
        <v>1153</v>
      </c>
      <c r="B281" s="84" t="s">
        <v>1154</v>
      </c>
      <c r="C281" s="84" t="s">
        <v>588</v>
      </c>
      <c r="D281" s="86">
        <v>36.4</v>
      </c>
      <c r="E281" s="86">
        <v>-0.1</v>
      </c>
      <c r="F281" s="86">
        <v>-0.27</v>
      </c>
      <c r="G281" s="87" t="s">
        <v>566</v>
      </c>
      <c r="H281" s="86">
        <v>-0.39</v>
      </c>
      <c r="I281" s="86">
        <v>0.0</v>
      </c>
      <c r="J281" s="86">
        <v>467.0</v>
      </c>
      <c r="K281" s="86">
        <v>0.12</v>
      </c>
      <c r="L281" s="86">
        <v>36.6</v>
      </c>
      <c r="M281" s="86">
        <v>36.36</v>
      </c>
      <c r="N281" s="86">
        <v>36.3</v>
      </c>
      <c r="O281" s="86">
        <v>-65.0</v>
      </c>
      <c r="P281" s="87" t="s">
        <v>585</v>
      </c>
      <c r="Q281" s="86">
        <v>0.0</v>
      </c>
      <c r="R281" s="86">
        <v>0.0</v>
      </c>
      <c r="S281" s="88">
        <v>41.0</v>
      </c>
      <c r="T281" s="88">
        <v>8.78</v>
      </c>
      <c r="U281" s="89">
        <v>46132.0</v>
      </c>
      <c r="V281" s="84" t="s">
        <v>1155</v>
      </c>
      <c r="W281" s="90"/>
    </row>
    <row r="282">
      <c r="A282" s="83" t="s">
        <v>1156</v>
      </c>
      <c r="B282" s="84" t="s">
        <v>1157</v>
      </c>
      <c r="C282" s="84" t="s">
        <v>561</v>
      </c>
      <c r="D282" s="86">
        <v>39.9</v>
      </c>
      <c r="E282" s="86">
        <v>1.55</v>
      </c>
      <c r="F282" s="86">
        <v>4.04</v>
      </c>
      <c r="G282" s="87" t="s">
        <v>558</v>
      </c>
      <c r="H282" s="86">
        <v>0.87</v>
      </c>
      <c r="I282" s="86">
        <v>0.0</v>
      </c>
      <c r="J282" s="86">
        <v>1107.0</v>
      </c>
      <c r="K282" s="86">
        <v>1.67</v>
      </c>
      <c r="L282" s="86">
        <v>39.29</v>
      </c>
      <c r="M282" s="86">
        <v>38.95</v>
      </c>
      <c r="N282" s="86">
        <v>38.32</v>
      </c>
      <c r="O282" s="86">
        <v>285.0</v>
      </c>
      <c r="P282" s="87" t="s">
        <v>589</v>
      </c>
      <c r="Q282" s="86">
        <v>0.0</v>
      </c>
      <c r="R282" s="86">
        <v>0.0</v>
      </c>
      <c r="S282" s="88">
        <v>719.0</v>
      </c>
      <c r="T282" s="88">
        <v>64.95</v>
      </c>
      <c r="U282" s="89">
        <v>46132.0</v>
      </c>
      <c r="V282" s="84"/>
      <c r="W282" s="90"/>
    </row>
    <row r="283">
      <c r="A283" s="83" t="s">
        <v>1158</v>
      </c>
      <c r="B283" s="84" t="s">
        <v>1159</v>
      </c>
      <c r="C283" s="84" t="s">
        <v>754</v>
      </c>
      <c r="D283" s="86">
        <v>68.6</v>
      </c>
      <c r="E283" s="86">
        <v>0.2</v>
      </c>
      <c r="F283" s="86">
        <v>0.29</v>
      </c>
      <c r="G283" s="87" t="s">
        <v>548</v>
      </c>
      <c r="H283" s="86">
        <v>1.03</v>
      </c>
      <c r="I283" s="86">
        <v>0.0</v>
      </c>
      <c r="J283" s="86">
        <v>140.0</v>
      </c>
      <c r="K283" s="86">
        <v>0.17</v>
      </c>
      <c r="L283" s="86">
        <v>68.12</v>
      </c>
      <c r="M283" s="86">
        <v>67.85</v>
      </c>
      <c r="N283" s="86">
        <v>67.69</v>
      </c>
      <c r="O283" s="86">
        <v>21.0</v>
      </c>
      <c r="P283" s="87" t="s">
        <v>578</v>
      </c>
      <c r="Q283" s="86">
        <v>0.0</v>
      </c>
      <c r="R283" s="86">
        <v>-7.0</v>
      </c>
      <c r="S283" s="88">
        <v>15.0</v>
      </c>
      <c r="T283" s="88">
        <v>10.71</v>
      </c>
      <c r="U283" s="89">
        <v>46132.0</v>
      </c>
      <c r="V283" s="84"/>
      <c r="W283" s="90"/>
    </row>
    <row r="284">
      <c r="A284" s="83" t="s">
        <v>1160</v>
      </c>
      <c r="B284" s="84" t="s">
        <v>1161</v>
      </c>
      <c r="C284" s="84" t="s">
        <v>523</v>
      </c>
      <c r="D284" s="86">
        <v>51.0</v>
      </c>
      <c r="E284" s="86">
        <v>0.2</v>
      </c>
      <c r="F284" s="86">
        <v>0.39</v>
      </c>
      <c r="G284" s="87" t="s">
        <v>558</v>
      </c>
      <c r="H284" s="86">
        <v>0.01</v>
      </c>
      <c r="I284" s="86">
        <v>0.0</v>
      </c>
      <c r="J284" s="86">
        <v>34.0</v>
      </c>
      <c r="K284" s="86">
        <v>0.09</v>
      </c>
      <c r="L284" s="86">
        <v>51.1</v>
      </c>
      <c r="M284" s="86">
        <v>51.22</v>
      </c>
      <c r="N284" s="86">
        <v>51.25</v>
      </c>
      <c r="O284" s="86">
        <v>3.0</v>
      </c>
      <c r="P284" s="87" t="s">
        <v>558</v>
      </c>
      <c r="Q284" s="86">
        <v>0.0</v>
      </c>
      <c r="R284" s="86">
        <v>-3.0</v>
      </c>
      <c r="S284" s="88">
        <v>1.0</v>
      </c>
      <c r="T284" s="88">
        <v>2.94</v>
      </c>
      <c r="U284" s="89">
        <v>46132.0</v>
      </c>
      <c r="V284" s="84"/>
      <c r="W284" s="90"/>
    </row>
    <row r="285">
      <c r="A285" s="83" t="s">
        <v>1162</v>
      </c>
      <c r="B285" s="84" t="s">
        <v>1163</v>
      </c>
      <c r="C285" s="84" t="s">
        <v>533</v>
      </c>
      <c r="D285" s="86">
        <v>135.0</v>
      </c>
      <c r="E285" s="86">
        <v>-3.0</v>
      </c>
      <c r="F285" s="86">
        <v>-2.17</v>
      </c>
      <c r="G285" s="87" t="s">
        <v>566</v>
      </c>
      <c r="H285" s="86">
        <v>0.43</v>
      </c>
      <c r="I285" s="86">
        <v>0.0</v>
      </c>
      <c r="J285" s="86">
        <v>2974.0</v>
      </c>
      <c r="K285" s="86">
        <v>0.98</v>
      </c>
      <c r="L285" s="86">
        <v>136.9</v>
      </c>
      <c r="M285" s="86">
        <v>133.85</v>
      </c>
      <c r="N285" s="86">
        <v>131.15</v>
      </c>
      <c r="O285" s="86">
        <v>635.0</v>
      </c>
      <c r="P285" s="87" t="s">
        <v>554</v>
      </c>
      <c r="Q285" s="86">
        <v>-685.0</v>
      </c>
      <c r="R285" s="86">
        <v>-41.0</v>
      </c>
      <c r="S285" s="88">
        <v>633.0</v>
      </c>
      <c r="T285" s="88">
        <v>21.28</v>
      </c>
      <c r="U285" s="89">
        <v>46132.0</v>
      </c>
      <c r="V285" s="84"/>
      <c r="W285" s="90"/>
    </row>
    <row r="286">
      <c r="A286" s="83" t="s">
        <v>1164</v>
      </c>
      <c r="B286" s="84" t="s">
        <v>1165</v>
      </c>
      <c r="C286" s="84" t="s">
        <v>565</v>
      </c>
      <c r="D286" s="86">
        <v>11.0</v>
      </c>
      <c r="E286" s="86">
        <v>-0.2</v>
      </c>
      <c r="F286" s="86">
        <v>-1.79</v>
      </c>
      <c r="G286" s="87" t="s">
        <v>529</v>
      </c>
      <c r="H286" s="86">
        <v>-1.78</v>
      </c>
      <c r="I286" s="86">
        <v>0.0</v>
      </c>
      <c r="J286" s="86">
        <v>315.0</v>
      </c>
      <c r="K286" s="86">
        <v>0.14</v>
      </c>
      <c r="L286" s="86">
        <v>11.17</v>
      </c>
      <c r="M286" s="86">
        <v>11.16</v>
      </c>
      <c r="N286" s="86">
        <v>11.24</v>
      </c>
      <c r="O286" s="86">
        <v>-3.0</v>
      </c>
      <c r="P286" s="87" t="s">
        <v>585</v>
      </c>
      <c r="Q286" s="86">
        <v>0.0</v>
      </c>
      <c r="R286" s="86">
        <v>5.0</v>
      </c>
      <c r="S286" s="88">
        <v>19.0</v>
      </c>
      <c r="T286" s="88">
        <v>6.03</v>
      </c>
      <c r="U286" s="89">
        <v>46132.0</v>
      </c>
      <c r="V286" s="84"/>
      <c r="W286" s="84"/>
    </row>
    <row r="287">
      <c r="A287" s="83" t="s">
        <v>1166</v>
      </c>
      <c r="B287" s="84" t="s">
        <v>1167</v>
      </c>
      <c r="C287" s="84" t="s">
        <v>623</v>
      </c>
      <c r="D287" s="86">
        <v>16.8</v>
      </c>
      <c r="E287" s="86">
        <v>0.0</v>
      </c>
      <c r="F287" s="86">
        <v>0.0</v>
      </c>
      <c r="G287" s="87" t="s">
        <v>570</v>
      </c>
      <c r="H287" s="86">
        <v>-0.26</v>
      </c>
      <c r="I287" s="86">
        <v>0.0</v>
      </c>
      <c r="J287" s="86">
        <v>138.0</v>
      </c>
      <c r="K287" s="86">
        <v>0.12</v>
      </c>
      <c r="L287" s="86">
        <v>16.66</v>
      </c>
      <c r="M287" s="86">
        <v>16.8</v>
      </c>
      <c r="N287" s="86">
        <v>16.88</v>
      </c>
      <c r="O287" s="86">
        <v>-11.0</v>
      </c>
      <c r="P287" s="87" t="s">
        <v>570</v>
      </c>
      <c r="Q287" s="86">
        <v>0.0</v>
      </c>
      <c r="R287" s="86">
        <v>0.0</v>
      </c>
      <c r="S287" s="88">
        <v>68.0</v>
      </c>
      <c r="T287" s="88">
        <v>49.28</v>
      </c>
      <c r="U287" s="89">
        <v>46132.0</v>
      </c>
      <c r="V287" s="84"/>
      <c r="W287" s="90"/>
    </row>
    <row r="288">
      <c r="A288" s="83" t="s">
        <v>1168</v>
      </c>
      <c r="B288" s="84" t="s">
        <v>1169</v>
      </c>
      <c r="C288" s="84" t="s">
        <v>561</v>
      </c>
      <c r="D288" s="86">
        <v>48.4</v>
      </c>
      <c r="E288" s="86">
        <v>0.45</v>
      </c>
      <c r="F288" s="86">
        <v>0.94</v>
      </c>
      <c r="G288" s="87" t="s">
        <v>525</v>
      </c>
      <c r="H288" s="86">
        <v>2.0</v>
      </c>
      <c r="I288" s="86">
        <v>0.0</v>
      </c>
      <c r="J288" s="86">
        <v>157.0</v>
      </c>
      <c r="K288" s="86">
        <v>0.13</v>
      </c>
      <c r="L288" s="86">
        <v>48.16</v>
      </c>
      <c r="M288" s="86">
        <v>47.8</v>
      </c>
      <c r="N288" s="86">
        <v>47.81</v>
      </c>
      <c r="O288" s="86">
        <v>16.0</v>
      </c>
      <c r="P288" s="87" t="s">
        <v>554</v>
      </c>
      <c r="Q288" s="86">
        <v>0.0</v>
      </c>
      <c r="R288" s="86">
        <v>0.0</v>
      </c>
      <c r="S288" s="88">
        <v>13.0</v>
      </c>
      <c r="T288" s="88">
        <v>8.28</v>
      </c>
      <c r="U288" s="89">
        <v>46132.0</v>
      </c>
      <c r="V288" s="84" t="s">
        <v>1170</v>
      </c>
      <c r="W288" s="90"/>
    </row>
    <row r="289">
      <c r="A289" s="83" t="s">
        <v>1171</v>
      </c>
      <c r="B289" s="84" t="s">
        <v>1172</v>
      </c>
      <c r="C289" s="84" t="s">
        <v>615</v>
      </c>
      <c r="D289" s="86">
        <v>16.65</v>
      </c>
      <c r="E289" s="86">
        <v>0.0</v>
      </c>
      <c r="F289" s="86">
        <v>0.0</v>
      </c>
      <c r="G289" s="87" t="s">
        <v>833</v>
      </c>
      <c r="H289" s="86">
        <v>-0.29</v>
      </c>
      <c r="I289" s="86">
        <v>0.0</v>
      </c>
      <c r="J289" s="86">
        <v>86.0</v>
      </c>
      <c r="K289" s="86">
        <v>0.11</v>
      </c>
      <c r="L289" s="86">
        <v>16.57</v>
      </c>
      <c r="M289" s="86">
        <v>16.51</v>
      </c>
      <c r="N289" s="86">
        <v>16.03</v>
      </c>
      <c r="O289" s="86">
        <v>3.0</v>
      </c>
      <c r="P289" s="87" t="s">
        <v>554</v>
      </c>
      <c r="Q289" s="86">
        <v>0.0</v>
      </c>
      <c r="R289" s="86">
        <v>0.0</v>
      </c>
      <c r="S289" s="88">
        <v>24.0</v>
      </c>
      <c r="T289" s="88">
        <v>27.91</v>
      </c>
      <c r="U289" s="89">
        <v>46132.0</v>
      </c>
      <c r="V289" s="84"/>
      <c r="W289" s="90"/>
    </row>
    <row r="290">
      <c r="A290" s="83" t="s">
        <v>1173</v>
      </c>
      <c r="B290" s="84" t="s">
        <v>1174</v>
      </c>
      <c r="C290" s="84" t="s">
        <v>552</v>
      </c>
      <c r="D290" s="86">
        <v>209.5</v>
      </c>
      <c r="E290" s="86">
        <v>11.5</v>
      </c>
      <c r="F290" s="86">
        <v>5.81</v>
      </c>
      <c r="G290" s="87" t="s">
        <v>534</v>
      </c>
      <c r="H290" s="86">
        <v>18.95</v>
      </c>
      <c r="I290" s="86">
        <v>1.0</v>
      </c>
      <c r="J290" s="86">
        <v>5072.0</v>
      </c>
      <c r="K290" s="86">
        <v>8.14</v>
      </c>
      <c r="L290" s="86">
        <v>197.7</v>
      </c>
      <c r="M290" s="86">
        <v>187.25</v>
      </c>
      <c r="N290" s="86">
        <v>180.45</v>
      </c>
      <c r="O290" s="86">
        <v>159.0</v>
      </c>
      <c r="P290" s="87" t="s">
        <v>548</v>
      </c>
      <c r="Q290" s="86">
        <v>8.0</v>
      </c>
      <c r="R290" s="86">
        <v>0.0</v>
      </c>
      <c r="S290" s="88">
        <v>2303.0</v>
      </c>
      <c r="T290" s="88">
        <v>45.41</v>
      </c>
      <c r="U290" s="89">
        <v>46132.0</v>
      </c>
      <c r="V290" s="84"/>
      <c r="W290" s="90"/>
    </row>
    <row r="291">
      <c r="A291" s="83" t="s">
        <v>1175</v>
      </c>
      <c r="B291" s="84" t="s">
        <v>1176</v>
      </c>
      <c r="C291" s="84" t="s">
        <v>547</v>
      </c>
      <c r="D291" s="86">
        <v>119.0</v>
      </c>
      <c r="E291" s="86">
        <v>4.5</v>
      </c>
      <c r="F291" s="86">
        <v>3.93</v>
      </c>
      <c r="G291" s="87" t="s">
        <v>674</v>
      </c>
      <c r="H291" s="86">
        <v>7.08</v>
      </c>
      <c r="I291" s="86">
        <v>0.0</v>
      </c>
      <c r="J291" s="86">
        <v>2269.0</v>
      </c>
      <c r="K291" s="86">
        <v>0.77</v>
      </c>
      <c r="L291" s="86">
        <v>113.9</v>
      </c>
      <c r="M291" s="86">
        <v>114.0</v>
      </c>
      <c r="N291" s="86">
        <v>115.78</v>
      </c>
      <c r="O291" s="86">
        <v>1328.0</v>
      </c>
      <c r="P291" s="87" t="s">
        <v>554</v>
      </c>
      <c r="Q291" s="86">
        <v>-150.0</v>
      </c>
      <c r="R291" s="86">
        <v>13.0</v>
      </c>
      <c r="S291" s="88">
        <v>216.0</v>
      </c>
      <c r="T291" s="88">
        <v>9.52</v>
      </c>
      <c r="U291" s="89">
        <v>46132.0</v>
      </c>
      <c r="V291" s="84"/>
      <c r="W291" s="90"/>
    </row>
    <row r="292">
      <c r="A292" s="83" t="s">
        <v>1177</v>
      </c>
      <c r="B292" s="84" t="s">
        <v>1178</v>
      </c>
      <c r="C292" s="84" t="s">
        <v>707</v>
      </c>
      <c r="D292" s="86">
        <v>217.0</v>
      </c>
      <c r="E292" s="86">
        <v>-13.0</v>
      </c>
      <c r="F292" s="86">
        <v>-5.65</v>
      </c>
      <c r="G292" s="87" t="s">
        <v>524</v>
      </c>
      <c r="H292" s="86">
        <v>-4.72</v>
      </c>
      <c r="I292" s="86">
        <v>0.0</v>
      </c>
      <c r="J292" s="86">
        <v>12831.0</v>
      </c>
      <c r="K292" s="86">
        <v>1.01</v>
      </c>
      <c r="L292" s="86">
        <v>227.8</v>
      </c>
      <c r="M292" s="86">
        <v>227.75</v>
      </c>
      <c r="N292" s="86">
        <v>229.45</v>
      </c>
      <c r="O292" s="86">
        <v>2275.0</v>
      </c>
      <c r="P292" s="87" t="s">
        <v>525</v>
      </c>
      <c r="Q292" s="86">
        <v>-949.0</v>
      </c>
      <c r="R292" s="86">
        <v>21.0</v>
      </c>
      <c r="S292" s="88">
        <v>3567.0</v>
      </c>
      <c r="T292" s="88">
        <v>27.8</v>
      </c>
      <c r="U292" s="89">
        <v>46132.0</v>
      </c>
      <c r="V292" s="84"/>
      <c r="W292" s="90"/>
    </row>
    <row r="293">
      <c r="A293" s="83" t="s">
        <v>1179</v>
      </c>
      <c r="B293" s="84" t="s">
        <v>1180</v>
      </c>
      <c r="C293" s="84" t="s">
        <v>691</v>
      </c>
      <c r="D293" s="86">
        <v>70.4</v>
      </c>
      <c r="E293" s="86">
        <v>0.4</v>
      </c>
      <c r="F293" s="86">
        <v>0.57</v>
      </c>
      <c r="G293" s="87" t="s">
        <v>554</v>
      </c>
      <c r="H293" s="86">
        <v>2.75</v>
      </c>
      <c r="I293" s="86">
        <v>0.0</v>
      </c>
      <c r="J293" s="86">
        <v>26.0</v>
      </c>
      <c r="K293" s="86">
        <v>0.11</v>
      </c>
      <c r="L293" s="86">
        <v>69.6</v>
      </c>
      <c r="M293" s="86">
        <v>69.47</v>
      </c>
      <c r="N293" s="86">
        <v>71.42</v>
      </c>
      <c r="O293" s="86">
        <v>2.0</v>
      </c>
      <c r="P293" s="87" t="s">
        <v>525</v>
      </c>
      <c r="Q293" s="86">
        <v>0.0</v>
      </c>
      <c r="R293" s="86">
        <v>0.0</v>
      </c>
      <c r="S293" s="88">
        <v>1.0</v>
      </c>
      <c r="T293" s="88">
        <v>3.85</v>
      </c>
      <c r="U293" s="89">
        <v>46132.0</v>
      </c>
      <c r="V293" s="84"/>
      <c r="W293" s="90"/>
    </row>
    <row r="294">
      <c r="A294" s="83" t="s">
        <v>1181</v>
      </c>
      <c r="B294" s="84" t="s">
        <v>1182</v>
      </c>
      <c r="C294" s="84" t="s">
        <v>691</v>
      </c>
      <c r="D294" s="86">
        <v>28.35</v>
      </c>
      <c r="E294" s="86">
        <v>0.35</v>
      </c>
      <c r="F294" s="86">
        <v>1.25</v>
      </c>
      <c r="G294" s="87" t="s">
        <v>525</v>
      </c>
      <c r="H294" s="86">
        <v>0.91</v>
      </c>
      <c r="I294" s="86">
        <v>0.0</v>
      </c>
      <c r="J294" s="86">
        <v>1.0</v>
      </c>
      <c r="K294" s="86">
        <v>0.0</v>
      </c>
      <c r="L294" s="86">
        <v>28.32</v>
      </c>
      <c r="M294" s="86">
        <v>28.23</v>
      </c>
      <c r="N294" s="86">
        <v>28.51</v>
      </c>
      <c r="O294" s="86">
        <v>0.0</v>
      </c>
      <c r="P294" s="87" t="s">
        <v>516</v>
      </c>
      <c r="Q294" s="86">
        <v>0.0</v>
      </c>
      <c r="R294" s="86">
        <v>0.0</v>
      </c>
      <c r="S294" s="88">
        <v>0.0</v>
      </c>
      <c r="T294" s="88">
        <v>0.0</v>
      </c>
      <c r="U294" s="89">
        <v>46132.0</v>
      </c>
      <c r="V294" s="84"/>
      <c r="W294" s="90"/>
    </row>
    <row r="295">
      <c r="A295" s="83" t="s">
        <v>1183</v>
      </c>
      <c r="B295" s="84" t="s">
        <v>1184</v>
      </c>
      <c r="C295" s="84" t="s">
        <v>859</v>
      </c>
      <c r="D295" s="86">
        <v>15.95</v>
      </c>
      <c r="E295" s="86">
        <v>0.2</v>
      </c>
      <c r="F295" s="86">
        <v>1.27</v>
      </c>
      <c r="G295" s="87" t="s">
        <v>525</v>
      </c>
      <c r="H295" s="86">
        <v>4.87</v>
      </c>
      <c r="I295" s="86">
        <v>0.0</v>
      </c>
      <c r="J295" s="86">
        <v>469.0</v>
      </c>
      <c r="K295" s="86">
        <v>0.28</v>
      </c>
      <c r="L295" s="86">
        <v>15.71</v>
      </c>
      <c r="M295" s="86">
        <v>15.28</v>
      </c>
      <c r="N295" s="86">
        <v>14.95</v>
      </c>
      <c r="O295" s="86">
        <v>89.0</v>
      </c>
      <c r="P295" s="87" t="s">
        <v>525</v>
      </c>
      <c r="Q295" s="86">
        <v>0.0</v>
      </c>
      <c r="R295" s="86">
        <v>0.0</v>
      </c>
      <c r="S295" s="88">
        <v>159.0</v>
      </c>
      <c r="T295" s="88">
        <v>33.9</v>
      </c>
      <c r="U295" s="89">
        <v>46132.0</v>
      </c>
      <c r="V295" s="84"/>
      <c r="W295" s="90"/>
    </row>
    <row r="296">
      <c r="A296" s="83" t="s">
        <v>1185</v>
      </c>
      <c r="B296" s="84" t="s">
        <v>1186</v>
      </c>
      <c r="C296" s="84" t="s">
        <v>691</v>
      </c>
      <c r="D296" s="86">
        <v>43.45</v>
      </c>
      <c r="E296" s="86">
        <v>0.1</v>
      </c>
      <c r="F296" s="86">
        <v>0.23</v>
      </c>
      <c r="G296" s="87" t="s">
        <v>540</v>
      </c>
      <c r="H296" s="86">
        <v>0.7</v>
      </c>
      <c r="I296" s="86">
        <v>0.0</v>
      </c>
      <c r="J296" s="86">
        <v>127.0</v>
      </c>
      <c r="K296" s="86">
        <v>0.03</v>
      </c>
      <c r="L296" s="86">
        <v>43.17</v>
      </c>
      <c r="M296" s="86">
        <v>42.81</v>
      </c>
      <c r="N296" s="86">
        <v>42.49</v>
      </c>
      <c r="O296" s="86">
        <v>9.0</v>
      </c>
      <c r="P296" s="87" t="s">
        <v>540</v>
      </c>
      <c r="Q296" s="86">
        <v>0.0</v>
      </c>
      <c r="R296" s="86">
        <v>0.0</v>
      </c>
      <c r="S296" s="88">
        <v>13.0</v>
      </c>
      <c r="T296" s="88">
        <v>10.24</v>
      </c>
      <c r="U296" s="89">
        <v>46132.0</v>
      </c>
      <c r="V296" s="84"/>
      <c r="W296" s="90"/>
    </row>
    <row r="297">
      <c r="A297" s="83" t="s">
        <v>1187</v>
      </c>
      <c r="B297" s="84" t="s">
        <v>1188</v>
      </c>
      <c r="C297" s="84" t="s">
        <v>557</v>
      </c>
      <c r="D297" s="86">
        <v>46.6</v>
      </c>
      <c r="E297" s="86">
        <v>0.85</v>
      </c>
      <c r="F297" s="86">
        <v>1.86</v>
      </c>
      <c r="G297" s="87" t="s">
        <v>578</v>
      </c>
      <c r="H297" s="86">
        <v>4.54</v>
      </c>
      <c r="I297" s="86">
        <v>0.0</v>
      </c>
      <c r="J297" s="86">
        <v>36081.0</v>
      </c>
      <c r="K297" s="86">
        <v>1.01</v>
      </c>
      <c r="L297" s="86">
        <v>45.28</v>
      </c>
      <c r="M297" s="86">
        <v>44.26</v>
      </c>
      <c r="N297" s="86">
        <v>43.09</v>
      </c>
      <c r="O297" s="86">
        <v>10620.0</v>
      </c>
      <c r="P297" s="87" t="s">
        <v>554</v>
      </c>
      <c r="Q297" s="86">
        <v>-1039.0</v>
      </c>
      <c r="R297" s="86">
        <v>981.0</v>
      </c>
      <c r="S297" s="88">
        <v>9156.0</v>
      </c>
      <c r="T297" s="88">
        <v>25.38</v>
      </c>
      <c r="U297" s="89">
        <v>46132.0</v>
      </c>
      <c r="V297" s="84"/>
      <c r="W297" s="90"/>
    </row>
    <row r="298">
      <c r="A298" s="83" t="s">
        <v>1189</v>
      </c>
      <c r="B298" s="84" t="s">
        <v>1190</v>
      </c>
      <c r="C298" s="84" t="s">
        <v>601</v>
      </c>
      <c r="D298" s="86">
        <v>60.5</v>
      </c>
      <c r="E298" s="86">
        <v>0.1</v>
      </c>
      <c r="F298" s="86">
        <v>0.17</v>
      </c>
      <c r="G298" s="87" t="s">
        <v>694</v>
      </c>
      <c r="H298" s="86">
        <v>-0.3</v>
      </c>
      <c r="I298" s="86">
        <v>0.0</v>
      </c>
      <c r="J298" s="86">
        <v>179.0</v>
      </c>
      <c r="K298" s="86">
        <v>0.22</v>
      </c>
      <c r="L298" s="86">
        <v>60.12</v>
      </c>
      <c r="M298" s="86">
        <v>59.58</v>
      </c>
      <c r="N298" s="86">
        <v>58.77</v>
      </c>
      <c r="O298" s="86">
        <v>20.0</v>
      </c>
      <c r="P298" s="87" t="s">
        <v>540</v>
      </c>
      <c r="Q298" s="86">
        <v>0.0</v>
      </c>
      <c r="R298" s="86">
        <v>-5.0</v>
      </c>
      <c r="S298" s="88">
        <v>62.0</v>
      </c>
      <c r="T298" s="88">
        <v>34.64</v>
      </c>
      <c r="U298" s="89">
        <v>46132.0</v>
      </c>
      <c r="V298" s="84"/>
      <c r="W298" s="90"/>
    </row>
    <row r="299">
      <c r="A299" s="83" t="s">
        <v>1191</v>
      </c>
      <c r="B299" s="84" t="s">
        <v>1192</v>
      </c>
      <c r="C299" s="84" t="s">
        <v>538</v>
      </c>
      <c r="D299" s="86">
        <v>23.1</v>
      </c>
      <c r="E299" s="86">
        <v>-0.5</v>
      </c>
      <c r="F299" s="86">
        <v>-2.12</v>
      </c>
      <c r="G299" s="87" t="s">
        <v>535</v>
      </c>
      <c r="H299" s="86">
        <v>7.92</v>
      </c>
      <c r="I299" s="86">
        <v>0.0</v>
      </c>
      <c r="J299" s="86">
        <v>706.0</v>
      </c>
      <c r="K299" s="86">
        <v>0.47</v>
      </c>
      <c r="L299" s="86">
        <v>22.53</v>
      </c>
      <c r="M299" s="86">
        <v>21.58</v>
      </c>
      <c r="N299" s="86">
        <v>20.98</v>
      </c>
      <c r="O299" s="86">
        <v>-177.0</v>
      </c>
      <c r="P299" s="87" t="s">
        <v>582</v>
      </c>
      <c r="Q299" s="86">
        <v>0.0</v>
      </c>
      <c r="R299" s="86">
        <v>31.0</v>
      </c>
      <c r="S299" s="88">
        <v>188.0</v>
      </c>
      <c r="T299" s="88">
        <v>26.63</v>
      </c>
      <c r="U299" s="89">
        <v>46132.0</v>
      </c>
      <c r="V299" s="84"/>
      <c r="W299" s="90"/>
    </row>
    <row r="300">
      <c r="A300" s="83" t="s">
        <v>1193</v>
      </c>
      <c r="B300" s="84" t="s">
        <v>1194</v>
      </c>
      <c r="C300" s="84" t="s">
        <v>538</v>
      </c>
      <c r="D300" s="86">
        <v>52.1</v>
      </c>
      <c r="E300" s="86">
        <v>1.1</v>
      </c>
      <c r="F300" s="86">
        <v>2.16</v>
      </c>
      <c r="G300" s="87" t="s">
        <v>578</v>
      </c>
      <c r="H300" s="86">
        <v>3.57</v>
      </c>
      <c r="I300" s="86">
        <v>0.0</v>
      </c>
      <c r="J300" s="86">
        <v>80.0</v>
      </c>
      <c r="K300" s="86">
        <v>0.09</v>
      </c>
      <c r="L300" s="86">
        <v>50.94</v>
      </c>
      <c r="M300" s="86">
        <v>50.59</v>
      </c>
      <c r="N300" s="86">
        <v>50.55</v>
      </c>
      <c r="O300" s="86">
        <v>12.0</v>
      </c>
      <c r="P300" s="87" t="s">
        <v>554</v>
      </c>
      <c r="Q300" s="86">
        <v>0.0</v>
      </c>
      <c r="R300" s="86">
        <v>0.0</v>
      </c>
      <c r="S300" s="88">
        <v>8.0</v>
      </c>
      <c r="T300" s="88">
        <v>10.0</v>
      </c>
      <c r="U300" s="89">
        <v>46132.0</v>
      </c>
      <c r="V300" s="84"/>
      <c r="W300" s="90"/>
    </row>
    <row r="301">
      <c r="A301" s="83" t="s">
        <v>1195</v>
      </c>
      <c r="B301" s="84" t="s">
        <v>1196</v>
      </c>
      <c r="C301" s="84" t="s">
        <v>533</v>
      </c>
      <c r="D301" s="86">
        <v>3580.0</v>
      </c>
      <c r="E301" s="86">
        <v>325.0</v>
      </c>
      <c r="F301" s="86">
        <v>9.98</v>
      </c>
      <c r="G301" s="87" t="s">
        <v>525</v>
      </c>
      <c r="H301" s="86">
        <v>26.82</v>
      </c>
      <c r="I301" s="86">
        <v>2.0</v>
      </c>
      <c r="J301" s="86">
        <v>1159.0</v>
      </c>
      <c r="K301" s="86">
        <v>0.86</v>
      </c>
      <c r="L301" s="86">
        <v>3260.0</v>
      </c>
      <c r="M301" s="86">
        <v>2927.0</v>
      </c>
      <c r="N301" s="86">
        <v>2681.75</v>
      </c>
      <c r="O301" s="86">
        <v>-99.0</v>
      </c>
      <c r="P301" s="87" t="s">
        <v>566</v>
      </c>
      <c r="Q301" s="86">
        <v>46.0</v>
      </c>
      <c r="R301" s="86">
        <v>35.0</v>
      </c>
      <c r="S301" s="88">
        <v>0.0</v>
      </c>
      <c r="T301" s="88">
        <v>0.0</v>
      </c>
      <c r="U301" s="89">
        <v>46132.0</v>
      </c>
      <c r="V301" s="84"/>
      <c r="W301" s="90"/>
    </row>
    <row r="302">
      <c r="A302" s="83" t="s">
        <v>1197</v>
      </c>
      <c r="B302" s="84" t="s">
        <v>1198</v>
      </c>
      <c r="C302" s="84" t="s">
        <v>561</v>
      </c>
      <c r="D302" s="86">
        <v>1210.0</v>
      </c>
      <c r="E302" s="86">
        <v>35.0</v>
      </c>
      <c r="F302" s="86">
        <v>2.98</v>
      </c>
      <c r="G302" s="87" t="s">
        <v>534</v>
      </c>
      <c r="H302" s="86">
        <v>14.14</v>
      </c>
      <c r="I302" s="86">
        <v>2.0</v>
      </c>
      <c r="J302" s="86">
        <v>5889.0</v>
      </c>
      <c r="K302" s="86">
        <v>1.14</v>
      </c>
      <c r="L302" s="86">
        <v>1173.0</v>
      </c>
      <c r="M302" s="86">
        <v>1103.0</v>
      </c>
      <c r="N302" s="86">
        <v>1012.05</v>
      </c>
      <c r="O302" s="86">
        <v>-169.0</v>
      </c>
      <c r="P302" s="87" t="s">
        <v>553</v>
      </c>
      <c r="Q302" s="86">
        <v>275.0</v>
      </c>
      <c r="R302" s="86">
        <v>-61.0</v>
      </c>
      <c r="S302" s="88">
        <v>3316.0</v>
      </c>
      <c r="T302" s="88">
        <v>56.31</v>
      </c>
      <c r="U302" s="89">
        <v>46132.0</v>
      </c>
      <c r="V302" s="84"/>
      <c r="W302" s="90"/>
    </row>
    <row r="303">
      <c r="A303" s="83" t="s">
        <v>1199</v>
      </c>
      <c r="B303" s="84" t="s">
        <v>1200</v>
      </c>
      <c r="C303" s="84" t="s">
        <v>561</v>
      </c>
      <c r="D303" s="86">
        <v>16.2</v>
      </c>
      <c r="E303" s="86">
        <v>1.05</v>
      </c>
      <c r="F303" s="86">
        <v>6.93</v>
      </c>
      <c r="G303" s="87" t="s">
        <v>575</v>
      </c>
      <c r="H303" s="86">
        <v>6.94</v>
      </c>
      <c r="I303" s="86">
        <v>0.0</v>
      </c>
      <c r="J303" s="86">
        <v>1466.0</v>
      </c>
      <c r="K303" s="86">
        <v>1.05</v>
      </c>
      <c r="L303" s="86">
        <v>15.41</v>
      </c>
      <c r="M303" s="86">
        <v>15.01</v>
      </c>
      <c r="N303" s="86">
        <v>14.69</v>
      </c>
      <c r="O303" s="86">
        <v>-218.0</v>
      </c>
      <c r="P303" s="87" t="s">
        <v>524</v>
      </c>
      <c r="Q303" s="86">
        <v>0.0</v>
      </c>
      <c r="R303" s="86">
        <v>-2.0</v>
      </c>
      <c r="S303" s="88">
        <v>348.0</v>
      </c>
      <c r="T303" s="88">
        <v>23.74</v>
      </c>
      <c r="U303" s="89">
        <v>46132.0</v>
      </c>
      <c r="V303" s="84"/>
      <c r="W303" s="90"/>
    </row>
    <row r="304">
      <c r="A304" s="83" t="s">
        <v>1201</v>
      </c>
      <c r="B304" s="84" t="s">
        <v>1202</v>
      </c>
      <c r="C304" s="84" t="s">
        <v>561</v>
      </c>
      <c r="D304" s="86">
        <v>90.1</v>
      </c>
      <c r="E304" s="86">
        <v>0.3</v>
      </c>
      <c r="F304" s="86">
        <v>0.33</v>
      </c>
      <c r="G304" s="87" t="s">
        <v>575</v>
      </c>
      <c r="H304" s="86">
        <v>3.3</v>
      </c>
      <c r="I304" s="86">
        <v>0.0</v>
      </c>
      <c r="J304" s="86">
        <v>555.0</v>
      </c>
      <c r="K304" s="86">
        <v>0.83</v>
      </c>
      <c r="L304" s="86">
        <v>89.4</v>
      </c>
      <c r="M304" s="86">
        <v>88.59</v>
      </c>
      <c r="N304" s="86">
        <v>89.2</v>
      </c>
      <c r="O304" s="86">
        <v>113.0</v>
      </c>
      <c r="P304" s="87" t="s">
        <v>554</v>
      </c>
      <c r="Q304" s="86">
        <v>-33.0</v>
      </c>
      <c r="R304" s="86">
        <v>0.0</v>
      </c>
      <c r="S304" s="88">
        <v>163.0</v>
      </c>
      <c r="T304" s="88">
        <v>29.37</v>
      </c>
      <c r="U304" s="89">
        <v>46132.0</v>
      </c>
      <c r="V304" s="84"/>
      <c r="W304" s="90"/>
    </row>
    <row r="305">
      <c r="A305" s="83" t="s">
        <v>1203</v>
      </c>
      <c r="B305" s="84" t="s">
        <v>1204</v>
      </c>
      <c r="C305" s="84" t="s">
        <v>533</v>
      </c>
      <c r="D305" s="86">
        <v>24.2</v>
      </c>
      <c r="E305" s="86">
        <v>0.55</v>
      </c>
      <c r="F305" s="86">
        <v>2.33</v>
      </c>
      <c r="G305" s="87" t="s">
        <v>554</v>
      </c>
      <c r="H305" s="86">
        <v>14.2</v>
      </c>
      <c r="I305" s="86">
        <v>0.0</v>
      </c>
      <c r="J305" s="86">
        <v>28468.0</v>
      </c>
      <c r="K305" s="86">
        <v>4.81</v>
      </c>
      <c r="L305" s="86">
        <v>23.02</v>
      </c>
      <c r="M305" s="86">
        <v>21.54</v>
      </c>
      <c r="N305" s="86">
        <v>20.93</v>
      </c>
      <c r="O305" s="86">
        <v>-5208.0</v>
      </c>
      <c r="P305" s="87" t="s">
        <v>582</v>
      </c>
      <c r="Q305" s="86">
        <v>-7.0</v>
      </c>
      <c r="R305" s="86">
        <v>57.0</v>
      </c>
      <c r="S305" s="88">
        <v>12637.0</v>
      </c>
      <c r="T305" s="88">
        <v>44.39</v>
      </c>
      <c r="U305" s="89">
        <v>46132.0</v>
      </c>
      <c r="V305" s="84"/>
      <c r="W305" s="90"/>
    </row>
    <row r="306">
      <c r="A306" s="83" t="s">
        <v>1205</v>
      </c>
      <c r="B306" s="84" t="s">
        <v>1206</v>
      </c>
      <c r="C306" s="84" t="s">
        <v>547</v>
      </c>
      <c r="D306" s="86">
        <v>42.0</v>
      </c>
      <c r="E306" s="86">
        <v>-0.1</v>
      </c>
      <c r="F306" s="86">
        <v>-0.24</v>
      </c>
      <c r="G306" s="87" t="s">
        <v>626</v>
      </c>
      <c r="H306" s="86">
        <v>0.36</v>
      </c>
      <c r="I306" s="86">
        <v>0.0</v>
      </c>
      <c r="J306" s="86">
        <v>58.0</v>
      </c>
      <c r="K306" s="86">
        <v>0.09</v>
      </c>
      <c r="L306" s="86">
        <v>42.01</v>
      </c>
      <c r="M306" s="86">
        <v>41.95</v>
      </c>
      <c r="N306" s="86">
        <v>41.93</v>
      </c>
      <c r="O306" s="86">
        <v>8.0</v>
      </c>
      <c r="P306" s="87" t="s">
        <v>534</v>
      </c>
      <c r="Q306" s="86">
        <v>0.0</v>
      </c>
      <c r="R306" s="86">
        <v>0.0</v>
      </c>
      <c r="S306" s="88">
        <v>1.0</v>
      </c>
      <c r="T306" s="88">
        <v>1.72</v>
      </c>
      <c r="U306" s="89">
        <v>46132.0</v>
      </c>
      <c r="V306" s="84"/>
      <c r="W306" s="84"/>
    </row>
    <row r="307">
      <c r="A307" s="83" t="s">
        <v>1207</v>
      </c>
      <c r="B307" s="84" t="s">
        <v>1208</v>
      </c>
      <c r="C307" s="84" t="s">
        <v>533</v>
      </c>
      <c r="D307" s="86">
        <v>418.5</v>
      </c>
      <c r="E307" s="86">
        <v>-3.0</v>
      </c>
      <c r="F307" s="86">
        <v>-0.71</v>
      </c>
      <c r="G307" s="87" t="s">
        <v>773</v>
      </c>
      <c r="H307" s="86">
        <v>-4.03</v>
      </c>
      <c r="I307" s="86">
        <v>3.0</v>
      </c>
      <c r="J307" s="86">
        <v>1779.0</v>
      </c>
      <c r="K307" s="86">
        <v>4.24</v>
      </c>
      <c r="L307" s="86">
        <v>417.7</v>
      </c>
      <c r="M307" s="86">
        <v>403.75</v>
      </c>
      <c r="N307" s="86">
        <v>379.5</v>
      </c>
      <c r="O307" s="86">
        <v>-373.0</v>
      </c>
      <c r="P307" s="87" t="s">
        <v>516</v>
      </c>
      <c r="Q307" s="86">
        <v>0.0</v>
      </c>
      <c r="R307" s="86">
        <v>-3.0</v>
      </c>
      <c r="S307" s="88">
        <v>860.0</v>
      </c>
      <c r="T307" s="88">
        <v>48.34</v>
      </c>
      <c r="U307" s="89">
        <v>46132.0</v>
      </c>
      <c r="V307" s="84" t="s">
        <v>1209</v>
      </c>
      <c r="W307" s="90"/>
    </row>
    <row r="308">
      <c r="A308" s="83" t="s">
        <v>1210</v>
      </c>
      <c r="B308" s="84" t="s">
        <v>1211</v>
      </c>
      <c r="C308" s="84" t="s">
        <v>557</v>
      </c>
      <c r="D308" s="86">
        <v>118.0</v>
      </c>
      <c r="E308" s="86">
        <v>0.0</v>
      </c>
      <c r="F308" s="86">
        <v>0.0</v>
      </c>
      <c r="G308" s="87" t="s">
        <v>664</v>
      </c>
      <c r="H308" s="86">
        <v>0.44</v>
      </c>
      <c r="I308" s="86">
        <v>0.0</v>
      </c>
      <c r="J308" s="86">
        <v>267.0</v>
      </c>
      <c r="K308" s="86">
        <v>0.16</v>
      </c>
      <c r="L308" s="86">
        <v>117.5</v>
      </c>
      <c r="M308" s="86">
        <v>117.05</v>
      </c>
      <c r="N308" s="86">
        <v>115.85</v>
      </c>
      <c r="O308" s="86">
        <v>3.0</v>
      </c>
      <c r="P308" s="87" t="s">
        <v>554</v>
      </c>
      <c r="Q308" s="86">
        <v>0.0</v>
      </c>
      <c r="R308" s="86">
        <v>-2.0</v>
      </c>
      <c r="S308" s="88">
        <v>50.0</v>
      </c>
      <c r="T308" s="88">
        <v>18.73</v>
      </c>
      <c r="U308" s="89">
        <v>46132.0</v>
      </c>
      <c r="V308" s="84"/>
      <c r="W308" s="90"/>
    </row>
    <row r="309">
      <c r="A309" s="83" t="s">
        <v>1212</v>
      </c>
      <c r="B309" s="84" t="s">
        <v>1213</v>
      </c>
      <c r="C309" s="84" t="s">
        <v>691</v>
      </c>
      <c r="D309" s="86">
        <v>137.5</v>
      </c>
      <c r="E309" s="86">
        <v>-2.0</v>
      </c>
      <c r="F309" s="86">
        <v>-1.43</v>
      </c>
      <c r="G309" s="87" t="s">
        <v>664</v>
      </c>
      <c r="H309" s="86">
        <v>-1.79</v>
      </c>
      <c r="I309" s="86">
        <v>0.0</v>
      </c>
      <c r="J309" s="86">
        <v>64.0</v>
      </c>
      <c r="K309" s="86">
        <v>0.17</v>
      </c>
      <c r="L309" s="86">
        <v>139.3</v>
      </c>
      <c r="M309" s="86">
        <v>140.45</v>
      </c>
      <c r="N309" s="86">
        <v>140.93</v>
      </c>
      <c r="O309" s="86">
        <v>-2.0</v>
      </c>
      <c r="P309" s="87" t="s">
        <v>544</v>
      </c>
      <c r="Q309" s="86">
        <v>0.0</v>
      </c>
      <c r="R309" s="86">
        <v>0.0</v>
      </c>
      <c r="S309" s="88">
        <v>0.0</v>
      </c>
      <c r="T309" s="88">
        <v>0.0</v>
      </c>
      <c r="U309" s="89">
        <v>46132.0</v>
      </c>
      <c r="V309" s="84"/>
      <c r="W309" s="90"/>
    </row>
    <row r="310">
      <c r="A310" s="83" t="s">
        <v>1214</v>
      </c>
      <c r="B310" s="84" t="s">
        <v>1215</v>
      </c>
      <c r="C310" s="84" t="s">
        <v>561</v>
      </c>
      <c r="D310" s="86">
        <v>47.55</v>
      </c>
      <c r="E310" s="86">
        <v>-1.1</v>
      </c>
      <c r="F310" s="86">
        <v>-2.26</v>
      </c>
      <c r="G310" s="87" t="s">
        <v>529</v>
      </c>
      <c r="H310" s="86">
        <v>1.76</v>
      </c>
      <c r="I310" s="86">
        <v>0.0</v>
      </c>
      <c r="J310" s="86">
        <v>953.0</v>
      </c>
      <c r="K310" s="86">
        <v>1.06</v>
      </c>
      <c r="L310" s="86">
        <v>49.16</v>
      </c>
      <c r="M310" s="86">
        <v>47.49</v>
      </c>
      <c r="N310" s="86">
        <v>45.23</v>
      </c>
      <c r="O310" s="86">
        <v>-80.0</v>
      </c>
      <c r="P310" s="87" t="s">
        <v>566</v>
      </c>
      <c r="Q310" s="86">
        <v>0.0</v>
      </c>
      <c r="R310" s="86">
        <v>0.0</v>
      </c>
      <c r="S310" s="88">
        <v>277.0</v>
      </c>
      <c r="T310" s="88">
        <v>29.07</v>
      </c>
      <c r="U310" s="89">
        <v>46132.0</v>
      </c>
      <c r="V310" s="84"/>
      <c r="W310" s="90"/>
    </row>
    <row r="311">
      <c r="A311" s="83" t="s">
        <v>1216</v>
      </c>
      <c r="B311" s="84" t="s">
        <v>1217</v>
      </c>
      <c r="C311" s="84" t="s">
        <v>547</v>
      </c>
      <c r="D311" s="86">
        <v>14.25</v>
      </c>
      <c r="E311" s="86">
        <v>0.15</v>
      </c>
      <c r="F311" s="86">
        <v>1.06</v>
      </c>
      <c r="G311" s="87" t="s">
        <v>558</v>
      </c>
      <c r="H311" s="86">
        <v>-1.99</v>
      </c>
      <c r="I311" s="86">
        <v>0.0</v>
      </c>
      <c r="J311" s="86">
        <v>1.0</v>
      </c>
      <c r="K311" s="86">
        <v>0.0</v>
      </c>
      <c r="L311" s="86">
        <v>14.06</v>
      </c>
      <c r="M311" s="86">
        <v>15.13</v>
      </c>
      <c r="N311" s="86">
        <v>16.88</v>
      </c>
      <c r="O311" s="86">
        <v>0.0</v>
      </c>
      <c r="P311" s="87" t="s">
        <v>516</v>
      </c>
      <c r="Q311" s="86">
        <v>0.0</v>
      </c>
      <c r="R311" s="86">
        <v>0.0</v>
      </c>
      <c r="S311" s="88">
        <v>0.0</v>
      </c>
      <c r="T311" s="88">
        <v>0.0</v>
      </c>
      <c r="U311" s="89">
        <v>46132.0</v>
      </c>
      <c r="V311" s="84"/>
      <c r="W311" s="90"/>
    </row>
    <row r="312">
      <c r="A312" s="83" t="s">
        <v>1218</v>
      </c>
      <c r="B312" s="84" t="s">
        <v>1219</v>
      </c>
      <c r="C312" s="84" t="s">
        <v>561</v>
      </c>
      <c r="D312" s="86">
        <v>71.9</v>
      </c>
      <c r="E312" s="86">
        <v>0.8</v>
      </c>
      <c r="F312" s="86">
        <v>1.13</v>
      </c>
      <c r="G312" s="87" t="s">
        <v>578</v>
      </c>
      <c r="H312" s="86">
        <v>2.55</v>
      </c>
      <c r="I312" s="86">
        <v>0.0</v>
      </c>
      <c r="J312" s="86">
        <v>250.0</v>
      </c>
      <c r="K312" s="86">
        <v>0.34</v>
      </c>
      <c r="L312" s="86">
        <v>70.88</v>
      </c>
      <c r="M312" s="86">
        <v>70.52</v>
      </c>
      <c r="N312" s="86">
        <v>70.64</v>
      </c>
      <c r="O312" s="86">
        <v>-73.0</v>
      </c>
      <c r="P312" s="87" t="s">
        <v>582</v>
      </c>
      <c r="Q312" s="86">
        <v>0.0</v>
      </c>
      <c r="R312" s="86">
        <v>-2.0</v>
      </c>
      <c r="S312" s="88">
        <v>19.0</v>
      </c>
      <c r="T312" s="88">
        <v>7.6</v>
      </c>
      <c r="U312" s="89">
        <v>46132.0</v>
      </c>
      <c r="V312" s="84"/>
      <c r="W312" s="90"/>
    </row>
    <row r="313">
      <c r="A313" s="83" t="s">
        <v>1220</v>
      </c>
      <c r="B313" s="84" t="s">
        <v>1221</v>
      </c>
      <c r="C313" s="84" t="s">
        <v>533</v>
      </c>
      <c r="D313" s="86">
        <v>219.0</v>
      </c>
      <c r="E313" s="86">
        <v>4.0</v>
      </c>
      <c r="F313" s="86">
        <v>1.86</v>
      </c>
      <c r="G313" s="87" t="s">
        <v>554</v>
      </c>
      <c r="H313" s="86">
        <v>8.42</v>
      </c>
      <c r="I313" s="86">
        <v>0.0</v>
      </c>
      <c r="J313" s="86">
        <v>1642.0</v>
      </c>
      <c r="K313" s="86">
        <v>1.37</v>
      </c>
      <c r="L313" s="86">
        <v>211.4</v>
      </c>
      <c r="M313" s="86">
        <v>206.0</v>
      </c>
      <c r="N313" s="86">
        <v>201.05</v>
      </c>
      <c r="O313" s="86">
        <v>-142.0</v>
      </c>
      <c r="P313" s="87" t="s">
        <v>582</v>
      </c>
      <c r="Q313" s="86">
        <v>-65.0</v>
      </c>
      <c r="R313" s="86">
        <v>8.0</v>
      </c>
      <c r="S313" s="88">
        <v>409.0</v>
      </c>
      <c r="T313" s="88">
        <v>24.91</v>
      </c>
      <c r="U313" s="89">
        <v>46132.0</v>
      </c>
      <c r="V313" s="84"/>
      <c r="W313" s="90"/>
    </row>
    <row r="314">
      <c r="A314" s="83" t="s">
        <v>1222</v>
      </c>
      <c r="B314" s="84" t="s">
        <v>1223</v>
      </c>
      <c r="C314" s="84" t="s">
        <v>523</v>
      </c>
      <c r="D314" s="86">
        <v>39.8</v>
      </c>
      <c r="E314" s="86">
        <v>-0.6</v>
      </c>
      <c r="F314" s="86">
        <v>-1.49</v>
      </c>
      <c r="G314" s="87" t="s">
        <v>585</v>
      </c>
      <c r="H314" s="86">
        <v>-0.14</v>
      </c>
      <c r="I314" s="86">
        <v>0.0</v>
      </c>
      <c r="J314" s="86">
        <v>3645.0</v>
      </c>
      <c r="K314" s="86">
        <v>0.47</v>
      </c>
      <c r="L314" s="86">
        <v>40.73</v>
      </c>
      <c r="M314" s="86">
        <v>40.52</v>
      </c>
      <c r="N314" s="86">
        <v>40.95</v>
      </c>
      <c r="O314" s="86">
        <v>-1129.0</v>
      </c>
      <c r="P314" s="87" t="s">
        <v>544</v>
      </c>
      <c r="Q314" s="86">
        <v>0.0</v>
      </c>
      <c r="R314" s="86">
        <v>-34.0</v>
      </c>
      <c r="S314" s="88">
        <v>353.0</v>
      </c>
      <c r="T314" s="88">
        <v>9.68</v>
      </c>
      <c r="U314" s="89">
        <v>46132.0</v>
      </c>
      <c r="V314" s="84"/>
      <c r="W314" s="90"/>
    </row>
    <row r="315">
      <c r="A315" s="83" t="s">
        <v>1224</v>
      </c>
      <c r="B315" s="84" t="s">
        <v>1225</v>
      </c>
      <c r="C315" s="84" t="s">
        <v>588</v>
      </c>
      <c r="D315" s="86">
        <v>78.5</v>
      </c>
      <c r="E315" s="86">
        <v>-0.5</v>
      </c>
      <c r="F315" s="86">
        <v>-0.63</v>
      </c>
      <c r="G315" s="87" t="s">
        <v>664</v>
      </c>
      <c r="H315" s="86">
        <v>-4.22</v>
      </c>
      <c r="I315" s="86">
        <v>0.0</v>
      </c>
      <c r="J315" s="86">
        <v>12.0</v>
      </c>
      <c r="K315" s="86">
        <v>0.02</v>
      </c>
      <c r="L315" s="86">
        <v>79.78</v>
      </c>
      <c r="M315" s="86">
        <v>81.03</v>
      </c>
      <c r="N315" s="86">
        <v>83.91</v>
      </c>
      <c r="O315" s="86">
        <v>0.0</v>
      </c>
      <c r="P315" s="87" t="s">
        <v>544</v>
      </c>
      <c r="Q315" s="86">
        <v>0.0</v>
      </c>
      <c r="R315" s="86">
        <v>0.0</v>
      </c>
      <c r="S315" s="88">
        <v>0.0</v>
      </c>
      <c r="T315" s="88">
        <v>0.0</v>
      </c>
      <c r="U315" s="89">
        <v>46132.0</v>
      </c>
      <c r="V315" s="84"/>
      <c r="W315" s="90"/>
    </row>
    <row r="316">
      <c r="A316" s="83" t="s">
        <v>1226</v>
      </c>
      <c r="B316" s="84" t="s">
        <v>1227</v>
      </c>
      <c r="C316" s="84" t="s">
        <v>528</v>
      </c>
      <c r="D316" s="86">
        <v>85.7</v>
      </c>
      <c r="E316" s="86">
        <v>-2.0</v>
      </c>
      <c r="F316" s="86">
        <v>-2.28</v>
      </c>
      <c r="G316" s="87" t="s">
        <v>566</v>
      </c>
      <c r="H316" s="86">
        <v>0.18</v>
      </c>
      <c r="I316" s="86">
        <v>1.0</v>
      </c>
      <c r="J316" s="86">
        <v>70736.0</v>
      </c>
      <c r="K316" s="86">
        <v>0.89</v>
      </c>
      <c r="L316" s="86">
        <v>88.28</v>
      </c>
      <c r="M316" s="86">
        <v>85.95</v>
      </c>
      <c r="N316" s="86">
        <v>81.0</v>
      </c>
      <c r="O316" s="86">
        <v>-2406.0</v>
      </c>
      <c r="P316" s="87" t="s">
        <v>585</v>
      </c>
      <c r="Q316" s="86">
        <v>-2412.0</v>
      </c>
      <c r="R316" s="86">
        <v>-122.0</v>
      </c>
      <c r="S316" s="88">
        <v>37190.0</v>
      </c>
      <c r="T316" s="88">
        <v>52.58</v>
      </c>
      <c r="U316" s="89">
        <v>46132.0</v>
      </c>
      <c r="V316" s="84"/>
      <c r="W316" s="90"/>
    </row>
    <row r="317">
      <c r="A317" s="83" t="s">
        <v>1228</v>
      </c>
      <c r="B317" s="84" t="s">
        <v>1229</v>
      </c>
      <c r="C317" s="84" t="s">
        <v>565</v>
      </c>
      <c r="D317" s="86">
        <v>23.55</v>
      </c>
      <c r="E317" s="86">
        <v>-0.6</v>
      </c>
      <c r="F317" s="86">
        <v>-2.48</v>
      </c>
      <c r="G317" s="87" t="s">
        <v>773</v>
      </c>
      <c r="H317" s="86">
        <v>0.49</v>
      </c>
      <c r="I317" s="86">
        <v>0.0</v>
      </c>
      <c r="J317" s="86">
        <v>926.0</v>
      </c>
      <c r="K317" s="86">
        <v>0.6</v>
      </c>
      <c r="L317" s="86">
        <v>23.76</v>
      </c>
      <c r="M317" s="86">
        <v>23.87</v>
      </c>
      <c r="N317" s="86">
        <v>24.21</v>
      </c>
      <c r="O317" s="86">
        <v>-262.0</v>
      </c>
      <c r="P317" s="87" t="s">
        <v>535</v>
      </c>
      <c r="Q317" s="86">
        <v>0.0</v>
      </c>
      <c r="R317" s="86">
        <v>1.0</v>
      </c>
      <c r="S317" s="88">
        <v>172.0</v>
      </c>
      <c r="T317" s="88">
        <v>18.57</v>
      </c>
      <c r="U317" s="89">
        <v>46132.0</v>
      </c>
      <c r="V317" s="84"/>
      <c r="W317" s="90"/>
    </row>
    <row r="318">
      <c r="A318" s="83" t="s">
        <v>1230</v>
      </c>
      <c r="B318" s="84" t="s">
        <v>1231</v>
      </c>
      <c r="C318" s="84" t="s">
        <v>523</v>
      </c>
      <c r="D318" s="86">
        <v>109.0</v>
      </c>
      <c r="E318" s="86">
        <v>-1.5</v>
      </c>
      <c r="F318" s="86">
        <v>-1.36</v>
      </c>
      <c r="G318" s="87" t="s">
        <v>833</v>
      </c>
      <c r="H318" s="86">
        <v>-0.44</v>
      </c>
      <c r="I318" s="86">
        <v>0.0</v>
      </c>
      <c r="J318" s="86">
        <v>275.0</v>
      </c>
      <c r="K318" s="86">
        <v>0.33</v>
      </c>
      <c r="L318" s="86">
        <v>109.5</v>
      </c>
      <c r="M318" s="86">
        <v>108.5</v>
      </c>
      <c r="N318" s="86">
        <v>107.53</v>
      </c>
      <c r="O318" s="86">
        <v>-2.0</v>
      </c>
      <c r="P318" s="87" t="s">
        <v>626</v>
      </c>
      <c r="Q318" s="86">
        <v>25.0</v>
      </c>
      <c r="R318" s="86">
        <v>0.0</v>
      </c>
      <c r="S318" s="88">
        <v>42.0</v>
      </c>
      <c r="T318" s="88">
        <v>15.27</v>
      </c>
      <c r="U318" s="89">
        <v>46132.0</v>
      </c>
      <c r="V318" s="84"/>
      <c r="W318" s="90"/>
    </row>
    <row r="319">
      <c r="A319" s="83" t="s">
        <v>1232</v>
      </c>
      <c r="B319" s="84" t="s">
        <v>1233</v>
      </c>
      <c r="C319" s="84" t="s">
        <v>561</v>
      </c>
      <c r="D319" s="86">
        <v>64.7</v>
      </c>
      <c r="E319" s="86">
        <v>-1.5</v>
      </c>
      <c r="F319" s="86">
        <v>-2.27</v>
      </c>
      <c r="G319" s="87" t="s">
        <v>562</v>
      </c>
      <c r="H319" s="86">
        <v>5.1</v>
      </c>
      <c r="I319" s="86">
        <v>2.0</v>
      </c>
      <c r="J319" s="86">
        <v>5366.0</v>
      </c>
      <c r="K319" s="86">
        <v>4.14</v>
      </c>
      <c r="L319" s="86">
        <v>65.3</v>
      </c>
      <c r="M319" s="86">
        <v>60.59</v>
      </c>
      <c r="N319" s="86">
        <v>57.28</v>
      </c>
      <c r="O319" s="86">
        <v>305.0</v>
      </c>
      <c r="P319" s="87" t="s">
        <v>697</v>
      </c>
      <c r="Q319" s="86">
        <v>0.0</v>
      </c>
      <c r="R319" s="86">
        <v>102.0</v>
      </c>
      <c r="S319" s="88">
        <v>2688.0</v>
      </c>
      <c r="T319" s="88">
        <v>50.09</v>
      </c>
      <c r="U319" s="89">
        <v>46132.0</v>
      </c>
      <c r="V319" s="84"/>
      <c r="W319" s="90"/>
    </row>
    <row r="320">
      <c r="A320" s="83" t="s">
        <v>1234</v>
      </c>
      <c r="B320" s="84" t="s">
        <v>1235</v>
      </c>
      <c r="C320" s="84" t="s">
        <v>623</v>
      </c>
      <c r="D320" s="86">
        <v>18.35</v>
      </c>
      <c r="E320" s="86">
        <v>-0.4</v>
      </c>
      <c r="F320" s="86">
        <v>-2.13</v>
      </c>
      <c r="G320" s="87" t="s">
        <v>664</v>
      </c>
      <c r="H320" s="86">
        <v>-1.84</v>
      </c>
      <c r="I320" s="86">
        <v>0.0</v>
      </c>
      <c r="J320" s="86">
        <v>37.0</v>
      </c>
      <c r="K320" s="86">
        <v>0.07</v>
      </c>
      <c r="L320" s="86">
        <v>18.59</v>
      </c>
      <c r="M320" s="86">
        <v>18.73</v>
      </c>
      <c r="N320" s="86">
        <v>18.75</v>
      </c>
      <c r="O320" s="86">
        <v>5.0</v>
      </c>
      <c r="P320" s="87" t="s">
        <v>554</v>
      </c>
      <c r="Q320" s="86">
        <v>0.0</v>
      </c>
      <c r="R320" s="86">
        <v>0.0</v>
      </c>
      <c r="S320" s="88">
        <v>8.0</v>
      </c>
      <c r="T320" s="88">
        <v>21.62</v>
      </c>
      <c r="U320" s="89">
        <v>46132.0</v>
      </c>
      <c r="V320" s="84"/>
      <c r="W320" s="90"/>
    </row>
    <row r="321">
      <c r="A321" s="83" t="s">
        <v>1236</v>
      </c>
      <c r="B321" s="84" t="s">
        <v>1237</v>
      </c>
      <c r="C321" s="84" t="s">
        <v>645</v>
      </c>
      <c r="D321" s="86">
        <v>15.45</v>
      </c>
      <c r="E321" s="86">
        <v>-0.05</v>
      </c>
      <c r="F321" s="86">
        <v>-0.32</v>
      </c>
      <c r="G321" s="87" t="s">
        <v>535</v>
      </c>
      <c r="H321" s="86">
        <v>0.32</v>
      </c>
      <c r="I321" s="86">
        <v>0.0</v>
      </c>
      <c r="J321" s="86">
        <v>245.0</v>
      </c>
      <c r="K321" s="86">
        <v>0.07</v>
      </c>
      <c r="L321" s="86">
        <v>15.47</v>
      </c>
      <c r="M321" s="86">
        <v>15.43</v>
      </c>
      <c r="N321" s="86">
        <v>15.33</v>
      </c>
      <c r="O321" s="86">
        <v>-2.0</v>
      </c>
      <c r="P321" s="87" t="s">
        <v>582</v>
      </c>
      <c r="Q321" s="86">
        <v>0.0</v>
      </c>
      <c r="R321" s="86">
        <v>0.0</v>
      </c>
      <c r="S321" s="88">
        <v>67.0</v>
      </c>
      <c r="T321" s="88">
        <v>27.35</v>
      </c>
      <c r="U321" s="89">
        <v>46132.0</v>
      </c>
      <c r="V321" s="84"/>
      <c r="W321" s="90"/>
    </row>
    <row r="322">
      <c r="A322" s="83" t="s">
        <v>1238</v>
      </c>
      <c r="B322" s="84" t="s">
        <v>1239</v>
      </c>
      <c r="C322" s="84" t="s">
        <v>552</v>
      </c>
      <c r="D322" s="86">
        <v>31.55</v>
      </c>
      <c r="E322" s="86">
        <v>0.45</v>
      </c>
      <c r="F322" s="86">
        <v>1.45</v>
      </c>
      <c r="G322" s="87" t="s">
        <v>530</v>
      </c>
      <c r="H322" s="86">
        <v>0.74</v>
      </c>
      <c r="I322" s="86">
        <v>0.0</v>
      </c>
      <c r="J322" s="86">
        <v>918.0</v>
      </c>
      <c r="K322" s="86">
        <v>0.88</v>
      </c>
      <c r="L322" s="86">
        <v>31.84</v>
      </c>
      <c r="M322" s="86">
        <v>31.37</v>
      </c>
      <c r="N322" s="86">
        <v>31.29</v>
      </c>
      <c r="O322" s="86">
        <v>18.0</v>
      </c>
      <c r="P322" s="87" t="s">
        <v>575</v>
      </c>
      <c r="Q322" s="86">
        <v>0.0</v>
      </c>
      <c r="R322" s="86">
        <v>-10.0</v>
      </c>
      <c r="S322" s="88">
        <v>533.0</v>
      </c>
      <c r="T322" s="88">
        <v>58.06</v>
      </c>
      <c r="U322" s="89">
        <v>46132.0</v>
      </c>
      <c r="V322" s="84"/>
      <c r="W322" s="90"/>
    </row>
    <row r="323">
      <c r="A323" s="83" t="s">
        <v>1240</v>
      </c>
      <c r="B323" s="84" t="s">
        <v>1241</v>
      </c>
      <c r="C323" s="84" t="s">
        <v>533</v>
      </c>
      <c r="D323" s="86">
        <v>1900.0</v>
      </c>
      <c r="E323" s="86">
        <v>-25.0</v>
      </c>
      <c r="F323" s="86">
        <v>-1.3</v>
      </c>
      <c r="G323" s="87" t="s">
        <v>582</v>
      </c>
      <c r="H323" s="86">
        <v>16.39</v>
      </c>
      <c r="I323" s="86">
        <v>0.0</v>
      </c>
      <c r="J323" s="86">
        <v>11656.0</v>
      </c>
      <c r="K323" s="86">
        <v>0.73</v>
      </c>
      <c r="L323" s="86">
        <v>1846.0</v>
      </c>
      <c r="M323" s="86">
        <v>1705.0</v>
      </c>
      <c r="N323" s="86">
        <v>1636.0</v>
      </c>
      <c r="O323" s="86">
        <v>-45.0</v>
      </c>
      <c r="P323" s="87" t="s">
        <v>582</v>
      </c>
      <c r="Q323" s="86">
        <v>169.0</v>
      </c>
      <c r="R323" s="86">
        <v>-29.0</v>
      </c>
      <c r="S323" s="88">
        <v>3055.0</v>
      </c>
      <c r="T323" s="88">
        <v>26.21</v>
      </c>
      <c r="U323" s="89">
        <v>46132.0</v>
      </c>
      <c r="V323" s="84" t="s">
        <v>1242</v>
      </c>
      <c r="W323" s="90"/>
    </row>
    <row r="324">
      <c r="A324" s="83" t="s">
        <v>1243</v>
      </c>
      <c r="B324" s="84" t="s">
        <v>1244</v>
      </c>
      <c r="C324" s="84" t="s">
        <v>533</v>
      </c>
      <c r="D324" s="86">
        <v>203.5</v>
      </c>
      <c r="E324" s="86">
        <v>-2.5</v>
      </c>
      <c r="F324" s="86">
        <v>-1.21</v>
      </c>
      <c r="G324" s="87" t="s">
        <v>562</v>
      </c>
      <c r="H324" s="86">
        <v>5.18</v>
      </c>
      <c r="I324" s="86">
        <v>0.0</v>
      </c>
      <c r="J324" s="86">
        <v>992.0</v>
      </c>
      <c r="K324" s="86">
        <v>1.87</v>
      </c>
      <c r="L324" s="86">
        <v>198.9</v>
      </c>
      <c r="M324" s="86">
        <v>196.8</v>
      </c>
      <c r="N324" s="86">
        <v>195.47</v>
      </c>
      <c r="O324" s="86">
        <v>-32.0</v>
      </c>
      <c r="P324" s="87" t="s">
        <v>566</v>
      </c>
      <c r="Q324" s="86">
        <v>0.0</v>
      </c>
      <c r="R324" s="86">
        <v>2.0</v>
      </c>
      <c r="S324" s="88">
        <v>432.0</v>
      </c>
      <c r="T324" s="88">
        <v>43.55</v>
      </c>
      <c r="U324" s="89">
        <v>46132.0</v>
      </c>
      <c r="V324" s="84"/>
      <c r="W324" s="90"/>
    </row>
    <row r="325">
      <c r="A325" s="83" t="s">
        <v>1245</v>
      </c>
      <c r="B325" s="84" t="s">
        <v>1246</v>
      </c>
      <c r="C325" s="84" t="s">
        <v>557</v>
      </c>
      <c r="D325" s="86">
        <v>9.99</v>
      </c>
      <c r="E325" s="86">
        <v>-0.11</v>
      </c>
      <c r="F325" s="86">
        <v>-1.09</v>
      </c>
      <c r="G325" s="87" t="s">
        <v>626</v>
      </c>
      <c r="H325" s="86">
        <v>-3.45</v>
      </c>
      <c r="I325" s="86">
        <v>0.0</v>
      </c>
      <c r="J325" s="86">
        <v>38.0</v>
      </c>
      <c r="K325" s="86">
        <v>0.1</v>
      </c>
      <c r="L325" s="86">
        <v>10.21</v>
      </c>
      <c r="M325" s="86">
        <v>10.12</v>
      </c>
      <c r="N325" s="86">
        <v>10.25</v>
      </c>
      <c r="O325" s="86">
        <v>0.0</v>
      </c>
      <c r="P325" s="87" t="s">
        <v>626</v>
      </c>
      <c r="Q325" s="86">
        <v>0.0</v>
      </c>
      <c r="R325" s="86">
        <v>0.0</v>
      </c>
      <c r="S325" s="88">
        <v>0.0</v>
      </c>
      <c r="T325" s="88">
        <v>0.0</v>
      </c>
      <c r="U325" s="89">
        <v>46132.0</v>
      </c>
      <c r="V325" s="84"/>
      <c r="W325" s="90"/>
    </row>
    <row r="326">
      <c r="A326" s="83" t="s">
        <v>1247</v>
      </c>
      <c r="B326" s="84" t="s">
        <v>1248</v>
      </c>
      <c r="C326" s="84" t="s">
        <v>565</v>
      </c>
      <c r="D326" s="86">
        <v>148.0</v>
      </c>
      <c r="E326" s="86">
        <v>1.5</v>
      </c>
      <c r="F326" s="86">
        <v>1.02</v>
      </c>
      <c r="G326" s="87" t="s">
        <v>554</v>
      </c>
      <c r="H326" s="86">
        <v>4.51</v>
      </c>
      <c r="I326" s="86">
        <v>0.0</v>
      </c>
      <c r="J326" s="86">
        <v>49.0</v>
      </c>
      <c r="K326" s="86">
        <v>0.12</v>
      </c>
      <c r="L326" s="86">
        <v>145.6</v>
      </c>
      <c r="M326" s="86">
        <v>143.55</v>
      </c>
      <c r="N326" s="86">
        <v>143.0</v>
      </c>
      <c r="O326" s="86">
        <v>20.0</v>
      </c>
      <c r="P326" s="87" t="s">
        <v>554</v>
      </c>
      <c r="Q326" s="86">
        <v>0.0</v>
      </c>
      <c r="R326" s="86">
        <v>0.0</v>
      </c>
      <c r="S326" s="88">
        <v>11.0</v>
      </c>
      <c r="T326" s="88">
        <v>22.45</v>
      </c>
      <c r="U326" s="89">
        <v>46132.0</v>
      </c>
      <c r="V326" s="84"/>
      <c r="W326" s="90"/>
    </row>
    <row r="327">
      <c r="A327" s="83" t="s">
        <v>1249</v>
      </c>
      <c r="B327" s="84" t="s">
        <v>1250</v>
      </c>
      <c r="C327" s="84" t="s">
        <v>623</v>
      </c>
      <c r="D327" s="86">
        <v>12.6</v>
      </c>
      <c r="E327" s="86">
        <v>-0.1</v>
      </c>
      <c r="F327" s="86">
        <v>-0.79</v>
      </c>
      <c r="G327" s="87" t="s">
        <v>585</v>
      </c>
      <c r="H327" s="86">
        <v>1.71</v>
      </c>
      <c r="I327" s="86">
        <v>0.0</v>
      </c>
      <c r="J327" s="86">
        <v>55.0</v>
      </c>
      <c r="K327" s="86">
        <v>0.05</v>
      </c>
      <c r="L327" s="86">
        <v>12.82</v>
      </c>
      <c r="M327" s="86">
        <v>12.55</v>
      </c>
      <c r="N327" s="86">
        <v>12.33</v>
      </c>
      <c r="O327" s="86">
        <v>10.0</v>
      </c>
      <c r="P327" s="87" t="s">
        <v>525</v>
      </c>
      <c r="Q327" s="86">
        <v>0.0</v>
      </c>
      <c r="R327" s="86">
        <v>0.0</v>
      </c>
      <c r="S327" s="88">
        <v>13.0</v>
      </c>
      <c r="T327" s="88">
        <v>23.64</v>
      </c>
      <c r="U327" s="89">
        <v>46132.0</v>
      </c>
      <c r="V327" s="84"/>
      <c r="W327" s="90"/>
    </row>
    <row r="328">
      <c r="A328" s="83" t="s">
        <v>1251</v>
      </c>
      <c r="B328" s="84" t="s">
        <v>1252</v>
      </c>
      <c r="C328" s="84" t="s">
        <v>601</v>
      </c>
      <c r="D328" s="86">
        <v>456.5</v>
      </c>
      <c r="E328" s="86">
        <v>13.5</v>
      </c>
      <c r="F328" s="86">
        <v>3.05</v>
      </c>
      <c r="G328" s="87" t="s">
        <v>554</v>
      </c>
      <c r="H328" s="86">
        <v>13.42</v>
      </c>
      <c r="I328" s="86">
        <v>2.0</v>
      </c>
      <c r="J328" s="86">
        <v>960.0</v>
      </c>
      <c r="K328" s="86">
        <v>0.93</v>
      </c>
      <c r="L328" s="86">
        <v>430.3</v>
      </c>
      <c r="M328" s="86">
        <v>409.75</v>
      </c>
      <c r="N328" s="86">
        <v>382.93</v>
      </c>
      <c r="O328" s="86">
        <v>127.0</v>
      </c>
      <c r="P328" s="87" t="s">
        <v>554</v>
      </c>
      <c r="Q328" s="86">
        <v>0.0</v>
      </c>
      <c r="R328" s="86">
        <v>15.0</v>
      </c>
      <c r="S328" s="88">
        <v>428.0</v>
      </c>
      <c r="T328" s="88">
        <v>44.58</v>
      </c>
      <c r="U328" s="89">
        <v>46132.0</v>
      </c>
      <c r="V328" s="84"/>
      <c r="W328" s="90"/>
    </row>
    <row r="329">
      <c r="A329" s="83" t="s">
        <v>1253</v>
      </c>
      <c r="B329" s="84" t="s">
        <v>1254</v>
      </c>
      <c r="C329" s="84" t="s">
        <v>538</v>
      </c>
      <c r="D329" s="86">
        <v>2050.0</v>
      </c>
      <c r="E329" s="86">
        <v>-205.0</v>
      </c>
      <c r="F329" s="86">
        <v>-9.09</v>
      </c>
      <c r="G329" s="87" t="s">
        <v>833</v>
      </c>
      <c r="H329" s="86">
        <v>10.05</v>
      </c>
      <c r="I329" s="86">
        <v>5.0</v>
      </c>
      <c r="J329" s="86">
        <v>8574.0</v>
      </c>
      <c r="K329" s="86">
        <v>2.02</v>
      </c>
      <c r="L329" s="86">
        <v>2043.0</v>
      </c>
      <c r="M329" s="86">
        <v>1901.5</v>
      </c>
      <c r="N329" s="86">
        <v>1735.75</v>
      </c>
      <c r="O329" s="86">
        <v>-3111.0</v>
      </c>
      <c r="P329" s="87" t="s">
        <v>516</v>
      </c>
      <c r="Q329" s="86">
        <v>-215.0</v>
      </c>
      <c r="R329" s="86">
        <v>261.0</v>
      </c>
      <c r="S329" s="88">
        <v>2832.0</v>
      </c>
      <c r="T329" s="88">
        <v>33.03</v>
      </c>
      <c r="U329" s="89">
        <v>46132.0</v>
      </c>
      <c r="V329" s="84"/>
      <c r="W329" s="90"/>
    </row>
    <row r="330">
      <c r="A330" s="83" t="s">
        <v>1255</v>
      </c>
      <c r="B330" s="84" t="s">
        <v>1256</v>
      </c>
      <c r="C330" s="84" t="s">
        <v>547</v>
      </c>
      <c r="D330" s="86">
        <v>13.5</v>
      </c>
      <c r="E330" s="86">
        <v>0.0</v>
      </c>
      <c r="F330" s="86">
        <v>0.0</v>
      </c>
      <c r="G330" s="87" t="s">
        <v>529</v>
      </c>
      <c r="H330" s="86">
        <v>0.37</v>
      </c>
      <c r="I330" s="86">
        <v>0.0</v>
      </c>
      <c r="J330" s="86">
        <v>438.0</v>
      </c>
      <c r="K330" s="86">
        <v>0.11</v>
      </c>
      <c r="L330" s="86">
        <v>13.5</v>
      </c>
      <c r="M330" s="86">
        <v>13.48</v>
      </c>
      <c r="N330" s="86">
        <v>13.52</v>
      </c>
      <c r="O330" s="86">
        <v>32.0</v>
      </c>
      <c r="P330" s="87" t="s">
        <v>575</v>
      </c>
      <c r="Q330" s="86">
        <v>0.0</v>
      </c>
      <c r="R330" s="86">
        <v>-24.0</v>
      </c>
      <c r="S330" s="88">
        <v>3.0</v>
      </c>
      <c r="T330" s="88">
        <v>0.68</v>
      </c>
      <c r="U330" s="89">
        <v>46132.0</v>
      </c>
      <c r="V330" s="84"/>
      <c r="W330" s="90"/>
    </row>
    <row r="331">
      <c r="A331" s="83" t="s">
        <v>1257</v>
      </c>
      <c r="B331" s="84" t="s">
        <v>1258</v>
      </c>
      <c r="C331" s="84" t="s">
        <v>557</v>
      </c>
      <c r="D331" s="86">
        <v>494.0</v>
      </c>
      <c r="E331" s="86">
        <v>19.0</v>
      </c>
      <c r="F331" s="86">
        <v>4.0</v>
      </c>
      <c r="G331" s="87" t="s">
        <v>578</v>
      </c>
      <c r="H331" s="86">
        <v>10.16</v>
      </c>
      <c r="I331" s="86">
        <v>2.0</v>
      </c>
      <c r="J331" s="86">
        <v>1920.0</v>
      </c>
      <c r="K331" s="86">
        <v>2.84</v>
      </c>
      <c r="L331" s="86">
        <v>456.4</v>
      </c>
      <c r="M331" s="86">
        <v>439.05</v>
      </c>
      <c r="N331" s="86">
        <v>406.65</v>
      </c>
      <c r="O331" s="86">
        <v>112.0</v>
      </c>
      <c r="P331" s="87" t="s">
        <v>697</v>
      </c>
      <c r="Q331" s="86">
        <v>19.0</v>
      </c>
      <c r="R331" s="86">
        <v>-48.0</v>
      </c>
      <c r="S331" s="88">
        <v>696.0</v>
      </c>
      <c r="T331" s="88">
        <v>36.25</v>
      </c>
      <c r="U331" s="89">
        <v>46132.0</v>
      </c>
      <c r="V331" s="84"/>
      <c r="W331" s="90"/>
    </row>
    <row r="332">
      <c r="A332" s="83" t="s">
        <v>1259</v>
      </c>
      <c r="B332" s="84" t="s">
        <v>1260</v>
      </c>
      <c r="C332" s="84" t="s">
        <v>565</v>
      </c>
      <c r="D332" s="86">
        <v>35.3</v>
      </c>
      <c r="E332" s="86">
        <v>-1.35</v>
      </c>
      <c r="F332" s="86">
        <v>-3.68</v>
      </c>
      <c r="G332" s="87" t="s">
        <v>553</v>
      </c>
      <c r="H332" s="86">
        <v>11.95</v>
      </c>
      <c r="I332" s="86">
        <v>2.0</v>
      </c>
      <c r="J332" s="86">
        <v>240.0</v>
      </c>
      <c r="K332" s="86">
        <v>0.41</v>
      </c>
      <c r="L332" s="86">
        <v>36.48</v>
      </c>
      <c r="M332" s="86">
        <v>34.28</v>
      </c>
      <c r="N332" s="86">
        <v>33.48</v>
      </c>
      <c r="O332" s="86">
        <v>-14.0</v>
      </c>
      <c r="P332" s="87" t="s">
        <v>553</v>
      </c>
      <c r="Q332" s="86">
        <v>0.0</v>
      </c>
      <c r="R332" s="86">
        <v>0.0</v>
      </c>
      <c r="S332" s="88">
        <v>36.0</v>
      </c>
      <c r="T332" s="88">
        <v>15.0</v>
      </c>
      <c r="U332" s="89">
        <v>46132.0</v>
      </c>
      <c r="V332" s="84"/>
      <c r="W332" s="90"/>
    </row>
    <row r="333">
      <c r="A333" s="83" t="s">
        <v>1261</v>
      </c>
      <c r="B333" s="84" t="s">
        <v>1262</v>
      </c>
      <c r="C333" s="84" t="s">
        <v>538</v>
      </c>
      <c r="D333" s="86">
        <v>312.0</v>
      </c>
      <c r="E333" s="86">
        <v>-7.0</v>
      </c>
      <c r="F333" s="86">
        <v>-2.19</v>
      </c>
      <c r="G333" s="87" t="s">
        <v>626</v>
      </c>
      <c r="H333" s="86">
        <v>4.9</v>
      </c>
      <c r="I333" s="86">
        <v>0.0</v>
      </c>
      <c r="J333" s="86">
        <v>352.0</v>
      </c>
      <c r="K333" s="86">
        <v>0.34</v>
      </c>
      <c r="L333" s="86">
        <v>315.5</v>
      </c>
      <c r="M333" s="86">
        <v>306.2</v>
      </c>
      <c r="N333" s="86">
        <v>301.07</v>
      </c>
      <c r="O333" s="86">
        <v>-24.0</v>
      </c>
      <c r="P333" s="87" t="s">
        <v>562</v>
      </c>
      <c r="Q333" s="86">
        <v>0.0</v>
      </c>
      <c r="R333" s="86">
        <v>-5.0</v>
      </c>
      <c r="S333" s="88">
        <v>58.0</v>
      </c>
      <c r="T333" s="88">
        <v>16.48</v>
      </c>
      <c r="U333" s="89">
        <v>46132.0</v>
      </c>
      <c r="V333" s="84" t="s">
        <v>1263</v>
      </c>
      <c r="W333" s="90"/>
    </row>
    <row r="334">
      <c r="A334" s="83" t="s">
        <v>1264</v>
      </c>
      <c r="B334" s="84" t="s">
        <v>1265</v>
      </c>
      <c r="C334" s="84" t="s">
        <v>547</v>
      </c>
      <c r="D334" s="86">
        <v>11.65</v>
      </c>
      <c r="E334" s="86">
        <v>-0.05</v>
      </c>
      <c r="F334" s="86">
        <v>-0.43</v>
      </c>
      <c r="G334" s="87" t="s">
        <v>773</v>
      </c>
      <c r="H334" s="86">
        <v>0.01</v>
      </c>
      <c r="I334" s="86">
        <v>0.0</v>
      </c>
      <c r="J334" s="86">
        <v>88.0</v>
      </c>
      <c r="K334" s="86">
        <v>0.05</v>
      </c>
      <c r="L334" s="86">
        <v>11.63</v>
      </c>
      <c r="M334" s="86">
        <v>11.58</v>
      </c>
      <c r="N334" s="86">
        <v>11.54</v>
      </c>
      <c r="O334" s="86">
        <v>25.0</v>
      </c>
      <c r="P334" s="87" t="s">
        <v>554</v>
      </c>
      <c r="Q334" s="86">
        <v>0.0</v>
      </c>
      <c r="R334" s="86">
        <v>0.0</v>
      </c>
      <c r="S334" s="88">
        <v>20.0</v>
      </c>
      <c r="T334" s="88">
        <v>22.73</v>
      </c>
      <c r="U334" s="89">
        <v>46132.0</v>
      </c>
      <c r="V334" s="84"/>
      <c r="W334" s="90"/>
    </row>
    <row r="335">
      <c r="A335" s="83" t="s">
        <v>1266</v>
      </c>
      <c r="B335" s="84" t="s">
        <v>1267</v>
      </c>
      <c r="C335" s="84" t="s">
        <v>519</v>
      </c>
      <c r="D335" s="86">
        <v>37.4</v>
      </c>
      <c r="E335" s="86">
        <v>0.05</v>
      </c>
      <c r="F335" s="86">
        <v>0.13</v>
      </c>
      <c r="G335" s="87" t="s">
        <v>674</v>
      </c>
      <c r="H335" s="86">
        <v>0.0</v>
      </c>
      <c r="I335" s="86">
        <v>0.0</v>
      </c>
      <c r="J335" s="86">
        <v>23.0</v>
      </c>
      <c r="K335" s="86">
        <v>0.08</v>
      </c>
      <c r="L335" s="86">
        <v>37.46</v>
      </c>
      <c r="M335" s="86">
        <v>37.35</v>
      </c>
      <c r="N335" s="86">
        <v>37.47</v>
      </c>
      <c r="O335" s="86">
        <v>1.0</v>
      </c>
      <c r="P335" s="87" t="s">
        <v>674</v>
      </c>
      <c r="Q335" s="86">
        <v>0.0</v>
      </c>
      <c r="R335" s="86">
        <v>0.0</v>
      </c>
      <c r="S335" s="88">
        <v>2.0</v>
      </c>
      <c r="T335" s="88">
        <v>8.7</v>
      </c>
      <c r="U335" s="89">
        <v>46132.0</v>
      </c>
      <c r="V335" s="84"/>
      <c r="W335" s="90"/>
    </row>
    <row r="336">
      <c r="A336" s="83" t="s">
        <v>1268</v>
      </c>
      <c r="B336" s="84" t="s">
        <v>1269</v>
      </c>
      <c r="C336" s="84" t="s">
        <v>533</v>
      </c>
      <c r="D336" s="86">
        <v>126.0</v>
      </c>
      <c r="E336" s="86">
        <v>-1.5</v>
      </c>
      <c r="F336" s="86">
        <v>-1.18</v>
      </c>
      <c r="G336" s="87" t="s">
        <v>570</v>
      </c>
      <c r="H336" s="86">
        <v>13.35</v>
      </c>
      <c r="I336" s="86">
        <v>1.0</v>
      </c>
      <c r="J336" s="86">
        <v>13292.0</v>
      </c>
      <c r="K336" s="86">
        <v>11.18</v>
      </c>
      <c r="L336" s="86">
        <v>117.9</v>
      </c>
      <c r="M336" s="86">
        <v>112.85</v>
      </c>
      <c r="N336" s="86">
        <v>107.58</v>
      </c>
      <c r="O336" s="86">
        <v>821.0</v>
      </c>
      <c r="P336" s="87" t="s">
        <v>540</v>
      </c>
      <c r="Q336" s="86">
        <v>-1.0</v>
      </c>
      <c r="R336" s="86">
        <v>-126.0</v>
      </c>
      <c r="S336" s="88">
        <v>6133.0</v>
      </c>
      <c r="T336" s="88">
        <v>46.14</v>
      </c>
      <c r="U336" s="89">
        <v>46132.0</v>
      </c>
      <c r="V336" s="84"/>
      <c r="W336" s="84"/>
    </row>
    <row r="337">
      <c r="A337" s="83" t="s">
        <v>1270</v>
      </c>
      <c r="B337" s="84" t="s">
        <v>1271</v>
      </c>
      <c r="C337" s="84" t="s">
        <v>538</v>
      </c>
      <c r="D337" s="86">
        <v>145.5</v>
      </c>
      <c r="E337" s="86">
        <v>0.0</v>
      </c>
      <c r="F337" s="86">
        <v>0.0</v>
      </c>
      <c r="G337" s="87" t="s">
        <v>626</v>
      </c>
      <c r="H337" s="86">
        <v>4.12</v>
      </c>
      <c r="I337" s="86">
        <v>7.0</v>
      </c>
      <c r="J337" s="86">
        <v>706.0</v>
      </c>
      <c r="K337" s="86">
        <v>1.44</v>
      </c>
      <c r="L337" s="86">
        <v>142.9</v>
      </c>
      <c r="M337" s="86">
        <v>132.05</v>
      </c>
      <c r="N337" s="86">
        <v>116.8</v>
      </c>
      <c r="O337" s="86">
        <v>32.0</v>
      </c>
      <c r="P337" s="87" t="s">
        <v>694</v>
      </c>
      <c r="Q337" s="86">
        <v>0.0</v>
      </c>
      <c r="R337" s="86">
        <v>18.0</v>
      </c>
      <c r="S337" s="88">
        <v>0.0</v>
      </c>
      <c r="T337" s="88">
        <v>0.0</v>
      </c>
      <c r="U337" s="89">
        <v>46132.0</v>
      </c>
      <c r="V337" s="84"/>
      <c r="W337" s="90"/>
    </row>
    <row r="338">
      <c r="A338" s="83" t="s">
        <v>1272</v>
      </c>
      <c r="B338" s="84" t="s">
        <v>1273</v>
      </c>
      <c r="C338" s="84" t="s">
        <v>663</v>
      </c>
      <c r="D338" s="86">
        <v>133.5</v>
      </c>
      <c r="E338" s="86">
        <v>0.5</v>
      </c>
      <c r="F338" s="86">
        <v>0.38</v>
      </c>
      <c r="G338" s="87" t="s">
        <v>578</v>
      </c>
      <c r="H338" s="86">
        <v>13.99</v>
      </c>
      <c r="I338" s="86">
        <v>0.0</v>
      </c>
      <c r="J338" s="86">
        <v>18.0</v>
      </c>
      <c r="K338" s="86">
        <v>0.07</v>
      </c>
      <c r="L338" s="86">
        <v>128.2</v>
      </c>
      <c r="M338" s="86">
        <v>122.1</v>
      </c>
      <c r="N338" s="86">
        <v>119.6</v>
      </c>
      <c r="O338" s="86">
        <v>-7.0</v>
      </c>
      <c r="P338" s="87" t="s">
        <v>562</v>
      </c>
      <c r="Q338" s="86">
        <v>0.0</v>
      </c>
      <c r="R338" s="86">
        <v>0.0</v>
      </c>
      <c r="S338" s="88">
        <v>0.0</v>
      </c>
      <c r="T338" s="88">
        <v>0.0</v>
      </c>
      <c r="U338" s="89">
        <v>46132.0</v>
      </c>
      <c r="V338" s="84" t="s">
        <v>1274</v>
      </c>
      <c r="W338" s="90"/>
    </row>
    <row r="339">
      <c r="A339" s="83" t="s">
        <v>1275</v>
      </c>
      <c r="B339" s="84" t="s">
        <v>1276</v>
      </c>
      <c r="C339" s="84" t="s">
        <v>639</v>
      </c>
      <c r="D339" s="86">
        <v>83.3</v>
      </c>
      <c r="E339" s="86">
        <v>1.1</v>
      </c>
      <c r="F339" s="86">
        <v>1.34</v>
      </c>
      <c r="G339" s="87" t="s">
        <v>674</v>
      </c>
      <c r="H339" s="86">
        <v>-1.11</v>
      </c>
      <c r="I339" s="86">
        <v>0.0</v>
      </c>
      <c r="J339" s="86">
        <v>2458.0</v>
      </c>
      <c r="K339" s="86">
        <v>0.81</v>
      </c>
      <c r="L339" s="86">
        <v>82.64</v>
      </c>
      <c r="M339" s="86">
        <v>82.85</v>
      </c>
      <c r="N339" s="86">
        <v>79.91</v>
      </c>
      <c r="O339" s="86">
        <v>717.0</v>
      </c>
      <c r="P339" s="87" t="s">
        <v>674</v>
      </c>
      <c r="Q339" s="86">
        <v>0.0</v>
      </c>
      <c r="R339" s="86">
        <v>-8.0</v>
      </c>
      <c r="S339" s="88">
        <v>526.0</v>
      </c>
      <c r="T339" s="88">
        <v>21.4</v>
      </c>
      <c r="U339" s="89">
        <v>46132.0</v>
      </c>
      <c r="V339" s="84"/>
      <c r="W339" s="90"/>
    </row>
    <row r="340">
      <c r="A340" s="83" t="s">
        <v>1277</v>
      </c>
      <c r="B340" s="84" t="s">
        <v>1278</v>
      </c>
      <c r="C340" s="84" t="s">
        <v>707</v>
      </c>
      <c r="D340" s="86">
        <v>22.5</v>
      </c>
      <c r="E340" s="86">
        <v>-0.1</v>
      </c>
      <c r="F340" s="86">
        <v>-0.44</v>
      </c>
      <c r="G340" s="87" t="s">
        <v>833</v>
      </c>
      <c r="H340" s="86">
        <v>1.81</v>
      </c>
      <c r="I340" s="86">
        <v>0.0</v>
      </c>
      <c r="J340" s="86">
        <v>48.0</v>
      </c>
      <c r="K340" s="86">
        <v>0.1</v>
      </c>
      <c r="L340" s="86">
        <v>22.37</v>
      </c>
      <c r="M340" s="86">
        <v>22.32</v>
      </c>
      <c r="N340" s="86">
        <v>22.37</v>
      </c>
      <c r="O340" s="86">
        <v>0.0</v>
      </c>
      <c r="P340" s="87" t="s">
        <v>553</v>
      </c>
      <c r="Q340" s="86">
        <v>0.0</v>
      </c>
      <c r="R340" s="86">
        <v>0.0</v>
      </c>
      <c r="S340" s="88">
        <v>2.0</v>
      </c>
      <c r="T340" s="88">
        <v>4.17</v>
      </c>
      <c r="U340" s="89">
        <v>46132.0</v>
      </c>
      <c r="V340" s="84"/>
      <c r="W340" s="90"/>
    </row>
    <row r="341">
      <c r="A341" s="83" t="s">
        <v>1279</v>
      </c>
      <c r="B341" s="84" t="s">
        <v>1280</v>
      </c>
      <c r="C341" s="84" t="s">
        <v>523</v>
      </c>
      <c r="D341" s="86">
        <v>13.65</v>
      </c>
      <c r="E341" s="86">
        <v>0.25</v>
      </c>
      <c r="F341" s="86">
        <v>1.87</v>
      </c>
      <c r="G341" s="87" t="s">
        <v>697</v>
      </c>
      <c r="H341" s="86">
        <v>3.77</v>
      </c>
      <c r="I341" s="86">
        <v>0.0</v>
      </c>
      <c r="J341" s="86">
        <v>514.0</v>
      </c>
      <c r="K341" s="86">
        <v>0.35</v>
      </c>
      <c r="L341" s="86">
        <v>13.3</v>
      </c>
      <c r="M341" s="86">
        <v>13.21</v>
      </c>
      <c r="N341" s="86">
        <v>13.26</v>
      </c>
      <c r="O341" s="86">
        <v>-86.0</v>
      </c>
      <c r="P341" s="87" t="s">
        <v>585</v>
      </c>
      <c r="Q341" s="86">
        <v>0.0</v>
      </c>
      <c r="R341" s="86">
        <v>0.0</v>
      </c>
      <c r="S341" s="88">
        <v>83.0</v>
      </c>
      <c r="T341" s="88">
        <v>16.15</v>
      </c>
      <c r="U341" s="89">
        <v>46132.0</v>
      </c>
      <c r="V341" s="84"/>
      <c r="W341" s="90"/>
    </row>
    <row r="342">
      <c r="A342" s="83" t="s">
        <v>1281</v>
      </c>
      <c r="B342" s="84" t="s">
        <v>1282</v>
      </c>
      <c r="C342" s="84" t="s">
        <v>956</v>
      </c>
      <c r="D342" s="86">
        <v>26.65</v>
      </c>
      <c r="E342" s="86">
        <v>1.4</v>
      </c>
      <c r="F342" s="86">
        <v>5.54</v>
      </c>
      <c r="G342" s="87" t="s">
        <v>694</v>
      </c>
      <c r="H342" s="86">
        <v>8.79</v>
      </c>
      <c r="I342" s="86">
        <v>0.0</v>
      </c>
      <c r="J342" s="86">
        <v>25.0</v>
      </c>
      <c r="K342" s="86">
        <v>0.05</v>
      </c>
      <c r="L342" s="86">
        <v>25.1</v>
      </c>
      <c r="M342" s="86">
        <v>25.27</v>
      </c>
      <c r="N342" s="86">
        <v>25.81</v>
      </c>
      <c r="O342" s="86">
        <v>0.0</v>
      </c>
      <c r="P342" s="87" t="s">
        <v>562</v>
      </c>
      <c r="Q342" s="86">
        <v>0.0</v>
      </c>
      <c r="R342" s="86">
        <v>1.0</v>
      </c>
      <c r="S342" s="88">
        <v>2.0</v>
      </c>
      <c r="T342" s="88">
        <v>8.0</v>
      </c>
      <c r="U342" s="89">
        <v>46132.0</v>
      </c>
      <c r="V342" s="84"/>
      <c r="W342" s="90"/>
    </row>
    <row r="343">
      <c r="A343" s="83" t="s">
        <v>1283</v>
      </c>
      <c r="B343" s="84" t="s">
        <v>1284</v>
      </c>
      <c r="C343" s="84" t="s">
        <v>515</v>
      </c>
      <c r="D343" s="86">
        <v>51.6</v>
      </c>
      <c r="E343" s="86">
        <v>2.6</v>
      </c>
      <c r="F343" s="86">
        <v>5.31</v>
      </c>
      <c r="G343" s="87" t="s">
        <v>525</v>
      </c>
      <c r="H343" s="86">
        <v>8.12</v>
      </c>
      <c r="I343" s="86">
        <v>0.0</v>
      </c>
      <c r="J343" s="86">
        <v>1040.0</v>
      </c>
      <c r="K343" s="86">
        <v>0.41</v>
      </c>
      <c r="L343" s="86">
        <v>49.23</v>
      </c>
      <c r="M343" s="86">
        <v>48.38</v>
      </c>
      <c r="N343" s="86">
        <v>47.68</v>
      </c>
      <c r="O343" s="86">
        <v>-12.0</v>
      </c>
      <c r="P343" s="87" t="s">
        <v>664</v>
      </c>
      <c r="Q343" s="86">
        <v>0.0</v>
      </c>
      <c r="R343" s="86">
        <v>-6.0</v>
      </c>
      <c r="S343" s="88">
        <v>244.0</v>
      </c>
      <c r="T343" s="88">
        <v>23.46</v>
      </c>
      <c r="U343" s="89">
        <v>46132.0</v>
      </c>
      <c r="V343" s="84"/>
      <c r="W343" s="90"/>
    </row>
    <row r="344">
      <c r="A344" s="83" t="s">
        <v>1285</v>
      </c>
      <c r="B344" s="84" t="s">
        <v>1286</v>
      </c>
      <c r="C344" s="84" t="s">
        <v>552</v>
      </c>
      <c r="D344" s="86">
        <v>18.4</v>
      </c>
      <c r="E344" s="86">
        <v>-0.05</v>
      </c>
      <c r="F344" s="86">
        <v>-0.27</v>
      </c>
      <c r="G344" s="87" t="s">
        <v>524</v>
      </c>
      <c r="H344" s="86">
        <v>1.37</v>
      </c>
      <c r="I344" s="86">
        <v>0.0</v>
      </c>
      <c r="J344" s="86">
        <v>20.0</v>
      </c>
      <c r="K344" s="86">
        <v>0.05</v>
      </c>
      <c r="L344" s="86">
        <v>18.32</v>
      </c>
      <c r="M344" s="86">
        <v>18.29</v>
      </c>
      <c r="N344" s="86">
        <v>18.49</v>
      </c>
      <c r="O344" s="86">
        <v>1.0</v>
      </c>
      <c r="P344" s="87" t="s">
        <v>554</v>
      </c>
      <c r="Q344" s="86">
        <v>0.0</v>
      </c>
      <c r="R344" s="86">
        <v>0.0</v>
      </c>
      <c r="S344" s="88">
        <v>3.0</v>
      </c>
      <c r="T344" s="88">
        <v>15.0</v>
      </c>
      <c r="U344" s="89">
        <v>46132.0</v>
      </c>
      <c r="V344" s="84"/>
      <c r="W344" s="90"/>
    </row>
    <row r="345">
      <c r="A345" s="83" t="s">
        <v>1287</v>
      </c>
      <c r="B345" s="84" t="s">
        <v>1288</v>
      </c>
      <c r="C345" s="84" t="s">
        <v>538</v>
      </c>
      <c r="D345" s="86">
        <v>24.05</v>
      </c>
      <c r="E345" s="86">
        <v>0.0</v>
      </c>
      <c r="F345" s="86">
        <v>0.0</v>
      </c>
      <c r="G345" s="87" t="s">
        <v>562</v>
      </c>
      <c r="H345" s="86">
        <v>1.47</v>
      </c>
      <c r="I345" s="86">
        <v>0.0</v>
      </c>
      <c r="J345" s="86">
        <v>291.0</v>
      </c>
      <c r="K345" s="86">
        <v>0.18</v>
      </c>
      <c r="L345" s="86">
        <v>23.93</v>
      </c>
      <c r="M345" s="86">
        <v>23.87</v>
      </c>
      <c r="N345" s="86">
        <v>23.94</v>
      </c>
      <c r="O345" s="86">
        <v>-63.0</v>
      </c>
      <c r="P345" s="87" t="s">
        <v>562</v>
      </c>
      <c r="Q345" s="86">
        <v>0.0</v>
      </c>
      <c r="R345" s="86">
        <v>0.0</v>
      </c>
      <c r="S345" s="88">
        <v>43.0</v>
      </c>
      <c r="T345" s="88">
        <v>14.78</v>
      </c>
      <c r="U345" s="89">
        <v>46132.0</v>
      </c>
      <c r="V345" s="84"/>
      <c r="W345" s="91">
        <v>46136.0</v>
      </c>
    </row>
    <row r="346">
      <c r="A346" s="83" t="s">
        <v>1289</v>
      </c>
      <c r="B346" s="84" t="s">
        <v>1290</v>
      </c>
      <c r="C346" s="84" t="s">
        <v>543</v>
      </c>
      <c r="D346" s="86">
        <v>29.5</v>
      </c>
      <c r="E346" s="86">
        <v>1.05</v>
      </c>
      <c r="F346" s="86">
        <v>3.69</v>
      </c>
      <c r="G346" s="87" t="s">
        <v>520</v>
      </c>
      <c r="H346" s="86">
        <v>4.78</v>
      </c>
      <c r="I346" s="86">
        <v>0.0</v>
      </c>
      <c r="J346" s="86">
        <v>667.0</v>
      </c>
      <c r="K346" s="86">
        <v>0.64</v>
      </c>
      <c r="L346" s="86">
        <v>28.47</v>
      </c>
      <c r="M346" s="86">
        <v>28.1</v>
      </c>
      <c r="N346" s="86">
        <v>29.05</v>
      </c>
      <c r="O346" s="86">
        <v>72.0</v>
      </c>
      <c r="P346" s="87" t="s">
        <v>548</v>
      </c>
      <c r="Q346" s="86">
        <v>0.0</v>
      </c>
      <c r="R346" s="86">
        <v>1.0</v>
      </c>
      <c r="S346" s="88">
        <v>134.0</v>
      </c>
      <c r="T346" s="88">
        <v>20.09</v>
      </c>
      <c r="U346" s="89">
        <v>46132.0</v>
      </c>
      <c r="V346" s="84"/>
      <c r="W346" s="90"/>
    </row>
    <row r="347">
      <c r="A347" s="83" t="s">
        <v>1291</v>
      </c>
      <c r="B347" s="84" t="s">
        <v>1292</v>
      </c>
      <c r="C347" s="84" t="s">
        <v>523</v>
      </c>
      <c r="D347" s="86">
        <v>62.0</v>
      </c>
      <c r="E347" s="86">
        <v>-1.0</v>
      </c>
      <c r="F347" s="86">
        <v>-1.59</v>
      </c>
      <c r="G347" s="87" t="s">
        <v>524</v>
      </c>
      <c r="H347" s="86">
        <v>-2.07</v>
      </c>
      <c r="I347" s="86">
        <v>0.0</v>
      </c>
      <c r="J347" s="86">
        <v>662.0</v>
      </c>
      <c r="K347" s="86">
        <v>0.37</v>
      </c>
      <c r="L347" s="86">
        <v>63.08</v>
      </c>
      <c r="M347" s="86">
        <v>63.3</v>
      </c>
      <c r="N347" s="86">
        <v>63.15</v>
      </c>
      <c r="O347" s="86">
        <v>-211.0</v>
      </c>
      <c r="P347" s="87" t="s">
        <v>524</v>
      </c>
      <c r="Q347" s="86">
        <v>-1.0</v>
      </c>
      <c r="R347" s="86">
        <v>-3.0</v>
      </c>
      <c r="S347" s="88">
        <v>29.0</v>
      </c>
      <c r="T347" s="88">
        <v>4.38</v>
      </c>
      <c r="U347" s="89">
        <v>46132.0</v>
      </c>
      <c r="V347" s="84"/>
      <c r="W347" s="90"/>
    </row>
    <row r="348">
      <c r="A348" s="83" t="s">
        <v>1293</v>
      </c>
      <c r="B348" s="84" t="s">
        <v>1294</v>
      </c>
      <c r="C348" s="84" t="s">
        <v>1295</v>
      </c>
      <c r="D348" s="86">
        <v>59.4</v>
      </c>
      <c r="E348" s="86">
        <v>-0.3</v>
      </c>
      <c r="F348" s="86">
        <v>-0.5</v>
      </c>
      <c r="G348" s="87" t="s">
        <v>535</v>
      </c>
      <c r="H348" s="86">
        <v>-0.15</v>
      </c>
      <c r="I348" s="86">
        <v>0.0</v>
      </c>
      <c r="J348" s="86">
        <v>16.0</v>
      </c>
      <c r="K348" s="86">
        <v>0.04</v>
      </c>
      <c r="L348" s="86">
        <v>59.6</v>
      </c>
      <c r="M348" s="86">
        <v>59.36</v>
      </c>
      <c r="N348" s="86">
        <v>59.27</v>
      </c>
      <c r="O348" s="86">
        <v>0.0</v>
      </c>
      <c r="P348" s="87" t="s">
        <v>516</v>
      </c>
      <c r="Q348" s="86">
        <v>0.0</v>
      </c>
      <c r="R348" s="86">
        <v>0.0</v>
      </c>
      <c r="S348" s="88">
        <v>0.0</v>
      </c>
      <c r="T348" s="88">
        <v>0.0</v>
      </c>
      <c r="U348" s="89">
        <v>46132.0</v>
      </c>
      <c r="V348" s="84"/>
      <c r="W348" s="90"/>
    </row>
    <row r="349">
      <c r="A349" s="83" t="s">
        <v>1296</v>
      </c>
      <c r="B349" s="84" t="s">
        <v>1297</v>
      </c>
      <c r="C349" s="84" t="s">
        <v>615</v>
      </c>
      <c r="D349" s="86">
        <v>12.2</v>
      </c>
      <c r="E349" s="86">
        <v>-0.05</v>
      </c>
      <c r="F349" s="86">
        <v>-0.41</v>
      </c>
      <c r="G349" s="87" t="s">
        <v>524</v>
      </c>
      <c r="H349" s="86">
        <v>5.22</v>
      </c>
      <c r="I349" s="86">
        <v>2.0</v>
      </c>
      <c r="J349" s="86">
        <v>333.0</v>
      </c>
      <c r="K349" s="86">
        <v>0.19</v>
      </c>
      <c r="L349" s="86">
        <v>11.95</v>
      </c>
      <c r="M349" s="86">
        <v>11.67</v>
      </c>
      <c r="N349" s="86">
        <v>11.68</v>
      </c>
      <c r="O349" s="86">
        <v>-12.0</v>
      </c>
      <c r="P349" s="87" t="s">
        <v>585</v>
      </c>
      <c r="Q349" s="86">
        <v>0.0</v>
      </c>
      <c r="R349" s="86">
        <v>-6.0</v>
      </c>
      <c r="S349" s="88">
        <v>0.0</v>
      </c>
      <c r="T349" s="88">
        <v>0.0</v>
      </c>
      <c r="U349" s="89">
        <v>46132.0</v>
      </c>
      <c r="V349" s="84"/>
      <c r="W349" s="90"/>
    </row>
    <row r="350">
      <c r="A350" s="83" t="s">
        <v>1298</v>
      </c>
      <c r="B350" s="84" t="s">
        <v>1299</v>
      </c>
      <c r="C350" s="84" t="s">
        <v>615</v>
      </c>
      <c r="D350" s="86">
        <v>24.2</v>
      </c>
      <c r="E350" s="86">
        <v>-0.25</v>
      </c>
      <c r="F350" s="86">
        <v>-1.02</v>
      </c>
      <c r="G350" s="87" t="s">
        <v>529</v>
      </c>
      <c r="H350" s="86">
        <v>-4.41</v>
      </c>
      <c r="I350" s="86">
        <v>0.0</v>
      </c>
      <c r="J350" s="86">
        <v>46.0</v>
      </c>
      <c r="K350" s="86">
        <v>0.08</v>
      </c>
      <c r="L350" s="86">
        <v>24.74</v>
      </c>
      <c r="M350" s="86">
        <v>25.13</v>
      </c>
      <c r="N350" s="86">
        <v>25.54</v>
      </c>
      <c r="O350" s="86">
        <v>1.0</v>
      </c>
      <c r="P350" s="87" t="s">
        <v>674</v>
      </c>
      <c r="Q350" s="86">
        <v>0.0</v>
      </c>
      <c r="R350" s="86">
        <v>0.0</v>
      </c>
      <c r="S350" s="88">
        <v>13.0</v>
      </c>
      <c r="T350" s="88">
        <v>28.26</v>
      </c>
      <c r="U350" s="89">
        <v>46132.0</v>
      </c>
      <c r="V350" s="84"/>
      <c r="W350" s="90"/>
    </row>
    <row r="351">
      <c r="A351" s="83" t="s">
        <v>1300</v>
      </c>
      <c r="B351" s="84" t="s">
        <v>1301</v>
      </c>
      <c r="C351" s="84" t="s">
        <v>601</v>
      </c>
      <c r="D351" s="86">
        <v>29.9</v>
      </c>
      <c r="E351" s="86">
        <v>2.7</v>
      </c>
      <c r="F351" s="86">
        <v>9.93</v>
      </c>
      <c r="G351" s="87" t="s">
        <v>534</v>
      </c>
      <c r="H351" s="86">
        <v>28.28</v>
      </c>
      <c r="I351" s="86">
        <v>5.0</v>
      </c>
      <c r="J351" s="86">
        <v>8696.0</v>
      </c>
      <c r="K351" s="86">
        <v>6.02</v>
      </c>
      <c r="L351" s="86">
        <v>26.0</v>
      </c>
      <c r="M351" s="86">
        <v>23.87</v>
      </c>
      <c r="N351" s="86">
        <v>22.86</v>
      </c>
      <c r="O351" s="86">
        <v>776.0</v>
      </c>
      <c r="P351" s="87" t="s">
        <v>520</v>
      </c>
      <c r="Q351" s="86">
        <v>0.0</v>
      </c>
      <c r="R351" s="86">
        <v>89.0</v>
      </c>
      <c r="S351" s="88">
        <v>1816.0</v>
      </c>
      <c r="T351" s="88">
        <v>20.88</v>
      </c>
      <c r="U351" s="89">
        <v>46132.0</v>
      </c>
      <c r="V351" s="84"/>
      <c r="W351" s="90"/>
    </row>
    <row r="352">
      <c r="A352" s="83" t="s">
        <v>1302</v>
      </c>
      <c r="B352" s="84" t="s">
        <v>1303</v>
      </c>
      <c r="C352" s="84" t="s">
        <v>538</v>
      </c>
      <c r="D352" s="86">
        <v>73.2</v>
      </c>
      <c r="E352" s="86">
        <v>2.9</v>
      </c>
      <c r="F352" s="86">
        <v>4.13</v>
      </c>
      <c r="G352" s="87" t="s">
        <v>612</v>
      </c>
      <c r="H352" s="86">
        <v>-1.63</v>
      </c>
      <c r="I352" s="86">
        <v>0.0</v>
      </c>
      <c r="J352" s="86">
        <v>4592.0</v>
      </c>
      <c r="K352" s="86">
        <v>4.23</v>
      </c>
      <c r="L352" s="86">
        <v>72.18</v>
      </c>
      <c r="M352" s="86">
        <v>71.38</v>
      </c>
      <c r="N352" s="86">
        <v>71.39</v>
      </c>
      <c r="O352" s="86">
        <v>171.0</v>
      </c>
      <c r="P352" s="87" t="s">
        <v>548</v>
      </c>
      <c r="Q352" s="86">
        <v>0.0</v>
      </c>
      <c r="R352" s="86">
        <v>68.0</v>
      </c>
      <c r="S352" s="88">
        <v>2207.0</v>
      </c>
      <c r="T352" s="88">
        <v>48.06</v>
      </c>
      <c r="U352" s="89">
        <v>46132.0</v>
      </c>
      <c r="V352" s="84"/>
      <c r="W352" s="90"/>
    </row>
    <row r="353">
      <c r="A353" s="83" t="s">
        <v>1304</v>
      </c>
      <c r="B353" s="84" t="s">
        <v>1305</v>
      </c>
      <c r="C353" s="84" t="s">
        <v>557</v>
      </c>
      <c r="D353" s="86">
        <v>68.5</v>
      </c>
      <c r="E353" s="86">
        <v>0.7</v>
      </c>
      <c r="F353" s="86">
        <v>1.03</v>
      </c>
      <c r="G353" s="87" t="s">
        <v>554</v>
      </c>
      <c r="H353" s="86">
        <v>17.09</v>
      </c>
      <c r="I353" s="86">
        <v>0.0</v>
      </c>
      <c r="J353" s="86">
        <v>18874.0</v>
      </c>
      <c r="K353" s="86">
        <v>15.23</v>
      </c>
      <c r="L353" s="86">
        <v>64.04</v>
      </c>
      <c r="M353" s="86">
        <v>60.17</v>
      </c>
      <c r="N353" s="86">
        <v>59.4</v>
      </c>
      <c r="O353" s="86">
        <v>490.0</v>
      </c>
      <c r="P353" s="87" t="s">
        <v>540</v>
      </c>
      <c r="Q353" s="86">
        <v>-67.0</v>
      </c>
      <c r="R353" s="86">
        <v>93.0</v>
      </c>
      <c r="S353" s="88">
        <v>9572.0</v>
      </c>
      <c r="T353" s="88">
        <v>50.72</v>
      </c>
      <c r="U353" s="89">
        <v>46132.0</v>
      </c>
      <c r="V353" s="84"/>
      <c r="W353" s="84"/>
    </row>
    <row r="354">
      <c r="A354" s="83" t="s">
        <v>1306</v>
      </c>
      <c r="B354" s="84" t="s">
        <v>1307</v>
      </c>
      <c r="C354" s="84" t="s">
        <v>601</v>
      </c>
      <c r="D354" s="86">
        <v>31.05</v>
      </c>
      <c r="E354" s="86">
        <v>0.15</v>
      </c>
      <c r="F354" s="86">
        <v>0.49</v>
      </c>
      <c r="G354" s="87" t="s">
        <v>589</v>
      </c>
      <c r="H354" s="86">
        <v>7.03</v>
      </c>
      <c r="I354" s="86">
        <v>1.0</v>
      </c>
      <c r="J354" s="86">
        <v>377.0</v>
      </c>
      <c r="K354" s="86">
        <v>1.05</v>
      </c>
      <c r="L354" s="86">
        <v>30.86</v>
      </c>
      <c r="M354" s="86">
        <v>29.68</v>
      </c>
      <c r="N354" s="86">
        <v>29.18</v>
      </c>
      <c r="O354" s="86">
        <v>-30.0</v>
      </c>
      <c r="P354" s="87" t="s">
        <v>535</v>
      </c>
      <c r="Q354" s="86">
        <v>0.0</v>
      </c>
      <c r="R354" s="86">
        <v>0.0</v>
      </c>
      <c r="S354" s="88">
        <v>129.0</v>
      </c>
      <c r="T354" s="88">
        <v>34.22</v>
      </c>
      <c r="U354" s="89">
        <v>46132.0</v>
      </c>
      <c r="V354" s="84"/>
      <c r="W354" s="90"/>
    </row>
    <row r="355">
      <c r="A355" s="83" t="s">
        <v>1308</v>
      </c>
      <c r="B355" s="84" t="s">
        <v>1309</v>
      </c>
      <c r="C355" s="84" t="s">
        <v>565</v>
      </c>
      <c r="D355" s="86">
        <v>33.25</v>
      </c>
      <c r="E355" s="86">
        <v>-0.3</v>
      </c>
      <c r="F355" s="86">
        <v>-0.89</v>
      </c>
      <c r="G355" s="87" t="s">
        <v>562</v>
      </c>
      <c r="H355" s="86">
        <v>0.31</v>
      </c>
      <c r="I355" s="86">
        <v>0.0</v>
      </c>
      <c r="J355" s="86">
        <v>506.0</v>
      </c>
      <c r="K355" s="86">
        <v>0.74</v>
      </c>
      <c r="L355" s="86">
        <v>33.38</v>
      </c>
      <c r="M355" s="86">
        <v>33.06</v>
      </c>
      <c r="N355" s="86">
        <v>32.79</v>
      </c>
      <c r="O355" s="86">
        <v>-18.0</v>
      </c>
      <c r="P355" s="87" t="s">
        <v>562</v>
      </c>
      <c r="Q355" s="86">
        <v>0.0</v>
      </c>
      <c r="R355" s="86">
        <v>-3.0</v>
      </c>
      <c r="S355" s="88">
        <v>421.0</v>
      </c>
      <c r="T355" s="88">
        <v>83.2</v>
      </c>
      <c r="U355" s="89">
        <v>46132.0</v>
      </c>
      <c r="V355" s="84"/>
      <c r="W355" s="90"/>
    </row>
    <row r="356">
      <c r="A356" s="83" t="s">
        <v>1310</v>
      </c>
      <c r="B356" s="84" t="s">
        <v>1311</v>
      </c>
      <c r="C356" s="84" t="s">
        <v>859</v>
      </c>
      <c r="D356" s="86">
        <v>33.65</v>
      </c>
      <c r="E356" s="86">
        <v>1.35</v>
      </c>
      <c r="F356" s="86">
        <v>4.18</v>
      </c>
      <c r="G356" s="87" t="s">
        <v>534</v>
      </c>
      <c r="H356" s="86">
        <v>6.39</v>
      </c>
      <c r="I356" s="86">
        <v>0.0</v>
      </c>
      <c r="J356" s="86">
        <v>70155.0</v>
      </c>
      <c r="K356" s="86">
        <v>1.58</v>
      </c>
      <c r="L356" s="86">
        <v>32.53</v>
      </c>
      <c r="M356" s="86">
        <v>31.95</v>
      </c>
      <c r="N356" s="86">
        <v>31.36</v>
      </c>
      <c r="O356" s="86">
        <v>237.0</v>
      </c>
      <c r="P356" s="87" t="s">
        <v>554</v>
      </c>
      <c r="Q356" s="86">
        <v>-199.0</v>
      </c>
      <c r="R356" s="86">
        <v>4277.0</v>
      </c>
      <c r="S356" s="88">
        <v>29821.0</v>
      </c>
      <c r="T356" s="88">
        <v>42.51</v>
      </c>
      <c r="U356" s="89">
        <v>46132.0</v>
      </c>
      <c r="V356" s="84"/>
      <c r="W356" s="90"/>
    </row>
    <row r="357">
      <c r="A357" s="83" t="s">
        <v>1312</v>
      </c>
      <c r="B357" s="84" t="s">
        <v>1313</v>
      </c>
      <c r="C357" s="84" t="s">
        <v>961</v>
      </c>
      <c r="D357" s="86">
        <v>34.5</v>
      </c>
      <c r="E357" s="86">
        <v>-0.6</v>
      </c>
      <c r="F357" s="86">
        <v>-1.71</v>
      </c>
      <c r="G357" s="87" t="s">
        <v>566</v>
      </c>
      <c r="H357" s="86">
        <v>-2.57</v>
      </c>
      <c r="I357" s="86">
        <v>0.0</v>
      </c>
      <c r="J357" s="86">
        <v>3.0</v>
      </c>
      <c r="K357" s="86">
        <v>0.02</v>
      </c>
      <c r="L357" s="86">
        <v>35.63</v>
      </c>
      <c r="M357" s="86">
        <v>36.51</v>
      </c>
      <c r="N357" s="86">
        <v>38.62</v>
      </c>
      <c r="O357" s="86">
        <v>0.0</v>
      </c>
      <c r="P357" s="87" t="s">
        <v>553</v>
      </c>
      <c r="Q357" s="86">
        <v>0.0</v>
      </c>
      <c r="R357" s="86">
        <v>0.0</v>
      </c>
      <c r="S357" s="88">
        <v>0.0</v>
      </c>
      <c r="T357" s="88">
        <v>0.0</v>
      </c>
      <c r="U357" s="89">
        <v>46132.0</v>
      </c>
      <c r="V357" s="84"/>
      <c r="W357" s="90"/>
    </row>
    <row r="358">
      <c r="A358" s="83" t="s">
        <v>1314</v>
      </c>
      <c r="B358" s="84" t="s">
        <v>1315</v>
      </c>
      <c r="C358" s="84" t="s">
        <v>538</v>
      </c>
      <c r="D358" s="86">
        <v>10.2</v>
      </c>
      <c r="E358" s="86">
        <v>0.1</v>
      </c>
      <c r="F358" s="86">
        <v>0.99</v>
      </c>
      <c r="G358" s="87" t="s">
        <v>539</v>
      </c>
      <c r="H358" s="86">
        <v>0.5</v>
      </c>
      <c r="I358" s="86">
        <v>0.0</v>
      </c>
      <c r="J358" s="86">
        <v>523.0</v>
      </c>
      <c r="K358" s="86">
        <v>0.27</v>
      </c>
      <c r="L358" s="86">
        <v>10.11</v>
      </c>
      <c r="M358" s="86">
        <v>10.13</v>
      </c>
      <c r="N358" s="86">
        <v>10.26</v>
      </c>
      <c r="O358" s="86">
        <v>119.0</v>
      </c>
      <c r="P358" s="87" t="s">
        <v>694</v>
      </c>
      <c r="Q358" s="86">
        <v>0.0</v>
      </c>
      <c r="R358" s="86">
        <v>0.0</v>
      </c>
      <c r="S358" s="88">
        <v>45.0</v>
      </c>
      <c r="T358" s="88">
        <v>8.6</v>
      </c>
      <c r="U358" s="89">
        <v>46132.0</v>
      </c>
      <c r="V358" s="84"/>
      <c r="W358" s="90"/>
    </row>
    <row r="359">
      <c r="A359" s="83" t="s">
        <v>1316</v>
      </c>
      <c r="B359" s="84" t="s">
        <v>1317</v>
      </c>
      <c r="C359" s="84" t="s">
        <v>547</v>
      </c>
      <c r="D359" s="86">
        <v>165.0</v>
      </c>
      <c r="E359" s="86">
        <v>-0.5</v>
      </c>
      <c r="F359" s="86">
        <v>-0.3</v>
      </c>
      <c r="G359" s="87" t="s">
        <v>570</v>
      </c>
      <c r="H359" s="86">
        <v>-0.9</v>
      </c>
      <c r="I359" s="86">
        <v>0.0</v>
      </c>
      <c r="J359" s="86">
        <v>33.0</v>
      </c>
      <c r="K359" s="86">
        <v>0.12</v>
      </c>
      <c r="L359" s="86">
        <v>165.0</v>
      </c>
      <c r="M359" s="86">
        <v>165.65</v>
      </c>
      <c r="N359" s="86">
        <v>166.45</v>
      </c>
      <c r="O359" s="86">
        <v>-3.0</v>
      </c>
      <c r="P359" s="87" t="s">
        <v>549</v>
      </c>
      <c r="Q359" s="86">
        <v>0.0</v>
      </c>
      <c r="R359" s="86">
        <v>0.0</v>
      </c>
      <c r="S359" s="88">
        <v>3.0</v>
      </c>
      <c r="T359" s="88">
        <v>9.09</v>
      </c>
      <c r="U359" s="89">
        <v>46132.0</v>
      </c>
      <c r="V359" s="84"/>
      <c r="W359" s="90"/>
    </row>
    <row r="360">
      <c r="A360" s="83" t="s">
        <v>1318</v>
      </c>
      <c r="B360" s="84" t="s">
        <v>1319</v>
      </c>
      <c r="C360" s="84" t="s">
        <v>565</v>
      </c>
      <c r="D360" s="86">
        <v>19.55</v>
      </c>
      <c r="E360" s="86">
        <v>-0.35</v>
      </c>
      <c r="F360" s="86">
        <v>-1.76</v>
      </c>
      <c r="G360" s="87" t="s">
        <v>535</v>
      </c>
      <c r="H360" s="86">
        <v>1.09</v>
      </c>
      <c r="I360" s="86">
        <v>2.0</v>
      </c>
      <c r="J360" s="86">
        <v>37.0</v>
      </c>
      <c r="K360" s="86">
        <v>0.07</v>
      </c>
      <c r="L360" s="86">
        <v>19.81</v>
      </c>
      <c r="M360" s="86">
        <v>19.54</v>
      </c>
      <c r="N360" s="86">
        <v>19.64</v>
      </c>
      <c r="O360" s="86">
        <v>4.0</v>
      </c>
      <c r="P360" s="87" t="s">
        <v>697</v>
      </c>
      <c r="Q360" s="86">
        <v>0.0</v>
      </c>
      <c r="R360" s="86">
        <v>0.0</v>
      </c>
      <c r="S360" s="88">
        <v>3.0</v>
      </c>
      <c r="T360" s="88">
        <v>8.11</v>
      </c>
      <c r="U360" s="89">
        <v>46132.0</v>
      </c>
      <c r="V360" s="84"/>
      <c r="W360" s="90"/>
    </row>
    <row r="361">
      <c r="A361" s="83" t="s">
        <v>1320</v>
      </c>
      <c r="B361" s="84" t="s">
        <v>1321</v>
      </c>
      <c r="C361" s="84" t="s">
        <v>565</v>
      </c>
      <c r="D361" s="86">
        <v>47.2</v>
      </c>
      <c r="E361" s="86">
        <v>0.15</v>
      </c>
      <c r="F361" s="86">
        <v>0.32</v>
      </c>
      <c r="G361" s="87" t="s">
        <v>589</v>
      </c>
      <c r="H361" s="86">
        <v>13.48</v>
      </c>
      <c r="I361" s="86">
        <v>1.0</v>
      </c>
      <c r="J361" s="86">
        <v>3808.0</v>
      </c>
      <c r="K361" s="86">
        <v>3.49</v>
      </c>
      <c r="L361" s="86">
        <v>47.0</v>
      </c>
      <c r="M361" s="86">
        <v>44.26</v>
      </c>
      <c r="N361" s="86">
        <v>43.74</v>
      </c>
      <c r="O361" s="86">
        <v>-243.0</v>
      </c>
      <c r="P361" s="87" t="s">
        <v>664</v>
      </c>
      <c r="Q361" s="86">
        <v>0.0</v>
      </c>
      <c r="R361" s="86">
        <v>7.0</v>
      </c>
      <c r="S361" s="88">
        <v>1872.0</v>
      </c>
      <c r="T361" s="88">
        <v>49.16</v>
      </c>
      <c r="U361" s="89">
        <v>46132.0</v>
      </c>
      <c r="V361" s="84"/>
      <c r="W361" s="90"/>
    </row>
    <row r="362">
      <c r="A362" s="83" t="s">
        <v>1322</v>
      </c>
      <c r="B362" s="84" t="s">
        <v>1323</v>
      </c>
      <c r="C362" s="84" t="s">
        <v>538</v>
      </c>
      <c r="D362" s="86">
        <v>116.5</v>
      </c>
      <c r="E362" s="86">
        <v>1.5</v>
      </c>
      <c r="F362" s="86">
        <v>1.3</v>
      </c>
      <c r="G362" s="87" t="s">
        <v>589</v>
      </c>
      <c r="H362" s="86">
        <v>6.79</v>
      </c>
      <c r="I362" s="86">
        <v>0.0</v>
      </c>
      <c r="J362" s="86">
        <v>1441.0</v>
      </c>
      <c r="K362" s="86">
        <v>0.84</v>
      </c>
      <c r="L362" s="86">
        <v>115.3</v>
      </c>
      <c r="M362" s="86">
        <v>112.85</v>
      </c>
      <c r="N362" s="86">
        <v>112.3</v>
      </c>
      <c r="O362" s="86">
        <v>170.0</v>
      </c>
      <c r="P362" s="87" t="s">
        <v>578</v>
      </c>
      <c r="Q362" s="86">
        <v>0.0</v>
      </c>
      <c r="R362" s="86">
        <v>17.0</v>
      </c>
      <c r="S362" s="88">
        <v>500.0</v>
      </c>
      <c r="T362" s="88">
        <v>34.7</v>
      </c>
      <c r="U362" s="89">
        <v>46132.0</v>
      </c>
      <c r="V362" s="84"/>
      <c r="W362" s="90"/>
    </row>
    <row r="363">
      <c r="A363" s="83" t="s">
        <v>1324</v>
      </c>
      <c r="B363" s="84" t="s">
        <v>1325</v>
      </c>
      <c r="C363" s="84" t="s">
        <v>533</v>
      </c>
      <c r="D363" s="86">
        <v>131.5</v>
      </c>
      <c r="E363" s="86">
        <v>7.0</v>
      </c>
      <c r="F363" s="86">
        <v>5.62</v>
      </c>
      <c r="G363" s="87" t="s">
        <v>575</v>
      </c>
      <c r="H363" s="86">
        <v>9.42</v>
      </c>
      <c r="I363" s="86">
        <v>0.0</v>
      </c>
      <c r="J363" s="86">
        <v>28179.0</v>
      </c>
      <c r="K363" s="86">
        <v>4.39</v>
      </c>
      <c r="L363" s="86">
        <v>125.4</v>
      </c>
      <c r="M363" s="86">
        <v>119.75</v>
      </c>
      <c r="N363" s="86">
        <v>116.85</v>
      </c>
      <c r="O363" s="86">
        <v>8587.0</v>
      </c>
      <c r="P363" s="87" t="s">
        <v>554</v>
      </c>
      <c r="Q363" s="86">
        <v>-1950.0</v>
      </c>
      <c r="R363" s="86">
        <v>731.0</v>
      </c>
      <c r="S363" s="88">
        <v>8691.0</v>
      </c>
      <c r="T363" s="88">
        <v>30.84</v>
      </c>
      <c r="U363" s="89">
        <v>46132.0</v>
      </c>
      <c r="V363" s="84"/>
      <c r="W363" s="91">
        <v>46226.0</v>
      </c>
    </row>
    <row r="364">
      <c r="A364" s="83" t="s">
        <v>1326</v>
      </c>
      <c r="B364" s="84" t="s">
        <v>1327</v>
      </c>
      <c r="C364" s="84" t="s">
        <v>533</v>
      </c>
      <c r="D364" s="86">
        <v>74.5</v>
      </c>
      <c r="E364" s="86">
        <v>6.7</v>
      </c>
      <c r="F364" s="86">
        <v>9.88</v>
      </c>
      <c r="G364" s="87" t="s">
        <v>554</v>
      </c>
      <c r="H364" s="86">
        <v>26.22</v>
      </c>
      <c r="I364" s="86">
        <v>3.0</v>
      </c>
      <c r="J364" s="86">
        <v>265.0</v>
      </c>
      <c r="K364" s="86">
        <v>1.13</v>
      </c>
      <c r="L364" s="86">
        <v>64.38</v>
      </c>
      <c r="M364" s="86">
        <v>60.8</v>
      </c>
      <c r="N364" s="86">
        <v>57.83</v>
      </c>
      <c r="O364" s="86">
        <v>5.0</v>
      </c>
      <c r="P364" s="87" t="s">
        <v>539</v>
      </c>
      <c r="Q364" s="86">
        <v>0.0</v>
      </c>
      <c r="R364" s="86">
        <v>4.0</v>
      </c>
      <c r="S364" s="88">
        <v>0.0</v>
      </c>
      <c r="T364" s="88">
        <v>0.0</v>
      </c>
      <c r="U364" s="89">
        <v>46132.0</v>
      </c>
      <c r="V364" s="84"/>
      <c r="W364" s="90"/>
    </row>
    <row r="365">
      <c r="A365" s="83" t="s">
        <v>1328</v>
      </c>
      <c r="B365" s="84" t="s">
        <v>1329</v>
      </c>
      <c r="C365" s="84" t="s">
        <v>519</v>
      </c>
      <c r="D365" s="86">
        <v>91.4</v>
      </c>
      <c r="E365" s="86">
        <v>0.2</v>
      </c>
      <c r="F365" s="86">
        <v>0.22</v>
      </c>
      <c r="G365" s="87" t="s">
        <v>540</v>
      </c>
      <c r="H365" s="86">
        <v>12.41</v>
      </c>
      <c r="I365" s="86">
        <v>0.0</v>
      </c>
      <c r="J365" s="86">
        <v>3865.0</v>
      </c>
      <c r="K365" s="86">
        <v>5.15</v>
      </c>
      <c r="L365" s="86">
        <v>87.58</v>
      </c>
      <c r="M365" s="86">
        <v>81.66</v>
      </c>
      <c r="N365" s="86">
        <v>77.21</v>
      </c>
      <c r="O365" s="86">
        <v>-511.0</v>
      </c>
      <c r="P365" s="87" t="s">
        <v>535</v>
      </c>
      <c r="Q365" s="86">
        <v>0.0</v>
      </c>
      <c r="R365" s="86">
        <v>-25.0</v>
      </c>
      <c r="S365" s="88">
        <v>1672.0</v>
      </c>
      <c r="T365" s="88">
        <v>43.26</v>
      </c>
      <c r="U365" s="89">
        <v>46132.0</v>
      </c>
      <c r="V365" s="84"/>
      <c r="W365" s="90"/>
    </row>
    <row r="366">
      <c r="A366" s="83" t="s">
        <v>1330</v>
      </c>
      <c r="B366" s="84" t="s">
        <v>1331</v>
      </c>
      <c r="C366" s="84" t="s">
        <v>538</v>
      </c>
      <c r="D366" s="86">
        <v>418.0</v>
      </c>
      <c r="E366" s="86">
        <v>27.5</v>
      </c>
      <c r="F366" s="86">
        <v>7.04</v>
      </c>
      <c r="G366" s="87" t="s">
        <v>578</v>
      </c>
      <c r="H366" s="86">
        <v>18.88</v>
      </c>
      <c r="I366" s="86">
        <v>5.0</v>
      </c>
      <c r="J366" s="86">
        <v>4317.0</v>
      </c>
      <c r="K366" s="86">
        <v>2.98</v>
      </c>
      <c r="L366" s="86">
        <v>370.7</v>
      </c>
      <c r="M366" s="86">
        <v>336.85</v>
      </c>
      <c r="N366" s="86">
        <v>293.65</v>
      </c>
      <c r="O366" s="86">
        <v>160.0</v>
      </c>
      <c r="P366" s="87" t="s">
        <v>540</v>
      </c>
      <c r="Q366" s="86">
        <v>-43.0</v>
      </c>
      <c r="R366" s="86">
        <v>-56.0</v>
      </c>
      <c r="S366" s="88">
        <v>0.0</v>
      </c>
      <c r="T366" s="88">
        <v>0.0</v>
      </c>
      <c r="U366" s="89">
        <v>46132.0</v>
      </c>
      <c r="V366" s="84"/>
      <c r="W366" s="90"/>
    </row>
    <row r="367">
      <c r="A367" s="83" t="s">
        <v>1332</v>
      </c>
      <c r="B367" s="84" t="s">
        <v>1333</v>
      </c>
      <c r="C367" s="84" t="s">
        <v>523</v>
      </c>
      <c r="D367" s="86">
        <v>63.5</v>
      </c>
      <c r="E367" s="86">
        <v>-3.2</v>
      </c>
      <c r="F367" s="86">
        <v>-4.8</v>
      </c>
      <c r="G367" s="87" t="s">
        <v>585</v>
      </c>
      <c r="H367" s="86">
        <v>-3.71</v>
      </c>
      <c r="I367" s="86">
        <v>0.0</v>
      </c>
      <c r="J367" s="86">
        <v>238.0</v>
      </c>
      <c r="K367" s="86">
        <v>0.19</v>
      </c>
      <c r="L367" s="86">
        <v>66.4</v>
      </c>
      <c r="M367" s="86">
        <v>66.73</v>
      </c>
      <c r="N367" s="86">
        <v>67.38</v>
      </c>
      <c r="O367" s="86">
        <v>-77.0</v>
      </c>
      <c r="P367" s="87" t="s">
        <v>524</v>
      </c>
      <c r="Q367" s="86">
        <v>0.0</v>
      </c>
      <c r="R367" s="86">
        <v>0.0</v>
      </c>
      <c r="S367" s="88">
        <v>23.0</v>
      </c>
      <c r="T367" s="88">
        <v>9.66</v>
      </c>
      <c r="U367" s="89">
        <v>46132.0</v>
      </c>
      <c r="V367" s="84"/>
      <c r="W367" s="84"/>
    </row>
    <row r="368">
      <c r="A368" s="83" t="s">
        <v>1334</v>
      </c>
      <c r="B368" s="84" t="s">
        <v>1335</v>
      </c>
      <c r="C368" s="84" t="s">
        <v>691</v>
      </c>
      <c r="D368" s="86">
        <v>34.35</v>
      </c>
      <c r="E368" s="86">
        <v>-0.1</v>
      </c>
      <c r="F368" s="86">
        <v>-0.29</v>
      </c>
      <c r="G368" s="87" t="s">
        <v>773</v>
      </c>
      <c r="H368" s="86">
        <v>-0.25</v>
      </c>
      <c r="I368" s="86">
        <v>0.0</v>
      </c>
      <c r="J368" s="86">
        <v>85.0</v>
      </c>
      <c r="K368" s="86">
        <v>0.17</v>
      </c>
      <c r="L368" s="86">
        <v>34.29</v>
      </c>
      <c r="M368" s="86">
        <v>34.41</v>
      </c>
      <c r="N368" s="86">
        <v>34.46</v>
      </c>
      <c r="O368" s="86">
        <v>-3.0</v>
      </c>
      <c r="P368" s="87" t="s">
        <v>516</v>
      </c>
      <c r="Q368" s="86">
        <v>0.0</v>
      </c>
      <c r="R368" s="86">
        <v>0.0</v>
      </c>
      <c r="S368" s="88">
        <v>18.0</v>
      </c>
      <c r="T368" s="88">
        <v>21.18</v>
      </c>
      <c r="U368" s="89">
        <v>46132.0</v>
      </c>
      <c r="V368" s="84"/>
      <c r="W368" s="90"/>
    </row>
    <row r="369">
      <c r="A369" s="83" t="s">
        <v>1336</v>
      </c>
      <c r="B369" s="84" t="s">
        <v>1337</v>
      </c>
      <c r="C369" s="84" t="s">
        <v>639</v>
      </c>
      <c r="D369" s="86">
        <v>174.5</v>
      </c>
      <c r="E369" s="86">
        <v>-2.5</v>
      </c>
      <c r="F369" s="86">
        <v>-1.41</v>
      </c>
      <c r="G369" s="87" t="s">
        <v>833</v>
      </c>
      <c r="H369" s="86">
        <v>0.33</v>
      </c>
      <c r="I369" s="86">
        <v>1.0</v>
      </c>
      <c r="J369" s="86">
        <v>1018.0</v>
      </c>
      <c r="K369" s="86">
        <v>0.46</v>
      </c>
      <c r="L369" s="86">
        <v>175.1</v>
      </c>
      <c r="M369" s="86">
        <v>173.45</v>
      </c>
      <c r="N369" s="86">
        <v>172.18</v>
      </c>
      <c r="O369" s="86">
        <v>-429.0</v>
      </c>
      <c r="P369" s="87" t="s">
        <v>833</v>
      </c>
      <c r="Q369" s="86">
        <v>0.0</v>
      </c>
      <c r="R369" s="86">
        <v>1.0</v>
      </c>
      <c r="S369" s="88">
        <v>142.0</v>
      </c>
      <c r="T369" s="88">
        <v>13.95</v>
      </c>
      <c r="U369" s="89">
        <v>46132.0</v>
      </c>
      <c r="V369" s="84"/>
      <c r="W369" s="90"/>
    </row>
    <row r="370">
      <c r="A370" s="83" t="s">
        <v>1338</v>
      </c>
      <c r="B370" s="84" t="s">
        <v>1339</v>
      </c>
      <c r="C370" s="84" t="s">
        <v>523</v>
      </c>
      <c r="D370" s="86">
        <v>31.65</v>
      </c>
      <c r="E370" s="86">
        <v>-0.3</v>
      </c>
      <c r="F370" s="86">
        <v>-0.94</v>
      </c>
      <c r="G370" s="87" t="s">
        <v>524</v>
      </c>
      <c r="H370" s="86">
        <v>1.15</v>
      </c>
      <c r="I370" s="86">
        <v>0.0</v>
      </c>
      <c r="J370" s="86">
        <v>906.0</v>
      </c>
      <c r="K370" s="86">
        <v>0.18</v>
      </c>
      <c r="L370" s="86">
        <v>31.79</v>
      </c>
      <c r="M370" s="86">
        <v>31.46</v>
      </c>
      <c r="N370" s="86">
        <v>31.26</v>
      </c>
      <c r="O370" s="86">
        <v>-202.0</v>
      </c>
      <c r="P370" s="87" t="s">
        <v>544</v>
      </c>
      <c r="Q370" s="86">
        <v>0.0</v>
      </c>
      <c r="R370" s="86">
        <v>1.0</v>
      </c>
      <c r="S370" s="88">
        <v>73.0</v>
      </c>
      <c r="T370" s="88">
        <v>8.06</v>
      </c>
      <c r="U370" s="89">
        <v>46132.0</v>
      </c>
      <c r="V370" s="84"/>
      <c r="W370" s="90"/>
    </row>
    <row r="371">
      <c r="A371" s="83" t="s">
        <v>1340</v>
      </c>
      <c r="B371" s="84" t="s">
        <v>1341</v>
      </c>
      <c r="C371" s="84" t="s">
        <v>523</v>
      </c>
      <c r="D371" s="86">
        <v>40.75</v>
      </c>
      <c r="E371" s="86">
        <v>-1.0</v>
      </c>
      <c r="F371" s="86">
        <v>-2.4</v>
      </c>
      <c r="G371" s="87" t="s">
        <v>566</v>
      </c>
      <c r="H371" s="86">
        <v>-4.16</v>
      </c>
      <c r="I371" s="86">
        <v>0.0</v>
      </c>
      <c r="J371" s="86">
        <v>198.0</v>
      </c>
      <c r="K371" s="86">
        <v>0.22</v>
      </c>
      <c r="L371" s="86">
        <v>41.77</v>
      </c>
      <c r="M371" s="86">
        <v>42.2</v>
      </c>
      <c r="N371" s="86">
        <v>42.84</v>
      </c>
      <c r="O371" s="86">
        <v>-40.0</v>
      </c>
      <c r="P371" s="87" t="s">
        <v>516</v>
      </c>
      <c r="Q371" s="86">
        <v>0.0</v>
      </c>
      <c r="R371" s="86">
        <v>0.0</v>
      </c>
      <c r="S371" s="88">
        <v>26.0</v>
      </c>
      <c r="T371" s="88">
        <v>13.13</v>
      </c>
      <c r="U371" s="89">
        <v>46132.0</v>
      </c>
      <c r="V371" s="84" t="s">
        <v>1342</v>
      </c>
      <c r="W371" s="90"/>
    </row>
    <row r="372">
      <c r="A372" s="83" t="s">
        <v>1343</v>
      </c>
      <c r="B372" s="84" t="s">
        <v>1344</v>
      </c>
      <c r="C372" s="84" t="s">
        <v>547</v>
      </c>
      <c r="D372" s="86">
        <v>3.41</v>
      </c>
      <c r="E372" s="86">
        <v>0.31</v>
      </c>
      <c r="F372" s="86">
        <v>10.0</v>
      </c>
      <c r="G372" s="87" t="s">
        <v>694</v>
      </c>
      <c r="H372" s="86">
        <v>7.87</v>
      </c>
      <c r="I372" s="86">
        <v>1.0</v>
      </c>
      <c r="J372" s="86">
        <v>78.0</v>
      </c>
      <c r="K372" s="86">
        <v>0.09</v>
      </c>
      <c r="L372" s="86">
        <v>3.13</v>
      </c>
      <c r="M372" s="86">
        <v>3.12</v>
      </c>
      <c r="N372" s="86">
        <v>3.2</v>
      </c>
      <c r="O372" s="86">
        <v>0.0</v>
      </c>
      <c r="P372" s="87" t="s">
        <v>516</v>
      </c>
      <c r="Q372" s="86">
        <v>0.0</v>
      </c>
      <c r="R372" s="86">
        <v>0.0</v>
      </c>
      <c r="S372" s="88">
        <v>0.0</v>
      </c>
      <c r="T372" s="88">
        <v>0.0</v>
      </c>
      <c r="U372" s="89">
        <v>46132.0</v>
      </c>
      <c r="V372" s="84"/>
      <c r="W372" s="90"/>
    </row>
    <row r="373">
      <c r="A373" s="83" t="s">
        <v>1345</v>
      </c>
      <c r="B373" s="84" t="s">
        <v>1346</v>
      </c>
      <c r="C373" s="84" t="s">
        <v>552</v>
      </c>
      <c r="D373" s="86">
        <v>34.6</v>
      </c>
      <c r="E373" s="86">
        <v>-0.85</v>
      </c>
      <c r="F373" s="86">
        <v>-2.4</v>
      </c>
      <c r="G373" s="87" t="s">
        <v>529</v>
      </c>
      <c r="H373" s="86">
        <v>-4.35</v>
      </c>
      <c r="I373" s="86">
        <v>1.0</v>
      </c>
      <c r="J373" s="86">
        <v>26.0</v>
      </c>
      <c r="K373" s="86">
        <v>0.07</v>
      </c>
      <c r="L373" s="86">
        <v>35.89</v>
      </c>
      <c r="M373" s="86">
        <v>34.99</v>
      </c>
      <c r="N373" s="86">
        <v>34.42</v>
      </c>
      <c r="O373" s="86">
        <v>-6.0</v>
      </c>
      <c r="P373" s="87" t="s">
        <v>664</v>
      </c>
      <c r="Q373" s="86">
        <v>0.0</v>
      </c>
      <c r="R373" s="86">
        <v>0.0</v>
      </c>
      <c r="S373" s="88">
        <v>2.0</v>
      </c>
      <c r="T373" s="88">
        <v>7.69</v>
      </c>
      <c r="U373" s="89">
        <v>46132.0</v>
      </c>
      <c r="V373" s="84"/>
      <c r="W373" s="90"/>
    </row>
    <row r="374">
      <c r="A374" s="83" t="s">
        <v>1347</v>
      </c>
      <c r="B374" s="84" t="s">
        <v>1348</v>
      </c>
      <c r="C374" s="84" t="s">
        <v>565</v>
      </c>
      <c r="D374" s="86">
        <v>21.0</v>
      </c>
      <c r="E374" s="86">
        <v>-0.2</v>
      </c>
      <c r="F374" s="86">
        <v>-0.94</v>
      </c>
      <c r="G374" s="87" t="s">
        <v>553</v>
      </c>
      <c r="H374" s="86">
        <v>-0.18</v>
      </c>
      <c r="I374" s="86">
        <v>0.0</v>
      </c>
      <c r="J374" s="86">
        <v>112.0</v>
      </c>
      <c r="K374" s="86">
        <v>0.1</v>
      </c>
      <c r="L374" s="86">
        <v>21.33</v>
      </c>
      <c r="M374" s="86">
        <v>21.17</v>
      </c>
      <c r="N374" s="86">
        <v>21.12</v>
      </c>
      <c r="O374" s="86">
        <v>-24.0</v>
      </c>
      <c r="P374" s="87" t="s">
        <v>553</v>
      </c>
      <c r="Q374" s="86">
        <v>0.0</v>
      </c>
      <c r="R374" s="86">
        <v>0.0</v>
      </c>
      <c r="S374" s="88">
        <v>1.0</v>
      </c>
      <c r="T374" s="88">
        <v>0.89</v>
      </c>
      <c r="U374" s="89">
        <v>46132.0</v>
      </c>
      <c r="V374" s="84"/>
      <c r="W374" s="90"/>
    </row>
    <row r="375">
      <c r="A375" s="83" t="s">
        <v>1349</v>
      </c>
      <c r="B375" s="84" t="s">
        <v>1350</v>
      </c>
      <c r="C375" s="84" t="s">
        <v>588</v>
      </c>
      <c r="D375" s="86">
        <v>28.65</v>
      </c>
      <c r="E375" s="86">
        <v>-0.15</v>
      </c>
      <c r="F375" s="86">
        <v>-0.52</v>
      </c>
      <c r="G375" s="87" t="s">
        <v>773</v>
      </c>
      <c r="H375" s="86">
        <v>-2.06</v>
      </c>
      <c r="I375" s="86">
        <v>0.0</v>
      </c>
      <c r="J375" s="86">
        <v>61.0</v>
      </c>
      <c r="K375" s="86">
        <v>0.09</v>
      </c>
      <c r="L375" s="86">
        <v>28.89</v>
      </c>
      <c r="M375" s="86">
        <v>29.05</v>
      </c>
      <c r="N375" s="86">
        <v>29.14</v>
      </c>
      <c r="O375" s="86">
        <v>12.0</v>
      </c>
      <c r="P375" s="87" t="s">
        <v>534</v>
      </c>
      <c r="Q375" s="86">
        <v>0.0</v>
      </c>
      <c r="R375" s="86">
        <v>0.0</v>
      </c>
      <c r="S375" s="88">
        <v>0.0</v>
      </c>
      <c r="T375" s="88">
        <v>0.0</v>
      </c>
      <c r="U375" s="89">
        <v>46132.0</v>
      </c>
      <c r="V375" s="84"/>
      <c r="W375" s="90"/>
    </row>
    <row r="376">
      <c r="A376" s="83" t="s">
        <v>1351</v>
      </c>
      <c r="B376" s="84" t="s">
        <v>1352</v>
      </c>
      <c r="C376" s="84" t="s">
        <v>533</v>
      </c>
      <c r="D376" s="86">
        <v>187.5</v>
      </c>
      <c r="E376" s="86">
        <v>15.5</v>
      </c>
      <c r="F376" s="86">
        <v>9.01</v>
      </c>
      <c r="G376" s="87" t="s">
        <v>612</v>
      </c>
      <c r="H376" s="86">
        <v>-1.47</v>
      </c>
      <c r="I376" s="86">
        <v>2.0</v>
      </c>
      <c r="J376" s="86">
        <v>18269.0</v>
      </c>
      <c r="K376" s="86">
        <v>3.73</v>
      </c>
      <c r="L376" s="86">
        <v>181.7</v>
      </c>
      <c r="M376" s="86">
        <v>179.0</v>
      </c>
      <c r="N376" s="86">
        <v>166.97</v>
      </c>
      <c r="O376" s="86">
        <v>-693.0</v>
      </c>
      <c r="P376" s="87" t="s">
        <v>773</v>
      </c>
      <c r="Q376" s="86">
        <v>3017.0</v>
      </c>
      <c r="R376" s="86">
        <v>15.0</v>
      </c>
      <c r="S376" s="88">
        <v>7548.0</v>
      </c>
      <c r="T376" s="88">
        <v>41.32</v>
      </c>
      <c r="U376" s="89">
        <v>46132.0</v>
      </c>
      <c r="V376" s="84"/>
      <c r="W376" s="90"/>
    </row>
    <row r="377">
      <c r="A377" s="83" t="s">
        <v>1353</v>
      </c>
      <c r="B377" s="84" t="s">
        <v>1354</v>
      </c>
      <c r="C377" s="84" t="s">
        <v>557</v>
      </c>
      <c r="D377" s="86">
        <v>89.7</v>
      </c>
      <c r="E377" s="86">
        <v>1.7</v>
      </c>
      <c r="F377" s="86">
        <v>1.93</v>
      </c>
      <c r="G377" s="87" t="s">
        <v>530</v>
      </c>
      <c r="H377" s="86">
        <v>4.76</v>
      </c>
      <c r="I377" s="86">
        <v>1.0</v>
      </c>
      <c r="J377" s="86">
        <v>672.0</v>
      </c>
      <c r="K377" s="86">
        <v>0.68</v>
      </c>
      <c r="L377" s="86">
        <v>89.68</v>
      </c>
      <c r="M377" s="86">
        <v>84.32</v>
      </c>
      <c r="N377" s="86">
        <v>81.72</v>
      </c>
      <c r="O377" s="86">
        <v>120.0</v>
      </c>
      <c r="P377" s="87" t="s">
        <v>612</v>
      </c>
      <c r="Q377" s="86">
        <v>0.0</v>
      </c>
      <c r="R377" s="86">
        <v>4.0</v>
      </c>
      <c r="S377" s="88">
        <v>103.0</v>
      </c>
      <c r="T377" s="88">
        <v>15.33</v>
      </c>
      <c r="U377" s="89">
        <v>46132.0</v>
      </c>
      <c r="V377" s="84"/>
      <c r="W377" s="90"/>
    </row>
    <row r="378">
      <c r="A378" s="83" t="s">
        <v>1355</v>
      </c>
      <c r="B378" s="84" t="s">
        <v>1356</v>
      </c>
      <c r="C378" s="84" t="s">
        <v>552</v>
      </c>
      <c r="D378" s="86">
        <v>88.4</v>
      </c>
      <c r="E378" s="86">
        <v>0.1</v>
      </c>
      <c r="F378" s="86">
        <v>0.11</v>
      </c>
      <c r="G378" s="87" t="s">
        <v>520</v>
      </c>
      <c r="H378" s="86">
        <v>2.52</v>
      </c>
      <c r="I378" s="86">
        <v>3.0</v>
      </c>
      <c r="J378" s="86">
        <v>1484.0</v>
      </c>
      <c r="K378" s="86">
        <v>2.12</v>
      </c>
      <c r="L378" s="86">
        <v>87.24</v>
      </c>
      <c r="M378" s="86">
        <v>85.3</v>
      </c>
      <c r="N378" s="86">
        <v>75.85</v>
      </c>
      <c r="O378" s="86">
        <v>-2.0</v>
      </c>
      <c r="P378" s="87" t="s">
        <v>773</v>
      </c>
      <c r="Q378" s="86">
        <v>-26.0</v>
      </c>
      <c r="R378" s="86">
        <v>-1.0</v>
      </c>
      <c r="S378" s="88">
        <v>677.0</v>
      </c>
      <c r="T378" s="88">
        <v>45.62</v>
      </c>
      <c r="U378" s="89">
        <v>46132.0</v>
      </c>
      <c r="V378" s="84"/>
      <c r="W378" s="90"/>
    </row>
    <row r="379">
      <c r="A379" s="83" t="s">
        <v>1357</v>
      </c>
      <c r="B379" s="84" t="s">
        <v>1358</v>
      </c>
      <c r="C379" s="84" t="s">
        <v>523</v>
      </c>
      <c r="D379" s="86">
        <v>42.55</v>
      </c>
      <c r="E379" s="86">
        <v>-0.95</v>
      </c>
      <c r="F379" s="86">
        <v>-2.18</v>
      </c>
      <c r="G379" s="87" t="s">
        <v>535</v>
      </c>
      <c r="H379" s="86">
        <v>4.39</v>
      </c>
      <c r="I379" s="86">
        <v>1.0</v>
      </c>
      <c r="J379" s="86">
        <v>583.0</v>
      </c>
      <c r="K379" s="86">
        <v>0.47</v>
      </c>
      <c r="L379" s="86">
        <v>42.08</v>
      </c>
      <c r="M379" s="86">
        <v>41.92</v>
      </c>
      <c r="N379" s="86">
        <v>39.69</v>
      </c>
      <c r="O379" s="86">
        <v>-3.0</v>
      </c>
      <c r="P379" s="87" t="s">
        <v>585</v>
      </c>
      <c r="Q379" s="86">
        <v>0.0</v>
      </c>
      <c r="R379" s="86">
        <v>0.0</v>
      </c>
      <c r="S379" s="88">
        <v>0.0</v>
      </c>
      <c r="T379" s="88">
        <v>0.0</v>
      </c>
      <c r="U379" s="89">
        <v>46132.0</v>
      </c>
      <c r="V379" s="84"/>
      <c r="W379" s="90"/>
    </row>
    <row r="380">
      <c r="A380" s="83" t="s">
        <v>1359</v>
      </c>
      <c r="B380" s="84" t="s">
        <v>1360</v>
      </c>
      <c r="C380" s="84" t="s">
        <v>538</v>
      </c>
      <c r="D380" s="86">
        <v>30.35</v>
      </c>
      <c r="E380" s="86">
        <v>0.35</v>
      </c>
      <c r="F380" s="86">
        <v>1.17</v>
      </c>
      <c r="G380" s="87" t="s">
        <v>554</v>
      </c>
      <c r="H380" s="86">
        <v>5.46</v>
      </c>
      <c r="I380" s="86">
        <v>0.0</v>
      </c>
      <c r="J380" s="86">
        <v>520.0</v>
      </c>
      <c r="K380" s="86">
        <v>0.55</v>
      </c>
      <c r="L380" s="86">
        <v>29.73</v>
      </c>
      <c r="M380" s="86">
        <v>28.66</v>
      </c>
      <c r="N380" s="86">
        <v>28.66</v>
      </c>
      <c r="O380" s="86">
        <v>141.0</v>
      </c>
      <c r="P380" s="87" t="s">
        <v>540</v>
      </c>
      <c r="Q380" s="86">
        <v>0.0</v>
      </c>
      <c r="R380" s="86">
        <v>0.0</v>
      </c>
      <c r="S380" s="88">
        <v>123.0</v>
      </c>
      <c r="T380" s="88">
        <v>23.65</v>
      </c>
      <c r="U380" s="89">
        <v>46132.0</v>
      </c>
      <c r="V380" s="84"/>
      <c r="W380" s="84"/>
    </row>
    <row r="381">
      <c r="A381" s="83" t="s">
        <v>1361</v>
      </c>
      <c r="B381" s="84" t="s">
        <v>1362</v>
      </c>
      <c r="C381" s="84" t="s">
        <v>761</v>
      </c>
      <c r="D381" s="86">
        <v>66.1</v>
      </c>
      <c r="E381" s="86">
        <v>-0.1</v>
      </c>
      <c r="F381" s="86">
        <v>-0.15</v>
      </c>
      <c r="G381" s="87" t="s">
        <v>562</v>
      </c>
      <c r="H381" s="86">
        <v>1.99</v>
      </c>
      <c r="I381" s="86">
        <v>0.0</v>
      </c>
      <c r="J381" s="86">
        <v>44.0</v>
      </c>
      <c r="K381" s="86">
        <v>0.06</v>
      </c>
      <c r="L381" s="86">
        <v>65.76</v>
      </c>
      <c r="M381" s="86">
        <v>65.91</v>
      </c>
      <c r="N381" s="86">
        <v>65.97</v>
      </c>
      <c r="O381" s="86">
        <v>21.0</v>
      </c>
      <c r="P381" s="87" t="s">
        <v>540</v>
      </c>
      <c r="Q381" s="86">
        <v>0.0</v>
      </c>
      <c r="R381" s="86">
        <v>0.0</v>
      </c>
      <c r="S381" s="88">
        <v>0.0</v>
      </c>
      <c r="T381" s="88">
        <v>0.0</v>
      </c>
      <c r="U381" s="89">
        <v>46132.0</v>
      </c>
      <c r="V381" s="84"/>
      <c r="W381" s="90"/>
    </row>
    <row r="382">
      <c r="A382" s="83" t="s">
        <v>1363</v>
      </c>
      <c r="B382" s="84" t="s">
        <v>1364</v>
      </c>
      <c r="C382" s="84" t="s">
        <v>533</v>
      </c>
      <c r="D382" s="86">
        <v>119.0</v>
      </c>
      <c r="E382" s="86">
        <v>-3.5</v>
      </c>
      <c r="F382" s="86">
        <v>-2.86</v>
      </c>
      <c r="G382" s="87" t="s">
        <v>833</v>
      </c>
      <c r="H382" s="86">
        <v>12.67</v>
      </c>
      <c r="I382" s="86">
        <v>2.0</v>
      </c>
      <c r="J382" s="86">
        <v>3817.0</v>
      </c>
      <c r="K382" s="86">
        <v>4.18</v>
      </c>
      <c r="L382" s="86">
        <v>113.9</v>
      </c>
      <c r="M382" s="86">
        <v>108.85</v>
      </c>
      <c r="N382" s="86">
        <v>105.51</v>
      </c>
      <c r="O382" s="86">
        <v>-564.0</v>
      </c>
      <c r="P382" s="87" t="s">
        <v>544</v>
      </c>
      <c r="Q382" s="86">
        <v>-1.0</v>
      </c>
      <c r="R382" s="86">
        <v>-39.0</v>
      </c>
      <c r="S382" s="88">
        <v>939.0</v>
      </c>
      <c r="T382" s="88">
        <v>24.6</v>
      </c>
      <c r="U382" s="89">
        <v>46132.0</v>
      </c>
      <c r="V382" s="84"/>
      <c r="W382" s="90"/>
    </row>
    <row r="383">
      <c r="A383" s="83" t="s">
        <v>1365</v>
      </c>
      <c r="B383" s="84" t="s">
        <v>1366</v>
      </c>
      <c r="C383" s="84" t="s">
        <v>523</v>
      </c>
      <c r="D383" s="86">
        <v>80.2</v>
      </c>
      <c r="E383" s="86">
        <v>-0.8</v>
      </c>
      <c r="F383" s="86">
        <v>-0.99</v>
      </c>
      <c r="G383" s="87" t="s">
        <v>582</v>
      </c>
      <c r="H383" s="86">
        <v>0.0</v>
      </c>
      <c r="I383" s="86">
        <v>0.0</v>
      </c>
      <c r="J383" s="86">
        <v>51.0</v>
      </c>
      <c r="K383" s="86">
        <v>0.07</v>
      </c>
      <c r="L383" s="86">
        <v>80.54</v>
      </c>
      <c r="M383" s="86">
        <v>80.43</v>
      </c>
      <c r="N383" s="86">
        <v>80.27</v>
      </c>
      <c r="O383" s="86">
        <v>-20.0</v>
      </c>
      <c r="P383" s="87" t="s">
        <v>773</v>
      </c>
      <c r="Q383" s="86">
        <v>0.0</v>
      </c>
      <c r="R383" s="86">
        <v>0.0</v>
      </c>
      <c r="S383" s="88">
        <v>0.0</v>
      </c>
      <c r="T383" s="88">
        <v>0.0</v>
      </c>
      <c r="U383" s="89">
        <v>46132.0</v>
      </c>
      <c r="V383" s="84"/>
      <c r="W383" s="84"/>
    </row>
    <row r="384">
      <c r="A384" s="83" t="s">
        <v>1367</v>
      </c>
      <c r="B384" s="84" t="s">
        <v>1368</v>
      </c>
      <c r="C384" s="84" t="s">
        <v>519</v>
      </c>
      <c r="D384" s="86">
        <v>351.0</v>
      </c>
      <c r="E384" s="86">
        <v>3.5</v>
      </c>
      <c r="F384" s="86">
        <v>1.01</v>
      </c>
      <c r="G384" s="87" t="s">
        <v>548</v>
      </c>
      <c r="H384" s="86">
        <v>-0.66</v>
      </c>
      <c r="I384" s="86">
        <v>1.0</v>
      </c>
      <c r="J384" s="86">
        <v>1078.0</v>
      </c>
      <c r="K384" s="86">
        <v>0.89</v>
      </c>
      <c r="L384" s="86">
        <v>350.0</v>
      </c>
      <c r="M384" s="86">
        <v>344.05</v>
      </c>
      <c r="N384" s="86">
        <v>334.38</v>
      </c>
      <c r="O384" s="86">
        <v>15.0</v>
      </c>
      <c r="P384" s="87" t="s">
        <v>612</v>
      </c>
      <c r="Q384" s="86">
        <v>-100.0</v>
      </c>
      <c r="R384" s="86">
        <v>31.0</v>
      </c>
      <c r="S384" s="88">
        <v>326.0</v>
      </c>
      <c r="T384" s="88">
        <v>30.24</v>
      </c>
      <c r="U384" s="89">
        <v>46132.0</v>
      </c>
      <c r="V384" s="84"/>
      <c r="W384" s="84"/>
    </row>
    <row r="385">
      <c r="A385" s="83" t="s">
        <v>1369</v>
      </c>
      <c r="B385" s="84" t="s">
        <v>1370</v>
      </c>
      <c r="C385" s="84" t="s">
        <v>519</v>
      </c>
      <c r="D385" s="86">
        <v>27.6</v>
      </c>
      <c r="E385" s="86">
        <v>-1.7</v>
      </c>
      <c r="F385" s="86">
        <v>-5.8</v>
      </c>
      <c r="G385" s="87" t="s">
        <v>626</v>
      </c>
      <c r="H385" s="86">
        <v>-8.73</v>
      </c>
      <c r="I385" s="86">
        <v>3.0</v>
      </c>
      <c r="J385" s="86">
        <v>2689.0</v>
      </c>
      <c r="K385" s="86">
        <v>2.71</v>
      </c>
      <c r="L385" s="86">
        <v>28.97</v>
      </c>
      <c r="M385" s="86">
        <v>27.26</v>
      </c>
      <c r="N385" s="86">
        <v>26.73</v>
      </c>
      <c r="O385" s="86">
        <v>-81.0</v>
      </c>
      <c r="P385" s="87" t="s">
        <v>529</v>
      </c>
      <c r="Q385" s="86">
        <v>20.0</v>
      </c>
      <c r="R385" s="86">
        <v>-3.0</v>
      </c>
      <c r="S385" s="88">
        <v>1103.0</v>
      </c>
      <c r="T385" s="88">
        <v>41.02</v>
      </c>
      <c r="U385" s="89">
        <v>46132.0</v>
      </c>
      <c r="V385" s="84"/>
      <c r="W385" s="90"/>
    </row>
    <row r="386">
      <c r="A386" s="83" t="s">
        <v>1371</v>
      </c>
      <c r="B386" s="84" t="s">
        <v>1372</v>
      </c>
      <c r="C386" s="84" t="s">
        <v>561</v>
      </c>
      <c r="D386" s="86">
        <v>62.4</v>
      </c>
      <c r="E386" s="86">
        <v>0.3</v>
      </c>
      <c r="F386" s="86">
        <v>0.48</v>
      </c>
      <c r="G386" s="87" t="s">
        <v>548</v>
      </c>
      <c r="H386" s="86">
        <v>1.63</v>
      </c>
      <c r="I386" s="86">
        <v>0.0</v>
      </c>
      <c r="J386" s="86">
        <v>36.0</v>
      </c>
      <c r="K386" s="86">
        <v>0.07</v>
      </c>
      <c r="L386" s="86">
        <v>61.72</v>
      </c>
      <c r="M386" s="86">
        <v>59.92</v>
      </c>
      <c r="N386" s="86">
        <v>57.99</v>
      </c>
      <c r="O386" s="86">
        <v>-1.0</v>
      </c>
      <c r="P386" s="87" t="s">
        <v>549</v>
      </c>
      <c r="Q386" s="86">
        <v>0.0</v>
      </c>
      <c r="R386" s="86">
        <v>0.0</v>
      </c>
      <c r="S386" s="88">
        <v>2.0</v>
      </c>
      <c r="T386" s="88">
        <v>5.56</v>
      </c>
      <c r="U386" s="89">
        <v>46132.0</v>
      </c>
      <c r="V386" s="84"/>
      <c r="W386" s="90"/>
    </row>
    <row r="387">
      <c r="A387" s="83" t="s">
        <v>1373</v>
      </c>
      <c r="B387" s="84" t="s">
        <v>1374</v>
      </c>
      <c r="C387" s="84" t="s">
        <v>588</v>
      </c>
      <c r="D387" s="86">
        <v>47.35</v>
      </c>
      <c r="E387" s="86">
        <v>-0.35</v>
      </c>
      <c r="F387" s="86">
        <v>-0.73</v>
      </c>
      <c r="G387" s="87" t="s">
        <v>516</v>
      </c>
      <c r="H387" s="86">
        <v>-1.04</v>
      </c>
      <c r="I387" s="86">
        <v>0.0</v>
      </c>
      <c r="J387" s="86">
        <v>17.0</v>
      </c>
      <c r="K387" s="86">
        <v>0.02</v>
      </c>
      <c r="L387" s="86">
        <v>47.66</v>
      </c>
      <c r="M387" s="86">
        <v>47.15</v>
      </c>
      <c r="N387" s="86">
        <v>47.36</v>
      </c>
      <c r="O387" s="86">
        <v>2.0</v>
      </c>
      <c r="P387" s="87" t="s">
        <v>612</v>
      </c>
      <c r="Q387" s="86">
        <v>0.0</v>
      </c>
      <c r="R387" s="86">
        <v>0.0</v>
      </c>
      <c r="S387" s="88">
        <v>1.0</v>
      </c>
      <c r="T387" s="88">
        <v>5.88</v>
      </c>
      <c r="U387" s="89">
        <v>46132.0</v>
      </c>
      <c r="V387" s="84"/>
      <c r="W387" s="90"/>
    </row>
    <row r="388">
      <c r="A388" s="83" t="s">
        <v>1375</v>
      </c>
      <c r="B388" s="84" t="s">
        <v>1376</v>
      </c>
      <c r="C388" s="84" t="s">
        <v>557</v>
      </c>
      <c r="D388" s="86">
        <v>164.0</v>
      </c>
      <c r="E388" s="86">
        <v>-2.5</v>
      </c>
      <c r="F388" s="86">
        <v>-1.5</v>
      </c>
      <c r="G388" s="87" t="s">
        <v>585</v>
      </c>
      <c r="H388" s="86">
        <v>0.33</v>
      </c>
      <c r="I388" s="86">
        <v>0.0</v>
      </c>
      <c r="J388" s="86">
        <v>85.0</v>
      </c>
      <c r="K388" s="86">
        <v>0.31</v>
      </c>
      <c r="L388" s="86">
        <v>165.5</v>
      </c>
      <c r="M388" s="86">
        <v>162.7</v>
      </c>
      <c r="N388" s="86">
        <v>161.05</v>
      </c>
      <c r="O388" s="86">
        <v>11.0</v>
      </c>
      <c r="P388" s="87" t="s">
        <v>554</v>
      </c>
      <c r="Q388" s="86">
        <v>0.0</v>
      </c>
      <c r="R388" s="86">
        <v>-35.0</v>
      </c>
      <c r="S388" s="88">
        <v>10.0</v>
      </c>
      <c r="T388" s="88">
        <v>11.76</v>
      </c>
      <c r="U388" s="89">
        <v>46132.0</v>
      </c>
      <c r="V388" s="84"/>
      <c r="W388" s="90"/>
    </row>
    <row r="389">
      <c r="A389" s="83" t="s">
        <v>1377</v>
      </c>
      <c r="B389" s="84" t="s">
        <v>1378</v>
      </c>
      <c r="C389" s="84" t="s">
        <v>702</v>
      </c>
      <c r="D389" s="86">
        <v>46.2</v>
      </c>
      <c r="E389" s="86">
        <v>1.0</v>
      </c>
      <c r="F389" s="86">
        <v>2.21</v>
      </c>
      <c r="G389" s="87" t="s">
        <v>540</v>
      </c>
      <c r="H389" s="86">
        <v>5.38</v>
      </c>
      <c r="I389" s="86">
        <v>0.0</v>
      </c>
      <c r="J389" s="86">
        <v>2772.0</v>
      </c>
      <c r="K389" s="86">
        <v>0.38</v>
      </c>
      <c r="L389" s="86">
        <v>44.83</v>
      </c>
      <c r="M389" s="86">
        <v>44.18</v>
      </c>
      <c r="N389" s="86">
        <v>44.61</v>
      </c>
      <c r="O389" s="86">
        <v>1008.0</v>
      </c>
      <c r="P389" s="87" t="s">
        <v>554</v>
      </c>
      <c r="Q389" s="86">
        <v>0.0</v>
      </c>
      <c r="R389" s="86">
        <v>1.0</v>
      </c>
      <c r="S389" s="88">
        <v>309.0</v>
      </c>
      <c r="T389" s="88">
        <v>11.15</v>
      </c>
      <c r="U389" s="89">
        <v>46132.0</v>
      </c>
      <c r="V389" s="84"/>
      <c r="W389" s="90"/>
    </row>
    <row r="390">
      <c r="A390" s="83" t="s">
        <v>1379</v>
      </c>
      <c r="B390" s="84" t="s">
        <v>1380</v>
      </c>
      <c r="C390" s="84" t="s">
        <v>639</v>
      </c>
      <c r="D390" s="86">
        <v>39.4</v>
      </c>
      <c r="E390" s="86">
        <v>0.05</v>
      </c>
      <c r="F390" s="86">
        <v>0.13</v>
      </c>
      <c r="G390" s="87" t="s">
        <v>540</v>
      </c>
      <c r="H390" s="86">
        <v>-1.67</v>
      </c>
      <c r="I390" s="86">
        <v>1.0</v>
      </c>
      <c r="J390" s="86">
        <v>187.0</v>
      </c>
      <c r="K390" s="86">
        <v>0.2</v>
      </c>
      <c r="L390" s="86">
        <v>39.14</v>
      </c>
      <c r="M390" s="86">
        <v>38.49</v>
      </c>
      <c r="N390" s="86">
        <v>35.91</v>
      </c>
      <c r="O390" s="86">
        <v>44.0</v>
      </c>
      <c r="P390" s="87" t="s">
        <v>540</v>
      </c>
      <c r="Q390" s="86">
        <v>0.0</v>
      </c>
      <c r="R390" s="86">
        <v>-7.0</v>
      </c>
      <c r="S390" s="88">
        <v>40.0</v>
      </c>
      <c r="T390" s="88">
        <v>21.39</v>
      </c>
      <c r="U390" s="89">
        <v>46132.0</v>
      </c>
      <c r="V390" s="84"/>
      <c r="W390" s="90"/>
    </row>
    <row r="391">
      <c r="A391" s="83" t="s">
        <v>1381</v>
      </c>
      <c r="B391" s="84" t="s">
        <v>1382</v>
      </c>
      <c r="C391" s="84" t="s">
        <v>515</v>
      </c>
      <c r="D391" s="86">
        <v>20.85</v>
      </c>
      <c r="E391" s="86">
        <v>-0.05</v>
      </c>
      <c r="F391" s="86">
        <v>-0.24</v>
      </c>
      <c r="G391" s="87" t="s">
        <v>566</v>
      </c>
      <c r="H391" s="86">
        <v>0.26</v>
      </c>
      <c r="I391" s="86">
        <v>0.0</v>
      </c>
      <c r="J391" s="86">
        <v>1020.0</v>
      </c>
      <c r="K391" s="86">
        <v>0.02</v>
      </c>
      <c r="L391" s="86">
        <v>21.02</v>
      </c>
      <c r="M391" s="86">
        <v>20.94</v>
      </c>
      <c r="N391" s="86">
        <v>20.73</v>
      </c>
      <c r="O391" s="86">
        <v>-46.0</v>
      </c>
      <c r="P391" s="87" t="s">
        <v>585</v>
      </c>
      <c r="Q391" s="86">
        <v>0.0</v>
      </c>
      <c r="R391" s="86">
        <v>10.0</v>
      </c>
      <c r="S391" s="88">
        <v>273.0</v>
      </c>
      <c r="T391" s="88">
        <v>26.76</v>
      </c>
      <c r="U391" s="89">
        <v>46132.0</v>
      </c>
      <c r="V391" s="84"/>
      <c r="W391" s="90"/>
    </row>
    <row r="392">
      <c r="A392" s="83" t="s">
        <v>1383</v>
      </c>
      <c r="B392" s="84" t="s">
        <v>1384</v>
      </c>
      <c r="C392" s="84" t="s">
        <v>519</v>
      </c>
      <c r="D392" s="86">
        <v>52.8</v>
      </c>
      <c r="E392" s="86">
        <v>0.0</v>
      </c>
      <c r="F392" s="86">
        <v>0.0</v>
      </c>
      <c r="G392" s="87" t="s">
        <v>544</v>
      </c>
      <c r="H392" s="86">
        <v>0.38</v>
      </c>
      <c r="I392" s="86">
        <v>0.0</v>
      </c>
      <c r="J392" s="86">
        <v>81.0</v>
      </c>
      <c r="K392" s="86">
        <v>0.13</v>
      </c>
      <c r="L392" s="86">
        <v>52.76</v>
      </c>
      <c r="M392" s="86">
        <v>52.84</v>
      </c>
      <c r="N392" s="86">
        <v>52.83</v>
      </c>
      <c r="O392" s="86">
        <v>5.0</v>
      </c>
      <c r="P392" s="87" t="s">
        <v>534</v>
      </c>
      <c r="Q392" s="86">
        <v>0.0</v>
      </c>
      <c r="R392" s="86">
        <v>0.0</v>
      </c>
      <c r="S392" s="88">
        <v>8.0</v>
      </c>
      <c r="T392" s="88">
        <v>9.88</v>
      </c>
      <c r="U392" s="89">
        <v>46132.0</v>
      </c>
      <c r="V392" s="84"/>
      <c r="W392" s="90"/>
    </row>
    <row r="393">
      <c r="A393" s="83" t="s">
        <v>1385</v>
      </c>
      <c r="B393" s="84" t="s">
        <v>1386</v>
      </c>
      <c r="C393" s="84" t="s">
        <v>547</v>
      </c>
      <c r="D393" s="86">
        <v>56.9</v>
      </c>
      <c r="E393" s="86">
        <v>-1.0</v>
      </c>
      <c r="F393" s="86">
        <v>-1.73</v>
      </c>
      <c r="G393" s="87" t="s">
        <v>582</v>
      </c>
      <c r="H393" s="86">
        <v>0.2</v>
      </c>
      <c r="I393" s="86">
        <v>0.0</v>
      </c>
      <c r="J393" s="86">
        <v>55.0</v>
      </c>
      <c r="K393" s="86">
        <v>0.16</v>
      </c>
      <c r="L393" s="86">
        <v>57.32</v>
      </c>
      <c r="M393" s="86">
        <v>57.07</v>
      </c>
      <c r="N393" s="86">
        <v>57.02</v>
      </c>
      <c r="O393" s="86">
        <v>1.0</v>
      </c>
      <c r="P393" s="87" t="s">
        <v>558</v>
      </c>
      <c r="Q393" s="86">
        <v>0.0</v>
      </c>
      <c r="R393" s="86">
        <v>1.0</v>
      </c>
      <c r="S393" s="88">
        <v>4.0</v>
      </c>
      <c r="T393" s="88">
        <v>7.27</v>
      </c>
      <c r="U393" s="89">
        <v>46132.0</v>
      </c>
      <c r="V393" s="84"/>
      <c r="W393" s="91">
        <v>46188.0</v>
      </c>
    </row>
    <row r="394">
      <c r="A394" s="83" t="s">
        <v>1387</v>
      </c>
      <c r="B394" s="84" t="s">
        <v>1388</v>
      </c>
      <c r="C394" s="84" t="s">
        <v>557</v>
      </c>
      <c r="D394" s="86">
        <v>194.5</v>
      </c>
      <c r="E394" s="86">
        <v>-1.5</v>
      </c>
      <c r="F394" s="86">
        <v>-0.77</v>
      </c>
      <c r="G394" s="87" t="s">
        <v>773</v>
      </c>
      <c r="H394" s="86">
        <v>-0.03</v>
      </c>
      <c r="I394" s="86">
        <v>4.0</v>
      </c>
      <c r="J394" s="86">
        <v>1380.0</v>
      </c>
      <c r="K394" s="86">
        <v>3.26</v>
      </c>
      <c r="L394" s="86">
        <v>188.5</v>
      </c>
      <c r="M394" s="86">
        <v>179.2</v>
      </c>
      <c r="N394" s="86">
        <v>153.9</v>
      </c>
      <c r="O394" s="86">
        <v>-210.0</v>
      </c>
      <c r="P394" s="87" t="s">
        <v>570</v>
      </c>
      <c r="Q394" s="86">
        <v>0.0</v>
      </c>
      <c r="R394" s="86">
        <v>5.0</v>
      </c>
      <c r="S394" s="88">
        <v>608.0</v>
      </c>
      <c r="T394" s="88">
        <v>44.06</v>
      </c>
      <c r="U394" s="89">
        <v>46132.0</v>
      </c>
      <c r="V394" s="84"/>
      <c r="W394" s="90"/>
    </row>
    <row r="395">
      <c r="A395" s="83" t="s">
        <v>1389</v>
      </c>
      <c r="B395" s="84" t="s">
        <v>1390</v>
      </c>
      <c r="C395" s="84" t="s">
        <v>533</v>
      </c>
      <c r="D395" s="86">
        <v>39.0</v>
      </c>
      <c r="E395" s="86">
        <v>-2.9</v>
      </c>
      <c r="F395" s="86">
        <v>-6.92</v>
      </c>
      <c r="G395" s="87" t="s">
        <v>562</v>
      </c>
      <c r="H395" s="86">
        <v>-9.58</v>
      </c>
      <c r="I395" s="86">
        <v>2.0</v>
      </c>
      <c r="J395" s="86">
        <v>9.0</v>
      </c>
      <c r="K395" s="86">
        <v>0.07</v>
      </c>
      <c r="L395" s="86">
        <v>41.54</v>
      </c>
      <c r="M395" s="86">
        <v>41.74</v>
      </c>
      <c r="N395" s="86">
        <v>43.87</v>
      </c>
      <c r="O395" s="86">
        <v>2.0</v>
      </c>
      <c r="P395" s="87" t="s">
        <v>530</v>
      </c>
      <c r="Q395" s="86">
        <v>0.0</v>
      </c>
      <c r="R395" s="86">
        <v>0.0</v>
      </c>
      <c r="S395" s="88">
        <v>1.0</v>
      </c>
      <c r="T395" s="88">
        <v>11.11</v>
      </c>
      <c r="U395" s="89">
        <v>46132.0</v>
      </c>
      <c r="V395" s="84"/>
      <c r="W395" s="90"/>
    </row>
    <row r="396">
      <c r="A396" s="83" t="s">
        <v>1391</v>
      </c>
      <c r="B396" s="84" t="s">
        <v>1392</v>
      </c>
      <c r="C396" s="84" t="s">
        <v>561</v>
      </c>
      <c r="D396" s="86">
        <v>49.75</v>
      </c>
      <c r="E396" s="86">
        <v>-1.15</v>
      </c>
      <c r="F396" s="86">
        <v>-2.26</v>
      </c>
      <c r="G396" s="87" t="s">
        <v>535</v>
      </c>
      <c r="H396" s="86">
        <v>8.57</v>
      </c>
      <c r="I396" s="86">
        <v>1.0</v>
      </c>
      <c r="J396" s="86">
        <v>58713.0</v>
      </c>
      <c r="K396" s="86">
        <v>6.86</v>
      </c>
      <c r="L396" s="86">
        <v>50.43</v>
      </c>
      <c r="M396" s="86">
        <v>47.85</v>
      </c>
      <c r="N396" s="86">
        <v>47.36</v>
      </c>
      <c r="O396" s="86">
        <v>-4651.0</v>
      </c>
      <c r="P396" s="87" t="s">
        <v>626</v>
      </c>
      <c r="Q396" s="86">
        <v>-459.0</v>
      </c>
      <c r="R396" s="86">
        <v>-101.0</v>
      </c>
      <c r="S396" s="88">
        <v>32982.0</v>
      </c>
      <c r="T396" s="88">
        <v>56.17</v>
      </c>
      <c r="U396" s="89">
        <v>46132.0</v>
      </c>
      <c r="V396" s="84"/>
      <c r="W396" s="90"/>
    </row>
    <row r="397">
      <c r="A397" s="83" t="s">
        <v>1393</v>
      </c>
      <c r="B397" s="84" t="s">
        <v>1394</v>
      </c>
      <c r="C397" s="84" t="s">
        <v>557</v>
      </c>
      <c r="D397" s="86">
        <v>54.4</v>
      </c>
      <c r="E397" s="86">
        <v>1.0</v>
      </c>
      <c r="F397" s="86">
        <v>1.87</v>
      </c>
      <c r="G397" s="87" t="s">
        <v>612</v>
      </c>
      <c r="H397" s="86">
        <v>0.75</v>
      </c>
      <c r="I397" s="86">
        <v>0.0</v>
      </c>
      <c r="J397" s="86">
        <v>240.0</v>
      </c>
      <c r="K397" s="86">
        <v>0.5</v>
      </c>
      <c r="L397" s="86">
        <v>53.78</v>
      </c>
      <c r="M397" s="86">
        <v>54.76</v>
      </c>
      <c r="N397" s="86">
        <v>55.9</v>
      </c>
      <c r="O397" s="86">
        <v>8.0</v>
      </c>
      <c r="P397" s="87" t="s">
        <v>530</v>
      </c>
      <c r="Q397" s="86">
        <v>0.0</v>
      </c>
      <c r="R397" s="86">
        <v>14.0</v>
      </c>
      <c r="S397" s="88">
        <v>87.0</v>
      </c>
      <c r="T397" s="88">
        <v>36.25</v>
      </c>
      <c r="U397" s="89">
        <v>46132.0</v>
      </c>
      <c r="V397" s="84"/>
      <c r="W397" s="90"/>
    </row>
    <row r="398">
      <c r="A398" s="83" t="s">
        <v>1395</v>
      </c>
      <c r="B398" s="84" t="s">
        <v>1396</v>
      </c>
      <c r="C398" s="84" t="s">
        <v>565</v>
      </c>
      <c r="D398" s="86">
        <v>120.0</v>
      </c>
      <c r="E398" s="86">
        <v>-0.5</v>
      </c>
      <c r="F398" s="86">
        <v>-0.41</v>
      </c>
      <c r="G398" s="87" t="s">
        <v>524</v>
      </c>
      <c r="H398" s="86">
        <v>-1.22</v>
      </c>
      <c r="I398" s="86">
        <v>0.0</v>
      </c>
      <c r="J398" s="86">
        <v>49.0</v>
      </c>
      <c r="K398" s="86">
        <v>0.03</v>
      </c>
      <c r="L398" s="86">
        <v>120.4</v>
      </c>
      <c r="M398" s="86">
        <v>119.65</v>
      </c>
      <c r="N398" s="86">
        <v>118.4</v>
      </c>
      <c r="O398" s="86">
        <v>4.0</v>
      </c>
      <c r="P398" s="87" t="s">
        <v>554</v>
      </c>
      <c r="Q398" s="86">
        <v>0.0</v>
      </c>
      <c r="R398" s="86">
        <v>0.0</v>
      </c>
      <c r="S398" s="88">
        <v>3.0</v>
      </c>
      <c r="T398" s="88">
        <v>6.12</v>
      </c>
      <c r="U398" s="89">
        <v>46132.0</v>
      </c>
      <c r="V398" s="84"/>
      <c r="W398" s="90"/>
    </row>
    <row r="399">
      <c r="A399" s="83" t="s">
        <v>1397</v>
      </c>
      <c r="B399" s="84" t="s">
        <v>1398</v>
      </c>
      <c r="C399" s="84" t="s">
        <v>561</v>
      </c>
      <c r="D399" s="86">
        <v>35.0</v>
      </c>
      <c r="E399" s="86">
        <v>-1.8</v>
      </c>
      <c r="F399" s="86">
        <v>-4.89</v>
      </c>
      <c r="G399" s="87" t="s">
        <v>585</v>
      </c>
      <c r="H399" s="86">
        <v>4.13</v>
      </c>
      <c r="I399" s="86">
        <v>0.0</v>
      </c>
      <c r="J399" s="86">
        <v>3033.0</v>
      </c>
      <c r="K399" s="86">
        <v>1.79</v>
      </c>
      <c r="L399" s="86">
        <v>35.78</v>
      </c>
      <c r="M399" s="86">
        <v>32.61</v>
      </c>
      <c r="N399" s="86">
        <v>28.8</v>
      </c>
      <c r="O399" s="86">
        <v>4.0</v>
      </c>
      <c r="P399" s="87" t="s">
        <v>558</v>
      </c>
      <c r="Q399" s="86">
        <v>0.0</v>
      </c>
      <c r="R399" s="86">
        <v>-2.0</v>
      </c>
      <c r="S399" s="88">
        <v>0.0</v>
      </c>
      <c r="T399" s="88">
        <v>0.0</v>
      </c>
      <c r="U399" s="89">
        <v>46132.0</v>
      </c>
      <c r="V399" s="84"/>
      <c r="W399" s="90"/>
    </row>
    <row r="400">
      <c r="A400" s="83" t="s">
        <v>1399</v>
      </c>
      <c r="B400" s="84" t="s">
        <v>1400</v>
      </c>
      <c r="C400" s="84" t="s">
        <v>515</v>
      </c>
      <c r="D400" s="86">
        <v>56.1</v>
      </c>
      <c r="E400" s="86">
        <v>-0.3</v>
      </c>
      <c r="F400" s="86">
        <v>-0.53</v>
      </c>
      <c r="G400" s="87" t="s">
        <v>544</v>
      </c>
      <c r="H400" s="86">
        <v>-0.89</v>
      </c>
      <c r="I400" s="86">
        <v>0.0</v>
      </c>
      <c r="J400" s="86">
        <v>304.0</v>
      </c>
      <c r="K400" s="86">
        <v>0.12</v>
      </c>
      <c r="L400" s="86">
        <v>56.44</v>
      </c>
      <c r="M400" s="86">
        <v>56.62</v>
      </c>
      <c r="N400" s="86">
        <v>55.95</v>
      </c>
      <c r="O400" s="86">
        <v>-32.0</v>
      </c>
      <c r="P400" s="87" t="s">
        <v>544</v>
      </c>
      <c r="Q400" s="86">
        <v>-1.0</v>
      </c>
      <c r="R400" s="86">
        <v>0.0</v>
      </c>
      <c r="S400" s="88">
        <v>72.0</v>
      </c>
      <c r="T400" s="88">
        <v>23.68</v>
      </c>
      <c r="U400" s="89">
        <v>46132.0</v>
      </c>
      <c r="V400" s="84"/>
      <c r="W400" s="90"/>
    </row>
    <row r="401">
      <c r="A401" s="83" t="s">
        <v>1401</v>
      </c>
      <c r="B401" s="84" t="s">
        <v>1402</v>
      </c>
      <c r="C401" s="84" t="s">
        <v>523</v>
      </c>
      <c r="D401" s="86">
        <v>100.0</v>
      </c>
      <c r="E401" s="86">
        <v>-1.5</v>
      </c>
      <c r="F401" s="86">
        <v>-1.48</v>
      </c>
      <c r="G401" s="87" t="s">
        <v>549</v>
      </c>
      <c r="H401" s="86">
        <v>-1.47</v>
      </c>
      <c r="I401" s="86">
        <v>1.0</v>
      </c>
      <c r="J401" s="86">
        <v>97.0</v>
      </c>
      <c r="K401" s="86">
        <v>0.25</v>
      </c>
      <c r="L401" s="86">
        <v>100.8</v>
      </c>
      <c r="M401" s="86">
        <v>100.26</v>
      </c>
      <c r="N401" s="86">
        <v>97.14</v>
      </c>
      <c r="O401" s="86">
        <v>5.0</v>
      </c>
      <c r="P401" s="87" t="s">
        <v>548</v>
      </c>
      <c r="Q401" s="86">
        <v>0.0</v>
      </c>
      <c r="R401" s="86">
        <v>0.0</v>
      </c>
      <c r="S401" s="88">
        <v>11.0</v>
      </c>
      <c r="T401" s="88">
        <v>11.34</v>
      </c>
      <c r="U401" s="89">
        <v>46132.0</v>
      </c>
      <c r="V401" s="84"/>
      <c r="W401" s="90"/>
    </row>
    <row r="402">
      <c r="A402" s="83" t="s">
        <v>1403</v>
      </c>
      <c r="B402" s="84" t="s">
        <v>1404</v>
      </c>
      <c r="C402" s="84" t="s">
        <v>561</v>
      </c>
      <c r="D402" s="86">
        <v>114.5</v>
      </c>
      <c r="E402" s="86">
        <v>10.0</v>
      </c>
      <c r="F402" s="86">
        <v>9.57</v>
      </c>
      <c r="G402" s="87" t="s">
        <v>575</v>
      </c>
      <c r="H402" s="86">
        <v>19.18</v>
      </c>
      <c r="I402" s="86">
        <v>2.0</v>
      </c>
      <c r="J402" s="86">
        <v>32102.0</v>
      </c>
      <c r="K402" s="86">
        <v>6.43</v>
      </c>
      <c r="L402" s="86">
        <v>106.1</v>
      </c>
      <c r="M402" s="86">
        <v>100.37</v>
      </c>
      <c r="N402" s="86">
        <v>96.28</v>
      </c>
      <c r="O402" s="86">
        <v>3601.0</v>
      </c>
      <c r="P402" s="87" t="s">
        <v>530</v>
      </c>
      <c r="Q402" s="86">
        <v>-152.0</v>
      </c>
      <c r="R402" s="86">
        <v>249.0</v>
      </c>
      <c r="S402" s="88">
        <v>14794.0</v>
      </c>
      <c r="T402" s="88">
        <v>46.08</v>
      </c>
      <c r="U402" s="89">
        <v>46132.0</v>
      </c>
      <c r="V402" s="84" t="s">
        <v>1405</v>
      </c>
      <c r="W402" s="90"/>
    </row>
    <row r="403">
      <c r="A403" s="83" t="s">
        <v>1406</v>
      </c>
      <c r="B403" s="84" t="s">
        <v>1407</v>
      </c>
      <c r="C403" s="84" t="s">
        <v>565</v>
      </c>
      <c r="D403" s="86">
        <v>31.7</v>
      </c>
      <c r="E403" s="86">
        <v>-1.4</v>
      </c>
      <c r="F403" s="86">
        <v>-4.23</v>
      </c>
      <c r="G403" s="87" t="s">
        <v>582</v>
      </c>
      <c r="H403" s="86">
        <v>0.44</v>
      </c>
      <c r="I403" s="86">
        <v>0.0</v>
      </c>
      <c r="J403" s="86">
        <v>35315.0</v>
      </c>
      <c r="K403" s="86">
        <v>1.64</v>
      </c>
      <c r="L403" s="86">
        <v>32.27</v>
      </c>
      <c r="M403" s="86">
        <v>32.1</v>
      </c>
      <c r="N403" s="86">
        <v>31.54</v>
      </c>
      <c r="O403" s="86">
        <v>-12793.0</v>
      </c>
      <c r="P403" s="87" t="s">
        <v>585</v>
      </c>
      <c r="Q403" s="86">
        <v>-29.0</v>
      </c>
      <c r="R403" s="86">
        <v>-1389.0</v>
      </c>
      <c r="S403" s="88">
        <v>8835.0</v>
      </c>
      <c r="T403" s="88">
        <v>25.02</v>
      </c>
      <c r="U403" s="89">
        <v>46132.0</v>
      </c>
      <c r="V403" s="84"/>
      <c r="W403" s="90"/>
    </row>
    <row r="404">
      <c r="A404" s="83" t="s">
        <v>1408</v>
      </c>
      <c r="B404" s="84" t="s">
        <v>1409</v>
      </c>
      <c r="C404" s="84" t="s">
        <v>538</v>
      </c>
      <c r="D404" s="86">
        <v>108.5</v>
      </c>
      <c r="E404" s="86">
        <v>2.5</v>
      </c>
      <c r="F404" s="86">
        <v>2.36</v>
      </c>
      <c r="G404" s="87" t="s">
        <v>548</v>
      </c>
      <c r="H404" s="86">
        <v>7.36</v>
      </c>
      <c r="I404" s="86">
        <v>0.0</v>
      </c>
      <c r="J404" s="86">
        <v>2170.0</v>
      </c>
      <c r="K404" s="86">
        <v>2.62</v>
      </c>
      <c r="L404" s="86">
        <v>106.1</v>
      </c>
      <c r="M404" s="86">
        <v>102.0</v>
      </c>
      <c r="N404" s="86">
        <v>100.95</v>
      </c>
      <c r="O404" s="86">
        <v>284.0</v>
      </c>
      <c r="P404" s="87" t="s">
        <v>697</v>
      </c>
      <c r="Q404" s="86">
        <v>0.0</v>
      </c>
      <c r="R404" s="86">
        <v>50.0</v>
      </c>
      <c r="S404" s="88">
        <v>856.0</v>
      </c>
      <c r="T404" s="88">
        <v>39.45</v>
      </c>
      <c r="U404" s="89">
        <v>46132.0</v>
      </c>
      <c r="V404" s="84" t="s">
        <v>1410</v>
      </c>
      <c r="W404" s="90"/>
    </row>
    <row r="405">
      <c r="A405" s="83" t="s">
        <v>1411</v>
      </c>
      <c r="B405" s="84" t="s">
        <v>1412</v>
      </c>
      <c r="C405" s="84" t="s">
        <v>533</v>
      </c>
      <c r="D405" s="86">
        <v>473.0</v>
      </c>
      <c r="E405" s="86">
        <v>43.0</v>
      </c>
      <c r="F405" s="86">
        <v>10.0</v>
      </c>
      <c r="G405" s="87" t="s">
        <v>554</v>
      </c>
      <c r="H405" s="86">
        <v>25.58</v>
      </c>
      <c r="I405" s="86">
        <v>3.0</v>
      </c>
      <c r="J405" s="86">
        <v>2050.0</v>
      </c>
      <c r="K405" s="86">
        <v>0.64</v>
      </c>
      <c r="L405" s="86">
        <v>426.8</v>
      </c>
      <c r="M405" s="86">
        <v>385.55</v>
      </c>
      <c r="N405" s="86">
        <v>354.02</v>
      </c>
      <c r="O405" s="86">
        <v>385.0</v>
      </c>
      <c r="P405" s="87" t="s">
        <v>530</v>
      </c>
      <c r="Q405" s="86">
        <v>-5.0</v>
      </c>
      <c r="R405" s="86">
        <v>131.0</v>
      </c>
      <c r="S405" s="88">
        <v>237.0</v>
      </c>
      <c r="T405" s="88">
        <v>11.56</v>
      </c>
      <c r="U405" s="89">
        <v>46132.0</v>
      </c>
      <c r="V405" s="84"/>
      <c r="W405" s="90"/>
    </row>
    <row r="406">
      <c r="A406" s="83" t="s">
        <v>1413</v>
      </c>
      <c r="B406" s="84" t="s">
        <v>1414</v>
      </c>
      <c r="C406" s="84" t="s">
        <v>533</v>
      </c>
      <c r="D406" s="86">
        <v>120.5</v>
      </c>
      <c r="E406" s="86">
        <v>-10.5</v>
      </c>
      <c r="F406" s="86">
        <v>-8.02</v>
      </c>
      <c r="G406" s="87" t="s">
        <v>529</v>
      </c>
      <c r="H406" s="86">
        <v>-19.15</v>
      </c>
      <c r="I406" s="86">
        <v>2.0</v>
      </c>
      <c r="J406" s="86">
        <v>170786.0</v>
      </c>
      <c r="K406" s="86">
        <v>8.62</v>
      </c>
      <c r="L406" s="86">
        <v>137.6</v>
      </c>
      <c r="M406" s="86">
        <v>141.0</v>
      </c>
      <c r="N406" s="86">
        <v>137.47</v>
      </c>
      <c r="O406" s="86">
        <v>1245.0</v>
      </c>
      <c r="P406" s="87" t="s">
        <v>575</v>
      </c>
      <c r="Q406" s="86">
        <v>-5950.0</v>
      </c>
      <c r="R406" s="86">
        <v>-482.0</v>
      </c>
      <c r="S406" s="88">
        <v>82406.0</v>
      </c>
      <c r="T406" s="88">
        <v>48.25</v>
      </c>
      <c r="U406" s="89">
        <v>46132.0</v>
      </c>
      <c r="V406" s="84"/>
      <c r="W406" s="90"/>
    </row>
    <row r="407">
      <c r="A407" s="83" t="s">
        <v>1415</v>
      </c>
      <c r="B407" s="84" t="s">
        <v>1416</v>
      </c>
      <c r="C407" s="84" t="s">
        <v>663</v>
      </c>
      <c r="D407" s="86">
        <v>194.5</v>
      </c>
      <c r="E407" s="86">
        <v>-0.5</v>
      </c>
      <c r="F407" s="86">
        <v>-0.26</v>
      </c>
      <c r="G407" s="87" t="s">
        <v>585</v>
      </c>
      <c r="H407" s="86">
        <v>4.51</v>
      </c>
      <c r="I407" s="86">
        <v>0.0</v>
      </c>
      <c r="J407" s="86">
        <v>63.0</v>
      </c>
      <c r="K407" s="86">
        <v>0.15</v>
      </c>
      <c r="L407" s="86">
        <v>193.5</v>
      </c>
      <c r="M407" s="86">
        <v>190.35</v>
      </c>
      <c r="N407" s="86">
        <v>188.55</v>
      </c>
      <c r="O407" s="86">
        <v>-11.0</v>
      </c>
      <c r="P407" s="87" t="s">
        <v>585</v>
      </c>
      <c r="Q407" s="86">
        <v>0.0</v>
      </c>
      <c r="R407" s="86">
        <v>0.0</v>
      </c>
      <c r="S407" s="88">
        <v>5.0</v>
      </c>
      <c r="T407" s="88">
        <v>7.94</v>
      </c>
      <c r="U407" s="89">
        <v>46132.0</v>
      </c>
      <c r="V407" s="84"/>
      <c r="W407" s="90"/>
    </row>
    <row r="408">
      <c r="A408" s="83" t="s">
        <v>1417</v>
      </c>
      <c r="B408" s="84" t="s">
        <v>1418</v>
      </c>
      <c r="C408" s="84" t="s">
        <v>588</v>
      </c>
      <c r="D408" s="86">
        <v>7.78</v>
      </c>
      <c r="E408" s="86">
        <v>-0.06</v>
      </c>
      <c r="F408" s="86">
        <v>-0.77</v>
      </c>
      <c r="G408" s="87" t="s">
        <v>524</v>
      </c>
      <c r="H408" s="86">
        <v>-1.01</v>
      </c>
      <c r="I408" s="86">
        <v>0.0</v>
      </c>
      <c r="J408" s="86">
        <v>1457.0</v>
      </c>
      <c r="K408" s="86">
        <v>0.19</v>
      </c>
      <c r="L408" s="86">
        <v>7.83</v>
      </c>
      <c r="M408" s="86">
        <v>7.84</v>
      </c>
      <c r="N408" s="86">
        <v>7.89</v>
      </c>
      <c r="O408" s="86">
        <v>-849.0</v>
      </c>
      <c r="P408" s="87" t="s">
        <v>664</v>
      </c>
      <c r="Q408" s="86">
        <v>0.0</v>
      </c>
      <c r="R408" s="86">
        <v>0.0</v>
      </c>
      <c r="S408" s="88">
        <v>60.0</v>
      </c>
      <c r="T408" s="88">
        <v>4.12</v>
      </c>
      <c r="U408" s="89">
        <v>46132.0</v>
      </c>
      <c r="V408" s="84"/>
      <c r="W408" s="90"/>
    </row>
    <row r="409">
      <c r="A409" s="83" t="s">
        <v>1419</v>
      </c>
      <c r="B409" s="84" t="s">
        <v>1420</v>
      </c>
      <c r="C409" s="84" t="s">
        <v>623</v>
      </c>
      <c r="D409" s="86">
        <v>17.95</v>
      </c>
      <c r="E409" s="86">
        <v>-0.05</v>
      </c>
      <c r="F409" s="86">
        <v>-0.28</v>
      </c>
      <c r="G409" s="87" t="s">
        <v>566</v>
      </c>
      <c r="H409" s="86">
        <v>0.0</v>
      </c>
      <c r="I409" s="86">
        <v>0.0</v>
      </c>
      <c r="J409" s="86">
        <v>111.0</v>
      </c>
      <c r="K409" s="86">
        <v>0.06</v>
      </c>
      <c r="L409" s="86">
        <v>17.98</v>
      </c>
      <c r="M409" s="86">
        <v>17.94</v>
      </c>
      <c r="N409" s="86">
        <v>17.94</v>
      </c>
      <c r="O409" s="86">
        <v>100.0</v>
      </c>
      <c r="P409" s="87" t="s">
        <v>554</v>
      </c>
      <c r="Q409" s="86">
        <v>0.0</v>
      </c>
      <c r="R409" s="86">
        <v>0.0</v>
      </c>
      <c r="S409" s="88">
        <v>1.0</v>
      </c>
      <c r="T409" s="88">
        <v>0.9</v>
      </c>
      <c r="U409" s="89">
        <v>46132.0</v>
      </c>
      <c r="V409" s="84" t="s">
        <v>1421</v>
      </c>
      <c r="W409" s="90"/>
    </row>
    <row r="410">
      <c r="A410" s="83" t="s">
        <v>1422</v>
      </c>
      <c r="B410" s="84" t="s">
        <v>1423</v>
      </c>
      <c r="C410" s="84" t="s">
        <v>561</v>
      </c>
      <c r="D410" s="86">
        <v>38.0</v>
      </c>
      <c r="E410" s="86">
        <v>0.7</v>
      </c>
      <c r="F410" s="86">
        <v>1.88</v>
      </c>
      <c r="G410" s="87" t="s">
        <v>534</v>
      </c>
      <c r="H410" s="86">
        <v>3.32</v>
      </c>
      <c r="I410" s="86">
        <v>1.0</v>
      </c>
      <c r="J410" s="86">
        <v>778.0</v>
      </c>
      <c r="K410" s="86">
        <v>0.88</v>
      </c>
      <c r="L410" s="86">
        <v>37.89</v>
      </c>
      <c r="M410" s="86">
        <v>35.72</v>
      </c>
      <c r="N410" s="86">
        <v>33.27</v>
      </c>
      <c r="O410" s="86">
        <v>-45.0</v>
      </c>
      <c r="P410" s="87" t="s">
        <v>582</v>
      </c>
      <c r="Q410" s="86">
        <v>0.0</v>
      </c>
      <c r="R410" s="86">
        <v>-14.0</v>
      </c>
      <c r="S410" s="88">
        <v>303.0</v>
      </c>
      <c r="T410" s="88">
        <v>38.95</v>
      </c>
      <c r="U410" s="89">
        <v>46132.0</v>
      </c>
      <c r="V410" s="84"/>
      <c r="W410" s="90"/>
    </row>
    <row r="411">
      <c r="A411" s="83" t="s">
        <v>1424</v>
      </c>
      <c r="B411" s="84" t="s">
        <v>1425</v>
      </c>
      <c r="C411" s="84" t="s">
        <v>707</v>
      </c>
      <c r="D411" s="86">
        <v>21.6</v>
      </c>
      <c r="E411" s="86">
        <v>-0.15</v>
      </c>
      <c r="F411" s="86">
        <v>-0.69</v>
      </c>
      <c r="G411" s="87" t="s">
        <v>570</v>
      </c>
      <c r="H411" s="86">
        <v>-0.92</v>
      </c>
      <c r="I411" s="86">
        <v>0.0</v>
      </c>
      <c r="J411" s="86">
        <v>175.0</v>
      </c>
      <c r="K411" s="86">
        <v>0.15</v>
      </c>
      <c r="L411" s="86">
        <v>21.69</v>
      </c>
      <c r="M411" s="86">
        <v>21.77</v>
      </c>
      <c r="N411" s="86">
        <v>21.8</v>
      </c>
      <c r="O411" s="86">
        <v>6.0</v>
      </c>
      <c r="P411" s="87" t="s">
        <v>554</v>
      </c>
      <c r="Q411" s="86">
        <v>0.0</v>
      </c>
      <c r="R411" s="86">
        <v>-17.0</v>
      </c>
      <c r="S411" s="88">
        <v>9.0</v>
      </c>
      <c r="T411" s="88">
        <v>5.14</v>
      </c>
      <c r="U411" s="89">
        <v>46132.0</v>
      </c>
      <c r="V411" s="84"/>
      <c r="W411" s="90"/>
    </row>
    <row r="412">
      <c r="A412" s="83" t="s">
        <v>1426</v>
      </c>
      <c r="B412" s="84" t="s">
        <v>1427</v>
      </c>
      <c r="C412" s="84" t="s">
        <v>557</v>
      </c>
      <c r="D412" s="86">
        <v>332.5</v>
      </c>
      <c r="E412" s="86">
        <v>-19.5</v>
      </c>
      <c r="F412" s="86">
        <v>-5.54</v>
      </c>
      <c r="G412" s="87" t="s">
        <v>553</v>
      </c>
      <c r="H412" s="86">
        <v>2.08</v>
      </c>
      <c r="I412" s="86">
        <v>5.0</v>
      </c>
      <c r="J412" s="86">
        <v>2453.0</v>
      </c>
      <c r="K412" s="86">
        <v>6.8</v>
      </c>
      <c r="L412" s="86">
        <v>358.5</v>
      </c>
      <c r="M412" s="86">
        <v>341.8</v>
      </c>
      <c r="N412" s="86">
        <v>324.07</v>
      </c>
      <c r="O412" s="86">
        <v>-443.0</v>
      </c>
      <c r="P412" s="87" t="s">
        <v>529</v>
      </c>
      <c r="Q412" s="86">
        <v>0.0</v>
      </c>
      <c r="R412" s="86">
        <v>-30.0</v>
      </c>
      <c r="S412" s="88">
        <v>1020.0</v>
      </c>
      <c r="T412" s="88">
        <v>41.58</v>
      </c>
      <c r="U412" s="89">
        <v>46132.0</v>
      </c>
      <c r="V412" s="84"/>
      <c r="W412" s="90"/>
    </row>
    <row r="413">
      <c r="A413" s="83" t="s">
        <v>1428</v>
      </c>
      <c r="B413" s="84" t="s">
        <v>1429</v>
      </c>
      <c r="C413" s="84" t="s">
        <v>557</v>
      </c>
      <c r="D413" s="86">
        <v>369.0</v>
      </c>
      <c r="E413" s="86">
        <v>10.0</v>
      </c>
      <c r="F413" s="86">
        <v>2.79</v>
      </c>
      <c r="G413" s="87" t="s">
        <v>694</v>
      </c>
      <c r="H413" s="86">
        <v>2.73</v>
      </c>
      <c r="I413" s="86">
        <v>1.0</v>
      </c>
      <c r="J413" s="86">
        <v>10305.0</v>
      </c>
      <c r="K413" s="86">
        <v>6.67</v>
      </c>
      <c r="L413" s="86">
        <v>354.9</v>
      </c>
      <c r="M413" s="86">
        <v>361.1</v>
      </c>
      <c r="N413" s="86">
        <v>350.55</v>
      </c>
      <c r="O413" s="86">
        <v>-1080.0</v>
      </c>
      <c r="P413" s="87" t="s">
        <v>549</v>
      </c>
      <c r="Q413" s="86">
        <v>186.0</v>
      </c>
      <c r="R413" s="86">
        <v>93.0</v>
      </c>
      <c r="S413" s="88">
        <v>5399.0</v>
      </c>
      <c r="T413" s="88">
        <v>52.39</v>
      </c>
      <c r="U413" s="89">
        <v>46132.0</v>
      </c>
      <c r="V413" s="84"/>
      <c r="W413" s="90"/>
    </row>
    <row r="414">
      <c r="A414" s="83" t="s">
        <v>1430</v>
      </c>
      <c r="B414" s="84" t="s">
        <v>1431</v>
      </c>
      <c r="C414" s="84" t="s">
        <v>569</v>
      </c>
      <c r="D414" s="86">
        <v>48.0</v>
      </c>
      <c r="E414" s="86">
        <v>-0.2</v>
      </c>
      <c r="F414" s="86">
        <v>-0.41</v>
      </c>
      <c r="G414" s="87" t="s">
        <v>516</v>
      </c>
      <c r="H414" s="86">
        <v>-2.76</v>
      </c>
      <c r="I414" s="86">
        <v>0.0</v>
      </c>
      <c r="J414" s="86">
        <v>39.0</v>
      </c>
      <c r="K414" s="86">
        <v>0.11</v>
      </c>
      <c r="L414" s="86">
        <v>48.47</v>
      </c>
      <c r="M414" s="86">
        <v>49.92</v>
      </c>
      <c r="N414" s="86">
        <v>52.02</v>
      </c>
      <c r="O414" s="86">
        <v>-5.0</v>
      </c>
      <c r="P414" s="87" t="s">
        <v>833</v>
      </c>
      <c r="Q414" s="86">
        <v>0.0</v>
      </c>
      <c r="R414" s="86">
        <v>0.0</v>
      </c>
      <c r="S414" s="88">
        <v>6.0</v>
      </c>
      <c r="T414" s="88">
        <v>15.38</v>
      </c>
      <c r="U414" s="89">
        <v>46132.0</v>
      </c>
      <c r="V414" s="84"/>
      <c r="W414" s="90"/>
    </row>
    <row r="415">
      <c r="A415" s="83" t="s">
        <v>1432</v>
      </c>
      <c r="B415" s="84" t="s">
        <v>1433</v>
      </c>
      <c r="C415" s="84" t="s">
        <v>533</v>
      </c>
      <c r="D415" s="86">
        <v>59.5</v>
      </c>
      <c r="E415" s="86">
        <v>-2.9</v>
      </c>
      <c r="F415" s="86">
        <v>-4.65</v>
      </c>
      <c r="G415" s="87" t="s">
        <v>585</v>
      </c>
      <c r="H415" s="86">
        <v>14.87</v>
      </c>
      <c r="I415" s="86">
        <v>3.0</v>
      </c>
      <c r="J415" s="86">
        <v>1614.0</v>
      </c>
      <c r="K415" s="86">
        <v>1.67</v>
      </c>
      <c r="L415" s="86">
        <v>59.36</v>
      </c>
      <c r="M415" s="86">
        <v>54.05</v>
      </c>
      <c r="N415" s="86">
        <v>51.59</v>
      </c>
      <c r="O415" s="86">
        <v>-451.0</v>
      </c>
      <c r="P415" s="87" t="s">
        <v>833</v>
      </c>
      <c r="Q415" s="86">
        <v>0.0</v>
      </c>
      <c r="R415" s="86">
        <v>-4.0</v>
      </c>
      <c r="S415" s="88">
        <v>374.0</v>
      </c>
      <c r="T415" s="88">
        <v>23.17</v>
      </c>
      <c r="U415" s="89">
        <v>46132.0</v>
      </c>
      <c r="V415" s="84"/>
      <c r="W415" s="90"/>
    </row>
    <row r="416">
      <c r="A416" s="83" t="s">
        <v>1434</v>
      </c>
      <c r="B416" s="84" t="s">
        <v>1435</v>
      </c>
      <c r="C416" s="84" t="s">
        <v>601</v>
      </c>
      <c r="D416" s="86">
        <v>39.1</v>
      </c>
      <c r="E416" s="86">
        <v>0.5</v>
      </c>
      <c r="F416" s="86">
        <v>1.3</v>
      </c>
      <c r="G416" s="87" t="s">
        <v>554</v>
      </c>
      <c r="H416" s="86">
        <v>13.89</v>
      </c>
      <c r="I416" s="86">
        <v>1.0</v>
      </c>
      <c r="J416" s="86">
        <v>4362.0</v>
      </c>
      <c r="K416" s="86">
        <v>4.07</v>
      </c>
      <c r="L416" s="86">
        <v>36.49</v>
      </c>
      <c r="M416" s="86">
        <v>35.08</v>
      </c>
      <c r="N416" s="86">
        <v>34.41</v>
      </c>
      <c r="O416" s="86">
        <v>-749.0</v>
      </c>
      <c r="P416" s="87" t="s">
        <v>582</v>
      </c>
      <c r="Q416" s="86">
        <v>0.0</v>
      </c>
      <c r="R416" s="86">
        <v>-5.0</v>
      </c>
      <c r="S416" s="88">
        <v>1894.0</v>
      </c>
      <c r="T416" s="88">
        <v>43.42</v>
      </c>
      <c r="U416" s="89">
        <v>46132.0</v>
      </c>
      <c r="V416" s="84"/>
      <c r="W416" s="90"/>
    </row>
    <row r="417">
      <c r="A417" s="83" t="s">
        <v>1436</v>
      </c>
      <c r="B417" s="84" t="s">
        <v>1437</v>
      </c>
      <c r="C417" s="84" t="s">
        <v>515</v>
      </c>
      <c r="D417" s="86">
        <v>20.8</v>
      </c>
      <c r="E417" s="86">
        <v>-0.15</v>
      </c>
      <c r="F417" s="86">
        <v>-0.72</v>
      </c>
      <c r="G417" s="87" t="s">
        <v>664</v>
      </c>
      <c r="H417" s="86">
        <v>-1.17</v>
      </c>
      <c r="I417" s="86">
        <v>0.0</v>
      </c>
      <c r="J417" s="86">
        <v>21858.0</v>
      </c>
      <c r="K417" s="86">
        <v>0.13</v>
      </c>
      <c r="L417" s="86">
        <v>20.9</v>
      </c>
      <c r="M417" s="86">
        <v>20.99</v>
      </c>
      <c r="N417" s="86">
        <v>20.4</v>
      </c>
      <c r="O417" s="86">
        <v>-1383.0</v>
      </c>
      <c r="P417" s="87" t="s">
        <v>664</v>
      </c>
      <c r="Q417" s="86">
        <v>-1085.0</v>
      </c>
      <c r="R417" s="86">
        <v>-676.0</v>
      </c>
      <c r="S417" s="88">
        <v>3333.0</v>
      </c>
      <c r="T417" s="88">
        <v>15.25</v>
      </c>
      <c r="U417" s="89">
        <v>46132.0</v>
      </c>
      <c r="V417" s="84"/>
      <c r="W417" s="90"/>
    </row>
    <row r="418">
      <c r="A418" s="83" t="s">
        <v>1438</v>
      </c>
      <c r="B418" s="84" t="s">
        <v>1439</v>
      </c>
      <c r="C418" s="84" t="s">
        <v>561</v>
      </c>
      <c r="D418" s="86">
        <v>29.75</v>
      </c>
      <c r="E418" s="86">
        <v>-0.05</v>
      </c>
      <c r="F418" s="86">
        <v>-0.17</v>
      </c>
      <c r="G418" s="87" t="s">
        <v>773</v>
      </c>
      <c r="H418" s="86">
        <v>1.71</v>
      </c>
      <c r="I418" s="86">
        <v>0.0</v>
      </c>
      <c r="J418" s="86">
        <v>29.0</v>
      </c>
      <c r="K418" s="86">
        <v>0.07</v>
      </c>
      <c r="L418" s="86">
        <v>29.53</v>
      </c>
      <c r="M418" s="86">
        <v>29.41</v>
      </c>
      <c r="N418" s="86">
        <v>29.76</v>
      </c>
      <c r="O418" s="86">
        <v>-1.0</v>
      </c>
      <c r="P418" s="87" t="s">
        <v>516</v>
      </c>
      <c r="Q418" s="86">
        <v>0.0</v>
      </c>
      <c r="R418" s="86">
        <v>0.0</v>
      </c>
      <c r="S418" s="88">
        <v>1.0</v>
      </c>
      <c r="T418" s="88">
        <v>3.45</v>
      </c>
      <c r="U418" s="89">
        <v>46132.0</v>
      </c>
      <c r="V418" s="84"/>
      <c r="W418" s="90"/>
    </row>
    <row r="419">
      <c r="A419" s="83" t="s">
        <v>1440</v>
      </c>
      <c r="B419" s="84" t="s">
        <v>1441</v>
      </c>
      <c r="C419" s="84" t="s">
        <v>623</v>
      </c>
      <c r="D419" s="86">
        <v>16.6</v>
      </c>
      <c r="E419" s="86">
        <v>-0.1</v>
      </c>
      <c r="F419" s="86">
        <v>-0.6</v>
      </c>
      <c r="G419" s="87" t="s">
        <v>664</v>
      </c>
      <c r="H419" s="86">
        <v>-3.45</v>
      </c>
      <c r="I419" s="86">
        <v>0.0</v>
      </c>
      <c r="J419" s="86">
        <v>5360.0</v>
      </c>
      <c r="K419" s="86">
        <v>0.33</v>
      </c>
      <c r="L419" s="86">
        <v>16.84</v>
      </c>
      <c r="M419" s="86">
        <v>16.52</v>
      </c>
      <c r="N419" s="86">
        <v>16.14</v>
      </c>
      <c r="O419" s="86">
        <v>329.0</v>
      </c>
      <c r="P419" s="87" t="s">
        <v>575</v>
      </c>
      <c r="Q419" s="86">
        <v>-494.0</v>
      </c>
      <c r="R419" s="86">
        <v>-42.0</v>
      </c>
      <c r="S419" s="88">
        <v>1505.0</v>
      </c>
      <c r="T419" s="88">
        <v>28.08</v>
      </c>
      <c r="U419" s="89">
        <v>46132.0</v>
      </c>
      <c r="V419" s="84"/>
      <c r="W419" s="90"/>
    </row>
    <row r="420">
      <c r="A420" s="83" t="s">
        <v>1442</v>
      </c>
      <c r="B420" s="84" t="s">
        <v>1443</v>
      </c>
      <c r="C420" s="84" t="s">
        <v>588</v>
      </c>
      <c r="D420" s="86">
        <v>10.7</v>
      </c>
      <c r="E420" s="86">
        <v>-0.15</v>
      </c>
      <c r="F420" s="86">
        <v>-1.38</v>
      </c>
      <c r="G420" s="87" t="s">
        <v>516</v>
      </c>
      <c r="H420" s="86">
        <v>-2.3</v>
      </c>
      <c r="I420" s="86">
        <v>0.0</v>
      </c>
      <c r="J420" s="86">
        <v>2559.0</v>
      </c>
      <c r="K420" s="86">
        <v>0.25</v>
      </c>
      <c r="L420" s="86">
        <v>10.84</v>
      </c>
      <c r="M420" s="86">
        <v>10.79</v>
      </c>
      <c r="N420" s="86">
        <v>10.75</v>
      </c>
      <c r="O420" s="86">
        <v>-462.0</v>
      </c>
      <c r="P420" s="87" t="s">
        <v>516</v>
      </c>
      <c r="Q420" s="86">
        <v>0.0</v>
      </c>
      <c r="R420" s="86">
        <v>0.0</v>
      </c>
      <c r="S420" s="88">
        <v>630.0</v>
      </c>
      <c r="T420" s="88">
        <v>24.62</v>
      </c>
      <c r="U420" s="89">
        <v>46132.0</v>
      </c>
      <c r="V420" s="84"/>
      <c r="W420" s="90"/>
    </row>
    <row r="421">
      <c r="A421" s="83" t="s">
        <v>1444</v>
      </c>
      <c r="B421" s="84" t="s">
        <v>1445</v>
      </c>
      <c r="C421" s="84" t="s">
        <v>569</v>
      </c>
      <c r="D421" s="86">
        <v>25.4</v>
      </c>
      <c r="E421" s="86">
        <v>0.2</v>
      </c>
      <c r="F421" s="86">
        <v>0.79</v>
      </c>
      <c r="G421" s="87" t="s">
        <v>530</v>
      </c>
      <c r="H421" s="86">
        <v>0.86</v>
      </c>
      <c r="I421" s="86">
        <v>0.0</v>
      </c>
      <c r="J421" s="86">
        <v>24.0</v>
      </c>
      <c r="K421" s="86">
        <v>0.08</v>
      </c>
      <c r="L421" s="86">
        <v>25.62</v>
      </c>
      <c r="M421" s="86">
        <v>25.7</v>
      </c>
      <c r="N421" s="86">
        <v>26.11</v>
      </c>
      <c r="O421" s="86">
        <v>0.0</v>
      </c>
      <c r="P421" s="87" t="s">
        <v>524</v>
      </c>
      <c r="Q421" s="86">
        <v>0.0</v>
      </c>
      <c r="R421" s="86">
        <v>0.0</v>
      </c>
      <c r="S421" s="88">
        <v>0.0</v>
      </c>
      <c r="T421" s="88">
        <v>0.0</v>
      </c>
      <c r="U421" s="89">
        <v>46132.0</v>
      </c>
      <c r="V421" s="84"/>
      <c r="W421" s="90"/>
    </row>
    <row r="422">
      <c r="A422" s="83" t="s">
        <v>1446</v>
      </c>
      <c r="B422" s="84" t="s">
        <v>1447</v>
      </c>
      <c r="C422" s="84" t="s">
        <v>515</v>
      </c>
      <c r="D422" s="86">
        <v>16.9</v>
      </c>
      <c r="E422" s="86">
        <v>0.6</v>
      </c>
      <c r="F422" s="86">
        <v>3.68</v>
      </c>
      <c r="G422" s="87" t="s">
        <v>554</v>
      </c>
      <c r="H422" s="86">
        <v>10.13</v>
      </c>
      <c r="I422" s="86">
        <v>0.0</v>
      </c>
      <c r="J422" s="86">
        <v>79165.0</v>
      </c>
      <c r="K422" s="86">
        <v>0.81</v>
      </c>
      <c r="L422" s="86">
        <v>16.05</v>
      </c>
      <c r="M422" s="86">
        <v>15.68</v>
      </c>
      <c r="N422" s="86">
        <v>15.37</v>
      </c>
      <c r="O422" s="86">
        <v>38503.0</v>
      </c>
      <c r="P422" s="87" t="s">
        <v>554</v>
      </c>
      <c r="Q422" s="86">
        <v>1.0</v>
      </c>
      <c r="R422" s="86">
        <v>6.0</v>
      </c>
      <c r="S422" s="88">
        <v>8937.0</v>
      </c>
      <c r="T422" s="88">
        <v>11.29</v>
      </c>
      <c r="U422" s="89">
        <v>46132.0</v>
      </c>
      <c r="V422" s="84"/>
      <c r="W422" s="90"/>
    </row>
    <row r="423">
      <c r="A423" s="83" t="s">
        <v>1448</v>
      </c>
      <c r="B423" s="84" t="s">
        <v>1449</v>
      </c>
      <c r="C423" s="84" t="s">
        <v>561</v>
      </c>
      <c r="D423" s="86">
        <v>52.2</v>
      </c>
      <c r="E423" s="86">
        <v>2.1</v>
      </c>
      <c r="F423" s="86">
        <v>4.19</v>
      </c>
      <c r="G423" s="87" t="s">
        <v>548</v>
      </c>
      <c r="H423" s="86">
        <v>8.5</v>
      </c>
      <c r="I423" s="86">
        <v>2.0</v>
      </c>
      <c r="J423" s="86">
        <v>26781.0</v>
      </c>
      <c r="K423" s="86">
        <v>10.11</v>
      </c>
      <c r="L423" s="86">
        <v>49.67</v>
      </c>
      <c r="M423" s="86">
        <v>46.91</v>
      </c>
      <c r="N423" s="86">
        <v>44.62</v>
      </c>
      <c r="O423" s="86">
        <v>-763.0</v>
      </c>
      <c r="P423" s="87" t="s">
        <v>626</v>
      </c>
      <c r="Q423" s="86">
        <v>0.0</v>
      </c>
      <c r="R423" s="86">
        <v>-2.0</v>
      </c>
      <c r="S423" s="88">
        <v>14189.0</v>
      </c>
      <c r="T423" s="88">
        <v>52.98</v>
      </c>
      <c r="U423" s="89">
        <v>46132.0</v>
      </c>
      <c r="V423" s="84"/>
      <c r="W423" s="90"/>
    </row>
    <row r="424">
      <c r="A424" s="83" t="s">
        <v>1450</v>
      </c>
      <c r="B424" s="84" t="s">
        <v>1451</v>
      </c>
      <c r="C424" s="84" t="s">
        <v>538</v>
      </c>
      <c r="D424" s="86">
        <v>3210.0</v>
      </c>
      <c r="E424" s="86">
        <v>-45.0</v>
      </c>
      <c r="F424" s="86">
        <v>-1.38</v>
      </c>
      <c r="G424" s="87" t="s">
        <v>664</v>
      </c>
      <c r="H424" s="86">
        <v>-8.01</v>
      </c>
      <c r="I424" s="86">
        <v>2.0</v>
      </c>
      <c r="J424" s="86">
        <v>876.0</v>
      </c>
      <c r="K424" s="86">
        <v>2.96</v>
      </c>
      <c r="L424" s="86">
        <v>3245.0</v>
      </c>
      <c r="M424" s="86">
        <v>3264.0</v>
      </c>
      <c r="N424" s="86">
        <v>2985.25</v>
      </c>
      <c r="O424" s="86">
        <v>38.0</v>
      </c>
      <c r="P424" s="87" t="s">
        <v>540</v>
      </c>
      <c r="Q424" s="86">
        <v>13.0</v>
      </c>
      <c r="R424" s="86">
        <v>-17.0</v>
      </c>
      <c r="S424" s="88">
        <v>426.0</v>
      </c>
      <c r="T424" s="88">
        <v>48.63</v>
      </c>
      <c r="U424" s="89">
        <v>46132.0</v>
      </c>
      <c r="V424" s="84"/>
      <c r="W424" s="84"/>
    </row>
    <row r="425">
      <c r="A425" s="83" t="s">
        <v>1452</v>
      </c>
      <c r="B425" s="84" t="s">
        <v>1453</v>
      </c>
      <c r="C425" s="84" t="s">
        <v>523</v>
      </c>
      <c r="D425" s="86">
        <v>52.4</v>
      </c>
      <c r="E425" s="86">
        <v>-0.4</v>
      </c>
      <c r="F425" s="86">
        <v>-0.76</v>
      </c>
      <c r="G425" s="87" t="s">
        <v>664</v>
      </c>
      <c r="H425" s="86">
        <v>-6.57</v>
      </c>
      <c r="I425" s="86">
        <v>0.0</v>
      </c>
      <c r="J425" s="86">
        <v>30.0</v>
      </c>
      <c r="K425" s="86">
        <v>0.07</v>
      </c>
      <c r="L425" s="86">
        <v>53.56</v>
      </c>
      <c r="M425" s="86">
        <v>54.4</v>
      </c>
      <c r="N425" s="86">
        <v>54.55</v>
      </c>
      <c r="O425" s="86">
        <v>-1.0</v>
      </c>
      <c r="P425" s="87" t="s">
        <v>544</v>
      </c>
      <c r="Q425" s="86">
        <v>0.0</v>
      </c>
      <c r="R425" s="86">
        <v>0.0</v>
      </c>
      <c r="S425" s="88">
        <v>3.0</v>
      </c>
      <c r="T425" s="88">
        <v>10.0</v>
      </c>
      <c r="U425" s="89">
        <v>46132.0</v>
      </c>
      <c r="V425" s="84"/>
      <c r="W425" s="90"/>
    </row>
    <row r="426">
      <c r="A426" s="83" t="s">
        <v>1454</v>
      </c>
      <c r="B426" s="84" t="s">
        <v>1455</v>
      </c>
      <c r="C426" s="84" t="s">
        <v>533</v>
      </c>
      <c r="D426" s="86">
        <v>39.35</v>
      </c>
      <c r="E426" s="86">
        <v>3.55</v>
      </c>
      <c r="F426" s="86">
        <v>9.92</v>
      </c>
      <c r="G426" s="87" t="s">
        <v>530</v>
      </c>
      <c r="H426" s="86">
        <v>8.96</v>
      </c>
      <c r="I426" s="86">
        <v>1.0</v>
      </c>
      <c r="J426" s="86">
        <v>43473.0</v>
      </c>
      <c r="K426" s="86">
        <v>7.58</v>
      </c>
      <c r="L426" s="86">
        <v>37.18</v>
      </c>
      <c r="M426" s="86">
        <v>35.55</v>
      </c>
      <c r="N426" s="86">
        <v>34.77</v>
      </c>
      <c r="O426" s="86">
        <v>9954.0</v>
      </c>
      <c r="P426" s="87" t="s">
        <v>525</v>
      </c>
      <c r="Q426" s="86">
        <v>0.0</v>
      </c>
      <c r="R426" s="86">
        <v>941.0</v>
      </c>
      <c r="S426" s="88">
        <v>13848.0</v>
      </c>
      <c r="T426" s="88">
        <v>31.85</v>
      </c>
      <c r="U426" s="89">
        <v>46132.0</v>
      </c>
      <c r="V426" s="84"/>
      <c r="W426" s="91">
        <v>46128.0</v>
      </c>
    </row>
    <row r="427">
      <c r="A427" s="83" t="s">
        <v>1456</v>
      </c>
      <c r="B427" s="84" t="s">
        <v>1457</v>
      </c>
      <c r="C427" s="84" t="s">
        <v>515</v>
      </c>
      <c r="D427" s="86">
        <v>17.75</v>
      </c>
      <c r="E427" s="86">
        <v>0.55</v>
      </c>
      <c r="F427" s="86">
        <v>3.2</v>
      </c>
      <c r="G427" s="87" t="s">
        <v>534</v>
      </c>
      <c r="H427" s="86">
        <v>6.46</v>
      </c>
      <c r="I427" s="86">
        <v>0.0</v>
      </c>
      <c r="J427" s="86">
        <v>8589.0</v>
      </c>
      <c r="K427" s="86">
        <v>1.25</v>
      </c>
      <c r="L427" s="86">
        <v>17.21</v>
      </c>
      <c r="M427" s="86">
        <v>17.01</v>
      </c>
      <c r="N427" s="86">
        <v>17.0</v>
      </c>
      <c r="O427" s="86">
        <v>3469.0</v>
      </c>
      <c r="P427" s="87" t="s">
        <v>540</v>
      </c>
      <c r="Q427" s="86">
        <v>0.0</v>
      </c>
      <c r="R427" s="86">
        <v>0.0</v>
      </c>
      <c r="S427" s="88">
        <v>960.0</v>
      </c>
      <c r="T427" s="88">
        <v>11.18</v>
      </c>
      <c r="U427" s="89">
        <v>46132.0</v>
      </c>
      <c r="V427" s="84"/>
      <c r="W427" s="90"/>
    </row>
    <row r="428">
      <c r="A428" s="83" t="s">
        <v>1458</v>
      </c>
      <c r="B428" s="84" t="s">
        <v>1459</v>
      </c>
      <c r="C428" s="84" t="s">
        <v>528</v>
      </c>
      <c r="D428" s="86">
        <v>13.65</v>
      </c>
      <c r="E428" s="86">
        <v>-0.05</v>
      </c>
      <c r="F428" s="86">
        <v>-0.36</v>
      </c>
      <c r="G428" s="87" t="s">
        <v>529</v>
      </c>
      <c r="H428" s="86">
        <v>-1.05</v>
      </c>
      <c r="I428" s="86">
        <v>0.0</v>
      </c>
      <c r="J428" s="86">
        <v>1340.0</v>
      </c>
      <c r="K428" s="86">
        <v>0.2</v>
      </c>
      <c r="L428" s="86">
        <v>13.81</v>
      </c>
      <c r="M428" s="86">
        <v>13.69</v>
      </c>
      <c r="N428" s="86">
        <v>13.64</v>
      </c>
      <c r="O428" s="86">
        <v>255.0</v>
      </c>
      <c r="P428" s="87" t="s">
        <v>575</v>
      </c>
      <c r="Q428" s="86">
        <v>0.0</v>
      </c>
      <c r="R428" s="86">
        <v>10.0</v>
      </c>
      <c r="S428" s="88">
        <v>136.0</v>
      </c>
      <c r="T428" s="88">
        <v>10.15</v>
      </c>
      <c r="U428" s="89">
        <v>46132.0</v>
      </c>
      <c r="V428" s="84"/>
      <c r="W428" s="90"/>
    </row>
    <row r="429">
      <c r="A429" s="83" t="s">
        <v>1460</v>
      </c>
      <c r="B429" s="84" t="s">
        <v>1461</v>
      </c>
      <c r="C429" s="84" t="s">
        <v>601</v>
      </c>
      <c r="D429" s="86">
        <v>129.5</v>
      </c>
      <c r="E429" s="86">
        <v>1.5</v>
      </c>
      <c r="F429" s="86">
        <v>1.17</v>
      </c>
      <c r="G429" s="87" t="s">
        <v>525</v>
      </c>
      <c r="H429" s="86">
        <v>16.98</v>
      </c>
      <c r="I429" s="86">
        <v>6.0</v>
      </c>
      <c r="J429" s="86">
        <v>251.0</v>
      </c>
      <c r="K429" s="86">
        <v>1.91</v>
      </c>
      <c r="L429" s="86">
        <v>127.8</v>
      </c>
      <c r="M429" s="86">
        <v>112.35</v>
      </c>
      <c r="N429" s="86">
        <v>100.22</v>
      </c>
      <c r="O429" s="86">
        <v>-15.0</v>
      </c>
      <c r="P429" s="87" t="s">
        <v>833</v>
      </c>
      <c r="Q429" s="86">
        <v>0.0</v>
      </c>
      <c r="R429" s="86">
        <v>-2.0</v>
      </c>
      <c r="S429" s="88">
        <v>0.0</v>
      </c>
      <c r="T429" s="88">
        <v>0.0</v>
      </c>
      <c r="U429" s="89">
        <v>46132.0</v>
      </c>
      <c r="V429" s="84" t="s">
        <v>1462</v>
      </c>
      <c r="W429" s="90"/>
    </row>
    <row r="430">
      <c r="A430" s="83" t="s">
        <v>1463</v>
      </c>
      <c r="B430" s="84" t="s">
        <v>1464</v>
      </c>
      <c r="C430" s="84" t="s">
        <v>552</v>
      </c>
      <c r="D430" s="86">
        <v>70.8</v>
      </c>
      <c r="E430" s="86">
        <v>-0.3</v>
      </c>
      <c r="F430" s="86">
        <v>-0.42</v>
      </c>
      <c r="G430" s="87" t="s">
        <v>562</v>
      </c>
      <c r="H430" s="86">
        <v>0.57</v>
      </c>
      <c r="I430" s="86">
        <v>0.0</v>
      </c>
      <c r="J430" s="86">
        <v>96.0</v>
      </c>
      <c r="K430" s="86">
        <v>0.04</v>
      </c>
      <c r="L430" s="86">
        <v>70.88</v>
      </c>
      <c r="M430" s="86">
        <v>70.76</v>
      </c>
      <c r="N430" s="86">
        <v>70.45</v>
      </c>
      <c r="O430" s="86">
        <v>28.0</v>
      </c>
      <c r="P430" s="87" t="s">
        <v>554</v>
      </c>
      <c r="Q430" s="86">
        <v>0.0</v>
      </c>
      <c r="R430" s="86">
        <v>0.0</v>
      </c>
      <c r="S430" s="88">
        <v>13.0</v>
      </c>
      <c r="T430" s="88">
        <v>13.54</v>
      </c>
      <c r="U430" s="89">
        <v>46132.0</v>
      </c>
      <c r="V430" s="84"/>
      <c r="W430" s="90"/>
    </row>
    <row r="431">
      <c r="A431" s="83" t="s">
        <v>1465</v>
      </c>
      <c r="B431" s="84" t="s">
        <v>1466</v>
      </c>
      <c r="C431" s="84" t="s">
        <v>639</v>
      </c>
      <c r="D431" s="86">
        <v>64.4</v>
      </c>
      <c r="E431" s="86">
        <v>-0.1</v>
      </c>
      <c r="F431" s="86">
        <v>-0.16</v>
      </c>
      <c r="G431" s="87" t="s">
        <v>773</v>
      </c>
      <c r="H431" s="86">
        <v>2.07</v>
      </c>
      <c r="I431" s="86">
        <v>0.0</v>
      </c>
      <c r="J431" s="86">
        <v>888.0</v>
      </c>
      <c r="K431" s="86">
        <v>1.57</v>
      </c>
      <c r="L431" s="86">
        <v>63.78</v>
      </c>
      <c r="M431" s="86">
        <v>63.8</v>
      </c>
      <c r="N431" s="86">
        <v>61.6</v>
      </c>
      <c r="O431" s="86">
        <v>-63.0</v>
      </c>
      <c r="P431" s="87" t="s">
        <v>773</v>
      </c>
      <c r="Q431" s="86">
        <v>-33.0</v>
      </c>
      <c r="R431" s="86">
        <v>-6.0</v>
      </c>
      <c r="S431" s="88">
        <v>285.0</v>
      </c>
      <c r="T431" s="88">
        <v>32.09</v>
      </c>
      <c r="U431" s="89">
        <v>46132.0</v>
      </c>
      <c r="V431" s="84"/>
      <c r="W431" s="90"/>
    </row>
    <row r="432">
      <c r="A432" s="83" t="s">
        <v>1467</v>
      </c>
      <c r="B432" s="84" t="s">
        <v>1468</v>
      </c>
      <c r="C432" s="84" t="s">
        <v>565</v>
      </c>
      <c r="D432" s="86">
        <v>35.1</v>
      </c>
      <c r="E432" s="86">
        <v>0.7</v>
      </c>
      <c r="F432" s="86">
        <v>2.03</v>
      </c>
      <c r="G432" s="87" t="s">
        <v>697</v>
      </c>
      <c r="H432" s="86">
        <v>0.18</v>
      </c>
      <c r="I432" s="86">
        <v>0.0</v>
      </c>
      <c r="J432" s="86">
        <v>5801.0</v>
      </c>
      <c r="K432" s="86">
        <v>2.28</v>
      </c>
      <c r="L432" s="86">
        <v>34.47</v>
      </c>
      <c r="M432" s="86">
        <v>34.57</v>
      </c>
      <c r="N432" s="86">
        <v>34.14</v>
      </c>
      <c r="O432" s="86">
        <v>1181.0</v>
      </c>
      <c r="P432" s="87" t="s">
        <v>540</v>
      </c>
      <c r="Q432" s="86">
        <v>0.0</v>
      </c>
      <c r="R432" s="86">
        <v>30.0</v>
      </c>
      <c r="S432" s="88">
        <v>1860.0</v>
      </c>
      <c r="T432" s="88">
        <v>32.06</v>
      </c>
      <c r="U432" s="89">
        <v>46132.0</v>
      </c>
      <c r="V432" s="84"/>
      <c r="W432" s="90"/>
    </row>
    <row r="433">
      <c r="A433" s="83" t="s">
        <v>1469</v>
      </c>
      <c r="B433" s="84" t="s">
        <v>1470</v>
      </c>
      <c r="C433" s="84" t="s">
        <v>538</v>
      </c>
      <c r="D433" s="86">
        <v>800.0</v>
      </c>
      <c r="E433" s="86">
        <v>-15.0</v>
      </c>
      <c r="F433" s="86">
        <v>-1.84</v>
      </c>
      <c r="G433" s="87" t="s">
        <v>626</v>
      </c>
      <c r="H433" s="86">
        <v>-1.81</v>
      </c>
      <c r="I433" s="86">
        <v>3.0</v>
      </c>
      <c r="J433" s="86">
        <v>652.0</v>
      </c>
      <c r="K433" s="86">
        <v>4.71</v>
      </c>
      <c r="L433" s="86">
        <v>823.6</v>
      </c>
      <c r="M433" s="86">
        <v>812.6</v>
      </c>
      <c r="N433" s="86">
        <v>790.7</v>
      </c>
      <c r="O433" s="86">
        <v>30.0</v>
      </c>
      <c r="P433" s="87" t="s">
        <v>548</v>
      </c>
      <c r="Q433" s="86">
        <v>0.0</v>
      </c>
      <c r="R433" s="86">
        <v>0.0</v>
      </c>
      <c r="S433" s="88">
        <v>278.0</v>
      </c>
      <c r="T433" s="88">
        <v>42.64</v>
      </c>
      <c r="U433" s="89">
        <v>46132.0</v>
      </c>
      <c r="V433" s="84"/>
      <c r="W433" s="90"/>
    </row>
    <row r="434">
      <c r="A434" s="83" t="s">
        <v>1471</v>
      </c>
      <c r="B434" s="84" t="s">
        <v>1472</v>
      </c>
      <c r="C434" s="84" t="s">
        <v>538</v>
      </c>
      <c r="D434" s="86">
        <v>16.9</v>
      </c>
      <c r="E434" s="86">
        <v>-0.15</v>
      </c>
      <c r="F434" s="86">
        <v>-0.88</v>
      </c>
      <c r="G434" s="87" t="s">
        <v>773</v>
      </c>
      <c r="H434" s="86">
        <v>-0.29</v>
      </c>
      <c r="I434" s="86">
        <v>0.0</v>
      </c>
      <c r="J434" s="86">
        <v>91.0</v>
      </c>
      <c r="K434" s="86">
        <v>0.19</v>
      </c>
      <c r="L434" s="86">
        <v>16.96</v>
      </c>
      <c r="M434" s="86">
        <v>17.04</v>
      </c>
      <c r="N434" s="86">
        <v>17.1</v>
      </c>
      <c r="O434" s="86">
        <v>0.0</v>
      </c>
      <c r="P434" s="87" t="s">
        <v>524</v>
      </c>
      <c r="Q434" s="86">
        <v>0.0</v>
      </c>
      <c r="R434" s="86">
        <v>0.0</v>
      </c>
      <c r="S434" s="88">
        <v>1.0</v>
      </c>
      <c r="T434" s="88">
        <v>1.1</v>
      </c>
      <c r="U434" s="89">
        <v>46132.0</v>
      </c>
      <c r="V434" s="84"/>
      <c r="W434" s="84"/>
    </row>
    <row r="435">
      <c r="A435" s="83" t="s">
        <v>1473</v>
      </c>
      <c r="B435" s="84" t="s">
        <v>1474</v>
      </c>
      <c r="C435" s="84" t="s">
        <v>557</v>
      </c>
      <c r="D435" s="86">
        <v>12.45</v>
      </c>
      <c r="E435" s="86">
        <v>-0.1</v>
      </c>
      <c r="F435" s="86">
        <v>-0.8</v>
      </c>
      <c r="G435" s="87" t="s">
        <v>516</v>
      </c>
      <c r="H435" s="86">
        <v>-2.38</v>
      </c>
      <c r="I435" s="86">
        <v>0.0</v>
      </c>
      <c r="J435" s="86">
        <v>105.0</v>
      </c>
      <c r="K435" s="86">
        <v>0.19</v>
      </c>
      <c r="L435" s="86">
        <v>12.56</v>
      </c>
      <c r="M435" s="86">
        <v>12.62</v>
      </c>
      <c r="N435" s="86">
        <v>12.61</v>
      </c>
      <c r="O435" s="86">
        <v>10.0</v>
      </c>
      <c r="P435" s="87" t="s">
        <v>554</v>
      </c>
      <c r="Q435" s="86">
        <v>0.0</v>
      </c>
      <c r="R435" s="86">
        <v>1.0</v>
      </c>
      <c r="S435" s="88">
        <v>0.0</v>
      </c>
      <c r="T435" s="88">
        <v>0.0</v>
      </c>
      <c r="U435" s="89">
        <v>46132.0</v>
      </c>
      <c r="V435" s="84"/>
      <c r="W435" s="84"/>
    </row>
    <row r="436">
      <c r="A436" s="83" t="s">
        <v>1475</v>
      </c>
      <c r="B436" s="84" t="s">
        <v>1476</v>
      </c>
      <c r="C436" s="84" t="s">
        <v>565</v>
      </c>
      <c r="D436" s="86">
        <v>30.45</v>
      </c>
      <c r="E436" s="86">
        <v>0.2</v>
      </c>
      <c r="F436" s="86">
        <v>0.66</v>
      </c>
      <c r="G436" s="87" t="s">
        <v>575</v>
      </c>
      <c r="H436" s="86">
        <v>-0.15</v>
      </c>
      <c r="I436" s="86">
        <v>0.0</v>
      </c>
      <c r="J436" s="86">
        <v>298.0</v>
      </c>
      <c r="K436" s="86">
        <v>0.44</v>
      </c>
      <c r="L436" s="86">
        <v>30.44</v>
      </c>
      <c r="M436" s="86">
        <v>30.5</v>
      </c>
      <c r="N436" s="86">
        <v>31.21</v>
      </c>
      <c r="O436" s="86">
        <v>-19.0</v>
      </c>
      <c r="P436" s="87" t="s">
        <v>585</v>
      </c>
      <c r="Q436" s="86">
        <v>0.0</v>
      </c>
      <c r="R436" s="86">
        <v>2.0</v>
      </c>
      <c r="S436" s="88">
        <v>89.0</v>
      </c>
      <c r="T436" s="88">
        <v>29.87</v>
      </c>
      <c r="U436" s="89">
        <v>46132.0</v>
      </c>
      <c r="V436" s="84"/>
      <c r="W436" s="90"/>
    </row>
    <row r="437">
      <c r="A437" s="83" t="s">
        <v>1477</v>
      </c>
      <c r="B437" s="84" t="s">
        <v>1478</v>
      </c>
      <c r="C437" s="84" t="s">
        <v>601</v>
      </c>
      <c r="D437" s="86">
        <v>79.0</v>
      </c>
      <c r="E437" s="86">
        <v>0.7</v>
      </c>
      <c r="F437" s="86">
        <v>0.89</v>
      </c>
      <c r="G437" s="87" t="s">
        <v>525</v>
      </c>
      <c r="H437" s="86">
        <v>7.19</v>
      </c>
      <c r="I437" s="86">
        <v>0.0</v>
      </c>
      <c r="J437" s="86">
        <v>6795.0</v>
      </c>
      <c r="K437" s="86">
        <v>1.74</v>
      </c>
      <c r="L437" s="86">
        <v>77.08</v>
      </c>
      <c r="M437" s="86">
        <v>75.35</v>
      </c>
      <c r="N437" s="86">
        <v>75.28</v>
      </c>
      <c r="O437" s="86">
        <v>398.0</v>
      </c>
      <c r="P437" s="87" t="s">
        <v>589</v>
      </c>
      <c r="Q437" s="86">
        <v>0.0</v>
      </c>
      <c r="R437" s="86">
        <v>-130.0</v>
      </c>
      <c r="S437" s="88">
        <v>3115.0</v>
      </c>
      <c r="T437" s="88">
        <v>45.84</v>
      </c>
      <c r="U437" s="89">
        <v>46132.0</v>
      </c>
      <c r="V437" s="84"/>
      <c r="W437" s="90"/>
    </row>
    <row r="438">
      <c r="A438" s="83" t="s">
        <v>1479</v>
      </c>
      <c r="B438" s="84" t="s">
        <v>1480</v>
      </c>
      <c r="C438" s="84" t="s">
        <v>588</v>
      </c>
      <c r="D438" s="86">
        <v>24.9</v>
      </c>
      <c r="E438" s="86">
        <v>-0.35</v>
      </c>
      <c r="F438" s="86">
        <v>-1.39</v>
      </c>
      <c r="G438" s="87" t="s">
        <v>773</v>
      </c>
      <c r="H438" s="86">
        <v>-1.78</v>
      </c>
      <c r="I438" s="86">
        <v>0.0</v>
      </c>
      <c r="J438" s="86">
        <v>94.0</v>
      </c>
      <c r="K438" s="86">
        <v>0.03</v>
      </c>
      <c r="L438" s="86">
        <v>25.18</v>
      </c>
      <c r="M438" s="86">
        <v>25.16</v>
      </c>
      <c r="N438" s="86">
        <v>25.21</v>
      </c>
      <c r="O438" s="86">
        <v>25.0</v>
      </c>
      <c r="P438" s="87" t="s">
        <v>554</v>
      </c>
      <c r="Q438" s="86">
        <v>0.0</v>
      </c>
      <c r="R438" s="86">
        <v>1.0</v>
      </c>
      <c r="S438" s="88">
        <v>16.0</v>
      </c>
      <c r="T438" s="88">
        <v>17.02</v>
      </c>
      <c r="U438" s="89">
        <v>46132.0</v>
      </c>
      <c r="V438" s="84"/>
      <c r="W438" s="90"/>
    </row>
    <row r="439">
      <c r="A439" s="83" t="s">
        <v>1481</v>
      </c>
      <c r="B439" s="84" t="s">
        <v>1482</v>
      </c>
      <c r="C439" s="84" t="s">
        <v>565</v>
      </c>
      <c r="D439" s="86">
        <v>25.2</v>
      </c>
      <c r="E439" s="86">
        <v>-0.25</v>
      </c>
      <c r="F439" s="86">
        <v>-0.98</v>
      </c>
      <c r="G439" s="87" t="s">
        <v>582</v>
      </c>
      <c r="H439" s="86">
        <v>15.76</v>
      </c>
      <c r="I439" s="86">
        <v>1.0</v>
      </c>
      <c r="J439" s="86">
        <v>7527.0</v>
      </c>
      <c r="K439" s="86">
        <v>4.5</v>
      </c>
      <c r="L439" s="86">
        <v>23.77</v>
      </c>
      <c r="M439" s="86">
        <v>22.58</v>
      </c>
      <c r="N439" s="86">
        <v>22.14</v>
      </c>
      <c r="O439" s="86">
        <v>-2199.0</v>
      </c>
      <c r="P439" s="87" t="s">
        <v>529</v>
      </c>
      <c r="Q439" s="86">
        <v>0.0</v>
      </c>
      <c r="R439" s="86">
        <v>13.0</v>
      </c>
      <c r="S439" s="88">
        <v>2769.0</v>
      </c>
      <c r="T439" s="88">
        <v>36.79</v>
      </c>
      <c r="U439" s="89">
        <v>46132.0</v>
      </c>
      <c r="V439" s="84"/>
      <c r="W439" s="90"/>
    </row>
    <row r="440">
      <c r="A440" s="83" t="s">
        <v>1483</v>
      </c>
      <c r="B440" s="84" t="s">
        <v>1484</v>
      </c>
      <c r="C440" s="84" t="s">
        <v>552</v>
      </c>
      <c r="D440" s="86">
        <v>128.0</v>
      </c>
      <c r="E440" s="86">
        <v>4.5</v>
      </c>
      <c r="F440" s="86">
        <v>3.64</v>
      </c>
      <c r="G440" s="87" t="s">
        <v>694</v>
      </c>
      <c r="H440" s="86">
        <v>9.69</v>
      </c>
      <c r="I440" s="86">
        <v>0.0</v>
      </c>
      <c r="J440" s="86">
        <v>2000.0</v>
      </c>
      <c r="K440" s="86">
        <v>2.05</v>
      </c>
      <c r="L440" s="86">
        <v>120.0</v>
      </c>
      <c r="M440" s="86">
        <v>117.3</v>
      </c>
      <c r="N440" s="86">
        <v>118.9</v>
      </c>
      <c r="O440" s="86">
        <v>711.0</v>
      </c>
      <c r="P440" s="87" t="s">
        <v>694</v>
      </c>
      <c r="Q440" s="86">
        <v>29.0</v>
      </c>
      <c r="R440" s="86">
        <v>24.0</v>
      </c>
      <c r="S440" s="88">
        <v>603.0</v>
      </c>
      <c r="T440" s="88">
        <v>30.15</v>
      </c>
      <c r="U440" s="89">
        <v>46132.0</v>
      </c>
      <c r="V440" s="84"/>
      <c r="W440" s="90"/>
    </row>
    <row r="441">
      <c r="A441" s="83" t="s">
        <v>1485</v>
      </c>
      <c r="B441" s="84" t="s">
        <v>1486</v>
      </c>
      <c r="C441" s="84" t="s">
        <v>533</v>
      </c>
      <c r="D441" s="86">
        <v>216.5</v>
      </c>
      <c r="E441" s="86">
        <v>19.5</v>
      </c>
      <c r="F441" s="86">
        <v>9.9</v>
      </c>
      <c r="G441" s="87" t="s">
        <v>554</v>
      </c>
      <c r="H441" s="86">
        <v>46.36</v>
      </c>
      <c r="I441" s="86">
        <v>5.0</v>
      </c>
      <c r="J441" s="86">
        <v>742.0</v>
      </c>
      <c r="K441" s="86">
        <v>1.25</v>
      </c>
      <c r="L441" s="86">
        <v>181.1</v>
      </c>
      <c r="M441" s="86">
        <v>154.35</v>
      </c>
      <c r="N441" s="86">
        <v>134.55</v>
      </c>
      <c r="O441" s="86">
        <v>-21.0</v>
      </c>
      <c r="P441" s="87" t="s">
        <v>626</v>
      </c>
      <c r="Q441" s="86">
        <v>0.0</v>
      </c>
      <c r="R441" s="86">
        <v>0.0</v>
      </c>
      <c r="S441" s="88">
        <v>0.0</v>
      </c>
      <c r="T441" s="88">
        <v>0.0</v>
      </c>
      <c r="U441" s="89">
        <v>46132.0</v>
      </c>
      <c r="V441" s="84" t="s">
        <v>1487</v>
      </c>
      <c r="W441" s="90"/>
    </row>
    <row r="442">
      <c r="A442" s="83" t="s">
        <v>1488</v>
      </c>
      <c r="B442" s="84" t="s">
        <v>1489</v>
      </c>
      <c r="C442" s="84" t="s">
        <v>547</v>
      </c>
      <c r="D442" s="86">
        <v>24.6</v>
      </c>
      <c r="E442" s="86">
        <v>-0.25</v>
      </c>
      <c r="F442" s="86">
        <v>-1.01</v>
      </c>
      <c r="G442" s="87" t="s">
        <v>544</v>
      </c>
      <c r="H442" s="86">
        <v>-0.8</v>
      </c>
      <c r="I442" s="86">
        <v>0.0</v>
      </c>
      <c r="J442" s="86">
        <v>106.0</v>
      </c>
      <c r="K442" s="86">
        <v>0.15</v>
      </c>
      <c r="L442" s="86">
        <v>24.84</v>
      </c>
      <c r="M442" s="86">
        <v>24.87</v>
      </c>
      <c r="N442" s="86">
        <v>25.38</v>
      </c>
      <c r="O442" s="86">
        <v>-9.0</v>
      </c>
      <c r="P442" s="87" t="s">
        <v>553</v>
      </c>
      <c r="Q442" s="86">
        <v>0.0</v>
      </c>
      <c r="R442" s="86">
        <v>0.0</v>
      </c>
      <c r="S442" s="88">
        <v>0.0</v>
      </c>
      <c r="T442" s="88">
        <v>0.0</v>
      </c>
      <c r="U442" s="89">
        <v>46132.0</v>
      </c>
      <c r="V442" s="84"/>
      <c r="W442" s="90"/>
    </row>
    <row r="443">
      <c r="A443" s="83" t="s">
        <v>1490</v>
      </c>
      <c r="B443" s="84" t="s">
        <v>1491</v>
      </c>
      <c r="C443" s="84" t="s">
        <v>565</v>
      </c>
      <c r="D443" s="86">
        <v>38.15</v>
      </c>
      <c r="E443" s="86">
        <v>-0.65</v>
      </c>
      <c r="F443" s="86">
        <v>-1.68</v>
      </c>
      <c r="G443" s="87" t="s">
        <v>529</v>
      </c>
      <c r="H443" s="86">
        <v>0.9</v>
      </c>
      <c r="I443" s="86">
        <v>2.0</v>
      </c>
      <c r="J443" s="86">
        <v>308.0</v>
      </c>
      <c r="K443" s="86">
        <v>0.43</v>
      </c>
      <c r="L443" s="86">
        <v>38.93</v>
      </c>
      <c r="M443" s="86">
        <v>38.35</v>
      </c>
      <c r="N443" s="86">
        <v>37.99</v>
      </c>
      <c r="O443" s="86">
        <v>-29.0</v>
      </c>
      <c r="P443" s="87" t="s">
        <v>562</v>
      </c>
      <c r="Q443" s="86">
        <v>0.0</v>
      </c>
      <c r="R443" s="86">
        <v>0.0</v>
      </c>
      <c r="S443" s="88">
        <v>27.0</v>
      </c>
      <c r="T443" s="88">
        <v>8.77</v>
      </c>
      <c r="U443" s="89">
        <v>46132.0</v>
      </c>
      <c r="V443" s="84"/>
      <c r="W443" s="90"/>
    </row>
    <row r="444">
      <c r="A444" s="83" t="s">
        <v>1492</v>
      </c>
      <c r="B444" s="84" t="s">
        <v>1493</v>
      </c>
      <c r="C444" s="84" t="s">
        <v>588</v>
      </c>
      <c r="D444" s="86">
        <v>10.4</v>
      </c>
      <c r="E444" s="86">
        <v>0.05</v>
      </c>
      <c r="F444" s="86">
        <v>0.48</v>
      </c>
      <c r="G444" s="87" t="s">
        <v>612</v>
      </c>
      <c r="H444" s="86">
        <v>-1.43</v>
      </c>
      <c r="I444" s="86">
        <v>0.0</v>
      </c>
      <c r="J444" s="86">
        <v>746.0</v>
      </c>
      <c r="K444" s="86">
        <v>0.25</v>
      </c>
      <c r="L444" s="86">
        <v>10.42</v>
      </c>
      <c r="M444" s="86">
        <v>10.4</v>
      </c>
      <c r="N444" s="86">
        <v>10.36</v>
      </c>
      <c r="O444" s="86">
        <v>174.0</v>
      </c>
      <c r="P444" s="87" t="s">
        <v>694</v>
      </c>
      <c r="Q444" s="86">
        <v>0.0</v>
      </c>
      <c r="R444" s="86">
        <v>0.0</v>
      </c>
      <c r="S444" s="88">
        <v>26.0</v>
      </c>
      <c r="T444" s="88">
        <v>3.49</v>
      </c>
      <c r="U444" s="89">
        <v>46132.0</v>
      </c>
      <c r="V444" s="84"/>
      <c r="W444" s="90"/>
    </row>
    <row r="445">
      <c r="A445" s="83" t="s">
        <v>1494</v>
      </c>
      <c r="B445" s="84" t="s">
        <v>1495</v>
      </c>
      <c r="C445" s="84" t="s">
        <v>523</v>
      </c>
      <c r="D445" s="86">
        <v>226.0</v>
      </c>
      <c r="E445" s="86">
        <v>-8.5</v>
      </c>
      <c r="F445" s="86">
        <v>-3.62</v>
      </c>
      <c r="G445" s="87" t="s">
        <v>524</v>
      </c>
      <c r="H445" s="86">
        <v>-4.67</v>
      </c>
      <c r="I445" s="86">
        <v>1.0</v>
      </c>
      <c r="J445" s="86">
        <v>4548.0</v>
      </c>
      <c r="K445" s="86">
        <v>1.7</v>
      </c>
      <c r="L445" s="86">
        <v>233.2</v>
      </c>
      <c r="M445" s="86">
        <v>226.05</v>
      </c>
      <c r="N445" s="86">
        <v>218.38</v>
      </c>
      <c r="O445" s="86">
        <v>-179.0</v>
      </c>
      <c r="P445" s="87" t="s">
        <v>516</v>
      </c>
      <c r="Q445" s="86">
        <v>-82.0</v>
      </c>
      <c r="R445" s="86">
        <v>-134.0</v>
      </c>
      <c r="S445" s="88">
        <v>832.0</v>
      </c>
      <c r="T445" s="88">
        <v>18.29</v>
      </c>
      <c r="U445" s="89">
        <v>46132.0</v>
      </c>
      <c r="V445" s="84"/>
      <c r="W445" s="90"/>
    </row>
    <row r="446">
      <c r="A446" s="83" t="s">
        <v>1496</v>
      </c>
      <c r="B446" s="84" t="s">
        <v>1497</v>
      </c>
      <c r="C446" s="84" t="s">
        <v>519</v>
      </c>
      <c r="D446" s="86">
        <v>13.5</v>
      </c>
      <c r="E446" s="86">
        <v>0.0</v>
      </c>
      <c r="F446" s="86">
        <v>0.0</v>
      </c>
      <c r="G446" s="87" t="s">
        <v>664</v>
      </c>
      <c r="H446" s="86">
        <v>-8.3</v>
      </c>
      <c r="I446" s="86">
        <v>0.0</v>
      </c>
      <c r="J446" s="86">
        <v>4143.0</v>
      </c>
      <c r="K446" s="86">
        <v>0.47</v>
      </c>
      <c r="L446" s="86">
        <v>13.82</v>
      </c>
      <c r="M446" s="86">
        <v>13.89</v>
      </c>
      <c r="N446" s="86">
        <v>14.38</v>
      </c>
      <c r="O446" s="86">
        <v>306.0</v>
      </c>
      <c r="P446" s="87" t="s">
        <v>530</v>
      </c>
      <c r="Q446" s="86">
        <v>0.0</v>
      </c>
      <c r="R446" s="86">
        <v>6.0</v>
      </c>
      <c r="S446" s="88">
        <v>1665.0</v>
      </c>
      <c r="T446" s="88">
        <v>40.19</v>
      </c>
      <c r="U446" s="89">
        <v>46132.0</v>
      </c>
      <c r="V446" s="84"/>
      <c r="W446" s="90"/>
    </row>
    <row r="447">
      <c r="A447" s="83" t="s">
        <v>1498</v>
      </c>
      <c r="B447" s="84" t="s">
        <v>1499</v>
      </c>
      <c r="C447" s="84" t="s">
        <v>596</v>
      </c>
      <c r="D447" s="86">
        <v>16.65</v>
      </c>
      <c r="E447" s="86">
        <v>-0.15</v>
      </c>
      <c r="F447" s="86">
        <v>-0.89</v>
      </c>
      <c r="G447" s="87" t="s">
        <v>566</v>
      </c>
      <c r="H447" s="86">
        <v>-0.89</v>
      </c>
      <c r="I447" s="86">
        <v>0.0</v>
      </c>
      <c r="J447" s="86">
        <v>112.0</v>
      </c>
      <c r="K447" s="86">
        <v>0.11</v>
      </c>
      <c r="L447" s="86">
        <v>16.79</v>
      </c>
      <c r="M447" s="86">
        <v>16.82</v>
      </c>
      <c r="N447" s="86">
        <v>17.01</v>
      </c>
      <c r="O447" s="86">
        <v>-11.0</v>
      </c>
      <c r="P447" s="87" t="s">
        <v>582</v>
      </c>
      <c r="Q447" s="86">
        <v>0.0</v>
      </c>
      <c r="R447" s="86">
        <v>0.0</v>
      </c>
      <c r="S447" s="88">
        <v>1.0</v>
      </c>
      <c r="T447" s="88">
        <v>0.89</v>
      </c>
      <c r="U447" s="89">
        <v>46132.0</v>
      </c>
      <c r="V447" s="84"/>
      <c r="W447" s="90"/>
    </row>
    <row r="448">
      <c r="A448" s="83" t="s">
        <v>1500</v>
      </c>
      <c r="B448" s="84" t="s">
        <v>1501</v>
      </c>
      <c r="C448" s="84" t="s">
        <v>639</v>
      </c>
      <c r="D448" s="86">
        <v>11.55</v>
      </c>
      <c r="E448" s="86">
        <v>0.05</v>
      </c>
      <c r="F448" s="86">
        <v>0.43</v>
      </c>
      <c r="G448" s="87" t="s">
        <v>697</v>
      </c>
      <c r="H448" s="86">
        <v>0.02</v>
      </c>
      <c r="I448" s="86">
        <v>0.0</v>
      </c>
      <c r="J448" s="86">
        <v>51.0</v>
      </c>
      <c r="K448" s="86">
        <v>0.13</v>
      </c>
      <c r="L448" s="86">
        <v>11.42</v>
      </c>
      <c r="M448" s="86">
        <v>11.2</v>
      </c>
      <c r="N448" s="86">
        <v>11.11</v>
      </c>
      <c r="O448" s="86">
        <v>0.0</v>
      </c>
      <c r="P448" s="87" t="s">
        <v>544</v>
      </c>
      <c r="Q448" s="86">
        <v>0.0</v>
      </c>
      <c r="R448" s="86">
        <v>0.0</v>
      </c>
      <c r="S448" s="88">
        <v>0.0</v>
      </c>
      <c r="T448" s="88">
        <v>0.0</v>
      </c>
      <c r="U448" s="89">
        <v>46132.0</v>
      </c>
      <c r="V448" s="84"/>
      <c r="W448" s="90"/>
    </row>
    <row r="449">
      <c r="A449" s="83" t="s">
        <v>1502</v>
      </c>
      <c r="B449" s="84" t="s">
        <v>1503</v>
      </c>
      <c r="C449" s="84" t="s">
        <v>552</v>
      </c>
      <c r="D449" s="86">
        <v>90.0</v>
      </c>
      <c r="E449" s="86">
        <v>-0.6</v>
      </c>
      <c r="F449" s="86">
        <v>-0.66</v>
      </c>
      <c r="G449" s="87" t="s">
        <v>582</v>
      </c>
      <c r="H449" s="86">
        <v>6.27</v>
      </c>
      <c r="I449" s="86">
        <v>0.0</v>
      </c>
      <c r="J449" s="86">
        <v>681.0</v>
      </c>
      <c r="K449" s="86">
        <v>0.48</v>
      </c>
      <c r="L449" s="86">
        <v>88.68</v>
      </c>
      <c r="M449" s="86">
        <v>87.34</v>
      </c>
      <c r="N449" s="86">
        <v>87.97</v>
      </c>
      <c r="O449" s="86">
        <v>-154.0</v>
      </c>
      <c r="P449" s="87" t="s">
        <v>582</v>
      </c>
      <c r="Q449" s="86">
        <v>0.0</v>
      </c>
      <c r="R449" s="86">
        <v>0.0</v>
      </c>
      <c r="S449" s="88">
        <v>192.0</v>
      </c>
      <c r="T449" s="88">
        <v>28.19</v>
      </c>
      <c r="U449" s="89">
        <v>46132.0</v>
      </c>
      <c r="V449" s="84"/>
      <c r="W449" s="90"/>
    </row>
    <row r="450">
      <c r="A450" s="83" t="s">
        <v>1504</v>
      </c>
      <c r="B450" s="84" t="s">
        <v>1505</v>
      </c>
      <c r="C450" s="84" t="s">
        <v>557</v>
      </c>
      <c r="D450" s="86">
        <v>19.25</v>
      </c>
      <c r="E450" s="86">
        <v>1.75</v>
      </c>
      <c r="F450" s="86">
        <v>10.0</v>
      </c>
      <c r="G450" s="87" t="s">
        <v>694</v>
      </c>
      <c r="H450" s="86">
        <v>29.04</v>
      </c>
      <c r="I450" s="86">
        <v>3.0</v>
      </c>
      <c r="J450" s="86">
        <v>228.0</v>
      </c>
      <c r="K450" s="86">
        <v>0.37</v>
      </c>
      <c r="L450" s="86">
        <v>16.36</v>
      </c>
      <c r="M450" s="86">
        <v>15.78</v>
      </c>
      <c r="N450" s="86">
        <v>16.12</v>
      </c>
      <c r="O450" s="86">
        <v>0.0</v>
      </c>
      <c r="P450" s="87" t="s">
        <v>582</v>
      </c>
      <c r="Q450" s="86">
        <v>0.0</v>
      </c>
      <c r="R450" s="86">
        <v>0.0</v>
      </c>
      <c r="S450" s="88">
        <v>7.0</v>
      </c>
      <c r="T450" s="88">
        <v>3.07</v>
      </c>
      <c r="U450" s="89">
        <v>46132.0</v>
      </c>
      <c r="V450" s="84"/>
      <c r="W450" s="90"/>
    </row>
    <row r="451">
      <c r="A451" s="83" t="s">
        <v>1506</v>
      </c>
      <c r="B451" s="84" t="s">
        <v>1507</v>
      </c>
      <c r="C451" s="84" t="s">
        <v>956</v>
      </c>
      <c r="D451" s="86">
        <v>42.0</v>
      </c>
      <c r="E451" s="86">
        <v>-0.3</v>
      </c>
      <c r="F451" s="86">
        <v>-0.71</v>
      </c>
      <c r="G451" s="87" t="s">
        <v>535</v>
      </c>
      <c r="H451" s="86">
        <v>1.09</v>
      </c>
      <c r="I451" s="86">
        <v>0.0</v>
      </c>
      <c r="J451" s="86">
        <v>48.0</v>
      </c>
      <c r="K451" s="86">
        <v>0.07</v>
      </c>
      <c r="L451" s="86">
        <v>42.18</v>
      </c>
      <c r="M451" s="86">
        <v>41.82</v>
      </c>
      <c r="N451" s="86">
        <v>41.16</v>
      </c>
      <c r="O451" s="86">
        <v>2.0</v>
      </c>
      <c r="P451" s="87" t="s">
        <v>554</v>
      </c>
      <c r="Q451" s="86">
        <v>0.0</v>
      </c>
      <c r="R451" s="86">
        <v>0.0</v>
      </c>
      <c r="S451" s="88">
        <v>0.0</v>
      </c>
      <c r="T451" s="88">
        <v>0.0</v>
      </c>
      <c r="U451" s="89">
        <v>46132.0</v>
      </c>
      <c r="V451" s="84"/>
      <c r="W451" s="90"/>
    </row>
    <row r="452">
      <c r="A452" s="83" t="s">
        <v>1508</v>
      </c>
      <c r="B452" s="84" t="s">
        <v>1509</v>
      </c>
      <c r="C452" s="84" t="s">
        <v>533</v>
      </c>
      <c r="D452" s="86">
        <v>143.5</v>
      </c>
      <c r="E452" s="86">
        <v>-1.0</v>
      </c>
      <c r="F452" s="86">
        <v>-0.69</v>
      </c>
      <c r="G452" s="87" t="s">
        <v>562</v>
      </c>
      <c r="H452" s="86">
        <v>11.93</v>
      </c>
      <c r="I452" s="86">
        <v>1.0</v>
      </c>
      <c r="J452" s="86">
        <v>5912.0</v>
      </c>
      <c r="K452" s="86">
        <v>6.49</v>
      </c>
      <c r="L452" s="86">
        <v>136.1</v>
      </c>
      <c r="M452" s="86">
        <v>127.1</v>
      </c>
      <c r="N452" s="86">
        <v>129.07</v>
      </c>
      <c r="O452" s="86">
        <v>-820.0</v>
      </c>
      <c r="P452" s="87" t="s">
        <v>582</v>
      </c>
      <c r="Q452" s="86">
        <v>-1.0</v>
      </c>
      <c r="R452" s="86">
        <v>12.0</v>
      </c>
      <c r="S452" s="88">
        <v>2502.0</v>
      </c>
      <c r="T452" s="88">
        <v>42.32</v>
      </c>
      <c r="U452" s="89">
        <v>46132.0</v>
      </c>
      <c r="V452" s="84"/>
      <c r="W452" s="90"/>
    </row>
    <row r="453">
      <c r="A453" s="83" t="s">
        <v>1510</v>
      </c>
      <c r="B453" s="84" t="s">
        <v>1511</v>
      </c>
      <c r="C453" s="84" t="s">
        <v>588</v>
      </c>
      <c r="D453" s="86">
        <v>12.15</v>
      </c>
      <c r="E453" s="86">
        <v>0.0</v>
      </c>
      <c r="F453" s="86">
        <v>0.0</v>
      </c>
      <c r="G453" s="87" t="s">
        <v>562</v>
      </c>
      <c r="H453" s="86">
        <v>-0.39</v>
      </c>
      <c r="I453" s="86">
        <v>0.0</v>
      </c>
      <c r="J453" s="86">
        <v>23.0</v>
      </c>
      <c r="K453" s="86">
        <v>0.04</v>
      </c>
      <c r="L453" s="86">
        <v>12.15</v>
      </c>
      <c r="M453" s="86">
        <v>12.32</v>
      </c>
      <c r="N453" s="86">
        <v>12.57</v>
      </c>
      <c r="O453" s="86">
        <v>-1.0</v>
      </c>
      <c r="P453" s="87" t="s">
        <v>626</v>
      </c>
      <c r="Q453" s="86">
        <v>0.0</v>
      </c>
      <c r="R453" s="86">
        <v>0.0</v>
      </c>
      <c r="S453" s="88">
        <v>0.0</v>
      </c>
      <c r="T453" s="88">
        <v>0.0</v>
      </c>
      <c r="U453" s="89">
        <v>46132.0</v>
      </c>
      <c r="V453" s="84"/>
      <c r="W453" s="90"/>
    </row>
    <row r="454">
      <c r="A454" s="83" t="s">
        <v>1512</v>
      </c>
      <c r="B454" s="84" t="s">
        <v>1513</v>
      </c>
      <c r="C454" s="84" t="s">
        <v>663</v>
      </c>
      <c r="D454" s="86">
        <v>74.1</v>
      </c>
      <c r="E454" s="86">
        <v>-0.2</v>
      </c>
      <c r="F454" s="86">
        <v>-0.27</v>
      </c>
      <c r="G454" s="87" t="s">
        <v>544</v>
      </c>
      <c r="H454" s="86">
        <v>-0.61</v>
      </c>
      <c r="I454" s="86">
        <v>0.0</v>
      </c>
      <c r="J454" s="86">
        <v>12.0</v>
      </c>
      <c r="K454" s="86">
        <v>0.07</v>
      </c>
      <c r="L454" s="86">
        <v>74.94</v>
      </c>
      <c r="M454" s="86">
        <v>76.28</v>
      </c>
      <c r="N454" s="86">
        <v>77.3</v>
      </c>
      <c r="O454" s="86">
        <v>4.0</v>
      </c>
      <c r="P454" s="87" t="s">
        <v>530</v>
      </c>
      <c r="Q454" s="86">
        <v>0.0</v>
      </c>
      <c r="R454" s="86">
        <v>0.0</v>
      </c>
      <c r="S454" s="88">
        <v>0.0</v>
      </c>
      <c r="T454" s="88">
        <v>0.0</v>
      </c>
      <c r="U454" s="89">
        <v>46132.0</v>
      </c>
      <c r="V454" s="84"/>
      <c r="W454" s="90"/>
    </row>
    <row r="455">
      <c r="A455" s="83" t="s">
        <v>1514</v>
      </c>
      <c r="B455" s="84" t="s">
        <v>1515</v>
      </c>
      <c r="C455" s="84" t="s">
        <v>515</v>
      </c>
      <c r="D455" s="86">
        <v>99.3</v>
      </c>
      <c r="E455" s="86">
        <v>-0.2</v>
      </c>
      <c r="F455" s="86">
        <v>-0.2</v>
      </c>
      <c r="G455" s="87" t="s">
        <v>524</v>
      </c>
      <c r="H455" s="86">
        <v>0.31</v>
      </c>
      <c r="I455" s="86">
        <v>0.0</v>
      </c>
      <c r="J455" s="86">
        <v>87.0</v>
      </c>
      <c r="K455" s="86">
        <v>0.03</v>
      </c>
      <c r="L455" s="86">
        <v>99.38</v>
      </c>
      <c r="M455" s="86">
        <v>99.17</v>
      </c>
      <c r="N455" s="86">
        <v>97.45</v>
      </c>
      <c r="O455" s="86">
        <v>-2.0</v>
      </c>
      <c r="P455" s="87" t="s">
        <v>524</v>
      </c>
      <c r="Q455" s="86">
        <v>1.0</v>
      </c>
      <c r="R455" s="86">
        <v>0.0</v>
      </c>
      <c r="S455" s="88">
        <v>11.0</v>
      </c>
      <c r="T455" s="88">
        <v>12.64</v>
      </c>
      <c r="U455" s="89">
        <v>46132.0</v>
      </c>
      <c r="V455" s="84" t="s">
        <v>1516</v>
      </c>
      <c r="W455" s="90"/>
    </row>
    <row r="456">
      <c r="A456" s="83" t="s">
        <v>1517</v>
      </c>
      <c r="B456" s="84" t="s">
        <v>1518</v>
      </c>
      <c r="C456" s="84" t="s">
        <v>565</v>
      </c>
      <c r="D456" s="86">
        <v>542.0</v>
      </c>
      <c r="E456" s="86">
        <v>9.0</v>
      </c>
      <c r="F456" s="86">
        <v>1.69</v>
      </c>
      <c r="G456" s="87" t="s">
        <v>674</v>
      </c>
      <c r="H456" s="86">
        <v>4.58</v>
      </c>
      <c r="I456" s="86">
        <v>0.0</v>
      </c>
      <c r="J456" s="86">
        <v>3394.0</v>
      </c>
      <c r="K456" s="86">
        <v>2.27</v>
      </c>
      <c r="L456" s="86">
        <v>528.6</v>
      </c>
      <c r="M456" s="86">
        <v>516.1</v>
      </c>
      <c r="N456" s="86">
        <v>483.62</v>
      </c>
      <c r="O456" s="86">
        <v>421.0</v>
      </c>
      <c r="P456" s="87" t="s">
        <v>540</v>
      </c>
      <c r="Q456" s="86">
        <v>-73.0</v>
      </c>
      <c r="R456" s="86">
        <v>35.0</v>
      </c>
      <c r="S456" s="88">
        <v>1053.0</v>
      </c>
      <c r="T456" s="88">
        <v>31.03</v>
      </c>
      <c r="U456" s="89">
        <v>46132.0</v>
      </c>
      <c r="V456" s="84"/>
      <c r="W456" s="90"/>
    </row>
    <row r="457">
      <c r="A457" s="83" t="s">
        <v>1519</v>
      </c>
      <c r="B457" s="84" t="s">
        <v>1520</v>
      </c>
      <c r="C457" s="84" t="s">
        <v>533</v>
      </c>
      <c r="D457" s="86">
        <v>30.05</v>
      </c>
      <c r="E457" s="86">
        <v>-0.9</v>
      </c>
      <c r="F457" s="86">
        <v>-2.91</v>
      </c>
      <c r="G457" s="87" t="s">
        <v>585</v>
      </c>
      <c r="H457" s="86">
        <v>0.09</v>
      </c>
      <c r="I457" s="86">
        <v>0.0</v>
      </c>
      <c r="J457" s="86">
        <v>187.0</v>
      </c>
      <c r="K457" s="86">
        <v>0.41</v>
      </c>
      <c r="L457" s="86">
        <v>30.71</v>
      </c>
      <c r="M457" s="86">
        <v>30.13</v>
      </c>
      <c r="N457" s="86">
        <v>29.91</v>
      </c>
      <c r="O457" s="86">
        <v>-44.0</v>
      </c>
      <c r="P457" s="87" t="s">
        <v>529</v>
      </c>
      <c r="Q457" s="86">
        <v>0.0</v>
      </c>
      <c r="R457" s="86">
        <v>0.0</v>
      </c>
      <c r="S457" s="88">
        <v>33.0</v>
      </c>
      <c r="T457" s="88">
        <v>17.65</v>
      </c>
      <c r="U457" s="89">
        <v>46132.0</v>
      </c>
      <c r="V457" s="84"/>
      <c r="W457" s="90"/>
    </row>
    <row r="458">
      <c r="A458" s="83" t="s">
        <v>1521</v>
      </c>
      <c r="B458" s="84" t="s">
        <v>1522</v>
      </c>
      <c r="C458" s="84" t="s">
        <v>528</v>
      </c>
      <c r="D458" s="86">
        <v>50.5</v>
      </c>
      <c r="E458" s="86">
        <v>-0.5</v>
      </c>
      <c r="F458" s="86">
        <v>-0.98</v>
      </c>
      <c r="G458" s="87" t="s">
        <v>566</v>
      </c>
      <c r="H458" s="86">
        <v>1.9</v>
      </c>
      <c r="I458" s="86">
        <v>3.0</v>
      </c>
      <c r="J458" s="86">
        <v>20320.0</v>
      </c>
      <c r="K458" s="86">
        <v>0.35</v>
      </c>
      <c r="L458" s="86">
        <v>51.72</v>
      </c>
      <c r="M458" s="86">
        <v>49.03</v>
      </c>
      <c r="N458" s="86">
        <v>46.92</v>
      </c>
      <c r="O458" s="86">
        <v>2233.0</v>
      </c>
      <c r="P458" s="87" t="s">
        <v>575</v>
      </c>
      <c r="Q458" s="86">
        <v>2.0</v>
      </c>
      <c r="R458" s="86">
        <v>-157.0</v>
      </c>
      <c r="S458" s="88">
        <v>6033.0</v>
      </c>
      <c r="T458" s="88">
        <v>29.69</v>
      </c>
      <c r="U458" s="89">
        <v>46132.0</v>
      </c>
      <c r="V458" s="84"/>
      <c r="W458" s="90"/>
    </row>
    <row r="459">
      <c r="A459" s="83" t="s">
        <v>1523</v>
      </c>
      <c r="B459" s="84" t="s">
        <v>1524</v>
      </c>
      <c r="C459" s="84" t="s">
        <v>623</v>
      </c>
      <c r="D459" s="86">
        <v>15.0</v>
      </c>
      <c r="E459" s="86">
        <v>0.2</v>
      </c>
      <c r="F459" s="86">
        <v>1.35</v>
      </c>
      <c r="G459" s="87" t="s">
        <v>530</v>
      </c>
      <c r="H459" s="86">
        <v>1.36</v>
      </c>
      <c r="I459" s="86">
        <v>0.0</v>
      </c>
      <c r="J459" s="86">
        <v>150.0</v>
      </c>
      <c r="K459" s="86">
        <v>0.12</v>
      </c>
      <c r="L459" s="86">
        <v>14.92</v>
      </c>
      <c r="M459" s="86">
        <v>14.91</v>
      </c>
      <c r="N459" s="86">
        <v>14.91</v>
      </c>
      <c r="O459" s="86">
        <v>-1.0</v>
      </c>
      <c r="P459" s="87" t="s">
        <v>544</v>
      </c>
      <c r="Q459" s="86">
        <v>0.0</v>
      </c>
      <c r="R459" s="86">
        <v>0.0</v>
      </c>
      <c r="S459" s="88">
        <v>9.0</v>
      </c>
      <c r="T459" s="88">
        <v>6.0</v>
      </c>
      <c r="U459" s="89">
        <v>46132.0</v>
      </c>
      <c r="V459" s="84"/>
      <c r="W459" s="90"/>
    </row>
    <row r="460">
      <c r="A460" s="83" t="s">
        <v>1525</v>
      </c>
      <c r="B460" s="84" t="s">
        <v>1526</v>
      </c>
      <c r="C460" s="84" t="s">
        <v>523</v>
      </c>
      <c r="D460" s="86">
        <v>122.0</v>
      </c>
      <c r="E460" s="86">
        <v>-3.0</v>
      </c>
      <c r="F460" s="86">
        <v>-2.4</v>
      </c>
      <c r="G460" s="87" t="s">
        <v>570</v>
      </c>
      <c r="H460" s="86">
        <v>0.47</v>
      </c>
      <c r="I460" s="86">
        <v>0.0</v>
      </c>
      <c r="J460" s="86">
        <v>593.0</v>
      </c>
      <c r="K460" s="86">
        <v>0.5</v>
      </c>
      <c r="L460" s="86">
        <v>122.4</v>
      </c>
      <c r="M460" s="86">
        <v>123.25</v>
      </c>
      <c r="N460" s="86">
        <v>124.12</v>
      </c>
      <c r="O460" s="86">
        <v>-290.0</v>
      </c>
      <c r="P460" s="87" t="s">
        <v>833</v>
      </c>
      <c r="Q460" s="86">
        <v>-27.0</v>
      </c>
      <c r="R460" s="86">
        <v>0.0</v>
      </c>
      <c r="S460" s="88">
        <v>58.0</v>
      </c>
      <c r="T460" s="88">
        <v>9.78</v>
      </c>
      <c r="U460" s="89">
        <v>46132.0</v>
      </c>
      <c r="V460" s="84"/>
      <c r="W460" s="90"/>
    </row>
    <row r="461">
      <c r="A461" s="83" t="s">
        <v>1527</v>
      </c>
      <c r="B461" s="84" t="s">
        <v>1528</v>
      </c>
      <c r="C461" s="84" t="s">
        <v>547</v>
      </c>
      <c r="D461" s="86">
        <v>92.8</v>
      </c>
      <c r="E461" s="86">
        <v>1.7</v>
      </c>
      <c r="F461" s="86">
        <v>1.87</v>
      </c>
      <c r="G461" s="87" t="s">
        <v>575</v>
      </c>
      <c r="H461" s="86">
        <v>4.53</v>
      </c>
      <c r="I461" s="86">
        <v>0.0</v>
      </c>
      <c r="J461" s="86">
        <v>419.0</v>
      </c>
      <c r="K461" s="86">
        <v>0.54</v>
      </c>
      <c r="L461" s="86">
        <v>90.66</v>
      </c>
      <c r="M461" s="86">
        <v>89.39</v>
      </c>
      <c r="N461" s="86">
        <v>86.98</v>
      </c>
      <c r="O461" s="86">
        <v>232.0</v>
      </c>
      <c r="P461" s="87" t="s">
        <v>575</v>
      </c>
      <c r="Q461" s="86">
        <v>0.0</v>
      </c>
      <c r="R461" s="86">
        <v>0.0</v>
      </c>
      <c r="S461" s="88">
        <v>29.0</v>
      </c>
      <c r="T461" s="88">
        <v>6.92</v>
      </c>
      <c r="U461" s="89">
        <v>46132.0</v>
      </c>
      <c r="V461" s="84"/>
      <c r="W461" s="90"/>
    </row>
    <row r="462">
      <c r="A462" s="83" t="s">
        <v>1529</v>
      </c>
      <c r="B462" s="84" t="s">
        <v>1530</v>
      </c>
      <c r="C462" s="84" t="s">
        <v>533</v>
      </c>
      <c r="D462" s="86">
        <v>984.0</v>
      </c>
      <c r="E462" s="86">
        <v>89.0</v>
      </c>
      <c r="F462" s="86">
        <v>9.94</v>
      </c>
      <c r="G462" s="87" t="s">
        <v>697</v>
      </c>
      <c r="H462" s="86">
        <v>7.32</v>
      </c>
      <c r="I462" s="86">
        <v>1.0</v>
      </c>
      <c r="J462" s="86">
        <v>5273.0</v>
      </c>
      <c r="K462" s="86">
        <v>5.69</v>
      </c>
      <c r="L462" s="86">
        <v>920.0</v>
      </c>
      <c r="M462" s="86">
        <v>896.8</v>
      </c>
      <c r="N462" s="86">
        <v>873.0</v>
      </c>
      <c r="O462" s="86">
        <v>1851.0</v>
      </c>
      <c r="P462" s="87" t="s">
        <v>520</v>
      </c>
      <c r="Q462" s="86">
        <v>23.0</v>
      </c>
      <c r="R462" s="86">
        <v>247.0</v>
      </c>
      <c r="S462" s="88">
        <v>1206.0</v>
      </c>
      <c r="T462" s="88">
        <v>22.87</v>
      </c>
      <c r="U462" s="89">
        <v>46132.0</v>
      </c>
      <c r="V462" s="84"/>
      <c r="W462" s="90"/>
    </row>
    <row r="463">
      <c r="A463" s="83" t="s">
        <v>1531</v>
      </c>
      <c r="B463" s="84" t="s">
        <v>1532</v>
      </c>
      <c r="C463" s="84" t="s">
        <v>515</v>
      </c>
      <c r="D463" s="86">
        <v>79.1</v>
      </c>
      <c r="E463" s="86">
        <v>-1.3</v>
      </c>
      <c r="F463" s="86">
        <v>-1.62</v>
      </c>
      <c r="G463" s="87" t="s">
        <v>516</v>
      </c>
      <c r="H463" s="86">
        <v>-4.19</v>
      </c>
      <c r="I463" s="86">
        <v>1.0</v>
      </c>
      <c r="J463" s="86">
        <v>81.0</v>
      </c>
      <c r="K463" s="86">
        <v>0.32</v>
      </c>
      <c r="L463" s="86">
        <v>80.94</v>
      </c>
      <c r="M463" s="86">
        <v>83.29</v>
      </c>
      <c r="N463" s="86">
        <v>84.94</v>
      </c>
      <c r="O463" s="86">
        <v>0.0</v>
      </c>
      <c r="P463" s="87" t="s">
        <v>516</v>
      </c>
      <c r="Q463" s="86">
        <v>0.0</v>
      </c>
      <c r="R463" s="86">
        <v>0.0</v>
      </c>
      <c r="S463" s="88">
        <v>0.0</v>
      </c>
      <c r="T463" s="88">
        <v>0.0</v>
      </c>
      <c r="U463" s="89">
        <v>46132.0</v>
      </c>
      <c r="V463" s="84"/>
      <c r="W463" s="90"/>
    </row>
    <row r="464">
      <c r="A464" s="83" t="s">
        <v>1533</v>
      </c>
      <c r="B464" s="84" t="s">
        <v>1534</v>
      </c>
      <c r="C464" s="84" t="s">
        <v>543</v>
      </c>
      <c r="D464" s="86">
        <v>205.0</v>
      </c>
      <c r="E464" s="86">
        <v>10.5</v>
      </c>
      <c r="F464" s="86">
        <v>5.4</v>
      </c>
      <c r="G464" s="87" t="s">
        <v>540</v>
      </c>
      <c r="H464" s="86">
        <v>13.1</v>
      </c>
      <c r="I464" s="86">
        <v>4.0</v>
      </c>
      <c r="J464" s="86">
        <v>201.0</v>
      </c>
      <c r="K464" s="86">
        <v>0.66</v>
      </c>
      <c r="L464" s="86">
        <v>192.6</v>
      </c>
      <c r="M464" s="86">
        <v>174.1</v>
      </c>
      <c r="N464" s="86">
        <v>155.45</v>
      </c>
      <c r="O464" s="86">
        <v>4.0</v>
      </c>
      <c r="P464" s="87" t="s">
        <v>589</v>
      </c>
      <c r="Q464" s="86">
        <v>0.0</v>
      </c>
      <c r="R464" s="86">
        <v>15.0</v>
      </c>
      <c r="S464" s="88">
        <v>0.0</v>
      </c>
      <c r="T464" s="88">
        <v>0.0</v>
      </c>
      <c r="U464" s="89">
        <v>46132.0</v>
      </c>
      <c r="V464" s="84"/>
      <c r="W464" s="90"/>
    </row>
    <row r="465">
      <c r="A465" s="83" t="s">
        <v>1535</v>
      </c>
      <c r="B465" s="84" t="s">
        <v>1536</v>
      </c>
      <c r="C465" s="84" t="s">
        <v>691</v>
      </c>
      <c r="D465" s="86">
        <v>56.8</v>
      </c>
      <c r="E465" s="86">
        <v>-0.3</v>
      </c>
      <c r="F465" s="86">
        <v>-0.53</v>
      </c>
      <c r="G465" s="87" t="s">
        <v>516</v>
      </c>
      <c r="H465" s="86">
        <v>-0.87</v>
      </c>
      <c r="I465" s="86">
        <v>0.0</v>
      </c>
      <c r="J465" s="86">
        <v>121.0</v>
      </c>
      <c r="K465" s="86">
        <v>0.1</v>
      </c>
      <c r="L465" s="86">
        <v>57.14</v>
      </c>
      <c r="M465" s="86">
        <v>57.37</v>
      </c>
      <c r="N465" s="86">
        <v>57.75</v>
      </c>
      <c r="O465" s="86">
        <v>-28.0</v>
      </c>
      <c r="P465" s="87" t="s">
        <v>585</v>
      </c>
      <c r="Q465" s="86">
        <v>0.0</v>
      </c>
      <c r="R465" s="86">
        <v>0.0</v>
      </c>
      <c r="S465" s="88">
        <v>3.0</v>
      </c>
      <c r="T465" s="88">
        <v>2.48</v>
      </c>
      <c r="U465" s="89">
        <v>46132.0</v>
      </c>
      <c r="V465" s="84"/>
      <c r="W465" s="90"/>
    </row>
    <row r="466">
      <c r="A466" s="83" t="s">
        <v>1537</v>
      </c>
      <c r="B466" s="84" t="s">
        <v>1538</v>
      </c>
      <c r="C466" s="84" t="s">
        <v>623</v>
      </c>
      <c r="D466" s="86">
        <v>14.9</v>
      </c>
      <c r="E466" s="86">
        <v>0.5</v>
      </c>
      <c r="F466" s="86">
        <v>3.47</v>
      </c>
      <c r="G466" s="87" t="s">
        <v>558</v>
      </c>
      <c r="H466" s="86">
        <v>-0.53</v>
      </c>
      <c r="I466" s="86">
        <v>4.0</v>
      </c>
      <c r="J466" s="86">
        <v>3894.0</v>
      </c>
      <c r="K466" s="86">
        <v>3.06</v>
      </c>
      <c r="L466" s="86">
        <v>14.61</v>
      </c>
      <c r="M466" s="86">
        <v>14.88</v>
      </c>
      <c r="N466" s="86">
        <v>13.39</v>
      </c>
      <c r="O466" s="86">
        <v>-1002.0</v>
      </c>
      <c r="P466" s="87" t="s">
        <v>570</v>
      </c>
      <c r="Q466" s="86">
        <v>0.0</v>
      </c>
      <c r="R466" s="86">
        <v>-10.0</v>
      </c>
      <c r="S466" s="88">
        <v>928.0</v>
      </c>
      <c r="T466" s="88">
        <v>23.83</v>
      </c>
      <c r="U466" s="89">
        <v>46132.0</v>
      </c>
      <c r="V466" s="84"/>
      <c r="W466" s="90"/>
    </row>
    <row r="467">
      <c r="A467" s="83" t="s">
        <v>1539</v>
      </c>
      <c r="B467" s="84" t="s">
        <v>1540</v>
      </c>
      <c r="C467" s="84" t="s">
        <v>761</v>
      </c>
      <c r="D467" s="86">
        <v>61.8</v>
      </c>
      <c r="E467" s="86">
        <v>2.5</v>
      </c>
      <c r="F467" s="86">
        <v>4.22</v>
      </c>
      <c r="G467" s="87" t="s">
        <v>575</v>
      </c>
      <c r="H467" s="86">
        <v>5.95</v>
      </c>
      <c r="I467" s="86">
        <v>0.0</v>
      </c>
      <c r="J467" s="86">
        <v>65.0</v>
      </c>
      <c r="K467" s="86">
        <v>0.19</v>
      </c>
      <c r="L467" s="86">
        <v>59.96</v>
      </c>
      <c r="M467" s="86">
        <v>60.02</v>
      </c>
      <c r="N467" s="86">
        <v>63.58</v>
      </c>
      <c r="O467" s="86">
        <v>15.0</v>
      </c>
      <c r="P467" s="87" t="s">
        <v>525</v>
      </c>
      <c r="Q467" s="86">
        <v>0.0</v>
      </c>
      <c r="R467" s="86">
        <v>1.0</v>
      </c>
      <c r="S467" s="88">
        <v>6.0</v>
      </c>
      <c r="T467" s="88">
        <v>9.23</v>
      </c>
      <c r="U467" s="89">
        <v>46132.0</v>
      </c>
      <c r="V467" s="84"/>
      <c r="W467" s="90"/>
    </row>
    <row r="468">
      <c r="A468" s="83" t="s">
        <v>1541</v>
      </c>
      <c r="B468" s="84" t="s">
        <v>1542</v>
      </c>
      <c r="C468" s="84" t="s">
        <v>557</v>
      </c>
      <c r="D468" s="86">
        <v>100.5</v>
      </c>
      <c r="E468" s="86">
        <v>1.6</v>
      </c>
      <c r="F468" s="86">
        <v>1.62</v>
      </c>
      <c r="G468" s="87" t="s">
        <v>694</v>
      </c>
      <c r="H468" s="86">
        <v>2.03</v>
      </c>
      <c r="I468" s="86">
        <v>0.0</v>
      </c>
      <c r="J468" s="86">
        <v>4290.0</v>
      </c>
      <c r="K468" s="86">
        <v>0.69</v>
      </c>
      <c r="L468" s="86">
        <v>98.68</v>
      </c>
      <c r="M468" s="86">
        <v>99.23</v>
      </c>
      <c r="N468" s="86">
        <v>104.98</v>
      </c>
      <c r="O468" s="86">
        <v>517.0</v>
      </c>
      <c r="P468" s="87" t="s">
        <v>674</v>
      </c>
      <c r="Q468" s="86">
        <v>-249.0</v>
      </c>
      <c r="R468" s="86">
        <v>-19.0</v>
      </c>
      <c r="S468" s="88">
        <v>1034.0</v>
      </c>
      <c r="T468" s="88">
        <v>24.1</v>
      </c>
      <c r="U468" s="89">
        <v>46132.0</v>
      </c>
      <c r="V468" s="84"/>
      <c r="W468" s="90"/>
    </row>
    <row r="469">
      <c r="A469" s="83" t="s">
        <v>1543</v>
      </c>
      <c r="B469" s="84" t="s">
        <v>1544</v>
      </c>
      <c r="C469" s="84" t="s">
        <v>547</v>
      </c>
      <c r="D469" s="86">
        <v>24.6</v>
      </c>
      <c r="E469" s="86">
        <v>-0.05</v>
      </c>
      <c r="F469" s="86">
        <v>-0.2</v>
      </c>
      <c r="G469" s="87" t="s">
        <v>544</v>
      </c>
      <c r="H469" s="86">
        <v>-2.78</v>
      </c>
      <c r="I469" s="86">
        <v>0.0</v>
      </c>
      <c r="J469" s="86">
        <v>6512.0</v>
      </c>
      <c r="K469" s="86">
        <v>0.23</v>
      </c>
      <c r="L469" s="86">
        <v>24.96</v>
      </c>
      <c r="M469" s="86">
        <v>25.22</v>
      </c>
      <c r="N469" s="86">
        <v>25.23</v>
      </c>
      <c r="O469" s="86">
        <v>-502.0</v>
      </c>
      <c r="P469" s="87" t="s">
        <v>544</v>
      </c>
      <c r="Q469" s="86">
        <v>0.0</v>
      </c>
      <c r="R469" s="86">
        <v>58.0</v>
      </c>
      <c r="S469" s="88">
        <v>1191.0</v>
      </c>
      <c r="T469" s="88">
        <v>18.29</v>
      </c>
      <c r="U469" s="89">
        <v>46132.0</v>
      </c>
      <c r="V469" s="84"/>
      <c r="W469" s="90"/>
    </row>
    <row r="470">
      <c r="A470" s="83" t="s">
        <v>1545</v>
      </c>
      <c r="B470" s="84" t="s">
        <v>1546</v>
      </c>
      <c r="C470" s="84" t="s">
        <v>565</v>
      </c>
      <c r="D470" s="86">
        <v>50.2</v>
      </c>
      <c r="E470" s="86">
        <v>4.55</v>
      </c>
      <c r="F470" s="86">
        <v>9.97</v>
      </c>
      <c r="G470" s="87" t="s">
        <v>578</v>
      </c>
      <c r="H470" s="86">
        <v>24.23</v>
      </c>
      <c r="I470" s="86">
        <v>2.0</v>
      </c>
      <c r="J470" s="86">
        <v>1120.0</v>
      </c>
      <c r="K470" s="86">
        <v>2.68</v>
      </c>
      <c r="L470" s="86">
        <v>43.47</v>
      </c>
      <c r="M470" s="86">
        <v>41.26</v>
      </c>
      <c r="N470" s="86">
        <v>40.08</v>
      </c>
      <c r="O470" s="86">
        <v>-49.0</v>
      </c>
      <c r="P470" s="87" t="s">
        <v>582</v>
      </c>
      <c r="Q470" s="86">
        <v>0.0</v>
      </c>
      <c r="R470" s="86">
        <v>-6.0</v>
      </c>
      <c r="S470" s="88">
        <v>182.0</v>
      </c>
      <c r="T470" s="88">
        <v>16.25</v>
      </c>
      <c r="U470" s="89">
        <v>46132.0</v>
      </c>
      <c r="V470" s="84"/>
      <c r="W470" s="90"/>
    </row>
    <row r="471">
      <c r="A471" s="83" t="s">
        <v>1547</v>
      </c>
      <c r="B471" s="84" t="s">
        <v>1548</v>
      </c>
      <c r="C471" s="84" t="s">
        <v>639</v>
      </c>
      <c r="D471" s="86">
        <v>180.0</v>
      </c>
      <c r="E471" s="86">
        <v>-4.0</v>
      </c>
      <c r="F471" s="86">
        <v>-2.17</v>
      </c>
      <c r="G471" s="87" t="s">
        <v>549</v>
      </c>
      <c r="H471" s="86">
        <v>1.28</v>
      </c>
      <c r="I471" s="86">
        <v>0.0</v>
      </c>
      <c r="J471" s="86">
        <v>2410.0</v>
      </c>
      <c r="K471" s="86">
        <v>4.28</v>
      </c>
      <c r="L471" s="86">
        <v>178.4</v>
      </c>
      <c r="M471" s="86">
        <v>178.65</v>
      </c>
      <c r="N471" s="86">
        <v>175.9</v>
      </c>
      <c r="O471" s="86">
        <v>-581.0</v>
      </c>
      <c r="P471" s="87" t="s">
        <v>570</v>
      </c>
      <c r="Q471" s="86">
        <v>0.0</v>
      </c>
      <c r="R471" s="86">
        <v>1.0</v>
      </c>
      <c r="S471" s="88">
        <v>621.0</v>
      </c>
      <c r="T471" s="88">
        <v>25.77</v>
      </c>
      <c r="U471" s="89">
        <v>46132.0</v>
      </c>
      <c r="V471" s="84"/>
      <c r="W471" s="90"/>
    </row>
    <row r="472">
      <c r="A472" s="83" t="s">
        <v>1549</v>
      </c>
      <c r="B472" s="84" t="s">
        <v>1550</v>
      </c>
      <c r="C472" s="84" t="s">
        <v>557</v>
      </c>
      <c r="D472" s="86">
        <v>82.7</v>
      </c>
      <c r="E472" s="86">
        <v>-0.3</v>
      </c>
      <c r="F472" s="86">
        <v>-0.36</v>
      </c>
      <c r="G472" s="87" t="s">
        <v>582</v>
      </c>
      <c r="H472" s="86">
        <v>5.93</v>
      </c>
      <c r="I472" s="86">
        <v>0.0</v>
      </c>
      <c r="J472" s="86">
        <v>15276.0</v>
      </c>
      <c r="K472" s="86">
        <v>0.57</v>
      </c>
      <c r="L472" s="86">
        <v>80.62</v>
      </c>
      <c r="M472" s="86">
        <v>79.93</v>
      </c>
      <c r="N472" s="86">
        <v>78.92</v>
      </c>
      <c r="O472" s="86">
        <v>-2740.0</v>
      </c>
      <c r="P472" s="87" t="s">
        <v>582</v>
      </c>
      <c r="Q472" s="86">
        <v>1979.0</v>
      </c>
      <c r="R472" s="86">
        <v>116.0</v>
      </c>
      <c r="S472" s="88">
        <v>3450.0</v>
      </c>
      <c r="T472" s="88">
        <v>22.58</v>
      </c>
      <c r="U472" s="89">
        <v>46132.0</v>
      </c>
      <c r="V472" s="84"/>
      <c r="W472" s="90"/>
    </row>
    <row r="473">
      <c r="A473" s="83" t="s">
        <v>1551</v>
      </c>
      <c r="B473" s="84" t="s">
        <v>1552</v>
      </c>
      <c r="C473" s="84" t="s">
        <v>601</v>
      </c>
      <c r="D473" s="86">
        <v>34.1</v>
      </c>
      <c r="E473" s="86">
        <v>1.15</v>
      </c>
      <c r="F473" s="86">
        <v>3.49</v>
      </c>
      <c r="G473" s="87" t="s">
        <v>575</v>
      </c>
      <c r="H473" s="86">
        <v>9.53</v>
      </c>
      <c r="I473" s="86">
        <v>1.0</v>
      </c>
      <c r="J473" s="86">
        <v>4509.0</v>
      </c>
      <c r="K473" s="86">
        <v>4.49</v>
      </c>
      <c r="L473" s="86">
        <v>33.53</v>
      </c>
      <c r="M473" s="86">
        <v>31.52</v>
      </c>
      <c r="N473" s="86">
        <v>30.01</v>
      </c>
      <c r="O473" s="86">
        <v>87.0</v>
      </c>
      <c r="P473" s="87" t="s">
        <v>558</v>
      </c>
      <c r="Q473" s="86">
        <v>0.0</v>
      </c>
      <c r="R473" s="86">
        <v>86.0</v>
      </c>
      <c r="S473" s="88">
        <v>2103.0</v>
      </c>
      <c r="T473" s="88">
        <v>46.64</v>
      </c>
      <c r="U473" s="89">
        <v>46132.0</v>
      </c>
      <c r="V473" s="84"/>
      <c r="W473" s="90"/>
    </row>
    <row r="474">
      <c r="A474" s="83" t="s">
        <v>1553</v>
      </c>
      <c r="B474" s="84" t="s">
        <v>1554</v>
      </c>
      <c r="C474" s="84" t="s">
        <v>754</v>
      </c>
      <c r="D474" s="86">
        <v>77.8</v>
      </c>
      <c r="E474" s="86">
        <v>-0.9</v>
      </c>
      <c r="F474" s="86">
        <v>-1.14</v>
      </c>
      <c r="G474" s="87" t="s">
        <v>585</v>
      </c>
      <c r="H474" s="86">
        <v>0.77</v>
      </c>
      <c r="I474" s="86">
        <v>0.0</v>
      </c>
      <c r="J474" s="86">
        <v>1045.0</v>
      </c>
      <c r="K474" s="86">
        <v>0.52</v>
      </c>
      <c r="L474" s="86">
        <v>78.72</v>
      </c>
      <c r="M474" s="86">
        <v>77.54</v>
      </c>
      <c r="N474" s="86">
        <v>78.42</v>
      </c>
      <c r="O474" s="86">
        <v>215.0</v>
      </c>
      <c r="P474" s="87" t="s">
        <v>525</v>
      </c>
      <c r="Q474" s="86">
        <v>0.0</v>
      </c>
      <c r="R474" s="86">
        <v>-4.0</v>
      </c>
      <c r="S474" s="88">
        <v>217.0</v>
      </c>
      <c r="T474" s="88">
        <v>20.77</v>
      </c>
      <c r="U474" s="89">
        <v>46132.0</v>
      </c>
      <c r="V474" s="84"/>
      <c r="W474" s="84"/>
    </row>
    <row r="475">
      <c r="A475" s="83" t="s">
        <v>1555</v>
      </c>
      <c r="B475" s="84" t="s">
        <v>1556</v>
      </c>
      <c r="C475" s="84" t="s">
        <v>528</v>
      </c>
      <c r="D475" s="86">
        <v>11.4</v>
      </c>
      <c r="E475" s="86">
        <v>0.15</v>
      </c>
      <c r="F475" s="86">
        <v>1.33</v>
      </c>
      <c r="G475" s="87" t="s">
        <v>539</v>
      </c>
      <c r="H475" s="86">
        <v>-3.34</v>
      </c>
      <c r="I475" s="86">
        <v>2.0</v>
      </c>
      <c r="J475" s="86">
        <v>224.0</v>
      </c>
      <c r="K475" s="86">
        <v>0.3</v>
      </c>
      <c r="L475" s="86">
        <v>11.37</v>
      </c>
      <c r="M475" s="86">
        <v>11.64</v>
      </c>
      <c r="N475" s="86">
        <v>11.28</v>
      </c>
      <c r="O475" s="86">
        <v>14.0</v>
      </c>
      <c r="P475" s="87" t="s">
        <v>554</v>
      </c>
      <c r="Q475" s="86">
        <v>0.0</v>
      </c>
      <c r="R475" s="86">
        <v>0.0</v>
      </c>
      <c r="S475" s="88">
        <v>43.0</v>
      </c>
      <c r="T475" s="88">
        <v>19.2</v>
      </c>
      <c r="U475" s="89">
        <v>46132.0</v>
      </c>
      <c r="V475" s="84" t="s">
        <v>1557</v>
      </c>
      <c r="W475" s="84"/>
    </row>
    <row r="476">
      <c r="A476" s="83" t="s">
        <v>1558</v>
      </c>
      <c r="B476" s="84" t="s">
        <v>1559</v>
      </c>
      <c r="C476" s="84" t="s">
        <v>538</v>
      </c>
      <c r="D476" s="86">
        <v>24.05</v>
      </c>
      <c r="E476" s="86">
        <v>-1.15</v>
      </c>
      <c r="F476" s="86">
        <v>-4.56</v>
      </c>
      <c r="G476" s="87" t="s">
        <v>524</v>
      </c>
      <c r="H476" s="86">
        <v>-6.79</v>
      </c>
      <c r="I476" s="86">
        <v>2.0</v>
      </c>
      <c r="J476" s="86">
        <v>592.0</v>
      </c>
      <c r="K476" s="86">
        <v>0.57</v>
      </c>
      <c r="L476" s="86">
        <v>24.72</v>
      </c>
      <c r="M476" s="86">
        <v>26.14</v>
      </c>
      <c r="N476" s="86">
        <v>34.22</v>
      </c>
      <c r="O476" s="86">
        <v>15.0</v>
      </c>
      <c r="P476" s="87" t="s">
        <v>674</v>
      </c>
      <c r="Q476" s="86">
        <v>0.0</v>
      </c>
      <c r="R476" s="86">
        <v>0.0</v>
      </c>
      <c r="S476" s="88">
        <v>0.0</v>
      </c>
      <c r="T476" s="88">
        <v>0.0</v>
      </c>
      <c r="U476" s="89">
        <v>46132.0</v>
      </c>
      <c r="V476" s="84"/>
      <c r="W476" s="90"/>
    </row>
    <row r="477">
      <c r="A477" s="83" t="s">
        <v>1560</v>
      </c>
      <c r="B477" s="84" t="s">
        <v>1561</v>
      </c>
      <c r="C477" s="84" t="s">
        <v>557</v>
      </c>
      <c r="D477" s="86">
        <v>85.8</v>
      </c>
      <c r="E477" s="86">
        <v>-0.5</v>
      </c>
      <c r="F477" s="86">
        <v>-0.58</v>
      </c>
      <c r="G477" s="87" t="s">
        <v>566</v>
      </c>
      <c r="H477" s="86">
        <v>-0.89</v>
      </c>
      <c r="I477" s="86">
        <v>0.0</v>
      </c>
      <c r="J477" s="86">
        <v>1812.0</v>
      </c>
      <c r="K477" s="86">
        <v>0.65</v>
      </c>
      <c r="L477" s="86">
        <v>86.78</v>
      </c>
      <c r="M477" s="86">
        <v>87.19</v>
      </c>
      <c r="N477" s="86">
        <v>89.19</v>
      </c>
      <c r="O477" s="86">
        <v>-19.0</v>
      </c>
      <c r="P477" s="87" t="s">
        <v>626</v>
      </c>
      <c r="Q477" s="86">
        <v>-278.0</v>
      </c>
      <c r="R477" s="86">
        <v>-10.0</v>
      </c>
      <c r="S477" s="88">
        <v>333.0</v>
      </c>
      <c r="T477" s="88">
        <v>18.38</v>
      </c>
      <c r="U477" s="89">
        <v>46132.0</v>
      </c>
      <c r="V477" s="84"/>
      <c r="W477" s="90"/>
    </row>
    <row r="478">
      <c r="A478" s="83" t="s">
        <v>1562</v>
      </c>
      <c r="B478" s="84" t="s">
        <v>1563</v>
      </c>
      <c r="C478" s="84" t="s">
        <v>557</v>
      </c>
      <c r="D478" s="86">
        <v>14.65</v>
      </c>
      <c r="E478" s="86">
        <v>1.3</v>
      </c>
      <c r="F478" s="86">
        <v>9.74</v>
      </c>
      <c r="G478" s="87" t="s">
        <v>520</v>
      </c>
      <c r="H478" s="86">
        <v>18.02</v>
      </c>
      <c r="I478" s="86">
        <v>2.0</v>
      </c>
      <c r="J478" s="86">
        <v>710.0</v>
      </c>
      <c r="K478" s="86">
        <v>0.64</v>
      </c>
      <c r="L478" s="86">
        <v>12.87</v>
      </c>
      <c r="M478" s="86">
        <v>12.68</v>
      </c>
      <c r="N478" s="86">
        <v>12.85</v>
      </c>
      <c r="O478" s="86">
        <v>-10.0</v>
      </c>
      <c r="P478" s="87" t="s">
        <v>773</v>
      </c>
      <c r="Q478" s="86">
        <v>0.0</v>
      </c>
      <c r="R478" s="86">
        <v>6.0</v>
      </c>
      <c r="S478" s="88">
        <v>0.0</v>
      </c>
      <c r="T478" s="88">
        <v>0.0</v>
      </c>
      <c r="U478" s="89">
        <v>46132.0</v>
      </c>
      <c r="V478" s="84"/>
      <c r="W478" s="90"/>
    </row>
    <row r="479">
      <c r="A479" s="83" t="s">
        <v>1564</v>
      </c>
      <c r="B479" s="84" t="s">
        <v>1565</v>
      </c>
      <c r="C479" s="84" t="s">
        <v>565</v>
      </c>
      <c r="D479" s="86">
        <v>1200.0</v>
      </c>
      <c r="E479" s="86">
        <v>-20.0</v>
      </c>
      <c r="F479" s="86">
        <v>-1.64</v>
      </c>
      <c r="G479" s="87" t="s">
        <v>562</v>
      </c>
      <c r="H479" s="86">
        <v>9.62</v>
      </c>
      <c r="I479" s="86">
        <v>2.0</v>
      </c>
      <c r="J479" s="86">
        <v>1773.0</v>
      </c>
      <c r="K479" s="86">
        <v>1.9</v>
      </c>
      <c r="L479" s="86">
        <v>1150.0</v>
      </c>
      <c r="M479" s="86">
        <v>1072.0</v>
      </c>
      <c r="N479" s="86">
        <v>963.4</v>
      </c>
      <c r="O479" s="86">
        <v>-720.0</v>
      </c>
      <c r="P479" s="87" t="s">
        <v>549</v>
      </c>
      <c r="Q479" s="86">
        <v>170.0</v>
      </c>
      <c r="R479" s="86">
        <v>3.0</v>
      </c>
      <c r="S479" s="88">
        <v>0.0</v>
      </c>
      <c r="T479" s="88">
        <v>0.0</v>
      </c>
      <c r="U479" s="89">
        <v>46132.0</v>
      </c>
      <c r="V479" s="84" t="s">
        <v>1566</v>
      </c>
      <c r="W479" s="90"/>
    </row>
    <row r="480">
      <c r="A480" s="83" t="s">
        <v>1567</v>
      </c>
      <c r="B480" s="84" t="s">
        <v>1568</v>
      </c>
      <c r="C480" s="84" t="s">
        <v>561</v>
      </c>
      <c r="D480" s="86">
        <v>149.5</v>
      </c>
      <c r="E480" s="86">
        <v>2.5</v>
      </c>
      <c r="F480" s="86">
        <v>1.7</v>
      </c>
      <c r="G480" s="87" t="s">
        <v>525</v>
      </c>
      <c r="H480" s="86">
        <v>9.66</v>
      </c>
      <c r="I480" s="86">
        <v>0.0</v>
      </c>
      <c r="J480" s="86">
        <v>11547.0</v>
      </c>
      <c r="K480" s="86">
        <v>2.38</v>
      </c>
      <c r="L480" s="86">
        <v>146.5</v>
      </c>
      <c r="M480" s="86">
        <v>135.55</v>
      </c>
      <c r="N480" s="86">
        <v>129.55</v>
      </c>
      <c r="O480" s="86">
        <v>1815.0</v>
      </c>
      <c r="P480" s="87" t="s">
        <v>554</v>
      </c>
      <c r="Q480" s="86">
        <v>-25.0</v>
      </c>
      <c r="R480" s="86">
        <v>66.0</v>
      </c>
      <c r="S480" s="88">
        <v>5981.0</v>
      </c>
      <c r="T480" s="88">
        <v>51.8</v>
      </c>
      <c r="U480" s="89">
        <v>46132.0</v>
      </c>
      <c r="V480" s="84"/>
      <c r="W480" s="90"/>
    </row>
    <row r="481">
      <c r="A481" s="83" t="s">
        <v>1569</v>
      </c>
      <c r="B481" s="84" t="s">
        <v>1570</v>
      </c>
      <c r="C481" s="84" t="s">
        <v>533</v>
      </c>
      <c r="D481" s="86">
        <v>217.0</v>
      </c>
      <c r="E481" s="86">
        <v>-2.5</v>
      </c>
      <c r="F481" s="86">
        <v>-1.14</v>
      </c>
      <c r="G481" s="87" t="s">
        <v>626</v>
      </c>
      <c r="H481" s="86">
        <v>-1.06</v>
      </c>
      <c r="I481" s="86">
        <v>0.0</v>
      </c>
      <c r="J481" s="86">
        <v>5524.0</v>
      </c>
      <c r="K481" s="86">
        <v>6.5</v>
      </c>
      <c r="L481" s="86">
        <v>217.3</v>
      </c>
      <c r="M481" s="86">
        <v>218.25</v>
      </c>
      <c r="N481" s="86">
        <v>225.25</v>
      </c>
      <c r="O481" s="86">
        <v>-369.0</v>
      </c>
      <c r="P481" s="87" t="s">
        <v>562</v>
      </c>
      <c r="Q481" s="86">
        <v>-55.0</v>
      </c>
      <c r="R481" s="86">
        <v>-5.0</v>
      </c>
      <c r="S481" s="88">
        <v>3099.0</v>
      </c>
      <c r="T481" s="88">
        <v>56.1</v>
      </c>
      <c r="U481" s="89">
        <v>46132.0</v>
      </c>
      <c r="V481" s="84" t="s">
        <v>1571</v>
      </c>
      <c r="W481" s="90"/>
    </row>
    <row r="482">
      <c r="A482" s="83" t="s">
        <v>1572</v>
      </c>
      <c r="B482" s="84" t="s">
        <v>1573</v>
      </c>
      <c r="C482" s="84" t="s">
        <v>601</v>
      </c>
      <c r="D482" s="86">
        <v>20.9</v>
      </c>
      <c r="E482" s="86">
        <v>0.15</v>
      </c>
      <c r="F482" s="86">
        <v>0.72</v>
      </c>
      <c r="G482" s="87" t="s">
        <v>558</v>
      </c>
      <c r="H482" s="86">
        <v>0.01</v>
      </c>
      <c r="I482" s="86">
        <v>0.0</v>
      </c>
      <c r="J482" s="86">
        <v>65.0</v>
      </c>
      <c r="K482" s="86">
        <v>0.07</v>
      </c>
      <c r="L482" s="86">
        <v>20.81</v>
      </c>
      <c r="M482" s="86">
        <v>20.79</v>
      </c>
      <c r="N482" s="86">
        <v>20.71</v>
      </c>
      <c r="O482" s="86">
        <v>-4.0</v>
      </c>
      <c r="P482" s="87" t="s">
        <v>544</v>
      </c>
      <c r="Q482" s="86">
        <v>0.0</v>
      </c>
      <c r="R482" s="86">
        <v>0.0</v>
      </c>
      <c r="S482" s="88">
        <v>27.0</v>
      </c>
      <c r="T482" s="88">
        <v>41.54</v>
      </c>
      <c r="U482" s="89">
        <v>46132.0</v>
      </c>
      <c r="V482" s="84" t="s">
        <v>1574</v>
      </c>
      <c r="W482" s="90"/>
    </row>
    <row r="483">
      <c r="A483" s="83" t="s">
        <v>1575</v>
      </c>
      <c r="B483" s="84" t="s">
        <v>1576</v>
      </c>
      <c r="C483" s="84" t="s">
        <v>552</v>
      </c>
      <c r="D483" s="86">
        <v>26.3</v>
      </c>
      <c r="E483" s="86">
        <v>-0.7</v>
      </c>
      <c r="F483" s="86">
        <v>-2.59</v>
      </c>
      <c r="G483" s="87" t="s">
        <v>773</v>
      </c>
      <c r="H483" s="86">
        <v>1.46</v>
      </c>
      <c r="I483" s="86">
        <v>0.0</v>
      </c>
      <c r="J483" s="86">
        <v>155.0</v>
      </c>
      <c r="K483" s="86">
        <v>0.39</v>
      </c>
      <c r="L483" s="86">
        <v>26.21</v>
      </c>
      <c r="M483" s="86">
        <v>26.05</v>
      </c>
      <c r="N483" s="86">
        <v>27.0</v>
      </c>
      <c r="O483" s="86">
        <v>-69.0</v>
      </c>
      <c r="P483" s="87" t="s">
        <v>582</v>
      </c>
      <c r="Q483" s="86">
        <v>0.0</v>
      </c>
      <c r="R483" s="86">
        <v>0.0</v>
      </c>
      <c r="S483" s="88">
        <v>18.0</v>
      </c>
      <c r="T483" s="88">
        <v>11.61</v>
      </c>
      <c r="U483" s="89">
        <v>46132.0</v>
      </c>
      <c r="V483" s="84" t="s">
        <v>1577</v>
      </c>
      <c r="W483" s="90"/>
    </row>
    <row r="484">
      <c r="A484" s="83" t="s">
        <v>1578</v>
      </c>
      <c r="B484" s="84" t="s">
        <v>1579</v>
      </c>
      <c r="C484" s="84" t="s">
        <v>552</v>
      </c>
      <c r="D484" s="86">
        <v>23.9</v>
      </c>
      <c r="E484" s="86">
        <v>-0.1</v>
      </c>
      <c r="F484" s="86">
        <v>-0.42</v>
      </c>
      <c r="G484" s="87" t="s">
        <v>516</v>
      </c>
      <c r="H484" s="86">
        <v>-1.45</v>
      </c>
      <c r="I484" s="86">
        <v>0.0</v>
      </c>
      <c r="J484" s="86">
        <v>120.0</v>
      </c>
      <c r="K484" s="86">
        <v>0.11</v>
      </c>
      <c r="L484" s="86">
        <v>24.03</v>
      </c>
      <c r="M484" s="86">
        <v>24.04</v>
      </c>
      <c r="N484" s="86">
        <v>24.71</v>
      </c>
      <c r="O484" s="86">
        <v>-4.0</v>
      </c>
      <c r="P484" s="87" t="s">
        <v>524</v>
      </c>
      <c r="Q484" s="86">
        <v>0.0</v>
      </c>
      <c r="R484" s="86">
        <v>0.0</v>
      </c>
      <c r="S484" s="88">
        <v>1.0</v>
      </c>
      <c r="T484" s="88">
        <v>0.83</v>
      </c>
      <c r="U484" s="89">
        <v>46132.0</v>
      </c>
      <c r="V484" s="84"/>
      <c r="W484" s="90"/>
    </row>
    <row r="485">
      <c r="A485" s="83" t="s">
        <v>1580</v>
      </c>
      <c r="B485" s="84" t="s">
        <v>1581</v>
      </c>
      <c r="C485" s="84" t="s">
        <v>533</v>
      </c>
      <c r="D485" s="86">
        <v>416.0</v>
      </c>
      <c r="E485" s="86">
        <v>4.5</v>
      </c>
      <c r="F485" s="86">
        <v>1.09</v>
      </c>
      <c r="G485" s="87" t="s">
        <v>525</v>
      </c>
      <c r="H485" s="86">
        <v>10.74</v>
      </c>
      <c r="I485" s="86">
        <v>0.0</v>
      </c>
      <c r="J485" s="86">
        <v>239.0</v>
      </c>
      <c r="K485" s="86">
        <v>0.51</v>
      </c>
      <c r="L485" s="86">
        <v>408.5</v>
      </c>
      <c r="M485" s="86">
        <v>385.0</v>
      </c>
      <c r="N485" s="86">
        <v>384.7</v>
      </c>
      <c r="O485" s="86">
        <v>64.0</v>
      </c>
      <c r="P485" s="87" t="s">
        <v>554</v>
      </c>
      <c r="Q485" s="86">
        <v>-1.0</v>
      </c>
      <c r="R485" s="86">
        <v>3.0</v>
      </c>
      <c r="S485" s="88">
        <v>65.0</v>
      </c>
      <c r="T485" s="88">
        <v>27.2</v>
      </c>
      <c r="U485" s="89">
        <v>46132.0</v>
      </c>
      <c r="V485" s="84"/>
      <c r="W485" s="90"/>
    </row>
    <row r="486">
      <c r="A486" s="83" t="s">
        <v>1582</v>
      </c>
      <c r="B486" s="84" t="s">
        <v>1583</v>
      </c>
      <c r="C486" s="84" t="s">
        <v>523</v>
      </c>
      <c r="D486" s="86">
        <v>12.5</v>
      </c>
      <c r="E486" s="86">
        <v>-0.1</v>
      </c>
      <c r="F486" s="86">
        <v>-0.79</v>
      </c>
      <c r="G486" s="87" t="s">
        <v>570</v>
      </c>
      <c r="H486" s="86">
        <v>0.84</v>
      </c>
      <c r="I486" s="86">
        <v>0.0</v>
      </c>
      <c r="J486" s="86">
        <v>662.0</v>
      </c>
      <c r="K486" s="86">
        <v>0.56</v>
      </c>
      <c r="L486" s="86">
        <v>12.39</v>
      </c>
      <c r="M486" s="86">
        <v>12.42</v>
      </c>
      <c r="N486" s="86">
        <v>12.68</v>
      </c>
      <c r="O486" s="86">
        <v>-71.0</v>
      </c>
      <c r="P486" s="87" t="s">
        <v>833</v>
      </c>
      <c r="Q486" s="86">
        <v>0.0</v>
      </c>
      <c r="R486" s="86">
        <v>0.0</v>
      </c>
      <c r="S486" s="88">
        <v>46.0</v>
      </c>
      <c r="T486" s="88">
        <v>6.95</v>
      </c>
      <c r="U486" s="89">
        <v>46132.0</v>
      </c>
      <c r="V486" s="84"/>
      <c r="W486" s="90"/>
    </row>
    <row r="487">
      <c r="A487" s="83" t="s">
        <v>1584</v>
      </c>
      <c r="B487" s="84" t="s">
        <v>1585</v>
      </c>
      <c r="C487" s="84" t="s">
        <v>892</v>
      </c>
      <c r="D487" s="86">
        <v>31.9</v>
      </c>
      <c r="E487" s="86">
        <v>-0.35</v>
      </c>
      <c r="F487" s="86">
        <v>-1.09</v>
      </c>
      <c r="G487" s="87" t="s">
        <v>566</v>
      </c>
      <c r="H487" s="86">
        <v>-1.81</v>
      </c>
      <c r="I487" s="86">
        <v>0.0</v>
      </c>
      <c r="J487" s="86">
        <v>99.0</v>
      </c>
      <c r="K487" s="86">
        <v>0.09</v>
      </c>
      <c r="L487" s="86">
        <v>32.54</v>
      </c>
      <c r="M487" s="86">
        <v>32.69</v>
      </c>
      <c r="N487" s="86">
        <v>32.91</v>
      </c>
      <c r="O487" s="86">
        <v>-24.0</v>
      </c>
      <c r="P487" s="87" t="s">
        <v>566</v>
      </c>
      <c r="Q487" s="86">
        <v>0.0</v>
      </c>
      <c r="R487" s="86">
        <v>-2.0</v>
      </c>
      <c r="S487" s="88">
        <v>10.0</v>
      </c>
      <c r="T487" s="88">
        <v>10.1</v>
      </c>
      <c r="U487" s="89">
        <v>46132.0</v>
      </c>
      <c r="V487" s="84"/>
      <c r="W487" s="90"/>
    </row>
    <row r="488">
      <c r="A488" s="83" t="s">
        <v>1586</v>
      </c>
      <c r="B488" s="84" t="s">
        <v>1587</v>
      </c>
      <c r="C488" s="84" t="s">
        <v>601</v>
      </c>
      <c r="D488" s="86">
        <v>158.5</v>
      </c>
      <c r="E488" s="86">
        <v>1.5</v>
      </c>
      <c r="F488" s="86">
        <v>0.96</v>
      </c>
      <c r="G488" s="87" t="s">
        <v>554</v>
      </c>
      <c r="H488" s="86">
        <v>34.38</v>
      </c>
      <c r="I488" s="86">
        <v>5.0</v>
      </c>
      <c r="J488" s="86">
        <v>10973.0</v>
      </c>
      <c r="K488" s="86">
        <v>3.75</v>
      </c>
      <c r="L488" s="86">
        <v>144.1</v>
      </c>
      <c r="M488" s="86">
        <v>122.14</v>
      </c>
      <c r="N488" s="86">
        <v>109.0</v>
      </c>
      <c r="O488" s="86">
        <v>347.0</v>
      </c>
      <c r="P488" s="87" t="s">
        <v>534</v>
      </c>
      <c r="Q488" s="86">
        <v>-454.0</v>
      </c>
      <c r="R488" s="86">
        <v>802.0</v>
      </c>
      <c r="S488" s="88">
        <v>0.0</v>
      </c>
      <c r="T488" s="88">
        <v>0.0</v>
      </c>
      <c r="U488" s="89">
        <v>46132.0</v>
      </c>
      <c r="V488" s="84" t="s">
        <v>1588</v>
      </c>
      <c r="W488" s="90"/>
    </row>
    <row r="489">
      <c r="A489" s="83" t="s">
        <v>1589</v>
      </c>
      <c r="B489" s="84" t="s">
        <v>1590</v>
      </c>
      <c r="C489" s="84" t="s">
        <v>663</v>
      </c>
      <c r="D489" s="86">
        <v>29.3</v>
      </c>
      <c r="E489" s="86">
        <v>-0.1</v>
      </c>
      <c r="F489" s="86">
        <v>-0.34</v>
      </c>
      <c r="G489" s="87" t="s">
        <v>562</v>
      </c>
      <c r="H489" s="86">
        <v>-1.32</v>
      </c>
      <c r="I489" s="86">
        <v>0.0</v>
      </c>
      <c r="J489" s="86">
        <v>71.0</v>
      </c>
      <c r="K489" s="86">
        <v>0.23</v>
      </c>
      <c r="L489" s="86">
        <v>29.35</v>
      </c>
      <c r="M489" s="86">
        <v>29.54</v>
      </c>
      <c r="N489" s="86">
        <v>29.47</v>
      </c>
      <c r="O489" s="86">
        <v>0.0</v>
      </c>
      <c r="P489" s="87" t="s">
        <v>562</v>
      </c>
      <c r="Q489" s="86">
        <v>0.0</v>
      </c>
      <c r="R489" s="86">
        <v>0.0</v>
      </c>
      <c r="S489" s="88">
        <v>0.0</v>
      </c>
      <c r="T489" s="88">
        <v>0.0</v>
      </c>
      <c r="U489" s="89">
        <v>46132.0</v>
      </c>
      <c r="V489" s="84"/>
      <c r="W489" s="90"/>
    </row>
    <row r="490">
      <c r="A490" s="83" t="s">
        <v>1591</v>
      </c>
      <c r="B490" s="84" t="s">
        <v>1592</v>
      </c>
      <c r="C490" s="84" t="s">
        <v>615</v>
      </c>
      <c r="D490" s="86">
        <v>16.3</v>
      </c>
      <c r="E490" s="86">
        <v>-0.05</v>
      </c>
      <c r="F490" s="86">
        <v>-0.31</v>
      </c>
      <c r="G490" s="87" t="s">
        <v>553</v>
      </c>
      <c r="H490" s="86">
        <v>-0.04</v>
      </c>
      <c r="I490" s="86">
        <v>1.0</v>
      </c>
      <c r="J490" s="86">
        <v>413.0</v>
      </c>
      <c r="K490" s="86">
        <v>0.32</v>
      </c>
      <c r="L490" s="86">
        <v>16.61</v>
      </c>
      <c r="M490" s="86">
        <v>16.77</v>
      </c>
      <c r="N490" s="86">
        <v>16.71</v>
      </c>
      <c r="O490" s="86">
        <v>72.0</v>
      </c>
      <c r="P490" s="87" t="s">
        <v>589</v>
      </c>
      <c r="Q490" s="86">
        <v>0.0</v>
      </c>
      <c r="R490" s="86">
        <v>1.0</v>
      </c>
      <c r="S490" s="88">
        <v>122.0</v>
      </c>
      <c r="T490" s="88">
        <v>29.54</v>
      </c>
      <c r="U490" s="89">
        <v>46132.0</v>
      </c>
      <c r="V490" s="84"/>
      <c r="W490" s="90"/>
    </row>
    <row r="491">
      <c r="A491" s="83" t="s">
        <v>1593</v>
      </c>
      <c r="B491" s="84" t="s">
        <v>1594</v>
      </c>
      <c r="C491" s="84" t="s">
        <v>533</v>
      </c>
      <c r="D491" s="86">
        <v>73.4</v>
      </c>
      <c r="E491" s="86">
        <v>0.9</v>
      </c>
      <c r="F491" s="86">
        <v>1.24</v>
      </c>
      <c r="G491" s="87" t="s">
        <v>554</v>
      </c>
      <c r="H491" s="86">
        <v>8.81</v>
      </c>
      <c r="I491" s="86">
        <v>1.0</v>
      </c>
      <c r="J491" s="86">
        <v>557.0</v>
      </c>
      <c r="K491" s="86">
        <v>1.24</v>
      </c>
      <c r="L491" s="86">
        <v>70.24</v>
      </c>
      <c r="M491" s="86">
        <v>68.4</v>
      </c>
      <c r="N491" s="86">
        <v>62.66</v>
      </c>
      <c r="O491" s="86">
        <v>61.0</v>
      </c>
      <c r="P491" s="87" t="s">
        <v>554</v>
      </c>
      <c r="Q491" s="86">
        <v>0.0</v>
      </c>
      <c r="R491" s="86">
        <v>0.0</v>
      </c>
      <c r="S491" s="88">
        <v>151.0</v>
      </c>
      <c r="T491" s="88">
        <v>27.11</v>
      </c>
      <c r="U491" s="89">
        <v>46132.0</v>
      </c>
      <c r="V491" s="84"/>
      <c r="W491" s="90"/>
    </row>
    <row r="492">
      <c r="A492" s="83" t="s">
        <v>1595</v>
      </c>
      <c r="B492" s="84" t="s">
        <v>1596</v>
      </c>
      <c r="C492" s="84" t="s">
        <v>523</v>
      </c>
      <c r="D492" s="86">
        <v>10.35</v>
      </c>
      <c r="E492" s="86">
        <v>-0.2</v>
      </c>
      <c r="F492" s="86">
        <v>-1.9</v>
      </c>
      <c r="G492" s="87" t="s">
        <v>524</v>
      </c>
      <c r="H492" s="86">
        <v>-1.8</v>
      </c>
      <c r="I492" s="86">
        <v>0.0</v>
      </c>
      <c r="J492" s="86">
        <v>1286.0</v>
      </c>
      <c r="K492" s="86">
        <v>0.18</v>
      </c>
      <c r="L492" s="86">
        <v>10.61</v>
      </c>
      <c r="M492" s="86">
        <v>10.83</v>
      </c>
      <c r="N492" s="86">
        <v>11.07</v>
      </c>
      <c r="O492" s="86">
        <v>285.0</v>
      </c>
      <c r="P492" s="87" t="s">
        <v>589</v>
      </c>
      <c r="Q492" s="86">
        <v>0.0</v>
      </c>
      <c r="R492" s="86">
        <v>0.0</v>
      </c>
      <c r="S492" s="88">
        <v>189.0</v>
      </c>
      <c r="T492" s="88">
        <v>14.7</v>
      </c>
      <c r="U492" s="89">
        <v>46132.0</v>
      </c>
      <c r="V492" s="84"/>
      <c r="W492" s="90"/>
    </row>
    <row r="493">
      <c r="A493" s="83" t="s">
        <v>1597</v>
      </c>
      <c r="B493" s="84" t="s">
        <v>1598</v>
      </c>
      <c r="C493" s="84" t="s">
        <v>565</v>
      </c>
      <c r="D493" s="86">
        <v>745.0</v>
      </c>
      <c r="E493" s="86">
        <v>11.0</v>
      </c>
      <c r="F493" s="86">
        <v>1.5</v>
      </c>
      <c r="G493" s="87" t="s">
        <v>589</v>
      </c>
      <c r="H493" s="86">
        <v>12.08</v>
      </c>
      <c r="I493" s="86">
        <v>0.0</v>
      </c>
      <c r="J493" s="86">
        <v>397.0</v>
      </c>
      <c r="K493" s="86">
        <v>0.5</v>
      </c>
      <c r="L493" s="86">
        <v>728.2</v>
      </c>
      <c r="M493" s="86">
        <v>696.3</v>
      </c>
      <c r="N493" s="86">
        <v>671.0</v>
      </c>
      <c r="O493" s="86">
        <v>-19.0</v>
      </c>
      <c r="P493" s="87" t="s">
        <v>549</v>
      </c>
      <c r="Q493" s="86">
        <v>0.0</v>
      </c>
      <c r="R493" s="86">
        <v>0.0</v>
      </c>
      <c r="S493" s="88">
        <v>128.0</v>
      </c>
      <c r="T493" s="88">
        <v>32.24</v>
      </c>
      <c r="U493" s="89">
        <v>46132.0</v>
      </c>
      <c r="V493" s="84"/>
      <c r="W493" s="90"/>
    </row>
    <row r="494">
      <c r="A494" s="83" t="s">
        <v>1599</v>
      </c>
      <c r="B494" s="84" t="s">
        <v>1600</v>
      </c>
      <c r="C494" s="84" t="s">
        <v>565</v>
      </c>
      <c r="D494" s="86">
        <v>45.6</v>
      </c>
      <c r="E494" s="86">
        <v>-0.7</v>
      </c>
      <c r="F494" s="86">
        <v>-1.51</v>
      </c>
      <c r="G494" s="87" t="s">
        <v>524</v>
      </c>
      <c r="H494" s="86">
        <v>-5.26</v>
      </c>
      <c r="I494" s="86">
        <v>0.0</v>
      </c>
      <c r="J494" s="86">
        <v>100.0</v>
      </c>
      <c r="K494" s="86">
        <v>0.22</v>
      </c>
      <c r="L494" s="86">
        <v>46.86</v>
      </c>
      <c r="M494" s="86">
        <v>48.11</v>
      </c>
      <c r="N494" s="86">
        <v>48.87</v>
      </c>
      <c r="O494" s="86">
        <v>-2.0</v>
      </c>
      <c r="P494" s="87" t="s">
        <v>524</v>
      </c>
      <c r="Q494" s="86">
        <v>0.0</v>
      </c>
      <c r="R494" s="86">
        <v>0.0</v>
      </c>
      <c r="S494" s="88">
        <v>7.0</v>
      </c>
      <c r="T494" s="88">
        <v>7.0</v>
      </c>
      <c r="U494" s="89">
        <v>46132.0</v>
      </c>
      <c r="V494" s="84"/>
      <c r="W494" s="84"/>
    </row>
    <row r="495">
      <c r="A495" s="83" t="s">
        <v>1601</v>
      </c>
      <c r="B495" s="84" t="s">
        <v>1602</v>
      </c>
      <c r="C495" s="84" t="s">
        <v>561</v>
      </c>
      <c r="D495" s="86">
        <v>24.5</v>
      </c>
      <c r="E495" s="86">
        <v>0.25</v>
      </c>
      <c r="F495" s="86">
        <v>1.03</v>
      </c>
      <c r="G495" s="87" t="s">
        <v>558</v>
      </c>
      <c r="H495" s="86">
        <v>-0.17</v>
      </c>
      <c r="I495" s="86">
        <v>1.0</v>
      </c>
      <c r="J495" s="86">
        <v>566.0</v>
      </c>
      <c r="K495" s="86">
        <v>0.71</v>
      </c>
      <c r="L495" s="86">
        <v>24.39</v>
      </c>
      <c r="M495" s="86">
        <v>23.37</v>
      </c>
      <c r="N495" s="86">
        <v>22.45</v>
      </c>
      <c r="O495" s="86">
        <v>93.0</v>
      </c>
      <c r="P495" s="87" t="s">
        <v>554</v>
      </c>
      <c r="Q495" s="86">
        <v>0.0</v>
      </c>
      <c r="R495" s="86">
        <v>0.0</v>
      </c>
      <c r="S495" s="88">
        <v>104.0</v>
      </c>
      <c r="T495" s="88">
        <v>18.37</v>
      </c>
      <c r="U495" s="89">
        <v>46132.0</v>
      </c>
      <c r="V495" s="84"/>
      <c r="W495" s="90"/>
    </row>
    <row r="496">
      <c r="A496" s="83" t="s">
        <v>1603</v>
      </c>
      <c r="B496" s="84" t="s">
        <v>1604</v>
      </c>
      <c r="C496" s="84" t="s">
        <v>561</v>
      </c>
      <c r="D496" s="86">
        <v>67.5</v>
      </c>
      <c r="E496" s="86">
        <v>1.9</v>
      </c>
      <c r="F496" s="86">
        <v>2.9</v>
      </c>
      <c r="G496" s="87" t="s">
        <v>694</v>
      </c>
      <c r="H496" s="86">
        <v>2.78</v>
      </c>
      <c r="I496" s="86">
        <v>0.0</v>
      </c>
      <c r="J496" s="86">
        <v>4193.0</v>
      </c>
      <c r="K496" s="86">
        <v>2.56</v>
      </c>
      <c r="L496" s="86">
        <v>65.32</v>
      </c>
      <c r="M496" s="86">
        <v>65.21</v>
      </c>
      <c r="N496" s="86">
        <v>61.74</v>
      </c>
      <c r="O496" s="86">
        <v>318.0</v>
      </c>
      <c r="P496" s="87" t="s">
        <v>554</v>
      </c>
      <c r="Q496" s="86">
        <v>-50.0</v>
      </c>
      <c r="R496" s="86">
        <v>-54.0</v>
      </c>
      <c r="S496" s="88">
        <v>1064.0</v>
      </c>
      <c r="T496" s="88">
        <v>25.38</v>
      </c>
      <c r="U496" s="89">
        <v>46132.0</v>
      </c>
      <c r="V496" s="84"/>
      <c r="W496" s="91">
        <v>46135.0</v>
      </c>
    </row>
    <row r="497">
      <c r="A497" s="83" t="s">
        <v>1605</v>
      </c>
      <c r="B497" s="84" t="s">
        <v>1606</v>
      </c>
      <c r="C497" s="84" t="s">
        <v>761</v>
      </c>
      <c r="D497" s="86">
        <v>36.2</v>
      </c>
      <c r="E497" s="86">
        <v>-0.5</v>
      </c>
      <c r="F497" s="86">
        <v>-1.36</v>
      </c>
      <c r="G497" s="87" t="s">
        <v>553</v>
      </c>
      <c r="H497" s="86">
        <v>-0.1</v>
      </c>
      <c r="I497" s="86">
        <v>0.0</v>
      </c>
      <c r="J497" s="86">
        <v>354.0</v>
      </c>
      <c r="K497" s="86">
        <v>0.12</v>
      </c>
      <c r="L497" s="86">
        <v>36.65</v>
      </c>
      <c r="M497" s="86">
        <v>36.43</v>
      </c>
      <c r="N497" s="86">
        <v>36.16</v>
      </c>
      <c r="O497" s="86">
        <v>41.0</v>
      </c>
      <c r="P497" s="87" t="s">
        <v>530</v>
      </c>
      <c r="Q497" s="86">
        <v>-17.0</v>
      </c>
      <c r="R497" s="86">
        <v>0.0</v>
      </c>
      <c r="S497" s="88">
        <v>19.0</v>
      </c>
      <c r="T497" s="88">
        <v>5.37</v>
      </c>
      <c r="U497" s="89">
        <v>46132.0</v>
      </c>
      <c r="V497" s="84"/>
      <c r="W497" s="90"/>
    </row>
    <row r="498">
      <c r="A498" s="83" t="s">
        <v>1607</v>
      </c>
      <c r="B498" s="84" t="s">
        <v>1608</v>
      </c>
      <c r="C498" s="84" t="s">
        <v>557</v>
      </c>
      <c r="D498" s="86">
        <v>70.3</v>
      </c>
      <c r="E498" s="86">
        <v>-1.0</v>
      </c>
      <c r="F498" s="86">
        <v>-1.4</v>
      </c>
      <c r="G498" s="87" t="s">
        <v>626</v>
      </c>
      <c r="H498" s="86">
        <v>2.79</v>
      </c>
      <c r="I498" s="86">
        <v>0.0</v>
      </c>
      <c r="J498" s="86">
        <v>2732.0</v>
      </c>
      <c r="K498" s="86">
        <v>2.18</v>
      </c>
      <c r="L498" s="86">
        <v>71.12</v>
      </c>
      <c r="M498" s="86">
        <v>69.48</v>
      </c>
      <c r="N498" s="86">
        <v>67.94</v>
      </c>
      <c r="O498" s="86">
        <v>-672.0</v>
      </c>
      <c r="P498" s="87" t="s">
        <v>626</v>
      </c>
      <c r="Q498" s="86">
        <v>0.0</v>
      </c>
      <c r="R498" s="86">
        <v>-2.0</v>
      </c>
      <c r="S498" s="88">
        <v>1063.0</v>
      </c>
      <c r="T498" s="88">
        <v>38.91</v>
      </c>
      <c r="U498" s="89">
        <v>46132.0</v>
      </c>
      <c r="V498" s="84" t="s">
        <v>1609</v>
      </c>
      <c r="W498" s="90"/>
    </row>
    <row r="499">
      <c r="A499" s="83" t="s">
        <v>1610</v>
      </c>
      <c r="B499" s="84" t="s">
        <v>1611</v>
      </c>
      <c r="C499" s="84" t="s">
        <v>956</v>
      </c>
      <c r="D499" s="86">
        <v>12.9</v>
      </c>
      <c r="E499" s="86">
        <v>-0.1</v>
      </c>
      <c r="F499" s="86">
        <v>-0.77</v>
      </c>
      <c r="G499" s="87" t="s">
        <v>516</v>
      </c>
      <c r="H499" s="86">
        <v>-0.77</v>
      </c>
      <c r="I499" s="86">
        <v>0.0</v>
      </c>
      <c r="J499" s="86">
        <v>147.0</v>
      </c>
      <c r="K499" s="86">
        <v>0.07</v>
      </c>
      <c r="L499" s="86">
        <v>12.98</v>
      </c>
      <c r="M499" s="86">
        <v>12.95</v>
      </c>
      <c r="N499" s="86">
        <v>13.03</v>
      </c>
      <c r="O499" s="86">
        <v>31.0</v>
      </c>
      <c r="P499" s="87" t="s">
        <v>554</v>
      </c>
      <c r="Q499" s="86">
        <v>0.0</v>
      </c>
      <c r="R499" s="86">
        <v>1.0</v>
      </c>
      <c r="S499" s="88">
        <v>1.0</v>
      </c>
      <c r="T499" s="88">
        <v>0.68</v>
      </c>
      <c r="U499" s="89">
        <v>46132.0</v>
      </c>
      <c r="V499" s="84"/>
      <c r="W499" s="90"/>
    </row>
    <row r="500">
      <c r="A500" s="83" t="s">
        <v>1612</v>
      </c>
      <c r="B500" s="84" t="s">
        <v>1613</v>
      </c>
      <c r="C500" s="84" t="s">
        <v>588</v>
      </c>
      <c r="D500" s="86">
        <v>13.9</v>
      </c>
      <c r="E500" s="86">
        <v>-0.55</v>
      </c>
      <c r="F500" s="86">
        <v>-3.81</v>
      </c>
      <c r="G500" s="87" t="s">
        <v>524</v>
      </c>
      <c r="H500" s="86">
        <v>-5.81</v>
      </c>
      <c r="I500" s="86">
        <v>2.0</v>
      </c>
      <c r="J500" s="86">
        <v>108.0</v>
      </c>
      <c r="K500" s="86">
        <v>0.12</v>
      </c>
      <c r="L500" s="86">
        <v>14.44</v>
      </c>
      <c r="M500" s="86">
        <v>14.39</v>
      </c>
      <c r="N500" s="86">
        <v>14.45</v>
      </c>
      <c r="O500" s="86">
        <v>12.0</v>
      </c>
      <c r="P500" s="87" t="s">
        <v>525</v>
      </c>
      <c r="Q500" s="86">
        <v>0.0</v>
      </c>
      <c r="R500" s="86">
        <v>6.0</v>
      </c>
      <c r="S500" s="88">
        <v>29.0</v>
      </c>
      <c r="T500" s="88">
        <v>26.85</v>
      </c>
      <c r="U500" s="89">
        <v>46132.0</v>
      </c>
      <c r="V500" s="84"/>
      <c r="W500" s="90"/>
    </row>
    <row r="501">
      <c r="A501" s="83" t="s">
        <v>1614</v>
      </c>
      <c r="B501" s="84" t="s">
        <v>1615</v>
      </c>
      <c r="C501" s="84" t="s">
        <v>615</v>
      </c>
      <c r="D501" s="86">
        <v>7.94</v>
      </c>
      <c r="E501" s="86">
        <v>-0.06</v>
      </c>
      <c r="F501" s="86">
        <v>-0.75</v>
      </c>
      <c r="G501" s="87" t="s">
        <v>529</v>
      </c>
      <c r="H501" s="86">
        <v>-1.0</v>
      </c>
      <c r="I501" s="86">
        <v>1.0</v>
      </c>
      <c r="J501" s="86">
        <v>258.0</v>
      </c>
      <c r="K501" s="86">
        <v>0.05</v>
      </c>
      <c r="L501" s="86">
        <v>8.01</v>
      </c>
      <c r="M501" s="86">
        <v>8.02</v>
      </c>
      <c r="N501" s="86">
        <v>8.19</v>
      </c>
      <c r="O501" s="86">
        <v>32.0</v>
      </c>
      <c r="P501" s="87" t="s">
        <v>575</v>
      </c>
      <c r="Q501" s="86">
        <v>0.0</v>
      </c>
      <c r="R501" s="86">
        <v>0.0</v>
      </c>
      <c r="S501" s="88">
        <v>0.0</v>
      </c>
      <c r="T501" s="88">
        <v>0.0</v>
      </c>
      <c r="U501" s="89">
        <v>46132.0</v>
      </c>
      <c r="V501" s="84"/>
      <c r="W501" s="90"/>
    </row>
    <row r="502">
      <c r="A502" s="83" t="s">
        <v>1616</v>
      </c>
      <c r="B502" s="84" t="s">
        <v>1617</v>
      </c>
      <c r="C502" s="84" t="s">
        <v>523</v>
      </c>
      <c r="D502" s="86">
        <v>59.2</v>
      </c>
      <c r="E502" s="86">
        <v>-2.9</v>
      </c>
      <c r="F502" s="86">
        <v>-4.67</v>
      </c>
      <c r="G502" s="87" t="s">
        <v>562</v>
      </c>
      <c r="H502" s="86">
        <v>-1.62</v>
      </c>
      <c r="I502" s="86">
        <v>1.0</v>
      </c>
      <c r="J502" s="86">
        <v>497.0</v>
      </c>
      <c r="K502" s="86">
        <v>0.74</v>
      </c>
      <c r="L502" s="86">
        <v>60.92</v>
      </c>
      <c r="M502" s="86">
        <v>60.54</v>
      </c>
      <c r="N502" s="86">
        <v>57.97</v>
      </c>
      <c r="O502" s="86">
        <v>-208.0</v>
      </c>
      <c r="P502" s="87" t="s">
        <v>566</v>
      </c>
      <c r="Q502" s="86">
        <v>0.0</v>
      </c>
      <c r="R502" s="86">
        <v>0.0</v>
      </c>
      <c r="S502" s="88">
        <v>63.0</v>
      </c>
      <c r="T502" s="88">
        <v>12.68</v>
      </c>
      <c r="U502" s="89">
        <v>46132.0</v>
      </c>
      <c r="V502" s="84"/>
      <c r="W502" s="90"/>
    </row>
    <row r="503">
      <c r="A503" s="83" t="s">
        <v>1618</v>
      </c>
      <c r="B503" s="84" t="s">
        <v>1619</v>
      </c>
      <c r="C503" s="84" t="s">
        <v>523</v>
      </c>
      <c r="D503" s="86">
        <v>32.2</v>
      </c>
      <c r="E503" s="86">
        <v>0.05</v>
      </c>
      <c r="F503" s="86">
        <v>0.16</v>
      </c>
      <c r="G503" s="87" t="s">
        <v>554</v>
      </c>
      <c r="H503" s="86">
        <v>1.58</v>
      </c>
      <c r="I503" s="86">
        <v>0.0</v>
      </c>
      <c r="J503" s="86">
        <v>313.0</v>
      </c>
      <c r="K503" s="86">
        <v>0.16</v>
      </c>
      <c r="L503" s="86">
        <v>32.04</v>
      </c>
      <c r="M503" s="86">
        <v>31.84</v>
      </c>
      <c r="N503" s="86">
        <v>31.46</v>
      </c>
      <c r="O503" s="86">
        <v>0.0</v>
      </c>
      <c r="P503" s="87" t="s">
        <v>582</v>
      </c>
      <c r="Q503" s="86">
        <v>0.0</v>
      </c>
      <c r="R503" s="86">
        <v>5.0</v>
      </c>
      <c r="S503" s="88">
        <v>22.0</v>
      </c>
      <c r="T503" s="88">
        <v>7.03</v>
      </c>
      <c r="U503" s="89">
        <v>46132.0</v>
      </c>
      <c r="V503" s="84"/>
      <c r="W503" s="90"/>
    </row>
    <row r="504">
      <c r="A504" s="83" t="s">
        <v>1620</v>
      </c>
      <c r="B504" s="84" t="s">
        <v>1621</v>
      </c>
      <c r="C504" s="84" t="s">
        <v>561</v>
      </c>
      <c r="D504" s="86">
        <v>122.0</v>
      </c>
      <c r="E504" s="86">
        <v>-3.5</v>
      </c>
      <c r="F504" s="86">
        <v>-2.79</v>
      </c>
      <c r="G504" s="87" t="s">
        <v>524</v>
      </c>
      <c r="H504" s="86">
        <v>-2.38</v>
      </c>
      <c r="I504" s="86">
        <v>0.0</v>
      </c>
      <c r="J504" s="86">
        <v>5431.0</v>
      </c>
      <c r="K504" s="86">
        <v>0.71</v>
      </c>
      <c r="L504" s="86">
        <v>124.5</v>
      </c>
      <c r="M504" s="86">
        <v>124.15</v>
      </c>
      <c r="N504" s="86">
        <v>122.88</v>
      </c>
      <c r="O504" s="86">
        <v>-2097.0</v>
      </c>
      <c r="P504" s="87" t="s">
        <v>524</v>
      </c>
      <c r="Q504" s="86">
        <v>327.0</v>
      </c>
      <c r="R504" s="86">
        <v>162.0</v>
      </c>
      <c r="S504" s="88">
        <v>1002.0</v>
      </c>
      <c r="T504" s="88">
        <v>18.45</v>
      </c>
      <c r="U504" s="89">
        <v>46132.0</v>
      </c>
      <c r="V504" s="84"/>
      <c r="W504" s="90"/>
    </row>
    <row r="505">
      <c r="A505" s="83" t="s">
        <v>1622</v>
      </c>
      <c r="B505" s="84" t="s">
        <v>1623</v>
      </c>
      <c r="C505" s="84" t="s">
        <v>565</v>
      </c>
      <c r="D505" s="86">
        <v>40.6</v>
      </c>
      <c r="E505" s="86">
        <v>0.75</v>
      </c>
      <c r="F505" s="86">
        <v>1.88</v>
      </c>
      <c r="G505" s="87" t="s">
        <v>530</v>
      </c>
      <c r="H505" s="86">
        <v>2.51</v>
      </c>
      <c r="I505" s="86">
        <v>0.0</v>
      </c>
      <c r="J505" s="86">
        <v>25.0</v>
      </c>
      <c r="K505" s="86">
        <v>0.04</v>
      </c>
      <c r="L505" s="86">
        <v>41.05</v>
      </c>
      <c r="M505" s="86">
        <v>41.83</v>
      </c>
      <c r="N505" s="86">
        <v>43.41</v>
      </c>
      <c r="O505" s="86">
        <v>1.0</v>
      </c>
      <c r="P505" s="87" t="s">
        <v>558</v>
      </c>
      <c r="Q505" s="86">
        <v>0.0</v>
      </c>
      <c r="R505" s="86">
        <v>0.0</v>
      </c>
      <c r="S505" s="88">
        <v>14.0</v>
      </c>
      <c r="T505" s="88">
        <v>56.0</v>
      </c>
      <c r="U505" s="89">
        <v>46132.0</v>
      </c>
      <c r="V505" s="84"/>
      <c r="W505" s="90"/>
    </row>
    <row r="506">
      <c r="A506" s="83" t="s">
        <v>1624</v>
      </c>
      <c r="B506" s="84" t="s">
        <v>1625</v>
      </c>
      <c r="C506" s="84" t="s">
        <v>601</v>
      </c>
      <c r="D506" s="86">
        <v>26.15</v>
      </c>
      <c r="E506" s="86">
        <v>0.25</v>
      </c>
      <c r="F506" s="86">
        <v>0.97</v>
      </c>
      <c r="G506" s="87" t="s">
        <v>589</v>
      </c>
      <c r="H506" s="86">
        <v>-0.36</v>
      </c>
      <c r="I506" s="86">
        <v>0.0</v>
      </c>
      <c r="J506" s="86">
        <v>216671.0</v>
      </c>
      <c r="K506" s="86">
        <v>2.71</v>
      </c>
      <c r="L506" s="86">
        <v>26.83</v>
      </c>
      <c r="M506" s="86">
        <v>26.36</v>
      </c>
      <c r="N506" s="86">
        <v>25.65</v>
      </c>
      <c r="O506" s="86">
        <v>26636.0</v>
      </c>
      <c r="P506" s="87" t="s">
        <v>589</v>
      </c>
      <c r="Q506" s="86">
        <v>-5261.0</v>
      </c>
      <c r="R506" s="86">
        <v>1407.0</v>
      </c>
      <c r="S506" s="88">
        <v>102593.0</v>
      </c>
      <c r="T506" s="88">
        <v>47.35</v>
      </c>
      <c r="U506" s="89">
        <v>46132.0</v>
      </c>
      <c r="V506" s="84"/>
      <c r="W506" s="90"/>
    </row>
    <row r="507">
      <c r="A507" s="83" t="s">
        <v>1626</v>
      </c>
      <c r="B507" s="84" t="s">
        <v>1627</v>
      </c>
      <c r="C507" s="84" t="s">
        <v>543</v>
      </c>
      <c r="D507" s="86">
        <v>7.3</v>
      </c>
      <c r="E507" s="86">
        <v>-0.15</v>
      </c>
      <c r="F507" s="86">
        <v>-2.01</v>
      </c>
      <c r="G507" s="87" t="s">
        <v>833</v>
      </c>
      <c r="H507" s="86">
        <v>1.01</v>
      </c>
      <c r="I507" s="86">
        <v>0.0</v>
      </c>
      <c r="J507" s="86">
        <v>113.0</v>
      </c>
      <c r="K507" s="86">
        <v>0.12</v>
      </c>
      <c r="L507" s="86">
        <v>7.36</v>
      </c>
      <c r="M507" s="86">
        <v>7.37</v>
      </c>
      <c r="N507" s="86">
        <v>7.49</v>
      </c>
      <c r="O507" s="86">
        <v>1.0</v>
      </c>
      <c r="P507" s="87" t="s">
        <v>554</v>
      </c>
      <c r="Q507" s="86">
        <v>0.0</v>
      </c>
      <c r="R507" s="86">
        <v>3.0</v>
      </c>
      <c r="S507" s="88">
        <v>0.0</v>
      </c>
      <c r="T507" s="88">
        <v>0.0</v>
      </c>
      <c r="U507" s="89">
        <v>46132.0</v>
      </c>
      <c r="V507" s="84"/>
      <c r="W507" s="90"/>
    </row>
    <row r="508">
      <c r="A508" s="83" t="s">
        <v>1628</v>
      </c>
      <c r="B508" s="84" t="s">
        <v>1629</v>
      </c>
      <c r="C508" s="84" t="s">
        <v>523</v>
      </c>
      <c r="D508" s="86">
        <v>72.0</v>
      </c>
      <c r="E508" s="86">
        <v>-0.1</v>
      </c>
      <c r="F508" s="86">
        <v>-0.14</v>
      </c>
      <c r="G508" s="87" t="s">
        <v>664</v>
      </c>
      <c r="H508" s="86">
        <v>-0.41</v>
      </c>
      <c r="I508" s="86">
        <v>0.0</v>
      </c>
      <c r="J508" s="86">
        <v>37.0</v>
      </c>
      <c r="K508" s="86">
        <v>0.14</v>
      </c>
      <c r="L508" s="86">
        <v>72.0</v>
      </c>
      <c r="M508" s="86">
        <v>71.92</v>
      </c>
      <c r="N508" s="86">
        <v>72.23</v>
      </c>
      <c r="O508" s="86">
        <v>2.0</v>
      </c>
      <c r="P508" s="87" t="s">
        <v>589</v>
      </c>
      <c r="Q508" s="86">
        <v>0.0</v>
      </c>
      <c r="R508" s="86">
        <v>0.0</v>
      </c>
      <c r="S508" s="88">
        <v>3.0</v>
      </c>
      <c r="T508" s="88">
        <v>8.11</v>
      </c>
      <c r="U508" s="89">
        <v>46132.0</v>
      </c>
      <c r="V508" s="84"/>
      <c r="W508" s="90"/>
    </row>
    <row r="509">
      <c r="A509" s="83" t="s">
        <v>1630</v>
      </c>
      <c r="B509" s="84" t="s">
        <v>1631</v>
      </c>
      <c r="C509" s="84" t="s">
        <v>533</v>
      </c>
      <c r="D509" s="86">
        <v>1635.0</v>
      </c>
      <c r="E509" s="86">
        <v>65.0</v>
      </c>
      <c r="F509" s="86">
        <v>4.14</v>
      </c>
      <c r="G509" s="87" t="s">
        <v>530</v>
      </c>
      <c r="H509" s="86">
        <v>-4.63</v>
      </c>
      <c r="I509" s="86">
        <v>2.0</v>
      </c>
      <c r="J509" s="86">
        <v>6500.0</v>
      </c>
      <c r="K509" s="86">
        <v>2.94</v>
      </c>
      <c r="L509" s="86">
        <v>1636.0</v>
      </c>
      <c r="M509" s="86">
        <v>1647.0</v>
      </c>
      <c r="N509" s="86">
        <v>1656.0</v>
      </c>
      <c r="O509" s="86">
        <v>1326.0</v>
      </c>
      <c r="P509" s="87" t="s">
        <v>697</v>
      </c>
      <c r="Q509" s="86">
        <v>-377.0</v>
      </c>
      <c r="R509" s="86">
        <v>34.0</v>
      </c>
      <c r="S509" s="88">
        <v>2931.0</v>
      </c>
      <c r="T509" s="88">
        <v>45.09</v>
      </c>
      <c r="U509" s="89">
        <v>46132.0</v>
      </c>
      <c r="V509" s="84"/>
      <c r="W509" s="90"/>
    </row>
    <row r="510">
      <c r="A510" s="83" t="s">
        <v>1632</v>
      </c>
      <c r="B510" s="84" t="s">
        <v>1633</v>
      </c>
      <c r="C510" s="84" t="s">
        <v>538</v>
      </c>
      <c r="D510" s="86">
        <v>29.75</v>
      </c>
      <c r="E510" s="86">
        <v>2.7</v>
      </c>
      <c r="F510" s="86">
        <v>9.98</v>
      </c>
      <c r="G510" s="87" t="s">
        <v>554</v>
      </c>
      <c r="H510" s="86">
        <v>33.52</v>
      </c>
      <c r="I510" s="86">
        <v>2.0</v>
      </c>
      <c r="J510" s="86">
        <v>1535.0</v>
      </c>
      <c r="K510" s="86">
        <v>1.5</v>
      </c>
      <c r="L510" s="86">
        <v>25.8</v>
      </c>
      <c r="M510" s="86">
        <v>23.2</v>
      </c>
      <c r="N510" s="86">
        <v>22.34</v>
      </c>
      <c r="O510" s="86">
        <v>191.0</v>
      </c>
      <c r="P510" s="87" t="s">
        <v>589</v>
      </c>
      <c r="Q510" s="86">
        <v>0.0</v>
      </c>
      <c r="R510" s="86">
        <v>13.0</v>
      </c>
      <c r="S510" s="88">
        <v>126.0</v>
      </c>
      <c r="T510" s="88">
        <v>8.21</v>
      </c>
      <c r="U510" s="89">
        <v>46132.0</v>
      </c>
      <c r="V510" s="84" t="s">
        <v>1634</v>
      </c>
      <c r="W510" s="90"/>
    </row>
    <row r="511">
      <c r="A511" s="83" t="s">
        <v>1635</v>
      </c>
      <c r="B511" s="84" t="s">
        <v>1636</v>
      </c>
      <c r="C511" s="84" t="s">
        <v>601</v>
      </c>
      <c r="D511" s="86">
        <v>39.1</v>
      </c>
      <c r="E511" s="86">
        <v>0.1</v>
      </c>
      <c r="F511" s="86">
        <v>0.26</v>
      </c>
      <c r="G511" s="87" t="s">
        <v>589</v>
      </c>
      <c r="H511" s="86">
        <v>8.71</v>
      </c>
      <c r="I511" s="86">
        <v>1.0</v>
      </c>
      <c r="J511" s="86">
        <v>7788.0</v>
      </c>
      <c r="K511" s="86">
        <v>1.52</v>
      </c>
      <c r="L511" s="86">
        <v>39.25</v>
      </c>
      <c r="M511" s="86">
        <v>38.42</v>
      </c>
      <c r="N511" s="86">
        <v>41.05</v>
      </c>
      <c r="O511" s="86">
        <v>2489.0</v>
      </c>
      <c r="P511" s="87" t="s">
        <v>554</v>
      </c>
      <c r="Q511" s="86">
        <v>0.0</v>
      </c>
      <c r="R511" s="86">
        <v>5.0</v>
      </c>
      <c r="S511" s="88">
        <v>0.0</v>
      </c>
      <c r="T511" s="88">
        <v>0.0</v>
      </c>
      <c r="U511" s="89">
        <v>46132.0</v>
      </c>
      <c r="V511" s="84"/>
      <c r="W511" s="84"/>
    </row>
    <row r="512">
      <c r="A512" s="83" t="s">
        <v>1637</v>
      </c>
      <c r="B512" s="84" t="s">
        <v>1638</v>
      </c>
      <c r="C512" s="84" t="s">
        <v>547</v>
      </c>
      <c r="D512" s="86">
        <v>118.5</v>
      </c>
      <c r="E512" s="86">
        <v>0.0</v>
      </c>
      <c r="F512" s="86">
        <v>0.0</v>
      </c>
      <c r="G512" s="87" t="s">
        <v>566</v>
      </c>
      <c r="H512" s="86">
        <v>-0.37</v>
      </c>
      <c r="I512" s="86">
        <v>0.0</v>
      </c>
      <c r="J512" s="86">
        <v>12.0</v>
      </c>
      <c r="K512" s="86">
        <v>0.06</v>
      </c>
      <c r="L512" s="86">
        <v>119.1</v>
      </c>
      <c r="M512" s="86">
        <v>119.65</v>
      </c>
      <c r="N512" s="86">
        <v>121.88</v>
      </c>
      <c r="O512" s="86">
        <v>-1.0</v>
      </c>
      <c r="P512" s="87" t="s">
        <v>773</v>
      </c>
      <c r="Q512" s="86">
        <v>0.0</v>
      </c>
      <c r="R512" s="86">
        <v>0.0</v>
      </c>
      <c r="S512" s="88">
        <v>0.0</v>
      </c>
      <c r="T512" s="88">
        <v>0.0</v>
      </c>
      <c r="U512" s="89">
        <v>46132.0</v>
      </c>
      <c r="V512" s="84"/>
      <c r="W512" s="84"/>
    </row>
    <row r="513">
      <c r="A513" s="83" t="s">
        <v>1639</v>
      </c>
      <c r="B513" s="84" t="s">
        <v>1640</v>
      </c>
      <c r="C513" s="84" t="s">
        <v>764</v>
      </c>
      <c r="D513" s="86">
        <v>47.8</v>
      </c>
      <c r="E513" s="86">
        <v>-0.3</v>
      </c>
      <c r="F513" s="86">
        <v>-0.62</v>
      </c>
      <c r="G513" s="87" t="s">
        <v>582</v>
      </c>
      <c r="H513" s="86">
        <v>7.26</v>
      </c>
      <c r="I513" s="86">
        <v>0.0</v>
      </c>
      <c r="J513" s="86">
        <v>988.0</v>
      </c>
      <c r="K513" s="86">
        <v>0.91</v>
      </c>
      <c r="L513" s="86">
        <v>46.71</v>
      </c>
      <c r="M513" s="86">
        <v>45.28</v>
      </c>
      <c r="N513" s="86">
        <v>43.91</v>
      </c>
      <c r="O513" s="86">
        <v>24.0</v>
      </c>
      <c r="P513" s="87" t="s">
        <v>554</v>
      </c>
      <c r="Q513" s="86">
        <v>0.0</v>
      </c>
      <c r="R513" s="86">
        <v>-10.0</v>
      </c>
      <c r="S513" s="88">
        <v>435.0</v>
      </c>
      <c r="T513" s="88">
        <v>44.03</v>
      </c>
      <c r="U513" s="89">
        <v>46132.0</v>
      </c>
      <c r="V513" s="84"/>
      <c r="W513" s="90"/>
    </row>
    <row r="514">
      <c r="A514" s="83" t="s">
        <v>1641</v>
      </c>
      <c r="B514" s="84" t="s">
        <v>1642</v>
      </c>
      <c r="C514" s="84" t="s">
        <v>519</v>
      </c>
      <c r="D514" s="86">
        <v>15.8</v>
      </c>
      <c r="E514" s="86">
        <v>0.5</v>
      </c>
      <c r="F514" s="86">
        <v>3.27</v>
      </c>
      <c r="G514" s="87" t="s">
        <v>589</v>
      </c>
      <c r="H514" s="86">
        <v>3.6</v>
      </c>
      <c r="I514" s="86">
        <v>0.0</v>
      </c>
      <c r="J514" s="86">
        <v>188.0</v>
      </c>
      <c r="K514" s="86">
        <v>0.31</v>
      </c>
      <c r="L514" s="86">
        <v>15.43</v>
      </c>
      <c r="M514" s="86">
        <v>15.38</v>
      </c>
      <c r="N514" s="86">
        <v>15.62</v>
      </c>
      <c r="O514" s="86">
        <v>-4.0</v>
      </c>
      <c r="P514" s="87" t="s">
        <v>553</v>
      </c>
      <c r="Q514" s="86">
        <v>0.0</v>
      </c>
      <c r="R514" s="86">
        <v>0.0</v>
      </c>
      <c r="S514" s="88">
        <v>53.0</v>
      </c>
      <c r="T514" s="88">
        <v>28.19</v>
      </c>
      <c r="U514" s="89">
        <v>46132.0</v>
      </c>
      <c r="V514" s="84"/>
      <c r="W514" s="90"/>
    </row>
    <row r="515">
      <c r="A515" s="83" t="s">
        <v>1643</v>
      </c>
      <c r="B515" s="84" t="s">
        <v>1644</v>
      </c>
      <c r="C515" s="84" t="s">
        <v>961</v>
      </c>
      <c r="D515" s="86">
        <v>22.7</v>
      </c>
      <c r="E515" s="86">
        <v>0.7</v>
      </c>
      <c r="F515" s="86">
        <v>3.18</v>
      </c>
      <c r="G515" s="87" t="s">
        <v>548</v>
      </c>
      <c r="H515" s="86">
        <v>2.96</v>
      </c>
      <c r="I515" s="86">
        <v>0.0</v>
      </c>
      <c r="J515" s="86">
        <v>663.0</v>
      </c>
      <c r="K515" s="86">
        <v>0.33</v>
      </c>
      <c r="L515" s="86">
        <v>22.19</v>
      </c>
      <c r="M515" s="86">
        <v>21.68</v>
      </c>
      <c r="N515" s="86">
        <v>21.02</v>
      </c>
      <c r="O515" s="86">
        <v>198.0</v>
      </c>
      <c r="P515" s="87" t="s">
        <v>554</v>
      </c>
      <c r="Q515" s="86">
        <v>0.0</v>
      </c>
      <c r="R515" s="86">
        <v>-16.0</v>
      </c>
      <c r="S515" s="88">
        <v>151.0</v>
      </c>
      <c r="T515" s="88">
        <v>22.78</v>
      </c>
      <c r="U515" s="89">
        <v>46132.0</v>
      </c>
      <c r="V515" s="84"/>
      <c r="W515" s="90"/>
    </row>
    <row r="516">
      <c r="A516" s="83" t="s">
        <v>1645</v>
      </c>
      <c r="B516" s="84" t="s">
        <v>1646</v>
      </c>
      <c r="C516" s="84" t="s">
        <v>547</v>
      </c>
      <c r="D516" s="86">
        <v>22.0</v>
      </c>
      <c r="E516" s="86">
        <v>-0.6</v>
      </c>
      <c r="F516" s="86">
        <v>-2.65</v>
      </c>
      <c r="G516" s="87" t="s">
        <v>566</v>
      </c>
      <c r="H516" s="86">
        <v>1.83</v>
      </c>
      <c r="I516" s="86">
        <v>0.0</v>
      </c>
      <c r="J516" s="86">
        <v>264.0</v>
      </c>
      <c r="K516" s="86">
        <v>0.37</v>
      </c>
      <c r="L516" s="86">
        <v>22.14</v>
      </c>
      <c r="M516" s="86">
        <v>22.07</v>
      </c>
      <c r="N516" s="86">
        <v>22.15</v>
      </c>
      <c r="O516" s="86">
        <v>-30.0</v>
      </c>
      <c r="P516" s="87" t="s">
        <v>570</v>
      </c>
      <c r="Q516" s="86">
        <v>0.0</v>
      </c>
      <c r="R516" s="86">
        <v>0.0</v>
      </c>
      <c r="S516" s="88">
        <v>31.0</v>
      </c>
      <c r="T516" s="88">
        <v>11.74</v>
      </c>
      <c r="U516" s="89">
        <v>46132.0</v>
      </c>
      <c r="V516" s="84"/>
      <c r="W516" s="90"/>
    </row>
    <row r="517">
      <c r="A517" s="83" t="s">
        <v>1647</v>
      </c>
      <c r="B517" s="84" t="s">
        <v>1648</v>
      </c>
      <c r="C517" s="84" t="s">
        <v>519</v>
      </c>
      <c r="D517" s="86">
        <v>9.74</v>
      </c>
      <c r="E517" s="86">
        <v>0.11</v>
      </c>
      <c r="F517" s="86">
        <v>1.14</v>
      </c>
      <c r="G517" s="87" t="s">
        <v>612</v>
      </c>
      <c r="H517" s="86">
        <v>-4.06</v>
      </c>
      <c r="I517" s="86">
        <v>0.0</v>
      </c>
      <c r="J517" s="86">
        <v>2870.0</v>
      </c>
      <c r="K517" s="86">
        <v>0.29</v>
      </c>
      <c r="L517" s="86">
        <v>9.85</v>
      </c>
      <c r="M517" s="86">
        <v>9.81</v>
      </c>
      <c r="N517" s="86">
        <v>9.72</v>
      </c>
      <c r="O517" s="86">
        <v>76.0</v>
      </c>
      <c r="P517" s="87" t="s">
        <v>530</v>
      </c>
      <c r="Q517" s="86">
        <v>298.0</v>
      </c>
      <c r="R517" s="86">
        <v>35.0</v>
      </c>
      <c r="S517" s="88">
        <v>473.0</v>
      </c>
      <c r="T517" s="88">
        <v>16.48</v>
      </c>
      <c r="U517" s="89">
        <v>46132.0</v>
      </c>
      <c r="V517" s="84"/>
      <c r="W517" s="90"/>
    </row>
    <row r="518">
      <c r="A518" s="83" t="s">
        <v>1649</v>
      </c>
      <c r="B518" s="84" t="s">
        <v>1650</v>
      </c>
      <c r="C518" s="84" t="s">
        <v>588</v>
      </c>
      <c r="D518" s="86">
        <v>55.2</v>
      </c>
      <c r="E518" s="86">
        <v>-2.4</v>
      </c>
      <c r="F518" s="86">
        <v>-4.17</v>
      </c>
      <c r="G518" s="87" t="s">
        <v>544</v>
      </c>
      <c r="H518" s="86">
        <v>-4.16</v>
      </c>
      <c r="I518" s="86">
        <v>0.0</v>
      </c>
      <c r="J518" s="86">
        <v>4563.0</v>
      </c>
      <c r="K518" s="86">
        <v>0.86</v>
      </c>
      <c r="L518" s="86">
        <v>57.16</v>
      </c>
      <c r="M518" s="86">
        <v>57.46</v>
      </c>
      <c r="N518" s="86">
        <v>59.62</v>
      </c>
      <c r="O518" s="86">
        <v>-495.0</v>
      </c>
      <c r="P518" s="87" t="s">
        <v>524</v>
      </c>
      <c r="Q518" s="86">
        <v>0.0</v>
      </c>
      <c r="R518" s="86">
        <v>-48.0</v>
      </c>
      <c r="S518" s="88">
        <v>670.0</v>
      </c>
      <c r="T518" s="88">
        <v>14.68</v>
      </c>
      <c r="U518" s="89">
        <v>46132.0</v>
      </c>
      <c r="V518" s="84"/>
      <c r="W518" s="90"/>
    </row>
    <row r="519">
      <c r="A519" s="83" t="s">
        <v>1651</v>
      </c>
      <c r="B519" s="84" t="s">
        <v>1652</v>
      </c>
      <c r="C519" s="84" t="s">
        <v>561</v>
      </c>
      <c r="D519" s="86">
        <v>70.4</v>
      </c>
      <c r="E519" s="86">
        <v>-2.1</v>
      </c>
      <c r="F519" s="86">
        <v>-2.9</v>
      </c>
      <c r="G519" s="87" t="s">
        <v>585</v>
      </c>
      <c r="H519" s="86">
        <v>0.74</v>
      </c>
      <c r="I519" s="86">
        <v>0.0</v>
      </c>
      <c r="J519" s="86">
        <v>117.0</v>
      </c>
      <c r="K519" s="86">
        <v>0.31</v>
      </c>
      <c r="L519" s="86">
        <v>71.54</v>
      </c>
      <c r="M519" s="86">
        <v>71.62</v>
      </c>
      <c r="N519" s="86">
        <v>70.92</v>
      </c>
      <c r="O519" s="86">
        <v>-2.0</v>
      </c>
      <c r="P519" s="87" t="s">
        <v>585</v>
      </c>
      <c r="Q519" s="86">
        <v>-1.0</v>
      </c>
      <c r="R519" s="86">
        <v>0.0</v>
      </c>
      <c r="S519" s="88">
        <v>19.0</v>
      </c>
      <c r="T519" s="88">
        <v>16.24</v>
      </c>
      <c r="U519" s="89">
        <v>46132.0</v>
      </c>
      <c r="V519" s="84"/>
      <c r="W519" s="90"/>
    </row>
    <row r="520">
      <c r="A520" s="83" t="s">
        <v>1653</v>
      </c>
      <c r="B520" s="84" t="s">
        <v>1654</v>
      </c>
      <c r="C520" s="84" t="s">
        <v>764</v>
      </c>
      <c r="D520" s="86">
        <v>107.0</v>
      </c>
      <c r="E520" s="86">
        <v>-6.0</v>
      </c>
      <c r="F520" s="86">
        <v>-5.31</v>
      </c>
      <c r="G520" s="87" t="s">
        <v>566</v>
      </c>
      <c r="H520" s="86">
        <v>-1.19</v>
      </c>
      <c r="I520" s="86">
        <v>0.0</v>
      </c>
      <c r="J520" s="86">
        <v>63.0</v>
      </c>
      <c r="K520" s="86">
        <v>0.71</v>
      </c>
      <c r="L520" s="86">
        <v>110.7</v>
      </c>
      <c r="M520" s="86">
        <v>110.0</v>
      </c>
      <c r="N520" s="86">
        <v>113.4</v>
      </c>
      <c r="O520" s="86">
        <v>-28.0</v>
      </c>
      <c r="P520" s="87" t="s">
        <v>585</v>
      </c>
      <c r="Q520" s="86">
        <v>0.0</v>
      </c>
      <c r="R520" s="86">
        <v>0.0</v>
      </c>
      <c r="S520" s="88">
        <v>0.0</v>
      </c>
      <c r="T520" s="88">
        <v>0.0</v>
      </c>
      <c r="U520" s="89">
        <v>46132.0</v>
      </c>
      <c r="V520" s="84"/>
      <c r="W520" s="90"/>
    </row>
    <row r="521">
      <c r="A521" s="83" t="s">
        <v>1655</v>
      </c>
      <c r="B521" s="84" t="s">
        <v>1656</v>
      </c>
      <c r="C521" s="84" t="s">
        <v>538</v>
      </c>
      <c r="D521" s="86">
        <v>32.0</v>
      </c>
      <c r="E521" s="86">
        <v>0.8</v>
      </c>
      <c r="F521" s="86">
        <v>2.56</v>
      </c>
      <c r="G521" s="87" t="s">
        <v>578</v>
      </c>
      <c r="H521" s="86">
        <v>5.52</v>
      </c>
      <c r="I521" s="86">
        <v>0.0</v>
      </c>
      <c r="J521" s="86">
        <v>488.0</v>
      </c>
      <c r="K521" s="86">
        <v>0.74</v>
      </c>
      <c r="L521" s="86">
        <v>30.99</v>
      </c>
      <c r="M521" s="86">
        <v>30.79</v>
      </c>
      <c r="N521" s="86">
        <v>30.82</v>
      </c>
      <c r="O521" s="86">
        <v>80.0</v>
      </c>
      <c r="P521" s="87" t="s">
        <v>554</v>
      </c>
      <c r="Q521" s="86">
        <v>0.0</v>
      </c>
      <c r="R521" s="86">
        <v>0.0</v>
      </c>
      <c r="S521" s="88">
        <v>77.0</v>
      </c>
      <c r="T521" s="88">
        <v>15.78</v>
      </c>
      <c r="U521" s="89">
        <v>46132.0</v>
      </c>
      <c r="V521" s="84"/>
      <c r="W521" s="90"/>
    </row>
    <row r="522">
      <c r="A522" s="83" t="s">
        <v>1657</v>
      </c>
      <c r="B522" s="84" t="s">
        <v>1658</v>
      </c>
      <c r="C522" s="84" t="s">
        <v>561</v>
      </c>
      <c r="D522" s="86">
        <v>570.0</v>
      </c>
      <c r="E522" s="86">
        <v>20.0</v>
      </c>
      <c r="F522" s="86">
        <v>3.64</v>
      </c>
      <c r="G522" s="87" t="s">
        <v>694</v>
      </c>
      <c r="H522" s="86">
        <v>4.31</v>
      </c>
      <c r="I522" s="86">
        <v>4.0</v>
      </c>
      <c r="J522" s="86">
        <v>892.0</v>
      </c>
      <c r="K522" s="86">
        <v>0.57</v>
      </c>
      <c r="L522" s="86">
        <v>538.6</v>
      </c>
      <c r="M522" s="86">
        <v>513.5</v>
      </c>
      <c r="N522" s="86">
        <v>452.93</v>
      </c>
      <c r="O522" s="86">
        <v>182.0</v>
      </c>
      <c r="P522" s="87" t="s">
        <v>694</v>
      </c>
      <c r="Q522" s="86">
        <v>-16.0</v>
      </c>
      <c r="R522" s="86">
        <v>4.0</v>
      </c>
      <c r="S522" s="88">
        <v>0.0</v>
      </c>
      <c r="T522" s="88">
        <v>0.0</v>
      </c>
      <c r="U522" s="89">
        <v>46132.0</v>
      </c>
      <c r="V522" s="84" t="s">
        <v>1659</v>
      </c>
      <c r="W522" s="90"/>
    </row>
    <row r="523">
      <c r="A523" s="83" t="s">
        <v>1660</v>
      </c>
      <c r="B523" s="84" t="s">
        <v>1661</v>
      </c>
      <c r="C523" s="84" t="s">
        <v>561</v>
      </c>
      <c r="D523" s="86">
        <v>15.0</v>
      </c>
      <c r="E523" s="86">
        <v>0.05</v>
      </c>
      <c r="F523" s="86">
        <v>0.33</v>
      </c>
      <c r="G523" s="87" t="s">
        <v>540</v>
      </c>
      <c r="H523" s="86">
        <v>2.03</v>
      </c>
      <c r="I523" s="86">
        <v>0.0</v>
      </c>
      <c r="J523" s="86">
        <v>41.0</v>
      </c>
      <c r="K523" s="86">
        <v>0.07</v>
      </c>
      <c r="L523" s="86">
        <v>14.87</v>
      </c>
      <c r="M523" s="86">
        <v>14.72</v>
      </c>
      <c r="N523" s="86">
        <v>14.73</v>
      </c>
      <c r="O523" s="86">
        <v>0.0</v>
      </c>
      <c r="P523" s="87" t="s">
        <v>524</v>
      </c>
      <c r="Q523" s="86">
        <v>0.0</v>
      </c>
      <c r="R523" s="86">
        <v>0.0</v>
      </c>
      <c r="S523" s="88">
        <v>1.0</v>
      </c>
      <c r="T523" s="88">
        <v>2.44</v>
      </c>
      <c r="U523" s="89">
        <v>46132.0</v>
      </c>
      <c r="V523" s="84"/>
      <c r="W523" s="90"/>
    </row>
    <row r="524">
      <c r="A524" s="83" t="s">
        <v>1662</v>
      </c>
      <c r="B524" s="84" t="s">
        <v>1663</v>
      </c>
      <c r="C524" s="84" t="s">
        <v>588</v>
      </c>
      <c r="D524" s="86">
        <v>40.9</v>
      </c>
      <c r="E524" s="86">
        <v>-0.3</v>
      </c>
      <c r="F524" s="86">
        <v>-0.73</v>
      </c>
      <c r="G524" s="87" t="s">
        <v>553</v>
      </c>
      <c r="H524" s="86">
        <v>-4.88</v>
      </c>
      <c r="I524" s="86">
        <v>0.0</v>
      </c>
      <c r="J524" s="86">
        <v>551.0</v>
      </c>
      <c r="K524" s="86">
        <v>0.27</v>
      </c>
      <c r="L524" s="86">
        <v>42.36</v>
      </c>
      <c r="M524" s="86">
        <v>40.81</v>
      </c>
      <c r="N524" s="86">
        <v>39.0</v>
      </c>
      <c r="O524" s="86">
        <v>-59.0</v>
      </c>
      <c r="P524" s="87" t="s">
        <v>553</v>
      </c>
      <c r="Q524" s="86">
        <v>-14.0</v>
      </c>
      <c r="R524" s="86">
        <v>-35.0</v>
      </c>
      <c r="S524" s="88">
        <v>149.0</v>
      </c>
      <c r="T524" s="88">
        <v>27.04</v>
      </c>
      <c r="U524" s="89">
        <v>46132.0</v>
      </c>
      <c r="V524" s="84"/>
      <c r="W524" s="90"/>
    </row>
    <row r="525">
      <c r="A525" s="83" t="s">
        <v>1664</v>
      </c>
      <c r="B525" s="84" t="s">
        <v>1665</v>
      </c>
      <c r="C525" s="84" t="s">
        <v>596</v>
      </c>
      <c r="D525" s="86">
        <v>34.35</v>
      </c>
      <c r="E525" s="86">
        <v>-1.3</v>
      </c>
      <c r="F525" s="86">
        <v>-3.65</v>
      </c>
      <c r="G525" s="87" t="s">
        <v>516</v>
      </c>
      <c r="H525" s="86">
        <v>-14.91</v>
      </c>
      <c r="I525" s="86">
        <v>0.0</v>
      </c>
      <c r="J525" s="86">
        <v>11786.0</v>
      </c>
      <c r="K525" s="86">
        <v>2.01</v>
      </c>
      <c r="L525" s="86">
        <v>35.53</v>
      </c>
      <c r="M525" s="86">
        <v>37.67</v>
      </c>
      <c r="N525" s="86">
        <v>39.62</v>
      </c>
      <c r="O525" s="86">
        <v>223.0</v>
      </c>
      <c r="P525" s="87" t="s">
        <v>575</v>
      </c>
      <c r="Q525" s="86">
        <v>0.0</v>
      </c>
      <c r="R525" s="86">
        <v>-505.0</v>
      </c>
      <c r="S525" s="88">
        <v>3729.0</v>
      </c>
      <c r="T525" s="88">
        <v>31.64</v>
      </c>
      <c r="U525" s="89">
        <v>46132.0</v>
      </c>
      <c r="V525" s="84"/>
      <c r="W525" s="90"/>
    </row>
    <row r="526">
      <c r="A526" s="83" t="s">
        <v>1666</v>
      </c>
      <c r="B526" s="84" t="s">
        <v>1667</v>
      </c>
      <c r="C526" s="84" t="s">
        <v>961</v>
      </c>
      <c r="D526" s="86">
        <v>44.55</v>
      </c>
      <c r="E526" s="86">
        <v>-0.5</v>
      </c>
      <c r="F526" s="86">
        <v>-1.11</v>
      </c>
      <c r="G526" s="87" t="s">
        <v>544</v>
      </c>
      <c r="H526" s="86">
        <v>-3.59</v>
      </c>
      <c r="I526" s="86">
        <v>0.0</v>
      </c>
      <c r="J526" s="86">
        <v>11.0</v>
      </c>
      <c r="K526" s="86">
        <v>0.03</v>
      </c>
      <c r="L526" s="86">
        <v>45.28</v>
      </c>
      <c r="M526" s="86">
        <v>45.58</v>
      </c>
      <c r="N526" s="86">
        <v>45.6</v>
      </c>
      <c r="O526" s="86">
        <v>-2.0</v>
      </c>
      <c r="P526" s="87" t="s">
        <v>529</v>
      </c>
      <c r="Q526" s="86">
        <v>0.0</v>
      </c>
      <c r="R526" s="86">
        <v>0.0</v>
      </c>
      <c r="S526" s="88">
        <v>3.0</v>
      </c>
      <c r="T526" s="88">
        <v>27.27</v>
      </c>
      <c r="U526" s="89">
        <v>46132.0</v>
      </c>
      <c r="V526" s="84"/>
      <c r="W526" s="90"/>
    </row>
    <row r="527">
      <c r="A527" s="83" t="s">
        <v>1668</v>
      </c>
      <c r="B527" s="84" t="s">
        <v>1669</v>
      </c>
      <c r="C527" s="84" t="s">
        <v>543</v>
      </c>
      <c r="D527" s="86">
        <v>125.5</v>
      </c>
      <c r="E527" s="86">
        <v>-1.0</v>
      </c>
      <c r="F527" s="86">
        <v>-0.79</v>
      </c>
      <c r="G527" s="87" t="s">
        <v>664</v>
      </c>
      <c r="H527" s="86">
        <v>-1.1</v>
      </c>
      <c r="I527" s="86">
        <v>1.0</v>
      </c>
      <c r="J527" s="86">
        <v>372.0</v>
      </c>
      <c r="K527" s="86">
        <v>0.61</v>
      </c>
      <c r="L527" s="86">
        <v>126.8</v>
      </c>
      <c r="M527" s="86">
        <v>122.2</v>
      </c>
      <c r="N527" s="86">
        <v>116.2</v>
      </c>
      <c r="O527" s="86">
        <v>-14.0</v>
      </c>
      <c r="P527" s="87" t="s">
        <v>524</v>
      </c>
      <c r="Q527" s="86">
        <v>0.0</v>
      </c>
      <c r="R527" s="86">
        <v>9.0</v>
      </c>
      <c r="S527" s="88">
        <v>68.0</v>
      </c>
      <c r="T527" s="88">
        <v>18.28</v>
      </c>
      <c r="U527" s="89">
        <v>46132.0</v>
      </c>
      <c r="V527" s="84" t="s">
        <v>1670</v>
      </c>
      <c r="W527" s="90"/>
    </row>
    <row r="528">
      <c r="A528" s="83" t="s">
        <v>1671</v>
      </c>
      <c r="B528" s="84" t="s">
        <v>1672</v>
      </c>
      <c r="C528" s="84" t="s">
        <v>533</v>
      </c>
      <c r="D528" s="86">
        <v>5135.0</v>
      </c>
      <c r="E528" s="86">
        <v>-60.0</v>
      </c>
      <c r="F528" s="86">
        <v>-1.15</v>
      </c>
      <c r="G528" s="87" t="s">
        <v>582</v>
      </c>
      <c r="H528" s="86">
        <v>12.6</v>
      </c>
      <c r="I528" s="86">
        <v>2.0</v>
      </c>
      <c r="J528" s="86">
        <v>1234.0</v>
      </c>
      <c r="K528" s="86">
        <v>1.26</v>
      </c>
      <c r="L528" s="86">
        <v>4882.0</v>
      </c>
      <c r="M528" s="86">
        <v>4627.5</v>
      </c>
      <c r="N528" s="86">
        <v>4181.75</v>
      </c>
      <c r="O528" s="86">
        <v>-275.0</v>
      </c>
      <c r="P528" s="87" t="s">
        <v>544</v>
      </c>
      <c r="Q528" s="86">
        <v>64.0</v>
      </c>
      <c r="R528" s="86">
        <v>17.0</v>
      </c>
      <c r="S528" s="88">
        <v>497.0</v>
      </c>
      <c r="T528" s="88">
        <v>40.28</v>
      </c>
      <c r="U528" s="89">
        <v>46132.0</v>
      </c>
      <c r="V528" s="84"/>
      <c r="W528" s="90"/>
    </row>
    <row r="529">
      <c r="A529" s="83" t="s">
        <v>1673</v>
      </c>
      <c r="B529" s="84" t="s">
        <v>1674</v>
      </c>
      <c r="C529" s="84" t="s">
        <v>565</v>
      </c>
      <c r="D529" s="86">
        <v>153.5</v>
      </c>
      <c r="E529" s="86">
        <v>0.5</v>
      </c>
      <c r="F529" s="86">
        <v>0.33</v>
      </c>
      <c r="G529" s="87" t="s">
        <v>539</v>
      </c>
      <c r="H529" s="86">
        <v>1.37</v>
      </c>
      <c r="I529" s="86">
        <v>0.0</v>
      </c>
      <c r="J529" s="86">
        <v>7113.0</v>
      </c>
      <c r="K529" s="86">
        <v>1.41</v>
      </c>
      <c r="L529" s="86">
        <v>152.7</v>
      </c>
      <c r="M529" s="86">
        <v>150.8</v>
      </c>
      <c r="N529" s="86">
        <v>151.05</v>
      </c>
      <c r="O529" s="86">
        <v>-1224.0</v>
      </c>
      <c r="P529" s="87" t="s">
        <v>664</v>
      </c>
      <c r="Q529" s="86">
        <v>128.0</v>
      </c>
      <c r="R529" s="86">
        <v>-2.0</v>
      </c>
      <c r="S529" s="88">
        <v>1932.0</v>
      </c>
      <c r="T529" s="88">
        <v>27.16</v>
      </c>
      <c r="U529" s="89">
        <v>46132.0</v>
      </c>
      <c r="V529" s="84"/>
      <c r="W529" s="90"/>
    </row>
    <row r="530">
      <c r="A530" s="83" t="s">
        <v>1675</v>
      </c>
      <c r="B530" s="84" t="s">
        <v>1676</v>
      </c>
      <c r="C530" s="84" t="s">
        <v>691</v>
      </c>
      <c r="D530" s="86">
        <v>181.5</v>
      </c>
      <c r="E530" s="86">
        <v>0.0</v>
      </c>
      <c r="F530" s="86">
        <v>0.0</v>
      </c>
      <c r="G530" s="87" t="s">
        <v>553</v>
      </c>
      <c r="H530" s="86">
        <v>-0.55</v>
      </c>
      <c r="I530" s="86">
        <v>0.0</v>
      </c>
      <c r="J530" s="86">
        <v>338.0</v>
      </c>
      <c r="K530" s="86">
        <v>0.51</v>
      </c>
      <c r="L530" s="86">
        <v>182.5</v>
      </c>
      <c r="M530" s="86">
        <v>181.55</v>
      </c>
      <c r="N530" s="86">
        <v>181.0</v>
      </c>
      <c r="O530" s="86">
        <v>2.0</v>
      </c>
      <c r="P530" s="87" t="s">
        <v>674</v>
      </c>
      <c r="Q530" s="86">
        <v>20.0</v>
      </c>
      <c r="R530" s="86">
        <v>-1.0</v>
      </c>
      <c r="S530" s="88">
        <v>78.0</v>
      </c>
      <c r="T530" s="88">
        <v>23.08</v>
      </c>
      <c r="U530" s="89">
        <v>46132.0</v>
      </c>
      <c r="V530" s="84"/>
      <c r="W530" s="90"/>
    </row>
    <row r="531">
      <c r="A531" s="83" t="s">
        <v>1677</v>
      </c>
      <c r="B531" s="84" t="s">
        <v>1678</v>
      </c>
      <c r="C531" s="84" t="s">
        <v>601</v>
      </c>
      <c r="D531" s="86">
        <v>37.9</v>
      </c>
      <c r="E531" s="86">
        <v>-0.5</v>
      </c>
      <c r="F531" s="86">
        <v>-1.3</v>
      </c>
      <c r="G531" s="87" t="s">
        <v>524</v>
      </c>
      <c r="H531" s="86">
        <v>-2.31</v>
      </c>
      <c r="I531" s="86">
        <v>0.0</v>
      </c>
      <c r="J531" s="86">
        <v>68.0</v>
      </c>
      <c r="K531" s="86">
        <v>0.21</v>
      </c>
      <c r="L531" s="86">
        <v>38.25</v>
      </c>
      <c r="M531" s="86">
        <v>38.51</v>
      </c>
      <c r="N531" s="86">
        <v>39.36</v>
      </c>
      <c r="O531" s="86">
        <v>-20.0</v>
      </c>
      <c r="P531" s="87" t="s">
        <v>516</v>
      </c>
      <c r="Q531" s="86">
        <v>0.0</v>
      </c>
      <c r="R531" s="86">
        <v>0.0</v>
      </c>
      <c r="S531" s="88">
        <v>8.0</v>
      </c>
      <c r="T531" s="88">
        <v>11.76</v>
      </c>
      <c r="U531" s="89">
        <v>46132.0</v>
      </c>
      <c r="V531" s="84"/>
      <c r="W531" s="90"/>
    </row>
    <row r="532">
      <c r="A532" s="83" t="s">
        <v>1679</v>
      </c>
      <c r="B532" s="84" t="s">
        <v>1680</v>
      </c>
      <c r="C532" s="84" t="s">
        <v>523</v>
      </c>
      <c r="D532" s="86">
        <v>44.15</v>
      </c>
      <c r="E532" s="86">
        <v>-2.05</v>
      </c>
      <c r="F532" s="86">
        <v>-4.44</v>
      </c>
      <c r="G532" s="87" t="s">
        <v>585</v>
      </c>
      <c r="H532" s="86">
        <v>5.58</v>
      </c>
      <c r="I532" s="86">
        <v>1.0</v>
      </c>
      <c r="J532" s="86">
        <v>482.0</v>
      </c>
      <c r="K532" s="86">
        <v>0.54</v>
      </c>
      <c r="L532" s="86">
        <v>45.69</v>
      </c>
      <c r="M532" s="86">
        <v>43.7</v>
      </c>
      <c r="N532" s="86">
        <v>43.38</v>
      </c>
      <c r="O532" s="86">
        <v>-49.0</v>
      </c>
      <c r="P532" s="87" t="s">
        <v>553</v>
      </c>
      <c r="Q532" s="86">
        <v>0.0</v>
      </c>
      <c r="R532" s="86">
        <v>0.0</v>
      </c>
      <c r="S532" s="88">
        <v>90.0</v>
      </c>
      <c r="T532" s="88">
        <v>18.67</v>
      </c>
      <c r="U532" s="89">
        <v>46132.0</v>
      </c>
      <c r="V532" s="84"/>
      <c r="W532" s="90"/>
    </row>
    <row r="533">
      <c r="A533" s="83" t="s">
        <v>1681</v>
      </c>
      <c r="B533" s="84" t="s">
        <v>1682</v>
      </c>
      <c r="C533" s="84" t="s">
        <v>547</v>
      </c>
      <c r="D533" s="86">
        <v>14.95</v>
      </c>
      <c r="E533" s="86">
        <v>0.15</v>
      </c>
      <c r="F533" s="86">
        <v>1.01</v>
      </c>
      <c r="G533" s="87" t="s">
        <v>525</v>
      </c>
      <c r="H533" s="86">
        <v>3.8</v>
      </c>
      <c r="I533" s="86">
        <v>0.0</v>
      </c>
      <c r="J533" s="86">
        <v>220.0</v>
      </c>
      <c r="K533" s="86">
        <v>0.22</v>
      </c>
      <c r="L533" s="86">
        <v>14.72</v>
      </c>
      <c r="M533" s="86">
        <v>14.54</v>
      </c>
      <c r="N533" s="86">
        <v>14.43</v>
      </c>
      <c r="O533" s="86">
        <v>-1.0</v>
      </c>
      <c r="P533" s="87" t="s">
        <v>553</v>
      </c>
      <c r="Q533" s="86">
        <v>0.0</v>
      </c>
      <c r="R533" s="86">
        <v>22.0</v>
      </c>
      <c r="S533" s="88">
        <v>30.0</v>
      </c>
      <c r="T533" s="88">
        <v>13.64</v>
      </c>
      <c r="U533" s="89">
        <v>46132.0</v>
      </c>
      <c r="V533" s="84"/>
      <c r="W533" s="90"/>
    </row>
    <row r="534">
      <c r="A534" s="83" t="s">
        <v>1683</v>
      </c>
      <c r="B534" s="84" t="s">
        <v>1684</v>
      </c>
      <c r="C534" s="84" t="s">
        <v>754</v>
      </c>
      <c r="D534" s="86">
        <v>168.0</v>
      </c>
      <c r="E534" s="86">
        <v>-7.5</v>
      </c>
      <c r="F534" s="86">
        <v>-4.27</v>
      </c>
      <c r="G534" s="87" t="s">
        <v>582</v>
      </c>
      <c r="H534" s="86">
        <v>11.27</v>
      </c>
      <c r="I534" s="86">
        <v>1.0</v>
      </c>
      <c r="J534" s="86">
        <v>2164.0</v>
      </c>
      <c r="K534" s="86">
        <v>0.87</v>
      </c>
      <c r="L534" s="86">
        <v>165.0</v>
      </c>
      <c r="M534" s="86">
        <v>159.5</v>
      </c>
      <c r="N534" s="86">
        <v>163.25</v>
      </c>
      <c r="O534" s="86">
        <v>274.0</v>
      </c>
      <c r="P534" s="87" t="s">
        <v>554</v>
      </c>
      <c r="Q534" s="86">
        <v>0.0</v>
      </c>
      <c r="R534" s="86">
        <v>-1.0</v>
      </c>
      <c r="S534" s="88">
        <v>874.0</v>
      </c>
      <c r="T534" s="88">
        <v>40.39</v>
      </c>
      <c r="U534" s="89">
        <v>46132.0</v>
      </c>
      <c r="V534" s="84"/>
      <c r="W534" s="90"/>
    </row>
    <row r="535">
      <c r="A535" s="83" t="s">
        <v>1685</v>
      </c>
      <c r="B535" s="84" t="s">
        <v>1686</v>
      </c>
      <c r="C535" s="84" t="s">
        <v>639</v>
      </c>
      <c r="D535" s="86">
        <v>15.75</v>
      </c>
      <c r="E535" s="86">
        <v>0.05</v>
      </c>
      <c r="F535" s="86">
        <v>0.32</v>
      </c>
      <c r="G535" s="87" t="s">
        <v>558</v>
      </c>
      <c r="H535" s="86">
        <v>0.34</v>
      </c>
      <c r="I535" s="86">
        <v>0.0</v>
      </c>
      <c r="J535" s="86">
        <v>835.0</v>
      </c>
      <c r="K535" s="86">
        <v>0.37</v>
      </c>
      <c r="L535" s="86">
        <v>15.8</v>
      </c>
      <c r="M535" s="86">
        <v>15.74</v>
      </c>
      <c r="N535" s="86">
        <v>15.92</v>
      </c>
      <c r="O535" s="86">
        <v>294.0</v>
      </c>
      <c r="P535" s="87" t="s">
        <v>575</v>
      </c>
      <c r="Q535" s="86">
        <v>0.0</v>
      </c>
      <c r="R535" s="86">
        <v>-3.0</v>
      </c>
      <c r="S535" s="88">
        <v>117.0</v>
      </c>
      <c r="T535" s="88">
        <v>14.01</v>
      </c>
      <c r="U535" s="89">
        <v>46132.0</v>
      </c>
      <c r="V535" s="84"/>
      <c r="W535" s="90"/>
    </row>
    <row r="536">
      <c r="A536" s="83" t="s">
        <v>1687</v>
      </c>
      <c r="B536" s="84" t="s">
        <v>1688</v>
      </c>
      <c r="C536" s="84" t="s">
        <v>663</v>
      </c>
      <c r="D536" s="86">
        <v>81.6</v>
      </c>
      <c r="E536" s="86">
        <v>-5.9</v>
      </c>
      <c r="F536" s="86">
        <v>-6.74</v>
      </c>
      <c r="G536" s="87" t="s">
        <v>566</v>
      </c>
      <c r="H536" s="86">
        <v>-6.6</v>
      </c>
      <c r="I536" s="86">
        <v>4.0</v>
      </c>
      <c r="J536" s="86">
        <v>2039.0</v>
      </c>
      <c r="K536" s="86">
        <v>3.68</v>
      </c>
      <c r="L536" s="86">
        <v>87.54</v>
      </c>
      <c r="M536" s="86">
        <v>85.85</v>
      </c>
      <c r="N536" s="86">
        <v>73.43</v>
      </c>
      <c r="O536" s="86">
        <v>81.0</v>
      </c>
      <c r="P536" s="87" t="s">
        <v>554</v>
      </c>
      <c r="Q536" s="86">
        <v>0.0</v>
      </c>
      <c r="R536" s="86">
        <v>-6.0</v>
      </c>
      <c r="S536" s="88">
        <v>720.0</v>
      </c>
      <c r="T536" s="88">
        <v>35.31</v>
      </c>
      <c r="U536" s="89">
        <v>46132.0</v>
      </c>
      <c r="V536" s="84"/>
      <c r="W536" s="90"/>
    </row>
    <row r="537">
      <c r="A537" s="83" t="s">
        <v>1689</v>
      </c>
      <c r="B537" s="84" t="s">
        <v>1690</v>
      </c>
      <c r="C537" s="84" t="s">
        <v>596</v>
      </c>
      <c r="D537" s="86">
        <v>15.8</v>
      </c>
      <c r="E537" s="86">
        <v>-0.5</v>
      </c>
      <c r="F537" s="86">
        <v>-3.07</v>
      </c>
      <c r="G537" s="87" t="s">
        <v>544</v>
      </c>
      <c r="H537" s="86">
        <v>-2.43</v>
      </c>
      <c r="I537" s="86">
        <v>0.0</v>
      </c>
      <c r="J537" s="86">
        <v>2912.0</v>
      </c>
      <c r="K537" s="86">
        <v>0.75</v>
      </c>
      <c r="L537" s="86">
        <v>16.22</v>
      </c>
      <c r="M537" s="86">
        <v>16.27</v>
      </c>
      <c r="N537" s="86">
        <v>16.4</v>
      </c>
      <c r="O537" s="86">
        <v>-1413.0</v>
      </c>
      <c r="P537" s="87" t="s">
        <v>524</v>
      </c>
      <c r="Q537" s="86">
        <v>0.0</v>
      </c>
      <c r="R537" s="86">
        <v>-15.0</v>
      </c>
      <c r="S537" s="88">
        <v>309.0</v>
      </c>
      <c r="T537" s="88">
        <v>10.61</v>
      </c>
      <c r="U537" s="89">
        <v>46132.0</v>
      </c>
      <c r="V537" s="84"/>
      <c r="W537" s="90"/>
    </row>
    <row r="538">
      <c r="A538" s="83" t="s">
        <v>1691</v>
      </c>
      <c r="B538" s="84" t="s">
        <v>1692</v>
      </c>
      <c r="C538" s="84" t="s">
        <v>523</v>
      </c>
      <c r="D538" s="86">
        <v>30.8</v>
      </c>
      <c r="E538" s="86">
        <v>0.3</v>
      </c>
      <c r="F538" s="86">
        <v>0.98</v>
      </c>
      <c r="G538" s="87" t="s">
        <v>539</v>
      </c>
      <c r="H538" s="86">
        <v>-2.84</v>
      </c>
      <c r="I538" s="86">
        <v>0.0</v>
      </c>
      <c r="J538" s="86">
        <v>400.0</v>
      </c>
      <c r="K538" s="86">
        <v>0.29</v>
      </c>
      <c r="L538" s="86">
        <v>31.08</v>
      </c>
      <c r="M538" s="86">
        <v>31.79</v>
      </c>
      <c r="N538" s="86">
        <v>32.04</v>
      </c>
      <c r="O538" s="86">
        <v>26.0</v>
      </c>
      <c r="P538" s="87" t="s">
        <v>674</v>
      </c>
      <c r="Q538" s="86">
        <v>0.0</v>
      </c>
      <c r="R538" s="86">
        <v>0.0</v>
      </c>
      <c r="S538" s="88">
        <v>112.0</v>
      </c>
      <c r="T538" s="88">
        <v>28.0</v>
      </c>
      <c r="U538" s="89">
        <v>46132.0</v>
      </c>
      <c r="V538" s="84"/>
      <c r="W538" s="90"/>
    </row>
    <row r="539">
      <c r="A539" s="83" t="s">
        <v>1693</v>
      </c>
      <c r="B539" s="84" t="s">
        <v>1694</v>
      </c>
      <c r="C539" s="84" t="s">
        <v>615</v>
      </c>
      <c r="D539" s="86">
        <v>117.5</v>
      </c>
      <c r="E539" s="86">
        <v>4.5</v>
      </c>
      <c r="F539" s="86">
        <v>3.98</v>
      </c>
      <c r="G539" s="87" t="s">
        <v>612</v>
      </c>
      <c r="H539" s="86">
        <v>-1.14</v>
      </c>
      <c r="I539" s="86">
        <v>2.0</v>
      </c>
      <c r="J539" s="86">
        <v>467.0</v>
      </c>
      <c r="K539" s="86">
        <v>0.73</v>
      </c>
      <c r="L539" s="86">
        <v>115.6</v>
      </c>
      <c r="M539" s="86">
        <v>115.0</v>
      </c>
      <c r="N539" s="86">
        <v>108.66</v>
      </c>
      <c r="O539" s="86">
        <v>64.0</v>
      </c>
      <c r="P539" s="87" t="s">
        <v>520</v>
      </c>
      <c r="Q539" s="86">
        <v>0.0</v>
      </c>
      <c r="R539" s="86">
        <v>45.0</v>
      </c>
      <c r="S539" s="88">
        <v>110.0</v>
      </c>
      <c r="T539" s="88">
        <v>23.55</v>
      </c>
      <c r="U539" s="89">
        <v>46132.0</v>
      </c>
      <c r="V539" s="84"/>
      <c r="W539" s="90"/>
    </row>
    <row r="540">
      <c r="A540" s="83" t="s">
        <v>1695</v>
      </c>
      <c r="B540" s="84" t="s">
        <v>1696</v>
      </c>
      <c r="C540" s="84" t="s">
        <v>543</v>
      </c>
      <c r="D540" s="86">
        <v>51.3</v>
      </c>
      <c r="E540" s="86">
        <v>0.0</v>
      </c>
      <c r="F540" s="86">
        <v>0.0</v>
      </c>
      <c r="G540" s="87" t="s">
        <v>626</v>
      </c>
      <c r="H540" s="86">
        <v>3.32</v>
      </c>
      <c r="I540" s="86">
        <v>0.0</v>
      </c>
      <c r="J540" s="86">
        <v>1668.0</v>
      </c>
      <c r="K540" s="86">
        <v>0.6</v>
      </c>
      <c r="L540" s="86">
        <v>51.12</v>
      </c>
      <c r="M540" s="86">
        <v>49.8</v>
      </c>
      <c r="N540" s="86">
        <v>50.09</v>
      </c>
      <c r="O540" s="86">
        <v>57.0</v>
      </c>
      <c r="P540" s="87" t="s">
        <v>578</v>
      </c>
      <c r="Q540" s="86">
        <v>0.0</v>
      </c>
      <c r="R540" s="86">
        <v>-44.0</v>
      </c>
      <c r="S540" s="88">
        <v>541.0</v>
      </c>
      <c r="T540" s="88">
        <v>32.43</v>
      </c>
      <c r="U540" s="89">
        <v>46132.0</v>
      </c>
      <c r="V540" s="84"/>
      <c r="W540" s="90"/>
    </row>
    <row r="541">
      <c r="A541" s="83" t="s">
        <v>1697</v>
      </c>
      <c r="B541" s="84" t="s">
        <v>1698</v>
      </c>
      <c r="C541" s="84" t="s">
        <v>565</v>
      </c>
      <c r="D541" s="86">
        <v>61.8</v>
      </c>
      <c r="E541" s="86">
        <v>-1.1</v>
      </c>
      <c r="F541" s="86">
        <v>-1.75</v>
      </c>
      <c r="G541" s="87" t="s">
        <v>585</v>
      </c>
      <c r="H541" s="86">
        <v>2.35</v>
      </c>
      <c r="I541" s="86">
        <v>0.0</v>
      </c>
      <c r="J541" s="86">
        <v>8305.0</v>
      </c>
      <c r="K541" s="86">
        <v>0.35</v>
      </c>
      <c r="L541" s="86">
        <v>62.36</v>
      </c>
      <c r="M541" s="86">
        <v>61.05</v>
      </c>
      <c r="N541" s="86">
        <v>62.41</v>
      </c>
      <c r="O541" s="86">
        <v>-1647.0</v>
      </c>
      <c r="P541" s="87" t="s">
        <v>516</v>
      </c>
      <c r="Q541" s="86">
        <v>-84.0</v>
      </c>
      <c r="R541" s="86">
        <v>-58.0</v>
      </c>
      <c r="S541" s="88">
        <v>1810.0</v>
      </c>
      <c r="T541" s="88">
        <v>21.79</v>
      </c>
      <c r="U541" s="89">
        <v>46132.0</v>
      </c>
      <c r="V541" s="84"/>
      <c r="W541" s="90"/>
    </row>
    <row r="542">
      <c r="A542" s="83" t="s">
        <v>1699</v>
      </c>
      <c r="B542" s="84" t="s">
        <v>1700</v>
      </c>
      <c r="C542" s="84" t="s">
        <v>859</v>
      </c>
      <c r="D542" s="86">
        <v>47.2</v>
      </c>
      <c r="E542" s="86">
        <v>-0.35</v>
      </c>
      <c r="F542" s="86">
        <v>-0.74</v>
      </c>
      <c r="G542" s="87" t="s">
        <v>566</v>
      </c>
      <c r="H542" s="86">
        <v>1.52</v>
      </c>
      <c r="I542" s="86">
        <v>0.0</v>
      </c>
      <c r="J542" s="86">
        <v>80.0</v>
      </c>
      <c r="K542" s="86">
        <v>0.04</v>
      </c>
      <c r="L542" s="86">
        <v>47.2</v>
      </c>
      <c r="M542" s="86">
        <v>46.52</v>
      </c>
      <c r="N542" s="86">
        <v>46.08</v>
      </c>
      <c r="O542" s="86">
        <v>-8.0</v>
      </c>
      <c r="P542" s="87" t="s">
        <v>585</v>
      </c>
      <c r="Q542" s="86">
        <v>0.0</v>
      </c>
      <c r="R542" s="86">
        <v>4.0</v>
      </c>
      <c r="S542" s="88">
        <v>12.0</v>
      </c>
      <c r="T542" s="88">
        <v>15.0</v>
      </c>
      <c r="U542" s="89">
        <v>46132.0</v>
      </c>
      <c r="V542" s="84"/>
      <c r="W542" s="90"/>
    </row>
    <row r="543">
      <c r="A543" s="83" t="s">
        <v>1701</v>
      </c>
      <c r="B543" s="84" t="s">
        <v>1702</v>
      </c>
      <c r="C543" s="84" t="s">
        <v>515</v>
      </c>
      <c r="D543" s="86">
        <v>19.2</v>
      </c>
      <c r="E543" s="86">
        <v>0.05</v>
      </c>
      <c r="F543" s="86">
        <v>0.26</v>
      </c>
      <c r="G543" s="87" t="s">
        <v>530</v>
      </c>
      <c r="H543" s="86">
        <v>0.0</v>
      </c>
      <c r="I543" s="86">
        <v>0.0</v>
      </c>
      <c r="J543" s="86">
        <v>81.0</v>
      </c>
      <c r="K543" s="86">
        <v>0.03</v>
      </c>
      <c r="L543" s="86">
        <v>19.2</v>
      </c>
      <c r="M543" s="86">
        <v>19.29</v>
      </c>
      <c r="N543" s="86">
        <v>19.33</v>
      </c>
      <c r="O543" s="86">
        <v>0.0</v>
      </c>
      <c r="P543" s="87" t="s">
        <v>516</v>
      </c>
      <c r="Q543" s="86">
        <v>0.0</v>
      </c>
      <c r="R543" s="86">
        <v>0.0</v>
      </c>
      <c r="S543" s="88">
        <v>3.0</v>
      </c>
      <c r="T543" s="88">
        <v>3.7</v>
      </c>
      <c r="U543" s="89">
        <v>46132.0</v>
      </c>
      <c r="V543" s="84"/>
      <c r="W543" s="90"/>
    </row>
    <row r="544">
      <c r="A544" s="83" t="s">
        <v>1703</v>
      </c>
      <c r="B544" s="84" t="s">
        <v>1704</v>
      </c>
      <c r="C544" s="84" t="s">
        <v>588</v>
      </c>
      <c r="D544" s="86">
        <v>44.85</v>
      </c>
      <c r="E544" s="86">
        <v>-0.9</v>
      </c>
      <c r="F544" s="86">
        <v>-1.97</v>
      </c>
      <c r="G544" s="87" t="s">
        <v>544</v>
      </c>
      <c r="H544" s="86">
        <v>-3.79</v>
      </c>
      <c r="I544" s="86">
        <v>0.0</v>
      </c>
      <c r="J544" s="86">
        <v>2125.0</v>
      </c>
      <c r="K544" s="86">
        <v>0.45</v>
      </c>
      <c r="L544" s="86">
        <v>45.77</v>
      </c>
      <c r="M544" s="86">
        <v>46.48</v>
      </c>
      <c r="N544" s="86">
        <v>47.04</v>
      </c>
      <c r="O544" s="86">
        <v>-467.0</v>
      </c>
      <c r="P544" s="87" t="s">
        <v>516</v>
      </c>
      <c r="Q544" s="86">
        <v>-300.0</v>
      </c>
      <c r="R544" s="86">
        <v>-5.0</v>
      </c>
      <c r="S544" s="88">
        <v>308.0</v>
      </c>
      <c r="T544" s="88">
        <v>14.49</v>
      </c>
      <c r="U544" s="89">
        <v>46132.0</v>
      </c>
      <c r="V544" s="84"/>
      <c r="W544" s="90"/>
    </row>
    <row r="545">
      <c r="A545" s="83" t="s">
        <v>1705</v>
      </c>
      <c r="B545" s="84" t="s">
        <v>1706</v>
      </c>
      <c r="C545" s="84" t="s">
        <v>601</v>
      </c>
      <c r="D545" s="86">
        <v>91.3</v>
      </c>
      <c r="E545" s="86">
        <v>0.4</v>
      </c>
      <c r="F545" s="86">
        <v>0.44</v>
      </c>
      <c r="G545" s="87" t="s">
        <v>540</v>
      </c>
      <c r="H545" s="86">
        <v>1.57</v>
      </c>
      <c r="I545" s="86">
        <v>0.0</v>
      </c>
      <c r="J545" s="86">
        <v>3773.0</v>
      </c>
      <c r="K545" s="86">
        <v>0.81</v>
      </c>
      <c r="L545" s="86">
        <v>90.22</v>
      </c>
      <c r="M545" s="86">
        <v>90.36</v>
      </c>
      <c r="N545" s="86">
        <v>91.3</v>
      </c>
      <c r="O545" s="86">
        <v>621.0</v>
      </c>
      <c r="P545" s="87" t="s">
        <v>674</v>
      </c>
      <c r="Q545" s="86">
        <v>-1185.0</v>
      </c>
      <c r="R545" s="86">
        <v>-6.0</v>
      </c>
      <c r="S545" s="88">
        <v>1139.0</v>
      </c>
      <c r="T545" s="88">
        <v>30.19</v>
      </c>
      <c r="U545" s="89">
        <v>46132.0</v>
      </c>
      <c r="V545" s="84"/>
      <c r="W545" s="91">
        <v>46174.0</v>
      </c>
    </row>
    <row r="546">
      <c r="A546" s="83" t="s">
        <v>1707</v>
      </c>
      <c r="B546" s="84" t="s">
        <v>1708</v>
      </c>
      <c r="C546" s="84" t="s">
        <v>523</v>
      </c>
      <c r="D546" s="86">
        <v>22.7</v>
      </c>
      <c r="E546" s="86">
        <v>-0.1</v>
      </c>
      <c r="F546" s="86">
        <v>-0.44</v>
      </c>
      <c r="G546" s="87" t="s">
        <v>524</v>
      </c>
      <c r="H546" s="86">
        <v>0.44</v>
      </c>
      <c r="I546" s="86">
        <v>0.0</v>
      </c>
      <c r="J546" s="86">
        <v>105.0</v>
      </c>
      <c r="K546" s="86">
        <v>0.1</v>
      </c>
      <c r="L546" s="86">
        <v>22.76</v>
      </c>
      <c r="M546" s="86">
        <v>22.55</v>
      </c>
      <c r="N546" s="86">
        <v>23.09</v>
      </c>
      <c r="O546" s="86">
        <v>-37.0</v>
      </c>
      <c r="P546" s="87" t="s">
        <v>544</v>
      </c>
      <c r="Q546" s="86">
        <v>0.0</v>
      </c>
      <c r="R546" s="86">
        <v>-1.0</v>
      </c>
      <c r="S546" s="88">
        <v>0.0</v>
      </c>
      <c r="T546" s="88">
        <v>0.0</v>
      </c>
      <c r="U546" s="89">
        <v>46132.0</v>
      </c>
      <c r="V546" s="84"/>
      <c r="W546" s="90"/>
    </row>
    <row r="547">
      <c r="A547" s="83" t="s">
        <v>1709</v>
      </c>
      <c r="B547" s="84" t="s">
        <v>1710</v>
      </c>
      <c r="C547" s="84" t="s">
        <v>623</v>
      </c>
      <c r="D547" s="86">
        <v>43.1</v>
      </c>
      <c r="E547" s="86">
        <v>-1.1</v>
      </c>
      <c r="F547" s="86">
        <v>-2.49</v>
      </c>
      <c r="G547" s="87" t="s">
        <v>529</v>
      </c>
      <c r="H547" s="86">
        <v>-5.37</v>
      </c>
      <c r="I547" s="86">
        <v>0.0</v>
      </c>
      <c r="J547" s="86">
        <v>100.0</v>
      </c>
      <c r="K547" s="86">
        <v>0.25</v>
      </c>
      <c r="L547" s="86">
        <v>44.6</v>
      </c>
      <c r="M547" s="86">
        <v>43.4</v>
      </c>
      <c r="N547" s="86">
        <v>45.01</v>
      </c>
      <c r="O547" s="86">
        <v>22.0</v>
      </c>
      <c r="P547" s="87" t="s">
        <v>539</v>
      </c>
      <c r="Q547" s="86">
        <v>0.0</v>
      </c>
      <c r="R547" s="86">
        <v>0.0</v>
      </c>
      <c r="S547" s="88">
        <v>16.0</v>
      </c>
      <c r="T547" s="88">
        <v>16.0</v>
      </c>
      <c r="U547" s="89">
        <v>46132.0</v>
      </c>
      <c r="V547" s="84"/>
      <c r="W547" s="90"/>
    </row>
    <row r="548">
      <c r="A548" s="83" t="s">
        <v>1711</v>
      </c>
      <c r="B548" s="84" t="s">
        <v>1712</v>
      </c>
      <c r="C548" s="84" t="s">
        <v>547</v>
      </c>
      <c r="D548" s="86">
        <v>17.45</v>
      </c>
      <c r="E548" s="86">
        <v>0.0</v>
      </c>
      <c r="F548" s="86">
        <v>0.0</v>
      </c>
      <c r="G548" s="87" t="s">
        <v>549</v>
      </c>
      <c r="H548" s="86">
        <v>-1.96</v>
      </c>
      <c r="I548" s="86">
        <v>0.0</v>
      </c>
      <c r="J548" s="86">
        <v>33.0</v>
      </c>
      <c r="K548" s="86">
        <v>0.06</v>
      </c>
      <c r="L548" s="86">
        <v>17.48</v>
      </c>
      <c r="M548" s="86">
        <v>17.68</v>
      </c>
      <c r="N548" s="86">
        <v>17.88</v>
      </c>
      <c r="O548" s="86">
        <v>0.0</v>
      </c>
      <c r="P548" s="87" t="s">
        <v>516</v>
      </c>
      <c r="Q548" s="86">
        <v>0.0</v>
      </c>
      <c r="R548" s="86">
        <v>0.0</v>
      </c>
      <c r="S548" s="88">
        <v>3.0</v>
      </c>
      <c r="T548" s="88">
        <v>9.09</v>
      </c>
      <c r="U548" s="89">
        <v>46132.0</v>
      </c>
      <c r="V548" s="84"/>
      <c r="W548" s="90"/>
    </row>
    <row r="549">
      <c r="A549" s="83" t="s">
        <v>1713</v>
      </c>
      <c r="B549" s="84" t="s">
        <v>1714</v>
      </c>
      <c r="C549" s="84" t="s">
        <v>557</v>
      </c>
      <c r="D549" s="86">
        <v>38.15</v>
      </c>
      <c r="E549" s="86">
        <v>2.9</v>
      </c>
      <c r="F549" s="86">
        <v>8.23</v>
      </c>
      <c r="G549" s="87" t="s">
        <v>534</v>
      </c>
      <c r="H549" s="86">
        <v>15.47</v>
      </c>
      <c r="I549" s="86">
        <v>3.0</v>
      </c>
      <c r="J549" s="86">
        <v>26157.0</v>
      </c>
      <c r="K549" s="86">
        <v>14.69</v>
      </c>
      <c r="L549" s="86">
        <v>35.83</v>
      </c>
      <c r="M549" s="86">
        <v>35.42</v>
      </c>
      <c r="N549" s="86">
        <v>33.73</v>
      </c>
      <c r="O549" s="86">
        <v>1411.0</v>
      </c>
      <c r="P549" s="87" t="s">
        <v>558</v>
      </c>
      <c r="Q549" s="86">
        <v>-27.0</v>
      </c>
      <c r="R549" s="86">
        <v>-2.0</v>
      </c>
      <c r="S549" s="88">
        <v>13115.0</v>
      </c>
      <c r="T549" s="88">
        <v>50.14</v>
      </c>
      <c r="U549" s="89">
        <v>46132.0</v>
      </c>
      <c r="V549" s="84"/>
      <c r="W549" s="90"/>
    </row>
    <row r="550">
      <c r="A550" s="83" t="s">
        <v>1715</v>
      </c>
      <c r="B550" s="84" t="s">
        <v>1716</v>
      </c>
      <c r="C550" s="84" t="s">
        <v>528</v>
      </c>
      <c r="D550" s="86">
        <v>44.0</v>
      </c>
      <c r="E550" s="86">
        <v>-0.15</v>
      </c>
      <c r="F550" s="86">
        <v>-0.34</v>
      </c>
      <c r="G550" s="87" t="s">
        <v>549</v>
      </c>
      <c r="H550" s="86">
        <v>2.43</v>
      </c>
      <c r="I550" s="86">
        <v>0.0</v>
      </c>
      <c r="J550" s="86">
        <v>7.0</v>
      </c>
      <c r="K550" s="86">
        <v>0.01</v>
      </c>
      <c r="L550" s="86">
        <v>43.9</v>
      </c>
      <c r="M550" s="86">
        <v>43.87</v>
      </c>
      <c r="N550" s="86">
        <v>43.86</v>
      </c>
      <c r="O550" s="86">
        <v>0.0</v>
      </c>
      <c r="P550" s="87" t="s">
        <v>516</v>
      </c>
      <c r="Q550" s="86">
        <v>0.0</v>
      </c>
      <c r="R550" s="86">
        <v>0.0</v>
      </c>
      <c r="S550" s="88">
        <v>0.0</v>
      </c>
      <c r="T550" s="88">
        <v>0.0</v>
      </c>
      <c r="U550" s="89">
        <v>46132.0</v>
      </c>
      <c r="V550" s="84"/>
      <c r="W550" s="90"/>
    </row>
    <row r="551">
      <c r="A551" s="83" t="s">
        <v>1717</v>
      </c>
      <c r="B551" s="84" t="s">
        <v>1718</v>
      </c>
      <c r="C551" s="84" t="s">
        <v>601</v>
      </c>
      <c r="D551" s="86">
        <v>16.0</v>
      </c>
      <c r="E551" s="86">
        <v>1.4</v>
      </c>
      <c r="F551" s="86">
        <v>9.59</v>
      </c>
      <c r="G551" s="87" t="s">
        <v>540</v>
      </c>
      <c r="H551" s="86">
        <v>18.92</v>
      </c>
      <c r="I551" s="86">
        <v>4.0</v>
      </c>
      <c r="J551" s="86">
        <v>11656.0</v>
      </c>
      <c r="K551" s="86">
        <v>10.09</v>
      </c>
      <c r="L551" s="86">
        <v>13.85</v>
      </c>
      <c r="M551" s="86">
        <v>13.29</v>
      </c>
      <c r="N551" s="86">
        <v>13.09</v>
      </c>
      <c r="O551" s="86">
        <v>-102.0</v>
      </c>
      <c r="P551" s="87" t="s">
        <v>833</v>
      </c>
      <c r="Q551" s="86">
        <v>0.0</v>
      </c>
      <c r="R551" s="86">
        <v>0.0</v>
      </c>
      <c r="S551" s="88">
        <v>0.0</v>
      </c>
      <c r="T551" s="88">
        <v>0.0</v>
      </c>
      <c r="U551" s="89">
        <v>46132.0</v>
      </c>
      <c r="V551" s="84"/>
      <c r="W551" s="90"/>
    </row>
    <row r="552">
      <c r="A552" s="83" t="s">
        <v>1719</v>
      </c>
      <c r="B552" s="84" t="s">
        <v>1720</v>
      </c>
      <c r="C552" s="84" t="s">
        <v>538</v>
      </c>
      <c r="D552" s="86">
        <v>28.05</v>
      </c>
      <c r="E552" s="86">
        <v>-0.15</v>
      </c>
      <c r="F552" s="86">
        <v>-0.53</v>
      </c>
      <c r="G552" s="87" t="s">
        <v>664</v>
      </c>
      <c r="H552" s="86">
        <v>-3.13</v>
      </c>
      <c r="I552" s="86">
        <v>0.0</v>
      </c>
      <c r="J552" s="86">
        <v>29.0</v>
      </c>
      <c r="K552" s="86">
        <v>0.07</v>
      </c>
      <c r="L552" s="86">
        <v>28.33</v>
      </c>
      <c r="M552" s="86">
        <v>28.57</v>
      </c>
      <c r="N552" s="86">
        <v>28.15</v>
      </c>
      <c r="O552" s="86">
        <v>-1.0</v>
      </c>
      <c r="P552" s="87" t="s">
        <v>562</v>
      </c>
      <c r="Q552" s="86">
        <v>0.0</v>
      </c>
      <c r="R552" s="86">
        <v>1.0</v>
      </c>
      <c r="S552" s="88">
        <v>1.0</v>
      </c>
      <c r="T552" s="88">
        <v>3.45</v>
      </c>
      <c r="U552" s="89">
        <v>46132.0</v>
      </c>
      <c r="V552" s="84"/>
      <c r="W552" s="90"/>
    </row>
    <row r="553">
      <c r="A553" s="83" t="s">
        <v>1721</v>
      </c>
      <c r="B553" s="84" t="s">
        <v>1722</v>
      </c>
      <c r="C553" s="84" t="s">
        <v>561</v>
      </c>
      <c r="D553" s="86">
        <v>75.4</v>
      </c>
      <c r="E553" s="86">
        <v>-1.8</v>
      </c>
      <c r="F553" s="86">
        <v>-2.33</v>
      </c>
      <c r="G553" s="87" t="s">
        <v>582</v>
      </c>
      <c r="H553" s="86">
        <v>12.72</v>
      </c>
      <c r="I553" s="86">
        <v>0.0</v>
      </c>
      <c r="J553" s="86">
        <v>6366.0</v>
      </c>
      <c r="K553" s="86">
        <v>4.4</v>
      </c>
      <c r="L553" s="86">
        <v>73.28</v>
      </c>
      <c r="M553" s="86">
        <v>67.88</v>
      </c>
      <c r="N553" s="86">
        <v>64.67</v>
      </c>
      <c r="O553" s="86">
        <v>-344.0</v>
      </c>
      <c r="P553" s="87" t="s">
        <v>582</v>
      </c>
      <c r="Q553" s="86">
        <v>-44.0</v>
      </c>
      <c r="R553" s="86">
        <v>0.0</v>
      </c>
      <c r="S553" s="88">
        <v>2830.0</v>
      </c>
      <c r="T553" s="88">
        <v>44.45</v>
      </c>
      <c r="U553" s="89">
        <v>46132.0</v>
      </c>
      <c r="V553" s="84"/>
      <c r="W553" s="90"/>
    </row>
    <row r="554">
      <c r="A554" s="83" t="s">
        <v>1723</v>
      </c>
      <c r="B554" s="84" t="s">
        <v>1724</v>
      </c>
      <c r="C554" s="84" t="s">
        <v>691</v>
      </c>
      <c r="D554" s="86">
        <v>16.05</v>
      </c>
      <c r="E554" s="86">
        <v>-1.75</v>
      </c>
      <c r="F554" s="86">
        <v>-9.83</v>
      </c>
      <c r="G554" s="87" t="s">
        <v>535</v>
      </c>
      <c r="H554" s="86">
        <v>5.0</v>
      </c>
      <c r="I554" s="86">
        <v>1.0</v>
      </c>
      <c r="J554" s="86">
        <v>1113.0</v>
      </c>
      <c r="K554" s="86">
        <v>0.71</v>
      </c>
      <c r="L554" s="86">
        <v>16.66</v>
      </c>
      <c r="M554" s="86">
        <v>15.35</v>
      </c>
      <c r="N554" s="86">
        <v>13.72</v>
      </c>
      <c r="O554" s="86">
        <v>-51.0</v>
      </c>
      <c r="P554" s="87" t="s">
        <v>535</v>
      </c>
      <c r="Q554" s="86">
        <v>0.0</v>
      </c>
      <c r="R554" s="86">
        <v>4.0</v>
      </c>
      <c r="S554" s="88">
        <v>299.0</v>
      </c>
      <c r="T554" s="88">
        <v>26.86</v>
      </c>
      <c r="U554" s="89">
        <v>46132.0</v>
      </c>
      <c r="V554" s="84"/>
      <c r="W554" s="90"/>
    </row>
    <row r="555">
      <c r="A555" s="83" t="s">
        <v>1725</v>
      </c>
      <c r="B555" s="84" t="s">
        <v>1726</v>
      </c>
      <c r="C555" s="84" t="s">
        <v>561</v>
      </c>
      <c r="D555" s="86">
        <v>5020.0</v>
      </c>
      <c r="E555" s="86">
        <v>455.0</v>
      </c>
      <c r="F555" s="86">
        <v>9.97</v>
      </c>
      <c r="G555" s="87" t="s">
        <v>540</v>
      </c>
      <c r="H555" s="86">
        <v>22.38</v>
      </c>
      <c r="I555" s="86">
        <v>1.0</v>
      </c>
      <c r="J555" s="86">
        <v>1237.0</v>
      </c>
      <c r="K555" s="86">
        <v>0.84</v>
      </c>
      <c r="L555" s="86">
        <v>4424.0</v>
      </c>
      <c r="M555" s="86">
        <v>4230.0</v>
      </c>
      <c r="N555" s="86">
        <v>4061.0</v>
      </c>
      <c r="O555" s="86">
        <v>55.0</v>
      </c>
      <c r="P555" s="87" t="s">
        <v>612</v>
      </c>
      <c r="Q555" s="86">
        <v>208.0</v>
      </c>
      <c r="R555" s="86">
        <v>-44.0</v>
      </c>
      <c r="S555" s="88">
        <v>453.0</v>
      </c>
      <c r="T555" s="88">
        <v>36.62</v>
      </c>
      <c r="U555" s="89">
        <v>46132.0</v>
      </c>
      <c r="V555" s="84"/>
      <c r="W555" s="90"/>
    </row>
    <row r="556">
      <c r="A556" s="83" t="s">
        <v>1727</v>
      </c>
      <c r="B556" s="84" t="s">
        <v>1728</v>
      </c>
      <c r="C556" s="84" t="s">
        <v>956</v>
      </c>
      <c r="D556" s="86">
        <v>5.53</v>
      </c>
      <c r="E556" s="86">
        <v>-0.11</v>
      </c>
      <c r="F556" s="86">
        <v>-1.95</v>
      </c>
      <c r="G556" s="87" t="s">
        <v>524</v>
      </c>
      <c r="H556" s="86">
        <v>-2.11</v>
      </c>
      <c r="I556" s="86">
        <v>0.0</v>
      </c>
      <c r="J556" s="86">
        <v>1679.0</v>
      </c>
      <c r="K556" s="86">
        <v>0.2</v>
      </c>
      <c r="L556" s="86">
        <v>5.65</v>
      </c>
      <c r="M556" s="86">
        <v>5.68</v>
      </c>
      <c r="N556" s="86">
        <v>5.85</v>
      </c>
      <c r="O556" s="86">
        <v>-91.0</v>
      </c>
      <c r="P556" s="87" t="s">
        <v>585</v>
      </c>
      <c r="Q556" s="86">
        <v>0.0</v>
      </c>
      <c r="R556" s="86">
        <v>-3.0</v>
      </c>
      <c r="S556" s="88">
        <v>0.0</v>
      </c>
      <c r="T556" s="88">
        <v>0.0</v>
      </c>
      <c r="U556" s="89">
        <v>46132.0</v>
      </c>
      <c r="V556" s="84" t="s">
        <v>604</v>
      </c>
      <c r="W556" s="90"/>
    </row>
    <row r="557">
      <c r="A557" s="83" t="s">
        <v>1729</v>
      </c>
      <c r="B557" s="84" t="s">
        <v>1730</v>
      </c>
      <c r="C557" s="84" t="s">
        <v>623</v>
      </c>
      <c r="D557" s="86">
        <v>5.28</v>
      </c>
      <c r="E557" s="86">
        <v>0.0</v>
      </c>
      <c r="F557" s="86">
        <v>0.0</v>
      </c>
      <c r="G557" s="87" t="s">
        <v>566</v>
      </c>
      <c r="H557" s="86">
        <v>1.06</v>
      </c>
      <c r="I557" s="86">
        <v>0.0</v>
      </c>
      <c r="J557" s="86">
        <v>817.0</v>
      </c>
      <c r="K557" s="86">
        <v>0.09</v>
      </c>
      <c r="L557" s="86">
        <v>5.31</v>
      </c>
      <c r="M557" s="86">
        <v>5.22</v>
      </c>
      <c r="N557" s="86">
        <v>5.19</v>
      </c>
      <c r="O557" s="86">
        <v>98.0</v>
      </c>
      <c r="P557" s="87" t="s">
        <v>575</v>
      </c>
      <c r="Q557" s="86">
        <v>0.0</v>
      </c>
      <c r="R557" s="86">
        <v>0.0</v>
      </c>
      <c r="S557" s="88">
        <v>0.0</v>
      </c>
      <c r="T557" s="88">
        <v>0.0</v>
      </c>
      <c r="U557" s="89">
        <v>46132.0</v>
      </c>
      <c r="V557" s="84"/>
      <c r="W557" s="90"/>
    </row>
    <row r="558">
      <c r="A558" s="83" t="s">
        <v>1731</v>
      </c>
      <c r="B558" s="84" t="s">
        <v>1732</v>
      </c>
      <c r="C558" s="84" t="s">
        <v>707</v>
      </c>
      <c r="D558" s="86">
        <v>37.15</v>
      </c>
      <c r="E558" s="86">
        <v>0.2</v>
      </c>
      <c r="F558" s="86">
        <v>0.54</v>
      </c>
      <c r="G558" s="87" t="s">
        <v>697</v>
      </c>
      <c r="H558" s="86">
        <v>-1.59</v>
      </c>
      <c r="I558" s="86">
        <v>1.0</v>
      </c>
      <c r="J558" s="86">
        <v>126.0</v>
      </c>
      <c r="K558" s="86">
        <v>0.24</v>
      </c>
      <c r="L558" s="86">
        <v>36.95</v>
      </c>
      <c r="M558" s="86">
        <v>35.8</v>
      </c>
      <c r="N558" s="86">
        <v>35.09</v>
      </c>
      <c r="O558" s="86">
        <v>1.0</v>
      </c>
      <c r="P558" s="87" t="s">
        <v>540</v>
      </c>
      <c r="Q558" s="86">
        <v>0.0</v>
      </c>
      <c r="R558" s="86">
        <v>0.0</v>
      </c>
      <c r="S558" s="88">
        <v>13.0</v>
      </c>
      <c r="T558" s="88">
        <v>10.32</v>
      </c>
      <c r="U558" s="89">
        <v>46132.0</v>
      </c>
      <c r="V558" s="84"/>
      <c r="W558" s="90"/>
    </row>
    <row r="559">
      <c r="A559" s="83" t="s">
        <v>1733</v>
      </c>
      <c r="B559" s="84" t="s">
        <v>1734</v>
      </c>
      <c r="C559" s="84" t="s">
        <v>623</v>
      </c>
      <c r="D559" s="86">
        <v>8.88</v>
      </c>
      <c r="E559" s="86">
        <v>-0.04</v>
      </c>
      <c r="F559" s="86">
        <v>-0.45</v>
      </c>
      <c r="G559" s="87" t="s">
        <v>582</v>
      </c>
      <c r="H559" s="86">
        <v>4.67</v>
      </c>
      <c r="I559" s="86">
        <v>0.0</v>
      </c>
      <c r="J559" s="86">
        <v>156.0</v>
      </c>
      <c r="K559" s="86">
        <v>0.09</v>
      </c>
      <c r="L559" s="86">
        <v>8.71</v>
      </c>
      <c r="M559" s="86">
        <v>8.64</v>
      </c>
      <c r="N559" s="86">
        <v>8.83</v>
      </c>
      <c r="O559" s="86">
        <v>-14.0</v>
      </c>
      <c r="P559" s="87" t="s">
        <v>582</v>
      </c>
      <c r="Q559" s="86">
        <v>0.0</v>
      </c>
      <c r="R559" s="86">
        <v>0.0</v>
      </c>
      <c r="S559" s="88">
        <v>23.0</v>
      </c>
      <c r="T559" s="88">
        <v>14.74</v>
      </c>
      <c r="U559" s="89">
        <v>46132.0</v>
      </c>
      <c r="V559" s="84"/>
      <c r="W559" s="90"/>
    </row>
    <row r="560">
      <c r="A560" s="83" t="s">
        <v>1735</v>
      </c>
      <c r="B560" s="84" t="s">
        <v>1736</v>
      </c>
      <c r="C560" s="84" t="s">
        <v>519</v>
      </c>
      <c r="D560" s="86">
        <v>246.0</v>
      </c>
      <c r="E560" s="86">
        <v>15.5</v>
      </c>
      <c r="F560" s="86">
        <v>6.72</v>
      </c>
      <c r="G560" s="87" t="s">
        <v>694</v>
      </c>
      <c r="H560" s="86">
        <v>7.17</v>
      </c>
      <c r="I560" s="86">
        <v>0.0</v>
      </c>
      <c r="J560" s="86">
        <v>1332.0</v>
      </c>
      <c r="K560" s="86">
        <v>1.67</v>
      </c>
      <c r="L560" s="86">
        <v>231.7</v>
      </c>
      <c r="M560" s="86">
        <v>229.7</v>
      </c>
      <c r="N560" s="86">
        <v>225.6</v>
      </c>
      <c r="O560" s="86">
        <v>195.0</v>
      </c>
      <c r="P560" s="87" t="s">
        <v>539</v>
      </c>
      <c r="Q560" s="86">
        <v>0.0</v>
      </c>
      <c r="R560" s="86">
        <v>30.0</v>
      </c>
      <c r="S560" s="88">
        <v>352.0</v>
      </c>
      <c r="T560" s="88">
        <v>26.43</v>
      </c>
      <c r="U560" s="89">
        <v>46132.0</v>
      </c>
      <c r="V560" s="84"/>
      <c r="W560" s="90"/>
    </row>
    <row r="561">
      <c r="A561" s="83" t="s">
        <v>1737</v>
      </c>
      <c r="B561" s="84" t="s">
        <v>1738</v>
      </c>
      <c r="C561" s="84" t="s">
        <v>569</v>
      </c>
      <c r="D561" s="86">
        <v>122.0</v>
      </c>
      <c r="E561" s="86">
        <v>-1.5</v>
      </c>
      <c r="F561" s="86">
        <v>-1.21</v>
      </c>
      <c r="G561" s="87" t="s">
        <v>562</v>
      </c>
      <c r="H561" s="86">
        <v>4.72</v>
      </c>
      <c r="I561" s="86">
        <v>0.0</v>
      </c>
      <c r="J561" s="86">
        <v>594.0</v>
      </c>
      <c r="K561" s="86">
        <v>0.81</v>
      </c>
      <c r="L561" s="86">
        <v>120.0</v>
      </c>
      <c r="M561" s="86">
        <v>118.4</v>
      </c>
      <c r="N561" s="86">
        <v>115.28</v>
      </c>
      <c r="O561" s="86">
        <v>11.0</v>
      </c>
      <c r="P561" s="87" t="s">
        <v>674</v>
      </c>
      <c r="Q561" s="86">
        <v>0.0</v>
      </c>
      <c r="R561" s="86">
        <v>0.0</v>
      </c>
      <c r="S561" s="88">
        <v>140.0</v>
      </c>
      <c r="T561" s="88">
        <v>23.57</v>
      </c>
      <c r="U561" s="89">
        <v>46132.0</v>
      </c>
      <c r="V561" s="84"/>
      <c r="W561" s="90"/>
    </row>
    <row r="562">
      <c r="A562" s="83" t="s">
        <v>1739</v>
      </c>
      <c r="B562" s="84" t="s">
        <v>1740</v>
      </c>
      <c r="C562" s="84" t="s">
        <v>588</v>
      </c>
      <c r="D562" s="86">
        <v>23.05</v>
      </c>
      <c r="E562" s="86">
        <v>-0.65</v>
      </c>
      <c r="F562" s="86">
        <v>-2.74</v>
      </c>
      <c r="G562" s="87" t="s">
        <v>524</v>
      </c>
      <c r="H562" s="86">
        <v>-5.8</v>
      </c>
      <c r="I562" s="86">
        <v>0.0</v>
      </c>
      <c r="J562" s="86">
        <v>254.0</v>
      </c>
      <c r="K562" s="86">
        <v>0.28</v>
      </c>
      <c r="L562" s="86">
        <v>23.67</v>
      </c>
      <c r="M562" s="86">
        <v>23.65</v>
      </c>
      <c r="N562" s="86">
        <v>23.32</v>
      </c>
      <c r="O562" s="86">
        <v>-13.0</v>
      </c>
      <c r="P562" s="87" t="s">
        <v>664</v>
      </c>
      <c r="Q562" s="86">
        <v>0.0</v>
      </c>
      <c r="R562" s="86">
        <v>0.0</v>
      </c>
      <c r="S562" s="88">
        <v>23.0</v>
      </c>
      <c r="T562" s="88">
        <v>9.06</v>
      </c>
      <c r="U562" s="89">
        <v>46132.0</v>
      </c>
      <c r="V562" s="84"/>
      <c r="W562" s="90"/>
    </row>
    <row r="563">
      <c r="A563" s="83" t="s">
        <v>1741</v>
      </c>
      <c r="B563" s="84" t="s">
        <v>1742</v>
      </c>
      <c r="C563" s="84" t="s">
        <v>561</v>
      </c>
      <c r="D563" s="86">
        <v>189.0</v>
      </c>
      <c r="E563" s="86">
        <v>3.5</v>
      </c>
      <c r="F563" s="86">
        <v>1.89</v>
      </c>
      <c r="G563" s="87" t="s">
        <v>520</v>
      </c>
      <c r="H563" s="86">
        <v>5.23</v>
      </c>
      <c r="I563" s="86">
        <v>1.0</v>
      </c>
      <c r="J563" s="86">
        <v>4639.0</v>
      </c>
      <c r="K563" s="86">
        <v>3.8</v>
      </c>
      <c r="L563" s="86">
        <v>182.8</v>
      </c>
      <c r="M563" s="86">
        <v>180.65</v>
      </c>
      <c r="N563" s="86">
        <v>175.7</v>
      </c>
      <c r="O563" s="86">
        <v>169.0</v>
      </c>
      <c r="P563" s="87" t="s">
        <v>520</v>
      </c>
      <c r="Q563" s="86">
        <v>0.0</v>
      </c>
      <c r="R563" s="86">
        <v>181.0</v>
      </c>
      <c r="S563" s="88">
        <v>1962.0</v>
      </c>
      <c r="T563" s="88">
        <v>42.29</v>
      </c>
      <c r="U563" s="89">
        <v>46132.0</v>
      </c>
      <c r="V563" s="84"/>
      <c r="W563" s="84"/>
    </row>
    <row r="564">
      <c r="A564" s="83" t="s">
        <v>1743</v>
      </c>
      <c r="B564" s="84" t="s">
        <v>1744</v>
      </c>
      <c r="C564" s="84" t="s">
        <v>533</v>
      </c>
      <c r="D564" s="86">
        <v>235.0</v>
      </c>
      <c r="E564" s="86">
        <v>0.0</v>
      </c>
      <c r="F564" s="86">
        <v>0.0</v>
      </c>
      <c r="G564" s="87" t="s">
        <v>582</v>
      </c>
      <c r="H564" s="86">
        <v>26.2</v>
      </c>
      <c r="I564" s="86">
        <v>2.0</v>
      </c>
      <c r="J564" s="86">
        <v>2332.0</v>
      </c>
      <c r="K564" s="86">
        <v>4.6</v>
      </c>
      <c r="L564" s="86">
        <v>215.8</v>
      </c>
      <c r="M564" s="86">
        <v>197.55</v>
      </c>
      <c r="N564" s="86">
        <v>190.38</v>
      </c>
      <c r="O564" s="86">
        <v>-1.0</v>
      </c>
      <c r="P564" s="87" t="s">
        <v>524</v>
      </c>
      <c r="Q564" s="86">
        <v>0.0</v>
      </c>
      <c r="R564" s="86">
        <v>8.0</v>
      </c>
      <c r="S564" s="88">
        <v>1168.0</v>
      </c>
      <c r="T564" s="88">
        <v>50.09</v>
      </c>
      <c r="U564" s="89">
        <v>46132.0</v>
      </c>
      <c r="V564" s="84" t="s">
        <v>1745</v>
      </c>
      <c r="W564" s="90"/>
    </row>
    <row r="565">
      <c r="A565" s="83" t="s">
        <v>1746</v>
      </c>
      <c r="B565" s="84" t="s">
        <v>1747</v>
      </c>
      <c r="C565" s="84" t="s">
        <v>557</v>
      </c>
      <c r="D565" s="86">
        <v>61.0</v>
      </c>
      <c r="E565" s="86">
        <v>0.0</v>
      </c>
      <c r="F565" s="86">
        <v>0.0</v>
      </c>
      <c r="G565" s="87" t="s">
        <v>566</v>
      </c>
      <c r="H565" s="86">
        <v>2.21</v>
      </c>
      <c r="I565" s="86">
        <v>0.0</v>
      </c>
      <c r="J565" s="86">
        <v>676.0</v>
      </c>
      <c r="K565" s="86">
        <v>0.48</v>
      </c>
      <c r="L565" s="86">
        <v>61.22</v>
      </c>
      <c r="M565" s="86">
        <v>60.37</v>
      </c>
      <c r="N565" s="86">
        <v>61.66</v>
      </c>
      <c r="O565" s="86">
        <v>57.0</v>
      </c>
      <c r="P565" s="87" t="s">
        <v>694</v>
      </c>
      <c r="Q565" s="86">
        <v>0.0</v>
      </c>
      <c r="R565" s="86">
        <v>1.0</v>
      </c>
      <c r="S565" s="88">
        <v>120.0</v>
      </c>
      <c r="T565" s="88">
        <v>17.75</v>
      </c>
      <c r="U565" s="89">
        <v>46132.0</v>
      </c>
      <c r="V565" s="84"/>
      <c r="W565" s="90"/>
    </row>
    <row r="566">
      <c r="A566" s="83" t="s">
        <v>1748</v>
      </c>
      <c r="B566" s="84" t="s">
        <v>1749</v>
      </c>
      <c r="C566" s="84" t="s">
        <v>523</v>
      </c>
      <c r="D566" s="86">
        <v>22.3</v>
      </c>
      <c r="E566" s="86">
        <v>0.1</v>
      </c>
      <c r="F566" s="86">
        <v>0.45</v>
      </c>
      <c r="G566" s="87" t="s">
        <v>674</v>
      </c>
      <c r="H566" s="86">
        <v>0.91</v>
      </c>
      <c r="I566" s="86">
        <v>0.0</v>
      </c>
      <c r="J566" s="86">
        <v>208.0</v>
      </c>
      <c r="K566" s="86">
        <v>0.15</v>
      </c>
      <c r="L566" s="86">
        <v>22.22</v>
      </c>
      <c r="M566" s="86">
        <v>22.25</v>
      </c>
      <c r="N566" s="86">
        <v>22.34</v>
      </c>
      <c r="O566" s="86">
        <v>11.0</v>
      </c>
      <c r="P566" s="87" t="s">
        <v>540</v>
      </c>
      <c r="Q566" s="86">
        <v>0.0</v>
      </c>
      <c r="R566" s="86">
        <v>10.0</v>
      </c>
      <c r="S566" s="88">
        <v>3.0</v>
      </c>
      <c r="T566" s="88">
        <v>1.44</v>
      </c>
      <c r="U566" s="89">
        <v>46132.0</v>
      </c>
      <c r="V566" s="84"/>
      <c r="W566" s="90"/>
    </row>
    <row r="567">
      <c r="A567" s="83" t="s">
        <v>1750</v>
      </c>
      <c r="B567" s="84" t="s">
        <v>1751</v>
      </c>
      <c r="C567" s="84" t="s">
        <v>557</v>
      </c>
      <c r="D567" s="86">
        <v>144.5</v>
      </c>
      <c r="E567" s="86">
        <v>-3.0</v>
      </c>
      <c r="F567" s="86">
        <v>-2.03</v>
      </c>
      <c r="G567" s="87" t="s">
        <v>773</v>
      </c>
      <c r="H567" s="86">
        <v>-0.92</v>
      </c>
      <c r="I567" s="86">
        <v>0.0</v>
      </c>
      <c r="J567" s="86">
        <v>143.0</v>
      </c>
      <c r="K567" s="86">
        <v>0.36</v>
      </c>
      <c r="L567" s="86">
        <v>144.7</v>
      </c>
      <c r="M567" s="86">
        <v>141.25</v>
      </c>
      <c r="N567" s="86">
        <v>136.53</v>
      </c>
      <c r="O567" s="86">
        <v>-36.0</v>
      </c>
      <c r="P567" s="87" t="s">
        <v>544</v>
      </c>
      <c r="Q567" s="86">
        <v>0.0</v>
      </c>
      <c r="R567" s="86">
        <v>0.0</v>
      </c>
      <c r="S567" s="88">
        <v>32.0</v>
      </c>
      <c r="T567" s="88">
        <v>22.38</v>
      </c>
      <c r="U567" s="89">
        <v>46132.0</v>
      </c>
      <c r="V567" s="84"/>
      <c r="W567" s="90"/>
    </row>
    <row r="568">
      <c r="A568" s="83" t="s">
        <v>1752</v>
      </c>
      <c r="B568" s="84" t="s">
        <v>1753</v>
      </c>
      <c r="C568" s="84" t="s">
        <v>543</v>
      </c>
      <c r="D568" s="86">
        <v>56.4</v>
      </c>
      <c r="E568" s="86">
        <v>0.3</v>
      </c>
      <c r="F568" s="86">
        <v>0.53</v>
      </c>
      <c r="G568" s="87" t="s">
        <v>548</v>
      </c>
      <c r="H568" s="86">
        <v>8.72</v>
      </c>
      <c r="I568" s="86">
        <v>2.0</v>
      </c>
      <c r="J568" s="86">
        <v>910.0</v>
      </c>
      <c r="K568" s="86">
        <v>0.7</v>
      </c>
      <c r="L568" s="86">
        <v>56.1</v>
      </c>
      <c r="M568" s="86">
        <v>53.59</v>
      </c>
      <c r="N568" s="86">
        <v>49.85</v>
      </c>
      <c r="O568" s="86">
        <v>211.0</v>
      </c>
      <c r="P568" s="87" t="s">
        <v>554</v>
      </c>
      <c r="Q568" s="86">
        <v>-37.0</v>
      </c>
      <c r="R568" s="86">
        <v>0.0</v>
      </c>
      <c r="S568" s="88">
        <v>197.0</v>
      </c>
      <c r="T568" s="88">
        <v>21.65</v>
      </c>
      <c r="U568" s="89">
        <v>46132.0</v>
      </c>
      <c r="V568" s="84"/>
      <c r="W568" s="90"/>
    </row>
    <row r="569">
      <c r="A569" s="83" t="s">
        <v>1754</v>
      </c>
      <c r="B569" s="84" t="s">
        <v>1755</v>
      </c>
      <c r="C569" s="84" t="s">
        <v>623</v>
      </c>
      <c r="D569" s="86">
        <v>31.6</v>
      </c>
      <c r="E569" s="86">
        <v>0.8</v>
      </c>
      <c r="F569" s="86">
        <v>2.6</v>
      </c>
      <c r="G569" s="87" t="s">
        <v>520</v>
      </c>
      <c r="H569" s="86">
        <v>0.92</v>
      </c>
      <c r="I569" s="86">
        <v>0.0</v>
      </c>
      <c r="J569" s="86">
        <v>201.0</v>
      </c>
      <c r="K569" s="86">
        <v>0.32</v>
      </c>
      <c r="L569" s="86">
        <v>31.26</v>
      </c>
      <c r="M569" s="86">
        <v>31.35</v>
      </c>
      <c r="N569" s="86">
        <v>31.31</v>
      </c>
      <c r="O569" s="86">
        <v>-23.0</v>
      </c>
      <c r="P569" s="87" t="s">
        <v>535</v>
      </c>
      <c r="Q569" s="86">
        <v>0.0</v>
      </c>
      <c r="R569" s="86">
        <v>0.0</v>
      </c>
      <c r="S569" s="88">
        <v>81.0</v>
      </c>
      <c r="T569" s="88">
        <v>40.3</v>
      </c>
      <c r="U569" s="89">
        <v>46132.0</v>
      </c>
      <c r="V569" s="84"/>
      <c r="W569" s="90"/>
    </row>
    <row r="570">
      <c r="A570" s="83" t="s">
        <v>1756</v>
      </c>
      <c r="B570" s="84" t="s">
        <v>1757</v>
      </c>
      <c r="C570" s="84" t="s">
        <v>691</v>
      </c>
      <c r="D570" s="86">
        <v>57.6</v>
      </c>
      <c r="E570" s="86">
        <v>0.2</v>
      </c>
      <c r="F570" s="86">
        <v>0.35</v>
      </c>
      <c r="G570" s="87" t="s">
        <v>558</v>
      </c>
      <c r="H570" s="86">
        <v>-1.86</v>
      </c>
      <c r="I570" s="86">
        <v>0.0</v>
      </c>
      <c r="J570" s="86">
        <v>35.0</v>
      </c>
      <c r="K570" s="86">
        <v>0.13</v>
      </c>
      <c r="L570" s="86">
        <v>57.48</v>
      </c>
      <c r="M570" s="86">
        <v>57.38</v>
      </c>
      <c r="N570" s="86">
        <v>57.56</v>
      </c>
      <c r="O570" s="86">
        <v>0.0</v>
      </c>
      <c r="P570" s="87" t="s">
        <v>544</v>
      </c>
      <c r="Q570" s="86">
        <v>0.0</v>
      </c>
      <c r="R570" s="86">
        <v>0.0</v>
      </c>
      <c r="S570" s="88">
        <v>0.0</v>
      </c>
      <c r="T570" s="88">
        <v>0.0</v>
      </c>
      <c r="U570" s="89">
        <v>46132.0</v>
      </c>
      <c r="V570" s="84"/>
      <c r="W570" s="90"/>
    </row>
    <row r="571">
      <c r="A571" s="83" t="s">
        <v>1758</v>
      </c>
      <c r="B571" s="84" t="s">
        <v>1759</v>
      </c>
      <c r="C571" s="84" t="s">
        <v>639</v>
      </c>
      <c r="D571" s="86">
        <v>41.95</v>
      </c>
      <c r="E571" s="86">
        <v>-0.7</v>
      </c>
      <c r="F571" s="86">
        <v>-1.64</v>
      </c>
      <c r="G571" s="87" t="s">
        <v>582</v>
      </c>
      <c r="H571" s="86">
        <v>3.08</v>
      </c>
      <c r="I571" s="86">
        <v>0.0</v>
      </c>
      <c r="J571" s="86">
        <v>103.0</v>
      </c>
      <c r="K571" s="86">
        <v>0.17</v>
      </c>
      <c r="L571" s="86">
        <v>42.0</v>
      </c>
      <c r="M571" s="86">
        <v>41.47</v>
      </c>
      <c r="N571" s="86">
        <v>41.57</v>
      </c>
      <c r="O571" s="86">
        <v>1.0</v>
      </c>
      <c r="P571" s="87" t="s">
        <v>548</v>
      </c>
      <c r="Q571" s="86">
        <v>0.0</v>
      </c>
      <c r="R571" s="86">
        <v>0.0</v>
      </c>
      <c r="S571" s="88">
        <v>12.0</v>
      </c>
      <c r="T571" s="88">
        <v>11.65</v>
      </c>
      <c r="U571" s="89">
        <v>46132.0</v>
      </c>
      <c r="V571" s="84"/>
      <c r="W571" s="90"/>
    </row>
    <row r="572">
      <c r="A572" s="83" t="s">
        <v>1760</v>
      </c>
      <c r="B572" s="84" t="s">
        <v>1761</v>
      </c>
      <c r="C572" s="84" t="s">
        <v>601</v>
      </c>
      <c r="D572" s="86">
        <v>14.1</v>
      </c>
      <c r="E572" s="86">
        <v>0.15</v>
      </c>
      <c r="F572" s="86">
        <v>1.08</v>
      </c>
      <c r="G572" s="87" t="s">
        <v>530</v>
      </c>
      <c r="H572" s="86">
        <v>-0.63</v>
      </c>
      <c r="I572" s="86">
        <v>0.0</v>
      </c>
      <c r="J572" s="86">
        <v>1927.0</v>
      </c>
      <c r="K572" s="86">
        <v>0.44</v>
      </c>
      <c r="L572" s="86">
        <v>14.26</v>
      </c>
      <c r="M572" s="86">
        <v>13.99</v>
      </c>
      <c r="N572" s="86">
        <v>13.48</v>
      </c>
      <c r="O572" s="86">
        <v>567.0</v>
      </c>
      <c r="P572" s="87" t="s">
        <v>554</v>
      </c>
      <c r="Q572" s="86">
        <v>0.0</v>
      </c>
      <c r="R572" s="86">
        <v>0.0</v>
      </c>
      <c r="S572" s="88">
        <v>370.0</v>
      </c>
      <c r="T572" s="88">
        <v>19.2</v>
      </c>
      <c r="U572" s="89">
        <v>46132.0</v>
      </c>
      <c r="V572" s="84"/>
      <c r="W572" s="90"/>
    </row>
    <row r="573">
      <c r="A573" s="83" t="s">
        <v>1762</v>
      </c>
      <c r="B573" s="84" t="s">
        <v>1763</v>
      </c>
      <c r="C573" s="84" t="s">
        <v>707</v>
      </c>
      <c r="D573" s="86">
        <v>13.9</v>
      </c>
      <c r="E573" s="86">
        <v>-0.25</v>
      </c>
      <c r="F573" s="86">
        <v>-1.77</v>
      </c>
      <c r="G573" s="87" t="s">
        <v>553</v>
      </c>
      <c r="H573" s="86">
        <v>-0.68</v>
      </c>
      <c r="I573" s="86">
        <v>0.0</v>
      </c>
      <c r="J573" s="86">
        <v>547.0</v>
      </c>
      <c r="K573" s="86">
        <v>0.72</v>
      </c>
      <c r="L573" s="86">
        <v>14.16</v>
      </c>
      <c r="M573" s="86">
        <v>14.18</v>
      </c>
      <c r="N573" s="86">
        <v>14.5</v>
      </c>
      <c r="O573" s="86">
        <v>-240.0</v>
      </c>
      <c r="P573" s="87" t="s">
        <v>664</v>
      </c>
      <c r="Q573" s="86">
        <v>0.0</v>
      </c>
      <c r="R573" s="86">
        <v>0.0</v>
      </c>
      <c r="S573" s="88">
        <v>25.0</v>
      </c>
      <c r="T573" s="88">
        <v>4.57</v>
      </c>
      <c r="U573" s="89">
        <v>46132.0</v>
      </c>
      <c r="V573" s="84"/>
      <c r="W573" s="84"/>
    </row>
    <row r="574">
      <c r="A574" s="83" t="s">
        <v>1764</v>
      </c>
      <c r="B574" s="84" t="s">
        <v>1765</v>
      </c>
      <c r="C574" s="84" t="s">
        <v>569</v>
      </c>
      <c r="D574" s="86">
        <v>42.3</v>
      </c>
      <c r="E574" s="86">
        <v>0.0</v>
      </c>
      <c r="F574" s="86">
        <v>0.0</v>
      </c>
      <c r="G574" s="87" t="s">
        <v>570</v>
      </c>
      <c r="H574" s="86">
        <v>-0.23</v>
      </c>
      <c r="I574" s="86">
        <v>0.0</v>
      </c>
      <c r="J574" s="86">
        <v>127.0</v>
      </c>
      <c r="K574" s="86">
        <v>0.2</v>
      </c>
      <c r="L574" s="86">
        <v>42.18</v>
      </c>
      <c r="M574" s="86">
        <v>42.74</v>
      </c>
      <c r="N574" s="86">
        <v>42.92</v>
      </c>
      <c r="O574" s="86">
        <v>-7.0</v>
      </c>
      <c r="P574" s="87" t="s">
        <v>833</v>
      </c>
      <c r="Q574" s="86">
        <v>0.0</v>
      </c>
      <c r="R574" s="86">
        <v>0.0</v>
      </c>
      <c r="S574" s="88">
        <v>11.0</v>
      </c>
      <c r="T574" s="88">
        <v>8.66</v>
      </c>
      <c r="U574" s="89">
        <v>46132.0</v>
      </c>
      <c r="V574" s="84" t="s">
        <v>1766</v>
      </c>
      <c r="W574" s="84"/>
    </row>
    <row r="575">
      <c r="A575" s="83" t="s">
        <v>1767</v>
      </c>
      <c r="B575" s="84" t="s">
        <v>1768</v>
      </c>
      <c r="C575" s="84" t="s">
        <v>691</v>
      </c>
      <c r="D575" s="86">
        <v>11.35</v>
      </c>
      <c r="E575" s="86">
        <v>0.0</v>
      </c>
      <c r="F575" s="86">
        <v>0.0</v>
      </c>
      <c r="G575" s="87" t="s">
        <v>664</v>
      </c>
      <c r="H575" s="86">
        <v>-6.68</v>
      </c>
      <c r="I575" s="86">
        <v>1.0</v>
      </c>
      <c r="J575" s="86">
        <v>126.0</v>
      </c>
      <c r="K575" s="86">
        <v>0.2</v>
      </c>
      <c r="L575" s="86">
        <v>11.41</v>
      </c>
      <c r="M575" s="86">
        <v>11.4</v>
      </c>
      <c r="N575" s="86">
        <v>11.53</v>
      </c>
      <c r="O575" s="86">
        <v>27.0</v>
      </c>
      <c r="P575" s="87" t="s">
        <v>558</v>
      </c>
      <c r="Q575" s="86">
        <v>0.0</v>
      </c>
      <c r="R575" s="86">
        <v>0.0</v>
      </c>
      <c r="S575" s="88">
        <v>13.0</v>
      </c>
      <c r="T575" s="88">
        <v>10.32</v>
      </c>
      <c r="U575" s="89">
        <v>46132.0</v>
      </c>
      <c r="V575" s="84" t="s">
        <v>1769</v>
      </c>
      <c r="W575" s="84"/>
    </row>
    <row r="576">
      <c r="A576" s="83" t="s">
        <v>1770</v>
      </c>
      <c r="B576" s="84" t="s">
        <v>1771</v>
      </c>
      <c r="C576" s="84" t="s">
        <v>601</v>
      </c>
      <c r="D576" s="86">
        <v>42.6</v>
      </c>
      <c r="E576" s="86">
        <v>-2.05</v>
      </c>
      <c r="F576" s="86">
        <v>-4.59</v>
      </c>
      <c r="G576" s="87" t="s">
        <v>570</v>
      </c>
      <c r="H576" s="86">
        <v>-10.71</v>
      </c>
      <c r="I576" s="86">
        <v>4.0</v>
      </c>
      <c r="J576" s="86">
        <v>7488.0</v>
      </c>
      <c r="K576" s="86">
        <v>1.23</v>
      </c>
      <c r="L576" s="86">
        <v>43.84</v>
      </c>
      <c r="M576" s="86">
        <v>42.92</v>
      </c>
      <c r="N576" s="86">
        <v>38.16</v>
      </c>
      <c r="O576" s="86">
        <v>-195.0</v>
      </c>
      <c r="P576" s="87" t="s">
        <v>773</v>
      </c>
      <c r="Q576" s="86">
        <v>0.0</v>
      </c>
      <c r="R576" s="86">
        <v>-145.0</v>
      </c>
      <c r="S576" s="88">
        <v>0.0</v>
      </c>
      <c r="T576" s="88">
        <v>0.0</v>
      </c>
      <c r="U576" s="89">
        <v>46132.0</v>
      </c>
      <c r="V576" s="84"/>
      <c r="W576" s="90"/>
    </row>
    <row r="577">
      <c r="A577" s="83" t="s">
        <v>1772</v>
      </c>
      <c r="B577" s="84" t="s">
        <v>1773</v>
      </c>
      <c r="C577" s="84" t="s">
        <v>538</v>
      </c>
      <c r="D577" s="86">
        <v>261.0</v>
      </c>
      <c r="E577" s="86">
        <v>-6.0</v>
      </c>
      <c r="F577" s="86">
        <v>-2.25</v>
      </c>
      <c r="G577" s="87" t="s">
        <v>549</v>
      </c>
      <c r="H577" s="86">
        <v>-3.36</v>
      </c>
      <c r="I577" s="86">
        <v>2.0</v>
      </c>
      <c r="J577" s="86">
        <v>1220.0</v>
      </c>
      <c r="K577" s="86">
        <v>3.79</v>
      </c>
      <c r="L577" s="86">
        <v>265.6</v>
      </c>
      <c r="M577" s="86">
        <v>252.95</v>
      </c>
      <c r="N577" s="86">
        <v>223.03</v>
      </c>
      <c r="O577" s="86">
        <v>-229.0</v>
      </c>
      <c r="P577" s="87" t="s">
        <v>524</v>
      </c>
      <c r="Q577" s="86">
        <v>0.0</v>
      </c>
      <c r="R577" s="86">
        <v>0.0</v>
      </c>
      <c r="S577" s="88">
        <v>575.0</v>
      </c>
      <c r="T577" s="88">
        <v>47.13</v>
      </c>
      <c r="U577" s="89">
        <v>46132.0</v>
      </c>
      <c r="V577" s="84"/>
      <c r="W577" s="90"/>
    </row>
    <row r="578">
      <c r="A578" s="83" t="s">
        <v>1774</v>
      </c>
      <c r="B578" s="84" t="s">
        <v>1775</v>
      </c>
      <c r="C578" s="84" t="s">
        <v>547</v>
      </c>
      <c r="D578" s="86">
        <v>12.35</v>
      </c>
      <c r="E578" s="86">
        <v>-0.15</v>
      </c>
      <c r="F578" s="86">
        <v>-1.2</v>
      </c>
      <c r="G578" s="87" t="s">
        <v>562</v>
      </c>
      <c r="H578" s="86">
        <v>1.66</v>
      </c>
      <c r="I578" s="86">
        <v>0.0</v>
      </c>
      <c r="J578" s="86">
        <v>64.0</v>
      </c>
      <c r="K578" s="86">
        <v>0.14</v>
      </c>
      <c r="L578" s="86">
        <v>12.34</v>
      </c>
      <c r="M578" s="86">
        <v>12.38</v>
      </c>
      <c r="N578" s="86">
        <v>12.59</v>
      </c>
      <c r="O578" s="86">
        <v>-1.0</v>
      </c>
      <c r="P578" s="87" t="s">
        <v>582</v>
      </c>
      <c r="Q578" s="86">
        <v>0.0</v>
      </c>
      <c r="R578" s="86">
        <v>0.0</v>
      </c>
      <c r="S578" s="88">
        <v>3.0</v>
      </c>
      <c r="T578" s="88">
        <v>4.69</v>
      </c>
      <c r="U578" s="89">
        <v>46132.0</v>
      </c>
      <c r="V578" s="84"/>
      <c r="W578" s="90"/>
    </row>
    <row r="579">
      <c r="A579" s="83" t="s">
        <v>1776</v>
      </c>
      <c r="B579" s="84" t="s">
        <v>1777</v>
      </c>
      <c r="C579" s="84" t="s">
        <v>519</v>
      </c>
      <c r="D579" s="86">
        <v>24.3</v>
      </c>
      <c r="E579" s="86">
        <v>2.2</v>
      </c>
      <c r="F579" s="86">
        <v>9.95</v>
      </c>
      <c r="G579" s="87" t="s">
        <v>534</v>
      </c>
      <c r="H579" s="86">
        <v>24.06</v>
      </c>
      <c r="I579" s="86">
        <v>2.0</v>
      </c>
      <c r="J579" s="86">
        <v>9322.0</v>
      </c>
      <c r="K579" s="86">
        <v>8.14</v>
      </c>
      <c r="L579" s="86">
        <v>22.13</v>
      </c>
      <c r="M579" s="86">
        <v>20.46</v>
      </c>
      <c r="N579" s="86">
        <v>19.0</v>
      </c>
      <c r="O579" s="86">
        <v>356.0</v>
      </c>
      <c r="P579" s="87" t="s">
        <v>697</v>
      </c>
      <c r="Q579" s="86">
        <v>32.0</v>
      </c>
      <c r="R579" s="86">
        <v>-22.0</v>
      </c>
      <c r="S579" s="88">
        <v>3144.0</v>
      </c>
      <c r="T579" s="88">
        <v>33.73</v>
      </c>
      <c r="U579" s="89">
        <v>46132.0</v>
      </c>
      <c r="V579" s="84"/>
      <c r="W579" s="90"/>
    </row>
    <row r="580">
      <c r="A580" s="83" t="s">
        <v>1778</v>
      </c>
      <c r="B580" s="84" t="s">
        <v>1779</v>
      </c>
      <c r="C580" s="84" t="s">
        <v>764</v>
      </c>
      <c r="D580" s="86">
        <v>53.2</v>
      </c>
      <c r="E580" s="86">
        <v>1.8</v>
      </c>
      <c r="F580" s="86">
        <v>3.5</v>
      </c>
      <c r="G580" s="87" t="s">
        <v>697</v>
      </c>
      <c r="H580" s="86">
        <v>1.6</v>
      </c>
      <c r="I580" s="86">
        <v>0.0</v>
      </c>
      <c r="J580" s="86">
        <v>13.0</v>
      </c>
      <c r="K580" s="86">
        <v>0.03</v>
      </c>
      <c r="L580" s="86">
        <v>51.8</v>
      </c>
      <c r="M580" s="86">
        <v>52.8</v>
      </c>
      <c r="N580" s="86">
        <v>54.47</v>
      </c>
      <c r="O580" s="86">
        <v>-1.0</v>
      </c>
      <c r="P580" s="87" t="s">
        <v>535</v>
      </c>
      <c r="Q580" s="86">
        <v>0.0</v>
      </c>
      <c r="R580" s="86">
        <v>0.0</v>
      </c>
      <c r="S580" s="88">
        <v>2.0</v>
      </c>
      <c r="T580" s="88">
        <v>15.38</v>
      </c>
      <c r="U580" s="89">
        <v>46132.0</v>
      </c>
      <c r="V580" s="84"/>
      <c r="W580" s="90"/>
    </row>
    <row r="581">
      <c r="A581" s="83" t="s">
        <v>1780</v>
      </c>
      <c r="B581" s="84" t="s">
        <v>1781</v>
      </c>
      <c r="C581" s="84" t="s">
        <v>565</v>
      </c>
      <c r="D581" s="86">
        <v>31.9</v>
      </c>
      <c r="E581" s="86">
        <v>0.25</v>
      </c>
      <c r="F581" s="86">
        <v>0.79</v>
      </c>
      <c r="G581" s="87" t="s">
        <v>578</v>
      </c>
      <c r="H581" s="86">
        <v>7.57</v>
      </c>
      <c r="I581" s="86">
        <v>0.0</v>
      </c>
      <c r="J581" s="86">
        <v>2875.0</v>
      </c>
      <c r="K581" s="86">
        <v>1.81</v>
      </c>
      <c r="L581" s="86">
        <v>31.67</v>
      </c>
      <c r="M581" s="86">
        <v>30.64</v>
      </c>
      <c r="N581" s="86">
        <v>31.33</v>
      </c>
      <c r="O581" s="86">
        <v>864.0</v>
      </c>
      <c r="P581" s="87" t="s">
        <v>578</v>
      </c>
      <c r="Q581" s="86">
        <v>0.0</v>
      </c>
      <c r="R581" s="86">
        <v>6.0</v>
      </c>
      <c r="S581" s="88">
        <v>744.0</v>
      </c>
      <c r="T581" s="88">
        <v>25.88</v>
      </c>
      <c r="U581" s="89">
        <v>46132.0</v>
      </c>
      <c r="V581" s="84"/>
      <c r="W581" s="90"/>
    </row>
    <row r="582">
      <c r="A582" s="83" t="s">
        <v>1782</v>
      </c>
      <c r="B582" s="84" t="s">
        <v>1783</v>
      </c>
      <c r="C582" s="84" t="s">
        <v>663</v>
      </c>
      <c r="D582" s="86">
        <v>70.8</v>
      </c>
      <c r="E582" s="86">
        <v>-0.3</v>
      </c>
      <c r="F582" s="86">
        <v>-0.42</v>
      </c>
      <c r="G582" s="87" t="s">
        <v>566</v>
      </c>
      <c r="H582" s="86">
        <v>-2.44</v>
      </c>
      <c r="I582" s="86">
        <v>0.0</v>
      </c>
      <c r="J582" s="86">
        <v>395.0</v>
      </c>
      <c r="K582" s="86">
        <v>0.58</v>
      </c>
      <c r="L582" s="86">
        <v>72.14</v>
      </c>
      <c r="M582" s="86">
        <v>72.54</v>
      </c>
      <c r="N582" s="86">
        <v>76.28</v>
      </c>
      <c r="O582" s="86">
        <v>66.0</v>
      </c>
      <c r="P582" s="87" t="s">
        <v>694</v>
      </c>
      <c r="Q582" s="86">
        <v>0.0</v>
      </c>
      <c r="R582" s="86">
        <v>5.0</v>
      </c>
      <c r="S582" s="88">
        <v>84.0</v>
      </c>
      <c r="T582" s="88">
        <v>21.27</v>
      </c>
      <c r="U582" s="89">
        <v>46132.0</v>
      </c>
      <c r="V582" s="84"/>
      <c r="W582" s="90"/>
    </row>
    <row r="583">
      <c r="A583" s="83" t="s">
        <v>1784</v>
      </c>
      <c r="B583" s="84" t="s">
        <v>1785</v>
      </c>
      <c r="C583" s="84" t="s">
        <v>533</v>
      </c>
      <c r="D583" s="86">
        <v>130.5</v>
      </c>
      <c r="E583" s="86">
        <v>11.5</v>
      </c>
      <c r="F583" s="86">
        <v>9.66</v>
      </c>
      <c r="G583" s="87" t="s">
        <v>554</v>
      </c>
      <c r="H583" s="86">
        <v>48.83</v>
      </c>
      <c r="I583" s="86">
        <v>6.0</v>
      </c>
      <c r="J583" s="86">
        <v>541.0</v>
      </c>
      <c r="K583" s="86">
        <v>1.06</v>
      </c>
      <c r="L583" s="86">
        <v>109.4</v>
      </c>
      <c r="M583" s="86">
        <v>90.47</v>
      </c>
      <c r="N583" s="86">
        <v>81.21</v>
      </c>
      <c r="O583" s="86">
        <v>-35.0</v>
      </c>
      <c r="P583" s="87" t="s">
        <v>773</v>
      </c>
      <c r="Q583" s="86">
        <v>0.0</v>
      </c>
      <c r="R583" s="86">
        <v>6.0</v>
      </c>
      <c r="S583" s="88">
        <v>0.0</v>
      </c>
      <c r="T583" s="88">
        <v>0.0</v>
      </c>
      <c r="U583" s="89">
        <v>46132.0</v>
      </c>
      <c r="V583" s="84"/>
      <c r="W583" s="90"/>
    </row>
    <row r="584">
      <c r="A584" s="83" t="s">
        <v>1786</v>
      </c>
      <c r="B584" s="84" t="s">
        <v>1787</v>
      </c>
      <c r="C584" s="84" t="s">
        <v>533</v>
      </c>
      <c r="D584" s="86">
        <v>51.0</v>
      </c>
      <c r="E584" s="86">
        <v>0.7</v>
      </c>
      <c r="F584" s="86">
        <v>1.39</v>
      </c>
      <c r="G584" s="87" t="s">
        <v>578</v>
      </c>
      <c r="H584" s="86">
        <v>7.29</v>
      </c>
      <c r="I584" s="86">
        <v>1.0</v>
      </c>
      <c r="J584" s="86">
        <v>50.0</v>
      </c>
      <c r="K584" s="86">
        <v>0.17</v>
      </c>
      <c r="L584" s="86">
        <v>48.74</v>
      </c>
      <c r="M584" s="86">
        <v>48.32</v>
      </c>
      <c r="N584" s="86">
        <v>49.04</v>
      </c>
      <c r="O584" s="86">
        <v>2.0</v>
      </c>
      <c r="P584" s="87" t="s">
        <v>558</v>
      </c>
      <c r="Q584" s="86">
        <v>0.0</v>
      </c>
      <c r="R584" s="86">
        <v>-9.0</v>
      </c>
      <c r="S584" s="88">
        <v>0.0</v>
      </c>
      <c r="T584" s="88">
        <v>0.0</v>
      </c>
      <c r="U584" s="89">
        <v>46132.0</v>
      </c>
      <c r="V584" s="84"/>
      <c r="W584" s="90"/>
    </row>
    <row r="585">
      <c r="A585" s="83" t="s">
        <v>1788</v>
      </c>
      <c r="B585" s="84" t="s">
        <v>1789</v>
      </c>
      <c r="C585" s="84" t="s">
        <v>533</v>
      </c>
      <c r="D585" s="86">
        <v>74.6</v>
      </c>
      <c r="E585" s="86">
        <v>2.3</v>
      </c>
      <c r="F585" s="86">
        <v>3.18</v>
      </c>
      <c r="G585" s="87" t="s">
        <v>694</v>
      </c>
      <c r="H585" s="86">
        <v>5.74</v>
      </c>
      <c r="I585" s="86">
        <v>0.0</v>
      </c>
      <c r="J585" s="86">
        <v>412.0</v>
      </c>
      <c r="K585" s="86">
        <v>1.21</v>
      </c>
      <c r="L585" s="86">
        <v>71.88</v>
      </c>
      <c r="M585" s="86">
        <v>71.59</v>
      </c>
      <c r="N585" s="86">
        <v>69.6</v>
      </c>
      <c r="O585" s="86">
        <v>-50.0</v>
      </c>
      <c r="P585" s="87" t="s">
        <v>664</v>
      </c>
      <c r="Q585" s="86">
        <v>0.0</v>
      </c>
      <c r="R585" s="86">
        <v>1.0</v>
      </c>
      <c r="S585" s="88">
        <v>51.0</v>
      </c>
      <c r="T585" s="88">
        <v>12.38</v>
      </c>
      <c r="U585" s="89">
        <v>46132.0</v>
      </c>
      <c r="V585" s="84"/>
      <c r="W585" s="90"/>
    </row>
    <row r="586">
      <c r="A586" s="83" t="s">
        <v>1790</v>
      </c>
      <c r="B586" s="84" t="s">
        <v>1791</v>
      </c>
      <c r="C586" s="84" t="s">
        <v>565</v>
      </c>
      <c r="D586" s="86">
        <v>35.6</v>
      </c>
      <c r="E586" s="86">
        <v>0.1</v>
      </c>
      <c r="F586" s="86">
        <v>0.28</v>
      </c>
      <c r="G586" s="87" t="s">
        <v>589</v>
      </c>
      <c r="H586" s="86">
        <v>14.58</v>
      </c>
      <c r="I586" s="86">
        <v>2.0</v>
      </c>
      <c r="J586" s="86">
        <v>570.0</v>
      </c>
      <c r="K586" s="86">
        <v>0.65</v>
      </c>
      <c r="L586" s="86">
        <v>35.72</v>
      </c>
      <c r="M586" s="86">
        <v>33.17</v>
      </c>
      <c r="N586" s="86">
        <v>32.09</v>
      </c>
      <c r="O586" s="86">
        <v>-64.0</v>
      </c>
      <c r="P586" s="87" t="s">
        <v>516</v>
      </c>
      <c r="Q586" s="86">
        <v>0.0</v>
      </c>
      <c r="R586" s="86">
        <v>0.0</v>
      </c>
      <c r="S586" s="88">
        <v>211.0</v>
      </c>
      <c r="T586" s="88">
        <v>37.02</v>
      </c>
      <c r="U586" s="89">
        <v>46132.0</v>
      </c>
      <c r="V586" s="84"/>
      <c r="W586" s="90"/>
    </row>
    <row r="587">
      <c r="A587" s="83" t="s">
        <v>1792</v>
      </c>
      <c r="B587" s="84" t="s">
        <v>1793</v>
      </c>
      <c r="C587" s="84" t="s">
        <v>533</v>
      </c>
      <c r="D587" s="86">
        <v>237.0</v>
      </c>
      <c r="E587" s="86">
        <v>-6.5</v>
      </c>
      <c r="F587" s="86">
        <v>-2.67</v>
      </c>
      <c r="G587" s="87" t="s">
        <v>664</v>
      </c>
      <c r="H587" s="86">
        <v>-9.1</v>
      </c>
      <c r="I587" s="86">
        <v>3.0</v>
      </c>
      <c r="J587" s="86">
        <v>173.0</v>
      </c>
      <c r="K587" s="86">
        <v>0.85</v>
      </c>
      <c r="L587" s="86">
        <v>246.5</v>
      </c>
      <c r="M587" s="86">
        <v>246.45</v>
      </c>
      <c r="N587" s="86">
        <v>250.38</v>
      </c>
      <c r="O587" s="86">
        <v>-4.0</v>
      </c>
      <c r="P587" s="87" t="s">
        <v>544</v>
      </c>
      <c r="Q587" s="86">
        <v>0.0</v>
      </c>
      <c r="R587" s="86">
        <v>0.0</v>
      </c>
      <c r="S587" s="88">
        <v>36.0</v>
      </c>
      <c r="T587" s="88">
        <v>20.81</v>
      </c>
      <c r="U587" s="89">
        <v>46132.0</v>
      </c>
      <c r="V587" s="84"/>
      <c r="W587" s="90"/>
    </row>
    <row r="588">
      <c r="A588" s="83" t="s">
        <v>1794</v>
      </c>
      <c r="B588" s="84" t="s">
        <v>1795</v>
      </c>
      <c r="C588" s="84" t="s">
        <v>596</v>
      </c>
      <c r="D588" s="86">
        <v>50.1</v>
      </c>
      <c r="E588" s="86">
        <v>-0.6</v>
      </c>
      <c r="F588" s="86">
        <v>-1.18</v>
      </c>
      <c r="G588" s="87" t="s">
        <v>544</v>
      </c>
      <c r="H588" s="86">
        <v>-0.96</v>
      </c>
      <c r="I588" s="86">
        <v>0.0</v>
      </c>
      <c r="J588" s="86">
        <v>16120.0</v>
      </c>
      <c r="K588" s="86">
        <v>0.46</v>
      </c>
      <c r="L588" s="86">
        <v>50.74</v>
      </c>
      <c r="M588" s="86">
        <v>51.03</v>
      </c>
      <c r="N588" s="86">
        <v>52.0</v>
      </c>
      <c r="O588" s="86">
        <v>-5096.0</v>
      </c>
      <c r="P588" s="87" t="s">
        <v>516</v>
      </c>
      <c r="Q588" s="86">
        <v>-747.0</v>
      </c>
      <c r="R588" s="86">
        <v>-111.0</v>
      </c>
      <c r="S588" s="88">
        <v>1690.0</v>
      </c>
      <c r="T588" s="88">
        <v>10.48</v>
      </c>
      <c r="U588" s="89">
        <v>46132.0</v>
      </c>
      <c r="V588" s="84"/>
      <c r="W588" s="90"/>
    </row>
    <row r="589">
      <c r="A589" s="83" t="s">
        <v>1796</v>
      </c>
      <c r="B589" s="84" t="s">
        <v>1797</v>
      </c>
      <c r="C589" s="84" t="s">
        <v>557</v>
      </c>
      <c r="D589" s="86">
        <v>29.7</v>
      </c>
      <c r="E589" s="86">
        <v>0.45</v>
      </c>
      <c r="F589" s="86">
        <v>1.54</v>
      </c>
      <c r="G589" s="87" t="s">
        <v>525</v>
      </c>
      <c r="H589" s="86">
        <v>3.28</v>
      </c>
      <c r="I589" s="86">
        <v>0.0</v>
      </c>
      <c r="J589" s="86">
        <v>74.0</v>
      </c>
      <c r="K589" s="86">
        <v>0.17</v>
      </c>
      <c r="L589" s="86">
        <v>29.26</v>
      </c>
      <c r="M589" s="86">
        <v>28.88</v>
      </c>
      <c r="N589" s="86">
        <v>28.59</v>
      </c>
      <c r="O589" s="86">
        <v>-5.0</v>
      </c>
      <c r="P589" s="87" t="s">
        <v>562</v>
      </c>
      <c r="Q589" s="86">
        <v>0.0</v>
      </c>
      <c r="R589" s="86">
        <v>0.0</v>
      </c>
      <c r="S589" s="88">
        <v>9.0</v>
      </c>
      <c r="T589" s="88">
        <v>12.16</v>
      </c>
      <c r="U589" s="89">
        <v>46132.0</v>
      </c>
      <c r="V589" s="84"/>
      <c r="W589" s="90"/>
    </row>
    <row r="590">
      <c r="A590" s="83" t="s">
        <v>1798</v>
      </c>
      <c r="B590" s="84" t="s">
        <v>1799</v>
      </c>
      <c r="C590" s="84" t="s">
        <v>561</v>
      </c>
      <c r="D590" s="86">
        <v>57.3</v>
      </c>
      <c r="E590" s="86">
        <v>0.3</v>
      </c>
      <c r="F590" s="86">
        <v>0.53</v>
      </c>
      <c r="G590" s="87" t="s">
        <v>554</v>
      </c>
      <c r="H590" s="86">
        <v>9.65</v>
      </c>
      <c r="I590" s="86">
        <v>0.0</v>
      </c>
      <c r="J590" s="86">
        <v>4789.0</v>
      </c>
      <c r="K590" s="86">
        <v>4.08</v>
      </c>
      <c r="L590" s="86">
        <v>55.62</v>
      </c>
      <c r="M590" s="86">
        <v>52.1</v>
      </c>
      <c r="N590" s="86">
        <v>49.92</v>
      </c>
      <c r="O590" s="86">
        <v>-717.0</v>
      </c>
      <c r="P590" s="87" t="s">
        <v>566</v>
      </c>
      <c r="Q590" s="86">
        <v>0.0</v>
      </c>
      <c r="R590" s="86">
        <v>34.0</v>
      </c>
      <c r="S590" s="88">
        <v>2138.0</v>
      </c>
      <c r="T590" s="88">
        <v>44.64</v>
      </c>
      <c r="U590" s="89">
        <v>46132.0</v>
      </c>
      <c r="V590" s="84"/>
      <c r="W590" s="90"/>
    </row>
    <row r="591">
      <c r="A591" s="83" t="s">
        <v>1800</v>
      </c>
      <c r="B591" s="84" t="s">
        <v>1801</v>
      </c>
      <c r="C591" s="84" t="s">
        <v>561</v>
      </c>
      <c r="D591" s="86">
        <v>71.0</v>
      </c>
      <c r="E591" s="86">
        <v>-1.3</v>
      </c>
      <c r="F591" s="86">
        <v>-1.8</v>
      </c>
      <c r="G591" s="87" t="s">
        <v>626</v>
      </c>
      <c r="H591" s="86">
        <v>-0.33</v>
      </c>
      <c r="I591" s="86">
        <v>1.0</v>
      </c>
      <c r="J591" s="86">
        <v>21.0</v>
      </c>
      <c r="K591" s="86">
        <v>0.03</v>
      </c>
      <c r="L591" s="86">
        <v>71.0</v>
      </c>
      <c r="M591" s="86">
        <v>70.92</v>
      </c>
      <c r="N591" s="86">
        <v>72.86</v>
      </c>
      <c r="O591" s="86">
        <v>-1.0</v>
      </c>
      <c r="P591" s="87" t="s">
        <v>535</v>
      </c>
      <c r="Q591" s="86">
        <v>0.0</v>
      </c>
      <c r="R591" s="86">
        <v>0.0</v>
      </c>
      <c r="S591" s="88">
        <v>5.0</v>
      </c>
      <c r="T591" s="88">
        <v>23.81</v>
      </c>
      <c r="U591" s="89">
        <v>46132.0</v>
      </c>
      <c r="V591" s="84"/>
      <c r="W591" s="90"/>
    </row>
    <row r="592">
      <c r="A592" s="83" t="s">
        <v>1802</v>
      </c>
      <c r="B592" s="84" t="s">
        <v>1803</v>
      </c>
      <c r="C592" s="84" t="s">
        <v>547</v>
      </c>
      <c r="D592" s="86">
        <v>27.75</v>
      </c>
      <c r="E592" s="86">
        <v>0.95</v>
      </c>
      <c r="F592" s="86">
        <v>3.54</v>
      </c>
      <c r="G592" s="87" t="s">
        <v>554</v>
      </c>
      <c r="H592" s="86">
        <v>10.16</v>
      </c>
      <c r="I592" s="86">
        <v>0.0</v>
      </c>
      <c r="J592" s="86">
        <v>594.0</v>
      </c>
      <c r="K592" s="86">
        <v>0.99</v>
      </c>
      <c r="L592" s="86">
        <v>26.51</v>
      </c>
      <c r="M592" s="86">
        <v>26.24</v>
      </c>
      <c r="N592" s="86">
        <v>25.85</v>
      </c>
      <c r="O592" s="86">
        <v>-387.0</v>
      </c>
      <c r="P592" s="87" t="s">
        <v>582</v>
      </c>
      <c r="Q592" s="86">
        <v>0.0</v>
      </c>
      <c r="R592" s="86">
        <v>0.0</v>
      </c>
      <c r="S592" s="88">
        <v>41.0</v>
      </c>
      <c r="T592" s="88">
        <v>6.9</v>
      </c>
      <c r="U592" s="89">
        <v>46132.0</v>
      </c>
      <c r="V592" s="84"/>
      <c r="W592" s="84"/>
    </row>
    <row r="593">
      <c r="A593" s="83" t="s">
        <v>1804</v>
      </c>
      <c r="B593" s="84" t="s">
        <v>1805</v>
      </c>
      <c r="C593" s="84" t="s">
        <v>601</v>
      </c>
      <c r="D593" s="86">
        <v>14.35</v>
      </c>
      <c r="E593" s="86">
        <v>0.55</v>
      </c>
      <c r="F593" s="86">
        <v>3.99</v>
      </c>
      <c r="G593" s="87" t="s">
        <v>540</v>
      </c>
      <c r="H593" s="86">
        <v>19.51</v>
      </c>
      <c r="I593" s="86">
        <v>3.0</v>
      </c>
      <c r="J593" s="86">
        <v>26847.0</v>
      </c>
      <c r="K593" s="86">
        <v>3.35</v>
      </c>
      <c r="L593" s="86">
        <v>12.9</v>
      </c>
      <c r="M593" s="86">
        <v>12.32</v>
      </c>
      <c r="N593" s="86">
        <v>12.91</v>
      </c>
      <c r="O593" s="86">
        <v>1019.0</v>
      </c>
      <c r="P593" s="87" t="s">
        <v>575</v>
      </c>
      <c r="Q593" s="86">
        <v>0.0</v>
      </c>
      <c r="R593" s="86">
        <v>-23.0</v>
      </c>
      <c r="S593" s="88">
        <v>0.0</v>
      </c>
      <c r="T593" s="88">
        <v>0.0</v>
      </c>
      <c r="U593" s="89">
        <v>46132.0</v>
      </c>
      <c r="V593" s="84"/>
      <c r="W593" s="90"/>
    </row>
    <row r="594">
      <c r="A594" s="83" t="s">
        <v>1806</v>
      </c>
      <c r="B594" s="84" t="s">
        <v>1807</v>
      </c>
      <c r="C594" s="84" t="s">
        <v>557</v>
      </c>
      <c r="D594" s="86">
        <v>23.1</v>
      </c>
      <c r="E594" s="86">
        <v>0.1</v>
      </c>
      <c r="F594" s="86">
        <v>0.43</v>
      </c>
      <c r="G594" s="87" t="s">
        <v>540</v>
      </c>
      <c r="H594" s="86">
        <v>25.32</v>
      </c>
      <c r="I594" s="86">
        <v>3.0</v>
      </c>
      <c r="J594" s="86">
        <v>1136.0</v>
      </c>
      <c r="K594" s="86">
        <v>2.13</v>
      </c>
      <c r="L594" s="86">
        <v>20.69</v>
      </c>
      <c r="M594" s="86">
        <v>19.82</v>
      </c>
      <c r="N594" s="86">
        <v>19.85</v>
      </c>
      <c r="O594" s="86">
        <v>-222.0</v>
      </c>
      <c r="P594" s="87" t="s">
        <v>582</v>
      </c>
      <c r="Q594" s="86">
        <v>0.0</v>
      </c>
      <c r="R594" s="86">
        <v>-4.0</v>
      </c>
      <c r="S594" s="88">
        <v>262.0</v>
      </c>
      <c r="T594" s="88">
        <v>23.06</v>
      </c>
      <c r="U594" s="89">
        <v>46132.0</v>
      </c>
      <c r="V594" s="84" t="s">
        <v>1808</v>
      </c>
      <c r="W594" s="90"/>
    </row>
    <row r="595">
      <c r="A595" s="83" t="s">
        <v>1809</v>
      </c>
      <c r="B595" s="84" t="s">
        <v>1810</v>
      </c>
      <c r="C595" s="84" t="s">
        <v>1295</v>
      </c>
      <c r="D595" s="86">
        <v>25.75</v>
      </c>
      <c r="E595" s="86">
        <v>-0.3</v>
      </c>
      <c r="F595" s="86">
        <v>-1.15</v>
      </c>
      <c r="G595" s="87" t="s">
        <v>516</v>
      </c>
      <c r="H595" s="86">
        <v>-5.62</v>
      </c>
      <c r="I595" s="86">
        <v>0.0</v>
      </c>
      <c r="J595" s="86">
        <v>89.0</v>
      </c>
      <c r="K595" s="86">
        <v>0.1</v>
      </c>
      <c r="L595" s="86">
        <v>26.44</v>
      </c>
      <c r="M595" s="86">
        <v>26.74</v>
      </c>
      <c r="N595" s="86">
        <v>27.28</v>
      </c>
      <c r="O595" s="86">
        <v>-9.0</v>
      </c>
      <c r="P595" s="87" t="s">
        <v>553</v>
      </c>
      <c r="Q595" s="86">
        <v>0.0</v>
      </c>
      <c r="R595" s="86">
        <v>2.0</v>
      </c>
      <c r="S595" s="88">
        <v>11.0</v>
      </c>
      <c r="T595" s="88">
        <v>12.36</v>
      </c>
      <c r="U595" s="89">
        <v>46132.0</v>
      </c>
      <c r="V595" s="84"/>
      <c r="W595" s="90"/>
    </row>
    <row r="596">
      <c r="A596" s="83" t="s">
        <v>1811</v>
      </c>
      <c r="B596" s="84" t="s">
        <v>1812</v>
      </c>
      <c r="C596" s="84" t="s">
        <v>547</v>
      </c>
      <c r="D596" s="86">
        <v>24.9</v>
      </c>
      <c r="E596" s="86">
        <v>0.05</v>
      </c>
      <c r="F596" s="86">
        <v>0.2</v>
      </c>
      <c r="G596" s="87" t="s">
        <v>520</v>
      </c>
      <c r="H596" s="86">
        <v>0.6</v>
      </c>
      <c r="I596" s="86">
        <v>0.0</v>
      </c>
      <c r="J596" s="86">
        <v>32.0</v>
      </c>
      <c r="K596" s="86">
        <v>0.06</v>
      </c>
      <c r="L596" s="86">
        <v>24.79</v>
      </c>
      <c r="M596" s="86">
        <v>24.88</v>
      </c>
      <c r="N596" s="86">
        <v>25.02</v>
      </c>
      <c r="O596" s="86">
        <v>0.0</v>
      </c>
      <c r="P596" s="87" t="s">
        <v>516</v>
      </c>
      <c r="Q596" s="86">
        <v>0.0</v>
      </c>
      <c r="R596" s="86">
        <v>-2.0</v>
      </c>
      <c r="S596" s="88">
        <v>12.0</v>
      </c>
      <c r="T596" s="88">
        <v>37.5</v>
      </c>
      <c r="U596" s="89">
        <v>46132.0</v>
      </c>
      <c r="V596" s="84"/>
      <c r="W596" s="90"/>
    </row>
    <row r="597">
      <c r="A597" s="83" t="s">
        <v>1813</v>
      </c>
      <c r="B597" s="84" t="s">
        <v>1814</v>
      </c>
      <c r="C597" s="84" t="s">
        <v>519</v>
      </c>
      <c r="D597" s="86">
        <v>52.7</v>
      </c>
      <c r="E597" s="86">
        <v>4.75</v>
      </c>
      <c r="F597" s="86">
        <v>9.91</v>
      </c>
      <c r="G597" s="87" t="s">
        <v>520</v>
      </c>
      <c r="H597" s="86">
        <v>22.4</v>
      </c>
      <c r="I597" s="86">
        <v>4.0</v>
      </c>
      <c r="J597" s="86">
        <v>9791.0</v>
      </c>
      <c r="K597" s="86">
        <v>1.79</v>
      </c>
      <c r="L597" s="86">
        <v>45.99</v>
      </c>
      <c r="M597" s="86">
        <v>41.49</v>
      </c>
      <c r="N597" s="86">
        <v>40.14</v>
      </c>
      <c r="O597" s="86">
        <v>1497.0</v>
      </c>
      <c r="P597" s="87" t="s">
        <v>520</v>
      </c>
      <c r="Q597" s="86">
        <v>0.0</v>
      </c>
      <c r="R597" s="86">
        <v>-67.0</v>
      </c>
      <c r="S597" s="88">
        <v>1007.0</v>
      </c>
      <c r="T597" s="88">
        <v>10.28</v>
      </c>
      <c r="U597" s="89">
        <v>46132.0</v>
      </c>
      <c r="V597" s="84" t="s">
        <v>1815</v>
      </c>
      <c r="W597" s="90"/>
    </row>
    <row r="598">
      <c r="A598" s="83" t="s">
        <v>1816</v>
      </c>
      <c r="B598" s="84" t="s">
        <v>1817</v>
      </c>
      <c r="C598" s="84" t="s">
        <v>639</v>
      </c>
      <c r="D598" s="86">
        <v>16.3</v>
      </c>
      <c r="E598" s="86">
        <v>-0.35</v>
      </c>
      <c r="F598" s="86">
        <v>-2.1</v>
      </c>
      <c r="G598" s="87" t="s">
        <v>516</v>
      </c>
      <c r="H598" s="86">
        <v>-6.46</v>
      </c>
      <c r="I598" s="86">
        <v>0.0</v>
      </c>
      <c r="J598" s="86">
        <v>362.0</v>
      </c>
      <c r="K598" s="86">
        <v>0.66</v>
      </c>
      <c r="L598" s="86">
        <v>16.86</v>
      </c>
      <c r="M598" s="86">
        <v>17.28</v>
      </c>
      <c r="N598" s="86">
        <v>17.88</v>
      </c>
      <c r="O598" s="86">
        <v>28.0</v>
      </c>
      <c r="P598" s="87" t="s">
        <v>530</v>
      </c>
      <c r="Q598" s="86">
        <v>0.0</v>
      </c>
      <c r="R598" s="86">
        <v>0.0</v>
      </c>
      <c r="S598" s="88">
        <v>0.0</v>
      </c>
      <c r="T598" s="88">
        <v>0.0</v>
      </c>
      <c r="U598" s="89">
        <v>46132.0</v>
      </c>
      <c r="V598" s="84"/>
      <c r="W598" s="84"/>
    </row>
    <row r="599">
      <c r="A599" s="83" t="s">
        <v>1818</v>
      </c>
      <c r="B599" s="84" t="s">
        <v>1819</v>
      </c>
      <c r="C599" s="84" t="s">
        <v>528</v>
      </c>
      <c r="D599" s="86">
        <v>19.1</v>
      </c>
      <c r="E599" s="86">
        <v>-0.5</v>
      </c>
      <c r="F599" s="86">
        <v>-2.55</v>
      </c>
      <c r="G599" s="87" t="s">
        <v>516</v>
      </c>
      <c r="H599" s="86">
        <v>-20.24</v>
      </c>
      <c r="I599" s="86">
        <v>5.0</v>
      </c>
      <c r="J599" s="86">
        <v>12355.0</v>
      </c>
      <c r="K599" s="86">
        <v>3.11</v>
      </c>
      <c r="L599" s="86">
        <v>20.65</v>
      </c>
      <c r="M599" s="86">
        <v>22.32</v>
      </c>
      <c r="N599" s="86">
        <v>21.94</v>
      </c>
      <c r="O599" s="86">
        <v>2127.0</v>
      </c>
      <c r="P599" s="87" t="s">
        <v>558</v>
      </c>
      <c r="Q599" s="86">
        <v>0.0</v>
      </c>
      <c r="R599" s="86">
        <v>-12.0</v>
      </c>
      <c r="S599" s="88">
        <v>4752.0</v>
      </c>
      <c r="T599" s="88">
        <v>38.46</v>
      </c>
      <c r="U599" s="89">
        <v>46132.0</v>
      </c>
      <c r="V599" s="84"/>
      <c r="W599" s="90"/>
    </row>
    <row r="600">
      <c r="A600" s="83" t="s">
        <v>1820</v>
      </c>
      <c r="B600" s="84" t="s">
        <v>1821</v>
      </c>
      <c r="C600" s="84" t="s">
        <v>596</v>
      </c>
      <c r="D600" s="86">
        <v>36.2</v>
      </c>
      <c r="E600" s="86">
        <v>-0.35</v>
      </c>
      <c r="F600" s="86">
        <v>-0.96</v>
      </c>
      <c r="G600" s="87" t="s">
        <v>585</v>
      </c>
      <c r="H600" s="86">
        <v>1.96</v>
      </c>
      <c r="I600" s="86">
        <v>0.0</v>
      </c>
      <c r="J600" s="86">
        <v>1.0</v>
      </c>
      <c r="K600" s="86">
        <v>0.0</v>
      </c>
      <c r="L600" s="86">
        <v>36.65</v>
      </c>
      <c r="M600" s="86">
        <v>36.47</v>
      </c>
      <c r="N600" s="86">
        <v>36.5</v>
      </c>
      <c r="O600" s="86">
        <v>-1.0</v>
      </c>
      <c r="P600" s="87" t="s">
        <v>516</v>
      </c>
      <c r="Q600" s="86">
        <v>0.0</v>
      </c>
      <c r="R600" s="86">
        <v>0.0</v>
      </c>
      <c r="S600" s="88">
        <v>0.0</v>
      </c>
      <c r="T600" s="88">
        <v>0.0</v>
      </c>
      <c r="U600" s="89">
        <v>46132.0</v>
      </c>
      <c r="V600" s="84"/>
      <c r="W600" s="90"/>
    </row>
    <row r="601">
      <c r="A601" s="83" t="s">
        <v>1822</v>
      </c>
      <c r="B601" s="84" t="s">
        <v>1823</v>
      </c>
      <c r="C601" s="84" t="s">
        <v>561</v>
      </c>
      <c r="D601" s="86">
        <v>13.65</v>
      </c>
      <c r="E601" s="86">
        <v>0.0</v>
      </c>
      <c r="F601" s="86">
        <v>0.0</v>
      </c>
      <c r="G601" s="87" t="s">
        <v>566</v>
      </c>
      <c r="H601" s="86">
        <v>0.51</v>
      </c>
      <c r="I601" s="86">
        <v>0.0</v>
      </c>
      <c r="J601" s="86">
        <v>3.0</v>
      </c>
      <c r="K601" s="86">
        <v>0.01</v>
      </c>
      <c r="L601" s="86">
        <v>13.73</v>
      </c>
      <c r="M601" s="86">
        <v>13.67</v>
      </c>
      <c r="N601" s="86">
        <v>13.63</v>
      </c>
      <c r="O601" s="86">
        <v>-1.0</v>
      </c>
      <c r="P601" s="87" t="s">
        <v>516</v>
      </c>
      <c r="Q601" s="86">
        <v>0.0</v>
      </c>
      <c r="R601" s="86">
        <v>0.0</v>
      </c>
      <c r="S601" s="88">
        <v>0.0</v>
      </c>
      <c r="T601" s="88">
        <v>0.0</v>
      </c>
      <c r="U601" s="89">
        <v>46132.0</v>
      </c>
      <c r="V601" s="84"/>
      <c r="W601" s="90"/>
    </row>
    <row r="602">
      <c r="A602" s="83" t="s">
        <v>1824</v>
      </c>
      <c r="B602" s="84" t="s">
        <v>1825</v>
      </c>
      <c r="C602" s="84" t="s">
        <v>596</v>
      </c>
      <c r="D602" s="86">
        <v>17.85</v>
      </c>
      <c r="E602" s="86">
        <v>-0.35</v>
      </c>
      <c r="F602" s="86">
        <v>-1.92</v>
      </c>
      <c r="G602" s="87" t="s">
        <v>553</v>
      </c>
      <c r="H602" s="86">
        <v>-0.51</v>
      </c>
      <c r="I602" s="86">
        <v>0.0</v>
      </c>
      <c r="J602" s="86">
        <v>1790.0</v>
      </c>
      <c r="K602" s="86">
        <v>0.54</v>
      </c>
      <c r="L602" s="86">
        <v>18.15</v>
      </c>
      <c r="M602" s="86">
        <v>18.09</v>
      </c>
      <c r="N602" s="86">
        <v>18.09</v>
      </c>
      <c r="O602" s="86">
        <v>-485.0</v>
      </c>
      <c r="P602" s="87" t="s">
        <v>553</v>
      </c>
      <c r="Q602" s="86">
        <v>0.0</v>
      </c>
      <c r="R602" s="86">
        <v>-22.0</v>
      </c>
      <c r="S602" s="88">
        <v>171.0</v>
      </c>
      <c r="T602" s="88">
        <v>9.55</v>
      </c>
      <c r="U602" s="89">
        <v>46132.0</v>
      </c>
      <c r="V602" s="84"/>
      <c r="W602" s="90"/>
    </row>
    <row r="603">
      <c r="A603" s="83" t="s">
        <v>1826</v>
      </c>
      <c r="B603" s="84" t="s">
        <v>1827</v>
      </c>
      <c r="C603" s="84" t="s">
        <v>533</v>
      </c>
      <c r="D603" s="86">
        <v>10795.0</v>
      </c>
      <c r="E603" s="86">
        <v>490.0</v>
      </c>
      <c r="F603" s="86">
        <v>4.75</v>
      </c>
      <c r="G603" s="87" t="s">
        <v>540</v>
      </c>
      <c r="H603" s="86">
        <v>23.99</v>
      </c>
      <c r="I603" s="86">
        <v>2.0</v>
      </c>
      <c r="J603" s="86">
        <v>410.0</v>
      </c>
      <c r="K603" s="86">
        <v>1.14</v>
      </c>
      <c r="L603" s="86">
        <v>9691.0</v>
      </c>
      <c r="M603" s="86">
        <v>8785.0</v>
      </c>
      <c r="N603" s="86">
        <v>8254.25</v>
      </c>
      <c r="O603" s="86">
        <v>-18.0</v>
      </c>
      <c r="P603" s="87" t="s">
        <v>773</v>
      </c>
      <c r="Q603" s="86">
        <v>76.0</v>
      </c>
      <c r="R603" s="86">
        <v>-2.0</v>
      </c>
      <c r="S603" s="88">
        <v>193.0</v>
      </c>
      <c r="T603" s="88">
        <v>47.07</v>
      </c>
      <c r="U603" s="89">
        <v>46132.0</v>
      </c>
      <c r="V603" s="84"/>
      <c r="W603" s="90"/>
    </row>
    <row r="604">
      <c r="A604" s="83" t="s">
        <v>1828</v>
      </c>
      <c r="B604" s="84" t="s">
        <v>1829</v>
      </c>
      <c r="C604" s="84" t="s">
        <v>519</v>
      </c>
      <c r="D604" s="86">
        <v>31.15</v>
      </c>
      <c r="E604" s="86">
        <v>0.15</v>
      </c>
      <c r="F604" s="86">
        <v>0.48</v>
      </c>
      <c r="G604" s="87" t="s">
        <v>694</v>
      </c>
      <c r="H604" s="86">
        <v>-1.08</v>
      </c>
      <c r="I604" s="86">
        <v>0.0</v>
      </c>
      <c r="J604" s="86">
        <v>269.0</v>
      </c>
      <c r="K604" s="86">
        <v>0.15</v>
      </c>
      <c r="L604" s="86">
        <v>30.85</v>
      </c>
      <c r="M604" s="86">
        <v>30.54</v>
      </c>
      <c r="N604" s="86">
        <v>30.86</v>
      </c>
      <c r="O604" s="86">
        <v>-21.0</v>
      </c>
      <c r="P604" s="87" t="s">
        <v>582</v>
      </c>
      <c r="Q604" s="86">
        <v>0.0</v>
      </c>
      <c r="R604" s="86">
        <v>0.0</v>
      </c>
      <c r="S604" s="88">
        <v>83.0</v>
      </c>
      <c r="T604" s="88">
        <v>30.86</v>
      </c>
      <c r="U604" s="89">
        <v>46132.0</v>
      </c>
      <c r="V604" s="84"/>
      <c r="W604" s="90"/>
    </row>
    <row r="605">
      <c r="A605" s="83" t="s">
        <v>1830</v>
      </c>
      <c r="B605" s="84" t="s">
        <v>1831</v>
      </c>
      <c r="C605" s="84" t="s">
        <v>691</v>
      </c>
      <c r="D605" s="86">
        <v>110.5</v>
      </c>
      <c r="E605" s="86">
        <v>1.0</v>
      </c>
      <c r="F605" s="86">
        <v>0.91</v>
      </c>
      <c r="G605" s="87" t="s">
        <v>674</v>
      </c>
      <c r="H605" s="86">
        <v>0.48</v>
      </c>
      <c r="I605" s="86">
        <v>0.0</v>
      </c>
      <c r="J605" s="86">
        <v>21.0</v>
      </c>
      <c r="K605" s="86">
        <v>0.09</v>
      </c>
      <c r="L605" s="86">
        <v>110.5</v>
      </c>
      <c r="M605" s="86">
        <v>109.95</v>
      </c>
      <c r="N605" s="86">
        <v>109.1</v>
      </c>
      <c r="O605" s="86">
        <v>1.0</v>
      </c>
      <c r="P605" s="87" t="s">
        <v>558</v>
      </c>
      <c r="Q605" s="86">
        <v>0.0</v>
      </c>
      <c r="R605" s="86">
        <v>0.0</v>
      </c>
      <c r="S605" s="88">
        <v>0.0</v>
      </c>
      <c r="T605" s="88">
        <v>0.0</v>
      </c>
      <c r="U605" s="89">
        <v>46132.0</v>
      </c>
      <c r="V605" s="84"/>
      <c r="W605" s="90"/>
    </row>
    <row r="606">
      <c r="A606" s="83" t="s">
        <v>1832</v>
      </c>
      <c r="B606" s="84" t="s">
        <v>1833</v>
      </c>
      <c r="C606" s="84" t="s">
        <v>533</v>
      </c>
      <c r="D606" s="86">
        <v>14.25</v>
      </c>
      <c r="E606" s="86">
        <v>-0.35</v>
      </c>
      <c r="F606" s="86">
        <v>-2.4</v>
      </c>
      <c r="G606" s="87" t="s">
        <v>544</v>
      </c>
      <c r="H606" s="86">
        <v>-2.03</v>
      </c>
      <c r="I606" s="86">
        <v>1.0</v>
      </c>
      <c r="J606" s="86">
        <v>50.0</v>
      </c>
      <c r="K606" s="86">
        <v>0.06</v>
      </c>
      <c r="L606" s="86">
        <v>14.56</v>
      </c>
      <c r="M606" s="86">
        <v>14.24</v>
      </c>
      <c r="N606" s="86">
        <v>14.13</v>
      </c>
      <c r="O606" s="86">
        <v>0.0</v>
      </c>
      <c r="P606" s="87" t="s">
        <v>516</v>
      </c>
      <c r="Q606" s="86">
        <v>0.0</v>
      </c>
      <c r="R606" s="86">
        <v>0.0</v>
      </c>
      <c r="S606" s="88">
        <v>0.0</v>
      </c>
      <c r="T606" s="88">
        <v>0.0</v>
      </c>
      <c r="U606" s="89">
        <v>46132.0</v>
      </c>
      <c r="V606" s="84"/>
      <c r="W606" s="90"/>
    </row>
    <row r="607">
      <c r="A607" s="83" t="s">
        <v>1834</v>
      </c>
      <c r="B607" s="84" t="s">
        <v>1835</v>
      </c>
      <c r="C607" s="84" t="s">
        <v>663</v>
      </c>
      <c r="D607" s="86">
        <v>12.3</v>
      </c>
      <c r="E607" s="86">
        <v>-0.45</v>
      </c>
      <c r="F607" s="86">
        <v>-3.53</v>
      </c>
      <c r="G607" s="87" t="s">
        <v>544</v>
      </c>
      <c r="H607" s="86">
        <v>-5.36</v>
      </c>
      <c r="I607" s="86">
        <v>2.0</v>
      </c>
      <c r="J607" s="86">
        <v>14.0</v>
      </c>
      <c r="K607" s="86">
        <v>0.02</v>
      </c>
      <c r="L607" s="86">
        <v>12.65</v>
      </c>
      <c r="M607" s="86">
        <v>12.93</v>
      </c>
      <c r="N607" s="86">
        <v>12.72</v>
      </c>
      <c r="O607" s="86">
        <v>0.0</v>
      </c>
      <c r="P607" s="87" t="s">
        <v>516</v>
      </c>
      <c r="Q607" s="86">
        <v>0.0</v>
      </c>
      <c r="R607" s="86">
        <v>0.0</v>
      </c>
      <c r="S607" s="88">
        <v>0.0</v>
      </c>
      <c r="T607" s="88">
        <v>0.0</v>
      </c>
      <c r="U607" s="89">
        <v>46132.0</v>
      </c>
      <c r="V607" s="84"/>
      <c r="W607" s="90"/>
    </row>
    <row r="608">
      <c r="A608" s="83" t="s">
        <v>1836</v>
      </c>
      <c r="B608" s="84" t="s">
        <v>1837</v>
      </c>
      <c r="C608" s="84" t="s">
        <v>533</v>
      </c>
      <c r="D608" s="86">
        <v>25.55</v>
      </c>
      <c r="E608" s="86">
        <v>0.75</v>
      </c>
      <c r="F608" s="86">
        <v>3.02</v>
      </c>
      <c r="G608" s="87" t="s">
        <v>674</v>
      </c>
      <c r="H608" s="86">
        <v>11.46</v>
      </c>
      <c r="I608" s="86">
        <v>1.0</v>
      </c>
      <c r="J608" s="86">
        <v>1916.0</v>
      </c>
      <c r="K608" s="86">
        <v>2.31</v>
      </c>
      <c r="L608" s="86">
        <v>24.25</v>
      </c>
      <c r="M608" s="86">
        <v>23.63</v>
      </c>
      <c r="N608" s="86">
        <v>23.28</v>
      </c>
      <c r="O608" s="86">
        <v>229.0</v>
      </c>
      <c r="P608" s="87" t="s">
        <v>674</v>
      </c>
      <c r="Q608" s="86">
        <v>0.0</v>
      </c>
      <c r="R608" s="86">
        <v>1.0</v>
      </c>
      <c r="S608" s="88">
        <v>781.0</v>
      </c>
      <c r="T608" s="88">
        <v>40.76</v>
      </c>
      <c r="U608" s="89">
        <v>46132.0</v>
      </c>
      <c r="V608" s="84"/>
      <c r="W608" s="90"/>
    </row>
    <row r="609">
      <c r="A609" s="83" t="s">
        <v>1838</v>
      </c>
      <c r="B609" s="84" t="s">
        <v>1839</v>
      </c>
      <c r="C609" s="84" t="s">
        <v>552</v>
      </c>
      <c r="D609" s="86">
        <v>253.5</v>
      </c>
      <c r="E609" s="86">
        <v>23.0</v>
      </c>
      <c r="F609" s="86">
        <v>9.98</v>
      </c>
      <c r="G609" s="87" t="s">
        <v>534</v>
      </c>
      <c r="H609" s="86">
        <v>17.06</v>
      </c>
      <c r="I609" s="86">
        <v>3.0</v>
      </c>
      <c r="J609" s="86">
        <v>1203.0</v>
      </c>
      <c r="K609" s="86">
        <v>2.86</v>
      </c>
      <c r="L609" s="86">
        <v>233.4</v>
      </c>
      <c r="M609" s="86">
        <v>224.6</v>
      </c>
      <c r="N609" s="86">
        <v>223.72</v>
      </c>
      <c r="O609" s="86">
        <v>143.0</v>
      </c>
      <c r="P609" s="87" t="s">
        <v>548</v>
      </c>
      <c r="Q609" s="86">
        <v>-5.0</v>
      </c>
      <c r="R609" s="86">
        <v>3.0</v>
      </c>
      <c r="S609" s="88">
        <v>361.0</v>
      </c>
      <c r="T609" s="88">
        <v>30.01</v>
      </c>
      <c r="U609" s="89">
        <v>46132.0</v>
      </c>
      <c r="V609" s="84"/>
      <c r="W609" s="90"/>
    </row>
    <row r="610">
      <c r="A610" s="83" t="s">
        <v>1840</v>
      </c>
      <c r="B610" s="84" t="s">
        <v>1841</v>
      </c>
      <c r="C610" s="84" t="s">
        <v>561</v>
      </c>
      <c r="D610" s="86">
        <v>14.0</v>
      </c>
      <c r="E610" s="86">
        <v>-0.05</v>
      </c>
      <c r="F610" s="86">
        <v>-0.36</v>
      </c>
      <c r="G610" s="87" t="s">
        <v>524</v>
      </c>
      <c r="H610" s="86">
        <v>0.36</v>
      </c>
      <c r="I610" s="86">
        <v>0.0</v>
      </c>
      <c r="J610" s="86">
        <v>459.0</v>
      </c>
      <c r="K610" s="86">
        <v>0.31</v>
      </c>
      <c r="L610" s="86">
        <v>13.99</v>
      </c>
      <c r="M610" s="86">
        <v>13.98</v>
      </c>
      <c r="N610" s="86">
        <v>13.98</v>
      </c>
      <c r="O610" s="86">
        <v>16.0</v>
      </c>
      <c r="P610" s="87" t="s">
        <v>540</v>
      </c>
      <c r="Q610" s="86">
        <v>0.0</v>
      </c>
      <c r="R610" s="86">
        <v>0.0</v>
      </c>
      <c r="S610" s="88">
        <v>23.0</v>
      </c>
      <c r="T610" s="88">
        <v>5.01</v>
      </c>
      <c r="U610" s="89">
        <v>46132.0</v>
      </c>
      <c r="V610" s="84" t="s">
        <v>1842</v>
      </c>
      <c r="W610" s="91">
        <v>46205.0</v>
      </c>
    </row>
    <row r="611">
      <c r="A611" s="83" t="s">
        <v>1843</v>
      </c>
      <c r="B611" s="84" t="s">
        <v>1844</v>
      </c>
      <c r="C611" s="84" t="s">
        <v>561</v>
      </c>
      <c r="D611" s="86">
        <v>25.85</v>
      </c>
      <c r="E611" s="86">
        <v>-1.05</v>
      </c>
      <c r="F611" s="86">
        <v>-3.9</v>
      </c>
      <c r="G611" s="87" t="s">
        <v>524</v>
      </c>
      <c r="H611" s="86">
        <v>-4.2</v>
      </c>
      <c r="I611" s="86">
        <v>1.0</v>
      </c>
      <c r="J611" s="86">
        <v>5150.0</v>
      </c>
      <c r="K611" s="86">
        <v>2.98</v>
      </c>
      <c r="L611" s="86">
        <v>26.58</v>
      </c>
      <c r="M611" s="86">
        <v>25.54</v>
      </c>
      <c r="N611" s="86">
        <v>25.15</v>
      </c>
      <c r="O611" s="86">
        <v>357.0</v>
      </c>
      <c r="P611" s="87" t="s">
        <v>539</v>
      </c>
      <c r="Q611" s="86">
        <v>0.0</v>
      </c>
      <c r="R611" s="86">
        <v>37.0</v>
      </c>
      <c r="S611" s="88">
        <v>1986.0</v>
      </c>
      <c r="T611" s="88">
        <v>38.56</v>
      </c>
      <c r="U611" s="89">
        <v>46132.0</v>
      </c>
      <c r="V611" s="84"/>
      <c r="W611" s="90"/>
    </row>
    <row r="612">
      <c r="A612" s="83" t="s">
        <v>1845</v>
      </c>
      <c r="B612" s="84" t="s">
        <v>1846</v>
      </c>
      <c r="C612" s="84" t="s">
        <v>561</v>
      </c>
      <c r="D612" s="86">
        <v>282.0</v>
      </c>
      <c r="E612" s="86">
        <v>11.5</v>
      </c>
      <c r="F612" s="86">
        <v>4.25</v>
      </c>
      <c r="G612" s="87" t="s">
        <v>554</v>
      </c>
      <c r="H612" s="86">
        <v>33.65</v>
      </c>
      <c r="I612" s="86">
        <v>7.0</v>
      </c>
      <c r="J612" s="86">
        <v>56668.0</v>
      </c>
      <c r="K612" s="86">
        <v>15.59</v>
      </c>
      <c r="L612" s="86">
        <v>251.6</v>
      </c>
      <c r="M612" s="86">
        <v>227.65</v>
      </c>
      <c r="N612" s="86">
        <v>188.43</v>
      </c>
      <c r="O612" s="86">
        <v>-8612.0</v>
      </c>
      <c r="P612" s="87" t="s">
        <v>529</v>
      </c>
      <c r="Q612" s="86">
        <v>118.0</v>
      </c>
      <c r="R612" s="86">
        <v>-578.0</v>
      </c>
      <c r="S612" s="88">
        <v>37944.0</v>
      </c>
      <c r="T612" s="88">
        <v>66.96</v>
      </c>
      <c r="U612" s="89">
        <v>46132.0</v>
      </c>
      <c r="V612" s="84"/>
      <c r="W612" s="90"/>
    </row>
    <row r="613">
      <c r="A613" s="83" t="s">
        <v>1847</v>
      </c>
      <c r="B613" s="84" t="s">
        <v>1848</v>
      </c>
      <c r="C613" s="84" t="s">
        <v>565</v>
      </c>
      <c r="D613" s="86">
        <v>73.3</v>
      </c>
      <c r="E613" s="86">
        <v>0.1</v>
      </c>
      <c r="F613" s="86">
        <v>0.14</v>
      </c>
      <c r="G613" s="87" t="s">
        <v>694</v>
      </c>
      <c r="H613" s="86">
        <v>1.16</v>
      </c>
      <c r="I613" s="86">
        <v>0.0</v>
      </c>
      <c r="J613" s="86">
        <v>32.0</v>
      </c>
      <c r="K613" s="86">
        <v>0.11</v>
      </c>
      <c r="L613" s="86">
        <v>71.92</v>
      </c>
      <c r="M613" s="86">
        <v>72.6</v>
      </c>
      <c r="N613" s="86">
        <v>73.32</v>
      </c>
      <c r="O613" s="86">
        <v>1.0</v>
      </c>
      <c r="P613" s="87" t="s">
        <v>539</v>
      </c>
      <c r="Q613" s="86">
        <v>0.0</v>
      </c>
      <c r="R613" s="86">
        <v>0.0</v>
      </c>
      <c r="S613" s="88">
        <v>4.0</v>
      </c>
      <c r="T613" s="88">
        <v>12.5</v>
      </c>
      <c r="U613" s="89">
        <v>46132.0</v>
      </c>
      <c r="V613" s="84"/>
      <c r="W613" s="90"/>
    </row>
    <row r="614">
      <c r="A614" s="83" t="s">
        <v>1849</v>
      </c>
      <c r="B614" s="84" t="s">
        <v>1850</v>
      </c>
      <c r="C614" s="84" t="s">
        <v>601</v>
      </c>
      <c r="D614" s="86">
        <v>23.1</v>
      </c>
      <c r="E614" s="86">
        <v>0.65</v>
      </c>
      <c r="F614" s="86">
        <v>2.9</v>
      </c>
      <c r="G614" s="87" t="s">
        <v>520</v>
      </c>
      <c r="H614" s="86">
        <v>8.55</v>
      </c>
      <c r="I614" s="86">
        <v>0.0</v>
      </c>
      <c r="J614" s="86">
        <v>526.0</v>
      </c>
      <c r="K614" s="86">
        <v>0.81</v>
      </c>
      <c r="L614" s="86">
        <v>22.03</v>
      </c>
      <c r="M614" s="86">
        <v>21.54</v>
      </c>
      <c r="N614" s="86">
        <v>22.11</v>
      </c>
      <c r="O614" s="86">
        <v>26.0</v>
      </c>
      <c r="P614" s="87" t="s">
        <v>578</v>
      </c>
      <c r="Q614" s="86">
        <v>0.0</v>
      </c>
      <c r="R614" s="86">
        <v>-2.0</v>
      </c>
      <c r="S614" s="88">
        <v>0.0</v>
      </c>
      <c r="T614" s="88">
        <v>0.0</v>
      </c>
      <c r="U614" s="89">
        <v>46132.0</v>
      </c>
      <c r="V614" s="84"/>
      <c r="W614" s="90"/>
    </row>
    <row r="615">
      <c r="A615" s="83" t="s">
        <v>1851</v>
      </c>
      <c r="B615" s="84" t="s">
        <v>1852</v>
      </c>
      <c r="C615" s="84" t="s">
        <v>557</v>
      </c>
      <c r="D615" s="86">
        <v>728.0</v>
      </c>
      <c r="E615" s="86">
        <v>66.0</v>
      </c>
      <c r="F615" s="86">
        <v>9.97</v>
      </c>
      <c r="G615" s="87" t="s">
        <v>548</v>
      </c>
      <c r="H615" s="86">
        <v>16.72</v>
      </c>
      <c r="I615" s="86">
        <v>4.0</v>
      </c>
      <c r="J615" s="86">
        <v>2690.0</v>
      </c>
      <c r="K615" s="86">
        <v>6.26</v>
      </c>
      <c r="L615" s="86">
        <v>643.6</v>
      </c>
      <c r="M615" s="86">
        <v>600.7</v>
      </c>
      <c r="N615" s="86">
        <v>547.85</v>
      </c>
      <c r="O615" s="86">
        <v>-91.0</v>
      </c>
      <c r="P615" s="87" t="s">
        <v>562</v>
      </c>
      <c r="Q615" s="86">
        <v>7.0</v>
      </c>
      <c r="R615" s="86">
        <v>16.0</v>
      </c>
      <c r="S615" s="88">
        <v>748.0</v>
      </c>
      <c r="T615" s="88">
        <v>27.81</v>
      </c>
      <c r="U615" s="89">
        <v>46132.0</v>
      </c>
      <c r="V615" s="84"/>
      <c r="W615" s="90"/>
    </row>
    <row r="616">
      <c r="A616" s="83" t="s">
        <v>1853</v>
      </c>
      <c r="B616" s="84" t="s">
        <v>1854</v>
      </c>
      <c r="C616" s="84" t="s">
        <v>523</v>
      </c>
      <c r="D616" s="86">
        <v>73.3</v>
      </c>
      <c r="E616" s="86">
        <v>-2.2</v>
      </c>
      <c r="F616" s="86">
        <v>-2.91</v>
      </c>
      <c r="G616" s="87" t="s">
        <v>524</v>
      </c>
      <c r="H616" s="86">
        <v>1.37</v>
      </c>
      <c r="I616" s="86">
        <v>0.0</v>
      </c>
      <c r="J616" s="86">
        <v>52.0</v>
      </c>
      <c r="K616" s="86">
        <v>0.13</v>
      </c>
      <c r="L616" s="86">
        <v>74.42</v>
      </c>
      <c r="M616" s="86">
        <v>73.0</v>
      </c>
      <c r="N616" s="86">
        <v>73.06</v>
      </c>
      <c r="O616" s="86">
        <v>6.0</v>
      </c>
      <c r="P616" s="87" t="s">
        <v>612</v>
      </c>
      <c r="Q616" s="86">
        <v>0.0</v>
      </c>
      <c r="R616" s="86">
        <v>0.0</v>
      </c>
      <c r="S616" s="88">
        <v>2.0</v>
      </c>
      <c r="T616" s="88">
        <v>3.85</v>
      </c>
      <c r="U616" s="89">
        <v>46132.0</v>
      </c>
      <c r="V616" s="84"/>
      <c r="W616" s="90"/>
    </row>
    <row r="617">
      <c r="A617" s="83" t="s">
        <v>1855</v>
      </c>
      <c r="B617" s="84" t="s">
        <v>1856</v>
      </c>
      <c r="C617" s="84" t="s">
        <v>639</v>
      </c>
      <c r="D617" s="86">
        <v>155.0</v>
      </c>
      <c r="E617" s="86">
        <v>0.0</v>
      </c>
      <c r="F617" s="86">
        <v>0.0</v>
      </c>
      <c r="G617" s="87" t="s">
        <v>833</v>
      </c>
      <c r="H617" s="86">
        <v>3.49</v>
      </c>
      <c r="I617" s="86">
        <v>6.0</v>
      </c>
      <c r="J617" s="86">
        <v>4490.0</v>
      </c>
      <c r="K617" s="86">
        <v>12.94</v>
      </c>
      <c r="L617" s="86">
        <v>150.3</v>
      </c>
      <c r="M617" s="86">
        <v>142.9</v>
      </c>
      <c r="N617" s="86">
        <v>129.31</v>
      </c>
      <c r="O617" s="86">
        <v>-131.0</v>
      </c>
      <c r="P617" s="87" t="s">
        <v>524</v>
      </c>
      <c r="Q617" s="86">
        <v>0.0</v>
      </c>
      <c r="R617" s="86">
        <v>0.0</v>
      </c>
      <c r="S617" s="88">
        <v>2635.0</v>
      </c>
      <c r="T617" s="88">
        <v>58.69</v>
      </c>
      <c r="U617" s="89">
        <v>46132.0</v>
      </c>
      <c r="V617" s="84"/>
      <c r="W617" s="90"/>
    </row>
    <row r="618">
      <c r="A618" s="83" t="s">
        <v>1857</v>
      </c>
      <c r="B618" s="84" t="s">
        <v>1858</v>
      </c>
      <c r="C618" s="84" t="s">
        <v>691</v>
      </c>
      <c r="D618" s="86">
        <v>226.0</v>
      </c>
      <c r="E618" s="86">
        <v>0.0</v>
      </c>
      <c r="F618" s="86">
        <v>0.0</v>
      </c>
      <c r="G618" s="87" t="s">
        <v>773</v>
      </c>
      <c r="H618" s="86">
        <v>0.0</v>
      </c>
      <c r="I618" s="86">
        <v>0.0</v>
      </c>
      <c r="J618" s="86">
        <v>225.0</v>
      </c>
      <c r="K618" s="86">
        <v>0.27</v>
      </c>
      <c r="L618" s="86">
        <v>226.3</v>
      </c>
      <c r="M618" s="86">
        <v>227.05</v>
      </c>
      <c r="N618" s="86">
        <v>228.3</v>
      </c>
      <c r="O618" s="86">
        <v>-54.0</v>
      </c>
      <c r="P618" s="87" t="s">
        <v>544</v>
      </c>
      <c r="Q618" s="86">
        <v>-2.0</v>
      </c>
      <c r="R618" s="86">
        <v>0.0</v>
      </c>
      <c r="S618" s="88">
        <v>24.0</v>
      </c>
      <c r="T618" s="88">
        <v>10.67</v>
      </c>
      <c r="U618" s="89">
        <v>46132.0</v>
      </c>
      <c r="V618" s="84"/>
      <c r="W618" s="90"/>
    </row>
    <row r="619">
      <c r="A619" s="83" t="s">
        <v>1859</v>
      </c>
      <c r="B619" s="84" t="s">
        <v>1860</v>
      </c>
      <c r="C619" s="84" t="s">
        <v>691</v>
      </c>
      <c r="D619" s="86">
        <v>171.0</v>
      </c>
      <c r="E619" s="86">
        <v>-1.0</v>
      </c>
      <c r="F619" s="86">
        <v>-0.58</v>
      </c>
      <c r="G619" s="87" t="s">
        <v>566</v>
      </c>
      <c r="H619" s="86">
        <v>-1.42</v>
      </c>
      <c r="I619" s="86">
        <v>0.0</v>
      </c>
      <c r="J619" s="86">
        <v>28.0</v>
      </c>
      <c r="K619" s="86">
        <v>0.07</v>
      </c>
      <c r="L619" s="86">
        <v>172.4</v>
      </c>
      <c r="M619" s="86">
        <v>172.15</v>
      </c>
      <c r="N619" s="86">
        <v>172.28</v>
      </c>
      <c r="O619" s="86">
        <v>1.0</v>
      </c>
      <c r="P619" s="87" t="s">
        <v>558</v>
      </c>
      <c r="Q619" s="86">
        <v>0.0</v>
      </c>
      <c r="R619" s="86">
        <v>0.0</v>
      </c>
      <c r="S619" s="88">
        <v>4.0</v>
      </c>
      <c r="T619" s="88">
        <v>14.29</v>
      </c>
      <c r="U619" s="89">
        <v>46132.0</v>
      </c>
      <c r="V619" s="84"/>
      <c r="W619" s="90"/>
    </row>
    <row r="620">
      <c r="A620" s="83" t="s">
        <v>1861</v>
      </c>
      <c r="B620" s="84" t="s">
        <v>1862</v>
      </c>
      <c r="C620" s="84" t="s">
        <v>561</v>
      </c>
      <c r="D620" s="86">
        <v>15.75</v>
      </c>
      <c r="E620" s="86">
        <v>0.0</v>
      </c>
      <c r="F620" s="86">
        <v>0.0</v>
      </c>
      <c r="G620" s="87" t="s">
        <v>833</v>
      </c>
      <c r="H620" s="86">
        <v>7.02</v>
      </c>
      <c r="I620" s="86">
        <v>0.0</v>
      </c>
      <c r="J620" s="86">
        <v>6.0</v>
      </c>
      <c r="K620" s="86">
        <v>0.04</v>
      </c>
      <c r="L620" s="86">
        <v>15.34</v>
      </c>
      <c r="M620" s="86">
        <v>15.2</v>
      </c>
      <c r="N620" s="86">
        <v>14.95</v>
      </c>
      <c r="O620" s="86">
        <v>0.0</v>
      </c>
      <c r="P620" s="87" t="s">
        <v>516</v>
      </c>
      <c r="Q620" s="86">
        <v>0.0</v>
      </c>
      <c r="R620" s="86">
        <v>0.0</v>
      </c>
      <c r="S620" s="88">
        <v>0.0</v>
      </c>
      <c r="T620" s="88">
        <v>0.0</v>
      </c>
      <c r="U620" s="89">
        <v>46132.0</v>
      </c>
      <c r="V620" s="84"/>
      <c r="W620" s="90"/>
    </row>
    <row r="621">
      <c r="A621" s="83" t="s">
        <v>1863</v>
      </c>
      <c r="B621" s="84" t="s">
        <v>1864</v>
      </c>
      <c r="C621" s="84" t="s">
        <v>754</v>
      </c>
      <c r="D621" s="86">
        <v>84.3</v>
      </c>
      <c r="E621" s="86">
        <v>-0.1</v>
      </c>
      <c r="F621" s="86">
        <v>-0.12</v>
      </c>
      <c r="G621" s="87" t="s">
        <v>664</v>
      </c>
      <c r="H621" s="86">
        <v>-0.94</v>
      </c>
      <c r="I621" s="86">
        <v>0.0</v>
      </c>
      <c r="J621" s="86">
        <v>147.0</v>
      </c>
      <c r="K621" s="86">
        <v>0.12</v>
      </c>
      <c r="L621" s="86">
        <v>84.72</v>
      </c>
      <c r="M621" s="86">
        <v>84.73</v>
      </c>
      <c r="N621" s="86">
        <v>86.32</v>
      </c>
      <c r="O621" s="86">
        <v>4.0</v>
      </c>
      <c r="P621" s="87" t="s">
        <v>525</v>
      </c>
      <c r="Q621" s="86">
        <v>0.0</v>
      </c>
      <c r="R621" s="86">
        <v>0.0</v>
      </c>
      <c r="S621" s="88">
        <v>15.0</v>
      </c>
      <c r="T621" s="88">
        <v>10.2</v>
      </c>
      <c r="U621" s="89">
        <v>46132.0</v>
      </c>
      <c r="V621" s="84"/>
      <c r="W621" s="90"/>
    </row>
    <row r="622">
      <c r="A622" s="83" t="s">
        <v>1865</v>
      </c>
      <c r="B622" s="84" t="s">
        <v>1866</v>
      </c>
      <c r="C622" s="84" t="s">
        <v>565</v>
      </c>
      <c r="D622" s="86">
        <v>54.8</v>
      </c>
      <c r="E622" s="86">
        <v>-0.8</v>
      </c>
      <c r="F622" s="86">
        <v>-1.44</v>
      </c>
      <c r="G622" s="87" t="s">
        <v>833</v>
      </c>
      <c r="H622" s="86">
        <v>0.2</v>
      </c>
      <c r="I622" s="86">
        <v>0.0</v>
      </c>
      <c r="J622" s="86">
        <v>106.0</v>
      </c>
      <c r="K622" s="86">
        <v>0.14</v>
      </c>
      <c r="L622" s="86">
        <v>55.02</v>
      </c>
      <c r="M622" s="86">
        <v>54.5</v>
      </c>
      <c r="N622" s="86">
        <v>54.14</v>
      </c>
      <c r="O622" s="86">
        <v>16.0</v>
      </c>
      <c r="P622" s="87" t="s">
        <v>539</v>
      </c>
      <c r="Q622" s="86">
        <v>0.0</v>
      </c>
      <c r="R622" s="86">
        <v>3.0</v>
      </c>
      <c r="S622" s="88">
        <v>5.0</v>
      </c>
      <c r="T622" s="88">
        <v>4.72</v>
      </c>
      <c r="U622" s="89">
        <v>46132.0</v>
      </c>
      <c r="V622" s="84"/>
      <c r="W622" s="90"/>
    </row>
    <row r="623">
      <c r="A623" s="83" t="s">
        <v>1867</v>
      </c>
      <c r="B623" s="84" t="s">
        <v>1868</v>
      </c>
      <c r="C623" s="84" t="s">
        <v>588</v>
      </c>
      <c r="D623" s="86">
        <v>16.05</v>
      </c>
      <c r="E623" s="86">
        <v>0.05</v>
      </c>
      <c r="F623" s="86">
        <v>0.31</v>
      </c>
      <c r="G623" s="87" t="s">
        <v>539</v>
      </c>
      <c r="H623" s="86">
        <v>-2.67</v>
      </c>
      <c r="I623" s="86">
        <v>0.0</v>
      </c>
      <c r="J623" s="86">
        <v>284.0</v>
      </c>
      <c r="K623" s="86">
        <v>0.12</v>
      </c>
      <c r="L623" s="86">
        <v>16.04</v>
      </c>
      <c r="M623" s="86">
        <v>16.29</v>
      </c>
      <c r="N623" s="86">
        <v>16.74</v>
      </c>
      <c r="O623" s="86">
        <v>32.0</v>
      </c>
      <c r="P623" s="87" t="s">
        <v>539</v>
      </c>
      <c r="Q623" s="86">
        <v>0.0</v>
      </c>
      <c r="R623" s="86">
        <v>0.0</v>
      </c>
      <c r="S623" s="88">
        <v>12.0</v>
      </c>
      <c r="T623" s="88">
        <v>4.23</v>
      </c>
      <c r="U623" s="89">
        <v>46132.0</v>
      </c>
      <c r="V623" s="84"/>
      <c r="W623" s="90"/>
    </row>
    <row r="624">
      <c r="A624" s="83" t="s">
        <v>1869</v>
      </c>
      <c r="B624" s="84" t="s">
        <v>1870</v>
      </c>
      <c r="C624" s="84" t="s">
        <v>639</v>
      </c>
      <c r="D624" s="86">
        <v>21.6</v>
      </c>
      <c r="E624" s="86">
        <v>0.05</v>
      </c>
      <c r="F624" s="86">
        <v>0.23</v>
      </c>
      <c r="G624" s="87" t="s">
        <v>539</v>
      </c>
      <c r="H624" s="86">
        <v>0.25</v>
      </c>
      <c r="I624" s="86">
        <v>0.0</v>
      </c>
      <c r="J624" s="86">
        <v>251.0</v>
      </c>
      <c r="K624" s="86">
        <v>0.38</v>
      </c>
      <c r="L624" s="86">
        <v>21.57</v>
      </c>
      <c r="M624" s="86">
        <v>21.82</v>
      </c>
      <c r="N624" s="86">
        <v>22.62</v>
      </c>
      <c r="O624" s="86">
        <v>92.0</v>
      </c>
      <c r="P624" s="87" t="s">
        <v>554</v>
      </c>
      <c r="Q624" s="86">
        <v>0.0</v>
      </c>
      <c r="R624" s="86">
        <v>0.0</v>
      </c>
      <c r="S624" s="88">
        <v>37.0</v>
      </c>
      <c r="T624" s="88">
        <v>14.74</v>
      </c>
      <c r="U624" s="89">
        <v>46132.0</v>
      </c>
      <c r="V624" s="84"/>
      <c r="W624" s="90"/>
    </row>
    <row r="625">
      <c r="A625" s="83" t="s">
        <v>1871</v>
      </c>
      <c r="B625" s="84" t="s">
        <v>1872</v>
      </c>
      <c r="C625" s="84" t="s">
        <v>557</v>
      </c>
      <c r="D625" s="86">
        <v>21.2</v>
      </c>
      <c r="E625" s="86">
        <v>1.9</v>
      </c>
      <c r="F625" s="86">
        <v>9.84</v>
      </c>
      <c r="G625" s="87" t="s">
        <v>554</v>
      </c>
      <c r="H625" s="86">
        <v>23.11</v>
      </c>
      <c r="I625" s="86">
        <v>1.0</v>
      </c>
      <c r="J625" s="86">
        <v>486.0</v>
      </c>
      <c r="K625" s="86">
        <v>0.2</v>
      </c>
      <c r="L625" s="86">
        <v>19.11</v>
      </c>
      <c r="M625" s="86">
        <v>18.29</v>
      </c>
      <c r="N625" s="86">
        <v>20.4</v>
      </c>
      <c r="O625" s="86">
        <v>-5.0</v>
      </c>
      <c r="P625" s="87" t="s">
        <v>529</v>
      </c>
      <c r="Q625" s="86">
        <v>0.0</v>
      </c>
      <c r="R625" s="86">
        <v>13.0</v>
      </c>
      <c r="S625" s="88">
        <v>0.0</v>
      </c>
      <c r="T625" s="88">
        <v>0.0</v>
      </c>
      <c r="U625" s="89">
        <v>46132.0</v>
      </c>
      <c r="V625" s="84"/>
      <c r="W625" s="90"/>
    </row>
    <row r="626">
      <c r="A626" s="83" t="s">
        <v>1873</v>
      </c>
      <c r="B626" s="84" t="s">
        <v>1874</v>
      </c>
      <c r="C626" s="84" t="s">
        <v>557</v>
      </c>
      <c r="D626" s="86">
        <v>67.2</v>
      </c>
      <c r="E626" s="86">
        <v>1.3</v>
      </c>
      <c r="F626" s="86">
        <v>1.97</v>
      </c>
      <c r="G626" s="87" t="s">
        <v>534</v>
      </c>
      <c r="H626" s="86">
        <v>16.99</v>
      </c>
      <c r="I626" s="86">
        <v>0.0</v>
      </c>
      <c r="J626" s="86">
        <v>15246.0</v>
      </c>
      <c r="K626" s="86">
        <v>6.44</v>
      </c>
      <c r="L626" s="86">
        <v>64.56</v>
      </c>
      <c r="M626" s="86">
        <v>60.06</v>
      </c>
      <c r="N626" s="86">
        <v>59.36</v>
      </c>
      <c r="O626" s="86">
        <v>-594.0</v>
      </c>
      <c r="P626" s="87" t="s">
        <v>535</v>
      </c>
      <c r="Q626" s="86">
        <v>-65.0</v>
      </c>
      <c r="R626" s="86">
        <v>-1.0</v>
      </c>
      <c r="S626" s="88">
        <v>8552.0</v>
      </c>
      <c r="T626" s="88">
        <v>56.09</v>
      </c>
      <c r="U626" s="89">
        <v>46132.0</v>
      </c>
      <c r="V626" s="84"/>
      <c r="W626" s="90"/>
    </row>
    <row r="627">
      <c r="A627" s="83" t="s">
        <v>1875</v>
      </c>
      <c r="B627" s="84" t="s">
        <v>1876</v>
      </c>
      <c r="C627" s="84" t="s">
        <v>523</v>
      </c>
      <c r="D627" s="86">
        <v>53.1</v>
      </c>
      <c r="E627" s="86">
        <v>0.4</v>
      </c>
      <c r="F627" s="86">
        <v>0.76</v>
      </c>
      <c r="G627" s="87" t="s">
        <v>674</v>
      </c>
      <c r="H627" s="86">
        <v>1.74</v>
      </c>
      <c r="I627" s="86">
        <v>0.0</v>
      </c>
      <c r="J627" s="86">
        <v>966.0</v>
      </c>
      <c r="K627" s="86">
        <v>0.8</v>
      </c>
      <c r="L627" s="86">
        <v>52.94</v>
      </c>
      <c r="M627" s="86">
        <v>53.06</v>
      </c>
      <c r="N627" s="86">
        <v>53.98</v>
      </c>
      <c r="O627" s="86">
        <v>-130.0</v>
      </c>
      <c r="P627" s="87" t="s">
        <v>544</v>
      </c>
      <c r="Q627" s="86">
        <v>0.0</v>
      </c>
      <c r="R627" s="86">
        <v>-9.0</v>
      </c>
      <c r="S627" s="88">
        <v>231.0</v>
      </c>
      <c r="T627" s="88">
        <v>23.91</v>
      </c>
      <c r="U627" s="89">
        <v>46132.0</v>
      </c>
      <c r="V627" s="84"/>
      <c r="W627" s="90"/>
    </row>
    <row r="628">
      <c r="A628" s="83" t="s">
        <v>1877</v>
      </c>
      <c r="B628" s="84" t="s">
        <v>1878</v>
      </c>
      <c r="C628" s="84" t="s">
        <v>523</v>
      </c>
      <c r="D628" s="86">
        <v>12.05</v>
      </c>
      <c r="E628" s="86">
        <v>0.0</v>
      </c>
      <c r="F628" s="86">
        <v>0.0</v>
      </c>
      <c r="G628" s="87" t="s">
        <v>566</v>
      </c>
      <c r="H628" s="86">
        <v>-0.38</v>
      </c>
      <c r="I628" s="86">
        <v>0.0</v>
      </c>
      <c r="J628" s="86">
        <v>34.0</v>
      </c>
      <c r="K628" s="86">
        <v>0.05</v>
      </c>
      <c r="L628" s="86">
        <v>12.11</v>
      </c>
      <c r="M628" s="86">
        <v>12.13</v>
      </c>
      <c r="N628" s="86">
        <v>12.36</v>
      </c>
      <c r="O628" s="86">
        <v>-1.0</v>
      </c>
      <c r="P628" s="87" t="s">
        <v>570</v>
      </c>
      <c r="Q628" s="86">
        <v>0.0</v>
      </c>
      <c r="R628" s="86">
        <v>0.0</v>
      </c>
      <c r="S628" s="88">
        <v>0.0</v>
      </c>
      <c r="T628" s="88">
        <v>0.0</v>
      </c>
      <c r="U628" s="89">
        <v>46132.0</v>
      </c>
      <c r="V628" s="84"/>
      <c r="W628" s="90"/>
    </row>
    <row r="629">
      <c r="A629" s="83" t="s">
        <v>1879</v>
      </c>
      <c r="B629" s="84" t="s">
        <v>1880</v>
      </c>
      <c r="C629" s="84" t="s">
        <v>961</v>
      </c>
      <c r="D629" s="86">
        <v>64.2</v>
      </c>
      <c r="E629" s="86">
        <v>-2.2</v>
      </c>
      <c r="F629" s="86">
        <v>-3.31</v>
      </c>
      <c r="G629" s="87" t="s">
        <v>549</v>
      </c>
      <c r="H629" s="86">
        <v>-11.95</v>
      </c>
      <c r="I629" s="86">
        <v>0.0</v>
      </c>
      <c r="J629" s="86">
        <v>225.0</v>
      </c>
      <c r="K629" s="86">
        <v>0.68</v>
      </c>
      <c r="L629" s="86">
        <v>67.16</v>
      </c>
      <c r="M629" s="86">
        <v>68.21</v>
      </c>
      <c r="N629" s="86">
        <v>66.2</v>
      </c>
      <c r="O629" s="86">
        <v>-28.0</v>
      </c>
      <c r="P629" s="87" t="s">
        <v>664</v>
      </c>
      <c r="Q629" s="86">
        <v>0.0</v>
      </c>
      <c r="R629" s="86">
        <v>0.0</v>
      </c>
      <c r="S629" s="88">
        <v>51.0</v>
      </c>
      <c r="T629" s="88">
        <v>22.67</v>
      </c>
      <c r="U629" s="89">
        <v>46132.0</v>
      </c>
      <c r="V629" s="84"/>
      <c r="W629" s="90"/>
    </row>
    <row r="630">
      <c r="A630" s="83" t="s">
        <v>1881</v>
      </c>
      <c r="B630" s="84" t="s">
        <v>1882</v>
      </c>
      <c r="C630" s="84" t="s">
        <v>561</v>
      </c>
      <c r="D630" s="86">
        <v>125.5</v>
      </c>
      <c r="E630" s="86">
        <v>-8.5</v>
      </c>
      <c r="F630" s="86">
        <v>-6.34</v>
      </c>
      <c r="G630" s="87" t="s">
        <v>562</v>
      </c>
      <c r="H630" s="86">
        <v>10.54</v>
      </c>
      <c r="I630" s="86">
        <v>2.0</v>
      </c>
      <c r="J630" s="86">
        <v>17409.0</v>
      </c>
      <c r="K630" s="86">
        <v>8.93</v>
      </c>
      <c r="L630" s="86">
        <v>122.9</v>
      </c>
      <c r="M630" s="86">
        <v>119.1</v>
      </c>
      <c r="N630" s="86">
        <v>111.28</v>
      </c>
      <c r="O630" s="86">
        <v>-2951.0</v>
      </c>
      <c r="P630" s="87" t="s">
        <v>524</v>
      </c>
      <c r="Q630" s="86">
        <v>0.0</v>
      </c>
      <c r="R630" s="86">
        <v>-4.0</v>
      </c>
      <c r="S630" s="88">
        <v>9228.0</v>
      </c>
      <c r="T630" s="88">
        <v>53.01</v>
      </c>
      <c r="U630" s="89">
        <v>46132.0</v>
      </c>
      <c r="V630" s="84"/>
      <c r="W630" s="90"/>
    </row>
    <row r="631">
      <c r="A631" s="83" t="s">
        <v>1883</v>
      </c>
      <c r="B631" s="84" t="s">
        <v>1884</v>
      </c>
      <c r="C631" s="84" t="s">
        <v>523</v>
      </c>
      <c r="D631" s="86">
        <v>54.2</v>
      </c>
      <c r="E631" s="86">
        <v>-0.4</v>
      </c>
      <c r="F631" s="86">
        <v>-0.73</v>
      </c>
      <c r="G631" s="87" t="s">
        <v>833</v>
      </c>
      <c r="H631" s="86">
        <v>5.32</v>
      </c>
      <c r="I631" s="86">
        <v>0.0</v>
      </c>
      <c r="J631" s="86">
        <v>425.0</v>
      </c>
      <c r="K631" s="86">
        <v>0.47</v>
      </c>
      <c r="L631" s="86">
        <v>53.58</v>
      </c>
      <c r="M631" s="86">
        <v>52.18</v>
      </c>
      <c r="N631" s="86">
        <v>52.56</v>
      </c>
      <c r="O631" s="86">
        <v>59.0</v>
      </c>
      <c r="P631" s="87" t="s">
        <v>554</v>
      </c>
      <c r="Q631" s="86">
        <v>0.0</v>
      </c>
      <c r="R631" s="86">
        <v>0.0</v>
      </c>
      <c r="S631" s="88">
        <v>0.0</v>
      </c>
      <c r="T631" s="88">
        <v>0.0</v>
      </c>
      <c r="U631" s="89">
        <v>46132.0</v>
      </c>
      <c r="V631" s="84"/>
      <c r="W631" s="90"/>
    </row>
    <row r="632">
      <c r="A632" s="83" t="s">
        <v>1885</v>
      </c>
      <c r="B632" s="84" t="s">
        <v>1886</v>
      </c>
      <c r="C632" s="84" t="s">
        <v>623</v>
      </c>
      <c r="D632" s="86">
        <v>28.3</v>
      </c>
      <c r="E632" s="86">
        <v>-0.05</v>
      </c>
      <c r="F632" s="86">
        <v>-0.18</v>
      </c>
      <c r="G632" s="87" t="s">
        <v>516</v>
      </c>
      <c r="H632" s="86">
        <v>-1.58</v>
      </c>
      <c r="I632" s="86">
        <v>0.0</v>
      </c>
      <c r="J632" s="86">
        <v>36.0</v>
      </c>
      <c r="K632" s="86">
        <v>0.05</v>
      </c>
      <c r="L632" s="86">
        <v>28.87</v>
      </c>
      <c r="M632" s="86">
        <v>29.21</v>
      </c>
      <c r="N632" s="86">
        <v>28.82</v>
      </c>
      <c r="O632" s="86">
        <v>10.0</v>
      </c>
      <c r="P632" s="87" t="s">
        <v>697</v>
      </c>
      <c r="Q632" s="86">
        <v>0.0</v>
      </c>
      <c r="R632" s="86">
        <v>2.0</v>
      </c>
      <c r="S632" s="88">
        <v>4.0</v>
      </c>
      <c r="T632" s="88">
        <v>11.11</v>
      </c>
      <c r="U632" s="89">
        <v>46132.0</v>
      </c>
      <c r="V632" s="84"/>
      <c r="W632" s="90"/>
    </row>
    <row r="633">
      <c r="A633" s="83" t="s">
        <v>1887</v>
      </c>
      <c r="B633" s="84" t="s">
        <v>1888</v>
      </c>
      <c r="C633" s="84" t="s">
        <v>588</v>
      </c>
      <c r="D633" s="86">
        <v>23.05</v>
      </c>
      <c r="E633" s="86">
        <v>-1.0</v>
      </c>
      <c r="F633" s="86">
        <v>-4.16</v>
      </c>
      <c r="G633" s="87" t="s">
        <v>585</v>
      </c>
      <c r="H633" s="86">
        <v>-3.52</v>
      </c>
      <c r="I633" s="86">
        <v>0.0</v>
      </c>
      <c r="J633" s="86">
        <v>1657.0</v>
      </c>
      <c r="K633" s="86">
        <v>0.38</v>
      </c>
      <c r="L633" s="86">
        <v>23.97</v>
      </c>
      <c r="M633" s="86">
        <v>24.09</v>
      </c>
      <c r="N633" s="86">
        <v>25.03</v>
      </c>
      <c r="O633" s="86">
        <v>-154.0</v>
      </c>
      <c r="P633" s="87" t="s">
        <v>585</v>
      </c>
      <c r="Q633" s="86">
        <v>-105.0</v>
      </c>
      <c r="R633" s="86">
        <v>0.0</v>
      </c>
      <c r="S633" s="88">
        <v>106.0</v>
      </c>
      <c r="T633" s="88">
        <v>6.4</v>
      </c>
      <c r="U633" s="89">
        <v>46132.0</v>
      </c>
      <c r="V633" s="84"/>
      <c r="W633" s="90"/>
    </row>
    <row r="634">
      <c r="A634" s="83" t="s">
        <v>1889</v>
      </c>
      <c r="B634" s="84" t="s">
        <v>1890</v>
      </c>
      <c r="C634" s="84" t="s">
        <v>588</v>
      </c>
      <c r="D634" s="86">
        <v>32.6</v>
      </c>
      <c r="E634" s="86">
        <v>-0.4</v>
      </c>
      <c r="F634" s="86">
        <v>-1.21</v>
      </c>
      <c r="G634" s="87" t="s">
        <v>585</v>
      </c>
      <c r="H634" s="86">
        <v>-1.81</v>
      </c>
      <c r="I634" s="86">
        <v>0.0</v>
      </c>
      <c r="J634" s="86">
        <v>918.0</v>
      </c>
      <c r="K634" s="86">
        <v>0.42</v>
      </c>
      <c r="L634" s="86">
        <v>33.15</v>
      </c>
      <c r="M634" s="86">
        <v>33.21</v>
      </c>
      <c r="N634" s="86">
        <v>33.38</v>
      </c>
      <c r="O634" s="86">
        <v>-217.0</v>
      </c>
      <c r="P634" s="87" t="s">
        <v>553</v>
      </c>
      <c r="Q634" s="86">
        <v>0.0</v>
      </c>
      <c r="R634" s="86">
        <v>-5.0</v>
      </c>
      <c r="S634" s="88">
        <v>45.0</v>
      </c>
      <c r="T634" s="88">
        <v>4.9</v>
      </c>
      <c r="U634" s="89">
        <v>46132.0</v>
      </c>
      <c r="V634" s="84"/>
      <c r="W634" s="90"/>
    </row>
    <row r="635">
      <c r="A635" s="83" t="s">
        <v>1891</v>
      </c>
      <c r="B635" s="84" t="s">
        <v>1892</v>
      </c>
      <c r="C635" s="84" t="s">
        <v>547</v>
      </c>
      <c r="D635" s="86">
        <v>47.65</v>
      </c>
      <c r="E635" s="86">
        <v>0.1</v>
      </c>
      <c r="F635" s="86">
        <v>0.21</v>
      </c>
      <c r="G635" s="87" t="s">
        <v>525</v>
      </c>
      <c r="H635" s="86">
        <v>0.22</v>
      </c>
      <c r="I635" s="86">
        <v>0.0</v>
      </c>
      <c r="J635" s="86">
        <v>67.0</v>
      </c>
      <c r="K635" s="86">
        <v>0.04</v>
      </c>
      <c r="L635" s="86">
        <v>47.67</v>
      </c>
      <c r="M635" s="86">
        <v>47.63</v>
      </c>
      <c r="N635" s="86">
        <v>47.41</v>
      </c>
      <c r="O635" s="86">
        <v>4.0</v>
      </c>
      <c r="P635" s="87" t="s">
        <v>540</v>
      </c>
      <c r="Q635" s="86">
        <v>0.0</v>
      </c>
      <c r="R635" s="86">
        <v>0.0</v>
      </c>
      <c r="S635" s="88">
        <v>6.0</v>
      </c>
      <c r="T635" s="88">
        <v>8.96</v>
      </c>
      <c r="U635" s="89">
        <v>46132.0</v>
      </c>
      <c r="V635" s="84"/>
      <c r="W635" s="90"/>
    </row>
    <row r="636">
      <c r="A636" s="83" t="s">
        <v>1893</v>
      </c>
      <c r="B636" s="84" t="s">
        <v>1894</v>
      </c>
      <c r="C636" s="84" t="s">
        <v>515</v>
      </c>
      <c r="D636" s="86">
        <v>39.85</v>
      </c>
      <c r="E636" s="86">
        <v>0.0</v>
      </c>
      <c r="F636" s="86">
        <v>0.0</v>
      </c>
      <c r="G636" s="87" t="s">
        <v>562</v>
      </c>
      <c r="H636" s="86">
        <v>1.26</v>
      </c>
      <c r="I636" s="86">
        <v>0.0</v>
      </c>
      <c r="J636" s="86">
        <v>8669.0</v>
      </c>
      <c r="K636" s="86">
        <v>0.18</v>
      </c>
      <c r="L636" s="86">
        <v>39.74</v>
      </c>
      <c r="M636" s="86">
        <v>39.65</v>
      </c>
      <c r="N636" s="86">
        <v>39.47</v>
      </c>
      <c r="O636" s="86">
        <v>-3560.0</v>
      </c>
      <c r="P636" s="87" t="s">
        <v>549</v>
      </c>
      <c r="Q636" s="86">
        <v>3398.0</v>
      </c>
      <c r="R636" s="86">
        <v>5.0</v>
      </c>
      <c r="S636" s="88">
        <v>1177.0</v>
      </c>
      <c r="T636" s="88">
        <v>13.58</v>
      </c>
      <c r="U636" s="89">
        <v>46132.0</v>
      </c>
      <c r="V636" s="84" t="s">
        <v>1895</v>
      </c>
      <c r="W636" s="90"/>
    </row>
    <row r="637">
      <c r="A637" s="83" t="s">
        <v>1896</v>
      </c>
      <c r="B637" s="84" t="s">
        <v>1897</v>
      </c>
      <c r="C637" s="84" t="s">
        <v>523</v>
      </c>
      <c r="D637" s="86">
        <v>26.45</v>
      </c>
      <c r="E637" s="86">
        <v>2.4</v>
      </c>
      <c r="F637" s="86">
        <v>9.98</v>
      </c>
      <c r="G637" s="87" t="s">
        <v>530</v>
      </c>
      <c r="H637" s="86">
        <v>-1.58</v>
      </c>
      <c r="I637" s="86">
        <v>2.0</v>
      </c>
      <c r="J637" s="86">
        <v>434.0</v>
      </c>
      <c r="K637" s="86">
        <v>0.98</v>
      </c>
      <c r="L637" s="86">
        <v>25.37</v>
      </c>
      <c r="M637" s="86">
        <v>25.41</v>
      </c>
      <c r="N637" s="86">
        <v>26.77</v>
      </c>
      <c r="O637" s="86">
        <v>-119.0</v>
      </c>
      <c r="P637" s="87" t="s">
        <v>833</v>
      </c>
      <c r="Q637" s="86">
        <v>0.0</v>
      </c>
      <c r="R637" s="86">
        <v>1.0</v>
      </c>
      <c r="S637" s="88">
        <v>73.0</v>
      </c>
      <c r="T637" s="88">
        <v>16.82</v>
      </c>
      <c r="U637" s="89">
        <v>46132.0</v>
      </c>
      <c r="V637" s="84"/>
      <c r="W637" s="90"/>
    </row>
    <row r="638">
      <c r="A638" s="83" t="s">
        <v>1898</v>
      </c>
      <c r="B638" s="84" t="s">
        <v>1899</v>
      </c>
      <c r="C638" s="84" t="s">
        <v>569</v>
      </c>
      <c r="D638" s="86">
        <v>61.0</v>
      </c>
      <c r="E638" s="86">
        <v>-0.2</v>
      </c>
      <c r="F638" s="86">
        <v>-0.33</v>
      </c>
      <c r="G638" s="87" t="s">
        <v>516</v>
      </c>
      <c r="H638" s="86">
        <v>-2.1</v>
      </c>
      <c r="I638" s="86">
        <v>0.0</v>
      </c>
      <c r="J638" s="86">
        <v>61.0</v>
      </c>
      <c r="K638" s="86">
        <v>0.11</v>
      </c>
      <c r="L638" s="86">
        <v>61.36</v>
      </c>
      <c r="M638" s="86">
        <v>61.66</v>
      </c>
      <c r="N638" s="86">
        <v>61.35</v>
      </c>
      <c r="O638" s="86">
        <v>10.0</v>
      </c>
      <c r="P638" s="87" t="s">
        <v>697</v>
      </c>
      <c r="Q638" s="86">
        <v>0.0</v>
      </c>
      <c r="R638" s="86">
        <v>0.0</v>
      </c>
      <c r="S638" s="88">
        <v>10.0</v>
      </c>
      <c r="T638" s="88">
        <v>16.39</v>
      </c>
      <c r="U638" s="89">
        <v>46132.0</v>
      </c>
      <c r="V638" s="84"/>
      <c r="W638" s="90"/>
    </row>
    <row r="639">
      <c r="A639" s="83" t="s">
        <v>1900</v>
      </c>
      <c r="B639" s="84" t="s">
        <v>1901</v>
      </c>
      <c r="C639" s="84" t="s">
        <v>601</v>
      </c>
      <c r="D639" s="86">
        <v>16.45</v>
      </c>
      <c r="E639" s="86">
        <v>-0.05</v>
      </c>
      <c r="F639" s="86">
        <v>-0.3</v>
      </c>
      <c r="G639" s="87" t="s">
        <v>664</v>
      </c>
      <c r="H639" s="86">
        <v>1.8</v>
      </c>
      <c r="I639" s="86">
        <v>0.0</v>
      </c>
      <c r="J639" s="86">
        <v>41.0</v>
      </c>
      <c r="K639" s="86">
        <v>0.11</v>
      </c>
      <c r="L639" s="86">
        <v>16.38</v>
      </c>
      <c r="M639" s="86">
        <v>16.62</v>
      </c>
      <c r="N639" s="86">
        <v>16.51</v>
      </c>
      <c r="O639" s="86">
        <v>11.0</v>
      </c>
      <c r="P639" s="87" t="s">
        <v>674</v>
      </c>
      <c r="Q639" s="86">
        <v>0.0</v>
      </c>
      <c r="R639" s="86">
        <v>0.0</v>
      </c>
      <c r="S639" s="88">
        <v>6.0</v>
      </c>
      <c r="T639" s="88">
        <v>14.63</v>
      </c>
      <c r="U639" s="89">
        <v>46132.0</v>
      </c>
      <c r="V639" s="84"/>
      <c r="W639" s="90"/>
    </row>
    <row r="640">
      <c r="A640" s="83" t="s">
        <v>1902</v>
      </c>
      <c r="B640" s="84" t="s">
        <v>1903</v>
      </c>
      <c r="C640" s="84" t="s">
        <v>561</v>
      </c>
      <c r="D640" s="86">
        <v>172.5</v>
      </c>
      <c r="E640" s="86">
        <v>3.0</v>
      </c>
      <c r="F640" s="86">
        <v>1.77</v>
      </c>
      <c r="G640" s="87" t="s">
        <v>530</v>
      </c>
      <c r="H640" s="86">
        <v>0.25</v>
      </c>
      <c r="I640" s="86">
        <v>1.0</v>
      </c>
      <c r="J640" s="86">
        <v>1469.0</v>
      </c>
      <c r="K640" s="86">
        <v>4.25</v>
      </c>
      <c r="L640" s="86">
        <v>174.9</v>
      </c>
      <c r="M640" s="86">
        <v>171.8</v>
      </c>
      <c r="N640" s="86">
        <v>172.9</v>
      </c>
      <c r="O640" s="86">
        <v>312.0</v>
      </c>
      <c r="P640" s="87" t="s">
        <v>612</v>
      </c>
      <c r="Q640" s="86">
        <v>0.0</v>
      </c>
      <c r="R640" s="86">
        <v>0.0</v>
      </c>
      <c r="S640" s="88">
        <v>693.0</v>
      </c>
      <c r="T640" s="88">
        <v>47.17</v>
      </c>
      <c r="U640" s="89">
        <v>46132.0</v>
      </c>
      <c r="V640" s="84"/>
      <c r="W640" s="90"/>
    </row>
    <row r="641">
      <c r="A641" s="83" t="s">
        <v>1904</v>
      </c>
      <c r="B641" s="84" t="s">
        <v>1905</v>
      </c>
      <c r="C641" s="84" t="s">
        <v>533</v>
      </c>
      <c r="D641" s="86">
        <v>50.1</v>
      </c>
      <c r="E641" s="86">
        <v>-0.5</v>
      </c>
      <c r="F641" s="86">
        <v>-0.99</v>
      </c>
      <c r="G641" s="87" t="s">
        <v>626</v>
      </c>
      <c r="H641" s="86">
        <v>-0.57</v>
      </c>
      <c r="I641" s="86">
        <v>0.0</v>
      </c>
      <c r="J641" s="86">
        <v>1573.0</v>
      </c>
      <c r="K641" s="86">
        <v>2.58</v>
      </c>
      <c r="L641" s="86">
        <v>50.52</v>
      </c>
      <c r="M641" s="86">
        <v>50.22</v>
      </c>
      <c r="N641" s="86">
        <v>51.45</v>
      </c>
      <c r="O641" s="86">
        <v>-123.0</v>
      </c>
      <c r="P641" s="87" t="s">
        <v>570</v>
      </c>
      <c r="Q641" s="86">
        <v>0.0</v>
      </c>
      <c r="R641" s="86">
        <v>0.0</v>
      </c>
      <c r="S641" s="88">
        <v>653.0</v>
      </c>
      <c r="T641" s="88">
        <v>41.51</v>
      </c>
      <c r="U641" s="89">
        <v>46132.0</v>
      </c>
      <c r="V641" s="84"/>
      <c r="W641" s="90"/>
    </row>
    <row r="642">
      <c r="A642" s="83" t="s">
        <v>1906</v>
      </c>
      <c r="B642" s="84" t="s">
        <v>1907</v>
      </c>
      <c r="C642" s="84" t="s">
        <v>615</v>
      </c>
      <c r="D642" s="86">
        <v>27.0</v>
      </c>
      <c r="E642" s="86">
        <v>-0.4</v>
      </c>
      <c r="F642" s="86">
        <v>-1.46</v>
      </c>
      <c r="G642" s="87" t="s">
        <v>664</v>
      </c>
      <c r="H642" s="86">
        <v>-1.81</v>
      </c>
      <c r="I642" s="86">
        <v>0.0</v>
      </c>
      <c r="J642" s="86">
        <v>3018.0</v>
      </c>
      <c r="K642" s="86">
        <v>1.58</v>
      </c>
      <c r="L642" s="86">
        <v>27.24</v>
      </c>
      <c r="M642" s="86">
        <v>27.49</v>
      </c>
      <c r="N642" s="86">
        <v>27.57</v>
      </c>
      <c r="O642" s="86">
        <v>13.0</v>
      </c>
      <c r="P642" s="87" t="s">
        <v>554</v>
      </c>
      <c r="Q642" s="86">
        <v>0.0</v>
      </c>
      <c r="R642" s="86">
        <v>0.0</v>
      </c>
      <c r="S642" s="88">
        <v>1.0</v>
      </c>
      <c r="T642" s="88">
        <v>0.03</v>
      </c>
      <c r="U642" s="89">
        <v>46132.0</v>
      </c>
      <c r="V642" s="84"/>
      <c r="W642" s="90"/>
    </row>
    <row r="643">
      <c r="A643" s="83" t="s">
        <v>1908</v>
      </c>
      <c r="B643" s="84" t="s">
        <v>1909</v>
      </c>
      <c r="C643" s="84" t="s">
        <v>615</v>
      </c>
      <c r="D643" s="86">
        <v>26.9</v>
      </c>
      <c r="E643" s="86">
        <v>0.0</v>
      </c>
      <c r="F643" s="86">
        <v>0.0</v>
      </c>
      <c r="G643" s="87" t="s">
        <v>524</v>
      </c>
      <c r="H643" s="86">
        <v>1.51</v>
      </c>
      <c r="I643" s="86">
        <v>0.0</v>
      </c>
      <c r="J643" s="86">
        <v>11.0</v>
      </c>
      <c r="K643" s="86">
        <v>0.04</v>
      </c>
      <c r="L643" s="86">
        <v>26.76</v>
      </c>
      <c r="M643" s="86">
        <v>26.7</v>
      </c>
      <c r="N643" s="86">
        <v>27.03</v>
      </c>
      <c r="O643" s="86">
        <v>0.0</v>
      </c>
      <c r="P643" s="87" t="s">
        <v>516</v>
      </c>
      <c r="Q643" s="86">
        <v>0.0</v>
      </c>
      <c r="R643" s="86">
        <v>0.0</v>
      </c>
      <c r="S643" s="88">
        <v>0.0</v>
      </c>
      <c r="T643" s="88">
        <v>0.0</v>
      </c>
      <c r="U643" s="89">
        <v>46132.0</v>
      </c>
      <c r="V643" s="84"/>
      <c r="W643" s="90"/>
    </row>
    <row r="644">
      <c r="A644" s="83" t="s">
        <v>1910</v>
      </c>
      <c r="B644" s="84" t="s">
        <v>1911</v>
      </c>
      <c r="C644" s="84" t="s">
        <v>557</v>
      </c>
      <c r="D644" s="86">
        <v>39.6</v>
      </c>
      <c r="E644" s="86">
        <v>-0.25</v>
      </c>
      <c r="F644" s="86">
        <v>-0.63</v>
      </c>
      <c r="G644" s="87" t="s">
        <v>524</v>
      </c>
      <c r="H644" s="86">
        <v>1.17</v>
      </c>
      <c r="I644" s="86">
        <v>0.0</v>
      </c>
      <c r="J644" s="86">
        <v>54.0</v>
      </c>
      <c r="K644" s="86">
        <v>0.15</v>
      </c>
      <c r="L644" s="86">
        <v>39.72</v>
      </c>
      <c r="M644" s="86">
        <v>39.3</v>
      </c>
      <c r="N644" s="86">
        <v>38.7</v>
      </c>
      <c r="O644" s="86">
        <v>4.0</v>
      </c>
      <c r="P644" s="87" t="s">
        <v>558</v>
      </c>
      <c r="Q644" s="86">
        <v>0.0</v>
      </c>
      <c r="R644" s="86">
        <v>0.0</v>
      </c>
      <c r="S644" s="88">
        <v>5.0</v>
      </c>
      <c r="T644" s="88">
        <v>9.26</v>
      </c>
      <c r="U644" s="89">
        <v>46132.0</v>
      </c>
      <c r="V644" s="84"/>
      <c r="W644" s="84"/>
    </row>
    <row r="645">
      <c r="A645" s="83" t="s">
        <v>1912</v>
      </c>
      <c r="B645" s="84" t="s">
        <v>1913</v>
      </c>
      <c r="C645" s="84" t="s">
        <v>761</v>
      </c>
      <c r="D645" s="86">
        <v>29.0</v>
      </c>
      <c r="E645" s="86">
        <v>-0.5</v>
      </c>
      <c r="F645" s="86">
        <v>-1.69</v>
      </c>
      <c r="G645" s="87" t="s">
        <v>566</v>
      </c>
      <c r="H645" s="86">
        <v>-1.18</v>
      </c>
      <c r="I645" s="86">
        <v>0.0</v>
      </c>
      <c r="J645" s="86">
        <v>24.0</v>
      </c>
      <c r="K645" s="86">
        <v>0.03</v>
      </c>
      <c r="L645" s="86">
        <v>29.43</v>
      </c>
      <c r="M645" s="86">
        <v>29.32</v>
      </c>
      <c r="N645" s="86">
        <v>29.32</v>
      </c>
      <c r="O645" s="86">
        <v>9.0</v>
      </c>
      <c r="P645" s="87" t="s">
        <v>554</v>
      </c>
      <c r="Q645" s="86">
        <v>0.0</v>
      </c>
      <c r="R645" s="86">
        <v>0.0</v>
      </c>
      <c r="S645" s="88">
        <v>3.0</v>
      </c>
      <c r="T645" s="88">
        <v>12.5</v>
      </c>
      <c r="U645" s="89">
        <v>46132.0</v>
      </c>
      <c r="V645" s="84"/>
      <c r="W645" s="90"/>
    </row>
    <row r="646">
      <c r="A646" s="83" t="s">
        <v>1914</v>
      </c>
      <c r="B646" s="84" t="s">
        <v>1915</v>
      </c>
      <c r="C646" s="84" t="s">
        <v>557</v>
      </c>
      <c r="D646" s="86">
        <v>21.8</v>
      </c>
      <c r="E646" s="86">
        <v>0.0</v>
      </c>
      <c r="F646" s="86">
        <v>0.0</v>
      </c>
      <c r="G646" s="87" t="s">
        <v>585</v>
      </c>
      <c r="H646" s="86">
        <v>2.61</v>
      </c>
      <c r="I646" s="86">
        <v>0.0</v>
      </c>
      <c r="J646" s="86">
        <v>2208.0</v>
      </c>
      <c r="K646" s="86">
        <v>0.4</v>
      </c>
      <c r="L646" s="86">
        <v>21.85</v>
      </c>
      <c r="M646" s="86">
        <v>21.62</v>
      </c>
      <c r="N646" s="86">
        <v>21.78</v>
      </c>
      <c r="O646" s="86">
        <v>338.0</v>
      </c>
      <c r="P646" s="87" t="s">
        <v>575</v>
      </c>
      <c r="Q646" s="86">
        <v>-44.0</v>
      </c>
      <c r="R646" s="86">
        <v>-5.0</v>
      </c>
      <c r="S646" s="88">
        <v>469.0</v>
      </c>
      <c r="T646" s="88">
        <v>21.24</v>
      </c>
      <c r="U646" s="89">
        <v>46132.0</v>
      </c>
      <c r="V646" s="84"/>
      <c r="W646" s="90"/>
    </row>
    <row r="647">
      <c r="A647" s="83" t="s">
        <v>1916</v>
      </c>
      <c r="B647" s="84" t="s">
        <v>1917</v>
      </c>
      <c r="C647" s="84" t="s">
        <v>588</v>
      </c>
      <c r="D647" s="86">
        <v>27.5</v>
      </c>
      <c r="E647" s="86">
        <v>-0.05</v>
      </c>
      <c r="F647" s="86">
        <v>-0.18</v>
      </c>
      <c r="G647" s="87" t="s">
        <v>773</v>
      </c>
      <c r="H647" s="86">
        <v>0.4</v>
      </c>
      <c r="I647" s="86">
        <v>0.0</v>
      </c>
      <c r="J647" s="86">
        <v>37.0</v>
      </c>
      <c r="K647" s="86">
        <v>0.04</v>
      </c>
      <c r="L647" s="86">
        <v>27.59</v>
      </c>
      <c r="M647" s="86">
        <v>27.62</v>
      </c>
      <c r="N647" s="86">
        <v>27.63</v>
      </c>
      <c r="O647" s="86">
        <v>2.0</v>
      </c>
      <c r="P647" s="87" t="s">
        <v>554</v>
      </c>
      <c r="Q647" s="86">
        <v>0.0</v>
      </c>
      <c r="R647" s="86">
        <v>-1.0</v>
      </c>
      <c r="S647" s="88">
        <v>15.0</v>
      </c>
      <c r="T647" s="88">
        <v>40.54</v>
      </c>
      <c r="U647" s="89">
        <v>46132.0</v>
      </c>
      <c r="V647" s="84"/>
      <c r="W647" s="90"/>
    </row>
    <row r="648">
      <c r="A648" s="83" t="s">
        <v>1918</v>
      </c>
      <c r="B648" s="84" t="s">
        <v>1919</v>
      </c>
      <c r="C648" s="84" t="s">
        <v>615</v>
      </c>
      <c r="D648" s="86">
        <v>19.85</v>
      </c>
      <c r="E648" s="86">
        <v>-0.25</v>
      </c>
      <c r="F648" s="86">
        <v>-1.24</v>
      </c>
      <c r="G648" s="87" t="s">
        <v>626</v>
      </c>
      <c r="H648" s="86">
        <v>-1.7</v>
      </c>
      <c r="I648" s="86">
        <v>0.0</v>
      </c>
      <c r="J648" s="86">
        <v>30077.0</v>
      </c>
      <c r="K648" s="86">
        <v>0.19</v>
      </c>
      <c r="L648" s="86">
        <v>20.1</v>
      </c>
      <c r="M648" s="86">
        <v>20.04</v>
      </c>
      <c r="N648" s="86">
        <v>19.69</v>
      </c>
      <c r="O648" s="86">
        <v>151.0</v>
      </c>
      <c r="P648" s="87" t="s">
        <v>578</v>
      </c>
      <c r="Q648" s="86">
        <v>5.0</v>
      </c>
      <c r="R648" s="86">
        <v>-31.0</v>
      </c>
      <c r="S648" s="88">
        <v>8120.0</v>
      </c>
      <c r="T648" s="88">
        <v>27.0</v>
      </c>
      <c r="U648" s="89">
        <v>46132.0</v>
      </c>
      <c r="V648" s="84" t="s">
        <v>1920</v>
      </c>
      <c r="W648" s="90"/>
    </row>
    <row r="649">
      <c r="A649" s="83" t="s">
        <v>1921</v>
      </c>
      <c r="B649" s="84" t="s">
        <v>1922</v>
      </c>
      <c r="C649" s="84" t="s">
        <v>754</v>
      </c>
      <c r="D649" s="86">
        <v>84.6</v>
      </c>
      <c r="E649" s="86">
        <v>-0.8</v>
      </c>
      <c r="F649" s="86">
        <v>-0.94</v>
      </c>
      <c r="G649" s="87" t="s">
        <v>585</v>
      </c>
      <c r="H649" s="86">
        <v>4.29</v>
      </c>
      <c r="I649" s="86">
        <v>0.0</v>
      </c>
      <c r="J649" s="86">
        <v>342.0</v>
      </c>
      <c r="K649" s="86">
        <v>0.17</v>
      </c>
      <c r="L649" s="86">
        <v>84.2</v>
      </c>
      <c r="M649" s="86">
        <v>83.8</v>
      </c>
      <c r="N649" s="86">
        <v>86.8</v>
      </c>
      <c r="O649" s="86">
        <v>-31.0</v>
      </c>
      <c r="P649" s="87" t="s">
        <v>529</v>
      </c>
      <c r="Q649" s="86">
        <v>-5.0</v>
      </c>
      <c r="R649" s="86">
        <v>0.0</v>
      </c>
      <c r="S649" s="88">
        <v>93.0</v>
      </c>
      <c r="T649" s="88">
        <v>27.19</v>
      </c>
      <c r="U649" s="89">
        <v>46132.0</v>
      </c>
      <c r="V649" s="84"/>
      <c r="W649" s="90"/>
    </row>
    <row r="650">
      <c r="A650" s="83" t="s">
        <v>1923</v>
      </c>
      <c r="B650" s="84" t="s">
        <v>1924</v>
      </c>
      <c r="C650" s="84" t="s">
        <v>561</v>
      </c>
      <c r="D650" s="86">
        <v>1010.0</v>
      </c>
      <c r="E650" s="86">
        <v>-30.0</v>
      </c>
      <c r="F650" s="86">
        <v>-2.88</v>
      </c>
      <c r="G650" s="87" t="s">
        <v>833</v>
      </c>
      <c r="H650" s="86">
        <v>2.45</v>
      </c>
      <c r="I650" s="86">
        <v>1.0</v>
      </c>
      <c r="J650" s="86">
        <v>1275.0</v>
      </c>
      <c r="K650" s="86">
        <v>1.49</v>
      </c>
      <c r="L650" s="86">
        <v>1004.8</v>
      </c>
      <c r="M650" s="86">
        <v>994.4</v>
      </c>
      <c r="N650" s="86">
        <v>1020.7</v>
      </c>
      <c r="O650" s="86">
        <v>-75.0</v>
      </c>
      <c r="P650" s="87" t="s">
        <v>544</v>
      </c>
      <c r="Q650" s="86">
        <v>-137.0</v>
      </c>
      <c r="R650" s="86">
        <v>0.0</v>
      </c>
      <c r="S650" s="88">
        <v>571.0</v>
      </c>
      <c r="T650" s="88">
        <v>44.78</v>
      </c>
      <c r="U650" s="89">
        <v>46132.0</v>
      </c>
      <c r="V650" s="84"/>
      <c r="W650" s="90"/>
    </row>
    <row r="651">
      <c r="A651" s="83" t="s">
        <v>1925</v>
      </c>
      <c r="B651" s="84" t="s">
        <v>1926</v>
      </c>
      <c r="C651" s="84" t="s">
        <v>552</v>
      </c>
      <c r="D651" s="86">
        <v>108.5</v>
      </c>
      <c r="E651" s="86">
        <v>1.0</v>
      </c>
      <c r="F651" s="86">
        <v>0.93</v>
      </c>
      <c r="G651" s="87" t="s">
        <v>534</v>
      </c>
      <c r="H651" s="86">
        <v>2.36</v>
      </c>
      <c r="I651" s="86">
        <v>0.0</v>
      </c>
      <c r="J651" s="86">
        <v>40.0</v>
      </c>
      <c r="K651" s="86">
        <v>0.04</v>
      </c>
      <c r="L651" s="86">
        <v>107.7</v>
      </c>
      <c r="M651" s="86">
        <v>107.0</v>
      </c>
      <c r="N651" s="86">
        <v>107.88</v>
      </c>
      <c r="O651" s="86">
        <v>5.0</v>
      </c>
      <c r="P651" s="87" t="s">
        <v>554</v>
      </c>
      <c r="Q651" s="86">
        <v>0.0</v>
      </c>
      <c r="R651" s="86">
        <v>0.0</v>
      </c>
      <c r="S651" s="88">
        <v>2.0</v>
      </c>
      <c r="T651" s="88">
        <v>5.0</v>
      </c>
      <c r="U651" s="89">
        <v>46132.0</v>
      </c>
      <c r="V651" s="84"/>
      <c r="W651" s="90"/>
    </row>
    <row r="652">
      <c r="A652" s="83" t="s">
        <v>1927</v>
      </c>
      <c r="B652" s="84" t="s">
        <v>1928</v>
      </c>
      <c r="C652" s="84" t="s">
        <v>761</v>
      </c>
      <c r="D652" s="86">
        <v>12.55</v>
      </c>
      <c r="E652" s="86">
        <v>-0.25</v>
      </c>
      <c r="F652" s="86">
        <v>-1.95</v>
      </c>
      <c r="G652" s="87" t="s">
        <v>570</v>
      </c>
      <c r="H652" s="86">
        <v>-1.16</v>
      </c>
      <c r="I652" s="86">
        <v>0.0</v>
      </c>
      <c r="J652" s="86">
        <v>245.0</v>
      </c>
      <c r="K652" s="86">
        <v>0.14</v>
      </c>
      <c r="L652" s="86">
        <v>12.68</v>
      </c>
      <c r="M652" s="86">
        <v>12.6</v>
      </c>
      <c r="N652" s="86">
        <v>12.55</v>
      </c>
      <c r="O652" s="86">
        <v>-1.0</v>
      </c>
      <c r="P652" s="87" t="s">
        <v>833</v>
      </c>
      <c r="Q652" s="86">
        <v>0.0</v>
      </c>
      <c r="R652" s="86">
        <v>0.0</v>
      </c>
      <c r="S652" s="88">
        <v>11.0</v>
      </c>
      <c r="T652" s="88">
        <v>4.49</v>
      </c>
      <c r="U652" s="89">
        <v>46132.0</v>
      </c>
      <c r="V652" s="84"/>
      <c r="W652" s="90"/>
    </row>
    <row r="653">
      <c r="A653" s="83" t="s">
        <v>1929</v>
      </c>
      <c r="B653" s="84" t="s">
        <v>1930</v>
      </c>
      <c r="C653" s="84" t="s">
        <v>557</v>
      </c>
      <c r="D653" s="86">
        <v>279.0</v>
      </c>
      <c r="E653" s="86">
        <v>-2.5</v>
      </c>
      <c r="F653" s="86">
        <v>-0.89</v>
      </c>
      <c r="G653" s="87" t="s">
        <v>833</v>
      </c>
      <c r="H653" s="86">
        <v>5.7</v>
      </c>
      <c r="I653" s="86">
        <v>1.0</v>
      </c>
      <c r="J653" s="86">
        <v>8155.0</v>
      </c>
      <c r="K653" s="86">
        <v>1.22</v>
      </c>
      <c r="L653" s="86">
        <v>276.8</v>
      </c>
      <c r="M653" s="86">
        <v>262.85</v>
      </c>
      <c r="N653" s="86">
        <v>247.88</v>
      </c>
      <c r="O653" s="86">
        <v>990.0</v>
      </c>
      <c r="P653" s="87" t="s">
        <v>554</v>
      </c>
      <c r="Q653" s="86">
        <v>13.0</v>
      </c>
      <c r="R653" s="86">
        <v>-91.0</v>
      </c>
      <c r="S653" s="88">
        <v>2539.0</v>
      </c>
      <c r="T653" s="88">
        <v>31.13</v>
      </c>
      <c r="U653" s="89">
        <v>46132.0</v>
      </c>
      <c r="V653" s="84"/>
      <c r="W653" s="90"/>
    </row>
    <row r="654">
      <c r="A654" s="83" t="s">
        <v>1931</v>
      </c>
      <c r="B654" s="84" t="s">
        <v>1932</v>
      </c>
      <c r="C654" s="84" t="s">
        <v>663</v>
      </c>
      <c r="D654" s="86">
        <v>168.5</v>
      </c>
      <c r="E654" s="86">
        <v>-1.5</v>
      </c>
      <c r="F654" s="86">
        <v>-0.88</v>
      </c>
      <c r="G654" s="87" t="s">
        <v>664</v>
      </c>
      <c r="H654" s="86">
        <v>-0.57</v>
      </c>
      <c r="I654" s="86">
        <v>0.0</v>
      </c>
      <c r="J654" s="86">
        <v>44.0</v>
      </c>
      <c r="K654" s="86">
        <v>0.15</v>
      </c>
      <c r="L654" s="86">
        <v>169.4</v>
      </c>
      <c r="M654" s="86">
        <v>168.7</v>
      </c>
      <c r="N654" s="86">
        <v>167.7</v>
      </c>
      <c r="O654" s="86">
        <v>-14.0</v>
      </c>
      <c r="P654" s="87" t="s">
        <v>524</v>
      </c>
      <c r="Q654" s="86">
        <v>0.0</v>
      </c>
      <c r="R654" s="86">
        <v>0.0</v>
      </c>
      <c r="S654" s="88">
        <v>2.0</v>
      </c>
      <c r="T654" s="88">
        <v>4.55</v>
      </c>
      <c r="U654" s="89">
        <v>46132.0</v>
      </c>
      <c r="V654" s="84" t="s">
        <v>1933</v>
      </c>
      <c r="W654" s="90"/>
    </row>
    <row r="655">
      <c r="A655" s="83" t="s">
        <v>1934</v>
      </c>
      <c r="B655" s="84" t="s">
        <v>1935</v>
      </c>
      <c r="C655" s="84" t="s">
        <v>557</v>
      </c>
      <c r="D655" s="86">
        <v>38.6</v>
      </c>
      <c r="E655" s="86">
        <v>0.25</v>
      </c>
      <c r="F655" s="86">
        <v>0.65</v>
      </c>
      <c r="G655" s="87" t="s">
        <v>578</v>
      </c>
      <c r="H655" s="86">
        <v>0.14</v>
      </c>
      <c r="I655" s="86">
        <v>0.0</v>
      </c>
      <c r="J655" s="86">
        <v>460.0</v>
      </c>
      <c r="K655" s="86">
        <v>0.07</v>
      </c>
      <c r="L655" s="86">
        <v>38.45</v>
      </c>
      <c r="M655" s="86">
        <v>38.41</v>
      </c>
      <c r="N655" s="86">
        <v>38.27</v>
      </c>
      <c r="O655" s="86">
        <v>24.0</v>
      </c>
      <c r="P655" s="87" t="s">
        <v>612</v>
      </c>
      <c r="Q655" s="86">
        <v>0.0</v>
      </c>
      <c r="R655" s="86">
        <v>0.0</v>
      </c>
      <c r="S655" s="88">
        <v>129.0</v>
      </c>
      <c r="T655" s="88">
        <v>28.04</v>
      </c>
      <c r="U655" s="89">
        <v>46132.0</v>
      </c>
      <c r="V655" s="84"/>
      <c r="W655" s="90"/>
    </row>
    <row r="656">
      <c r="A656" s="83" t="s">
        <v>1936</v>
      </c>
      <c r="B656" s="84" t="s">
        <v>1937</v>
      </c>
      <c r="C656" s="84" t="s">
        <v>538</v>
      </c>
      <c r="D656" s="86">
        <v>223.5</v>
      </c>
      <c r="E656" s="86">
        <v>2.5</v>
      </c>
      <c r="F656" s="86">
        <v>1.13</v>
      </c>
      <c r="G656" s="87" t="s">
        <v>554</v>
      </c>
      <c r="H656" s="86">
        <v>10.49</v>
      </c>
      <c r="I656" s="86">
        <v>0.0</v>
      </c>
      <c r="J656" s="86">
        <v>591.0</v>
      </c>
      <c r="K656" s="86">
        <v>0.58</v>
      </c>
      <c r="L656" s="86">
        <v>215.6</v>
      </c>
      <c r="M656" s="86">
        <v>206.8</v>
      </c>
      <c r="N656" s="86">
        <v>200.9</v>
      </c>
      <c r="O656" s="86">
        <v>139.0</v>
      </c>
      <c r="P656" s="87" t="s">
        <v>540</v>
      </c>
      <c r="Q656" s="86">
        <v>0.0</v>
      </c>
      <c r="R656" s="86">
        <v>1.0</v>
      </c>
      <c r="S656" s="88">
        <v>107.0</v>
      </c>
      <c r="T656" s="88">
        <v>18.1</v>
      </c>
      <c r="U656" s="89">
        <v>46132.0</v>
      </c>
      <c r="V656" s="84" t="s">
        <v>1938</v>
      </c>
      <c r="W656" s="90"/>
    </row>
    <row r="657">
      <c r="A657" s="83" t="s">
        <v>1939</v>
      </c>
      <c r="B657" s="84" t="s">
        <v>1940</v>
      </c>
      <c r="C657" s="84" t="s">
        <v>533</v>
      </c>
      <c r="D657" s="86">
        <v>29.7</v>
      </c>
      <c r="E657" s="86">
        <v>0.15</v>
      </c>
      <c r="F657" s="86">
        <v>0.51</v>
      </c>
      <c r="G657" s="87" t="s">
        <v>548</v>
      </c>
      <c r="H657" s="86">
        <v>1.71</v>
      </c>
      <c r="I657" s="86">
        <v>0.0</v>
      </c>
      <c r="J657" s="86">
        <v>18.0</v>
      </c>
      <c r="K657" s="86">
        <v>0.05</v>
      </c>
      <c r="L657" s="86">
        <v>29.51</v>
      </c>
      <c r="M657" s="86">
        <v>29.36</v>
      </c>
      <c r="N657" s="86">
        <v>29.22</v>
      </c>
      <c r="O657" s="86">
        <v>1.0</v>
      </c>
      <c r="P657" s="87" t="s">
        <v>589</v>
      </c>
      <c r="Q657" s="86">
        <v>0.0</v>
      </c>
      <c r="R657" s="86">
        <v>0.0</v>
      </c>
      <c r="S657" s="88">
        <v>1.0</v>
      </c>
      <c r="T657" s="88">
        <v>5.56</v>
      </c>
      <c r="U657" s="89">
        <v>46132.0</v>
      </c>
      <c r="V657" s="84"/>
      <c r="W657" s="90"/>
    </row>
    <row r="658">
      <c r="A658" s="83" t="s">
        <v>1941</v>
      </c>
      <c r="B658" s="84" t="s">
        <v>1942</v>
      </c>
      <c r="C658" s="84" t="s">
        <v>533</v>
      </c>
      <c r="D658" s="86">
        <v>170.0</v>
      </c>
      <c r="E658" s="86">
        <v>2.5</v>
      </c>
      <c r="F658" s="86">
        <v>1.49</v>
      </c>
      <c r="G658" s="87" t="s">
        <v>554</v>
      </c>
      <c r="H658" s="86">
        <v>7.05</v>
      </c>
      <c r="I658" s="86">
        <v>0.0</v>
      </c>
      <c r="J658" s="86">
        <v>704.0</v>
      </c>
      <c r="K658" s="86">
        <v>0.67</v>
      </c>
      <c r="L658" s="86">
        <v>165.2</v>
      </c>
      <c r="M658" s="86">
        <v>162.5</v>
      </c>
      <c r="N658" s="86">
        <v>163.62</v>
      </c>
      <c r="O658" s="86">
        <v>103.0</v>
      </c>
      <c r="P658" s="87" t="s">
        <v>575</v>
      </c>
      <c r="Q658" s="86">
        <v>-1.0</v>
      </c>
      <c r="R658" s="86">
        <v>4.0</v>
      </c>
      <c r="S658" s="88">
        <v>163.0</v>
      </c>
      <c r="T658" s="88">
        <v>23.15</v>
      </c>
      <c r="U658" s="89">
        <v>46132.0</v>
      </c>
      <c r="V658" s="84"/>
      <c r="W658" s="90"/>
    </row>
    <row r="659">
      <c r="A659" s="83" t="s">
        <v>1943</v>
      </c>
      <c r="B659" s="84" t="s">
        <v>1944</v>
      </c>
      <c r="C659" s="84" t="s">
        <v>523</v>
      </c>
      <c r="D659" s="86">
        <v>41.7</v>
      </c>
      <c r="E659" s="86">
        <v>0.1</v>
      </c>
      <c r="F659" s="86">
        <v>0.24</v>
      </c>
      <c r="G659" s="87" t="s">
        <v>548</v>
      </c>
      <c r="H659" s="86">
        <v>-0.22</v>
      </c>
      <c r="I659" s="86">
        <v>0.0</v>
      </c>
      <c r="J659" s="86">
        <v>28.0</v>
      </c>
      <c r="K659" s="86">
        <v>0.06</v>
      </c>
      <c r="L659" s="86">
        <v>41.67</v>
      </c>
      <c r="M659" s="86">
        <v>41.39</v>
      </c>
      <c r="N659" s="86">
        <v>41.11</v>
      </c>
      <c r="O659" s="86">
        <v>5.0</v>
      </c>
      <c r="P659" s="87" t="s">
        <v>554</v>
      </c>
      <c r="Q659" s="86">
        <v>0.0</v>
      </c>
      <c r="R659" s="86">
        <v>0.0</v>
      </c>
      <c r="S659" s="88">
        <v>3.0</v>
      </c>
      <c r="T659" s="88">
        <v>10.71</v>
      </c>
      <c r="U659" s="89">
        <v>46132.0</v>
      </c>
      <c r="V659" s="84"/>
      <c r="W659" s="90"/>
    </row>
    <row r="660">
      <c r="A660" s="83" t="s">
        <v>1945</v>
      </c>
      <c r="B660" s="84" t="s">
        <v>1946</v>
      </c>
      <c r="C660" s="84" t="s">
        <v>565</v>
      </c>
      <c r="D660" s="86">
        <v>1915.0</v>
      </c>
      <c r="E660" s="86">
        <v>105.0</v>
      </c>
      <c r="F660" s="86">
        <v>5.8</v>
      </c>
      <c r="G660" s="87" t="s">
        <v>554</v>
      </c>
      <c r="H660" s="86">
        <v>19.83</v>
      </c>
      <c r="I660" s="86">
        <v>0.0</v>
      </c>
      <c r="J660" s="86">
        <v>654.0</v>
      </c>
      <c r="K660" s="86">
        <v>0.91</v>
      </c>
      <c r="L660" s="86">
        <v>1742.0</v>
      </c>
      <c r="M660" s="86">
        <v>1608.5</v>
      </c>
      <c r="N660" s="86">
        <v>1456.0</v>
      </c>
      <c r="O660" s="86">
        <v>-134.0</v>
      </c>
      <c r="P660" s="87" t="s">
        <v>585</v>
      </c>
      <c r="Q660" s="86">
        <v>10.0</v>
      </c>
      <c r="R660" s="86">
        <v>0.0</v>
      </c>
      <c r="S660" s="88">
        <v>231.0</v>
      </c>
      <c r="T660" s="88">
        <v>35.32</v>
      </c>
      <c r="U660" s="89">
        <v>46132.0</v>
      </c>
      <c r="V660" s="84"/>
      <c r="W660" s="90"/>
    </row>
    <row r="661">
      <c r="A661" s="83" t="s">
        <v>1947</v>
      </c>
      <c r="B661" s="84" t="s">
        <v>1948</v>
      </c>
      <c r="C661" s="84" t="s">
        <v>1949</v>
      </c>
      <c r="D661" s="86">
        <v>13.2</v>
      </c>
      <c r="E661" s="86">
        <v>-0.9</v>
      </c>
      <c r="F661" s="86">
        <v>-6.38</v>
      </c>
      <c r="G661" s="87" t="s">
        <v>524</v>
      </c>
      <c r="H661" s="86">
        <v>-6.99</v>
      </c>
      <c r="I661" s="86">
        <v>4.0</v>
      </c>
      <c r="J661" s="86">
        <v>12516.0</v>
      </c>
      <c r="K661" s="86">
        <v>1.13</v>
      </c>
      <c r="L661" s="86">
        <v>14.07</v>
      </c>
      <c r="M661" s="86">
        <v>14.21</v>
      </c>
      <c r="N661" s="86">
        <v>14.39</v>
      </c>
      <c r="O661" s="86">
        <v>-907.0</v>
      </c>
      <c r="P661" s="87" t="s">
        <v>544</v>
      </c>
      <c r="Q661" s="86">
        <v>233.0</v>
      </c>
      <c r="R661" s="86">
        <v>-526.0</v>
      </c>
      <c r="S661" s="88">
        <v>3718.0</v>
      </c>
      <c r="T661" s="88">
        <v>29.71</v>
      </c>
      <c r="U661" s="89">
        <v>46132.0</v>
      </c>
      <c r="V661" s="84"/>
      <c r="W661" s="90"/>
    </row>
    <row r="662">
      <c r="A662" s="83" t="s">
        <v>1950</v>
      </c>
      <c r="B662" s="84" t="s">
        <v>1951</v>
      </c>
      <c r="C662" s="84" t="s">
        <v>523</v>
      </c>
      <c r="D662" s="86">
        <v>99.6</v>
      </c>
      <c r="E662" s="86">
        <v>0.6</v>
      </c>
      <c r="F662" s="86">
        <v>0.61</v>
      </c>
      <c r="G662" s="87" t="s">
        <v>578</v>
      </c>
      <c r="H662" s="86">
        <v>1.33</v>
      </c>
      <c r="I662" s="86">
        <v>0.0</v>
      </c>
      <c r="J662" s="86">
        <v>53.0</v>
      </c>
      <c r="K662" s="86">
        <v>0.09</v>
      </c>
      <c r="L662" s="86">
        <v>98.58</v>
      </c>
      <c r="M662" s="86">
        <v>98.09</v>
      </c>
      <c r="N662" s="86">
        <v>97.69</v>
      </c>
      <c r="O662" s="86">
        <v>12.0</v>
      </c>
      <c r="P662" s="87" t="s">
        <v>694</v>
      </c>
      <c r="Q662" s="86">
        <v>0.0</v>
      </c>
      <c r="R662" s="86">
        <v>0.0</v>
      </c>
      <c r="S662" s="88">
        <v>2.0</v>
      </c>
      <c r="T662" s="88">
        <v>3.77</v>
      </c>
      <c r="U662" s="89">
        <v>46132.0</v>
      </c>
      <c r="V662" s="84"/>
      <c r="W662" s="90"/>
    </row>
    <row r="663">
      <c r="A663" s="83" t="s">
        <v>1952</v>
      </c>
      <c r="B663" s="84" t="s">
        <v>1953</v>
      </c>
      <c r="C663" s="84" t="s">
        <v>588</v>
      </c>
      <c r="D663" s="86">
        <v>12.05</v>
      </c>
      <c r="E663" s="86">
        <v>-0.1</v>
      </c>
      <c r="F663" s="86">
        <v>-0.82</v>
      </c>
      <c r="G663" s="87" t="s">
        <v>516</v>
      </c>
      <c r="H663" s="86">
        <v>-1.64</v>
      </c>
      <c r="I663" s="86">
        <v>0.0</v>
      </c>
      <c r="J663" s="86">
        <v>51.0</v>
      </c>
      <c r="K663" s="86">
        <v>0.05</v>
      </c>
      <c r="L663" s="86">
        <v>12.16</v>
      </c>
      <c r="M663" s="86">
        <v>12.18</v>
      </c>
      <c r="N663" s="86">
        <v>12.23</v>
      </c>
      <c r="O663" s="86">
        <v>9.0</v>
      </c>
      <c r="P663" s="87" t="s">
        <v>525</v>
      </c>
      <c r="Q663" s="86">
        <v>0.0</v>
      </c>
      <c r="R663" s="86">
        <v>-1.0</v>
      </c>
      <c r="S663" s="88">
        <v>2.0</v>
      </c>
      <c r="T663" s="88">
        <v>3.92</v>
      </c>
      <c r="U663" s="89">
        <v>46132.0</v>
      </c>
      <c r="V663" s="84"/>
      <c r="W663" s="90"/>
    </row>
    <row r="664">
      <c r="A664" s="83" t="s">
        <v>1954</v>
      </c>
      <c r="B664" s="84" t="s">
        <v>1955</v>
      </c>
      <c r="C664" s="84" t="s">
        <v>663</v>
      </c>
      <c r="D664" s="86">
        <v>174.5</v>
      </c>
      <c r="E664" s="86">
        <v>-1.0</v>
      </c>
      <c r="F664" s="86">
        <v>-0.57</v>
      </c>
      <c r="G664" s="87" t="s">
        <v>566</v>
      </c>
      <c r="H664" s="86">
        <v>-3.33</v>
      </c>
      <c r="I664" s="86">
        <v>0.0</v>
      </c>
      <c r="J664" s="86">
        <v>686.0</v>
      </c>
      <c r="K664" s="86">
        <v>0.26</v>
      </c>
      <c r="L664" s="86">
        <v>178.0</v>
      </c>
      <c r="M664" s="86">
        <v>179.5</v>
      </c>
      <c r="N664" s="86">
        <v>179.15</v>
      </c>
      <c r="O664" s="86">
        <v>-270.0</v>
      </c>
      <c r="P664" s="87" t="s">
        <v>566</v>
      </c>
      <c r="Q664" s="86">
        <v>0.0</v>
      </c>
      <c r="R664" s="86">
        <v>-15.0</v>
      </c>
      <c r="S664" s="88">
        <v>126.0</v>
      </c>
      <c r="T664" s="88">
        <v>18.37</v>
      </c>
      <c r="U664" s="89">
        <v>46132.0</v>
      </c>
      <c r="V664" s="84"/>
      <c r="W664" s="90"/>
    </row>
    <row r="665">
      <c r="A665" s="83" t="s">
        <v>1956</v>
      </c>
      <c r="B665" s="84" t="s">
        <v>1957</v>
      </c>
      <c r="C665" s="84" t="s">
        <v>528</v>
      </c>
      <c r="D665" s="86">
        <v>31.5</v>
      </c>
      <c r="E665" s="86">
        <v>-0.4</v>
      </c>
      <c r="F665" s="86">
        <v>-1.25</v>
      </c>
      <c r="G665" s="87" t="s">
        <v>566</v>
      </c>
      <c r="H665" s="86">
        <v>-2.03</v>
      </c>
      <c r="I665" s="86">
        <v>0.0</v>
      </c>
      <c r="J665" s="86">
        <v>580.0</v>
      </c>
      <c r="K665" s="86">
        <v>0.15</v>
      </c>
      <c r="L665" s="86">
        <v>31.94</v>
      </c>
      <c r="M665" s="86">
        <v>31.79</v>
      </c>
      <c r="N665" s="86">
        <v>32.72</v>
      </c>
      <c r="O665" s="86">
        <v>-16.0</v>
      </c>
      <c r="P665" s="87" t="s">
        <v>566</v>
      </c>
      <c r="Q665" s="86">
        <v>-122.0</v>
      </c>
      <c r="R665" s="86">
        <v>1.0</v>
      </c>
      <c r="S665" s="88">
        <v>40.0</v>
      </c>
      <c r="T665" s="88">
        <v>6.9</v>
      </c>
      <c r="U665" s="89">
        <v>46132.0</v>
      </c>
      <c r="V665" s="84"/>
      <c r="W665" s="90"/>
    </row>
    <row r="666">
      <c r="A666" s="83" t="s">
        <v>1958</v>
      </c>
      <c r="B666" s="84" t="s">
        <v>1959</v>
      </c>
      <c r="C666" s="84" t="s">
        <v>615</v>
      </c>
      <c r="D666" s="86">
        <v>19.05</v>
      </c>
      <c r="E666" s="86">
        <v>-0.1</v>
      </c>
      <c r="F666" s="86">
        <v>-0.52</v>
      </c>
      <c r="G666" s="87" t="s">
        <v>585</v>
      </c>
      <c r="H666" s="86">
        <v>3.84</v>
      </c>
      <c r="I666" s="86">
        <v>0.0</v>
      </c>
      <c r="J666" s="86">
        <v>134.0</v>
      </c>
      <c r="K666" s="86">
        <v>0.04</v>
      </c>
      <c r="L666" s="86">
        <v>19.14</v>
      </c>
      <c r="M666" s="86">
        <v>18.7</v>
      </c>
      <c r="N666" s="86">
        <v>18.62</v>
      </c>
      <c r="O666" s="86">
        <v>34.0</v>
      </c>
      <c r="P666" s="87" t="s">
        <v>525</v>
      </c>
      <c r="Q666" s="86">
        <v>0.0</v>
      </c>
      <c r="R666" s="86">
        <v>3.0</v>
      </c>
      <c r="S666" s="88">
        <v>34.0</v>
      </c>
      <c r="T666" s="88">
        <v>25.37</v>
      </c>
      <c r="U666" s="89">
        <v>46132.0</v>
      </c>
      <c r="V666" s="84"/>
      <c r="W666" s="90"/>
    </row>
    <row r="667">
      <c r="A667" s="83" t="s">
        <v>1960</v>
      </c>
      <c r="B667" s="84" t="s">
        <v>1961</v>
      </c>
      <c r="C667" s="84" t="s">
        <v>588</v>
      </c>
      <c r="D667" s="86">
        <v>39.7</v>
      </c>
      <c r="E667" s="86">
        <v>-0.05</v>
      </c>
      <c r="F667" s="86">
        <v>-0.13</v>
      </c>
      <c r="G667" s="87" t="s">
        <v>566</v>
      </c>
      <c r="H667" s="86">
        <v>2.58</v>
      </c>
      <c r="I667" s="86">
        <v>0.0</v>
      </c>
      <c r="J667" s="86">
        <v>70.0</v>
      </c>
      <c r="K667" s="86">
        <v>0.02</v>
      </c>
      <c r="L667" s="86">
        <v>39.44</v>
      </c>
      <c r="M667" s="86">
        <v>39.02</v>
      </c>
      <c r="N667" s="86">
        <v>38.49</v>
      </c>
      <c r="O667" s="86">
        <v>33.0</v>
      </c>
      <c r="P667" s="87" t="s">
        <v>554</v>
      </c>
      <c r="Q667" s="86">
        <v>0.0</v>
      </c>
      <c r="R667" s="86">
        <v>-7.0</v>
      </c>
      <c r="S667" s="88">
        <v>21.0</v>
      </c>
      <c r="T667" s="88">
        <v>30.0</v>
      </c>
      <c r="U667" s="89">
        <v>46132.0</v>
      </c>
      <c r="V667" s="84"/>
      <c r="W667" s="90"/>
    </row>
    <row r="668">
      <c r="A668" s="83" t="s">
        <v>1962</v>
      </c>
      <c r="B668" s="84" t="s">
        <v>1963</v>
      </c>
      <c r="C668" s="84" t="s">
        <v>547</v>
      </c>
      <c r="D668" s="86">
        <v>34.4</v>
      </c>
      <c r="E668" s="86">
        <v>-0.1</v>
      </c>
      <c r="F668" s="86">
        <v>-0.29</v>
      </c>
      <c r="G668" s="87" t="s">
        <v>549</v>
      </c>
      <c r="H668" s="86">
        <v>-0.72</v>
      </c>
      <c r="I668" s="86">
        <v>0.0</v>
      </c>
      <c r="J668" s="86">
        <v>37.0</v>
      </c>
      <c r="K668" s="86">
        <v>0.03</v>
      </c>
      <c r="L668" s="86">
        <v>34.42</v>
      </c>
      <c r="M668" s="86">
        <v>34.59</v>
      </c>
      <c r="N668" s="86">
        <v>34.63</v>
      </c>
      <c r="O668" s="86">
        <v>9.0</v>
      </c>
      <c r="P668" s="87" t="s">
        <v>589</v>
      </c>
      <c r="Q668" s="86">
        <v>0.0</v>
      </c>
      <c r="R668" s="86">
        <v>0.0</v>
      </c>
      <c r="S668" s="88">
        <v>1.0</v>
      </c>
      <c r="T668" s="88">
        <v>2.7</v>
      </c>
      <c r="U668" s="89">
        <v>46132.0</v>
      </c>
      <c r="V668" s="84"/>
      <c r="W668" s="90"/>
    </row>
    <row r="669">
      <c r="A669" s="83" t="s">
        <v>1964</v>
      </c>
      <c r="B669" s="84" t="s">
        <v>1965</v>
      </c>
      <c r="C669" s="84" t="s">
        <v>561</v>
      </c>
      <c r="D669" s="86">
        <v>47.55</v>
      </c>
      <c r="E669" s="86">
        <v>-0.25</v>
      </c>
      <c r="F669" s="86">
        <v>-0.52</v>
      </c>
      <c r="G669" s="87" t="s">
        <v>585</v>
      </c>
      <c r="H669" s="86">
        <v>0.75</v>
      </c>
      <c r="I669" s="86">
        <v>0.0</v>
      </c>
      <c r="J669" s="86">
        <v>120.0</v>
      </c>
      <c r="K669" s="86">
        <v>0.06</v>
      </c>
      <c r="L669" s="86">
        <v>47.68</v>
      </c>
      <c r="M669" s="86">
        <v>47.36</v>
      </c>
      <c r="N669" s="86">
        <v>47.14</v>
      </c>
      <c r="O669" s="86">
        <v>-7.0</v>
      </c>
      <c r="P669" s="87" t="s">
        <v>582</v>
      </c>
      <c r="Q669" s="86">
        <v>0.0</v>
      </c>
      <c r="R669" s="86">
        <v>0.0</v>
      </c>
      <c r="S669" s="88">
        <v>9.0</v>
      </c>
      <c r="T669" s="88">
        <v>7.5</v>
      </c>
      <c r="U669" s="89">
        <v>46132.0</v>
      </c>
      <c r="V669" s="84"/>
      <c r="W669" s="90"/>
    </row>
    <row r="670">
      <c r="A670" s="83" t="s">
        <v>1966</v>
      </c>
      <c r="B670" s="84" t="s">
        <v>1967</v>
      </c>
      <c r="C670" s="84" t="s">
        <v>533</v>
      </c>
      <c r="D670" s="86">
        <v>35.5</v>
      </c>
      <c r="E670" s="86">
        <v>3.2</v>
      </c>
      <c r="F670" s="86">
        <v>9.91</v>
      </c>
      <c r="G670" s="87" t="s">
        <v>554</v>
      </c>
      <c r="H670" s="86">
        <v>22.21</v>
      </c>
      <c r="I670" s="86">
        <v>2.0</v>
      </c>
      <c r="J670" s="86">
        <v>16774.0</v>
      </c>
      <c r="K670" s="86">
        <v>3.82</v>
      </c>
      <c r="L670" s="86">
        <v>31.73</v>
      </c>
      <c r="M670" s="86">
        <v>30.21</v>
      </c>
      <c r="N670" s="86">
        <v>28.54</v>
      </c>
      <c r="O670" s="86">
        <v>3995.0</v>
      </c>
      <c r="P670" s="87" t="s">
        <v>525</v>
      </c>
      <c r="Q670" s="86">
        <v>0.0</v>
      </c>
      <c r="R670" s="86">
        <v>256.0</v>
      </c>
      <c r="S670" s="88">
        <v>5288.0</v>
      </c>
      <c r="T670" s="88">
        <v>31.52</v>
      </c>
      <c r="U670" s="89">
        <v>46132.0</v>
      </c>
      <c r="V670" s="84"/>
      <c r="W670" s="90"/>
    </row>
    <row r="671">
      <c r="A671" s="83" t="s">
        <v>1968</v>
      </c>
      <c r="B671" s="84" t="s">
        <v>1969</v>
      </c>
      <c r="C671" s="84" t="s">
        <v>547</v>
      </c>
      <c r="D671" s="86">
        <v>76.3</v>
      </c>
      <c r="E671" s="86">
        <v>0.0</v>
      </c>
      <c r="F671" s="86">
        <v>0.0</v>
      </c>
      <c r="G671" s="87" t="s">
        <v>626</v>
      </c>
      <c r="H671" s="86">
        <v>-0.26</v>
      </c>
      <c r="I671" s="86">
        <v>0.0</v>
      </c>
      <c r="J671" s="86">
        <v>25.0</v>
      </c>
      <c r="K671" s="86">
        <v>0.02</v>
      </c>
      <c r="L671" s="86">
        <v>76.38</v>
      </c>
      <c r="M671" s="86">
        <v>76.52</v>
      </c>
      <c r="N671" s="86">
        <v>76.42</v>
      </c>
      <c r="O671" s="86">
        <v>7.0</v>
      </c>
      <c r="P671" s="87" t="s">
        <v>554</v>
      </c>
      <c r="Q671" s="86">
        <v>0.0</v>
      </c>
      <c r="R671" s="86">
        <v>0.0</v>
      </c>
      <c r="S671" s="88">
        <v>6.0</v>
      </c>
      <c r="T671" s="88">
        <v>24.0</v>
      </c>
      <c r="U671" s="89">
        <v>46132.0</v>
      </c>
      <c r="V671" s="84"/>
      <c r="W671" s="84"/>
    </row>
    <row r="672">
      <c r="A672" s="83" t="s">
        <v>1970</v>
      </c>
      <c r="B672" s="84" t="s">
        <v>1971</v>
      </c>
      <c r="C672" s="84" t="s">
        <v>601</v>
      </c>
      <c r="D672" s="86">
        <v>18.85</v>
      </c>
      <c r="E672" s="86">
        <v>0.6</v>
      </c>
      <c r="F672" s="86">
        <v>3.29</v>
      </c>
      <c r="G672" s="87" t="s">
        <v>554</v>
      </c>
      <c r="H672" s="86">
        <v>16.63</v>
      </c>
      <c r="I672" s="86">
        <v>1.0</v>
      </c>
      <c r="J672" s="86">
        <v>771.0</v>
      </c>
      <c r="K672" s="86">
        <v>1.38</v>
      </c>
      <c r="L672" s="86">
        <v>17.74</v>
      </c>
      <c r="M672" s="86">
        <v>16.91</v>
      </c>
      <c r="N672" s="86">
        <v>16.84</v>
      </c>
      <c r="O672" s="86">
        <v>-44.0</v>
      </c>
      <c r="P672" s="87" t="s">
        <v>773</v>
      </c>
      <c r="Q672" s="86">
        <v>0.0</v>
      </c>
      <c r="R672" s="86">
        <v>0.0</v>
      </c>
      <c r="S672" s="88">
        <v>177.0</v>
      </c>
      <c r="T672" s="88">
        <v>22.96</v>
      </c>
      <c r="U672" s="89">
        <v>46132.0</v>
      </c>
      <c r="V672" s="84"/>
      <c r="W672" s="90"/>
    </row>
    <row r="673">
      <c r="A673" s="83" t="s">
        <v>1972</v>
      </c>
      <c r="B673" s="84" t="s">
        <v>1973</v>
      </c>
      <c r="C673" s="84" t="s">
        <v>533</v>
      </c>
      <c r="D673" s="86">
        <v>4445.0</v>
      </c>
      <c r="E673" s="86">
        <v>-55.0</v>
      </c>
      <c r="F673" s="86">
        <v>-1.22</v>
      </c>
      <c r="G673" s="87" t="s">
        <v>582</v>
      </c>
      <c r="H673" s="86">
        <v>8.23</v>
      </c>
      <c r="I673" s="86">
        <v>1.0</v>
      </c>
      <c r="J673" s="86">
        <v>1056.0</v>
      </c>
      <c r="K673" s="86">
        <v>0.59</v>
      </c>
      <c r="L673" s="86">
        <v>4337.0</v>
      </c>
      <c r="M673" s="86">
        <v>4250.0</v>
      </c>
      <c r="N673" s="86">
        <v>4034.25</v>
      </c>
      <c r="O673" s="86">
        <v>23.0</v>
      </c>
      <c r="P673" s="87" t="s">
        <v>554</v>
      </c>
      <c r="Q673" s="86">
        <v>14.0</v>
      </c>
      <c r="R673" s="86">
        <v>16.0</v>
      </c>
      <c r="S673" s="88">
        <v>251.0</v>
      </c>
      <c r="T673" s="88">
        <v>23.77</v>
      </c>
      <c r="U673" s="89">
        <v>46132.0</v>
      </c>
      <c r="V673" s="84"/>
      <c r="W673" s="90"/>
    </row>
    <row r="674">
      <c r="A674" s="83" t="s">
        <v>1974</v>
      </c>
      <c r="B674" s="84" t="s">
        <v>1975</v>
      </c>
      <c r="C674" s="84" t="s">
        <v>764</v>
      </c>
      <c r="D674" s="86">
        <v>101.5</v>
      </c>
      <c r="E674" s="86">
        <v>1.0</v>
      </c>
      <c r="F674" s="86">
        <v>1.0</v>
      </c>
      <c r="G674" s="87" t="s">
        <v>558</v>
      </c>
      <c r="H674" s="86">
        <v>-2.38</v>
      </c>
      <c r="I674" s="86">
        <v>0.0</v>
      </c>
      <c r="J674" s="86">
        <v>195.0</v>
      </c>
      <c r="K674" s="86">
        <v>0.51</v>
      </c>
      <c r="L674" s="86">
        <v>101.9</v>
      </c>
      <c r="M674" s="86">
        <v>100.42</v>
      </c>
      <c r="N674" s="86">
        <v>111.05</v>
      </c>
      <c r="O674" s="86">
        <v>-8.0</v>
      </c>
      <c r="P674" s="87" t="s">
        <v>516</v>
      </c>
      <c r="Q674" s="86">
        <v>0.0</v>
      </c>
      <c r="R674" s="86">
        <v>0.0</v>
      </c>
      <c r="S674" s="88">
        <v>12.0</v>
      </c>
      <c r="T674" s="88">
        <v>6.15</v>
      </c>
      <c r="U674" s="89">
        <v>46132.0</v>
      </c>
      <c r="V674" s="84"/>
      <c r="W674" s="90"/>
    </row>
    <row r="675">
      <c r="A675" s="83" t="s">
        <v>1976</v>
      </c>
      <c r="B675" s="84" t="s">
        <v>1977</v>
      </c>
      <c r="C675" s="84" t="s">
        <v>543</v>
      </c>
      <c r="D675" s="86">
        <v>507.0</v>
      </c>
      <c r="E675" s="86">
        <v>-8.0</v>
      </c>
      <c r="F675" s="86">
        <v>-1.55</v>
      </c>
      <c r="G675" s="87" t="s">
        <v>585</v>
      </c>
      <c r="H675" s="86">
        <v>1.85</v>
      </c>
      <c r="I675" s="86">
        <v>0.0</v>
      </c>
      <c r="J675" s="86">
        <v>313.0</v>
      </c>
      <c r="K675" s="86">
        <v>0.06</v>
      </c>
      <c r="L675" s="86">
        <v>512.2</v>
      </c>
      <c r="M675" s="86">
        <v>504.35</v>
      </c>
      <c r="N675" s="86">
        <v>498.35</v>
      </c>
      <c r="O675" s="86">
        <v>-45.0</v>
      </c>
      <c r="P675" s="87" t="s">
        <v>585</v>
      </c>
      <c r="Q675" s="86">
        <v>4.0</v>
      </c>
      <c r="R675" s="86">
        <v>1.0</v>
      </c>
      <c r="S675" s="88">
        <v>82.0</v>
      </c>
      <c r="T675" s="88">
        <v>26.2</v>
      </c>
      <c r="U675" s="89">
        <v>46132.0</v>
      </c>
      <c r="V675" s="84" t="s">
        <v>1978</v>
      </c>
      <c r="W675" s="90"/>
    </row>
    <row r="676">
      <c r="A676" s="83" t="s">
        <v>1979</v>
      </c>
      <c r="B676" s="84" t="s">
        <v>1980</v>
      </c>
      <c r="C676" s="84" t="s">
        <v>547</v>
      </c>
      <c r="D676" s="86">
        <v>24.95</v>
      </c>
      <c r="E676" s="86">
        <v>0.55</v>
      </c>
      <c r="F676" s="86">
        <v>2.25</v>
      </c>
      <c r="G676" s="87" t="s">
        <v>558</v>
      </c>
      <c r="H676" s="86">
        <v>0.04</v>
      </c>
      <c r="I676" s="86">
        <v>0.0</v>
      </c>
      <c r="J676" s="86">
        <v>1752.0</v>
      </c>
      <c r="K676" s="86">
        <v>0.99</v>
      </c>
      <c r="L676" s="86">
        <v>24.73</v>
      </c>
      <c r="M676" s="86">
        <v>24.63</v>
      </c>
      <c r="N676" s="86">
        <v>25.09</v>
      </c>
      <c r="O676" s="86">
        <v>231.0</v>
      </c>
      <c r="P676" s="87" t="s">
        <v>520</v>
      </c>
      <c r="Q676" s="86">
        <v>0.0</v>
      </c>
      <c r="R676" s="86">
        <v>0.0</v>
      </c>
      <c r="S676" s="88">
        <v>435.0</v>
      </c>
      <c r="T676" s="88">
        <v>24.83</v>
      </c>
      <c r="U676" s="89">
        <v>46132.0</v>
      </c>
      <c r="V676" s="84"/>
      <c r="W676" s="90"/>
    </row>
    <row r="677">
      <c r="A677" s="83" t="s">
        <v>1981</v>
      </c>
      <c r="B677" s="84" t="s">
        <v>1982</v>
      </c>
      <c r="C677" s="84" t="s">
        <v>523</v>
      </c>
      <c r="D677" s="86">
        <v>138.0</v>
      </c>
      <c r="E677" s="86">
        <v>-2.0</v>
      </c>
      <c r="F677" s="86">
        <v>-1.43</v>
      </c>
      <c r="G677" s="87" t="s">
        <v>553</v>
      </c>
      <c r="H677" s="86">
        <v>-1.09</v>
      </c>
      <c r="I677" s="86">
        <v>0.0</v>
      </c>
      <c r="J677" s="86">
        <v>403.0</v>
      </c>
      <c r="K677" s="86">
        <v>0.42</v>
      </c>
      <c r="L677" s="86">
        <v>141.1</v>
      </c>
      <c r="M677" s="86">
        <v>141.25</v>
      </c>
      <c r="N677" s="86">
        <v>141.15</v>
      </c>
      <c r="O677" s="86">
        <v>-187.0</v>
      </c>
      <c r="P677" s="87" t="s">
        <v>544</v>
      </c>
      <c r="Q677" s="86">
        <v>0.0</v>
      </c>
      <c r="R677" s="86">
        <v>0.0</v>
      </c>
      <c r="S677" s="88">
        <v>23.0</v>
      </c>
      <c r="T677" s="88">
        <v>5.71</v>
      </c>
      <c r="U677" s="89">
        <v>46132.0</v>
      </c>
      <c r="V677" s="84"/>
      <c r="W677" s="91">
        <v>46128.0</v>
      </c>
    </row>
    <row r="678">
      <c r="A678" s="83" t="s">
        <v>1983</v>
      </c>
      <c r="B678" s="84" t="s">
        <v>1984</v>
      </c>
      <c r="C678" s="84" t="s">
        <v>615</v>
      </c>
      <c r="D678" s="86">
        <v>14.45</v>
      </c>
      <c r="E678" s="86">
        <v>-0.5</v>
      </c>
      <c r="F678" s="86">
        <v>-3.34</v>
      </c>
      <c r="G678" s="87" t="s">
        <v>570</v>
      </c>
      <c r="H678" s="86">
        <v>-1.28</v>
      </c>
      <c r="I678" s="86">
        <v>0.0</v>
      </c>
      <c r="J678" s="86">
        <v>32.0</v>
      </c>
      <c r="K678" s="86">
        <v>0.03</v>
      </c>
      <c r="L678" s="86">
        <v>14.64</v>
      </c>
      <c r="M678" s="86">
        <v>14.62</v>
      </c>
      <c r="N678" s="86">
        <v>14.73</v>
      </c>
      <c r="O678" s="86">
        <v>12.0</v>
      </c>
      <c r="P678" s="87" t="s">
        <v>554</v>
      </c>
      <c r="Q678" s="86">
        <v>0.0</v>
      </c>
      <c r="R678" s="86">
        <v>0.0</v>
      </c>
      <c r="S678" s="88">
        <v>5.0</v>
      </c>
      <c r="T678" s="88">
        <v>15.62</v>
      </c>
      <c r="U678" s="89">
        <v>46132.0</v>
      </c>
      <c r="V678" s="84"/>
      <c r="W678" s="90"/>
    </row>
    <row r="679">
      <c r="A679" s="83" t="s">
        <v>1985</v>
      </c>
      <c r="B679" s="84" t="s">
        <v>1986</v>
      </c>
      <c r="C679" s="84" t="s">
        <v>561</v>
      </c>
      <c r="D679" s="86">
        <v>15.1</v>
      </c>
      <c r="E679" s="86">
        <v>-0.4</v>
      </c>
      <c r="F679" s="86">
        <v>-2.58</v>
      </c>
      <c r="G679" s="87" t="s">
        <v>626</v>
      </c>
      <c r="H679" s="86">
        <v>4.25</v>
      </c>
      <c r="I679" s="86">
        <v>0.0</v>
      </c>
      <c r="J679" s="86">
        <v>807.0</v>
      </c>
      <c r="K679" s="86">
        <v>0.66</v>
      </c>
      <c r="L679" s="86">
        <v>15.05</v>
      </c>
      <c r="M679" s="86">
        <v>14.63</v>
      </c>
      <c r="N679" s="86">
        <v>14.46</v>
      </c>
      <c r="O679" s="86">
        <v>54.0</v>
      </c>
      <c r="P679" s="87" t="s">
        <v>534</v>
      </c>
      <c r="Q679" s="86">
        <v>0.0</v>
      </c>
      <c r="R679" s="86">
        <v>13.0</v>
      </c>
      <c r="S679" s="88">
        <v>217.0</v>
      </c>
      <c r="T679" s="88">
        <v>26.89</v>
      </c>
      <c r="U679" s="89">
        <v>46132.0</v>
      </c>
      <c r="V679" s="84"/>
      <c r="W679" s="90"/>
    </row>
    <row r="680">
      <c r="A680" s="83" t="s">
        <v>1987</v>
      </c>
      <c r="B680" s="84" t="s">
        <v>1988</v>
      </c>
      <c r="C680" s="84" t="s">
        <v>519</v>
      </c>
      <c r="D680" s="86">
        <v>233.5</v>
      </c>
      <c r="E680" s="86">
        <v>21.0</v>
      </c>
      <c r="F680" s="86">
        <v>9.88</v>
      </c>
      <c r="G680" s="87" t="s">
        <v>534</v>
      </c>
      <c r="H680" s="86">
        <v>32.92</v>
      </c>
      <c r="I680" s="86">
        <v>6.0</v>
      </c>
      <c r="J680" s="86">
        <v>846.0</v>
      </c>
      <c r="K680" s="86">
        <v>0.99</v>
      </c>
      <c r="L680" s="86">
        <v>204.5</v>
      </c>
      <c r="M680" s="86">
        <v>175.75</v>
      </c>
      <c r="N680" s="86">
        <v>152.43</v>
      </c>
      <c r="O680" s="86">
        <v>-261.0</v>
      </c>
      <c r="P680" s="87" t="s">
        <v>833</v>
      </c>
      <c r="Q680" s="86">
        <v>-19.0</v>
      </c>
      <c r="R680" s="86">
        <v>-17.0</v>
      </c>
      <c r="S680" s="88">
        <v>0.0</v>
      </c>
      <c r="T680" s="88">
        <v>0.0</v>
      </c>
      <c r="U680" s="89">
        <v>46132.0</v>
      </c>
      <c r="V680" s="84"/>
      <c r="W680" s="91">
        <v>46135.0</v>
      </c>
    </row>
    <row r="681">
      <c r="A681" s="83" t="s">
        <v>1989</v>
      </c>
      <c r="B681" s="84" t="s">
        <v>1990</v>
      </c>
      <c r="C681" s="84" t="s">
        <v>601</v>
      </c>
      <c r="D681" s="86">
        <v>22.0</v>
      </c>
      <c r="E681" s="86">
        <v>-0.75</v>
      </c>
      <c r="F681" s="86">
        <v>-3.3</v>
      </c>
      <c r="G681" s="87" t="s">
        <v>570</v>
      </c>
      <c r="H681" s="86">
        <v>0.81</v>
      </c>
      <c r="I681" s="86">
        <v>0.0</v>
      </c>
      <c r="J681" s="86">
        <v>5.0</v>
      </c>
      <c r="K681" s="86">
        <v>0.01</v>
      </c>
      <c r="L681" s="86">
        <v>22.16</v>
      </c>
      <c r="M681" s="86">
        <v>21.83</v>
      </c>
      <c r="N681" s="86">
        <v>21.56</v>
      </c>
      <c r="O681" s="86">
        <v>0.0</v>
      </c>
      <c r="P681" s="87" t="s">
        <v>516</v>
      </c>
      <c r="Q681" s="86">
        <v>0.0</v>
      </c>
      <c r="R681" s="86">
        <v>0.0</v>
      </c>
      <c r="S681" s="88">
        <v>1.0</v>
      </c>
      <c r="T681" s="88">
        <v>20.0</v>
      </c>
      <c r="U681" s="89">
        <v>46132.0</v>
      </c>
      <c r="V681" s="84"/>
      <c r="W681" s="90"/>
    </row>
    <row r="682">
      <c r="A682" s="83" t="s">
        <v>1991</v>
      </c>
      <c r="B682" s="84" t="s">
        <v>1992</v>
      </c>
      <c r="C682" s="84" t="s">
        <v>561</v>
      </c>
      <c r="D682" s="86">
        <v>57.0</v>
      </c>
      <c r="E682" s="86">
        <v>-1.0</v>
      </c>
      <c r="F682" s="86">
        <v>-1.72</v>
      </c>
      <c r="G682" s="87" t="s">
        <v>773</v>
      </c>
      <c r="H682" s="86">
        <v>0.39</v>
      </c>
      <c r="I682" s="86">
        <v>0.0</v>
      </c>
      <c r="J682" s="86">
        <v>178.0</v>
      </c>
      <c r="K682" s="86">
        <v>0.48</v>
      </c>
      <c r="L682" s="86">
        <v>57.3</v>
      </c>
      <c r="M682" s="86">
        <v>56.02</v>
      </c>
      <c r="N682" s="86">
        <v>55.15</v>
      </c>
      <c r="O682" s="86">
        <v>-25.0</v>
      </c>
      <c r="P682" s="87" t="s">
        <v>773</v>
      </c>
      <c r="Q682" s="86">
        <v>0.0</v>
      </c>
      <c r="R682" s="86">
        <v>0.0</v>
      </c>
      <c r="S682" s="88">
        <v>81.0</v>
      </c>
      <c r="T682" s="88">
        <v>45.51</v>
      </c>
      <c r="U682" s="89">
        <v>46132.0</v>
      </c>
      <c r="V682" s="84"/>
      <c r="W682" s="90"/>
    </row>
    <row r="683">
      <c r="A683" s="83" t="s">
        <v>1993</v>
      </c>
      <c r="B683" s="84" t="s">
        <v>1994</v>
      </c>
      <c r="C683" s="84" t="s">
        <v>892</v>
      </c>
      <c r="D683" s="86">
        <v>26.0</v>
      </c>
      <c r="E683" s="86">
        <v>-0.05</v>
      </c>
      <c r="F683" s="86">
        <v>-0.19</v>
      </c>
      <c r="G683" s="87" t="s">
        <v>566</v>
      </c>
      <c r="H683" s="86">
        <v>1.36</v>
      </c>
      <c r="I683" s="86">
        <v>0.0</v>
      </c>
      <c r="J683" s="86">
        <v>247.0</v>
      </c>
      <c r="K683" s="86">
        <v>0.08</v>
      </c>
      <c r="L683" s="86">
        <v>25.95</v>
      </c>
      <c r="M683" s="86">
        <v>25.74</v>
      </c>
      <c r="N683" s="86">
        <v>25.48</v>
      </c>
      <c r="O683" s="86">
        <v>-10.0</v>
      </c>
      <c r="P683" s="87" t="s">
        <v>582</v>
      </c>
      <c r="Q683" s="86">
        <v>0.0</v>
      </c>
      <c r="R683" s="86">
        <v>0.0</v>
      </c>
      <c r="S683" s="88">
        <v>10.0</v>
      </c>
      <c r="T683" s="88">
        <v>4.05</v>
      </c>
      <c r="U683" s="89">
        <v>46132.0</v>
      </c>
      <c r="V683" s="84"/>
      <c r="W683" s="90"/>
    </row>
    <row r="684">
      <c r="A684" s="83" t="s">
        <v>1995</v>
      </c>
      <c r="B684" s="84" t="s">
        <v>1996</v>
      </c>
      <c r="C684" s="84" t="s">
        <v>515</v>
      </c>
      <c r="D684" s="86">
        <v>39.75</v>
      </c>
      <c r="E684" s="86">
        <v>0.25</v>
      </c>
      <c r="F684" s="86">
        <v>0.63</v>
      </c>
      <c r="G684" s="87" t="s">
        <v>525</v>
      </c>
      <c r="H684" s="86">
        <v>1.15</v>
      </c>
      <c r="I684" s="86">
        <v>0.0</v>
      </c>
      <c r="J684" s="86">
        <v>26420.0</v>
      </c>
      <c r="K684" s="86">
        <v>0.18</v>
      </c>
      <c r="L684" s="86">
        <v>39.61</v>
      </c>
      <c r="M684" s="86">
        <v>39.57</v>
      </c>
      <c r="N684" s="86">
        <v>39.21</v>
      </c>
      <c r="O684" s="86">
        <v>6863.0</v>
      </c>
      <c r="P684" s="87" t="s">
        <v>525</v>
      </c>
      <c r="Q684" s="86">
        <v>-7799.0</v>
      </c>
      <c r="R684" s="86">
        <v>48.0</v>
      </c>
      <c r="S684" s="88">
        <v>2916.0</v>
      </c>
      <c r="T684" s="88">
        <v>11.04</v>
      </c>
      <c r="U684" s="89">
        <v>46132.0</v>
      </c>
      <c r="V684" s="84"/>
      <c r="W684" s="90"/>
    </row>
    <row r="685">
      <c r="A685" s="83" t="s">
        <v>1997</v>
      </c>
      <c r="B685" s="84" t="s">
        <v>1998</v>
      </c>
      <c r="C685" s="84" t="s">
        <v>596</v>
      </c>
      <c r="D685" s="86">
        <v>30.15</v>
      </c>
      <c r="E685" s="86">
        <v>-0.9</v>
      </c>
      <c r="F685" s="86">
        <v>-2.9</v>
      </c>
      <c r="G685" s="87" t="s">
        <v>524</v>
      </c>
      <c r="H685" s="86">
        <v>-0.26</v>
      </c>
      <c r="I685" s="86">
        <v>0.0</v>
      </c>
      <c r="J685" s="86">
        <v>1104.0</v>
      </c>
      <c r="K685" s="86">
        <v>0.26</v>
      </c>
      <c r="L685" s="86">
        <v>30.71</v>
      </c>
      <c r="M685" s="86">
        <v>30.56</v>
      </c>
      <c r="N685" s="86">
        <v>30.51</v>
      </c>
      <c r="O685" s="86">
        <v>-538.0</v>
      </c>
      <c r="P685" s="87" t="s">
        <v>585</v>
      </c>
      <c r="Q685" s="86">
        <v>-123.0</v>
      </c>
      <c r="R685" s="86">
        <v>-16.0</v>
      </c>
      <c r="S685" s="88">
        <v>107.0</v>
      </c>
      <c r="T685" s="88">
        <v>9.69</v>
      </c>
      <c r="U685" s="89">
        <v>46132.0</v>
      </c>
      <c r="V685" s="84" t="s">
        <v>1999</v>
      </c>
      <c r="W685" s="90"/>
    </row>
    <row r="686">
      <c r="A686" s="83" t="s">
        <v>2000</v>
      </c>
      <c r="B686" s="84" t="s">
        <v>2001</v>
      </c>
      <c r="C686" s="84" t="s">
        <v>754</v>
      </c>
      <c r="D686" s="86">
        <v>17.5</v>
      </c>
      <c r="E686" s="86">
        <v>0.5</v>
      </c>
      <c r="F686" s="86">
        <v>2.94</v>
      </c>
      <c r="G686" s="87" t="s">
        <v>612</v>
      </c>
      <c r="H686" s="86">
        <v>2.94</v>
      </c>
      <c r="I686" s="86">
        <v>0.0</v>
      </c>
      <c r="J686" s="86">
        <v>4.0</v>
      </c>
      <c r="K686" s="86">
        <v>0.03</v>
      </c>
      <c r="L686" s="86">
        <v>17.1</v>
      </c>
      <c r="M686" s="86">
        <v>17.07</v>
      </c>
      <c r="N686" s="86">
        <v>17.12</v>
      </c>
      <c r="O686" s="86">
        <v>0.0</v>
      </c>
      <c r="P686" s="87" t="s">
        <v>516</v>
      </c>
      <c r="Q686" s="86">
        <v>0.0</v>
      </c>
      <c r="R686" s="86">
        <v>0.0</v>
      </c>
      <c r="S686" s="88">
        <v>0.0</v>
      </c>
      <c r="T686" s="88">
        <v>0.0</v>
      </c>
      <c r="U686" s="89">
        <v>46132.0</v>
      </c>
      <c r="V686" s="84"/>
      <c r="W686" s="84"/>
    </row>
    <row r="687">
      <c r="A687" s="83" t="s">
        <v>2002</v>
      </c>
      <c r="B687" s="84" t="s">
        <v>2003</v>
      </c>
      <c r="C687" s="84" t="s">
        <v>565</v>
      </c>
      <c r="D687" s="86">
        <v>23.15</v>
      </c>
      <c r="E687" s="86">
        <v>0.0</v>
      </c>
      <c r="F687" s="86">
        <v>0.0</v>
      </c>
      <c r="G687" s="87" t="s">
        <v>585</v>
      </c>
      <c r="H687" s="86">
        <v>1.97</v>
      </c>
      <c r="I687" s="86">
        <v>0.0</v>
      </c>
      <c r="J687" s="86">
        <v>289.0</v>
      </c>
      <c r="K687" s="86">
        <v>0.16</v>
      </c>
      <c r="L687" s="86">
        <v>23.05</v>
      </c>
      <c r="M687" s="86">
        <v>23.26</v>
      </c>
      <c r="N687" s="86">
        <v>23.67</v>
      </c>
      <c r="O687" s="86">
        <v>-27.0</v>
      </c>
      <c r="P687" s="87" t="s">
        <v>566</v>
      </c>
      <c r="Q687" s="86">
        <v>0.0</v>
      </c>
      <c r="R687" s="86">
        <v>-1.0</v>
      </c>
      <c r="S687" s="88">
        <v>56.0</v>
      </c>
      <c r="T687" s="88">
        <v>19.38</v>
      </c>
      <c r="U687" s="89">
        <v>46132.0</v>
      </c>
      <c r="V687" s="84"/>
      <c r="W687" s="90"/>
    </row>
    <row r="688">
      <c r="A688" s="83" t="s">
        <v>2004</v>
      </c>
      <c r="B688" s="84" t="s">
        <v>2005</v>
      </c>
      <c r="C688" s="84" t="s">
        <v>623</v>
      </c>
      <c r="D688" s="86">
        <v>13.1</v>
      </c>
      <c r="E688" s="86">
        <v>0.0</v>
      </c>
      <c r="F688" s="86">
        <v>0.0</v>
      </c>
      <c r="G688" s="87" t="s">
        <v>535</v>
      </c>
      <c r="H688" s="86">
        <v>5.57</v>
      </c>
      <c r="I688" s="86">
        <v>0.0</v>
      </c>
      <c r="J688" s="86">
        <v>134.0</v>
      </c>
      <c r="K688" s="86">
        <v>0.1</v>
      </c>
      <c r="L688" s="86">
        <v>12.99</v>
      </c>
      <c r="M688" s="86">
        <v>12.68</v>
      </c>
      <c r="N688" s="86">
        <v>12.72</v>
      </c>
      <c r="O688" s="86">
        <v>16.0</v>
      </c>
      <c r="P688" s="87" t="s">
        <v>554</v>
      </c>
      <c r="Q688" s="86">
        <v>0.0</v>
      </c>
      <c r="R688" s="86">
        <v>0.0</v>
      </c>
      <c r="S688" s="88">
        <v>8.0</v>
      </c>
      <c r="T688" s="88">
        <v>5.97</v>
      </c>
      <c r="U688" s="89">
        <v>46132.0</v>
      </c>
      <c r="V688" s="84"/>
      <c r="W688" s="90"/>
    </row>
    <row r="689">
      <c r="A689" s="83" t="s">
        <v>2006</v>
      </c>
      <c r="B689" s="84" t="s">
        <v>2007</v>
      </c>
      <c r="C689" s="84" t="s">
        <v>523</v>
      </c>
      <c r="D689" s="86">
        <v>393.5</v>
      </c>
      <c r="E689" s="86">
        <v>-4.0</v>
      </c>
      <c r="F689" s="86">
        <v>-1.01</v>
      </c>
      <c r="G689" s="87" t="s">
        <v>516</v>
      </c>
      <c r="H689" s="86">
        <v>-2.62</v>
      </c>
      <c r="I689" s="86">
        <v>0.0</v>
      </c>
      <c r="J689" s="86">
        <v>15.0</v>
      </c>
      <c r="K689" s="86">
        <v>0.03</v>
      </c>
      <c r="L689" s="86">
        <v>398.8</v>
      </c>
      <c r="M689" s="86">
        <v>393.6</v>
      </c>
      <c r="N689" s="86">
        <v>391.35</v>
      </c>
      <c r="O689" s="86">
        <v>-1.0</v>
      </c>
      <c r="P689" s="87" t="s">
        <v>664</v>
      </c>
      <c r="Q689" s="86">
        <v>0.0</v>
      </c>
      <c r="R689" s="86">
        <v>0.0</v>
      </c>
      <c r="S689" s="88">
        <v>4.0</v>
      </c>
      <c r="T689" s="88">
        <v>26.67</v>
      </c>
      <c r="U689" s="89">
        <v>46132.0</v>
      </c>
      <c r="V689" s="84"/>
      <c r="W689" s="90"/>
    </row>
    <row r="690">
      <c r="A690" s="83" t="s">
        <v>2008</v>
      </c>
      <c r="B690" s="84" t="s">
        <v>2009</v>
      </c>
      <c r="C690" s="84" t="s">
        <v>538</v>
      </c>
      <c r="D690" s="86">
        <v>52.4</v>
      </c>
      <c r="E690" s="86">
        <v>1.6</v>
      </c>
      <c r="F690" s="86">
        <v>3.15</v>
      </c>
      <c r="G690" s="87" t="s">
        <v>525</v>
      </c>
      <c r="H690" s="86">
        <v>5.78</v>
      </c>
      <c r="I690" s="86">
        <v>0.0</v>
      </c>
      <c r="J690" s="86">
        <v>374.0</v>
      </c>
      <c r="K690" s="86">
        <v>0.47</v>
      </c>
      <c r="L690" s="86">
        <v>51.2</v>
      </c>
      <c r="M690" s="86">
        <v>50.43</v>
      </c>
      <c r="N690" s="86">
        <v>49.32</v>
      </c>
      <c r="O690" s="86">
        <v>40.0</v>
      </c>
      <c r="P690" s="87" t="s">
        <v>525</v>
      </c>
      <c r="Q690" s="86">
        <v>0.0</v>
      </c>
      <c r="R690" s="86">
        <v>-1.0</v>
      </c>
      <c r="S690" s="88">
        <v>41.0</v>
      </c>
      <c r="T690" s="88">
        <v>10.96</v>
      </c>
      <c r="U690" s="89">
        <v>46132.0</v>
      </c>
      <c r="V690" s="84"/>
      <c r="W690" s="84"/>
    </row>
    <row r="691">
      <c r="A691" s="83" t="s">
        <v>2010</v>
      </c>
      <c r="B691" s="84" t="s">
        <v>2011</v>
      </c>
      <c r="C691" s="84" t="s">
        <v>565</v>
      </c>
      <c r="D691" s="86">
        <v>670.0</v>
      </c>
      <c r="E691" s="86">
        <v>-15.0</v>
      </c>
      <c r="F691" s="86">
        <v>-2.19</v>
      </c>
      <c r="G691" s="87" t="s">
        <v>535</v>
      </c>
      <c r="H691" s="86">
        <v>9.4</v>
      </c>
      <c r="I691" s="86">
        <v>8.0</v>
      </c>
      <c r="J691" s="86">
        <v>772.0</v>
      </c>
      <c r="K691" s="86">
        <v>0.86</v>
      </c>
      <c r="L691" s="86">
        <v>679.6</v>
      </c>
      <c r="M691" s="86">
        <v>625.0</v>
      </c>
      <c r="N691" s="86">
        <v>496.75</v>
      </c>
      <c r="O691" s="86">
        <v>-190.0</v>
      </c>
      <c r="P691" s="87" t="s">
        <v>626</v>
      </c>
      <c r="Q691" s="86">
        <v>-12.0</v>
      </c>
      <c r="R691" s="86">
        <v>-33.0</v>
      </c>
      <c r="S691" s="88">
        <v>0.0</v>
      </c>
      <c r="T691" s="88">
        <v>0.0</v>
      </c>
      <c r="U691" s="89">
        <v>46132.0</v>
      </c>
      <c r="V691" s="84"/>
      <c r="W691" s="90"/>
    </row>
    <row r="692">
      <c r="A692" s="83" t="s">
        <v>2012</v>
      </c>
      <c r="B692" s="84" t="s">
        <v>2013</v>
      </c>
      <c r="C692" s="84" t="s">
        <v>588</v>
      </c>
      <c r="D692" s="86">
        <v>28.05</v>
      </c>
      <c r="E692" s="86">
        <v>-0.4</v>
      </c>
      <c r="F692" s="86">
        <v>-1.41</v>
      </c>
      <c r="G692" s="87" t="s">
        <v>544</v>
      </c>
      <c r="H692" s="86">
        <v>-2.25</v>
      </c>
      <c r="I692" s="86">
        <v>0.0</v>
      </c>
      <c r="J692" s="86">
        <v>28.0</v>
      </c>
      <c r="K692" s="86">
        <v>0.03</v>
      </c>
      <c r="L692" s="86">
        <v>28.61</v>
      </c>
      <c r="M692" s="86">
        <v>28.49</v>
      </c>
      <c r="N692" s="86">
        <v>28.67</v>
      </c>
      <c r="O692" s="86">
        <v>11.0</v>
      </c>
      <c r="P692" s="87" t="s">
        <v>554</v>
      </c>
      <c r="Q692" s="86">
        <v>0.0</v>
      </c>
      <c r="R692" s="86">
        <v>0.0</v>
      </c>
      <c r="S692" s="88">
        <v>2.0</v>
      </c>
      <c r="T692" s="88">
        <v>7.14</v>
      </c>
      <c r="U692" s="89">
        <v>46132.0</v>
      </c>
      <c r="V692" s="84"/>
      <c r="W692" s="90"/>
    </row>
    <row r="693">
      <c r="A693" s="83" t="s">
        <v>2014</v>
      </c>
      <c r="B693" s="84" t="s">
        <v>2015</v>
      </c>
      <c r="C693" s="84" t="s">
        <v>588</v>
      </c>
      <c r="D693" s="86">
        <v>50.5</v>
      </c>
      <c r="E693" s="86">
        <v>-1.1</v>
      </c>
      <c r="F693" s="86">
        <v>-2.13</v>
      </c>
      <c r="G693" s="87" t="s">
        <v>833</v>
      </c>
      <c r="H693" s="86">
        <v>0.04</v>
      </c>
      <c r="I693" s="86">
        <v>0.0</v>
      </c>
      <c r="J693" s="86">
        <v>432.0</v>
      </c>
      <c r="K693" s="86">
        <v>0.2</v>
      </c>
      <c r="L693" s="86">
        <v>50.82</v>
      </c>
      <c r="M693" s="86">
        <v>50.68</v>
      </c>
      <c r="N693" s="86">
        <v>51.12</v>
      </c>
      <c r="O693" s="86">
        <v>-219.0</v>
      </c>
      <c r="P693" s="87" t="s">
        <v>585</v>
      </c>
      <c r="Q693" s="86">
        <v>0.0</v>
      </c>
      <c r="R693" s="86">
        <v>1.0</v>
      </c>
      <c r="S693" s="88">
        <v>54.0</v>
      </c>
      <c r="T693" s="88">
        <v>12.5</v>
      </c>
      <c r="U693" s="89">
        <v>46132.0</v>
      </c>
      <c r="V693" s="84"/>
      <c r="W693" s="84"/>
    </row>
    <row r="694">
      <c r="A694" s="83" t="s">
        <v>2016</v>
      </c>
      <c r="B694" s="84" t="s">
        <v>2017</v>
      </c>
      <c r="C694" s="84" t="s">
        <v>557</v>
      </c>
      <c r="D694" s="86">
        <v>84.1</v>
      </c>
      <c r="E694" s="86">
        <v>0.0</v>
      </c>
      <c r="F694" s="86">
        <v>0.0</v>
      </c>
      <c r="G694" s="87" t="s">
        <v>570</v>
      </c>
      <c r="H694" s="86">
        <v>2.06</v>
      </c>
      <c r="I694" s="86">
        <v>0.0</v>
      </c>
      <c r="J694" s="86">
        <v>10488.0</v>
      </c>
      <c r="K694" s="86">
        <v>0.79</v>
      </c>
      <c r="L694" s="86">
        <v>83.08</v>
      </c>
      <c r="M694" s="86">
        <v>81.32</v>
      </c>
      <c r="N694" s="86">
        <v>79.64</v>
      </c>
      <c r="O694" s="86">
        <v>1390.0</v>
      </c>
      <c r="P694" s="87" t="s">
        <v>578</v>
      </c>
      <c r="Q694" s="86">
        <v>0.0</v>
      </c>
      <c r="R694" s="86">
        <v>-520.0</v>
      </c>
      <c r="S694" s="88">
        <v>3520.0</v>
      </c>
      <c r="T694" s="88">
        <v>33.56</v>
      </c>
      <c r="U694" s="89">
        <v>46132.0</v>
      </c>
      <c r="V694" s="84"/>
      <c r="W694" s="90"/>
    </row>
    <row r="695">
      <c r="A695" s="83" t="s">
        <v>2018</v>
      </c>
      <c r="B695" s="84" t="s">
        <v>2019</v>
      </c>
      <c r="C695" s="84" t="s">
        <v>561</v>
      </c>
      <c r="D695" s="86">
        <v>505.0</v>
      </c>
      <c r="E695" s="86">
        <v>10.0</v>
      </c>
      <c r="F695" s="86">
        <v>2.02</v>
      </c>
      <c r="G695" s="87" t="s">
        <v>520</v>
      </c>
      <c r="H695" s="86">
        <v>4.85</v>
      </c>
      <c r="I695" s="86">
        <v>1.0</v>
      </c>
      <c r="J695" s="86">
        <v>254.0</v>
      </c>
      <c r="K695" s="86">
        <v>0.79</v>
      </c>
      <c r="L695" s="86">
        <v>490.4</v>
      </c>
      <c r="M695" s="86">
        <v>484.95</v>
      </c>
      <c r="N695" s="86">
        <v>466.6</v>
      </c>
      <c r="O695" s="86">
        <v>19.0</v>
      </c>
      <c r="P695" s="87" t="s">
        <v>554</v>
      </c>
      <c r="Q695" s="86">
        <v>0.0</v>
      </c>
      <c r="R695" s="86">
        <v>3.0</v>
      </c>
      <c r="S695" s="88">
        <v>101.0</v>
      </c>
      <c r="T695" s="88">
        <v>39.76</v>
      </c>
      <c r="U695" s="89">
        <v>46132.0</v>
      </c>
      <c r="V695" s="84"/>
      <c r="W695" s="90"/>
    </row>
    <row r="696">
      <c r="A696" s="83" t="s">
        <v>2020</v>
      </c>
      <c r="B696" s="84" t="s">
        <v>2021</v>
      </c>
      <c r="C696" s="84" t="s">
        <v>547</v>
      </c>
      <c r="D696" s="86">
        <v>49.9</v>
      </c>
      <c r="E696" s="86">
        <v>-0.2</v>
      </c>
      <c r="F696" s="86">
        <v>-0.4</v>
      </c>
      <c r="G696" s="87" t="s">
        <v>524</v>
      </c>
      <c r="H696" s="86">
        <v>-0.4</v>
      </c>
      <c r="I696" s="86">
        <v>0.0</v>
      </c>
      <c r="J696" s="86">
        <v>2930.0</v>
      </c>
      <c r="K696" s="86">
        <v>1.18</v>
      </c>
      <c r="L696" s="86">
        <v>50.14</v>
      </c>
      <c r="M696" s="86">
        <v>50.24</v>
      </c>
      <c r="N696" s="86">
        <v>51.7</v>
      </c>
      <c r="O696" s="86">
        <v>-884.0</v>
      </c>
      <c r="P696" s="87" t="s">
        <v>516</v>
      </c>
      <c r="Q696" s="86">
        <v>0.0</v>
      </c>
      <c r="R696" s="86">
        <v>1.0</v>
      </c>
      <c r="S696" s="88">
        <v>378.0</v>
      </c>
      <c r="T696" s="88">
        <v>12.9</v>
      </c>
      <c r="U696" s="89">
        <v>46132.0</v>
      </c>
      <c r="V696" s="84" t="s">
        <v>2022</v>
      </c>
      <c r="W696" s="90"/>
    </row>
    <row r="697">
      <c r="A697" s="83" t="s">
        <v>2023</v>
      </c>
      <c r="B697" s="84" t="s">
        <v>2024</v>
      </c>
      <c r="C697" s="84" t="s">
        <v>533</v>
      </c>
      <c r="D697" s="86">
        <v>473.0</v>
      </c>
      <c r="E697" s="86">
        <v>43.0</v>
      </c>
      <c r="F697" s="86">
        <v>10.0</v>
      </c>
      <c r="G697" s="87" t="s">
        <v>575</v>
      </c>
      <c r="H697" s="86">
        <v>22.47</v>
      </c>
      <c r="I697" s="86">
        <v>1.0</v>
      </c>
      <c r="J697" s="86">
        <v>4179.0</v>
      </c>
      <c r="K697" s="86">
        <v>4.35</v>
      </c>
      <c r="L697" s="86">
        <v>428.9</v>
      </c>
      <c r="M697" s="86">
        <v>411.55</v>
      </c>
      <c r="N697" s="86">
        <v>402.38</v>
      </c>
      <c r="O697" s="86">
        <v>459.0</v>
      </c>
      <c r="P697" s="87" t="s">
        <v>539</v>
      </c>
      <c r="Q697" s="86">
        <v>-1.0</v>
      </c>
      <c r="R697" s="86">
        <v>143.0</v>
      </c>
      <c r="S697" s="88">
        <v>1438.0</v>
      </c>
      <c r="T697" s="88">
        <v>34.41</v>
      </c>
      <c r="U697" s="89">
        <v>46132.0</v>
      </c>
      <c r="V697" s="84"/>
      <c r="W697" s="90"/>
    </row>
    <row r="698">
      <c r="A698" s="83" t="s">
        <v>2025</v>
      </c>
      <c r="B698" s="84" t="s">
        <v>2026</v>
      </c>
      <c r="C698" s="84" t="s">
        <v>523</v>
      </c>
      <c r="D698" s="86">
        <v>44.15</v>
      </c>
      <c r="E698" s="86">
        <v>-0.55</v>
      </c>
      <c r="F698" s="86">
        <v>-1.23</v>
      </c>
      <c r="G698" s="87" t="s">
        <v>549</v>
      </c>
      <c r="H698" s="86">
        <v>-1.9</v>
      </c>
      <c r="I698" s="86">
        <v>0.0</v>
      </c>
      <c r="J698" s="86">
        <v>53.0</v>
      </c>
      <c r="K698" s="86">
        <v>0.2</v>
      </c>
      <c r="L698" s="86">
        <v>44.61</v>
      </c>
      <c r="M698" s="86">
        <v>44.94</v>
      </c>
      <c r="N698" s="86">
        <v>45.04</v>
      </c>
      <c r="O698" s="86">
        <v>11.0</v>
      </c>
      <c r="P698" s="87" t="s">
        <v>520</v>
      </c>
      <c r="Q698" s="86">
        <v>0.0</v>
      </c>
      <c r="R698" s="86">
        <v>0.0</v>
      </c>
      <c r="S698" s="88">
        <v>2.0</v>
      </c>
      <c r="T698" s="88">
        <v>3.77</v>
      </c>
      <c r="U698" s="89">
        <v>46132.0</v>
      </c>
      <c r="V698" s="84"/>
      <c r="W698" s="90"/>
    </row>
    <row r="699">
      <c r="A699" s="83" t="s">
        <v>2027</v>
      </c>
      <c r="B699" s="84" t="s">
        <v>2028</v>
      </c>
      <c r="C699" s="84" t="s">
        <v>557</v>
      </c>
      <c r="D699" s="86">
        <v>306.0</v>
      </c>
      <c r="E699" s="86">
        <v>5.0</v>
      </c>
      <c r="F699" s="86">
        <v>1.66</v>
      </c>
      <c r="G699" s="87" t="s">
        <v>558</v>
      </c>
      <c r="H699" s="86">
        <v>1.19</v>
      </c>
      <c r="I699" s="86">
        <v>2.0</v>
      </c>
      <c r="J699" s="86">
        <v>787.0</v>
      </c>
      <c r="K699" s="86">
        <v>1.1</v>
      </c>
      <c r="L699" s="86">
        <v>304.1</v>
      </c>
      <c r="M699" s="86">
        <v>295.05</v>
      </c>
      <c r="N699" s="86">
        <v>283.07</v>
      </c>
      <c r="O699" s="86">
        <v>55.0</v>
      </c>
      <c r="P699" s="87" t="s">
        <v>540</v>
      </c>
      <c r="Q699" s="86">
        <v>0.0</v>
      </c>
      <c r="R699" s="86">
        <v>1.0</v>
      </c>
      <c r="S699" s="88">
        <v>272.0</v>
      </c>
      <c r="T699" s="88">
        <v>34.56</v>
      </c>
      <c r="U699" s="89">
        <v>46132.0</v>
      </c>
      <c r="V699" s="84"/>
      <c r="W699" s="90"/>
    </row>
    <row r="700">
      <c r="A700" s="83" t="s">
        <v>2029</v>
      </c>
      <c r="B700" s="84" t="s">
        <v>2030</v>
      </c>
      <c r="C700" s="84" t="s">
        <v>547</v>
      </c>
      <c r="D700" s="86">
        <v>44.6</v>
      </c>
      <c r="E700" s="86">
        <v>-0.25</v>
      </c>
      <c r="F700" s="86">
        <v>-0.56</v>
      </c>
      <c r="G700" s="87" t="s">
        <v>626</v>
      </c>
      <c r="H700" s="86">
        <v>4.76</v>
      </c>
      <c r="I700" s="86">
        <v>0.0</v>
      </c>
      <c r="J700" s="86">
        <v>568.0</v>
      </c>
      <c r="K700" s="86">
        <v>0.29</v>
      </c>
      <c r="L700" s="86">
        <v>44.66</v>
      </c>
      <c r="M700" s="86">
        <v>42.48</v>
      </c>
      <c r="N700" s="86">
        <v>39.65</v>
      </c>
      <c r="O700" s="86">
        <v>-135.0</v>
      </c>
      <c r="P700" s="87" t="s">
        <v>529</v>
      </c>
      <c r="Q700" s="86">
        <v>0.0</v>
      </c>
      <c r="R700" s="86">
        <v>20.0</v>
      </c>
      <c r="S700" s="88">
        <v>161.0</v>
      </c>
      <c r="T700" s="88">
        <v>28.35</v>
      </c>
      <c r="U700" s="89">
        <v>46132.0</v>
      </c>
      <c r="V700" s="84"/>
      <c r="W700" s="90"/>
    </row>
    <row r="701">
      <c r="A701" s="83" t="s">
        <v>2031</v>
      </c>
      <c r="B701" s="84" t="s">
        <v>2032</v>
      </c>
      <c r="C701" s="84" t="s">
        <v>639</v>
      </c>
      <c r="D701" s="86">
        <v>868.0</v>
      </c>
      <c r="E701" s="86">
        <v>-7.0</v>
      </c>
      <c r="F701" s="86">
        <v>-0.8</v>
      </c>
      <c r="G701" s="87" t="s">
        <v>549</v>
      </c>
      <c r="H701" s="86">
        <v>-3.62</v>
      </c>
      <c r="I701" s="86">
        <v>6.0</v>
      </c>
      <c r="J701" s="86">
        <v>679.0</v>
      </c>
      <c r="K701" s="86">
        <v>2.74</v>
      </c>
      <c r="L701" s="86">
        <v>874.4</v>
      </c>
      <c r="M701" s="86">
        <v>877.7</v>
      </c>
      <c r="N701" s="86">
        <v>783.7</v>
      </c>
      <c r="O701" s="86">
        <v>-35.0</v>
      </c>
      <c r="P701" s="87" t="s">
        <v>549</v>
      </c>
      <c r="Q701" s="86">
        <v>0.0</v>
      </c>
      <c r="R701" s="86">
        <v>0.0</v>
      </c>
      <c r="S701" s="88">
        <v>366.0</v>
      </c>
      <c r="T701" s="88">
        <v>53.9</v>
      </c>
      <c r="U701" s="89">
        <v>46132.0</v>
      </c>
      <c r="V701" s="84"/>
      <c r="W701" s="90"/>
    </row>
    <row r="702">
      <c r="A702" s="83" t="s">
        <v>2033</v>
      </c>
      <c r="B702" s="84" t="s">
        <v>2034</v>
      </c>
      <c r="C702" s="84" t="s">
        <v>691</v>
      </c>
      <c r="D702" s="86">
        <v>8.48</v>
      </c>
      <c r="E702" s="86">
        <v>-0.25</v>
      </c>
      <c r="F702" s="86">
        <v>-2.86</v>
      </c>
      <c r="G702" s="87" t="s">
        <v>562</v>
      </c>
      <c r="H702" s="86">
        <v>1.33</v>
      </c>
      <c r="I702" s="86">
        <v>1.0</v>
      </c>
      <c r="J702" s="86">
        <v>688.0</v>
      </c>
      <c r="K702" s="86">
        <v>0.24</v>
      </c>
      <c r="L702" s="86">
        <v>8.63</v>
      </c>
      <c r="M702" s="86">
        <v>8.28</v>
      </c>
      <c r="N702" s="86">
        <v>8.09</v>
      </c>
      <c r="O702" s="86">
        <v>-9.0</v>
      </c>
      <c r="P702" s="87" t="s">
        <v>664</v>
      </c>
      <c r="Q702" s="86">
        <v>0.0</v>
      </c>
      <c r="R702" s="86">
        <v>0.0</v>
      </c>
      <c r="S702" s="88">
        <v>0.0</v>
      </c>
      <c r="T702" s="88">
        <v>0.0</v>
      </c>
      <c r="U702" s="89">
        <v>46132.0</v>
      </c>
      <c r="V702" s="84"/>
      <c r="W702" s="90"/>
    </row>
    <row r="703">
      <c r="A703" s="83" t="s">
        <v>2035</v>
      </c>
      <c r="B703" s="84" t="s">
        <v>2036</v>
      </c>
      <c r="C703" s="84" t="s">
        <v>588</v>
      </c>
      <c r="D703" s="86">
        <v>26.55</v>
      </c>
      <c r="E703" s="86">
        <v>-0.1</v>
      </c>
      <c r="F703" s="86">
        <v>-0.38</v>
      </c>
      <c r="G703" s="87" t="s">
        <v>549</v>
      </c>
      <c r="H703" s="86">
        <v>-1.67</v>
      </c>
      <c r="I703" s="86">
        <v>0.0</v>
      </c>
      <c r="J703" s="86">
        <v>889.0</v>
      </c>
      <c r="K703" s="86">
        <v>0.12</v>
      </c>
      <c r="L703" s="86">
        <v>26.62</v>
      </c>
      <c r="M703" s="86">
        <v>26.84</v>
      </c>
      <c r="N703" s="86">
        <v>26.9</v>
      </c>
      <c r="O703" s="86">
        <v>-184.0</v>
      </c>
      <c r="P703" s="87" t="s">
        <v>524</v>
      </c>
      <c r="Q703" s="86">
        <v>0.0</v>
      </c>
      <c r="R703" s="86">
        <v>-19.0</v>
      </c>
      <c r="S703" s="88">
        <v>32.0</v>
      </c>
      <c r="T703" s="88">
        <v>3.6</v>
      </c>
      <c r="U703" s="89">
        <v>46132.0</v>
      </c>
      <c r="V703" s="84"/>
      <c r="W703" s="90"/>
    </row>
    <row r="704">
      <c r="A704" s="83" t="s">
        <v>2037</v>
      </c>
      <c r="B704" s="84" t="s">
        <v>2038</v>
      </c>
      <c r="C704" s="84" t="s">
        <v>533</v>
      </c>
      <c r="D704" s="86">
        <v>59.9</v>
      </c>
      <c r="E704" s="86">
        <v>5.3</v>
      </c>
      <c r="F704" s="86">
        <v>9.71</v>
      </c>
      <c r="G704" s="87" t="s">
        <v>554</v>
      </c>
      <c r="H704" s="86">
        <v>14.82</v>
      </c>
      <c r="I704" s="86">
        <v>2.0</v>
      </c>
      <c r="J704" s="86">
        <v>2348.0</v>
      </c>
      <c r="K704" s="86">
        <v>3.79</v>
      </c>
      <c r="L704" s="86">
        <v>55.0</v>
      </c>
      <c r="M704" s="86">
        <v>52.89</v>
      </c>
      <c r="N704" s="86">
        <v>50.82</v>
      </c>
      <c r="O704" s="86">
        <v>371.0</v>
      </c>
      <c r="P704" s="87" t="s">
        <v>554</v>
      </c>
      <c r="Q704" s="86">
        <v>0.0</v>
      </c>
      <c r="R704" s="86">
        <v>0.0</v>
      </c>
      <c r="S704" s="88">
        <v>619.0</v>
      </c>
      <c r="T704" s="88">
        <v>26.36</v>
      </c>
      <c r="U704" s="89">
        <v>46132.0</v>
      </c>
      <c r="V704" s="84"/>
      <c r="W704" s="90"/>
    </row>
    <row r="705">
      <c r="A705" s="83" t="s">
        <v>2039</v>
      </c>
      <c r="B705" s="84" t="s">
        <v>2040</v>
      </c>
      <c r="C705" s="84" t="s">
        <v>663</v>
      </c>
      <c r="D705" s="86">
        <v>70.3</v>
      </c>
      <c r="E705" s="86">
        <v>0.7</v>
      </c>
      <c r="F705" s="86">
        <v>1.01</v>
      </c>
      <c r="G705" s="87" t="s">
        <v>674</v>
      </c>
      <c r="H705" s="86">
        <v>0.46</v>
      </c>
      <c r="I705" s="86">
        <v>1.0</v>
      </c>
      <c r="J705" s="86">
        <v>138.0</v>
      </c>
      <c r="K705" s="86">
        <v>0.41</v>
      </c>
      <c r="L705" s="86">
        <v>70.18</v>
      </c>
      <c r="M705" s="86">
        <v>71.13</v>
      </c>
      <c r="N705" s="86">
        <v>74.0</v>
      </c>
      <c r="O705" s="86">
        <v>-2.0</v>
      </c>
      <c r="P705" s="87" t="s">
        <v>516</v>
      </c>
      <c r="Q705" s="86">
        <v>0.0</v>
      </c>
      <c r="R705" s="86">
        <v>0.0</v>
      </c>
      <c r="S705" s="88">
        <v>46.0</v>
      </c>
      <c r="T705" s="88">
        <v>33.33</v>
      </c>
      <c r="U705" s="89">
        <v>46132.0</v>
      </c>
      <c r="V705" s="84"/>
      <c r="W705" s="90"/>
    </row>
    <row r="706">
      <c r="A706" s="83" t="s">
        <v>2041</v>
      </c>
      <c r="B706" s="84" t="s">
        <v>2042</v>
      </c>
      <c r="C706" s="84" t="s">
        <v>623</v>
      </c>
      <c r="D706" s="86">
        <v>41.0</v>
      </c>
      <c r="E706" s="86">
        <v>0.6</v>
      </c>
      <c r="F706" s="86">
        <v>1.49</v>
      </c>
      <c r="G706" s="87" t="s">
        <v>575</v>
      </c>
      <c r="H706" s="86">
        <v>2.5</v>
      </c>
      <c r="I706" s="86">
        <v>0.0</v>
      </c>
      <c r="J706" s="86">
        <v>46.0</v>
      </c>
      <c r="K706" s="86">
        <v>0.05</v>
      </c>
      <c r="L706" s="86">
        <v>40.49</v>
      </c>
      <c r="M706" s="86">
        <v>40.25</v>
      </c>
      <c r="N706" s="86">
        <v>40.12</v>
      </c>
      <c r="O706" s="86">
        <v>21.0</v>
      </c>
      <c r="P706" s="87" t="s">
        <v>525</v>
      </c>
      <c r="Q706" s="86">
        <v>0.0</v>
      </c>
      <c r="R706" s="86">
        <v>0.0</v>
      </c>
      <c r="S706" s="88">
        <v>1.0</v>
      </c>
      <c r="T706" s="88">
        <v>2.17</v>
      </c>
      <c r="U706" s="89">
        <v>46132.0</v>
      </c>
      <c r="V706" s="84"/>
      <c r="W706" s="90"/>
    </row>
    <row r="707">
      <c r="A707" s="83" t="s">
        <v>2043</v>
      </c>
      <c r="B707" s="84" t="s">
        <v>2044</v>
      </c>
      <c r="C707" s="84" t="s">
        <v>533</v>
      </c>
      <c r="D707" s="86">
        <v>52.9</v>
      </c>
      <c r="E707" s="86">
        <v>4.8</v>
      </c>
      <c r="F707" s="86">
        <v>9.98</v>
      </c>
      <c r="G707" s="87" t="s">
        <v>558</v>
      </c>
      <c r="H707" s="86">
        <v>8.36</v>
      </c>
      <c r="I707" s="86">
        <v>2.0</v>
      </c>
      <c r="J707" s="86">
        <v>1796.0</v>
      </c>
      <c r="K707" s="86">
        <v>2.82</v>
      </c>
      <c r="L707" s="86">
        <v>49.19</v>
      </c>
      <c r="M707" s="86">
        <v>47.59</v>
      </c>
      <c r="N707" s="86">
        <v>45.4</v>
      </c>
      <c r="O707" s="86">
        <v>83.0</v>
      </c>
      <c r="P707" s="87" t="s">
        <v>520</v>
      </c>
      <c r="Q707" s="86">
        <v>0.0</v>
      </c>
      <c r="R707" s="86">
        <v>-5.0</v>
      </c>
      <c r="S707" s="88">
        <v>576.0</v>
      </c>
      <c r="T707" s="88">
        <v>32.07</v>
      </c>
      <c r="U707" s="89">
        <v>46132.0</v>
      </c>
      <c r="V707" s="84"/>
      <c r="W707" s="90"/>
    </row>
    <row r="708">
      <c r="A708" s="83" t="s">
        <v>2045</v>
      </c>
      <c r="B708" s="84" t="s">
        <v>2046</v>
      </c>
      <c r="C708" s="84" t="s">
        <v>691</v>
      </c>
      <c r="D708" s="86">
        <v>35.85</v>
      </c>
      <c r="E708" s="86">
        <v>-0.9</v>
      </c>
      <c r="F708" s="86">
        <v>-2.45</v>
      </c>
      <c r="G708" s="87" t="s">
        <v>524</v>
      </c>
      <c r="H708" s="86">
        <v>-5.01</v>
      </c>
      <c r="I708" s="86">
        <v>1.0</v>
      </c>
      <c r="J708" s="86">
        <v>221.0</v>
      </c>
      <c r="K708" s="86">
        <v>0.24</v>
      </c>
      <c r="L708" s="86">
        <v>36.31</v>
      </c>
      <c r="M708" s="86">
        <v>35.55</v>
      </c>
      <c r="N708" s="86">
        <v>34.73</v>
      </c>
      <c r="O708" s="86">
        <v>2.0</v>
      </c>
      <c r="P708" s="87" t="s">
        <v>558</v>
      </c>
      <c r="Q708" s="86">
        <v>0.0</v>
      </c>
      <c r="R708" s="86">
        <v>0.0</v>
      </c>
      <c r="S708" s="88">
        <v>34.0</v>
      </c>
      <c r="T708" s="88">
        <v>15.38</v>
      </c>
      <c r="U708" s="89">
        <v>46132.0</v>
      </c>
      <c r="V708" s="84"/>
      <c r="W708" s="90"/>
    </row>
    <row r="709">
      <c r="A709" s="83" t="s">
        <v>2047</v>
      </c>
      <c r="B709" s="84" t="s">
        <v>2048</v>
      </c>
      <c r="C709" s="84" t="s">
        <v>547</v>
      </c>
      <c r="D709" s="86">
        <v>21.8</v>
      </c>
      <c r="E709" s="86">
        <v>0.65</v>
      </c>
      <c r="F709" s="86">
        <v>3.07</v>
      </c>
      <c r="G709" s="87" t="s">
        <v>694</v>
      </c>
      <c r="H709" s="86">
        <v>3.08</v>
      </c>
      <c r="I709" s="86">
        <v>0.0</v>
      </c>
      <c r="J709" s="86">
        <v>1722.0</v>
      </c>
      <c r="K709" s="86">
        <v>0.74</v>
      </c>
      <c r="L709" s="86">
        <v>21.18</v>
      </c>
      <c r="M709" s="86">
        <v>21.41</v>
      </c>
      <c r="N709" s="86">
        <v>21.68</v>
      </c>
      <c r="O709" s="86">
        <v>594.0</v>
      </c>
      <c r="P709" s="87" t="s">
        <v>540</v>
      </c>
      <c r="Q709" s="86">
        <v>0.0</v>
      </c>
      <c r="R709" s="86">
        <v>28.0</v>
      </c>
      <c r="S709" s="88">
        <v>419.0</v>
      </c>
      <c r="T709" s="88">
        <v>24.33</v>
      </c>
      <c r="U709" s="89">
        <v>46132.0</v>
      </c>
      <c r="V709" s="84"/>
      <c r="W709" s="90"/>
    </row>
    <row r="710">
      <c r="A710" s="83" t="s">
        <v>2049</v>
      </c>
      <c r="B710" s="84" t="s">
        <v>2050</v>
      </c>
      <c r="C710" s="84" t="s">
        <v>533</v>
      </c>
      <c r="D710" s="86">
        <v>3810.0</v>
      </c>
      <c r="E710" s="86">
        <v>70.0</v>
      </c>
      <c r="F710" s="86">
        <v>1.87</v>
      </c>
      <c r="G710" s="87" t="s">
        <v>540</v>
      </c>
      <c r="H710" s="86">
        <v>11.13</v>
      </c>
      <c r="I710" s="86">
        <v>0.0</v>
      </c>
      <c r="J710" s="86">
        <v>842.0</v>
      </c>
      <c r="K710" s="86">
        <v>2.57</v>
      </c>
      <c r="L710" s="86">
        <v>3635.0</v>
      </c>
      <c r="M710" s="86">
        <v>3524.5</v>
      </c>
      <c r="N710" s="86">
        <v>3394.25</v>
      </c>
      <c r="O710" s="86">
        <v>-103.0</v>
      </c>
      <c r="P710" s="87" t="s">
        <v>535</v>
      </c>
      <c r="Q710" s="86">
        <v>127.0</v>
      </c>
      <c r="R710" s="86">
        <v>29.0</v>
      </c>
      <c r="S710" s="88">
        <v>464.0</v>
      </c>
      <c r="T710" s="88">
        <v>55.11</v>
      </c>
      <c r="U710" s="89">
        <v>46132.0</v>
      </c>
      <c r="V710" s="84" t="s">
        <v>2051</v>
      </c>
      <c r="W710" s="90"/>
    </row>
    <row r="711">
      <c r="A711" s="83" t="s">
        <v>2052</v>
      </c>
      <c r="B711" s="84" t="s">
        <v>2053</v>
      </c>
      <c r="C711" s="84" t="s">
        <v>623</v>
      </c>
      <c r="D711" s="86">
        <v>15.1</v>
      </c>
      <c r="E711" s="86">
        <v>0.05</v>
      </c>
      <c r="F711" s="86">
        <v>0.33</v>
      </c>
      <c r="G711" s="87" t="s">
        <v>612</v>
      </c>
      <c r="H711" s="86">
        <v>-1.31</v>
      </c>
      <c r="I711" s="86">
        <v>0.0</v>
      </c>
      <c r="J711" s="86">
        <v>83.0</v>
      </c>
      <c r="K711" s="86">
        <v>0.16</v>
      </c>
      <c r="L711" s="86">
        <v>15.14</v>
      </c>
      <c r="M711" s="86">
        <v>15.26</v>
      </c>
      <c r="N711" s="86">
        <v>15.33</v>
      </c>
      <c r="O711" s="86">
        <v>2.0</v>
      </c>
      <c r="P711" s="87" t="s">
        <v>612</v>
      </c>
      <c r="Q711" s="86">
        <v>0.0</v>
      </c>
      <c r="R711" s="86">
        <v>0.0</v>
      </c>
      <c r="S711" s="88">
        <v>7.0</v>
      </c>
      <c r="T711" s="88">
        <v>8.43</v>
      </c>
      <c r="U711" s="89">
        <v>46132.0</v>
      </c>
      <c r="V711" s="84"/>
      <c r="W711" s="90"/>
    </row>
    <row r="712">
      <c r="A712" s="83" t="s">
        <v>2054</v>
      </c>
      <c r="B712" s="84" t="s">
        <v>2055</v>
      </c>
      <c r="C712" s="84" t="s">
        <v>523</v>
      </c>
      <c r="D712" s="86">
        <v>33.15</v>
      </c>
      <c r="E712" s="86">
        <v>-0.35</v>
      </c>
      <c r="F712" s="86">
        <v>-1.04</v>
      </c>
      <c r="G712" s="87" t="s">
        <v>544</v>
      </c>
      <c r="H712" s="86">
        <v>-2.64</v>
      </c>
      <c r="I712" s="86">
        <v>0.0</v>
      </c>
      <c r="J712" s="86">
        <v>30.0</v>
      </c>
      <c r="K712" s="86">
        <v>0.14</v>
      </c>
      <c r="L712" s="86">
        <v>33.66</v>
      </c>
      <c r="M712" s="86">
        <v>33.84</v>
      </c>
      <c r="N712" s="86">
        <v>34.13</v>
      </c>
      <c r="O712" s="86">
        <v>5.0</v>
      </c>
      <c r="P712" s="87" t="s">
        <v>558</v>
      </c>
      <c r="Q712" s="86">
        <v>0.0</v>
      </c>
      <c r="R712" s="86">
        <v>0.0</v>
      </c>
      <c r="S712" s="88">
        <v>1.0</v>
      </c>
      <c r="T712" s="88">
        <v>3.33</v>
      </c>
      <c r="U712" s="89">
        <v>46132.0</v>
      </c>
      <c r="V712" s="84"/>
      <c r="W712" s="90"/>
    </row>
    <row r="713">
      <c r="A713" s="83" t="s">
        <v>2056</v>
      </c>
      <c r="B713" s="84" t="s">
        <v>2057</v>
      </c>
      <c r="C713" s="84" t="s">
        <v>561</v>
      </c>
      <c r="D713" s="86">
        <v>75.6</v>
      </c>
      <c r="E713" s="86">
        <v>6.8</v>
      </c>
      <c r="F713" s="86">
        <v>9.88</v>
      </c>
      <c r="G713" s="87" t="s">
        <v>539</v>
      </c>
      <c r="H713" s="86">
        <v>14.72</v>
      </c>
      <c r="I713" s="86">
        <v>2.0</v>
      </c>
      <c r="J713" s="86">
        <v>24692.0</v>
      </c>
      <c r="K713" s="86">
        <v>12.76</v>
      </c>
      <c r="L713" s="86">
        <v>68.08</v>
      </c>
      <c r="M713" s="86">
        <v>64.85</v>
      </c>
      <c r="N713" s="86">
        <v>60.5</v>
      </c>
      <c r="O713" s="86">
        <v>2202.0</v>
      </c>
      <c r="P713" s="87" t="s">
        <v>525</v>
      </c>
      <c r="Q713" s="86">
        <v>0.0</v>
      </c>
      <c r="R713" s="86">
        <v>171.0</v>
      </c>
      <c r="S713" s="88">
        <v>8866.0</v>
      </c>
      <c r="T713" s="88">
        <v>35.91</v>
      </c>
      <c r="U713" s="89">
        <v>46132.0</v>
      </c>
      <c r="V713" s="84" t="s">
        <v>2058</v>
      </c>
      <c r="W713" s="90"/>
    </row>
    <row r="714">
      <c r="A714" s="83" t="s">
        <v>2059</v>
      </c>
      <c r="B714" s="84" t="s">
        <v>2060</v>
      </c>
      <c r="C714" s="84" t="s">
        <v>754</v>
      </c>
      <c r="D714" s="86">
        <v>142.5</v>
      </c>
      <c r="E714" s="86">
        <v>0.5</v>
      </c>
      <c r="F714" s="86">
        <v>0.35</v>
      </c>
      <c r="G714" s="87" t="s">
        <v>674</v>
      </c>
      <c r="H714" s="86">
        <v>1.42</v>
      </c>
      <c r="I714" s="86">
        <v>0.0</v>
      </c>
      <c r="J714" s="86">
        <v>91.0</v>
      </c>
      <c r="K714" s="86">
        <v>0.11</v>
      </c>
      <c r="L714" s="86">
        <v>141.4</v>
      </c>
      <c r="M714" s="86">
        <v>140.65</v>
      </c>
      <c r="N714" s="86">
        <v>141.0</v>
      </c>
      <c r="O714" s="86">
        <v>7.0</v>
      </c>
      <c r="P714" s="87" t="s">
        <v>578</v>
      </c>
      <c r="Q714" s="86">
        <v>0.0</v>
      </c>
      <c r="R714" s="86">
        <v>0.0</v>
      </c>
      <c r="S714" s="88">
        <v>11.0</v>
      </c>
      <c r="T714" s="88">
        <v>12.09</v>
      </c>
      <c r="U714" s="89">
        <v>46132.0</v>
      </c>
      <c r="V714" s="84"/>
      <c r="W714" s="90"/>
    </row>
    <row r="715">
      <c r="A715" s="83" t="s">
        <v>2061</v>
      </c>
      <c r="B715" s="84" t="s">
        <v>2062</v>
      </c>
      <c r="C715" s="84" t="s">
        <v>601</v>
      </c>
      <c r="D715" s="86">
        <v>20.35</v>
      </c>
      <c r="E715" s="86">
        <v>-0.15</v>
      </c>
      <c r="F715" s="86">
        <v>-0.73</v>
      </c>
      <c r="G715" s="87" t="s">
        <v>566</v>
      </c>
      <c r="H715" s="86">
        <v>2.78</v>
      </c>
      <c r="I715" s="86">
        <v>0.0</v>
      </c>
      <c r="J715" s="86">
        <v>170.0</v>
      </c>
      <c r="K715" s="86">
        <v>0.21</v>
      </c>
      <c r="L715" s="86">
        <v>20.28</v>
      </c>
      <c r="M715" s="86">
        <v>19.94</v>
      </c>
      <c r="N715" s="86">
        <v>19.99</v>
      </c>
      <c r="O715" s="86">
        <v>8.0</v>
      </c>
      <c r="P715" s="87" t="s">
        <v>525</v>
      </c>
      <c r="Q715" s="86">
        <v>0.0</v>
      </c>
      <c r="R715" s="86">
        <v>0.0</v>
      </c>
      <c r="S715" s="88">
        <v>24.0</v>
      </c>
      <c r="T715" s="88">
        <v>14.12</v>
      </c>
      <c r="U715" s="89">
        <v>46132.0</v>
      </c>
      <c r="V715" s="84"/>
      <c r="W715" s="90"/>
    </row>
    <row r="716">
      <c r="A716" s="83" t="s">
        <v>2063</v>
      </c>
      <c r="B716" s="84" t="s">
        <v>2064</v>
      </c>
      <c r="C716" s="84" t="s">
        <v>547</v>
      </c>
      <c r="D716" s="86">
        <v>12.7</v>
      </c>
      <c r="E716" s="86">
        <v>-0.25</v>
      </c>
      <c r="F716" s="86">
        <v>-1.93</v>
      </c>
      <c r="G716" s="87" t="s">
        <v>524</v>
      </c>
      <c r="H716" s="86">
        <v>-0.35</v>
      </c>
      <c r="I716" s="86">
        <v>0.0</v>
      </c>
      <c r="J716" s="86">
        <v>201.0</v>
      </c>
      <c r="K716" s="86">
        <v>0.09</v>
      </c>
      <c r="L716" s="86">
        <v>12.89</v>
      </c>
      <c r="M716" s="86">
        <v>12.75</v>
      </c>
      <c r="N716" s="86">
        <v>12.75</v>
      </c>
      <c r="O716" s="86">
        <v>0.0</v>
      </c>
      <c r="P716" s="87" t="s">
        <v>562</v>
      </c>
      <c r="Q716" s="86">
        <v>0.0</v>
      </c>
      <c r="R716" s="86">
        <v>0.0</v>
      </c>
      <c r="S716" s="88">
        <v>0.0</v>
      </c>
      <c r="T716" s="88">
        <v>0.0</v>
      </c>
      <c r="U716" s="89">
        <v>46132.0</v>
      </c>
      <c r="V716" s="84"/>
      <c r="W716" s="90"/>
    </row>
    <row r="717">
      <c r="A717" s="83" t="s">
        <v>2065</v>
      </c>
      <c r="B717" s="84" t="s">
        <v>2066</v>
      </c>
      <c r="C717" s="84" t="s">
        <v>533</v>
      </c>
      <c r="D717" s="86">
        <v>144.5</v>
      </c>
      <c r="E717" s="86">
        <v>3.5</v>
      </c>
      <c r="F717" s="86">
        <v>2.48</v>
      </c>
      <c r="G717" s="87" t="s">
        <v>554</v>
      </c>
      <c r="H717" s="86">
        <v>16.65</v>
      </c>
      <c r="I717" s="86">
        <v>1.0</v>
      </c>
      <c r="J717" s="86">
        <v>1260.0</v>
      </c>
      <c r="K717" s="86">
        <v>3.19</v>
      </c>
      <c r="L717" s="86">
        <v>133.8</v>
      </c>
      <c r="M717" s="86">
        <v>128.35</v>
      </c>
      <c r="N717" s="86">
        <v>124.62</v>
      </c>
      <c r="O717" s="86">
        <v>-52.0</v>
      </c>
      <c r="P717" s="87" t="s">
        <v>529</v>
      </c>
      <c r="Q717" s="86">
        <v>0.0</v>
      </c>
      <c r="R717" s="86">
        <v>1.0</v>
      </c>
      <c r="S717" s="88">
        <v>512.0</v>
      </c>
      <c r="T717" s="88">
        <v>40.63</v>
      </c>
      <c r="U717" s="89">
        <v>46132.0</v>
      </c>
      <c r="V717" s="84"/>
      <c r="W717" s="90"/>
    </row>
    <row r="718">
      <c r="A718" s="83" t="s">
        <v>2067</v>
      </c>
      <c r="B718" s="84" t="s">
        <v>2068</v>
      </c>
      <c r="C718" s="84" t="s">
        <v>519</v>
      </c>
      <c r="D718" s="86">
        <v>327.0</v>
      </c>
      <c r="E718" s="86">
        <v>18.5</v>
      </c>
      <c r="F718" s="86">
        <v>6.0</v>
      </c>
      <c r="G718" s="87" t="s">
        <v>534</v>
      </c>
      <c r="H718" s="86">
        <v>10.83</v>
      </c>
      <c r="I718" s="86">
        <v>0.0</v>
      </c>
      <c r="J718" s="86">
        <v>3968.0</v>
      </c>
      <c r="K718" s="86">
        <v>2.69</v>
      </c>
      <c r="L718" s="86">
        <v>310.8</v>
      </c>
      <c r="M718" s="86">
        <v>301.3</v>
      </c>
      <c r="N718" s="86">
        <v>295.65</v>
      </c>
      <c r="O718" s="86">
        <v>493.0</v>
      </c>
      <c r="P718" s="87" t="s">
        <v>697</v>
      </c>
      <c r="Q718" s="86">
        <v>0.0</v>
      </c>
      <c r="R718" s="86">
        <v>166.0</v>
      </c>
      <c r="S718" s="88">
        <v>1428.0</v>
      </c>
      <c r="T718" s="88">
        <v>35.99</v>
      </c>
      <c r="U718" s="89">
        <v>46132.0</v>
      </c>
      <c r="V718" s="84"/>
      <c r="W718" s="90"/>
    </row>
    <row r="719">
      <c r="A719" s="83" t="s">
        <v>2069</v>
      </c>
      <c r="B719" s="84" t="s">
        <v>2070</v>
      </c>
      <c r="C719" s="84" t="s">
        <v>561</v>
      </c>
      <c r="D719" s="86">
        <v>34.6</v>
      </c>
      <c r="E719" s="86">
        <v>-0.7</v>
      </c>
      <c r="F719" s="86">
        <v>-1.98</v>
      </c>
      <c r="G719" s="87" t="s">
        <v>535</v>
      </c>
      <c r="H719" s="86">
        <v>15.26</v>
      </c>
      <c r="I719" s="86">
        <v>2.0</v>
      </c>
      <c r="J719" s="86">
        <v>2557.0</v>
      </c>
      <c r="K719" s="86">
        <v>2.4</v>
      </c>
      <c r="L719" s="86">
        <v>34.72</v>
      </c>
      <c r="M719" s="86">
        <v>31.93</v>
      </c>
      <c r="N719" s="86">
        <v>30.9</v>
      </c>
      <c r="O719" s="86">
        <v>-100.0</v>
      </c>
      <c r="P719" s="87" t="s">
        <v>626</v>
      </c>
      <c r="Q719" s="86">
        <v>0.0</v>
      </c>
      <c r="R719" s="86">
        <v>0.0</v>
      </c>
      <c r="S719" s="88">
        <v>872.0</v>
      </c>
      <c r="T719" s="88">
        <v>34.1</v>
      </c>
      <c r="U719" s="89">
        <v>46132.0</v>
      </c>
      <c r="V719" s="84"/>
      <c r="W719" s="90"/>
    </row>
    <row r="720">
      <c r="A720" s="83" t="s">
        <v>2071</v>
      </c>
      <c r="B720" s="84" t="s">
        <v>2072</v>
      </c>
      <c r="C720" s="84" t="s">
        <v>561</v>
      </c>
      <c r="D720" s="86">
        <v>68.9</v>
      </c>
      <c r="E720" s="86">
        <v>1.4</v>
      </c>
      <c r="F720" s="86">
        <v>2.07</v>
      </c>
      <c r="G720" s="87" t="s">
        <v>548</v>
      </c>
      <c r="H720" s="86">
        <v>7.39</v>
      </c>
      <c r="I720" s="86">
        <v>9.0</v>
      </c>
      <c r="J720" s="86">
        <v>4403.0</v>
      </c>
      <c r="K720" s="86">
        <v>13.4</v>
      </c>
      <c r="L720" s="86">
        <v>67.02</v>
      </c>
      <c r="M720" s="86">
        <v>61.86</v>
      </c>
      <c r="N720" s="86">
        <v>56.01</v>
      </c>
      <c r="O720" s="86">
        <v>-36.0</v>
      </c>
      <c r="P720" s="87" t="s">
        <v>773</v>
      </c>
      <c r="Q720" s="86">
        <v>0.0</v>
      </c>
      <c r="R720" s="86">
        <v>0.0</v>
      </c>
      <c r="S720" s="88">
        <v>2441.0</v>
      </c>
      <c r="T720" s="88">
        <v>55.44</v>
      </c>
      <c r="U720" s="89">
        <v>46132.0</v>
      </c>
      <c r="V720" s="84"/>
      <c r="W720" s="91">
        <v>46136.0</v>
      </c>
    </row>
    <row r="721">
      <c r="A721" s="83" t="s">
        <v>2073</v>
      </c>
      <c r="B721" s="84" t="s">
        <v>2074</v>
      </c>
      <c r="C721" s="84" t="s">
        <v>859</v>
      </c>
      <c r="D721" s="86">
        <v>11.35</v>
      </c>
      <c r="E721" s="86">
        <v>-0.65</v>
      </c>
      <c r="F721" s="86">
        <v>-5.42</v>
      </c>
      <c r="G721" s="87" t="s">
        <v>570</v>
      </c>
      <c r="H721" s="86">
        <v>13.18</v>
      </c>
      <c r="I721" s="86">
        <v>2.0</v>
      </c>
      <c r="J721" s="86">
        <v>586.0</v>
      </c>
      <c r="K721" s="86">
        <v>0.39</v>
      </c>
      <c r="L721" s="86">
        <v>10.86</v>
      </c>
      <c r="M721" s="86">
        <v>10.44</v>
      </c>
      <c r="N721" s="86">
        <v>10.29</v>
      </c>
      <c r="O721" s="86">
        <v>33.0</v>
      </c>
      <c r="P721" s="87" t="s">
        <v>525</v>
      </c>
      <c r="Q721" s="86">
        <v>0.0</v>
      </c>
      <c r="R721" s="86">
        <v>-8.0</v>
      </c>
      <c r="S721" s="88">
        <v>153.0</v>
      </c>
      <c r="T721" s="88">
        <v>26.11</v>
      </c>
      <c r="U721" s="89">
        <v>46132.0</v>
      </c>
      <c r="V721" s="84"/>
      <c r="W721" s="90"/>
    </row>
    <row r="722">
      <c r="A722" s="83" t="s">
        <v>2075</v>
      </c>
      <c r="B722" s="84" t="s">
        <v>2076</v>
      </c>
      <c r="C722" s="84" t="s">
        <v>557</v>
      </c>
      <c r="D722" s="86">
        <v>107.5</v>
      </c>
      <c r="E722" s="86">
        <v>0.0</v>
      </c>
      <c r="F722" s="86">
        <v>0.0</v>
      </c>
      <c r="G722" s="87" t="s">
        <v>582</v>
      </c>
      <c r="H722" s="86">
        <v>4.3</v>
      </c>
      <c r="I722" s="86">
        <v>0.0</v>
      </c>
      <c r="J722" s="86">
        <v>502.0</v>
      </c>
      <c r="K722" s="86">
        <v>0.86</v>
      </c>
      <c r="L722" s="86">
        <v>106.0</v>
      </c>
      <c r="M722" s="86">
        <v>104.45</v>
      </c>
      <c r="N722" s="86">
        <v>102.28</v>
      </c>
      <c r="O722" s="86">
        <v>-41.0</v>
      </c>
      <c r="P722" s="87" t="s">
        <v>582</v>
      </c>
      <c r="Q722" s="86">
        <v>0.0</v>
      </c>
      <c r="R722" s="86">
        <v>1.0</v>
      </c>
      <c r="S722" s="88">
        <v>83.0</v>
      </c>
      <c r="T722" s="88">
        <v>16.53</v>
      </c>
      <c r="U722" s="89">
        <v>46132.0</v>
      </c>
      <c r="V722" s="84"/>
      <c r="W722" s="90"/>
    </row>
    <row r="723">
      <c r="A723" s="83" t="s">
        <v>2077</v>
      </c>
      <c r="B723" s="84" t="s">
        <v>2078</v>
      </c>
      <c r="C723" s="84" t="s">
        <v>515</v>
      </c>
      <c r="D723" s="86">
        <v>29.75</v>
      </c>
      <c r="E723" s="86">
        <v>0.2</v>
      </c>
      <c r="F723" s="86">
        <v>0.68</v>
      </c>
      <c r="G723" s="87" t="s">
        <v>530</v>
      </c>
      <c r="H723" s="86">
        <v>-5.71</v>
      </c>
      <c r="I723" s="86">
        <v>0.0</v>
      </c>
      <c r="J723" s="86">
        <v>1659.0</v>
      </c>
      <c r="K723" s="86">
        <v>0.21</v>
      </c>
      <c r="L723" s="86">
        <v>30.41</v>
      </c>
      <c r="M723" s="86">
        <v>30.76</v>
      </c>
      <c r="N723" s="86">
        <v>30.76</v>
      </c>
      <c r="O723" s="86">
        <v>345.0</v>
      </c>
      <c r="P723" s="87" t="s">
        <v>558</v>
      </c>
      <c r="Q723" s="86">
        <v>-4.0</v>
      </c>
      <c r="R723" s="86">
        <v>-58.0</v>
      </c>
      <c r="S723" s="88">
        <v>401.0</v>
      </c>
      <c r="T723" s="88">
        <v>24.17</v>
      </c>
      <c r="U723" s="89">
        <v>46132.0</v>
      </c>
      <c r="V723" s="84"/>
      <c r="W723" s="90"/>
    </row>
    <row r="724">
      <c r="A724" s="83" t="s">
        <v>2079</v>
      </c>
      <c r="B724" s="84" t="s">
        <v>2080</v>
      </c>
      <c r="C724" s="84" t="s">
        <v>601</v>
      </c>
      <c r="D724" s="86">
        <v>66.3</v>
      </c>
      <c r="E724" s="86">
        <v>-3.0</v>
      </c>
      <c r="F724" s="86">
        <v>-4.33</v>
      </c>
      <c r="G724" s="87" t="s">
        <v>582</v>
      </c>
      <c r="H724" s="86">
        <v>27.56</v>
      </c>
      <c r="I724" s="86">
        <v>7.0</v>
      </c>
      <c r="J724" s="86">
        <v>4163.0</v>
      </c>
      <c r="K724" s="86">
        <v>6.25</v>
      </c>
      <c r="L724" s="86">
        <v>61.6</v>
      </c>
      <c r="M724" s="86">
        <v>53.93</v>
      </c>
      <c r="N724" s="86">
        <v>45.74</v>
      </c>
      <c r="O724" s="86">
        <v>204.0</v>
      </c>
      <c r="P724" s="87" t="s">
        <v>520</v>
      </c>
      <c r="Q724" s="86">
        <v>0.0</v>
      </c>
      <c r="R724" s="86">
        <v>0.0</v>
      </c>
      <c r="S724" s="88">
        <v>0.0</v>
      </c>
      <c r="T724" s="88">
        <v>0.0</v>
      </c>
      <c r="U724" s="89">
        <v>46132.0</v>
      </c>
      <c r="V724" s="84"/>
      <c r="W724" s="90"/>
    </row>
    <row r="725">
      <c r="A725" s="83" t="s">
        <v>2081</v>
      </c>
      <c r="B725" s="84" t="s">
        <v>2082</v>
      </c>
      <c r="C725" s="84" t="s">
        <v>523</v>
      </c>
      <c r="D725" s="86">
        <v>19.5</v>
      </c>
      <c r="E725" s="86">
        <v>-0.3</v>
      </c>
      <c r="F725" s="86">
        <v>-1.52</v>
      </c>
      <c r="G725" s="87" t="s">
        <v>516</v>
      </c>
      <c r="H725" s="86">
        <v>-4.94</v>
      </c>
      <c r="I725" s="86">
        <v>0.0</v>
      </c>
      <c r="J725" s="86">
        <v>14.0</v>
      </c>
      <c r="K725" s="86">
        <v>0.04</v>
      </c>
      <c r="L725" s="86">
        <v>20.13</v>
      </c>
      <c r="M725" s="86">
        <v>20.3</v>
      </c>
      <c r="N725" s="86">
        <v>20.27</v>
      </c>
      <c r="O725" s="86">
        <v>0.0</v>
      </c>
      <c r="P725" s="87" t="s">
        <v>516</v>
      </c>
      <c r="Q725" s="86">
        <v>0.0</v>
      </c>
      <c r="R725" s="86">
        <v>0.0</v>
      </c>
      <c r="S725" s="88">
        <v>0.0</v>
      </c>
      <c r="T725" s="88">
        <v>0.0</v>
      </c>
      <c r="U725" s="89">
        <v>46132.0</v>
      </c>
      <c r="V725" s="84"/>
      <c r="W725" s="90"/>
    </row>
    <row r="726">
      <c r="A726" s="83" t="s">
        <v>2083</v>
      </c>
      <c r="B726" s="84" t="s">
        <v>2084</v>
      </c>
      <c r="C726" s="84" t="s">
        <v>565</v>
      </c>
      <c r="D726" s="86">
        <v>149.5</v>
      </c>
      <c r="E726" s="86">
        <v>1.0</v>
      </c>
      <c r="F726" s="86">
        <v>0.67</v>
      </c>
      <c r="G726" s="87" t="s">
        <v>520</v>
      </c>
      <c r="H726" s="86">
        <v>3.79</v>
      </c>
      <c r="I726" s="86">
        <v>6.0</v>
      </c>
      <c r="J726" s="86">
        <v>10671.0</v>
      </c>
      <c r="K726" s="86">
        <v>9.7</v>
      </c>
      <c r="L726" s="86">
        <v>148.3</v>
      </c>
      <c r="M726" s="86">
        <v>147.7</v>
      </c>
      <c r="N726" s="86">
        <v>139.47</v>
      </c>
      <c r="O726" s="86">
        <v>-241.0</v>
      </c>
      <c r="P726" s="87" t="s">
        <v>529</v>
      </c>
      <c r="Q726" s="86">
        <v>0.0</v>
      </c>
      <c r="R726" s="86">
        <v>10.0</v>
      </c>
      <c r="S726" s="88">
        <v>5365.0</v>
      </c>
      <c r="T726" s="88">
        <v>50.28</v>
      </c>
      <c r="U726" s="89">
        <v>46132.0</v>
      </c>
      <c r="V726" s="84"/>
      <c r="W726" s="90"/>
    </row>
    <row r="727">
      <c r="A727" s="83" t="s">
        <v>2085</v>
      </c>
      <c r="B727" s="84" t="s">
        <v>2086</v>
      </c>
      <c r="C727" s="84" t="s">
        <v>561</v>
      </c>
      <c r="D727" s="86">
        <v>109.0</v>
      </c>
      <c r="E727" s="86">
        <v>0.5</v>
      </c>
      <c r="F727" s="86">
        <v>0.46</v>
      </c>
      <c r="G727" s="87" t="s">
        <v>525</v>
      </c>
      <c r="H727" s="86">
        <v>5.23</v>
      </c>
      <c r="I727" s="86">
        <v>0.0</v>
      </c>
      <c r="J727" s="86">
        <v>8107.0</v>
      </c>
      <c r="K727" s="86">
        <v>2.82</v>
      </c>
      <c r="L727" s="86">
        <v>107.9</v>
      </c>
      <c r="M727" s="86">
        <v>102.82</v>
      </c>
      <c r="N727" s="86">
        <v>97.87</v>
      </c>
      <c r="O727" s="86">
        <v>537.0</v>
      </c>
      <c r="P727" s="87" t="s">
        <v>554</v>
      </c>
      <c r="Q727" s="86">
        <v>94.0</v>
      </c>
      <c r="R727" s="86">
        <v>-59.0</v>
      </c>
      <c r="S727" s="88">
        <v>4037.0</v>
      </c>
      <c r="T727" s="88">
        <v>49.8</v>
      </c>
      <c r="U727" s="89">
        <v>46132.0</v>
      </c>
      <c r="V727" s="84"/>
      <c r="W727" s="90"/>
    </row>
    <row r="728">
      <c r="A728" s="83" t="s">
        <v>2087</v>
      </c>
      <c r="B728" s="84" t="s">
        <v>2088</v>
      </c>
      <c r="C728" s="84" t="s">
        <v>523</v>
      </c>
      <c r="D728" s="86">
        <v>18.5</v>
      </c>
      <c r="E728" s="86">
        <v>-0.15</v>
      </c>
      <c r="F728" s="86">
        <v>-0.8</v>
      </c>
      <c r="G728" s="87" t="s">
        <v>626</v>
      </c>
      <c r="H728" s="86">
        <v>1.4</v>
      </c>
      <c r="I728" s="86">
        <v>0.0</v>
      </c>
      <c r="J728" s="86">
        <v>10.0</v>
      </c>
      <c r="K728" s="86">
        <v>0.04</v>
      </c>
      <c r="L728" s="86">
        <v>18.43</v>
      </c>
      <c r="M728" s="86">
        <v>18.41</v>
      </c>
      <c r="N728" s="86">
        <v>18.67</v>
      </c>
      <c r="O728" s="86">
        <v>0.0</v>
      </c>
      <c r="P728" s="87" t="s">
        <v>516</v>
      </c>
      <c r="Q728" s="86">
        <v>0.0</v>
      </c>
      <c r="R728" s="86">
        <v>0.0</v>
      </c>
      <c r="S728" s="88">
        <v>0.0</v>
      </c>
      <c r="T728" s="88">
        <v>0.0</v>
      </c>
      <c r="U728" s="89">
        <v>46132.0</v>
      </c>
      <c r="V728" s="84"/>
      <c r="W728" s="90"/>
    </row>
    <row r="729">
      <c r="A729" s="83" t="s">
        <v>2089</v>
      </c>
      <c r="B729" s="84" t="s">
        <v>2090</v>
      </c>
      <c r="C729" s="84" t="s">
        <v>557</v>
      </c>
      <c r="D729" s="86">
        <v>42.15</v>
      </c>
      <c r="E729" s="86">
        <v>0.0</v>
      </c>
      <c r="F729" s="86">
        <v>0.0</v>
      </c>
      <c r="G729" s="87" t="s">
        <v>570</v>
      </c>
      <c r="H729" s="86">
        <v>3.17</v>
      </c>
      <c r="I729" s="86">
        <v>0.0</v>
      </c>
      <c r="J729" s="86">
        <v>463.0</v>
      </c>
      <c r="K729" s="86">
        <v>0.23</v>
      </c>
      <c r="L729" s="86">
        <v>41.37</v>
      </c>
      <c r="M729" s="86">
        <v>41.02</v>
      </c>
      <c r="N729" s="86">
        <v>40.78</v>
      </c>
      <c r="O729" s="86">
        <v>-99.0</v>
      </c>
      <c r="P729" s="87" t="s">
        <v>524</v>
      </c>
      <c r="Q729" s="86">
        <v>-1.0</v>
      </c>
      <c r="R729" s="86">
        <v>0.0</v>
      </c>
      <c r="S729" s="88">
        <v>46.0</v>
      </c>
      <c r="T729" s="88">
        <v>9.94</v>
      </c>
      <c r="U729" s="89">
        <v>46132.0</v>
      </c>
      <c r="V729" s="84"/>
      <c r="W729" s="90"/>
    </row>
    <row r="730">
      <c r="A730" s="83" t="s">
        <v>2091</v>
      </c>
      <c r="B730" s="84" t="s">
        <v>2092</v>
      </c>
      <c r="C730" s="84" t="s">
        <v>565</v>
      </c>
      <c r="D730" s="86">
        <v>32.25</v>
      </c>
      <c r="E730" s="86">
        <v>-0.3</v>
      </c>
      <c r="F730" s="86">
        <v>-0.92</v>
      </c>
      <c r="G730" s="87" t="s">
        <v>516</v>
      </c>
      <c r="H730" s="86">
        <v>-2.58</v>
      </c>
      <c r="I730" s="86">
        <v>0.0</v>
      </c>
      <c r="J730" s="86">
        <v>43.0</v>
      </c>
      <c r="K730" s="86">
        <v>0.12</v>
      </c>
      <c r="L730" s="86">
        <v>32.68</v>
      </c>
      <c r="M730" s="86">
        <v>33.15</v>
      </c>
      <c r="N730" s="86">
        <v>33.46</v>
      </c>
      <c r="O730" s="86">
        <v>0.0</v>
      </c>
      <c r="P730" s="87" t="s">
        <v>516</v>
      </c>
      <c r="Q730" s="86">
        <v>0.0</v>
      </c>
      <c r="R730" s="86">
        <v>0.0</v>
      </c>
      <c r="S730" s="88">
        <v>15.0</v>
      </c>
      <c r="T730" s="88">
        <v>34.88</v>
      </c>
      <c r="U730" s="89">
        <v>46132.0</v>
      </c>
      <c r="V730" s="84"/>
      <c r="W730" s="90"/>
    </row>
    <row r="731">
      <c r="A731" s="83" t="s">
        <v>2093</v>
      </c>
      <c r="B731" s="84" t="s">
        <v>2094</v>
      </c>
      <c r="C731" s="84" t="s">
        <v>543</v>
      </c>
      <c r="D731" s="86">
        <v>79.0</v>
      </c>
      <c r="E731" s="86">
        <v>-1.1</v>
      </c>
      <c r="F731" s="86">
        <v>-1.37</v>
      </c>
      <c r="G731" s="87" t="s">
        <v>664</v>
      </c>
      <c r="H731" s="86">
        <v>-2.35</v>
      </c>
      <c r="I731" s="86">
        <v>0.0</v>
      </c>
      <c r="J731" s="86">
        <v>44.0</v>
      </c>
      <c r="K731" s="86">
        <v>0.06</v>
      </c>
      <c r="L731" s="86">
        <v>79.86</v>
      </c>
      <c r="M731" s="86">
        <v>80.61</v>
      </c>
      <c r="N731" s="86">
        <v>81.05</v>
      </c>
      <c r="O731" s="86">
        <v>8.0</v>
      </c>
      <c r="P731" s="87" t="s">
        <v>554</v>
      </c>
      <c r="Q731" s="86">
        <v>0.0</v>
      </c>
      <c r="R731" s="86">
        <v>0.0</v>
      </c>
      <c r="S731" s="88">
        <v>2.0</v>
      </c>
      <c r="T731" s="88">
        <v>4.55</v>
      </c>
      <c r="U731" s="89">
        <v>46132.0</v>
      </c>
      <c r="V731" s="84"/>
      <c r="W731" s="90"/>
    </row>
    <row r="732">
      <c r="A732" s="83" t="s">
        <v>2095</v>
      </c>
      <c r="B732" s="84" t="s">
        <v>2096</v>
      </c>
      <c r="C732" s="84" t="s">
        <v>961</v>
      </c>
      <c r="D732" s="86">
        <v>9.59</v>
      </c>
      <c r="E732" s="86">
        <v>-0.04</v>
      </c>
      <c r="F732" s="86">
        <v>-0.42</v>
      </c>
      <c r="G732" s="87" t="s">
        <v>566</v>
      </c>
      <c r="H732" s="86">
        <v>1.06</v>
      </c>
      <c r="I732" s="86">
        <v>0.0</v>
      </c>
      <c r="J732" s="86">
        <v>535.0</v>
      </c>
      <c r="K732" s="86">
        <v>0.13</v>
      </c>
      <c r="L732" s="86">
        <v>9.61</v>
      </c>
      <c r="M732" s="86">
        <v>9.5</v>
      </c>
      <c r="N732" s="86">
        <v>9.47</v>
      </c>
      <c r="O732" s="86">
        <v>-211.0</v>
      </c>
      <c r="P732" s="87" t="s">
        <v>570</v>
      </c>
      <c r="Q732" s="86">
        <v>0.0</v>
      </c>
      <c r="R732" s="86">
        <v>0.0</v>
      </c>
      <c r="S732" s="88">
        <v>34.0</v>
      </c>
      <c r="T732" s="88">
        <v>6.36</v>
      </c>
      <c r="U732" s="89">
        <v>46132.0</v>
      </c>
      <c r="V732" s="84"/>
      <c r="W732" s="90"/>
    </row>
    <row r="733">
      <c r="A733" s="83" t="s">
        <v>2097</v>
      </c>
      <c r="B733" s="84" t="s">
        <v>2098</v>
      </c>
      <c r="C733" s="84" t="s">
        <v>523</v>
      </c>
      <c r="D733" s="86">
        <v>25.35</v>
      </c>
      <c r="E733" s="86">
        <v>-0.45</v>
      </c>
      <c r="F733" s="86">
        <v>-1.74</v>
      </c>
      <c r="G733" s="87" t="s">
        <v>626</v>
      </c>
      <c r="H733" s="86">
        <v>0.32</v>
      </c>
      <c r="I733" s="86">
        <v>1.0</v>
      </c>
      <c r="J733" s="86">
        <v>361.0</v>
      </c>
      <c r="K733" s="86">
        <v>0.15</v>
      </c>
      <c r="L733" s="86">
        <v>25.54</v>
      </c>
      <c r="M733" s="86">
        <v>25.49</v>
      </c>
      <c r="N733" s="86">
        <v>25.48</v>
      </c>
      <c r="O733" s="86">
        <v>-54.0</v>
      </c>
      <c r="P733" s="87" t="s">
        <v>535</v>
      </c>
      <c r="Q733" s="86">
        <v>0.0</v>
      </c>
      <c r="R733" s="86">
        <v>0.0</v>
      </c>
      <c r="S733" s="88">
        <v>33.0</v>
      </c>
      <c r="T733" s="88">
        <v>9.14</v>
      </c>
      <c r="U733" s="89">
        <v>46132.0</v>
      </c>
      <c r="V733" s="84" t="s">
        <v>2099</v>
      </c>
      <c r="W733" s="90"/>
    </row>
    <row r="734">
      <c r="A734" s="83" t="s">
        <v>2100</v>
      </c>
      <c r="B734" s="84" t="s">
        <v>2101</v>
      </c>
      <c r="C734" s="84" t="s">
        <v>761</v>
      </c>
      <c r="D734" s="86">
        <v>32.2</v>
      </c>
      <c r="E734" s="86">
        <v>0.0</v>
      </c>
      <c r="F734" s="86">
        <v>0.0</v>
      </c>
      <c r="G734" s="87" t="s">
        <v>529</v>
      </c>
      <c r="H734" s="86">
        <v>0.47</v>
      </c>
      <c r="I734" s="86">
        <v>0.0</v>
      </c>
      <c r="J734" s="86">
        <v>109.0</v>
      </c>
      <c r="K734" s="86">
        <v>0.05</v>
      </c>
      <c r="L734" s="86">
        <v>32.2</v>
      </c>
      <c r="M734" s="86">
        <v>32.09</v>
      </c>
      <c r="N734" s="86">
        <v>31.88</v>
      </c>
      <c r="O734" s="86">
        <v>20.0</v>
      </c>
      <c r="P734" s="87" t="s">
        <v>554</v>
      </c>
      <c r="Q734" s="86">
        <v>0.0</v>
      </c>
      <c r="R734" s="86">
        <v>7.0</v>
      </c>
      <c r="S734" s="88">
        <v>1.0</v>
      </c>
      <c r="T734" s="88">
        <v>0.92</v>
      </c>
      <c r="U734" s="89">
        <v>46132.0</v>
      </c>
      <c r="V734" s="84"/>
      <c r="W734" s="90"/>
    </row>
    <row r="735">
      <c r="A735" s="83" t="s">
        <v>2102</v>
      </c>
      <c r="B735" s="84" t="s">
        <v>2103</v>
      </c>
      <c r="C735" s="84" t="s">
        <v>523</v>
      </c>
      <c r="D735" s="86">
        <v>50.6</v>
      </c>
      <c r="E735" s="86">
        <v>-2.7</v>
      </c>
      <c r="F735" s="86">
        <v>-5.07</v>
      </c>
      <c r="G735" s="87" t="s">
        <v>544</v>
      </c>
      <c r="H735" s="86">
        <v>-5.98</v>
      </c>
      <c r="I735" s="86">
        <v>2.0</v>
      </c>
      <c r="J735" s="86">
        <v>1430.0</v>
      </c>
      <c r="K735" s="86">
        <v>0.52</v>
      </c>
      <c r="L735" s="86">
        <v>52.78</v>
      </c>
      <c r="M735" s="86">
        <v>53.89</v>
      </c>
      <c r="N735" s="86">
        <v>53.66</v>
      </c>
      <c r="O735" s="86">
        <v>-766.0</v>
      </c>
      <c r="P735" s="87" t="s">
        <v>524</v>
      </c>
      <c r="Q735" s="86">
        <v>0.0</v>
      </c>
      <c r="R735" s="86">
        <v>0.0</v>
      </c>
      <c r="S735" s="88">
        <v>222.0</v>
      </c>
      <c r="T735" s="88">
        <v>15.52</v>
      </c>
      <c r="U735" s="89">
        <v>46132.0</v>
      </c>
      <c r="V735" s="84" t="s">
        <v>2104</v>
      </c>
      <c r="W735" s="90"/>
    </row>
    <row r="736">
      <c r="A736" s="83" t="s">
        <v>2105</v>
      </c>
      <c r="B736" s="84" t="s">
        <v>2106</v>
      </c>
      <c r="C736" s="84" t="s">
        <v>859</v>
      </c>
      <c r="D736" s="86">
        <v>33.15</v>
      </c>
      <c r="E736" s="86">
        <v>0.0</v>
      </c>
      <c r="F736" s="86">
        <v>0.0</v>
      </c>
      <c r="G736" s="87" t="s">
        <v>585</v>
      </c>
      <c r="H736" s="86">
        <v>1.85</v>
      </c>
      <c r="I736" s="86">
        <v>0.0</v>
      </c>
      <c r="J736" s="86">
        <v>3200.0</v>
      </c>
      <c r="K736" s="86">
        <v>0.51</v>
      </c>
      <c r="L736" s="86">
        <v>33.2</v>
      </c>
      <c r="M736" s="86">
        <v>32.64</v>
      </c>
      <c r="N736" s="86">
        <v>32.29</v>
      </c>
      <c r="O736" s="86">
        <v>-8.0</v>
      </c>
      <c r="P736" s="87" t="s">
        <v>553</v>
      </c>
      <c r="Q736" s="86">
        <v>-199.0</v>
      </c>
      <c r="R736" s="86">
        <v>-1.0</v>
      </c>
      <c r="S736" s="88">
        <v>1052.0</v>
      </c>
      <c r="T736" s="88">
        <v>32.88</v>
      </c>
      <c r="U736" s="89">
        <v>46132.0</v>
      </c>
      <c r="V736" s="84"/>
      <c r="W736" s="90"/>
    </row>
    <row r="737">
      <c r="A737" s="83" t="s">
        <v>2107</v>
      </c>
      <c r="B737" s="84" t="s">
        <v>2108</v>
      </c>
      <c r="C737" s="84" t="s">
        <v>561</v>
      </c>
      <c r="D737" s="86">
        <v>67.5</v>
      </c>
      <c r="E737" s="86">
        <v>-2.8</v>
      </c>
      <c r="F737" s="86">
        <v>-3.98</v>
      </c>
      <c r="G737" s="87" t="s">
        <v>516</v>
      </c>
      <c r="H737" s="86">
        <v>-14.11</v>
      </c>
      <c r="I737" s="86">
        <v>3.0</v>
      </c>
      <c r="J737" s="86">
        <v>1428.0</v>
      </c>
      <c r="K737" s="86">
        <v>3.58</v>
      </c>
      <c r="L737" s="86">
        <v>72.02</v>
      </c>
      <c r="M737" s="86">
        <v>71.59</v>
      </c>
      <c r="N737" s="86">
        <v>72.15</v>
      </c>
      <c r="O737" s="86">
        <v>116.0</v>
      </c>
      <c r="P737" s="87" t="s">
        <v>539</v>
      </c>
      <c r="Q737" s="86">
        <v>0.0</v>
      </c>
      <c r="R737" s="86">
        <v>0.0</v>
      </c>
      <c r="S737" s="88">
        <v>355.0</v>
      </c>
      <c r="T737" s="88">
        <v>24.86</v>
      </c>
      <c r="U737" s="89">
        <v>46132.0</v>
      </c>
      <c r="V737" s="84"/>
      <c r="W737" s="90"/>
    </row>
    <row r="738">
      <c r="A738" s="83" t="s">
        <v>2109</v>
      </c>
      <c r="B738" s="84" t="s">
        <v>2110</v>
      </c>
      <c r="C738" s="84" t="s">
        <v>565</v>
      </c>
      <c r="D738" s="86">
        <v>12.8</v>
      </c>
      <c r="E738" s="86">
        <v>0.0</v>
      </c>
      <c r="F738" s="86">
        <v>0.0</v>
      </c>
      <c r="G738" s="87" t="s">
        <v>549</v>
      </c>
      <c r="H738" s="86">
        <v>0.41</v>
      </c>
      <c r="I738" s="86">
        <v>0.0</v>
      </c>
      <c r="J738" s="86">
        <v>3.0</v>
      </c>
      <c r="K738" s="86">
        <v>0.01</v>
      </c>
      <c r="L738" s="86">
        <v>12.7</v>
      </c>
      <c r="M738" s="86">
        <v>12.69</v>
      </c>
      <c r="N738" s="86">
        <v>13.79</v>
      </c>
      <c r="O738" s="86">
        <v>0.0</v>
      </c>
      <c r="P738" s="87" t="s">
        <v>529</v>
      </c>
      <c r="Q738" s="86">
        <v>0.0</v>
      </c>
      <c r="R738" s="86">
        <v>0.0</v>
      </c>
      <c r="S738" s="88">
        <v>0.0</v>
      </c>
      <c r="T738" s="88">
        <v>0.0</v>
      </c>
      <c r="U738" s="89">
        <v>46132.0</v>
      </c>
      <c r="V738" s="84"/>
      <c r="W738" s="90"/>
    </row>
    <row r="739">
      <c r="A739" s="83" t="s">
        <v>2111</v>
      </c>
      <c r="B739" s="84" t="s">
        <v>2112</v>
      </c>
      <c r="C739" s="84" t="s">
        <v>588</v>
      </c>
      <c r="D739" s="86">
        <v>22.15</v>
      </c>
      <c r="E739" s="86">
        <v>-0.2</v>
      </c>
      <c r="F739" s="86">
        <v>-0.89</v>
      </c>
      <c r="G739" s="87" t="s">
        <v>524</v>
      </c>
      <c r="H739" s="86">
        <v>-0.89</v>
      </c>
      <c r="I739" s="86">
        <v>0.0</v>
      </c>
      <c r="J739" s="86">
        <v>232.0</v>
      </c>
      <c r="K739" s="86">
        <v>0.07</v>
      </c>
      <c r="L739" s="86">
        <v>22.3</v>
      </c>
      <c r="M739" s="86">
        <v>22.35</v>
      </c>
      <c r="N739" s="86">
        <v>22.32</v>
      </c>
      <c r="O739" s="86">
        <v>30.0</v>
      </c>
      <c r="P739" s="87" t="s">
        <v>525</v>
      </c>
      <c r="Q739" s="86">
        <v>0.0</v>
      </c>
      <c r="R739" s="86">
        <v>-15.0</v>
      </c>
      <c r="S739" s="88">
        <v>28.0</v>
      </c>
      <c r="T739" s="88">
        <v>12.07</v>
      </c>
      <c r="U739" s="89">
        <v>46132.0</v>
      </c>
      <c r="V739" s="84"/>
      <c r="W739" s="90"/>
    </row>
    <row r="740">
      <c r="A740" s="83" t="s">
        <v>2113</v>
      </c>
      <c r="B740" s="84" t="s">
        <v>2114</v>
      </c>
      <c r="C740" s="84" t="s">
        <v>528</v>
      </c>
      <c r="D740" s="86">
        <v>60.9</v>
      </c>
      <c r="E740" s="86">
        <v>0.6</v>
      </c>
      <c r="F740" s="86">
        <v>1.0</v>
      </c>
      <c r="G740" s="87" t="s">
        <v>558</v>
      </c>
      <c r="H740" s="86">
        <v>1.84</v>
      </c>
      <c r="I740" s="86">
        <v>0.0</v>
      </c>
      <c r="J740" s="86">
        <v>12.0</v>
      </c>
      <c r="K740" s="86">
        <v>0.02</v>
      </c>
      <c r="L740" s="86">
        <v>60.4</v>
      </c>
      <c r="M740" s="86">
        <v>60.02</v>
      </c>
      <c r="N740" s="86">
        <v>59.25</v>
      </c>
      <c r="O740" s="86">
        <v>7.0</v>
      </c>
      <c r="P740" s="87" t="s">
        <v>554</v>
      </c>
      <c r="Q740" s="86">
        <v>0.0</v>
      </c>
      <c r="R740" s="86">
        <v>0.0</v>
      </c>
      <c r="S740" s="88">
        <v>0.0</v>
      </c>
      <c r="T740" s="88">
        <v>0.0</v>
      </c>
      <c r="U740" s="89">
        <v>46132.0</v>
      </c>
      <c r="V740" s="84"/>
      <c r="W740" s="90"/>
    </row>
    <row r="741">
      <c r="A741" s="83" t="s">
        <v>2115</v>
      </c>
      <c r="B741" s="84" t="s">
        <v>2116</v>
      </c>
      <c r="C741" s="84" t="s">
        <v>557</v>
      </c>
      <c r="D741" s="86">
        <v>3980.0</v>
      </c>
      <c r="E741" s="86">
        <v>175.0</v>
      </c>
      <c r="F741" s="86">
        <v>4.6</v>
      </c>
      <c r="G741" s="87" t="s">
        <v>548</v>
      </c>
      <c r="H741" s="86">
        <v>8.99</v>
      </c>
      <c r="I741" s="86">
        <v>0.0</v>
      </c>
      <c r="J741" s="86">
        <v>2310.0</v>
      </c>
      <c r="K741" s="86">
        <v>1.24</v>
      </c>
      <c r="L741" s="86">
        <v>3792.0</v>
      </c>
      <c r="M741" s="86">
        <v>3678.0</v>
      </c>
      <c r="N741" s="86">
        <v>3603.75</v>
      </c>
      <c r="O741" s="86">
        <v>82.0</v>
      </c>
      <c r="P741" s="87" t="s">
        <v>548</v>
      </c>
      <c r="Q741" s="86">
        <v>407.0</v>
      </c>
      <c r="R741" s="86">
        <v>-11.0</v>
      </c>
      <c r="S741" s="88">
        <v>706.0</v>
      </c>
      <c r="T741" s="88">
        <v>30.56</v>
      </c>
      <c r="U741" s="89">
        <v>46132.0</v>
      </c>
      <c r="V741" s="84" t="s">
        <v>2117</v>
      </c>
      <c r="W741" s="90"/>
    </row>
    <row r="742">
      <c r="A742" s="83" t="s">
        <v>2118</v>
      </c>
      <c r="B742" s="84" t="s">
        <v>2119</v>
      </c>
      <c r="C742" s="84" t="s">
        <v>639</v>
      </c>
      <c r="D742" s="86">
        <v>48.8</v>
      </c>
      <c r="E742" s="86">
        <v>4.4</v>
      </c>
      <c r="F742" s="86">
        <v>9.91</v>
      </c>
      <c r="G742" s="87" t="s">
        <v>674</v>
      </c>
      <c r="H742" s="86">
        <v>22.19</v>
      </c>
      <c r="I742" s="86">
        <v>8.0</v>
      </c>
      <c r="J742" s="86">
        <v>15624.0</v>
      </c>
      <c r="K742" s="86">
        <v>15.04</v>
      </c>
      <c r="L742" s="86">
        <v>43.65</v>
      </c>
      <c r="M742" s="86">
        <v>39.99</v>
      </c>
      <c r="N742" s="86">
        <v>37.88</v>
      </c>
      <c r="O742" s="86">
        <v>-375.0</v>
      </c>
      <c r="P742" s="87" t="s">
        <v>535</v>
      </c>
      <c r="Q742" s="86">
        <v>0.0</v>
      </c>
      <c r="R742" s="86">
        <v>59.0</v>
      </c>
      <c r="S742" s="88">
        <v>8157.0</v>
      </c>
      <c r="T742" s="88">
        <v>52.21</v>
      </c>
      <c r="U742" s="89">
        <v>46132.0</v>
      </c>
      <c r="V742" s="84"/>
      <c r="W742" s="90"/>
    </row>
    <row r="743">
      <c r="A743" s="83" t="s">
        <v>2120</v>
      </c>
      <c r="B743" s="84" t="s">
        <v>2121</v>
      </c>
      <c r="C743" s="84" t="s">
        <v>663</v>
      </c>
      <c r="D743" s="86">
        <v>58.2</v>
      </c>
      <c r="E743" s="86">
        <v>0.7</v>
      </c>
      <c r="F743" s="86">
        <v>1.22</v>
      </c>
      <c r="G743" s="87" t="s">
        <v>539</v>
      </c>
      <c r="H743" s="86">
        <v>-2.65</v>
      </c>
      <c r="I743" s="86">
        <v>0.0</v>
      </c>
      <c r="J743" s="86">
        <v>3.0</v>
      </c>
      <c r="K743" s="86">
        <v>0.01</v>
      </c>
      <c r="L743" s="86">
        <v>58.08</v>
      </c>
      <c r="M743" s="86">
        <v>58.75</v>
      </c>
      <c r="N743" s="86">
        <v>59.71</v>
      </c>
      <c r="O743" s="86">
        <v>0.0</v>
      </c>
      <c r="P743" s="87" t="s">
        <v>529</v>
      </c>
      <c r="Q743" s="86">
        <v>0.0</v>
      </c>
      <c r="R743" s="86">
        <v>0.0</v>
      </c>
      <c r="S743" s="88">
        <v>0.0</v>
      </c>
      <c r="T743" s="88">
        <v>0.0</v>
      </c>
      <c r="U743" s="89">
        <v>46132.0</v>
      </c>
      <c r="V743" s="84"/>
      <c r="W743" s="90"/>
    </row>
    <row r="744">
      <c r="A744" s="83" t="s">
        <v>2122</v>
      </c>
      <c r="B744" s="84" t="s">
        <v>2123</v>
      </c>
      <c r="C744" s="84" t="s">
        <v>764</v>
      </c>
      <c r="D744" s="86">
        <v>89.3</v>
      </c>
      <c r="E744" s="86">
        <v>-1.2</v>
      </c>
      <c r="F744" s="86">
        <v>-1.33</v>
      </c>
      <c r="G744" s="87" t="s">
        <v>544</v>
      </c>
      <c r="H744" s="86">
        <v>-1.24</v>
      </c>
      <c r="I744" s="86">
        <v>0.0</v>
      </c>
      <c r="J744" s="86">
        <v>300.0</v>
      </c>
      <c r="K744" s="86">
        <v>0.57</v>
      </c>
      <c r="L744" s="86">
        <v>93.6</v>
      </c>
      <c r="M744" s="86">
        <v>95.95</v>
      </c>
      <c r="N744" s="86">
        <v>97.41</v>
      </c>
      <c r="O744" s="86">
        <v>-112.0</v>
      </c>
      <c r="P744" s="87" t="s">
        <v>516</v>
      </c>
      <c r="Q744" s="86">
        <v>0.0</v>
      </c>
      <c r="R744" s="86">
        <v>0.0</v>
      </c>
      <c r="S744" s="88">
        <v>26.0</v>
      </c>
      <c r="T744" s="88">
        <v>8.67</v>
      </c>
      <c r="U744" s="89">
        <v>46132.0</v>
      </c>
      <c r="V744" s="84"/>
      <c r="W744" s="91">
        <v>46128.0</v>
      </c>
    </row>
    <row r="745">
      <c r="A745" s="83" t="s">
        <v>2124</v>
      </c>
      <c r="B745" s="84" t="s">
        <v>2125</v>
      </c>
      <c r="C745" s="84" t="s">
        <v>588</v>
      </c>
      <c r="D745" s="86">
        <v>69.4</v>
      </c>
      <c r="E745" s="86">
        <v>-0.8</v>
      </c>
      <c r="F745" s="86">
        <v>-1.14</v>
      </c>
      <c r="G745" s="87" t="s">
        <v>544</v>
      </c>
      <c r="H745" s="86">
        <v>-1.54</v>
      </c>
      <c r="I745" s="86">
        <v>0.0</v>
      </c>
      <c r="J745" s="86">
        <v>551.0</v>
      </c>
      <c r="K745" s="86">
        <v>0.2</v>
      </c>
      <c r="L745" s="86">
        <v>70.34</v>
      </c>
      <c r="M745" s="86">
        <v>70.29</v>
      </c>
      <c r="N745" s="86">
        <v>71.29</v>
      </c>
      <c r="O745" s="86">
        <v>-181.0</v>
      </c>
      <c r="P745" s="87" t="s">
        <v>535</v>
      </c>
      <c r="Q745" s="86">
        <v>81.0</v>
      </c>
      <c r="R745" s="86">
        <v>1.0</v>
      </c>
      <c r="S745" s="88">
        <v>53.0</v>
      </c>
      <c r="T745" s="88">
        <v>9.62</v>
      </c>
      <c r="U745" s="89">
        <v>46132.0</v>
      </c>
      <c r="V745" s="84" t="s">
        <v>2126</v>
      </c>
      <c r="W745" s="90"/>
    </row>
    <row r="746">
      <c r="A746" s="83" t="s">
        <v>2127</v>
      </c>
      <c r="B746" s="84" t="s">
        <v>2128</v>
      </c>
      <c r="C746" s="84" t="s">
        <v>561</v>
      </c>
      <c r="D746" s="86">
        <v>204.0</v>
      </c>
      <c r="E746" s="86">
        <v>9.0</v>
      </c>
      <c r="F746" s="86">
        <v>4.62</v>
      </c>
      <c r="G746" s="87" t="s">
        <v>575</v>
      </c>
      <c r="H746" s="86">
        <v>3.16</v>
      </c>
      <c r="I746" s="86">
        <v>1.0</v>
      </c>
      <c r="J746" s="86">
        <v>7788.0</v>
      </c>
      <c r="K746" s="86">
        <v>3.98</v>
      </c>
      <c r="L746" s="86">
        <v>196.9</v>
      </c>
      <c r="M746" s="86">
        <v>201.45</v>
      </c>
      <c r="N746" s="86">
        <v>203.55</v>
      </c>
      <c r="O746" s="86">
        <v>1420.0</v>
      </c>
      <c r="P746" s="87" t="s">
        <v>674</v>
      </c>
      <c r="Q746" s="86">
        <v>1362.0</v>
      </c>
      <c r="R746" s="86">
        <v>-117.0</v>
      </c>
      <c r="S746" s="88">
        <v>2606.0</v>
      </c>
      <c r="T746" s="88">
        <v>33.46</v>
      </c>
      <c r="U746" s="89">
        <v>46132.0</v>
      </c>
      <c r="V746" s="84"/>
      <c r="W746" s="90"/>
    </row>
    <row r="747">
      <c r="A747" s="83" t="s">
        <v>2129</v>
      </c>
      <c r="B747" s="84" t="s">
        <v>2130</v>
      </c>
      <c r="C747" s="84" t="s">
        <v>569</v>
      </c>
      <c r="D747" s="86">
        <v>14.65</v>
      </c>
      <c r="E747" s="86">
        <v>0.5</v>
      </c>
      <c r="F747" s="86">
        <v>3.53</v>
      </c>
      <c r="G747" s="87" t="s">
        <v>540</v>
      </c>
      <c r="H747" s="86">
        <v>14.39</v>
      </c>
      <c r="I747" s="86">
        <v>1.0</v>
      </c>
      <c r="J747" s="86">
        <v>1501.0</v>
      </c>
      <c r="K747" s="86">
        <v>1.68</v>
      </c>
      <c r="L747" s="86">
        <v>13.45</v>
      </c>
      <c r="M747" s="86">
        <v>13.11</v>
      </c>
      <c r="N747" s="86">
        <v>13.34</v>
      </c>
      <c r="O747" s="86">
        <v>-408.0</v>
      </c>
      <c r="P747" s="87" t="s">
        <v>562</v>
      </c>
      <c r="Q747" s="86">
        <v>0.0</v>
      </c>
      <c r="R747" s="86">
        <v>0.0</v>
      </c>
      <c r="S747" s="88">
        <v>336.0</v>
      </c>
      <c r="T747" s="88">
        <v>22.39</v>
      </c>
      <c r="U747" s="89">
        <v>46132.0</v>
      </c>
      <c r="V747" s="84"/>
      <c r="W747" s="90"/>
    </row>
    <row r="748">
      <c r="A748" s="83" t="s">
        <v>2131</v>
      </c>
      <c r="B748" s="84" t="s">
        <v>2132</v>
      </c>
      <c r="C748" s="84" t="s">
        <v>547</v>
      </c>
      <c r="D748" s="86">
        <v>20.0</v>
      </c>
      <c r="E748" s="86">
        <v>0.1</v>
      </c>
      <c r="F748" s="86">
        <v>0.5</v>
      </c>
      <c r="G748" s="87" t="s">
        <v>575</v>
      </c>
      <c r="H748" s="86">
        <v>4.17</v>
      </c>
      <c r="I748" s="86">
        <v>0.0</v>
      </c>
      <c r="J748" s="86">
        <v>144.0</v>
      </c>
      <c r="K748" s="86">
        <v>0.04</v>
      </c>
      <c r="L748" s="86">
        <v>19.99</v>
      </c>
      <c r="M748" s="86">
        <v>19.24</v>
      </c>
      <c r="N748" s="86">
        <v>18.31</v>
      </c>
      <c r="O748" s="86">
        <v>17.0</v>
      </c>
      <c r="P748" s="87" t="s">
        <v>525</v>
      </c>
      <c r="Q748" s="86">
        <v>0.0</v>
      </c>
      <c r="R748" s="86">
        <v>4.0</v>
      </c>
      <c r="S748" s="88">
        <v>31.0</v>
      </c>
      <c r="T748" s="88">
        <v>21.53</v>
      </c>
      <c r="U748" s="89">
        <v>46132.0</v>
      </c>
      <c r="V748" s="84"/>
      <c r="W748" s="90"/>
    </row>
    <row r="749">
      <c r="A749" s="83" t="s">
        <v>2133</v>
      </c>
      <c r="B749" s="84" t="s">
        <v>2134</v>
      </c>
      <c r="C749" s="84" t="s">
        <v>533</v>
      </c>
      <c r="D749" s="86">
        <v>843.0</v>
      </c>
      <c r="E749" s="86">
        <v>76.0</v>
      </c>
      <c r="F749" s="86">
        <v>9.91</v>
      </c>
      <c r="G749" s="87" t="s">
        <v>578</v>
      </c>
      <c r="H749" s="86">
        <v>22.8</v>
      </c>
      <c r="I749" s="86">
        <v>6.0</v>
      </c>
      <c r="J749" s="86">
        <v>342.0</v>
      </c>
      <c r="K749" s="86">
        <v>0.86</v>
      </c>
      <c r="L749" s="86">
        <v>736.8</v>
      </c>
      <c r="M749" s="86">
        <v>687.7</v>
      </c>
      <c r="N749" s="86">
        <v>608.1</v>
      </c>
      <c r="O749" s="86">
        <v>-19.0</v>
      </c>
      <c r="P749" s="87" t="s">
        <v>626</v>
      </c>
      <c r="Q749" s="86">
        <v>0.0</v>
      </c>
      <c r="R749" s="86">
        <v>67.0</v>
      </c>
      <c r="S749" s="88">
        <v>0.0</v>
      </c>
      <c r="T749" s="88">
        <v>0.0</v>
      </c>
      <c r="U749" s="89">
        <v>46132.0</v>
      </c>
      <c r="V749" s="84"/>
      <c r="W749" s="90"/>
    </row>
    <row r="750">
      <c r="A750" s="83" t="s">
        <v>2135</v>
      </c>
      <c r="B750" s="84" t="s">
        <v>2136</v>
      </c>
      <c r="C750" s="84" t="s">
        <v>663</v>
      </c>
      <c r="D750" s="86">
        <v>49.05</v>
      </c>
      <c r="E750" s="86">
        <v>0.45</v>
      </c>
      <c r="F750" s="86">
        <v>0.93</v>
      </c>
      <c r="G750" s="87" t="s">
        <v>575</v>
      </c>
      <c r="H750" s="86">
        <v>2.93</v>
      </c>
      <c r="I750" s="86">
        <v>0.0</v>
      </c>
      <c r="J750" s="86">
        <v>326.0</v>
      </c>
      <c r="K750" s="86">
        <v>0.18</v>
      </c>
      <c r="L750" s="86">
        <v>49.26</v>
      </c>
      <c r="M750" s="86">
        <v>48.32</v>
      </c>
      <c r="N750" s="86">
        <v>47.93</v>
      </c>
      <c r="O750" s="86">
        <v>72.0</v>
      </c>
      <c r="P750" s="87" t="s">
        <v>612</v>
      </c>
      <c r="Q750" s="86">
        <v>0.0</v>
      </c>
      <c r="R750" s="86">
        <v>0.0</v>
      </c>
      <c r="S750" s="88">
        <v>33.0</v>
      </c>
      <c r="T750" s="88">
        <v>10.12</v>
      </c>
      <c r="U750" s="89">
        <v>46132.0</v>
      </c>
      <c r="V750" s="84"/>
      <c r="W750" s="90"/>
    </row>
    <row r="751">
      <c r="A751" s="83" t="s">
        <v>2137</v>
      </c>
      <c r="B751" s="84" t="s">
        <v>2138</v>
      </c>
      <c r="C751" s="84" t="s">
        <v>623</v>
      </c>
      <c r="D751" s="86">
        <v>11.7</v>
      </c>
      <c r="E751" s="86">
        <v>0.0</v>
      </c>
      <c r="F751" s="86">
        <v>0.0</v>
      </c>
      <c r="G751" s="87" t="s">
        <v>664</v>
      </c>
      <c r="H751" s="86">
        <v>-0.43</v>
      </c>
      <c r="I751" s="86">
        <v>0.0</v>
      </c>
      <c r="J751" s="86">
        <v>193.0</v>
      </c>
      <c r="K751" s="86">
        <v>0.05</v>
      </c>
      <c r="L751" s="86">
        <v>11.7</v>
      </c>
      <c r="M751" s="86">
        <v>11.68</v>
      </c>
      <c r="N751" s="86">
        <v>11.68</v>
      </c>
      <c r="O751" s="86">
        <v>-2.0</v>
      </c>
      <c r="P751" s="87" t="s">
        <v>585</v>
      </c>
      <c r="Q751" s="86">
        <v>0.0</v>
      </c>
      <c r="R751" s="86">
        <v>-2.0</v>
      </c>
      <c r="S751" s="88">
        <v>14.0</v>
      </c>
      <c r="T751" s="88">
        <v>7.25</v>
      </c>
      <c r="U751" s="89">
        <v>46132.0</v>
      </c>
      <c r="V751" s="84"/>
      <c r="W751" s="90"/>
    </row>
    <row r="752">
      <c r="A752" s="83" t="s">
        <v>2139</v>
      </c>
      <c r="B752" s="84" t="s">
        <v>2140</v>
      </c>
      <c r="C752" s="84" t="s">
        <v>601</v>
      </c>
      <c r="D752" s="86">
        <v>211.5</v>
      </c>
      <c r="E752" s="86">
        <v>19.0</v>
      </c>
      <c r="F752" s="86">
        <v>9.87</v>
      </c>
      <c r="G752" s="87" t="s">
        <v>694</v>
      </c>
      <c r="H752" s="86">
        <v>11.31</v>
      </c>
      <c r="I752" s="86">
        <v>5.0</v>
      </c>
      <c r="J752" s="86">
        <v>2083.0</v>
      </c>
      <c r="K752" s="86">
        <v>3.48</v>
      </c>
      <c r="L752" s="86">
        <v>191.2</v>
      </c>
      <c r="M752" s="86">
        <v>184.35</v>
      </c>
      <c r="N752" s="86">
        <v>156.22</v>
      </c>
      <c r="O752" s="86">
        <v>-224.0</v>
      </c>
      <c r="P752" s="87" t="s">
        <v>516</v>
      </c>
      <c r="Q752" s="86">
        <v>0.0</v>
      </c>
      <c r="R752" s="86">
        <v>-12.0</v>
      </c>
      <c r="S752" s="88">
        <v>0.0</v>
      </c>
      <c r="T752" s="88">
        <v>0.0</v>
      </c>
      <c r="U752" s="89">
        <v>46132.0</v>
      </c>
      <c r="V752" s="84"/>
      <c r="W752" s="90"/>
    </row>
    <row r="753">
      <c r="A753" s="83" t="s">
        <v>2141</v>
      </c>
      <c r="B753" s="84" t="s">
        <v>2142</v>
      </c>
      <c r="C753" s="84" t="s">
        <v>961</v>
      </c>
      <c r="D753" s="86">
        <v>191.0</v>
      </c>
      <c r="E753" s="86">
        <v>0.0</v>
      </c>
      <c r="F753" s="86">
        <v>0.0</v>
      </c>
      <c r="G753" s="87" t="s">
        <v>570</v>
      </c>
      <c r="H753" s="86">
        <v>0.52</v>
      </c>
      <c r="I753" s="86">
        <v>0.0</v>
      </c>
      <c r="J753" s="86">
        <v>34.0</v>
      </c>
      <c r="K753" s="86">
        <v>0.02</v>
      </c>
      <c r="L753" s="86">
        <v>190.5</v>
      </c>
      <c r="M753" s="86">
        <v>190.35</v>
      </c>
      <c r="N753" s="86">
        <v>190.07</v>
      </c>
      <c r="O753" s="86">
        <v>0.0</v>
      </c>
      <c r="P753" s="87" t="s">
        <v>570</v>
      </c>
      <c r="Q753" s="86">
        <v>0.0</v>
      </c>
      <c r="R753" s="86">
        <v>9.0</v>
      </c>
      <c r="S753" s="88">
        <v>1.0</v>
      </c>
      <c r="T753" s="88">
        <v>2.94</v>
      </c>
      <c r="U753" s="89">
        <v>46132.0</v>
      </c>
      <c r="V753" s="84"/>
      <c r="W753" s="90"/>
    </row>
    <row r="754">
      <c r="A754" s="83" t="s">
        <v>2143</v>
      </c>
      <c r="B754" s="84" t="s">
        <v>2144</v>
      </c>
      <c r="C754" s="84" t="s">
        <v>601</v>
      </c>
      <c r="D754" s="86">
        <v>57.7</v>
      </c>
      <c r="E754" s="86">
        <v>1.1</v>
      </c>
      <c r="F754" s="86">
        <v>1.94</v>
      </c>
      <c r="G754" s="87" t="s">
        <v>554</v>
      </c>
      <c r="H754" s="86">
        <v>6.7</v>
      </c>
      <c r="I754" s="86">
        <v>0.0</v>
      </c>
      <c r="J754" s="86">
        <v>2652.0</v>
      </c>
      <c r="K754" s="86">
        <v>1.02</v>
      </c>
      <c r="L754" s="86">
        <v>56.54</v>
      </c>
      <c r="M754" s="86">
        <v>54.55</v>
      </c>
      <c r="N754" s="86">
        <v>55.52</v>
      </c>
      <c r="O754" s="86">
        <v>364.0</v>
      </c>
      <c r="P754" s="87" t="s">
        <v>548</v>
      </c>
      <c r="Q754" s="86">
        <v>0.0</v>
      </c>
      <c r="R754" s="86">
        <v>20.0</v>
      </c>
      <c r="S754" s="88">
        <v>850.0</v>
      </c>
      <c r="T754" s="88">
        <v>32.05</v>
      </c>
      <c r="U754" s="89">
        <v>46132.0</v>
      </c>
      <c r="V754" s="84"/>
      <c r="W754" s="90"/>
    </row>
    <row r="755">
      <c r="A755" s="83" t="s">
        <v>2145</v>
      </c>
      <c r="B755" s="84" t="s">
        <v>2146</v>
      </c>
      <c r="C755" s="84" t="s">
        <v>761</v>
      </c>
      <c r="D755" s="86">
        <v>13.15</v>
      </c>
      <c r="E755" s="86">
        <v>-0.25</v>
      </c>
      <c r="F755" s="86">
        <v>-1.87</v>
      </c>
      <c r="G755" s="87" t="s">
        <v>626</v>
      </c>
      <c r="H755" s="86">
        <v>-1.11</v>
      </c>
      <c r="I755" s="86">
        <v>0.0</v>
      </c>
      <c r="J755" s="86">
        <v>867.0</v>
      </c>
      <c r="K755" s="86">
        <v>0.17</v>
      </c>
      <c r="L755" s="86">
        <v>13.31</v>
      </c>
      <c r="M755" s="86">
        <v>13.37</v>
      </c>
      <c r="N755" s="86">
        <v>13.42</v>
      </c>
      <c r="O755" s="86">
        <v>-222.0</v>
      </c>
      <c r="P755" s="87" t="s">
        <v>833</v>
      </c>
      <c r="Q755" s="86">
        <v>0.0</v>
      </c>
      <c r="R755" s="86">
        <v>0.0</v>
      </c>
      <c r="S755" s="88">
        <v>69.0</v>
      </c>
      <c r="T755" s="88">
        <v>7.96</v>
      </c>
      <c r="U755" s="89">
        <v>46132.0</v>
      </c>
      <c r="V755" s="84"/>
      <c r="W755" s="90"/>
    </row>
    <row r="756">
      <c r="A756" s="83" t="s">
        <v>2147</v>
      </c>
      <c r="B756" s="84" t="s">
        <v>2148</v>
      </c>
      <c r="C756" s="84" t="s">
        <v>588</v>
      </c>
      <c r="D756" s="86">
        <v>56.9</v>
      </c>
      <c r="E756" s="86">
        <v>2.9</v>
      </c>
      <c r="F756" s="86">
        <v>5.37</v>
      </c>
      <c r="G756" s="87" t="s">
        <v>554</v>
      </c>
      <c r="H756" s="86">
        <v>14.32</v>
      </c>
      <c r="I756" s="86">
        <v>0.0</v>
      </c>
      <c r="J756" s="86">
        <v>2231.0</v>
      </c>
      <c r="K756" s="86">
        <v>0.24</v>
      </c>
      <c r="L756" s="86">
        <v>53.26</v>
      </c>
      <c r="M756" s="86">
        <v>50.7</v>
      </c>
      <c r="N756" s="86">
        <v>49.2</v>
      </c>
      <c r="O756" s="86">
        <v>833.0</v>
      </c>
      <c r="P756" s="87" t="s">
        <v>525</v>
      </c>
      <c r="Q756" s="86">
        <v>0.0</v>
      </c>
      <c r="R756" s="86">
        <v>8.0</v>
      </c>
      <c r="S756" s="88">
        <v>468.0</v>
      </c>
      <c r="T756" s="88">
        <v>20.98</v>
      </c>
      <c r="U756" s="89">
        <v>46132.0</v>
      </c>
      <c r="V756" s="84"/>
      <c r="W756" s="90"/>
    </row>
    <row r="757">
      <c r="A757" s="83" t="s">
        <v>2149</v>
      </c>
      <c r="B757" s="84" t="s">
        <v>2150</v>
      </c>
      <c r="C757" s="84" t="s">
        <v>639</v>
      </c>
      <c r="D757" s="86">
        <v>22.55</v>
      </c>
      <c r="E757" s="86">
        <v>0.1</v>
      </c>
      <c r="F757" s="86">
        <v>0.45</v>
      </c>
      <c r="G757" s="87" t="s">
        <v>558</v>
      </c>
      <c r="H757" s="86">
        <v>-7.25</v>
      </c>
      <c r="I757" s="86">
        <v>1.0</v>
      </c>
      <c r="J757" s="86">
        <v>142.0</v>
      </c>
      <c r="K757" s="86">
        <v>0.24</v>
      </c>
      <c r="L757" s="86">
        <v>22.99</v>
      </c>
      <c r="M757" s="86">
        <v>23.86</v>
      </c>
      <c r="N757" s="86">
        <v>24.93</v>
      </c>
      <c r="O757" s="86">
        <v>11.0</v>
      </c>
      <c r="P757" s="87" t="s">
        <v>612</v>
      </c>
      <c r="Q757" s="86">
        <v>0.0</v>
      </c>
      <c r="R757" s="86">
        <v>0.0</v>
      </c>
      <c r="S757" s="88">
        <v>0.0</v>
      </c>
      <c r="T757" s="88">
        <v>0.0</v>
      </c>
      <c r="U757" s="89">
        <v>46132.0</v>
      </c>
      <c r="V757" s="84"/>
      <c r="W757" s="90"/>
    </row>
    <row r="758">
      <c r="A758" s="83" t="s">
        <v>2151</v>
      </c>
      <c r="B758" s="84" t="s">
        <v>2152</v>
      </c>
      <c r="C758" s="84" t="s">
        <v>961</v>
      </c>
      <c r="D758" s="86">
        <v>77.9</v>
      </c>
      <c r="E758" s="86">
        <v>-0.1</v>
      </c>
      <c r="F758" s="86">
        <v>-0.13</v>
      </c>
      <c r="G758" s="87" t="s">
        <v>553</v>
      </c>
      <c r="H758" s="86">
        <v>0.0</v>
      </c>
      <c r="I758" s="86">
        <v>0.0</v>
      </c>
      <c r="J758" s="86">
        <v>20.0</v>
      </c>
      <c r="K758" s="86">
        <v>0.09</v>
      </c>
      <c r="L758" s="86">
        <v>78.04</v>
      </c>
      <c r="M758" s="86">
        <v>78.22</v>
      </c>
      <c r="N758" s="86">
        <v>78.1</v>
      </c>
      <c r="O758" s="86">
        <v>0.0</v>
      </c>
      <c r="P758" s="87" t="s">
        <v>516</v>
      </c>
      <c r="Q758" s="86">
        <v>0.0</v>
      </c>
      <c r="R758" s="86">
        <v>0.0</v>
      </c>
      <c r="S758" s="88">
        <v>0.0</v>
      </c>
      <c r="T758" s="88">
        <v>0.0</v>
      </c>
      <c r="U758" s="89">
        <v>46132.0</v>
      </c>
      <c r="V758" s="84"/>
      <c r="W758" s="90"/>
    </row>
    <row r="759">
      <c r="A759" s="83" t="s">
        <v>2153</v>
      </c>
      <c r="B759" s="84" t="s">
        <v>2154</v>
      </c>
      <c r="C759" s="84" t="s">
        <v>764</v>
      </c>
      <c r="D759" s="86">
        <v>35.75</v>
      </c>
      <c r="E759" s="86">
        <v>3.25</v>
      </c>
      <c r="F759" s="86">
        <v>10.0</v>
      </c>
      <c r="G759" s="87" t="s">
        <v>525</v>
      </c>
      <c r="H759" s="86">
        <v>21.92</v>
      </c>
      <c r="I759" s="86">
        <v>4.0</v>
      </c>
      <c r="J759" s="86">
        <v>604.0</v>
      </c>
      <c r="K759" s="86">
        <v>0.22</v>
      </c>
      <c r="L759" s="86">
        <v>259.55</v>
      </c>
      <c r="M759" s="86">
        <v>277.23</v>
      </c>
      <c r="N759" s="86">
        <v>269.89</v>
      </c>
      <c r="O759" s="86">
        <v>-13.0</v>
      </c>
      <c r="P759" s="87" t="s">
        <v>524</v>
      </c>
      <c r="Q759" s="86">
        <v>0.0</v>
      </c>
      <c r="R759" s="86">
        <v>-147.0</v>
      </c>
      <c r="S759" s="88">
        <v>0.0</v>
      </c>
      <c r="T759" s="88">
        <v>0.0</v>
      </c>
      <c r="U759" s="89">
        <v>46132.0</v>
      </c>
      <c r="V759" s="84"/>
      <c r="W759" s="90"/>
    </row>
    <row r="760">
      <c r="A760" s="83" t="s">
        <v>2155</v>
      </c>
      <c r="B760" s="84" t="s">
        <v>2156</v>
      </c>
      <c r="C760" s="84" t="s">
        <v>601</v>
      </c>
      <c r="D760" s="86">
        <v>46.5</v>
      </c>
      <c r="E760" s="86">
        <v>4.2</v>
      </c>
      <c r="F760" s="86">
        <v>9.93</v>
      </c>
      <c r="G760" s="87" t="s">
        <v>578</v>
      </c>
      <c r="H760" s="86">
        <v>11.56</v>
      </c>
      <c r="I760" s="86">
        <v>1.0</v>
      </c>
      <c r="J760" s="86">
        <v>6506.0</v>
      </c>
      <c r="K760" s="86">
        <v>2.88</v>
      </c>
      <c r="L760" s="86">
        <v>43.18</v>
      </c>
      <c r="M760" s="86">
        <v>42.46</v>
      </c>
      <c r="N760" s="86">
        <v>43.62</v>
      </c>
      <c r="O760" s="86">
        <v>1509.0</v>
      </c>
      <c r="P760" s="87" t="s">
        <v>548</v>
      </c>
      <c r="Q760" s="86">
        <v>0.0</v>
      </c>
      <c r="R760" s="86">
        <v>12.0</v>
      </c>
      <c r="S760" s="88">
        <v>1366.0</v>
      </c>
      <c r="T760" s="88">
        <v>21.0</v>
      </c>
      <c r="U760" s="89">
        <v>46132.0</v>
      </c>
      <c r="V760" s="84"/>
      <c r="W760" s="84"/>
    </row>
    <row r="761">
      <c r="A761" s="83" t="s">
        <v>2157</v>
      </c>
      <c r="B761" s="84" t="s">
        <v>2158</v>
      </c>
      <c r="C761" s="84" t="s">
        <v>552</v>
      </c>
      <c r="D761" s="86">
        <v>32.4</v>
      </c>
      <c r="E761" s="86">
        <v>0.35</v>
      </c>
      <c r="F761" s="86">
        <v>1.09</v>
      </c>
      <c r="G761" s="87" t="s">
        <v>575</v>
      </c>
      <c r="H761" s="86">
        <v>-0.12</v>
      </c>
      <c r="I761" s="86">
        <v>0.0</v>
      </c>
      <c r="J761" s="86">
        <v>49.0</v>
      </c>
      <c r="K761" s="86">
        <v>0.08</v>
      </c>
      <c r="L761" s="86">
        <v>32.22</v>
      </c>
      <c r="M761" s="86">
        <v>32.36</v>
      </c>
      <c r="N761" s="86">
        <v>31.5</v>
      </c>
      <c r="O761" s="86">
        <v>4.0</v>
      </c>
      <c r="P761" s="87" t="s">
        <v>612</v>
      </c>
      <c r="Q761" s="86">
        <v>0.0</v>
      </c>
      <c r="R761" s="86">
        <v>0.0</v>
      </c>
      <c r="S761" s="88">
        <v>2.0</v>
      </c>
      <c r="T761" s="88">
        <v>4.08</v>
      </c>
      <c r="U761" s="89">
        <v>46132.0</v>
      </c>
      <c r="V761" s="84"/>
      <c r="W761" s="90"/>
    </row>
    <row r="762">
      <c r="A762" s="83" t="s">
        <v>2159</v>
      </c>
      <c r="B762" s="84" t="s">
        <v>2160</v>
      </c>
      <c r="C762" s="84" t="s">
        <v>639</v>
      </c>
      <c r="D762" s="86">
        <v>13.6</v>
      </c>
      <c r="E762" s="86">
        <v>-0.3</v>
      </c>
      <c r="F762" s="86">
        <v>-2.16</v>
      </c>
      <c r="G762" s="87" t="s">
        <v>833</v>
      </c>
      <c r="H762" s="86">
        <v>11.42</v>
      </c>
      <c r="I762" s="86">
        <v>1.0</v>
      </c>
      <c r="J762" s="86">
        <v>1759.0</v>
      </c>
      <c r="K762" s="86">
        <v>1.73</v>
      </c>
      <c r="L762" s="86">
        <v>12.96</v>
      </c>
      <c r="M762" s="86">
        <v>12.68</v>
      </c>
      <c r="N762" s="86">
        <v>12.83</v>
      </c>
      <c r="O762" s="86">
        <v>-100.0</v>
      </c>
      <c r="P762" s="87" t="s">
        <v>529</v>
      </c>
      <c r="Q762" s="86">
        <v>0.0</v>
      </c>
      <c r="R762" s="86">
        <v>0.0</v>
      </c>
      <c r="S762" s="88">
        <v>0.0</v>
      </c>
      <c r="T762" s="88">
        <v>0.0</v>
      </c>
      <c r="U762" s="89">
        <v>46132.0</v>
      </c>
      <c r="V762" s="84"/>
      <c r="W762" s="90"/>
    </row>
    <row r="763">
      <c r="A763" s="83" t="s">
        <v>2161</v>
      </c>
      <c r="B763" s="84" t="s">
        <v>2162</v>
      </c>
      <c r="C763" s="84" t="s">
        <v>533</v>
      </c>
      <c r="D763" s="86">
        <v>113.0</v>
      </c>
      <c r="E763" s="86">
        <v>-6.0</v>
      </c>
      <c r="F763" s="86">
        <v>-5.04</v>
      </c>
      <c r="G763" s="87" t="s">
        <v>553</v>
      </c>
      <c r="H763" s="86">
        <v>-2.22</v>
      </c>
      <c r="I763" s="86">
        <v>2.0</v>
      </c>
      <c r="J763" s="86">
        <v>2826.0</v>
      </c>
      <c r="K763" s="86">
        <v>3.04</v>
      </c>
      <c r="L763" s="86">
        <v>120.5</v>
      </c>
      <c r="M763" s="86">
        <v>116.5</v>
      </c>
      <c r="N763" s="86">
        <v>118.62</v>
      </c>
      <c r="O763" s="86">
        <v>-146.0</v>
      </c>
      <c r="P763" s="87" t="s">
        <v>553</v>
      </c>
      <c r="Q763" s="86">
        <v>0.0</v>
      </c>
      <c r="R763" s="86">
        <v>-44.0</v>
      </c>
      <c r="S763" s="88">
        <v>564.0</v>
      </c>
      <c r="T763" s="88">
        <v>19.96</v>
      </c>
      <c r="U763" s="89">
        <v>46132.0</v>
      </c>
      <c r="V763" s="84"/>
      <c r="W763" s="90"/>
    </row>
    <row r="764">
      <c r="A764" s="83" t="s">
        <v>2163</v>
      </c>
      <c r="B764" s="84" t="s">
        <v>2164</v>
      </c>
      <c r="C764" s="84" t="s">
        <v>533</v>
      </c>
      <c r="D764" s="86">
        <v>54.1</v>
      </c>
      <c r="E764" s="86">
        <v>-0.5</v>
      </c>
      <c r="F764" s="86">
        <v>-0.92</v>
      </c>
      <c r="G764" s="87" t="s">
        <v>570</v>
      </c>
      <c r="H764" s="86">
        <v>4.97</v>
      </c>
      <c r="I764" s="86">
        <v>0.0</v>
      </c>
      <c r="J764" s="86">
        <v>5430.0</v>
      </c>
      <c r="K764" s="86">
        <v>6.03</v>
      </c>
      <c r="L764" s="86">
        <v>52.32</v>
      </c>
      <c r="M764" s="86">
        <v>51.54</v>
      </c>
      <c r="N764" s="86">
        <v>49.76</v>
      </c>
      <c r="O764" s="86">
        <v>-851.0</v>
      </c>
      <c r="P764" s="87" t="s">
        <v>833</v>
      </c>
      <c r="Q764" s="86">
        <v>0.0</v>
      </c>
      <c r="R764" s="86">
        <v>-44.0</v>
      </c>
      <c r="S764" s="88">
        <v>2376.0</v>
      </c>
      <c r="T764" s="88">
        <v>43.76</v>
      </c>
      <c r="U764" s="89">
        <v>46132.0</v>
      </c>
      <c r="V764" s="84"/>
      <c r="W764" s="90"/>
    </row>
    <row r="765">
      <c r="A765" s="83" t="s">
        <v>2165</v>
      </c>
      <c r="B765" s="84" t="s">
        <v>2166</v>
      </c>
      <c r="C765" s="84" t="s">
        <v>596</v>
      </c>
      <c r="D765" s="86">
        <v>50.0</v>
      </c>
      <c r="E765" s="86">
        <v>-0.3</v>
      </c>
      <c r="F765" s="86">
        <v>-0.6</v>
      </c>
      <c r="G765" s="87" t="s">
        <v>529</v>
      </c>
      <c r="H765" s="86">
        <v>-0.99</v>
      </c>
      <c r="I765" s="86">
        <v>0.0</v>
      </c>
      <c r="J765" s="86">
        <v>667.0</v>
      </c>
      <c r="K765" s="86">
        <v>0.13</v>
      </c>
      <c r="L765" s="86">
        <v>50.42</v>
      </c>
      <c r="M765" s="86">
        <v>50.79</v>
      </c>
      <c r="N765" s="86">
        <v>51.14</v>
      </c>
      <c r="O765" s="86">
        <v>-291.0</v>
      </c>
      <c r="P765" s="87" t="s">
        <v>529</v>
      </c>
      <c r="Q765" s="86">
        <v>-1.0</v>
      </c>
      <c r="R765" s="86">
        <v>0.0</v>
      </c>
      <c r="S765" s="88">
        <v>72.0</v>
      </c>
      <c r="T765" s="88">
        <v>10.79</v>
      </c>
      <c r="U765" s="89">
        <v>46132.0</v>
      </c>
      <c r="V765" s="84"/>
      <c r="W765" s="90"/>
    </row>
    <row r="766">
      <c r="A766" s="83" t="s">
        <v>2167</v>
      </c>
      <c r="B766" s="84" t="s">
        <v>2168</v>
      </c>
      <c r="C766" s="84" t="s">
        <v>691</v>
      </c>
      <c r="D766" s="86">
        <v>190.0</v>
      </c>
      <c r="E766" s="86">
        <v>-1.5</v>
      </c>
      <c r="F766" s="86">
        <v>-0.78</v>
      </c>
      <c r="G766" s="87" t="s">
        <v>516</v>
      </c>
      <c r="H766" s="86">
        <v>-2.84</v>
      </c>
      <c r="I766" s="86">
        <v>0.0</v>
      </c>
      <c r="J766" s="86">
        <v>24.0</v>
      </c>
      <c r="K766" s="86">
        <v>0.09</v>
      </c>
      <c r="L766" s="86">
        <v>192.7</v>
      </c>
      <c r="M766" s="86">
        <v>197.7</v>
      </c>
      <c r="N766" s="86">
        <v>203.18</v>
      </c>
      <c r="O766" s="86">
        <v>2.0</v>
      </c>
      <c r="P766" s="87" t="s">
        <v>694</v>
      </c>
      <c r="Q766" s="86">
        <v>0.0</v>
      </c>
      <c r="R766" s="86">
        <v>0.0</v>
      </c>
      <c r="S766" s="88">
        <v>0.0</v>
      </c>
      <c r="T766" s="88">
        <v>0.0</v>
      </c>
      <c r="U766" s="89">
        <v>46132.0</v>
      </c>
      <c r="V766" s="84"/>
      <c r="W766" s="90"/>
    </row>
    <row r="767">
      <c r="A767" s="83" t="s">
        <v>2169</v>
      </c>
      <c r="B767" s="84" t="s">
        <v>2170</v>
      </c>
      <c r="C767" s="84" t="s">
        <v>623</v>
      </c>
      <c r="D767" s="86">
        <v>6.52</v>
      </c>
      <c r="E767" s="86">
        <v>-0.07</v>
      </c>
      <c r="F767" s="86">
        <v>-1.06</v>
      </c>
      <c r="G767" s="87" t="s">
        <v>566</v>
      </c>
      <c r="H767" s="86">
        <v>-1.62</v>
      </c>
      <c r="I767" s="86">
        <v>0.0</v>
      </c>
      <c r="J767" s="86">
        <v>951.0</v>
      </c>
      <c r="K767" s="86">
        <v>0.1</v>
      </c>
      <c r="L767" s="86">
        <v>6.63</v>
      </c>
      <c r="M767" s="86">
        <v>6.48</v>
      </c>
      <c r="N767" s="86">
        <v>6.37</v>
      </c>
      <c r="O767" s="86">
        <v>291.0</v>
      </c>
      <c r="P767" s="87" t="s">
        <v>525</v>
      </c>
      <c r="Q767" s="86">
        <v>0.0</v>
      </c>
      <c r="R767" s="86">
        <v>0.0</v>
      </c>
      <c r="S767" s="88">
        <v>0.0</v>
      </c>
      <c r="T767" s="88">
        <v>0.0</v>
      </c>
      <c r="U767" s="89">
        <v>46132.0</v>
      </c>
      <c r="V767" s="84"/>
      <c r="W767" s="90"/>
    </row>
    <row r="768">
      <c r="A768" s="83" t="s">
        <v>2171</v>
      </c>
      <c r="B768" s="84" t="s">
        <v>2172</v>
      </c>
      <c r="C768" s="84" t="s">
        <v>561</v>
      </c>
      <c r="D768" s="86">
        <v>55.3</v>
      </c>
      <c r="E768" s="86">
        <v>0.5</v>
      </c>
      <c r="F768" s="86">
        <v>0.91</v>
      </c>
      <c r="G768" s="87" t="s">
        <v>578</v>
      </c>
      <c r="H768" s="86">
        <v>2.8</v>
      </c>
      <c r="I768" s="86">
        <v>0.0</v>
      </c>
      <c r="J768" s="86">
        <v>1033.0</v>
      </c>
      <c r="K768" s="86">
        <v>0.66</v>
      </c>
      <c r="L768" s="86">
        <v>54.5</v>
      </c>
      <c r="M768" s="86">
        <v>52.54</v>
      </c>
      <c r="N768" s="86">
        <v>51.21</v>
      </c>
      <c r="O768" s="86">
        <v>170.0</v>
      </c>
      <c r="P768" s="87" t="s">
        <v>612</v>
      </c>
      <c r="Q768" s="86">
        <v>0.0</v>
      </c>
      <c r="R768" s="86">
        <v>2.0</v>
      </c>
      <c r="S768" s="88">
        <v>214.0</v>
      </c>
      <c r="T768" s="88">
        <v>20.72</v>
      </c>
      <c r="U768" s="89">
        <v>46132.0</v>
      </c>
      <c r="V768" s="84"/>
      <c r="W768" s="90"/>
    </row>
    <row r="769">
      <c r="A769" s="83" t="s">
        <v>2173</v>
      </c>
      <c r="B769" s="84" t="s">
        <v>2174</v>
      </c>
      <c r="C769" s="84" t="s">
        <v>623</v>
      </c>
      <c r="D769" s="86">
        <v>354.0</v>
      </c>
      <c r="E769" s="86">
        <v>4.5</v>
      </c>
      <c r="F769" s="86">
        <v>1.29</v>
      </c>
      <c r="G769" s="87" t="s">
        <v>578</v>
      </c>
      <c r="H769" s="86">
        <v>8.71</v>
      </c>
      <c r="I769" s="86">
        <v>0.0</v>
      </c>
      <c r="J769" s="86">
        <v>1430.0</v>
      </c>
      <c r="K769" s="86">
        <v>0.52</v>
      </c>
      <c r="L769" s="86">
        <v>346.4</v>
      </c>
      <c r="M769" s="86">
        <v>335.95</v>
      </c>
      <c r="N769" s="86">
        <v>339.07</v>
      </c>
      <c r="O769" s="86">
        <v>-462.0</v>
      </c>
      <c r="P769" s="87" t="s">
        <v>566</v>
      </c>
      <c r="Q769" s="86">
        <v>474.0</v>
      </c>
      <c r="R769" s="86">
        <v>15.0</v>
      </c>
      <c r="S769" s="88">
        <v>368.0</v>
      </c>
      <c r="T769" s="88">
        <v>25.73</v>
      </c>
      <c r="U769" s="89">
        <v>46132.0</v>
      </c>
      <c r="V769" s="84"/>
      <c r="W769" s="90"/>
    </row>
    <row r="770">
      <c r="A770" s="83" t="s">
        <v>2175</v>
      </c>
      <c r="B770" s="84" t="s">
        <v>2176</v>
      </c>
      <c r="C770" s="84" t="s">
        <v>557</v>
      </c>
      <c r="D770" s="86">
        <v>310.0</v>
      </c>
      <c r="E770" s="86">
        <v>6.0</v>
      </c>
      <c r="F770" s="86">
        <v>1.97</v>
      </c>
      <c r="G770" s="87" t="s">
        <v>554</v>
      </c>
      <c r="H770" s="86">
        <v>7.6</v>
      </c>
      <c r="I770" s="86">
        <v>0.0</v>
      </c>
      <c r="J770" s="86">
        <v>2567.0</v>
      </c>
      <c r="K770" s="86">
        <v>1.76</v>
      </c>
      <c r="L770" s="86">
        <v>300.5</v>
      </c>
      <c r="M770" s="86">
        <v>291.05</v>
      </c>
      <c r="N770" s="86">
        <v>279.77</v>
      </c>
      <c r="O770" s="86">
        <v>1637.0</v>
      </c>
      <c r="P770" s="87" t="s">
        <v>554</v>
      </c>
      <c r="Q770" s="86">
        <v>-271.0</v>
      </c>
      <c r="R770" s="86">
        <v>-26.0</v>
      </c>
      <c r="S770" s="88">
        <v>383.0</v>
      </c>
      <c r="T770" s="88">
        <v>14.92</v>
      </c>
      <c r="U770" s="89">
        <v>46132.0</v>
      </c>
      <c r="V770" s="84"/>
      <c r="W770" s="90"/>
    </row>
    <row r="771">
      <c r="A771" s="83" t="s">
        <v>2177</v>
      </c>
      <c r="B771" s="84" t="s">
        <v>2178</v>
      </c>
      <c r="C771" s="84" t="s">
        <v>691</v>
      </c>
      <c r="D771" s="86">
        <v>72.6</v>
      </c>
      <c r="E771" s="86">
        <v>-0.3</v>
      </c>
      <c r="F771" s="86">
        <v>-0.41</v>
      </c>
      <c r="G771" s="87" t="s">
        <v>570</v>
      </c>
      <c r="H771" s="86">
        <v>-8.51</v>
      </c>
      <c r="I771" s="86">
        <v>1.0</v>
      </c>
      <c r="J771" s="86">
        <v>91.0</v>
      </c>
      <c r="K771" s="86">
        <v>0.19</v>
      </c>
      <c r="L771" s="86">
        <v>72.82</v>
      </c>
      <c r="M771" s="86">
        <v>73.53</v>
      </c>
      <c r="N771" s="86">
        <v>73.12</v>
      </c>
      <c r="O771" s="86">
        <v>0.0</v>
      </c>
      <c r="P771" s="87" t="s">
        <v>516</v>
      </c>
      <c r="Q771" s="86">
        <v>0.0</v>
      </c>
      <c r="R771" s="86">
        <v>0.0</v>
      </c>
      <c r="S771" s="88">
        <v>18.0</v>
      </c>
      <c r="T771" s="88">
        <v>19.78</v>
      </c>
      <c r="U771" s="89">
        <v>46132.0</v>
      </c>
      <c r="V771" s="84"/>
      <c r="W771" s="90"/>
    </row>
    <row r="772">
      <c r="A772" s="83" t="s">
        <v>2179</v>
      </c>
      <c r="B772" s="84" t="s">
        <v>2180</v>
      </c>
      <c r="C772" s="84" t="s">
        <v>639</v>
      </c>
      <c r="D772" s="86">
        <v>58.1</v>
      </c>
      <c r="E772" s="86">
        <v>-0.8</v>
      </c>
      <c r="F772" s="86">
        <v>-1.36</v>
      </c>
      <c r="G772" s="87" t="s">
        <v>626</v>
      </c>
      <c r="H772" s="86">
        <v>2.31</v>
      </c>
      <c r="I772" s="86">
        <v>1.0</v>
      </c>
      <c r="J772" s="86">
        <v>84.0</v>
      </c>
      <c r="K772" s="86">
        <v>0.28</v>
      </c>
      <c r="L772" s="86">
        <v>58.14</v>
      </c>
      <c r="M772" s="86">
        <v>58.38</v>
      </c>
      <c r="N772" s="86">
        <v>60.05</v>
      </c>
      <c r="O772" s="86">
        <v>-8.0</v>
      </c>
      <c r="P772" s="87" t="s">
        <v>562</v>
      </c>
      <c r="Q772" s="86">
        <v>0.0</v>
      </c>
      <c r="R772" s="86">
        <v>0.0</v>
      </c>
      <c r="S772" s="88">
        <v>24.0</v>
      </c>
      <c r="T772" s="88">
        <v>28.57</v>
      </c>
      <c r="U772" s="89">
        <v>46132.0</v>
      </c>
      <c r="V772" s="84"/>
      <c r="W772" s="90"/>
    </row>
    <row r="773">
      <c r="A773" s="83" t="s">
        <v>2181</v>
      </c>
      <c r="B773" s="84" t="s">
        <v>2182</v>
      </c>
      <c r="C773" s="84" t="s">
        <v>519</v>
      </c>
      <c r="D773" s="86">
        <v>16.7</v>
      </c>
      <c r="E773" s="86">
        <v>1.5</v>
      </c>
      <c r="F773" s="86">
        <v>9.87</v>
      </c>
      <c r="G773" s="87" t="s">
        <v>575</v>
      </c>
      <c r="H773" s="86">
        <v>16.49</v>
      </c>
      <c r="I773" s="86">
        <v>2.0</v>
      </c>
      <c r="J773" s="86">
        <v>6857.0</v>
      </c>
      <c r="K773" s="86">
        <v>3.85</v>
      </c>
      <c r="L773" s="86">
        <v>15.27</v>
      </c>
      <c r="M773" s="86">
        <v>14.77</v>
      </c>
      <c r="N773" s="86">
        <v>14.56</v>
      </c>
      <c r="O773" s="86">
        <v>155.0</v>
      </c>
      <c r="P773" s="87" t="s">
        <v>548</v>
      </c>
      <c r="Q773" s="86">
        <v>0.0</v>
      </c>
      <c r="R773" s="86">
        <v>9.0</v>
      </c>
      <c r="S773" s="88">
        <v>1272.0</v>
      </c>
      <c r="T773" s="88">
        <v>18.55</v>
      </c>
      <c r="U773" s="89">
        <v>46132.0</v>
      </c>
      <c r="V773" s="84"/>
      <c r="W773" s="90"/>
    </row>
    <row r="774">
      <c r="A774" s="83" t="s">
        <v>2183</v>
      </c>
      <c r="B774" s="84" t="s">
        <v>2184</v>
      </c>
      <c r="C774" s="84" t="s">
        <v>623</v>
      </c>
      <c r="D774" s="86">
        <v>99.0</v>
      </c>
      <c r="E774" s="86">
        <v>1.6</v>
      </c>
      <c r="F774" s="86">
        <v>1.64</v>
      </c>
      <c r="G774" s="87" t="s">
        <v>525</v>
      </c>
      <c r="H774" s="86">
        <v>3.21</v>
      </c>
      <c r="I774" s="86">
        <v>0.0</v>
      </c>
      <c r="J774" s="86">
        <v>33.0</v>
      </c>
      <c r="K774" s="86">
        <v>0.09</v>
      </c>
      <c r="L774" s="86">
        <v>98.08</v>
      </c>
      <c r="M774" s="86">
        <v>95.58</v>
      </c>
      <c r="N774" s="86">
        <v>89.97</v>
      </c>
      <c r="O774" s="86">
        <v>-12.0</v>
      </c>
      <c r="P774" s="87" t="s">
        <v>570</v>
      </c>
      <c r="Q774" s="86">
        <v>0.0</v>
      </c>
      <c r="R774" s="86">
        <v>2.0</v>
      </c>
      <c r="S774" s="88">
        <v>3.0</v>
      </c>
      <c r="T774" s="88">
        <v>9.09</v>
      </c>
      <c r="U774" s="89">
        <v>46132.0</v>
      </c>
      <c r="V774" s="84"/>
      <c r="W774" s="90"/>
    </row>
    <row r="775">
      <c r="A775" s="83" t="s">
        <v>2185</v>
      </c>
      <c r="B775" s="84" t="s">
        <v>2186</v>
      </c>
      <c r="C775" s="84" t="s">
        <v>557</v>
      </c>
      <c r="D775" s="86">
        <v>83.0</v>
      </c>
      <c r="E775" s="86">
        <v>1.4</v>
      </c>
      <c r="F775" s="86">
        <v>1.72</v>
      </c>
      <c r="G775" s="87" t="s">
        <v>540</v>
      </c>
      <c r="H775" s="86">
        <v>1.52</v>
      </c>
      <c r="I775" s="86">
        <v>1.0</v>
      </c>
      <c r="J775" s="86">
        <v>1200.0</v>
      </c>
      <c r="K775" s="86">
        <v>1.3</v>
      </c>
      <c r="L775" s="86">
        <v>81.22</v>
      </c>
      <c r="M775" s="86">
        <v>77.95</v>
      </c>
      <c r="N775" s="86">
        <v>74.67</v>
      </c>
      <c r="O775" s="86">
        <v>246.0</v>
      </c>
      <c r="P775" s="87" t="s">
        <v>540</v>
      </c>
      <c r="Q775" s="86">
        <v>0.0</v>
      </c>
      <c r="R775" s="86">
        <v>-3.0</v>
      </c>
      <c r="S775" s="88">
        <v>232.0</v>
      </c>
      <c r="T775" s="88">
        <v>19.33</v>
      </c>
      <c r="U775" s="89">
        <v>46132.0</v>
      </c>
      <c r="V775" s="84"/>
      <c r="W775" s="90"/>
    </row>
    <row r="776">
      <c r="A776" s="83" t="s">
        <v>2187</v>
      </c>
      <c r="B776" s="84" t="s">
        <v>2188</v>
      </c>
      <c r="C776" s="84" t="s">
        <v>596</v>
      </c>
      <c r="D776" s="86">
        <v>20.85</v>
      </c>
      <c r="E776" s="86">
        <v>-0.25</v>
      </c>
      <c r="F776" s="86">
        <v>-1.18</v>
      </c>
      <c r="G776" s="87" t="s">
        <v>582</v>
      </c>
      <c r="H776" s="86">
        <v>3.71</v>
      </c>
      <c r="I776" s="86">
        <v>0.0</v>
      </c>
      <c r="J776" s="86">
        <v>3808.0</v>
      </c>
      <c r="K776" s="86">
        <v>0.3</v>
      </c>
      <c r="L776" s="86">
        <v>20.69</v>
      </c>
      <c r="M776" s="86">
        <v>20.55</v>
      </c>
      <c r="N776" s="86">
        <v>20.8</v>
      </c>
      <c r="O776" s="86">
        <v>628.0</v>
      </c>
      <c r="P776" s="87" t="s">
        <v>554</v>
      </c>
      <c r="Q776" s="86">
        <v>-7.0</v>
      </c>
      <c r="R776" s="86">
        <v>0.0</v>
      </c>
      <c r="S776" s="88">
        <v>0.0</v>
      </c>
      <c r="T776" s="88">
        <v>0.0</v>
      </c>
      <c r="U776" s="89">
        <v>46132.0</v>
      </c>
      <c r="V776" s="84"/>
      <c r="W776" s="90"/>
    </row>
    <row r="777">
      <c r="A777" s="83" t="s">
        <v>2189</v>
      </c>
      <c r="B777" s="84" t="s">
        <v>2190</v>
      </c>
      <c r="C777" s="84" t="s">
        <v>523</v>
      </c>
      <c r="D777" s="86">
        <v>29.9</v>
      </c>
      <c r="E777" s="86">
        <v>-0.5</v>
      </c>
      <c r="F777" s="86">
        <v>-1.64</v>
      </c>
      <c r="G777" s="87" t="s">
        <v>544</v>
      </c>
      <c r="H777" s="86">
        <v>0.05</v>
      </c>
      <c r="I777" s="86">
        <v>0.0</v>
      </c>
      <c r="J777" s="86">
        <v>31.0</v>
      </c>
      <c r="K777" s="86">
        <v>0.12</v>
      </c>
      <c r="L777" s="86">
        <v>30.24</v>
      </c>
      <c r="M777" s="86">
        <v>30.04</v>
      </c>
      <c r="N777" s="86">
        <v>29.49</v>
      </c>
      <c r="O777" s="86">
        <v>2.0</v>
      </c>
      <c r="P777" s="87" t="s">
        <v>612</v>
      </c>
      <c r="Q777" s="86">
        <v>0.0</v>
      </c>
      <c r="R777" s="86">
        <v>0.0</v>
      </c>
      <c r="S777" s="88">
        <v>0.0</v>
      </c>
      <c r="T777" s="88">
        <v>0.0</v>
      </c>
      <c r="U777" s="89">
        <v>46132.0</v>
      </c>
      <c r="V777" s="84"/>
      <c r="W777" s="90"/>
    </row>
    <row r="778">
      <c r="A778" s="83" t="s">
        <v>2191</v>
      </c>
      <c r="B778" s="84" t="s">
        <v>2192</v>
      </c>
      <c r="C778" s="84" t="s">
        <v>588</v>
      </c>
      <c r="D778" s="86">
        <v>14.55</v>
      </c>
      <c r="E778" s="86">
        <v>-0.1</v>
      </c>
      <c r="F778" s="86">
        <v>-0.68</v>
      </c>
      <c r="G778" s="87" t="s">
        <v>566</v>
      </c>
      <c r="H778" s="86">
        <v>0.01</v>
      </c>
      <c r="I778" s="86">
        <v>0.0</v>
      </c>
      <c r="J778" s="86">
        <v>121.0</v>
      </c>
      <c r="K778" s="86">
        <v>0.04</v>
      </c>
      <c r="L778" s="86">
        <v>14.62</v>
      </c>
      <c r="M778" s="86">
        <v>14.54</v>
      </c>
      <c r="N778" s="86">
        <v>14.49</v>
      </c>
      <c r="O778" s="86">
        <v>25.0</v>
      </c>
      <c r="P778" s="87" t="s">
        <v>525</v>
      </c>
      <c r="Q778" s="86">
        <v>0.0</v>
      </c>
      <c r="R778" s="86">
        <v>0.0</v>
      </c>
      <c r="S778" s="88">
        <v>9.0</v>
      </c>
      <c r="T778" s="88">
        <v>7.44</v>
      </c>
      <c r="U778" s="89">
        <v>46132.0</v>
      </c>
      <c r="V778" s="84"/>
      <c r="W778" s="90"/>
    </row>
    <row r="779">
      <c r="A779" s="83" t="s">
        <v>2193</v>
      </c>
      <c r="B779" s="84" t="s">
        <v>2194</v>
      </c>
      <c r="C779" s="84" t="s">
        <v>961</v>
      </c>
      <c r="D779" s="86">
        <v>38.95</v>
      </c>
      <c r="E779" s="86">
        <v>0.35</v>
      </c>
      <c r="F779" s="86">
        <v>0.91</v>
      </c>
      <c r="G779" s="87" t="s">
        <v>612</v>
      </c>
      <c r="H779" s="86">
        <v>-1.71</v>
      </c>
      <c r="I779" s="86">
        <v>0.0</v>
      </c>
      <c r="J779" s="86">
        <v>15.0</v>
      </c>
      <c r="K779" s="86">
        <v>0.03</v>
      </c>
      <c r="L779" s="86">
        <v>39.63</v>
      </c>
      <c r="M779" s="86">
        <v>40.72</v>
      </c>
      <c r="N779" s="86">
        <v>41.76</v>
      </c>
      <c r="O779" s="86">
        <v>3.0</v>
      </c>
      <c r="P779" s="87" t="s">
        <v>530</v>
      </c>
      <c r="Q779" s="86">
        <v>0.0</v>
      </c>
      <c r="R779" s="86">
        <v>0.0</v>
      </c>
      <c r="S779" s="88">
        <v>2.0</v>
      </c>
      <c r="T779" s="88">
        <v>13.33</v>
      </c>
      <c r="U779" s="89">
        <v>46132.0</v>
      </c>
      <c r="V779" s="84"/>
      <c r="W779" s="90"/>
    </row>
    <row r="780">
      <c r="A780" s="83" t="s">
        <v>2195</v>
      </c>
      <c r="B780" s="84" t="s">
        <v>2196</v>
      </c>
      <c r="C780" s="84" t="s">
        <v>561</v>
      </c>
      <c r="D780" s="86">
        <v>3745.0</v>
      </c>
      <c r="E780" s="86">
        <v>105.0</v>
      </c>
      <c r="F780" s="86">
        <v>2.88</v>
      </c>
      <c r="G780" s="87" t="s">
        <v>578</v>
      </c>
      <c r="H780" s="86">
        <v>11.84</v>
      </c>
      <c r="I780" s="86">
        <v>0.0</v>
      </c>
      <c r="J780" s="86">
        <v>822.0</v>
      </c>
      <c r="K780" s="86">
        <v>0.86</v>
      </c>
      <c r="L780" s="86">
        <v>3543.0</v>
      </c>
      <c r="M780" s="86">
        <v>3417.0</v>
      </c>
      <c r="N780" s="86">
        <v>3438.0</v>
      </c>
      <c r="O780" s="86">
        <v>-174.0</v>
      </c>
      <c r="P780" s="87" t="s">
        <v>516</v>
      </c>
      <c r="Q780" s="86">
        <v>216.0</v>
      </c>
      <c r="R780" s="86">
        <v>-3.0</v>
      </c>
      <c r="S780" s="88">
        <v>241.0</v>
      </c>
      <c r="T780" s="88">
        <v>29.32</v>
      </c>
      <c r="U780" s="89">
        <v>46132.0</v>
      </c>
      <c r="V780" s="84"/>
      <c r="W780" s="84"/>
    </row>
    <row r="781">
      <c r="A781" s="83" t="s">
        <v>2197</v>
      </c>
      <c r="B781" s="84" t="s">
        <v>2198</v>
      </c>
      <c r="C781" s="84" t="s">
        <v>561</v>
      </c>
      <c r="D781" s="86">
        <v>30.95</v>
      </c>
      <c r="E781" s="86">
        <v>2.8</v>
      </c>
      <c r="F781" s="86">
        <v>9.95</v>
      </c>
      <c r="G781" s="87" t="s">
        <v>540</v>
      </c>
      <c r="H781" s="86">
        <v>11.98</v>
      </c>
      <c r="I781" s="86">
        <v>1.0</v>
      </c>
      <c r="J781" s="86">
        <v>1843.0</v>
      </c>
      <c r="K781" s="86">
        <v>2.63</v>
      </c>
      <c r="L781" s="86">
        <v>28.29</v>
      </c>
      <c r="M781" s="86">
        <v>26.91</v>
      </c>
      <c r="N781" s="86">
        <v>26.3</v>
      </c>
      <c r="O781" s="86">
        <v>375.0</v>
      </c>
      <c r="P781" s="87" t="s">
        <v>520</v>
      </c>
      <c r="Q781" s="86">
        <v>0.0</v>
      </c>
      <c r="R781" s="86">
        <v>9.0</v>
      </c>
      <c r="S781" s="88">
        <v>273.0</v>
      </c>
      <c r="T781" s="88">
        <v>14.81</v>
      </c>
      <c r="U781" s="89">
        <v>46132.0</v>
      </c>
      <c r="V781" s="84"/>
      <c r="W781" s="90"/>
    </row>
    <row r="782">
      <c r="A782" s="83" t="s">
        <v>2199</v>
      </c>
      <c r="B782" s="84" t="s">
        <v>2200</v>
      </c>
      <c r="C782" s="84" t="s">
        <v>533</v>
      </c>
      <c r="D782" s="86">
        <v>44.25</v>
      </c>
      <c r="E782" s="86">
        <v>1.75</v>
      </c>
      <c r="F782" s="86">
        <v>4.12</v>
      </c>
      <c r="G782" s="87" t="s">
        <v>694</v>
      </c>
      <c r="H782" s="86">
        <v>4.96</v>
      </c>
      <c r="I782" s="86">
        <v>0.0</v>
      </c>
      <c r="J782" s="86">
        <v>659.0</v>
      </c>
      <c r="K782" s="86">
        <v>0.61</v>
      </c>
      <c r="L782" s="86">
        <v>42.56</v>
      </c>
      <c r="M782" s="86">
        <v>41.51</v>
      </c>
      <c r="N782" s="86">
        <v>41.12</v>
      </c>
      <c r="O782" s="86">
        <v>99.0</v>
      </c>
      <c r="P782" s="87" t="s">
        <v>554</v>
      </c>
      <c r="Q782" s="86">
        <v>0.0</v>
      </c>
      <c r="R782" s="86">
        <v>1.0</v>
      </c>
      <c r="S782" s="88">
        <v>146.0</v>
      </c>
      <c r="T782" s="88">
        <v>22.15</v>
      </c>
      <c r="U782" s="89">
        <v>46132.0</v>
      </c>
      <c r="V782" s="84"/>
      <c r="W782" s="90"/>
    </row>
    <row r="783">
      <c r="A783" s="83" t="s">
        <v>2201</v>
      </c>
      <c r="B783" s="84" t="s">
        <v>2202</v>
      </c>
      <c r="C783" s="84" t="s">
        <v>533</v>
      </c>
      <c r="D783" s="86">
        <v>184.5</v>
      </c>
      <c r="E783" s="86">
        <v>16.5</v>
      </c>
      <c r="F783" s="86">
        <v>9.82</v>
      </c>
      <c r="G783" s="87" t="s">
        <v>694</v>
      </c>
      <c r="H783" s="86">
        <v>8.99</v>
      </c>
      <c r="I783" s="86">
        <v>1.0</v>
      </c>
      <c r="J783" s="86">
        <v>340.0</v>
      </c>
      <c r="K783" s="86">
        <v>1.0</v>
      </c>
      <c r="L783" s="86">
        <v>169.4</v>
      </c>
      <c r="M783" s="86">
        <v>171.45</v>
      </c>
      <c r="N783" s="86">
        <v>169.7</v>
      </c>
      <c r="O783" s="86">
        <v>66.0</v>
      </c>
      <c r="P783" s="87" t="s">
        <v>540</v>
      </c>
      <c r="Q783" s="86">
        <v>0.0</v>
      </c>
      <c r="R783" s="86">
        <v>9.0</v>
      </c>
      <c r="S783" s="88">
        <v>104.0</v>
      </c>
      <c r="T783" s="88">
        <v>30.59</v>
      </c>
      <c r="U783" s="89">
        <v>46132.0</v>
      </c>
      <c r="V783" s="84"/>
      <c r="W783" s="90"/>
    </row>
    <row r="784">
      <c r="A784" s="83" t="s">
        <v>2203</v>
      </c>
      <c r="B784" s="84" t="s">
        <v>2204</v>
      </c>
      <c r="C784" s="84" t="s">
        <v>978</v>
      </c>
      <c r="D784" s="86">
        <v>70.9</v>
      </c>
      <c r="E784" s="86">
        <v>-3.3</v>
      </c>
      <c r="F784" s="86">
        <v>-4.45</v>
      </c>
      <c r="G784" s="87" t="s">
        <v>582</v>
      </c>
      <c r="H784" s="86">
        <v>11.75</v>
      </c>
      <c r="I784" s="86">
        <v>2.0</v>
      </c>
      <c r="J784" s="86">
        <v>262065.0</v>
      </c>
      <c r="K784" s="86">
        <v>9.01</v>
      </c>
      <c r="L784" s="86">
        <v>70.48</v>
      </c>
      <c r="M784" s="86">
        <v>64.57</v>
      </c>
      <c r="N784" s="86">
        <v>59.1</v>
      </c>
      <c r="O784" s="86">
        <v>-62704.0</v>
      </c>
      <c r="P784" s="87" t="s">
        <v>535</v>
      </c>
      <c r="Q784" s="86">
        <v>0.0</v>
      </c>
      <c r="R784" s="86">
        <v>-1256.0</v>
      </c>
      <c r="S784" s="88">
        <v>146379.0</v>
      </c>
      <c r="T784" s="88">
        <v>55.86</v>
      </c>
      <c r="U784" s="89">
        <v>46132.0</v>
      </c>
      <c r="V784" s="84"/>
      <c r="W784" s="90"/>
    </row>
    <row r="785">
      <c r="A785" s="83" t="s">
        <v>2205</v>
      </c>
      <c r="B785" s="84" t="s">
        <v>2206</v>
      </c>
      <c r="C785" s="84" t="s">
        <v>639</v>
      </c>
      <c r="D785" s="86">
        <v>71.0</v>
      </c>
      <c r="E785" s="86">
        <v>6.4</v>
      </c>
      <c r="F785" s="86">
        <v>9.91</v>
      </c>
      <c r="G785" s="87" t="s">
        <v>554</v>
      </c>
      <c r="H785" s="86">
        <v>21.76</v>
      </c>
      <c r="I785" s="86">
        <v>1.0</v>
      </c>
      <c r="J785" s="86">
        <v>2294.0</v>
      </c>
      <c r="K785" s="86">
        <v>3.98</v>
      </c>
      <c r="L785" s="86">
        <v>63.72</v>
      </c>
      <c r="M785" s="86">
        <v>59.45</v>
      </c>
      <c r="N785" s="86">
        <v>57.71</v>
      </c>
      <c r="O785" s="86">
        <v>201.0</v>
      </c>
      <c r="P785" s="87" t="s">
        <v>554</v>
      </c>
      <c r="Q785" s="86">
        <v>0.0</v>
      </c>
      <c r="R785" s="86">
        <v>22.0</v>
      </c>
      <c r="S785" s="88">
        <v>618.0</v>
      </c>
      <c r="T785" s="88">
        <v>26.94</v>
      </c>
      <c r="U785" s="89">
        <v>46132.0</v>
      </c>
      <c r="V785" s="84"/>
      <c r="W785" s="90"/>
    </row>
    <row r="786">
      <c r="A786" s="83" t="s">
        <v>2207</v>
      </c>
      <c r="B786" s="84" t="s">
        <v>2208</v>
      </c>
      <c r="C786" s="84" t="s">
        <v>557</v>
      </c>
      <c r="D786" s="86">
        <v>52.3</v>
      </c>
      <c r="E786" s="86">
        <v>-0.2</v>
      </c>
      <c r="F786" s="86">
        <v>-0.38</v>
      </c>
      <c r="G786" s="87" t="s">
        <v>516</v>
      </c>
      <c r="H786" s="86">
        <v>-5.89</v>
      </c>
      <c r="I786" s="86">
        <v>1.0</v>
      </c>
      <c r="J786" s="86">
        <v>815.0</v>
      </c>
      <c r="K786" s="86">
        <v>0.57</v>
      </c>
      <c r="L786" s="86">
        <v>53.14</v>
      </c>
      <c r="M786" s="86">
        <v>53.12</v>
      </c>
      <c r="N786" s="86">
        <v>51.56</v>
      </c>
      <c r="O786" s="86">
        <v>38.0</v>
      </c>
      <c r="P786" s="87" t="s">
        <v>612</v>
      </c>
      <c r="Q786" s="86">
        <v>0.0</v>
      </c>
      <c r="R786" s="86">
        <v>0.0</v>
      </c>
      <c r="S786" s="88">
        <v>163.0</v>
      </c>
      <c r="T786" s="88">
        <v>20.0</v>
      </c>
      <c r="U786" s="89">
        <v>46132.0</v>
      </c>
      <c r="V786" s="84"/>
      <c r="W786" s="90"/>
    </row>
    <row r="787">
      <c r="A787" s="83" t="s">
        <v>2209</v>
      </c>
      <c r="B787" s="84" t="s">
        <v>2210</v>
      </c>
      <c r="C787" s="84" t="s">
        <v>543</v>
      </c>
      <c r="D787" s="86">
        <v>244.5</v>
      </c>
      <c r="E787" s="86">
        <v>13.0</v>
      </c>
      <c r="F787" s="86">
        <v>5.62</v>
      </c>
      <c r="G787" s="87" t="s">
        <v>575</v>
      </c>
      <c r="H787" s="86">
        <v>7.59</v>
      </c>
      <c r="I787" s="86">
        <v>0.0</v>
      </c>
      <c r="J787" s="86">
        <v>2432.0</v>
      </c>
      <c r="K787" s="86">
        <v>4.03</v>
      </c>
      <c r="L787" s="86">
        <v>233.2</v>
      </c>
      <c r="M787" s="86">
        <v>225.5</v>
      </c>
      <c r="N787" s="86">
        <v>226.32</v>
      </c>
      <c r="O787" s="86">
        <v>301.0</v>
      </c>
      <c r="P787" s="87" t="s">
        <v>575</v>
      </c>
      <c r="Q787" s="86">
        <v>-26.0</v>
      </c>
      <c r="R787" s="86">
        <v>86.0</v>
      </c>
      <c r="S787" s="88">
        <v>762.0</v>
      </c>
      <c r="T787" s="88">
        <v>31.33</v>
      </c>
      <c r="U787" s="89">
        <v>46132.0</v>
      </c>
      <c r="V787" s="84" t="s">
        <v>2211</v>
      </c>
      <c r="W787" s="90"/>
    </row>
    <row r="788">
      <c r="A788" s="83" t="s">
        <v>2212</v>
      </c>
      <c r="B788" s="84" t="s">
        <v>2213</v>
      </c>
      <c r="C788" s="84" t="s">
        <v>588</v>
      </c>
      <c r="D788" s="86">
        <v>14.15</v>
      </c>
      <c r="E788" s="86">
        <v>-0.35</v>
      </c>
      <c r="F788" s="86">
        <v>-2.41</v>
      </c>
      <c r="G788" s="87" t="s">
        <v>585</v>
      </c>
      <c r="H788" s="86">
        <v>-0.31</v>
      </c>
      <c r="I788" s="86">
        <v>0.0</v>
      </c>
      <c r="J788" s="86">
        <v>385.0</v>
      </c>
      <c r="K788" s="86">
        <v>0.17</v>
      </c>
      <c r="L788" s="86">
        <v>14.36</v>
      </c>
      <c r="M788" s="86">
        <v>14.29</v>
      </c>
      <c r="N788" s="86">
        <v>14.26</v>
      </c>
      <c r="O788" s="86">
        <v>-73.0</v>
      </c>
      <c r="P788" s="87" t="s">
        <v>582</v>
      </c>
      <c r="Q788" s="86">
        <v>0.0</v>
      </c>
      <c r="R788" s="86">
        <v>0.0</v>
      </c>
      <c r="S788" s="88">
        <v>14.0</v>
      </c>
      <c r="T788" s="88">
        <v>3.64</v>
      </c>
      <c r="U788" s="89">
        <v>46132.0</v>
      </c>
      <c r="V788" s="84"/>
      <c r="W788" s="84"/>
    </row>
    <row r="789">
      <c r="A789" s="83" t="s">
        <v>2214</v>
      </c>
      <c r="B789" s="84" t="s">
        <v>2215</v>
      </c>
      <c r="C789" s="84" t="s">
        <v>761</v>
      </c>
      <c r="D789" s="86">
        <v>55.0</v>
      </c>
      <c r="E789" s="86">
        <v>0.8</v>
      </c>
      <c r="F789" s="86">
        <v>1.48</v>
      </c>
      <c r="G789" s="87" t="s">
        <v>558</v>
      </c>
      <c r="H789" s="86">
        <v>-0.13</v>
      </c>
      <c r="I789" s="86">
        <v>0.0</v>
      </c>
      <c r="J789" s="86">
        <v>3671.0</v>
      </c>
      <c r="K789" s="86">
        <v>0.41</v>
      </c>
      <c r="L789" s="86">
        <v>54.6</v>
      </c>
      <c r="M789" s="86">
        <v>54.62</v>
      </c>
      <c r="N789" s="86">
        <v>54.4</v>
      </c>
      <c r="O789" s="86">
        <v>1363.0</v>
      </c>
      <c r="P789" s="87" t="s">
        <v>674</v>
      </c>
      <c r="Q789" s="86">
        <v>-946.0</v>
      </c>
      <c r="R789" s="86">
        <v>-25.0</v>
      </c>
      <c r="S789" s="88">
        <v>645.0</v>
      </c>
      <c r="T789" s="88">
        <v>17.57</v>
      </c>
      <c r="U789" s="89">
        <v>46132.0</v>
      </c>
      <c r="V789" s="84"/>
      <c r="W789" s="90"/>
    </row>
    <row r="790">
      <c r="A790" s="83" t="s">
        <v>2216</v>
      </c>
      <c r="B790" s="84" t="s">
        <v>2217</v>
      </c>
      <c r="C790" s="84" t="s">
        <v>561</v>
      </c>
      <c r="D790" s="86">
        <v>28.5</v>
      </c>
      <c r="E790" s="86">
        <v>-0.85</v>
      </c>
      <c r="F790" s="86">
        <v>-2.9</v>
      </c>
      <c r="G790" s="87" t="s">
        <v>562</v>
      </c>
      <c r="H790" s="86">
        <v>13.82</v>
      </c>
      <c r="I790" s="86">
        <v>1.0</v>
      </c>
      <c r="J790" s="86">
        <v>1746.0</v>
      </c>
      <c r="K790" s="86">
        <v>0.82</v>
      </c>
      <c r="L790" s="86">
        <v>27.15</v>
      </c>
      <c r="M790" s="86">
        <v>25.48</v>
      </c>
      <c r="N790" s="86">
        <v>24.89</v>
      </c>
      <c r="O790" s="86">
        <v>-171.0</v>
      </c>
      <c r="P790" s="87" t="s">
        <v>553</v>
      </c>
      <c r="Q790" s="86">
        <v>0.0</v>
      </c>
      <c r="R790" s="86">
        <v>0.0</v>
      </c>
      <c r="S790" s="88">
        <v>0.0</v>
      </c>
      <c r="T790" s="88">
        <v>0.0</v>
      </c>
      <c r="U790" s="89">
        <v>46132.0</v>
      </c>
      <c r="V790" s="84"/>
      <c r="W790" s="90"/>
    </row>
    <row r="791">
      <c r="A791" s="83" t="s">
        <v>2218</v>
      </c>
      <c r="B791" s="84" t="s">
        <v>2219</v>
      </c>
      <c r="C791" s="84" t="s">
        <v>623</v>
      </c>
      <c r="D791" s="86">
        <v>20.55</v>
      </c>
      <c r="E791" s="86">
        <v>-0.15</v>
      </c>
      <c r="F791" s="86">
        <v>-0.72</v>
      </c>
      <c r="G791" s="87" t="s">
        <v>562</v>
      </c>
      <c r="H791" s="86">
        <v>1.99</v>
      </c>
      <c r="I791" s="86">
        <v>0.0</v>
      </c>
      <c r="J791" s="86">
        <v>40.0</v>
      </c>
      <c r="K791" s="86">
        <v>0.07</v>
      </c>
      <c r="L791" s="86">
        <v>20.58</v>
      </c>
      <c r="M791" s="86">
        <v>20.6</v>
      </c>
      <c r="N791" s="86">
        <v>20.78</v>
      </c>
      <c r="O791" s="86">
        <v>12.0</v>
      </c>
      <c r="P791" s="87" t="s">
        <v>674</v>
      </c>
      <c r="Q791" s="86">
        <v>0.0</v>
      </c>
      <c r="R791" s="86">
        <v>0.0</v>
      </c>
      <c r="S791" s="88">
        <v>4.0</v>
      </c>
      <c r="T791" s="88">
        <v>10.0</v>
      </c>
      <c r="U791" s="89">
        <v>46132.0</v>
      </c>
      <c r="V791" s="84"/>
      <c r="W791" s="90"/>
    </row>
    <row r="792">
      <c r="A792" s="83" t="s">
        <v>2220</v>
      </c>
      <c r="B792" s="84" t="s">
        <v>2221</v>
      </c>
      <c r="C792" s="84" t="s">
        <v>601</v>
      </c>
      <c r="D792" s="86">
        <v>44.0</v>
      </c>
      <c r="E792" s="86">
        <v>0.5</v>
      </c>
      <c r="F792" s="86">
        <v>1.15</v>
      </c>
      <c r="G792" s="87" t="s">
        <v>554</v>
      </c>
      <c r="H792" s="86">
        <v>3.72</v>
      </c>
      <c r="I792" s="86">
        <v>0.0</v>
      </c>
      <c r="J792" s="86">
        <v>330.0</v>
      </c>
      <c r="K792" s="86">
        <v>0.46</v>
      </c>
      <c r="L792" s="86">
        <v>43.36</v>
      </c>
      <c r="M792" s="86">
        <v>42.02</v>
      </c>
      <c r="N792" s="86">
        <v>41.36</v>
      </c>
      <c r="O792" s="86">
        <v>118.0</v>
      </c>
      <c r="P792" s="87" t="s">
        <v>554</v>
      </c>
      <c r="Q792" s="86">
        <v>0.0</v>
      </c>
      <c r="R792" s="86">
        <v>0.0</v>
      </c>
      <c r="S792" s="88">
        <v>72.0</v>
      </c>
      <c r="T792" s="88">
        <v>21.82</v>
      </c>
      <c r="U792" s="89">
        <v>46132.0</v>
      </c>
      <c r="V792" s="84"/>
      <c r="W792" s="90"/>
    </row>
    <row r="793">
      <c r="A793" s="83" t="s">
        <v>2222</v>
      </c>
      <c r="B793" s="84" t="s">
        <v>2223</v>
      </c>
      <c r="C793" s="84" t="s">
        <v>557</v>
      </c>
      <c r="D793" s="86">
        <v>224.0</v>
      </c>
      <c r="E793" s="86">
        <v>0.5</v>
      </c>
      <c r="F793" s="86">
        <v>0.22</v>
      </c>
      <c r="G793" s="87" t="s">
        <v>539</v>
      </c>
      <c r="H793" s="86">
        <v>1.13</v>
      </c>
      <c r="I793" s="86">
        <v>0.0</v>
      </c>
      <c r="J793" s="86">
        <v>425.0</v>
      </c>
      <c r="K793" s="86">
        <v>0.34</v>
      </c>
      <c r="L793" s="86">
        <v>222.9</v>
      </c>
      <c r="M793" s="86">
        <v>218.4</v>
      </c>
      <c r="N793" s="86">
        <v>214.85</v>
      </c>
      <c r="O793" s="86">
        <v>156.0</v>
      </c>
      <c r="P793" s="87" t="s">
        <v>674</v>
      </c>
      <c r="Q793" s="86">
        <v>-1.0</v>
      </c>
      <c r="R793" s="86">
        <v>-2.0</v>
      </c>
      <c r="S793" s="88">
        <v>81.0</v>
      </c>
      <c r="T793" s="88">
        <v>19.06</v>
      </c>
      <c r="U793" s="89">
        <v>46132.0</v>
      </c>
      <c r="V793" s="84"/>
      <c r="W793" s="90"/>
    </row>
    <row r="794">
      <c r="A794" s="83" t="s">
        <v>2224</v>
      </c>
      <c r="B794" s="84" t="s">
        <v>2225</v>
      </c>
      <c r="C794" s="84" t="s">
        <v>523</v>
      </c>
      <c r="D794" s="86">
        <v>48.5</v>
      </c>
      <c r="E794" s="86">
        <v>0.5</v>
      </c>
      <c r="F794" s="86">
        <v>1.04</v>
      </c>
      <c r="G794" s="87" t="s">
        <v>612</v>
      </c>
      <c r="H794" s="86">
        <v>-13.22</v>
      </c>
      <c r="I794" s="86">
        <v>2.0</v>
      </c>
      <c r="J794" s="86">
        <v>2590.0</v>
      </c>
      <c r="K794" s="86">
        <v>0.79</v>
      </c>
      <c r="L794" s="86">
        <v>49.92</v>
      </c>
      <c r="M794" s="86">
        <v>54.05</v>
      </c>
      <c r="N794" s="86">
        <v>54.95</v>
      </c>
      <c r="O794" s="86">
        <v>59.0</v>
      </c>
      <c r="P794" s="87" t="s">
        <v>558</v>
      </c>
      <c r="Q794" s="86">
        <v>0.0</v>
      </c>
      <c r="R794" s="86">
        <v>-50.0</v>
      </c>
      <c r="S794" s="88">
        <v>952.0</v>
      </c>
      <c r="T794" s="88">
        <v>36.76</v>
      </c>
      <c r="U794" s="89">
        <v>46132.0</v>
      </c>
      <c r="V794" s="84"/>
      <c r="W794" s="90"/>
    </row>
    <row r="795">
      <c r="A795" s="83" t="s">
        <v>2226</v>
      </c>
      <c r="B795" s="84" t="s">
        <v>2227</v>
      </c>
      <c r="C795" s="84" t="s">
        <v>707</v>
      </c>
      <c r="D795" s="86">
        <v>72.0</v>
      </c>
      <c r="E795" s="86">
        <v>-0.3</v>
      </c>
      <c r="F795" s="86">
        <v>-0.41</v>
      </c>
      <c r="G795" s="87" t="s">
        <v>626</v>
      </c>
      <c r="H795" s="86">
        <v>2.74</v>
      </c>
      <c r="I795" s="86">
        <v>0.0</v>
      </c>
      <c r="J795" s="86">
        <v>264.0</v>
      </c>
      <c r="K795" s="86">
        <v>0.4</v>
      </c>
      <c r="L795" s="86">
        <v>71.3</v>
      </c>
      <c r="M795" s="86">
        <v>69.43</v>
      </c>
      <c r="N795" s="86">
        <v>66.32</v>
      </c>
      <c r="O795" s="86">
        <v>-48.0</v>
      </c>
      <c r="P795" s="87" t="s">
        <v>582</v>
      </c>
      <c r="Q795" s="86">
        <v>0.0</v>
      </c>
      <c r="R795" s="86">
        <v>0.0</v>
      </c>
      <c r="S795" s="88">
        <v>39.0</v>
      </c>
      <c r="T795" s="88">
        <v>14.77</v>
      </c>
      <c r="U795" s="89">
        <v>46132.0</v>
      </c>
      <c r="V795" s="84"/>
      <c r="W795" s="90"/>
    </row>
    <row r="796">
      <c r="A796" s="83" t="s">
        <v>2228</v>
      </c>
      <c r="B796" s="84" t="s">
        <v>2229</v>
      </c>
      <c r="C796" s="84" t="s">
        <v>561</v>
      </c>
      <c r="D796" s="86">
        <v>22.35</v>
      </c>
      <c r="E796" s="86">
        <v>0.15</v>
      </c>
      <c r="F796" s="86">
        <v>0.68</v>
      </c>
      <c r="G796" s="87" t="s">
        <v>694</v>
      </c>
      <c r="H796" s="86">
        <v>1.61</v>
      </c>
      <c r="I796" s="86">
        <v>0.0</v>
      </c>
      <c r="J796" s="86">
        <v>109.0</v>
      </c>
      <c r="K796" s="86">
        <v>0.16</v>
      </c>
      <c r="L796" s="86">
        <v>22.02</v>
      </c>
      <c r="M796" s="86">
        <v>22.01</v>
      </c>
      <c r="N796" s="86">
        <v>23.04</v>
      </c>
      <c r="O796" s="86">
        <v>2.0</v>
      </c>
      <c r="P796" s="87" t="s">
        <v>548</v>
      </c>
      <c r="Q796" s="86">
        <v>0.0</v>
      </c>
      <c r="R796" s="86">
        <v>0.0</v>
      </c>
      <c r="S796" s="88">
        <v>0.0</v>
      </c>
      <c r="T796" s="88">
        <v>0.0</v>
      </c>
      <c r="U796" s="89">
        <v>46132.0</v>
      </c>
      <c r="V796" s="84"/>
      <c r="W796" s="90"/>
    </row>
    <row r="797">
      <c r="A797" s="83" t="s">
        <v>2230</v>
      </c>
      <c r="B797" s="84" t="s">
        <v>2231</v>
      </c>
      <c r="C797" s="84" t="s">
        <v>645</v>
      </c>
      <c r="D797" s="86">
        <v>14.75</v>
      </c>
      <c r="E797" s="86">
        <v>-0.15</v>
      </c>
      <c r="F797" s="86">
        <v>-1.01</v>
      </c>
      <c r="G797" s="87" t="s">
        <v>570</v>
      </c>
      <c r="H797" s="86">
        <v>-0.67</v>
      </c>
      <c r="I797" s="86">
        <v>0.0</v>
      </c>
      <c r="J797" s="86">
        <v>331.0</v>
      </c>
      <c r="K797" s="86">
        <v>0.08</v>
      </c>
      <c r="L797" s="86">
        <v>14.83</v>
      </c>
      <c r="M797" s="86">
        <v>14.83</v>
      </c>
      <c r="N797" s="86">
        <v>14.84</v>
      </c>
      <c r="O797" s="86">
        <v>31.0</v>
      </c>
      <c r="P797" s="87" t="s">
        <v>554</v>
      </c>
      <c r="Q797" s="86">
        <v>0.0</v>
      </c>
      <c r="R797" s="86">
        <v>0.0</v>
      </c>
      <c r="S797" s="88">
        <v>22.0</v>
      </c>
      <c r="T797" s="88">
        <v>6.65</v>
      </c>
      <c r="U797" s="89">
        <v>46132.0</v>
      </c>
      <c r="V797" s="84"/>
      <c r="W797" s="90"/>
    </row>
    <row r="798">
      <c r="A798" s="83" t="s">
        <v>2232</v>
      </c>
      <c r="B798" s="84" t="s">
        <v>2233</v>
      </c>
      <c r="C798" s="84" t="s">
        <v>588</v>
      </c>
      <c r="D798" s="86">
        <v>94.6</v>
      </c>
      <c r="E798" s="86">
        <v>-0.8</v>
      </c>
      <c r="F798" s="86">
        <v>-0.84</v>
      </c>
      <c r="G798" s="87" t="s">
        <v>626</v>
      </c>
      <c r="H798" s="86">
        <v>-0.51</v>
      </c>
      <c r="I798" s="86">
        <v>0.0</v>
      </c>
      <c r="J798" s="86">
        <v>41.0</v>
      </c>
      <c r="K798" s="86">
        <v>0.08</v>
      </c>
      <c r="L798" s="86">
        <v>95.14</v>
      </c>
      <c r="M798" s="86">
        <v>95.33</v>
      </c>
      <c r="N798" s="86">
        <v>95.73</v>
      </c>
      <c r="O798" s="86">
        <v>6.0</v>
      </c>
      <c r="P798" s="87" t="s">
        <v>520</v>
      </c>
      <c r="Q798" s="86">
        <v>0.0</v>
      </c>
      <c r="R798" s="86">
        <v>0.0</v>
      </c>
      <c r="S798" s="88">
        <v>11.0</v>
      </c>
      <c r="T798" s="88">
        <v>26.83</v>
      </c>
      <c r="U798" s="89">
        <v>46132.0</v>
      </c>
      <c r="V798" s="84"/>
      <c r="W798" s="90"/>
    </row>
    <row r="799">
      <c r="A799" s="83" t="s">
        <v>2234</v>
      </c>
      <c r="B799" s="84" t="s">
        <v>2235</v>
      </c>
      <c r="C799" s="84" t="s">
        <v>543</v>
      </c>
      <c r="D799" s="86">
        <v>89.5</v>
      </c>
      <c r="E799" s="86">
        <v>-1.0</v>
      </c>
      <c r="F799" s="86">
        <v>-1.1</v>
      </c>
      <c r="G799" s="87" t="s">
        <v>529</v>
      </c>
      <c r="H799" s="86">
        <v>-1.98</v>
      </c>
      <c r="I799" s="86">
        <v>0.0</v>
      </c>
      <c r="J799" s="86">
        <v>281.0</v>
      </c>
      <c r="K799" s="86">
        <v>0.35</v>
      </c>
      <c r="L799" s="86">
        <v>90.72</v>
      </c>
      <c r="M799" s="86">
        <v>90.66</v>
      </c>
      <c r="N799" s="86">
        <v>89.38</v>
      </c>
      <c r="O799" s="86">
        <v>53.0</v>
      </c>
      <c r="P799" s="87" t="s">
        <v>554</v>
      </c>
      <c r="Q799" s="86">
        <v>-24.0</v>
      </c>
      <c r="R799" s="86">
        <v>1.0</v>
      </c>
      <c r="S799" s="88">
        <v>34.0</v>
      </c>
      <c r="T799" s="88">
        <v>12.1</v>
      </c>
      <c r="U799" s="89">
        <v>46132.0</v>
      </c>
      <c r="V799" s="84"/>
      <c r="W799" s="90"/>
    </row>
    <row r="800">
      <c r="A800" s="83" t="s">
        <v>2236</v>
      </c>
      <c r="B800" s="84" t="s">
        <v>2237</v>
      </c>
      <c r="C800" s="84" t="s">
        <v>557</v>
      </c>
      <c r="D800" s="86">
        <v>605.0</v>
      </c>
      <c r="E800" s="86">
        <v>6.0</v>
      </c>
      <c r="F800" s="86">
        <v>1.0</v>
      </c>
      <c r="G800" s="87" t="s">
        <v>554</v>
      </c>
      <c r="H800" s="86">
        <v>4.6</v>
      </c>
      <c r="I800" s="86">
        <v>0.0</v>
      </c>
      <c r="J800" s="86">
        <v>4113.0</v>
      </c>
      <c r="K800" s="86">
        <v>0.55</v>
      </c>
      <c r="L800" s="86">
        <v>591.4</v>
      </c>
      <c r="M800" s="86">
        <v>579.3</v>
      </c>
      <c r="N800" s="86">
        <v>572.6</v>
      </c>
      <c r="O800" s="86">
        <v>-275.0</v>
      </c>
      <c r="P800" s="87" t="s">
        <v>549</v>
      </c>
      <c r="Q800" s="86">
        <v>131.0</v>
      </c>
      <c r="R800" s="86">
        <v>74.0</v>
      </c>
      <c r="S800" s="88">
        <v>798.0</v>
      </c>
      <c r="T800" s="88">
        <v>19.4</v>
      </c>
      <c r="U800" s="89">
        <v>46132.0</v>
      </c>
      <c r="V800" s="84"/>
      <c r="W800" s="90"/>
    </row>
    <row r="801">
      <c r="A801" s="83" t="s">
        <v>2238</v>
      </c>
      <c r="B801" s="84" t="s">
        <v>2239</v>
      </c>
      <c r="C801" s="84" t="s">
        <v>601</v>
      </c>
      <c r="D801" s="86">
        <v>121.0</v>
      </c>
      <c r="E801" s="86">
        <v>-4.0</v>
      </c>
      <c r="F801" s="86">
        <v>-3.2</v>
      </c>
      <c r="G801" s="87" t="s">
        <v>562</v>
      </c>
      <c r="H801" s="86">
        <v>7.01</v>
      </c>
      <c r="I801" s="86">
        <v>2.0</v>
      </c>
      <c r="J801" s="86">
        <v>858.0</v>
      </c>
      <c r="K801" s="86">
        <v>0.93</v>
      </c>
      <c r="L801" s="86">
        <v>122.8</v>
      </c>
      <c r="M801" s="86">
        <v>116.85</v>
      </c>
      <c r="N801" s="86">
        <v>113.42</v>
      </c>
      <c r="O801" s="86">
        <v>-76.0</v>
      </c>
      <c r="P801" s="87" t="s">
        <v>535</v>
      </c>
      <c r="Q801" s="86">
        <v>0.0</v>
      </c>
      <c r="R801" s="86">
        <v>0.0</v>
      </c>
      <c r="S801" s="88">
        <v>235.0</v>
      </c>
      <c r="T801" s="88">
        <v>27.39</v>
      </c>
      <c r="U801" s="89">
        <v>46132.0</v>
      </c>
      <c r="V801" s="84"/>
      <c r="W801" s="90"/>
    </row>
    <row r="802">
      <c r="A802" s="83" t="s">
        <v>2240</v>
      </c>
      <c r="B802" s="84" t="s">
        <v>2241</v>
      </c>
      <c r="C802" s="84" t="s">
        <v>561</v>
      </c>
      <c r="D802" s="86">
        <v>273.5</v>
      </c>
      <c r="E802" s="86">
        <v>0.0</v>
      </c>
      <c r="F802" s="86">
        <v>0.0</v>
      </c>
      <c r="G802" s="87" t="s">
        <v>626</v>
      </c>
      <c r="H802" s="86">
        <v>2.63</v>
      </c>
      <c r="I802" s="86">
        <v>0.0</v>
      </c>
      <c r="J802" s="86">
        <v>405.0</v>
      </c>
      <c r="K802" s="86">
        <v>0.62</v>
      </c>
      <c r="L802" s="86">
        <v>279.4</v>
      </c>
      <c r="M802" s="86">
        <v>285.45</v>
      </c>
      <c r="N802" s="86">
        <v>284.75</v>
      </c>
      <c r="O802" s="86">
        <v>124.0</v>
      </c>
      <c r="P802" s="87" t="s">
        <v>697</v>
      </c>
      <c r="Q802" s="86">
        <v>-30.0</v>
      </c>
      <c r="R802" s="86">
        <v>-7.0</v>
      </c>
      <c r="S802" s="88">
        <v>69.0</v>
      </c>
      <c r="T802" s="88">
        <v>17.04</v>
      </c>
      <c r="U802" s="89">
        <v>46132.0</v>
      </c>
      <c r="V802" s="84"/>
      <c r="W802" s="91">
        <v>46128.0</v>
      </c>
    </row>
    <row r="803">
      <c r="A803" s="83" t="s">
        <v>2242</v>
      </c>
      <c r="B803" s="84" t="s">
        <v>2243</v>
      </c>
      <c r="C803" s="84" t="s">
        <v>533</v>
      </c>
      <c r="D803" s="86">
        <v>79.3</v>
      </c>
      <c r="E803" s="86">
        <v>0.8</v>
      </c>
      <c r="F803" s="86">
        <v>1.02</v>
      </c>
      <c r="G803" s="87" t="s">
        <v>548</v>
      </c>
      <c r="H803" s="86">
        <v>0.9</v>
      </c>
      <c r="I803" s="86">
        <v>0.0</v>
      </c>
      <c r="J803" s="86">
        <v>342.0</v>
      </c>
      <c r="K803" s="86">
        <v>0.75</v>
      </c>
      <c r="L803" s="86">
        <v>78.44</v>
      </c>
      <c r="M803" s="86">
        <v>78.43</v>
      </c>
      <c r="N803" s="86">
        <v>81.41</v>
      </c>
      <c r="O803" s="86">
        <v>63.0</v>
      </c>
      <c r="P803" s="87" t="s">
        <v>539</v>
      </c>
      <c r="Q803" s="86">
        <v>0.0</v>
      </c>
      <c r="R803" s="86">
        <v>-8.0</v>
      </c>
      <c r="S803" s="88">
        <v>103.0</v>
      </c>
      <c r="T803" s="88">
        <v>30.12</v>
      </c>
      <c r="U803" s="89">
        <v>46132.0</v>
      </c>
      <c r="V803" s="84"/>
      <c r="W803" s="90"/>
    </row>
    <row r="804">
      <c r="A804" s="83" t="s">
        <v>2244</v>
      </c>
      <c r="B804" s="84" t="s">
        <v>2245</v>
      </c>
      <c r="C804" s="84" t="s">
        <v>707</v>
      </c>
      <c r="D804" s="86">
        <v>100.5</v>
      </c>
      <c r="E804" s="86">
        <v>1.7</v>
      </c>
      <c r="F804" s="86">
        <v>1.72</v>
      </c>
      <c r="G804" s="87" t="s">
        <v>540</v>
      </c>
      <c r="H804" s="86">
        <v>3.99</v>
      </c>
      <c r="I804" s="86">
        <v>0.0</v>
      </c>
      <c r="J804" s="86">
        <v>18638.0</v>
      </c>
      <c r="K804" s="86">
        <v>1.11</v>
      </c>
      <c r="L804" s="86">
        <v>98.3</v>
      </c>
      <c r="M804" s="86">
        <v>95.19</v>
      </c>
      <c r="N804" s="86">
        <v>93.2</v>
      </c>
      <c r="O804" s="86">
        <v>3399.0</v>
      </c>
      <c r="P804" s="87" t="s">
        <v>554</v>
      </c>
      <c r="Q804" s="86">
        <v>-4800.0</v>
      </c>
      <c r="R804" s="86">
        <v>-414.0</v>
      </c>
      <c r="S804" s="88">
        <v>5892.0</v>
      </c>
      <c r="T804" s="88">
        <v>31.61</v>
      </c>
      <c r="U804" s="89">
        <v>46132.0</v>
      </c>
      <c r="V804" s="84"/>
      <c r="W804" s="90"/>
    </row>
    <row r="805">
      <c r="A805" s="83" t="s">
        <v>2246</v>
      </c>
      <c r="B805" s="84" t="s">
        <v>2247</v>
      </c>
      <c r="C805" s="84" t="s">
        <v>523</v>
      </c>
      <c r="D805" s="86">
        <v>170.0</v>
      </c>
      <c r="E805" s="86">
        <v>2.0</v>
      </c>
      <c r="F805" s="86">
        <v>1.19</v>
      </c>
      <c r="G805" s="87" t="s">
        <v>674</v>
      </c>
      <c r="H805" s="86">
        <v>2.17</v>
      </c>
      <c r="I805" s="86">
        <v>1.0</v>
      </c>
      <c r="J805" s="86">
        <v>115.0</v>
      </c>
      <c r="K805" s="86">
        <v>0.17</v>
      </c>
      <c r="L805" s="86">
        <v>168.8</v>
      </c>
      <c r="M805" s="86">
        <v>170.45</v>
      </c>
      <c r="N805" s="86">
        <v>170.2</v>
      </c>
      <c r="O805" s="86">
        <v>4.0</v>
      </c>
      <c r="P805" s="87" t="s">
        <v>539</v>
      </c>
      <c r="Q805" s="86">
        <v>0.0</v>
      </c>
      <c r="R805" s="86">
        <v>2.0</v>
      </c>
      <c r="S805" s="88">
        <v>33.0</v>
      </c>
      <c r="T805" s="88">
        <v>28.7</v>
      </c>
      <c r="U805" s="89">
        <v>46132.0</v>
      </c>
      <c r="V805" s="84"/>
      <c r="W805" s="90"/>
    </row>
    <row r="806">
      <c r="A806" s="83" t="s">
        <v>2248</v>
      </c>
      <c r="B806" s="84" t="s">
        <v>2249</v>
      </c>
      <c r="C806" s="84" t="s">
        <v>547</v>
      </c>
      <c r="D806" s="86">
        <v>16.65</v>
      </c>
      <c r="E806" s="86">
        <v>-0.05</v>
      </c>
      <c r="F806" s="86">
        <v>-0.3</v>
      </c>
      <c r="G806" s="87" t="s">
        <v>544</v>
      </c>
      <c r="H806" s="86">
        <v>-0.9</v>
      </c>
      <c r="I806" s="86">
        <v>0.0</v>
      </c>
      <c r="J806" s="86">
        <v>75.0</v>
      </c>
      <c r="K806" s="86">
        <v>0.1</v>
      </c>
      <c r="L806" s="86">
        <v>16.71</v>
      </c>
      <c r="M806" s="86">
        <v>16.73</v>
      </c>
      <c r="N806" s="86">
        <v>16.74</v>
      </c>
      <c r="O806" s="86">
        <v>5.0</v>
      </c>
      <c r="P806" s="87" t="s">
        <v>554</v>
      </c>
      <c r="Q806" s="86">
        <v>0.0</v>
      </c>
      <c r="R806" s="86">
        <v>0.0</v>
      </c>
      <c r="S806" s="88">
        <v>11.0</v>
      </c>
      <c r="T806" s="88">
        <v>14.67</v>
      </c>
      <c r="U806" s="89">
        <v>46132.0</v>
      </c>
      <c r="V806" s="84" t="s">
        <v>2250</v>
      </c>
      <c r="W806" s="90"/>
    </row>
    <row r="807">
      <c r="A807" s="83" t="s">
        <v>2251</v>
      </c>
      <c r="B807" s="84" t="s">
        <v>2252</v>
      </c>
      <c r="C807" s="84" t="s">
        <v>691</v>
      </c>
      <c r="D807" s="86">
        <v>57.1</v>
      </c>
      <c r="E807" s="86">
        <v>0.1</v>
      </c>
      <c r="F807" s="86">
        <v>0.18</v>
      </c>
      <c r="G807" s="87" t="s">
        <v>530</v>
      </c>
      <c r="H807" s="86">
        <v>1.43</v>
      </c>
      <c r="I807" s="86">
        <v>0.0</v>
      </c>
      <c r="J807" s="86">
        <v>9.0</v>
      </c>
      <c r="K807" s="86">
        <v>0.05</v>
      </c>
      <c r="L807" s="86">
        <v>57.12</v>
      </c>
      <c r="M807" s="86">
        <v>57.86</v>
      </c>
      <c r="N807" s="86">
        <v>58.84</v>
      </c>
      <c r="O807" s="86">
        <v>0.0</v>
      </c>
      <c r="P807" s="87" t="s">
        <v>529</v>
      </c>
      <c r="Q807" s="86">
        <v>0.0</v>
      </c>
      <c r="R807" s="86">
        <v>0.0</v>
      </c>
      <c r="S807" s="88">
        <v>1.0</v>
      </c>
      <c r="T807" s="88">
        <v>11.11</v>
      </c>
      <c r="U807" s="89">
        <v>46132.0</v>
      </c>
      <c r="V807" s="84"/>
      <c r="W807" s="90"/>
    </row>
    <row r="808">
      <c r="A808" s="83" t="s">
        <v>2253</v>
      </c>
      <c r="B808" s="84" t="s">
        <v>2254</v>
      </c>
      <c r="C808" s="84" t="s">
        <v>663</v>
      </c>
      <c r="D808" s="86">
        <v>189.0</v>
      </c>
      <c r="E808" s="86">
        <v>-1.5</v>
      </c>
      <c r="F808" s="86">
        <v>-0.79</v>
      </c>
      <c r="G808" s="87" t="s">
        <v>566</v>
      </c>
      <c r="H808" s="86">
        <v>2.2</v>
      </c>
      <c r="I808" s="86">
        <v>0.0</v>
      </c>
      <c r="J808" s="86">
        <v>78.0</v>
      </c>
      <c r="K808" s="86">
        <v>0.33</v>
      </c>
      <c r="L808" s="86">
        <v>190.5</v>
      </c>
      <c r="M808" s="86">
        <v>188.3</v>
      </c>
      <c r="N808" s="86">
        <v>187.62</v>
      </c>
      <c r="O808" s="86">
        <v>-21.0</v>
      </c>
      <c r="P808" s="87" t="s">
        <v>664</v>
      </c>
      <c r="Q808" s="86">
        <v>0.0</v>
      </c>
      <c r="R808" s="86">
        <v>0.0</v>
      </c>
      <c r="S808" s="88">
        <v>16.0</v>
      </c>
      <c r="T808" s="88">
        <v>20.51</v>
      </c>
      <c r="U808" s="89">
        <v>46132.0</v>
      </c>
      <c r="V808" s="84"/>
      <c r="W808" s="90"/>
    </row>
    <row r="809">
      <c r="A809" s="83" t="s">
        <v>2255</v>
      </c>
      <c r="B809" s="84" t="s">
        <v>2256</v>
      </c>
      <c r="C809" s="84" t="s">
        <v>538</v>
      </c>
      <c r="D809" s="86">
        <v>134.0</v>
      </c>
      <c r="E809" s="86">
        <v>2.0</v>
      </c>
      <c r="F809" s="86">
        <v>1.52</v>
      </c>
      <c r="G809" s="87" t="s">
        <v>578</v>
      </c>
      <c r="H809" s="86">
        <v>8.77</v>
      </c>
      <c r="I809" s="86">
        <v>0.0</v>
      </c>
      <c r="J809" s="86">
        <v>1906.0</v>
      </c>
      <c r="K809" s="86">
        <v>2.61</v>
      </c>
      <c r="L809" s="86">
        <v>127.4</v>
      </c>
      <c r="M809" s="86">
        <v>125.1</v>
      </c>
      <c r="N809" s="86">
        <v>123.05</v>
      </c>
      <c r="O809" s="86">
        <v>-132.0</v>
      </c>
      <c r="P809" s="87" t="s">
        <v>582</v>
      </c>
      <c r="Q809" s="86">
        <v>0.0</v>
      </c>
      <c r="R809" s="86">
        <v>21.0</v>
      </c>
      <c r="S809" s="88">
        <v>648.0</v>
      </c>
      <c r="T809" s="88">
        <v>34.0</v>
      </c>
      <c r="U809" s="89">
        <v>46132.0</v>
      </c>
      <c r="V809" s="84"/>
      <c r="W809" s="90"/>
    </row>
    <row r="810">
      <c r="A810" s="83" t="s">
        <v>2257</v>
      </c>
      <c r="B810" s="84" t="s">
        <v>2258</v>
      </c>
      <c r="C810" s="84" t="s">
        <v>523</v>
      </c>
      <c r="D810" s="86">
        <v>19.5</v>
      </c>
      <c r="E810" s="86">
        <v>-0.4</v>
      </c>
      <c r="F810" s="86">
        <v>-2.01</v>
      </c>
      <c r="G810" s="87" t="s">
        <v>544</v>
      </c>
      <c r="H810" s="86">
        <v>-2.25</v>
      </c>
      <c r="I810" s="86">
        <v>0.0</v>
      </c>
      <c r="J810" s="86">
        <v>1247.0</v>
      </c>
      <c r="K810" s="86">
        <v>0.4</v>
      </c>
      <c r="L810" s="86">
        <v>19.82</v>
      </c>
      <c r="M810" s="86">
        <v>20.13</v>
      </c>
      <c r="N810" s="86">
        <v>20.59</v>
      </c>
      <c r="O810" s="86">
        <v>-103.0</v>
      </c>
      <c r="P810" s="87" t="s">
        <v>544</v>
      </c>
      <c r="Q810" s="86">
        <v>0.0</v>
      </c>
      <c r="R810" s="86">
        <v>-250.0</v>
      </c>
      <c r="S810" s="88">
        <v>164.0</v>
      </c>
      <c r="T810" s="88">
        <v>13.15</v>
      </c>
      <c r="U810" s="89">
        <v>46132.0</v>
      </c>
      <c r="V810" s="84"/>
      <c r="W810" s="84"/>
    </row>
    <row r="811">
      <c r="A811" s="83" t="s">
        <v>2259</v>
      </c>
      <c r="B811" s="84" t="s">
        <v>2260</v>
      </c>
      <c r="C811" s="84" t="s">
        <v>533</v>
      </c>
      <c r="D811" s="86">
        <v>139.0</v>
      </c>
      <c r="E811" s="86">
        <v>7.0</v>
      </c>
      <c r="F811" s="86">
        <v>5.3</v>
      </c>
      <c r="G811" s="87" t="s">
        <v>674</v>
      </c>
      <c r="H811" s="86">
        <v>10.45</v>
      </c>
      <c r="I811" s="86">
        <v>2.0</v>
      </c>
      <c r="J811" s="86">
        <v>68635.0</v>
      </c>
      <c r="K811" s="86">
        <v>3.68</v>
      </c>
      <c r="L811" s="86">
        <v>131.1</v>
      </c>
      <c r="M811" s="86">
        <v>129.35</v>
      </c>
      <c r="N811" s="86">
        <v>122.9</v>
      </c>
      <c r="O811" s="86">
        <v>8737.0</v>
      </c>
      <c r="P811" s="87" t="s">
        <v>534</v>
      </c>
      <c r="Q811" s="86">
        <v>2415.0</v>
      </c>
      <c r="R811" s="86">
        <v>363.0</v>
      </c>
      <c r="S811" s="88">
        <v>36379.0</v>
      </c>
      <c r="T811" s="88">
        <v>53.0</v>
      </c>
      <c r="U811" s="89">
        <v>46132.0</v>
      </c>
      <c r="V811" s="84"/>
      <c r="W811" s="84"/>
    </row>
    <row r="812">
      <c r="A812" s="83" t="s">
        <v>2261</v>
      </c>
      <c r="B812" s="84" t="s">
        <v>2262</v>
      </c>
      <c r="C812" s="84" t="s">
        <v>565</v>
      </c>
      <c r="D812" s="86">
        <v>15.7</v>
      </c>
      <c r="E812" s="86">
        <v>-0.25</v>
      </c>
      <c r="F812" s="86">
        <v>-1.57</v>
      </c>
      <c r="G812" s="87" t="s">
        <v>626</v>
      </c>
      <c r="H812" s="86">
        <v>-0.94</v>
      </c>
      <c r="I812" s="86">
        <v>0.0</v>
      </c>
      <c r="J812" s="86">
        <v>78.0</v>
      </c>
      <c r="K812" s="86">
        <v>0.14</v>
      </c>
      <c r="L812" s="86">
        <v>15.87</v>
      </c>
      <c r="M812" s="86">
        <v>15.87</v>
      </c>
      <c r="N812" s="86">
        <v>15.8</v>
      </c>
      <c r="O812" s="86">
        <v>7.0</v>
      </c>
      <c r="P812" s="87" t="s">
        <v>525</v>
      </c>
      <c r="Q812" s="86">
        <v>0.0</v>
      </c>
      <c r="R812" s="86">
        <v>0.0</v>
      </c>
      <c r="S812" s="88">
        <v>0.0</v>
      </c>
      <c r="T812" s="88">
        <v>0.0</v>
      </c>
      <c r="U812" s="89">
        <v>46132.0</v>
      </c>
      <c r="V812" s="84"/>
      <c r="W812" s="90"/>
    </row>
    <row r="813">
      <c r="A813" s="83" t="s">
        <v>2263</v>
      </c>
      <c r="B813" s="84" t="s">
        <v>2264</v>
      </c>
      <c r="C813" s="84" t="s">
        <v>519</v>
      </c>
      <c r="D813" s="86">
        <v>16.7</v>
      </c>
      <c r="E813" s="86">
        <v>0.55</v>
      </c>
      <c r="F813" s="86">
        <v>3.41</v>
      </c>
      <c r="G813" s="87" t="s">
        <v>674</v>
      </c>
      <c r="H813" s="86">
        <v>2.5</v>
      </c>
      <c r="I813" s="86">
        <v>0.0</v>
      </c>
      <c r="J813" s="86">
        <v>181.0</v>
      </c>
      <c r="K813" s="86">
        <v>0.3</v>
      </c>
      <c r="L813" s="86">
        <v>16.32</v>
      </c>
      <c r="M813" s="86">
        <v>16.04</v>
      </c>
      <c r="N813" s="86">
        <v>15.92</v>
      </c>
      <c r="O813" s="86">
        <v>30.0</v>
      </c>
      <c r="P813" s="87" t="s">
        <v>525</v>
      </c>
      <c r="Q813" s="86">
        <v>0.0</v>
      </c>
      <c r="R813" s="86">
        <v>4.0</v>
      </c>
      <c r="S813" s="88">
        <v>36.0</v>
      </c>
      <c r="T813" s="88">
        <v>19.89</v>
      </c>
      <c r="U813" s="89">
        <v>46132.0</v>
      </c>
      <c r="V813" s="84"/>
      <c r="W813" s="90"/>
    </row>
    <row r="814">
      <c r="A814" s="83" t="s">
        <v>2265</v>
      </c>
      <c r="B814" s="84" t="s">
        <v>2266</v>
      </c>
      <c r="C814" s="84" t="s">
        <v>561</v>
      </c>
      <c r="D814" s="86">
        <v>11.5</v>
      </c>
      <c r="E814" s="86">
        <v>0.0</v>
      </c>
      <c r="F814" s="86">
        <v>0.0</v>
      </c>
      <c r="G814" s="87" t="s">
        <v>585</v>
      </c>
      <c r="H814" s="86">
        <v>2.69</v>
      </c>
      <c r="I814" s="86">
        <v>0.0</v>
      </c>
      <c r="J814" s="86">
        <v>458.0</v>
      </c>
      <c r="K814" s="86">
        <v>0.41</v>
      </c>
      <c r="L814" s="86">
        <v>11.47</v>
      </c>
      <c r="M814" s="86">
        <v>11.5</v>
      </c>
      <c r="N814" s="86">
        <v>11.79</v>
      </c>
      <c r="O814" s="86">
        <v>169.0</v>
      </c>
      <c r="P814" s="87" t="s">
        <v>589</v>
      </c>
      <c r="Q814" s="86">
        <v>0.0</v>
      </c>
      <c r="R814" s="86">
        <v>0.0</v>
      </c>
      <c r="S814" s="88">
        <v>0.0</v>
      </c>
      <c r="T814" s="88">
        <v>0.0</v>
      </c>
      <c r="U814" s="89">
        <v>46132.0</v>
      </c>
      <c r="V814" s="84"/>
      <c r="W814" s="90"/>
    </row>
    <row r="815">
      <c r="A815" s="83" t="s">
        <v>2267</v>
      </c>
      <c r="B815" s="84" t="s">
        <v>2268</v>
      </c>
      <c r="C815" s="84" t="s">
        <v>561</v>
      </c>
      <c r="D815" s="86">
        <v>146.0</v>
      </c>
      <c r="E815" s="86">
        <v>-0.5</v>
      </c>
      <c r="F815" s="86">
        <v>-0.34</v>
      </c>
      <c r="G815" s="87" t="s">
        <v>566</v>
      </c>
      <c r="H815" s="86">
        <v>4.3</v>
      </c>
      <c r="I815" s="86">
        <v>0.0</v>
      </c>
      <c r="J815" s="86">
        <v>3368.0</v>
      </c>
      <c r="K815" s="86">
        <v>1.17</v>
      </c>
      <c r="L815" s="86">
        <v>144.4</v>
      </c>
      <c r="M815" s="86">
        <v>139.6</v>
      </c>
      <c r="N815" s="86">
        <v>135.9</v>
      </c>
      <c r="O815" s="86">
        <v>418.0</v>
      </c>
      <c r="P815" s="87" t="s">
        <v>525</v>
      </c>
      <c r="Q815" s="86">
        <v>3.0</v>
      </c>
      <c r="R815" s="86">
        <v>-8.0</v>
      </c>
      <c r="S815" s="88">
        <v>787.0</v>
      </c>
      <c r="T815" s="88">
        <v>23.37</v>
      </c>
      <c r="U815" s="89">
        <v>46132.0</v>
      </c>
      <c r="V815" s="84"/>
      <c r="W815" s="90"/>
    </row>
    <row r="816">
      <c r="A816" s="83" t="s">
        <v>2269</v>
      </c>
      <c r="B816" s="84" t="s">
        <v>2270</v>
      </c>
      <c r="C816" s="84" t="s">
        <v>561</v>
      </c>
      <c r="D816" s="86">
        <v>136.5</v>
      </c>
      <c r="E816" s="86">
        <v>-4.5</v>
      </c>
      <c r="F816" s="86">
        <v>-3.19</v>
      </c>
      <c r="G816" s="87" t="s">
        <v>553</v>
      </c>
      <c r="H816" s="86">
        <v>5.34</v>
      </c>
      <c r="I816" s="86">
        <v>3.0</v>
      </c>
      <c r="J816" s="86">
        <v>2924.0</v>
      </c>
      <c r="K816" s="86">
        <v>2.31</v>
      </c>
      <c r="L816" s="86">
        <v>143.2</v>
      </c>
      <c r="M816" s="86">
        <v>130.25</v>
      </c>
      <c r="N816" s="86">
        <v>119.5</v>
      </c>
      <c r="O816" s="86">
        <v>335.0</v>
      </c>
      <c r="P816" s="87" t="s">
        <v>548</v>
      </c>
      <c r="Q816" s="86">
        <v>-70.0</v>
      </c>
      <c r="R816" s="86">
        <v>-15.0</v>
      </c>
      <c r="S816" s="88">
        <v>1072.0</v>
      </c>
      <c r="T816" s="88">
        <v>36.66</v>
      </c>
      <c r="U816" s="89">
        <v>46132.0</v>
      </c>
      <c r="V816" s="84"/>
      <c r="W816" s="90"/>
    </row>
    <row r="817">
      <c r="A817" s="83" t="s">
        <v>2271</v>
      </c>
      <c r="B817" s="84" t="s">
        <v>2272</v>
      </c>
      <c r="C817" s="84" t="s">
        <v>623</v>
      </c>
      <c r="D817" s="86">
        <v>16.1</v>
      </c>
      <c r="E817" s="86">
        <v>0.05</v>
      </c>
      <c r="F817" s="86">
        <v>0.31</v>
      </c>
      <c r="G817" s="87" t="s">
        <v>539</v>
      </c>
      <c r="H817" s="86">
        <v>-4.19</v>
      </c>
      <c r="I817" s="86">
        <v>0.0</v>
      </c>
      <c r="J817" s="86">
        <v>86.0</v>
      </c>
      <c r="K817" s="86">
        <v>0.13</v>
      </c>
      <c r="L817" s="86">
        <v>16.37</v>
      </c>
      <c r="M817" s="86">
        <v>16.68</v>
      </c>
      <c r="N817" s="86">
        <v>16.94</v>
      </c>
      <c r="O817" s="86">
        <v>8.0</v>
      </c>
      <c r="P817" s="87" t="s">
        <v>548</v>
      </c>
      <c r="Q817" s="86">
        <v>0.0</v>
      </c>
      <c r="R817" s="86">
        <v>0.0</v>
      </c>
      <c r="S817" s="88">
        <v>0.0</v>
      </c>
      <c r="T817" s="88">
        <v>0.0</v>
      </c>
      <c r="U817" s="89">
        <v>46132.0</v>
      </c>
      <c r="V817" s="84"/>
      <c r="W817" s="90"/>
    </row>
    <row r="818">
      <c r="A818" s="83" t="s">
        <v>2273</v>
      </c>
      <c r="B818" s="84" t="s">
        <v>2274</v>
      </c>
      <c r="C818" s="84" t="s">
        <v>561</v>
      </c>
      <c r="D818" s="86">
        <v>109.0</v>
      </c>
      <c r="E818" s="86">
        <v>9.7</v>
      </c>
      <c r="F818" s="86">
        <v>9.77</v>
      </c>
      <c r="G818" s="87" t="s">
        <v>554</v>
      </c>
      <c r="H818" s="86">
        <v>41.0</v>
      </c>
      <c r="I818" s="86">
        <v>4.0</v>
      </c>
      <c r="J818" s="86">
        <v>5308.0</v>
      </c>
      <c r="K818" s="86">
        <v>7.17</v>
      </c>
      <c r="L818" s="86">
        <v>91.08</v>
      </c>
      <c r="M818" s="86">
        <v>80.48</v>
      </c>
      <c r="N818" s="86">
        <v>72.9</v>
      </c>
      <c r="O818" s="86">
        <v>-12.0</v>
      </c>
      <c r="P818" s="87" t="s">
        <v>524</v>
      </c>
      <c r="Q818" s="86">
        <v>0.0</v>
      </c>
      <c r="R818" s="86">
        <v>-6.0</v>
      </c>
      <c r="S818" s="88">
        <v>1851.0</v>
      </c>
      <c r="T818" s="88">
        <v>34.87</v>
      </c>
      <c r="U818" s="89">
        <v>46132.0</v>
      </c>
      <c r="V818" s="84"/>
      <c r="W818" s="90"/>
    </row>
    <row r="819">
      <c r="A819" s="83" t="s">
        <v>2275</v>
      </c>
      <c r="B819" s="84" t="s">
        <v>2276</v>
      </c>
      <c r="C819" s="84" t="s">
        <v>601</v>
      </c>
      <c r="D819" s="86">
        <v>14.65</v>
      </c>
      <c r="E819" s="86">
        <v>-0.15</v>
      </c>
      <c r="F819" s="86">
        <v>-1.01</v>
      </c>
      <c r="G819" s="87" t="s">
        <v>553</v>
      </c>
      <c r="H819" s="86">
        <v>0.43</v>
      </c>
      <c r="I819" s="86">
        <v>0.0</v>
      </c>
      <c r="J819" s="86">
        <v>3156.0</v>
      </c>
      <c r="K819" s="86">
        <v>0.53</v>
      </c>
      <c r="L819" s="86">
        <v>14.96</v>
      </c>
      <c r="M819" s="86">
        <v>14.4</v>
      </c>
      <c r="N819" s="86">
        <v>13.67</v>
      </c>
      <c r="O819" s="86">
        <v>308.0</v>
      </c>
      <c r="P819" s="87" t="s">
        <v>540</v>
      </c>
      <c r="Q819" s="86">
        <v>0.0</v>
      </c>
      <c r="R819" s="86">
        <v>-116.0</v>
      </c>
      <c r="S819" s="88">
        <v>1001.0</v>
      </c>
      <c r="T819" s="88">
        <v>31.72</v>
      </c>
      <c r="U819" s="89">
        <v>46132.0</v>
      </c>
      <c r="V819" s="84"/>
      <c r="W819" s="90"/>
    </row>
    <row r="820">
      <c r="A820" s="83" t="s">
        <v>2277</v>
      </c>
      <c r="B820" s="84" t="s">
        <v>2278</v>
      </c>
      <c r="C820" s="84" t="s">
        <v>961</v>
      </c>
      <c r="D820" s="86">
        <v>369.5</v>
      </c>
      <c r="E820" s="86">
        <v>1.0</v>
      </c>
      <c r="F820" s="86">
        <v>0.27</v>
      </c>
      <c r="G820" s="87" t="s">
        <v>575</v>
      </c>
      <c r="H820" s="86">
        <v>0.08</v>
      </c>
      <c r="I820" s="86">
        <v>0.0</v>
      </c>
      <c r="J820" s="86">
        <v>495.0</v>
      </c>
      <c r="K820" s="86">
        <v>0.17</v>
      </c>
      <c r="L820" s="86">
        <v>368.4</v>
      </c>
      <c r="M820" s="86">
        <v>361.2</v>
      </c>
      <c r="N820" s="86">
        <v>356.62</v>
      </c>
      <c r="O820" s="86">
        <v>-5.0</v>
      </c>
      <c r="P820" s="87" t="s">
        <v>562</v>
      </c>
      <c r="Q820" s="86">
        <v>95.0</v>
      </c>
      <c r="R820" s="86">
        <v>1.0</v>
      </c>
      <c r="S820" s="88">
        <v>99.0</v>
      </c>
      <c r="T820" s="88">
        <v>20.0</v>
      </c>
      <c r="U820" s="89">
        <v>46132.0</v>
      </c>
      <c r="V820" s="84"/>
      <c r="W820" s="90"/>
    </row>
    <row r="821">
      <c r="A821" s="83" t="s">
        <v>2279</v>
      </c>
      <c r="B821" s="84" t="s">
        <v>2280</v>
      </c>
      <c r="C821" s="84" t="s">
        <v>978</v>
      </c>
      <c r="D821" s="86">
        <v>28.0</v>
      </c>
      <c r="E821" s="86">
        <v>0.8</v>
      </c>
      <c r="F821" s="86">
        <v>2.94</v>
      </c>
      <c r="G821" s="87" t="s">
        <v>520</v>
      </c>
      <c r="H821" s="86">
        <v>5.04</v>
      </c>
      <c r="I821" s="86">
        <v>0.0</v>
      </c>
      <c r="J821" s="86">
        <v>7796.0</v>
      </c>
      <c r="K821" s="86">
        <v>4.67</v>
      </c>
      <c r="L821" s="86">
        <v>27.22</v>
      </c>
      <c r="M821" s="86">
        <v>26.54</v>
      </c>
      <c r="N821" s="86">
        <v>27.09</v>
      </c>
      <c r="O821" s="86">
        <v>107.0</v>
      </c>
      <c r="P821" s="87" t="s">
        <v>697</v>
      </c>
      <c r="Q821" s="86">
        <v>0.0</v>
      </c>
      <c r="R821" s="86">
        <v>-6.0</v>
      </c>
      <c r="S821" s="88">
        <v>2534.0</v>
      </c>
      <c r="T821" s="88">
        <v>32.5</v>
      </c>
      <c r="U821" s="89">
        <v>46132.0</v>
      </c>
      <c r="V821" s="84"/>
      <c r="W821" s="90"/>
    </row>
    <row r="822">
      <c r="A822" s="83" t="s">
        <v>2281</v>
      </c>
      <c r="B822" s="84" t="s">
        <v>2282</v>
      </c>
      <c r="C822" s="84" t="s">
        <v>754</v>
      </c>
      <c r="D822" s="86">
        <v>6.47</v>
      </c>
      <c r="E822" s="86">
        <v>-0.08</v>
      </c>
      <c r="F822" s="86">
        <v>-1.22</v>
      </c>
      <c r="G822" s="87" t="s">
        <v>664</v>
      </c>
      <c r="H822" s="86">
        <v>-1.67</v>
      </c>
      <c r="I822" s="86">
        <v>1.0</v>
      </c>
      <c r="J822" s="86">
        <v>421.0</v>
      </c>
      <c r="K822" s="86">
        <v>0.13</v>
      </c>
      <c r="L822" s="86">
        <v>6.53</v>
      </c>
      <c r="M822" s="86">
        <v>6.57</v>
      </c>
      <c r="N822" s="86">
        <v>6.66</v>
      </c>
      <c r="O822" s="86">
        <v>37.0</v>
      </c>
      <c r="P822" s="87" t="s">
        <v>539</v>
      </c>
      <c r="Q822" s="86">
        <v>0.0</v>
      </c>
      <c r="R822" s="86">
        <v>0.0</v>
      </c>
      <c r="S822" s="88">
        <v>0.0</v>
      </c>
      <c r="T822" s="88">
        <v>0.0</v>
      </c>
      <c r="U822" s="89">
        <v>46132.0</v>
      </c>
      <c r="V822" s="84"/>
      <c r="W822" s="90"/>
    </row>
    <row r="823">
      <c r="A823" s="83" t="s">
        <v>2283</v>
      </c>
      <c r="B823" s="84" t="s">
        <v>2284</v>
      </c>
      <c r="C823" s="84" t="s">
        <v>538</v>
      </c>
      <c r="D823" s="86">
        <v>277.0</v>
      </c>
      <c r="E823" s="86">
        <v>7.0</v>
      </c>
      <c r="F823" s="86">
        <v>2.59</v>
      </c>
      <c r="G823" s="87" t="s">
        <v>589</v>
      </c>
      <c r="H823" s="86">
        <v>5.17</v>
      </c>
      <c r="I823" s="86">
        <v>0.0</v>
      </c>
      <c r="J823" s="86">
        <v>109.0</v>
      </c>
      <c r="K823" s="86">
        <v>0.26</v>
      </c>
      <c r="L823" s="86">
        <v>273.9</v>
      </c>
      <c r="M823" s="86">
        <v>270.35</v>
      </c>
      <c r="N823" s="86">
        <v>262.3</v>
      </c>
      <c r="O823" s="86">
        <v>13.0</v>
      </c>
      <c r="P823" s="87" t="s">
        <v>589</v>
      </c>
      <c r="Q823" s="86">
        <v>0.0</v>
      </c>
      <c r="R823" s="86">
        <v>1.0</v>
      </c>
      <c r="S823" s="88">
        <v>20.0</v>
      </c>
      <c r="T823" s="88">
        <v>18.35</v>
      </c>
      <c r="U823" s="89">
        <v>46132.0</v>
      </c>
      <c r="V823" s="84"/>
      <c r="W823" s="90"/>
    </row>
    <row r="824">
      <c r="A824" s="83" t="s">
        <v>2285</v>
      </c>
      <c r="B824" s="84" t="s">
        <v>2286</v>
      </c>
      <c r="C824" s="84" t="s">
        <v>561</v>
      </c>
      <c r="D824" s="86">
        <v>14.2</v>
      </c>
      <c r="E824" s="86">
        <v>0.05</v>
      </c>
      <c r="F824" s="86">
        <v>0.35</v>
      </c>
      <c r="G824" s="87" t="s">
        <v>525</v>
      </c>
      <c r="H824" s="86">
        <v>2.15</v>
      </c>
      <c r="I824" s="86">
        <v>0.0</v>
      </c>
      <c r="J824" s="86">
        <v>63.0</v>
      </c>
      <c r="K824" s="86">
        <v>0.08</v>
      </c>
      <c r="L824" s="86">
        <v>14.19</v>
      </c>
      <c r="M824" s="86">
        <v>14.06</v>
      </c>
      <c r="N824" s="86">
        <v>14.18</v>
      </c>
      <c r="O824" s="86">
        <v>-7.0</v>
      </c>
      <c r="P824" s="87" t="s">
        <v>626</v>
      </c>
      <c r="Q824" s="86">
        <v>0.0</v>
      </c>
      <c r="R824" s="86">
        <v>0.0</v>
      </c>
      <c r="S824" s="88">
        <v>7.0</v>
      </c>
      <c r="T824" s="88">
        <v>11.11</v>
      </c>
      <c r="U824" s="89">
        <v>46132.0</v>
      </c>
      <c r="V824" s="84"/>
      <c r="W824" s="90"/>
    </row>
    <row r="825">
      <c r="A825" s="83" t="s">
        <v>2287</v>
      </c>
      <c r="B825" s="84" t="s">
        <v>2288</v>
      </c>
      <c r="C825" s="84" t="s">
        <v>561</v>
      </c>
      <c r="D825" s="86">
        <v>20.65</v>
      </c>
      <c r="E825" s="86">
        <v>-0.05</v>
      </c>
      <c r="F825" s="86">
        <v>-0.24</v>
      </c>
      <c r="G825" s="87" t="s">
        <v>566</v>
      </c>
      <c r="H825" s="86">
        <v>0.51</v>
      </c>
      <c r="I825" s="86">
        <v>0.0</v>
      </c>
      <c r="J825" s="86">
        <v>117.0</v>
      </c>
      <c r="K825" s="86">
        <v>0.19</v>
      </c>
      <c r="L825" s="86">
        <v>20.78</v>
      </c>
      <c r="M825" s="86">
        <v>20.82</v>
      </c>
      <c r="N825" s="86">
        <v>20.89</v>
      </c>
      <c r="O825" s="86">
        <v>12.0</v>
      </c>
      <c r="P825" s="87" t="s">
        <v>674</v>
      </c>
      <c r="Q825" s="86">
        <v>0.0</v>
      </c>
      <c r="R825" s="86">
        <v>-5.0</v>
      </c>
      <c r="S825" s="88">
        <v>21.0</v>
      </c>
      <c r="T825" s="88">
        <v>17.95</v>
      </c>
      <c r="U825" s="89">
        <v>46132.0</v>
      </c>
      <c r="V825" s="84"/>
      <c r="W825" s="90"/>
    </row>
    <row r="826">
      <c r="A826" s="83" t="s">
        <v>2289</v>
      </c>
      <c r="B826" s="84" t="s">
        <v>2290</v>
      </c>
      <c r="C826" s="84" t="s">
        <v>956</v>
      </c>
      <c r="D826" s="86">
        <v>22.75</v>
      </c>
      <c r="E826" s="86">
        <v>0.0</v>
      </c>
      <c r="F826" s="86">
        <v>0.0</v>
      </c>
      <c r="G826" s="87" t="s">
        <v>585</v>
      </c>
      <c r="H826" s="86">
        <v>5.72</v>
      </c>
      <c r="I826" s="86">
        <v>0.0</v>
      </c>
      <c r="J826" s="86">
        <v>17.0</v>
      </c>
      <c r="K826" s="86">
        <v>0.01</v>
      </c>
      <c r="L826" s="86">
        <v>22.62</v>
      </c>
      <c r="M826" s="86">
        <v>21.98</v>
      </c>
      <c r="N826" s="86">
        <v>21.66</v>
      </c>
      <c r="O826" s="86">
        <v>10.0</v>
      </c>
      <c r="P826" s="87" t="s">
        <v>554</v>
      </c>
      <c r="Q826" s="86">
        <v>0.0</v>
      </c>
      <c r="R826" s="86">
        <v>0.0</v>
      </c>
      <c r="S826" s="88">
        <v>3.0</v>
      </c>
      <c r="T826" s="88">
        <v>17.65</v>
      </c>
      <c r="U826" s="89">
        <v>46132.0</v>
      </c>
      <c r="V826" s="84"/>
      <c r="W826" s="84"/>
    </row>
    <row r="827">
      <c r="A827" s="83" t="s">
        <v>2291</v>
      </c>
      <c r="B827" s="84" t="s">
        <v>2292</v>
      </c>
      <c r="C827" s="84" t="s">
        <v>561</v>
      </c>
      <c r="D827" s="86">
        <v>74.1</v>
      </c>
      <c r="E827" s="86">
        <v>-1.0</v>
      </c>
      <c r="F827" s="86">
        <v>-1.33</v>
      </c>
      <c r="G827" s="87" t="s">
        <v>833</v>
      </c>
      <c r="H827" s="86">
        <v>0.69</v>
      </c>
      <c r="I827" s="86">
        <v>0.0</v>
      </c>
      <c r="J827" s="86">
        <v>3440.0</v>
      </c>
      <c r="K827" s="86">
        <v>0.73</v>
      </c>
      <c r="L827" s="86">
        <v>74.22</v>
      </c>
      <c r="M827" s="86">
        <v>73.63</v>
      </c>
      <c r="N827" s="86">
        <v>72.74</v>
      </c>
      <c r="O827" s="86">
        <v>-1537.0</v>
      </c>
      <c r="P827" s="87" t="s">
        <v>664</v>
      </c>
      <c r="Q827" s="86">
        <v>-673.0</v>
      </c>
      <c r="R827" s="86">
        <v>-8.0</v>
      </c>
      <c r="S827" s="88">
        <v>520.0</v>
      </c>
      <c r="T827" s="88">
        <v>15.12</v>
      </c>
      <c r="U827" s="89">
        <v>46132.0</v>
      </c>
      <c r="V827" s="84"/>
      <c r="W827" s="90"/>
    </row>
    <row r="828">
      <c r="A828" s="83" t="s">
        <v>2293</v>
      </c>
      <c r="B828" s="84" t="s">
        <v>2294</v>
      </c>
      <c r="C828" s="84" t="s">
        <v>623</v>
      </c>
      <c r="D828" s="86">
        <v>23.3</v>
      </c>
      <c r="E828" s="86">
        <v>0.1</v>
      </c>
      <c r="F828" s="86">
        <v>0.43</v>
      </c>
      <c r="G828" s="87" t="s">
        <v>589</v>
      </c>
      <c r="H828" s="86">
        <v>-0.43</v>
      </c>
      <c r="I828" s="86">
        <v>0.0</v>
      </c>
      <c r="J828" s="86">
        <v>77.0</v>
      </c>
      <c r="K828" s="86">
        <v>0.05</v>
      </c>
      <c r="L828" s="86">
        <v>23.4</v>
      </c>
      <c r="M828" s="86">
        <v>23.63</v>
      </c>
      <c r="N828" s="86">
        <v>23.71</v>
      </c>
      <c r="O828" s="86">
        <v>10.0</v>
      </c>
      <c r="P828" s="87" t="s">
        <v>525</v>
      </c>
      <c r="Q828" s="86">
        <v>0.0</v>
      </c>
      <c r="R828" s="86">
        <v>0.0</v>
      </c>
      <c r="S828" s="88">
        <v>3.0</v>
      </c>
      <c r="T828" s="88">
        <v>3.9</v>
      </c>
      <c r="U828" s="89">
        <v>46132.0</v>
      </c>
      <c r="V828" s="84"/>
      <c r="W828" s="90"/>
    </row>
    <row r="829">
      <c r="A829" s="83" t="s">
        <v>2295</v>
      </c>
      <c r="B829" s="84" t="s">
        <v>2296</v>
      </c>
      <c r="C829" s="84" t="s">
        <v>515</v>
      </c>
      <c r="D829" s="86">
        <v>10.3</v>
      </c>
      <c r="E829" s="86">
        <v>0.1</v>
      </c>
      <c r="F829" s="86">
        <v>0.98</v>
      </c>
      <c r="G829" s="87" t="s">
        <v>612</v>
      </c>
      <c r="H829" s="86">
        <v>-0.47</v>
      </c>
      <c r="I829" s="86">
        <v>0.0</v>
      </c>
      <c r="J829" s="86">
        <v>3231.0</v>
      </c>
      <c r="K829" s="86">
        <v>0.12</v>
      </c>
      <c r="L829" s="86">
        <v>10.3</v>
      </c>
      <c r="M829" s="86">
        <v>10.23</v>
      </c>
      <c r="N829" s="86">
        <v>10.1</v>
      </c>
      <c r="O829" s="86">
        <v>1562.0</v>
      </c>
      <c r="P829" s="87" t="s">
        <v>589</v>
      </c>
      <c r="Q829" s="86">
        <v>0.0</v>
      </c>
      <c r="R829" s="86">
        <v>0.0</v>
      </c>
      <c r="S829" s="88">
        <v>350.0</v>
      </c>
      <c r="T829" s="88">
        <v>10.83</v>
      </c>
      <c r="U829" s="89">
        <v>46132.0</v>
      </c>
      <c r="V829" s="84"/>
      <c r="W829" s="90"/>
    </row>
    <row r="830">
      <c r="A830" s="83" t="s">
        <v>2297</v>
      </c>
      <c r="B830" s="84" t="s">
        <v>2298</v>
      </c>
      <c r="C830" s="84" t="s">
        <v>533</v>
      </c>
      <c r="D830" s="86">
        <v>14425.0</v>
      </c>
      <c r="E830" s="86">
        <v>620.0</v>
      </c>
      <c r="F830" s="86">
        <v>4.49</v>
      </c>
      <c r="G830" s="87" t="s">
        <v>525</v>
      </c>
      <c r="H830" s="86">
        <v>17.65</v>
      </c>
      <c r="I830" s="86">
        <v>1.0</v>
      </c>
      <c r="J830" s="86">
        <v>262.0</v>
      </c>
      <c r="K830" s="86">
        <v>0.69</v>
      </c>
      <c r="L830" s="86">
        <v>13918.0</v>
      </c>
      <c r="M830" s="86">
        <v>13100.0</v>
      </c>
      <c r="N830" s="86">
        <v>12232.75</v>
      </c>
      <c r="O830" s="86">
        <v>41.0</v>
      </c>
      <c r="P830" s="87" t="s">
        <v>558</v>
      </c>
      <c r="Q830" s="86">
        <v>16.0</v>
      </c>
      <c r="R830" s="86">
        <v>0.0</v>
      </c>
      <c r="S830" s="88">
        <v>122.0</v>
      </c>
      <c r="T830" s="88">
        <v>46.56</v>
      </c>
      <c r="U830" s="89">
        <v>46132.0</v>
      </c>
      <c r="V830" s="84"/>
      <c r="W830" s="90"/>
    </row>
    <row r="831">
      <c r="A831" s="83" t="s">
        <v>2299</v>
      </c>
      <c r="B831" s="84" t="s">
        <v>2300</v>
      </c>
      <c r="C831" s="84" t="s">
        <v>601</v>
      </c>
      <c r="D831" s="86">
        <v>19.25</v>
      </c>
      <c r="E831" s="86">
        <v>-0.6</v>
      </c>
      <c r="F831" s="86">
        <v>-3.02</v>
      </c>
      <c r="G831" s="87" t="s">
        <v>585</v>
      </c>
      <c r="H831" s="86">
        <v>7.37</v>
      </c>
      <c r="I831" s="86">
        <v>3.0</v>
      </c>
      <c r="J831" s="86">
        <v>309422.0</v>
      </c>
      <c r="K831" s="86">
        <v>4.1</v>
      </c>
      <c r="L831" s="86">
        <v>19.93</v>
      </c>
      <c r="M831" s="86">
        <v>18.79</v>
      </c>
      <c r="N831" s="86">
        <v>16.94</v>
      </c>
      <c r="O831" s="86">
        <v>-39864.0</v>
      </c>
      <c r="P831" s="87" t="s">
        <v>553</v>
      </c>
      <c r="Q831" s="86">
        <v>1.0</v>
      </c>
      <c r="R831" s="86">
        <v>-1986.0</v>
      </c>
      <c r="S831" s="88">
        <v>151852.0</v>
      </c>
      <c r="T831" s="88">
        <v>49.08</v>
      </c>
      <c r="U831" s="89">
        <v>46132.0</v>
      </c>
      <c r="V831" s="84"/>
      <c r="W831" s="90"/>
    </row>
    <row r="832">
      <c r="A832" s="83" t="s">
        <v>2301</v>
      </c>
      <c r="B832" s="84" t="s">
        <v>2302</v>
      </c>
      <c r="C832" s="84" t="s">
        <v>519</v>
      </c>
      <c r="D832" s="86">
        <v>31.75</v>
      </c>
      <c r="E832" s="86">
        <v>-0.7</v>
      </c>
      <c r="F832" s="86">
        <v>-2.16</v>
      </c>
      <c r="G832" s="87" t="s">
        <v>566</v>
      </c>
      <c r="H832" s="86">
        <v>3.86</v>
      </c>
      <c r="I832" s="86">
        <v>0.0</v>
      </c>
      <c r="J832" s="86">
        <v>4.0</v>
      </c>
      <c r="K832" s="86">
        <v>0.01</v>
      </c>
      <c r="L832" s="86">
        <v>31.83</v>
      </c>
      <c r="M832" s="86">
        <v>31.39</v>
      </c>
      <c r="N832" s="86">
        <v>30.8</v>
      </c>
      <c r="O832" s="86">
        <v>1.0</v>
      </c>
      <c r="P832" s="87" t="s">
        <v>612</v>
      </c>
      <c r="Q832" s="86">
        <v>0.0</v>
      </c>
      <c r="R832" s="86">
        <v>1.0</v>
      </c>
      <c r="S832" s="88">
        <v>1.0</v>
      </c>
      <c r="T832" s="88">
        <v>25.0</v>
      </c>
      <c r="U832" s="89">
        <v>46132.0</v>
      </c>
      <c r="V832" s="84"/>
      <c r="W832" s="90"/>
    </row>
    <row r="833">
      <c r="A833" s="83" t="s">
        <v>2303</v>
      </c>
      <c r="B833" s="84" t="s">
        <v>2304</v>
      </c>
      <c r="C833" s="84" t="s">
        <v>543</v>
      </c>
      <c r="D833" s="86">
        <v>63.8</v>
      </c>
      <c r="E833" s="86">
        <v>-0.2</v>
      </c>
      <c r="F833" s="86">
        <v>-0.31</v>
      </c>
      <c r="G833" s="87" t="s">
        <v>535</v>
      </c>
      <c r="H833" s="86">
        <v>3.89</v>
      </c>
      <c r="I833" s="86">
        <v>0.0</v>
      </c>
      <c r="J833" s="86">
        <v>25.0</v>
      </c>
      <c r="K833" s="86">
        <v>0.07</v>
      </c>
      <c r="L833" s="86">
        <v>63.54</v>
      </c>
      <c r="M833" s="86">
        <v>62.61</v>
      </c>
      <c r="N833" s="86">
        <v>62.48</v>
      </c>
      <c r="O833" s="86">
        <v>1.0</v>
      </c>
      <c r="P833" s="87" t="s">
        <v>554</v>
      </c>
      <c r="Q833" s="86">
        <v>0.0</v>
      </c>
      <c r="R833" s="86">
        <v>0.0</v>
      </c>
      <c r="S833" s="88">
        <v>3.0</v>
      </c>
      <c r="T833" s="88">
        <v>12.0</v>
      </c>
      <c r="U833" s="89">
        <v>46132.0</v>
      </c>
      <c r="V833" s="84"/>
      <c r="W833" s="90"/>
    </row>
    <row r="834">
      <c r="A834" s="83" t="s">
        <v>2305</v>
      </c>
      <c r="B834" s="84" t="s">
        <v>2306</v>
      </c>
      <c r="C834" s="84" t="s">
        <v>533</v>
      </c>
      <c r="D834" s="86">
        <v>66.8</v>
      </c>
      <c r="E834" s="86">
        <v>1.9</v>
      </c>
      <c r="F834" s="86">
        <v>2.93</v>
      </c>
      <c r="G834" s="87" t="s">
        <v>554</v>
      </c>
      <c r="H834" s="86">
        <v>31.93</v>
      </c>
      <c r="I834" s="86">
        <v>4.0</v>
      </c>
      <c r="J834" s="86">
        <v>10609.0</v>
      </c>
      <c r="K834" s="86">
        <v>15.78</v>
      </c>
      <c r="L834" s="86">
        <v>60.3</v>
      </c>
      <c r="M834" s="86">
        <v>54.73</v>
      </c>
      <c r="N834" s="86">
        <v>50.17</v>
      </c>
      <c r="O834" s="86">
        <v>-871.0</v>
      </c>
      <c r="P834" s="87" t="s">
        <v>585</v>
      </c>
      <c r="Q834" s="86">
        <v>0.0</v>
      </c>
      <c r="R834" s="86">
        <v>-8.0</v>
      </c>
      <c r="S834" s="88">
        <v>6121.0</v>
      </c>
      <c r="T834" s="88">
        <v>57.7</v>
      </c>
      <c r="U834" s="89">
        <v>46132.0</v>
      </c>
      <c r="V834" s="84" t="s">
        <v>2307</v>
      </c>
      <c r="W834" s="90"/>
    </row>
    <row r="835">
      <c r="A835" s="83" t="s">
        <v>2308</v>
      </c>
      <c r="B835" s="84" t="s">
        <v>2309</v>
      </c>
      <c r="C835" s="84" t="s">
        <v>663</v>
      </c>
      <c r="D835" s="86">
        <v>13.2</v>
      </c>
      <c r="E835" s="86">
        <v>-0.05</v>
      </c>
      <c r="F835" s="86">
        <v>-0.38</v>
      </c>
      <c r="G835" s="87" t="s">
        <v>544</v>
      </c>
      <c r="H835" s="86">
        <v>-2.55</v>
      </c>
      <c r="I835" s="86">
        <v>0.0</v>
      </c>
      <c r="J835" s="86">
        <v>32.0</v>
      </c>
      <c r="K835" s="86">
        <v>0.05</v>
      </c>
      <c r="L835" s="86">
        <v>13.27</v>
      </c>
      <c r="M835" s="86">
        <v>13.53</v>
      </c>
      <c r="N835" s="86">
        <v>13.65</v>
      </c>
      <c r="O835" s="86">
        <v>4.0</v>
      </c>
      <c r="P835" s="87" t="s">
        <v>530</v>
      </c>
      <c r="Q835" s="86">
        <v>0.0</v>
      </c>
      <c r="R835" s="86">
        <v>0.0</v>
      </c>
      <c r="S835" s="88">
        <v>0.0</v>
      </c>
      <c r="T835" s="88">
        <v>0.0</v>
      </c>
      <c r="U835" s="89">
        <v>46132.0</v>
      </c>
      <c r="V835" s="84"/>
      <c r="W835" s="90"/>
    </row>
    <row r="836">
      <c r="A836" s="83" t="s">
        <v>2310</v>
      </c>
      <c r="B836" s="84" t="s">
        <v>2311</v>
      </c>
      <c r="C836" s="84" t="s">
        <v>565</v>
      </c>
      <c r="D836" s="86">
        <v>69.0</v>
      </c>
      <c r="E836" s="86">
        <v>-1.1</v>
      </c>
      <c r="F836" s="86">
        <v>-1.57</v>
      </c>
      <c r="G836" s="87" t="s">
        <v>626</v>
      </c>
      <c r="H836" s="86">
        <v>-3.05</v>
      </c>
      <c r="I836" s="86">
        <v>1.0</v>
      </c>
      <c r="J836" s="86">
        <v>1656.0</v>
      </c>
      <c r="K836" s="86">
        <v>1.51</v>
      </c>
      <c r="L836" s="86">
        <v>70.4</v>
      </c>
      <c r="M836" s="86">
        <v>66.45</v>
      </c>
      <c r="N836" s="86">
        <v>62.92</v>
      </c>
      <c r="O836" s="86">
        <v>136.0</v>
      </c>
      <c r="P836" s="87" t="s">
        <v>534</v>
      </c>
      <c r="Q836" s="86">
        <v>0.0</v>
      </c>
      <c r="R836" s="86">
        <v>-2.0</v>
      </c>
      <c r="S836" s="88">
        <v>501.0</v>
      </c>
      <c r="T836" s="88">
        <v>30.25</v>
      </c>
      <c r="U836" s="89">
        <v>46132.0</v>
      </c>
      <c r="V836" s="84"/>
      <c r="W836" s="90"/>
    </row>
    <row r="837">
      <c r="A837" s="83" t="s">
        <v>2312</v>
      </c>
      <c r="B837" s="84" t="s">
        <v>2313</v>
      </c>
      <c r="C837" s="84" t="s">
        <v>569</v>
      </c>
      <c r="D837" s="86">
        <v>32.0</v>
      </c>
      <c r="E837" s="86">
        <v>-0.4</v>
      </c>
      <c r="F837" s="86">
        <v>-1.23</v>
      </c>
      <c r="G837" s="87" t="s">
        <v>562</v>
      </c>
      <c r="H837" s="86">
        <v>-0.45</v>
      </c>
      <c r="I837" s="86">
        <v>0.0</v>
      </c>
      <c r="J837" s="86">
        <v>449.0</v>
      </c>
      <c r="K837" s="86">
        <v>0.49</v>
      </c>
      <c r="L837" s="86">
        <v>32.22</v>
      </c>
      <c r="M837" s="86">
        <v>31.41</v>
      </c>
      <c r="N837" s="86">
        <v>30.81</v>
      </c>
      <c r="O837" s="86">
        <v>11.0</v>
      </c>
      <c r="P837" s="87" t="s">
        <v>554</v>
      </c>
      <c r="Q837" s="86">
        <v>0.0</v>
      </c>
      <c r="R837" s="86">
        <v>0.0</v>
      </c>
      <c r="S837" s="88">
        <v>67.0</v>
      </c>
      <c r="T837" s="88">
        <v>14.92</v>
      </c>
      <c r="U837" s="89">
        <v>46132.0</v>
      </c>
      <c r="V837" s="84"/>
      <c r="W837" s="90"/>
    </row>
    <row r="838">
      <c r="A838" s="83" t="s">
        <v>2314</v>
      </c>
      <c r="B838" s="84" t="s">
        <v>2315</v>
      </c>
      <c r="C838" s="84" t="s">
        <v>588</v>
      </c>
      <c r="D838" s="86">
        <v>19.7</v>
      </c>
      <c r="E838" s="86">
        <v>-0.2</v>
      </c>
      <c r="F838" s="86">
        <v>-1.01</v>
      </c>
      <c r="G838" s="87" t="s">
        <v>664</v>
      </c>
      <c r="H838" s="86">
        <v>-1.0</v>
      </c>
      <c r="I838" s="86">
        <v>0.0</v>
      </c>
      <c r="J838" s="86">
        <v>842.0</v>
      </c>
      <c r="K838" s="86">
        <v>0.18</v>
      </c>
      <c r="L838" s="86">
        <v>19.84</v>
      </c>
      <c r="M838" s="86">
        <v>19.84</v>
      </c>
      <c r="N838" s="86">
        <v>19.87</v>
      </c>
      <c r="O838" s="86">
        <v>-220.0</v>
      </c>
      <c r="P838" s="87" t="s">
        <v>524</v>
      </c>
      <c r="Q838" s="86">
        <v>0.0</v>
      </c>
      <c r="R838" s="86">
        <v>-16.0</v>
      </c>
      <c r="S838" s="88">
        <v>142.0</v>
      </c>
      <c r="T838" s="88">
        <v>16.86</v>
      </c>
      <c r="U838" s="89">
        <v>46132.0</v>
      </c>
      <c r="V838" s="84"/>
      <c r="W838" s="90"/>
    </row>
    <row r="839">
      <c r="A839" s="83" t="s">
        <v>2316</v>
      </c>
      <c r="B839" s="84" t="s">
        <v>2317</v>
      </c>
      <c r="C839" s="84" t="s">
        <v>528</v>
      </c>
      <c r="D839" s="86">
        <v>55.4</v>
      </c>
      <c r="E839" s="86">
        <v>0.9</v>
      </c>
      <c r="F839" s="86">
        <v>1.65</v>
      </c>
      <c r="G839" s="87" t="s">
        <v>674</v>
      </c>
      <c r="H839" s="86">
        <v>2.41</v>
      </c>
      <c r="I839" s="86">
        <v>0.0</v>
      </c>
      <c r="J839" s="86">
        <v>1208.0</v>
      </c>
      <c r="K839" s="86">
        <v>1.28</v>
      </c>
      <c r="L839" s="86">
        <v>54.54</v>
      </c>
      <c r="M839" s="86">
        <v>54.41</v>
      </c>
      <c r="N839" s="86">
        <v>54.8</v>
      </c>
      <c r="O839" s="86">
        <v>309.0</v>
      </c>
      <c r="P839" s="87" t="s">
        <v>674</v>
      </c>
      <c r="Q839" s="86">
        <v>0.0</v>
      </c>
      <c r="R839" s="86">
        <v>0.0</v>
      </c>
      <c r="S839" s="88">
        <v>288.0</v>
      </c>
      <c r="T839" s="88">
        <v>23.84</v>
      </c>
      <c r="U839" s="89">
        <v>46132.0</v>
      </c>
      <c r="V839" s="84"/>
      <c r="W839" s="90"/>
    </row>
    <row r="840">
      <c r="A840" s="83" t="s">
        <v>2318</v>
      </c>
      <c r="B840" s="84" t="s">
        <v>2319</v>
      </c>
      <c r="C840" s="84" t="s">
        <v>547</v>
      </c>
      <c r="D840" s="86">
        <v>24.05</v>
      </c>
      <c r="E840" s="86">
        <v>0.05</v>
      </c>
      <c r="F840" s="86">
        <v>0.21</v>
      </c>
      <c r="G840" s="87" t="s">
        <v>525</v>
      </c>
      <c r="H840" s="86">
        <v>4.32</v>
      </c>
      <c r="I840" s="86">
        <v>0.0</v>
      </c>
      <c r="J840" s="86">
        <v>11.0</v>
      </c>
      <c r="K840" s="86">
        <v>0.01</v>
      </c>
      <c r="L840" s="86">
        <v>23.87</v>
      </c>
      <c r="M840" s="86">
        <v>23.51</v>
      </c>
      <c r="N840" s="86">
        <v>23.61</v>
      </c>
      <c r="O840" s="86">
        <v>6.0</v>
      </c>
      <c r="P840" s="87" t="s">
        <v>554</v>
      </c>
      <c r="Q840" s="86">
        <v>0.0</v>
      </c>
      <c r="R840" s="86">
        <v>0.0</v>
      </c>
      <c r="S840" s="88">
        <v>1.0</v>
      </c>
      <c r="T840" s="88">
        <v>9.09</v>
      </c>
      <c r="U840" s="89">
        <v>46132.0</v>
      </c>
      <c r="V840" s="84"/>
      <c r="W840" s="90"/>
    </row>
    <row r="841">
      <c r="A841" s="83" t="s">
        <v>2320</v>
      </c>
      <c r="B841" s="84" t="s">
        <v>2321</v>
      </c>
      <c r="C841" s="84" t="s">
        <v>569</v>
      </c>
      <c r="D841" s="86">
        <v>86.5</v>
      </c>
      <c r="E841" s="86">
        <v>-2.2</v>
      </c>
      <c r="F841" s="86">
        <v>-2.48</v>
      </c>
      <c r="G841" s="87" t="s">
        <v>585</v>
      </c>
      <c r="H841" s="86">
        <v>-0.77</v>
      </c>
      <c r="I841" s="86">
        <v>0.0</v>
      </c>
      <c r="J841" s="86">
        <v>86.0</v>
      </c>
      <c r="K841" s="86">
        <v>0.39</v>
      </c>
      <c r="L841" s="86">
        <v>89.24</v>
      </c>
      <c r="M841" s="86">
        <v>88.34</v>
      </c>
      <c r="N841" s="86">
        <v>88.52</v>
      </c>
      <c r="O841" s="86">
        <v>-8.0</v>
      </c>
      <c r="P841" s="87" t="s">
        <v>585</v>
      </c>
      <c r="Q841" s="86">
        <v>0.0</v>
      </c>
      <c r="R841" s="86">
        <v>0.0</v>
      </c>
      <c r="S841" s="88">
        <v>24.0</v>
      </c>
      <c r="T841" s="88">
        <v>27.91</v>
      </c>
      <c r="U841" s="89">
        <v>46132.0</v>
      </c>
      <c r="V841" s="84"/>
      <c r="W841" s="90"/>
    </row>
    <row r="842">
      <c r="A842" s="83" t="s">
        <v>2322</v>
      </c>
      <c r="B842" s="84" t="s">
        <v>2323</v>
      </c>
      <c r="C842" s="84" t="s">
        <v>639</v>
      </c>
      <c r="D842" s="86">
        <v>71.0</v>
      </c>
      <c r="E842" s="86">
        <v>-6.7</v>
      </c>
      <c r="F842" s="86">
        <v>-8.62</v>
      </c>
      <c r="G842" s="87" t="s">
        <v>544</v>
      </c>
      <c r="H842" s="86">
        <v>-12.44</v>
      </c>
      <c r="I842" s="86">
        <v>1.0</v>
      </c>
      <c r="J842" s="86">
        <v>39738.0</v>
      </c>
      <c r="K842" s="86">
        <v>12.51</v>
      </c>
      <c r="L842" s="86">
        <v>77.2</v>
      </c>
      <c r="M842" s="86">
        <v>75.63</v>
      </c>
      <c r="N842" s="86">
        <v>77.09</v>
      </c>
      <c r="O842" s="86">
        <v>390.0</v>
      </c>
      <c r="P842" s="87" t="s">
        <v>558</v>
      </c>
      <c r="Q842" s="86">
        <v>139.0</v>
      </c>
      <c r="R842" s="86">
        <v>-601.0</v>
      </c>
      <c r="S842" s="88">
        <v>16965.0</v>
      </c>
      <c r="T842" s="88">
        <v>42.69</v>
      </c>
      <c r="U842" s="89">
        <v>46132.0</v>
      </c>
      <c r="V842" s="84"/>
      <c r="W842" s="90"/>
    </row>
    <row r="843">
      <c r="A843" s="83" t="s">
        <v>2324</v>
      </c>
      <c r="B843" s="84" t="s">
        <v>2325</v>
      </c>
      <c r="C843" s="84" t="s">
        <v>561</v>
      </c>
      <c r="D843" s="86">
        <v>18.3</v>
      </c>
      <c r="E843" s="86">
        <v>0.0</v>
      </c>
      <c r="F843" s="86">
        <v>0.0</v>
      </c>
      <c r="G843" s="87" t="s">
        <v>664</v>
      </c>
      <c r="H843" s="86">
        <v>-0.27</v>
      </c>
      <c r="I843" s="86">
        <v>0.0</v>
      </c>
      <c r="J843" s="86">
        <v>95.0</v>
      </c>
      <c r="K843" s="86">
        <v>0.17</v>
      </c>
      <c r="L843" s="86">
        <v>18.29</v>
      </c>
      <c r="M843" s="86">
        <v>18.21</v>
      </c>
      <c r="N843" s="86">
        <v>18.1</v>
      </c>
      <c r="O843" s="86">
        <v>11.0</v>
      </c>
      <c r="P843" s="87" t="s">
        <v>540</v>
      </c>
      <c r="Q843" s="86">
        <v>0.0</v>
      </c>
      <c r="R843" s="86">
        <v>0.0</v>
      </c>
      <c r="S843" s="88">
        <v>18.0</v>
      </c>
      <c r="T843" s="88">
        <v>18.95</v>
      </c>
      <c r="U843" s="89">
        <v>46132.0</v>
      </c>
      <c r="V843" s="84" t="s">
        <v>2326</v>
      </c>
      <c r="W843" s="90"/>
    </row>
    <row r="844">
      <c r="A844" s="83" t="s">
        <v>2327</v>
      </c>
      <c r="B844" s="84" t="s">
        <v>2328</v>
      </c>
      <c r="C844" s="84" t="s">
        <v>639</v>
      </c>
      <c r="D844" s="86">
        <v>1295.0</v>
      </c>
      <c r="E844" s="86">
        <v>70.0</v>
      </c>
      <c r="F844" s="86">
        <v>5.71</v>
      </c>
      <c r="G844" s="87" t="s">
        <v>520</v>
      </c>
      <c r="H844" s="86">
        <v>8.27</v>
      </c>
      <c r="I844" s="86">
        <v>4.0</v>
      </c>
      <c r="J844" s="86">
        <v>755.0</v>
      </c>
      <c r="K844" s="86">
        <v>0.94</v>
      </c>
      <c r="L844" s="86">
        <v>1213.0</v>
      </c>
      <c r="M844" s="86">
        <v>1193.5</v>
      </c>
      <c r="N844" s="86">
        <v>1027.45</v>
      </c>
      <c r="O844" s="86">
        <v>-238.0</v>
      </c>
      <c r="P844" s="87" t="s">
        <v>535</v>
      </c>
      <c r="Q844" s="86">
        <v>70.0</v>
      </c>
      <c r="R844" s="86">
        <v>-2.0</v>
      </c>
      <c r="S844" s="88">
        <v>0.0</v>
      </c>
      <c r="T844" s="88">
        <v>0.0</v>
      </c>
      <c r="U844" s="89">
        <v>46132.0</v>
      </c>
      <c r="V844" s="84"/>
      <c r="W844" s="90"/>
    </row>
    <row r="845">
      <c r="A845" s="83" t="s">
        <v>2329</v>
      </c>
      <c r="B845" s="84" t="s">
        <v>2330</v>
      </c>
      <c r="C845" s="84" t="s">
        <v>623</v>
      </c>
      <c r="D845" s="86">
        <v>10.0</v>
      </c>
      <c r="E845" s="86">
        <v>0.0</v>
      </c>
      <c r="F845" s="86">
        <v>0.0</v>
      </c>
      <c r="G845" s="87" t="s">
        <v>570</v>
      </c>
      <c r="H845" s="86">
        <v>0.23</v>
      </c>
      <c r="I845" s="86">
        <v>0.0</v>
      </c>
      <c r="J845" s="86">
        <v>2.0</v>
      </c>
      <c r="K845" s="86">
        <v>0.0</v>
      </c>
      <c r="L845" s="86">
        <v>9.94</v>
      </c>
      <c r="M845" s="86">
        <v>9.98</v>
      </c>
      <c r="N845" s="86">
        <v>10.03</v>
      </c>
      <c r="O845" s="86">
        <v>-1.0</v>
      </c>
      <c r="P845" s="87" t="s">
        <v>516</v>
      </c>
      <c r="Q845" s="86">
        <v>0.0</v>
      </c>
      <c r="R845" s="86">
        <v>0.0</v>
      </c>
      <c r="S845" s="88">
        <v>0.0</v>
      </c>
      <c r="T845" s="88">
        <v>0.0</v>
      </c>
      <c r="U845" s="89">
        <v>46132.0</v>
      </c>
      <c r="V845" s="84"/>
      <c r="W845" s="84"/>
    </row>
    <row r="846">
      <c r="A846" s="83" t="s">
        <v>2331</v>
      </c>
      <c r="B846" s="84" t="s">
        <v>2332</v>
      </c>
      <c r="C846" s="84" t="s">
        <v>623</v>
      </c>
      <c r="D846" s="86">
        <v>57.0</v>
      </c>
      <c r="E846" s="86">
        <v>-1.1</v>
      </c>
      <c r="F846" s="86">
        <v>-1.89</v>
      </c>
      <c r="G846" s="87" t="s">
        <v>549</v>
      </c>
      <c r="H846" s="86">
        <v>-6.71</v>
      </c>
      <c r="I846" s="86">
        <v>0.0</v>
      </c>
      <c r="J846" s="86">
        <v>84.0</v>
      </c>
      <c r="K846" s="86">
        <v>0.26</v>
      </c>
      <c r="L846" s="86">
        <v>58.26</v>
      </c>
      <c r="M846" s="86">
        <v>59.76</v>
      </c>
      <c r="N846" s="86">
        <v>60.59</v>
      </c>
      <c r="O846" s="86">
        <v>-56.0</v>
      </c>
      <c r="P846" s="87" t="s">
        <v>516</v>
      </c>
      <c r="Q846" s="86">
        <v>0.0</v>
      </c>
      <c r="R846" s="86">
        <v>0.0</v>
      </c>
      <c r="S846" s="88">
        <v>4.0</v>
      </c>
      <c r="T846" s="88">
        <v>4.76</v>
      </c>
      <c r="U846" s="89">
        <v>46132.0</v>
      </c>
      <c r="V846" s="84"/>
      <c r="W846" s="90"/>
    </row>
    <row r="847">
      <c r="A847" s="83" t="s">
        <v>2333</v>
      </c>
      <c r="B847" s="84" t="s">
        <v>2334</v>
      </c>
      <c r="C847" s="84" t="s">
        <v>639</v>
      </c>
      <c r="D847" s="86">
        <v>38.0</v>
      </c>
      <c r="E847" s="86">
        <v>0.55</v>
      </c>
      <c r="F847" s="86">
        <v>1.47</v>
      </c>
      <c r="G847" s="87" t="s">
        <v>540</v>
      </c>
      <c r="H847" s="86">
        <v>3.66</v>
      </c>
      <c r="I847" s="86">
        <v>1.0</v>
      </c>
      <c r="J847" s="86">
        <v>5993.0</v>
      </c>
      <c r="K847" s="86">
        <v>1.44</v>
      </c>
      <c r="L847" s="86">
        <v>37.04</v>
      </c>
      <c r="M847" s="86">
        <v>35.66</v>
      </c>
      <c r="N847" s="86">
        <v>34.22</v>
      </c>
      <c r="O847" s="86">
        <v>1837.0</v>
      </c>
      <c r="P847" s="87" t="s">
        <v>554</v>
      </c>
      <c r="Q847" s="86">
        <v>-127.0</v>
      </c>
      <c r="R847" s="86">
        <v>15.0</v>
      </c>
      <c r="S847" s="88">
        <v>1565.0</v>
      </c>
      <c r="T847" s="88">
        <v>26.11</v>
      </c>
      <c r="U847" s="89">
        <v>46132.0</v>
      </c>
      <c r="V847" s="84"/>
      <c r="W847" s="90"/>
    </row>
    <row r="848">
      <c r="A848" s="83" t="s">
        <v>2335</v>
      </c>
      <c r="B848" s="84" t="s">
        <v>2336</v>
      </c>
      <c r="C848" s="84" t="s">
        <v>596</v>
      </c>
      <c r="D848" s="86">
        <v>35.25</v>
      </c>
      <c r="E848" s="86">
        <v>-0.05</v>
      </c>
      <c r="F848" s="86">
        <v>-0.14</v>
      </c>
      <c r="G848" s="87" t="s">
        <v>562</v>
      </c>
      <c r="H848" s="86">
        <v>0.44</v>
      </c>
      <c r="I848" s="86">
        <v>0.0</v>
      </c>
      <c r="J848" s="86">
        <v>26385.0</v>
      </c>
      <c r="K848" s="86">
        <v>0.49</v>
      </c>
      <c r="L848" s="86">
        <v>35.14</v>
      </c>
      <c r="M848" s="86">
        <v>35.02</v>
      </c>
      <c r="N848" s="86">
        <v>35.01</v>
      </c>
      <c r="O848" s="86">
        <v>-5504.0</v>
      </c>
      <c r="P848" s="87" t="s">
        <v>585</v>
      </c>
      <c r="Q848" s="86">
        <v>5743.0</v>
      </c>
      <c r="R848" s="86">
        <v>-171.0</v>
      </c>
      <c r="S848" s="88">
        <v>3726.0</v>
      </c>
      <c r="T848" s="88">
        <v>14.12</v>
      </c>
      <c r="U848" s="89">
        <v>46132.0</v>
      </c>
      <c r="V848" s="84"/>
      <c r="W848" s="90"/>
    </row>
    <row r="849">
      <c r="A849" s="83" t="s">
        <v>2337</v>
      </c>
      <c r="B849" s="84" t="s">
        <v>2338</v>
      </c>
      <c r="C849" s="84" t="s">
        <v>533</v>
      </c>
      <c r="D849" s="86">
        <v>1225.0</v>
      </c>
      <c r="E849" s="86">
        <v>10.0</v>
      </c>
      <c r="F849" s="86">
        <v>0.82</v>
      </c>
      <c r="G849" s="87" t="s">
        <v>520</v>
      </c>
      <c r="H849" s="86">
        <v>17.31</v>
      </c>
      <c r="I849" s="86">
        <v>6.0</v>
      </c>
      <c r="J849" s="86">
        <v>5421.0</v>
      </c>
      <c r="K849" s="86">
        <v>5.54</v>
      </c>
      <c r="L849" s="86">
        <v>1143.0</v>
      </c>
      <c r="M849" s="86">
        <v>1051.5</v>
      </c>
      <c r="N849" s="86">
        <v>969.55</v>
      </c>
      <c r="O849" s="86">
        <v>-1478.0</v>
      </c>
      <c r="P849" s="87" t="s">
        <v>516</v>
      </c>
      <c r="Q849" s="86">
        <v>590.0</v>
      </c>
      <c r="R849" s="86">
        <v>-3.0</v>
      </c>
      <c r="S849" s="88">
        <v>2755.0</v>
      </c>
      <c r="T849" s="88">
        <v>50.82</v>
      </c>
      <c r="U849" s="89">
        <v>46132.0</v>
      </c>
      <c r="V849" s="84" t="s">
        <v>2339</v>
      </c>
      <c r="W849" s="90"/>
    </row>
    <row r="850">
      <c r="A850" s="83" t="s">
        <v>2340</v>
      </c>
      <c r="B850" s="84" t="s">
        <v>2341</v>
      </c>
      <c r="C850" s="84" t="s">
        <v>533</v>
      </c>
      <c r="D850" s="86">
        <v>52.7</v>
      </c>
      <c r="E850" s="86">
        <v>-2.3</v>
      </c>
      <c r="F850" s="86">
        <v>-4.18</v>
      </c>
      <c r="G850" s="87" t="s">
        <v>582</v>
      </c>
      <c r="H850" s="86">
        <v>4.45</v>
      </c>
      <c r="I850" s="86">
        <v>0.0</v>
      </c>
      <c r="J850" s="86">
        <v>2866.0</v>
      </c>
      <c r="K850" s="86">
        <v>1.24</v>
      </c>
      <c r="L850" s="86">
        <v>52.82</v>
      </c>
      <c r="M850" s="86">
        <v>50.7</v>
      </c>
      <c r="N850" s="86">
        <v>50.34</v>
      </c>
      <c r="O850" s="86">
        <v>494.0</v>
      </c>
      <c r="P850" s="87" t="s">
        <v>539</v>
      </c>
      <c r="Q850" s="86">
        <v>-4.0</v>
      </c>
      <c r="R850" s="86">
        <v>0.0</v>
      </c>
      <c r="S850" s="88">
        <v>773.0</v>
      </c>
      <c r="T850" s="88">
        <v>26.97</v>
      </c>
      <c r="U850" s="89">
        <v>46132.0</v>
      </c>
      <c r="V850" s="84" t="s">
        <v>2342</v>
      </c>
      <c r="W850" s="90"/>
    </row>
    <row r="851">
      <c r="A851" s="83" t="s">
        <v>2343</v>
      </c>
      <c r="B851" s="84" t="s">
        <v>2344</v>
      </c>
      <c r="C851" s="84" t="s">
        <v>565</v>
      </c>
      <c r="D851" s="86">
        <v>35.0</v>
      </c>
      <c r="E851" s="86">
        <v>2.2</v>
      </c>
      <c r="F851" s="86">
        <v>6.71</v>
      </c>
      <c r="G851" s="87" t="s">
        <v>530</v>
      </c>
      <c r="H851" s="86">
        <v>5.97</v>
      </c>
      <c r="I851" s="86">
        <v>0.0</v>
      </c>
      <c r="J851" s="86">
        <v>656.0</v>
      </c>
      <c r="K851" s="86">
        <v>1.27</v>
      </c>
      <c r="L851" s="86">
        <v>33.54</v>
      </c>
      <c r="M851" s="86">
        <v>32.78</v>
      </c>
      <c r="N851" s="86">
        <v>32.16</v>
      </c>
      <c r="O851" s="86">
        <v>74.0</v>
      </c>
      <c r="P851" s="87" t="s">
        <v>578</v>
      </c>
      <c r="Q851" s="86">
        <v>0.0</v>
      </c>
      <c r="R851" s="86">
        <v>0.0</v>
      </c>
      <c r="S851" s="88">
        <v>41.0</v>
      </c>
      <c r="T851" s="88">
        <v>6.25</v>
      </c>
      <c r="U851" s="89">
        <v>46132.0</v>
      </c>
      <c r="V851" s="84" t="s">
        <v>2342</v>
      </c>
      <c r="W851" s="90"/>
    </row>
    <row r="852">
      <c r="A852" s="83" t="s">
        <v>2345</v>
      </c>
      <c r="B852" s="84" t="s">
        <v>2346</v>
      </c>
      <c r="C852" s="84" t="s">
        <v>533</v>
      </c>
      <c r="D852" s="86">
        <v>110.0</v>
      </c>
      <c r="E852" s="86">
        <v>-8.0</v>
      </c>
      <c r="F852" s="86">
        <v>-6.78</v>
      </c>
      <c r="G852" s="87" t="s">
        <v>773</v>
      </c>
      <c r="H852" s="86">
        <v>2.02</v>
      </c>
      <c r="I852" s="86">
        <v>2.0</v>
      </c>
      <c r="J852" s="86">
        <v>64928.0</v>
      </c>
      <c r="K852" s="86">
        <v>16.99</v>
      </c>
      <c r="L852" s="86">
        <v>106.9</v>
      </c>
      <c r="M852" s="86">
        <v>104.35</v>
      </c>
      <c r="N852" s="86">
        <v>99.19</v>
      </c>
      <c r="O852" s="86">
        <v>-5609.0</v>
      </c>
      <c r="P852" s="87" t="s">
        <v>524</v>
      </c>
      <c r="Q852" s="86">
        <v>1.0</v>
      </c>
      <c r="R852" s="86">
        <v>-413.0</v>
      </c>
      <c r="S852" s="88">
        <v>35371.0</v>
      </c>
      <c r="T852" s="88">
        <v>54.48</v>
      </c>
      <c r="U852" s="89">
        <v>46132.0</v>
      </c>
      <c r="V852" s="84"/>
      <c r="W852" s="90"/>
    </row>
    <row r="853">
      <c r="A853" s="83" t="s">
        <v>2347</v>
      </c>
      <c r="B853" s="84" t="s">
        <v>2348</v>
      </c>
      <c r="C853" s="84" t="s">
        <v>588</v>
      </c>
      <c r="D853" s="86">
        <v>17.0</v>
      </c>
      <c r="E853" s="86">
        <v>-0.15</v>
      </c>
      <c r="F853" s="86">
        <v>-0.87</v>
      </c>
      <c r="G853" s="87" t="s">
        <v>524</v>
      </c>
      <c r="H853" s="86">
        <v>1.2</v>
      </c>
      <c r="I853" s="86">
        <v>0.0</v>
      </c>
      <c r="J853" s="86">
        <v>49.0</v>
      </c>
      <c r="K853" s="86">
        <v>0.06</v>
      </c>
      <c r="L853" s="86">
        <v>17.0</v>
      </c>
      <c r="M853" s="86">
        <v>16.83</v>
      </c>
      <c r="N853" s="86">
        <v>16.79</v>
      </c>
      <c r="O853" s="86">
        <v>-1.0</v>
      </c>
      <c r="P853" s="87" t="s">
        <v>833</v>
      </c>
      <c r="Q853" s="86">
        <v>0.0</v>
      </c>
      <c r="R853" s="86">
        <v>0.0</v>
      </c>
      <c r="S853" s="88">
        <v>21.0</v>
      </c>
      <c r="T853" s="88">
        <v>42.86</v>
      </c>
      <c r="U853" s="89">
        <v>46132.0</v>
      </c>
      <c r="V853" s="84"/>
      <c r="W853" s="90"/>
    </row>
    <row r="854">
      <c r="A854" s="83" t="s">
        <v>2349</v>
      </c>
      <c r="B854" s="84" t="s">
        <v>2350</v>
      </c>
      <c r="C854" s="84" t="s">
        <v>561</v>
      </c>
      <c r="D854" s="86">
        <v>65.6</v>
      </c>
      <c r="E854" s="86">
        <v>1.0</v>
      </c>
      <c r="F854" s="86">
        <v>1.55</v>
      </c>
      <c r="G854" s="87" t="s">
        <v>540</v>
      </c>
      <c r="H854" s="86">
        <v>12.83</v>
      </c>
      <c r="I854" s="86">
        <v>4.0</v>
      </c>
      <c r="J854" s="86">
        <v>7059.0</v>
      </c>
      <c r="K854" s="86">
        <v>4.7</v>
      </c>
      <c r="L854" s="86">
        <v>62.58</v>
      </c>
      <c r="M854" s="86">
        <v>57.2</v>
      </c>
      <c r="N854" s="86">
        <v>51.86</v>
      </c>
      <c r="O854" s="86">
        <v>749.0</v>
      </c>
      <c r="P854" s="87" t="s">
        <v>525</v>
      </c>
      <c r="Q854" s="86">
        <v>0.0</v>
      </c>
      <c r="R854" s="86">
        <v>1.0</v>
      </c>
      <c r="S854" s="88">
        <v>3164.0</v>
      </c>
      <c r="T854" s="88">
        <v>44.82</v>
      </c>
      <c r="U854" s="89">
        <v>46132.0</v>
      </c>
      <c r="V854" s="84"/>
      <c r="W854" s="90"/>
    </row>
    <row r="855">
      <c r="A855" s="83" t="s">
        <v>2351</v>
      </c>
      <c r="B855" s="84" t="s">
        <v>2352</v>
      </c>
      <c r="C855" s="84" t="s">
        <v>561</v>
      </c>
      <c r="D855" s="86">
        <v>27.2</v>
      </c>
      <c r="E855" s="86">
        <v>-1.7</v>
      </c>
      <c r="F855" s="86">
        <v>-5.88</v>
      </c>
      <c r="G855" s="87" t="s">
        <v>585</v>
      </c>
      <c r="H855" s="86">
        <v>-3.23</v>
      </c>
      <c r="I855" s="86">
        <v>1.0</v>
      </c>
      <c r="J855" s="86">
        <v>331.0</v>
      </c>
      <c r="K855" s="86">
        <v>0.96</v>
      </c>
      <c r="L855" s="86">
        <v>28.56</v>
      </c>
      <c r="M855" s="86">
        <v>28.66</v>
      </c>
      <c r="N855" s="86">
        <v>29.41</v>
      </c>
      <c r="O855" s="86">
        <v>-186.0</v>
      </c>
      <c r="P855" s="87" t="s">
        <v>544</v>
      </c>
      <c r="Q855" s="86">
        <v>0.0</v>
      </c>
      <c r="R855" s="86">
        <v>0.0</v>
      </c>
      <c r="S855" s="88">
        <v>54.0</v>
      </c>
      <c r="T855" s="88">
        <v>16.31</v>
      </c>
      <c r="U855" s="89">
        <v>46132.0</v>
      </c>
      <c r="V855" s="84"/>
      <c r="W855" s="90"/>
    </row>
    <row r="856">
      <c r="A856" s="83" t="s">
        <v>2353</v>
      </c>
      <c r="B856" s="84" t="s">
        <v>2354</v>
      </c>
      <c r="C856" s="84" t="s">
        <v>623</v>
      </c>
      <c r="D856" s="86">
        <v>9.77</v>
      </c>
      <c r="E856" s="86">
        <v>-0.08</v>
      </c>
      <c r="F856" s="86">
        <v>-0.81</v>
      </c>
      <c r="G856" s="87" t="s">
        <v>524</v>
      </c>
      <c r="H856" s="86">
        <v>-0.41</v>
      </c>
      <c r="I856" s="86">
        <v>0.0</v>
      </c>
      <c r="J856" s="86">
        <v>30.0</v>
      </c>
      <c r="K856" s="86">
        <v>0.02</v>
      </c>
      <c r="L856" s="86">
        <v>9.82</v>
      </c>
      <c r="M856" s="86">
        <v>9.86</v>
      </c>
      <c r="N856" s="86">
        <v>9.8</v>
      </c>
      <c r="O856" s="86">
        <v>7.0</v>
      </c>
      <c r="P856" s="87" t="s">
        <v>554</v>
      </c>
      <c r="Q856" s="86">
        <v>0.0</v>
      </c>
      <c r="R856" s="86">
        <v>0.0</v>
      </c>
      <c r="S856" s="88">
        <v>0.0</v>
      </c>
      <c r="T856" s="88">
        <v>0.0</v>
      </c>
      <c r="U856" s="89">
        <v>46132.0</v>
      </c>
      <c r="V856" s="84"/>
      <c r="W856" s="90"/>
    </row>
    <row r="857">
      <c r="A857" s="83" t="s">
        <v>2355</v>
      </c>
      <c r="B857" s="84" t="s">
        <v>2356</v>
      </c>
      <c r="C857" s="84" t="s">
        <v>601</v>
      </c>
      <c r="D857" s="86">
        <v>71.6</v>
      </c>
      <c r="E857" s="86">
        <v>4.2</v>
      </c>
      <c r="F857" s="86">
        <v>6.23</v>
      </c>
      <c r="G857" s="87" t="s">
        <v>554</v>
      </c>
      <c r="H857" s="86">
        <v>22.92</v>
      </c>
      <c r="I857" s="86">
        <v>2.0</v>
      </c>
      <c r="J857" s="86">
        <v>6650.0</v>
      </c>
      <c r="K857" s="86">
        <v>5.83</v>
      </c>
      <c r="L857" s="86">
        <v>64.42</v>
      </c>
      <c r="M857" s="86">
        <v>58.65</v>
      </c>
      <c r="N857" s="86">
        <v>56.6</v>
      </c>
      <c r="O857" s="86">
        <v>310.0</v>
      </c>
      <c r="P857" s="87" t="s">
        <v>540</v>
      </c>
      <c r="Q857" s="86">
        <v>0.0</v>
      </c>
      <c r="R857" s="86">
        <v>-16.0</v>
      </c>
      <c r="S857" s="88">
        <v>3966.0</v>
      </c>
      <c r="T857" s="88">
        <v>59.64</v>
      </c>
      <c r="U857" s="89">
        <v>46132.0</v>
      </c>
      <c r="V857" s="84" t="s">
        <v>1745</v>
      </c>
      <c r="W857" s="90"/>
    </row>
    <row r="858">
      <c r="A858" s="83" t="s">
        <v>2357</v>
      </c>
      <c r="B858" s="84" t="s">
        <v>2358</v>
      </c>
      <c r="C858" s="84" t="s">
        <v>561</v>
      </c>
      <c r="D858" s="86">
        <v>22.65</v>
      </c>
      <c r="E858" s="86">
        <v>-0.1</v>
      </c>
      <c r="F858" s="86">
        <v>-0.44</v>
      </c>
      <c r="G858" s="87" t="s">
        <v>582</v>
      </c>
      <c r="H858" s="86">
        <v>5.99</v>
      </c>
      <c r="I858" s="86">
        <v>0.0</v>
      </c>
      <c r="J858" s="86">
        <v>463.0</v>
      </c>
      <c r="K858" s="86">
        <v>0.31</v>
      </c>
      <c r="L858" s="86">
        <v>22.17</v>
      </c>
      <c r="M858" s="86">
        <v>22.01</v>
      </c>
      <c r="N858" s="86">
        <v>22.1</v>
      </c>
      <c r="O858" s="86">
        <v>-15.0</v>
      </c>
      <c r="P858" s="87" t="s">
        <v>585</v>
      </c>
      <c r="Q858" s="86">
        <v>0.0</v>
      </c>
      <c r="R858" s="86">
        <v>0.0</v>
      </c>
      <c r="S858" s="88">
        <v>92.0</v>
      </c>
      <c r="T858" s="88">
        <v>19.87</v>
      </c>
      <c r="U858" s="89">
        <v>46132.0</v>
      </c>
      <c r="V858" s="84"/>
      <c r="W858" s="90"/>
    </row>
    <row r="859">
      <c r="A859" s="83" t="s">
        <v>2359</v>
      </c>
      <c r="B859" s="84" t="s">
        <v>2360</v>
      </c>
      <c r="C859" s="84" t="s">
        <v>533</v>
      </c>
      <c r="D859" s="86">
        <v>174.5</v>
      </c>
      <c r="E859" s="86">
        <v>15.5</v>
      </c>
      <c r="F859" s="86">
        <v>9.75</v>
      </c>
      <c r="G859" s="87" t="s">
        <v>578</v>
      </c>
      <c r="H859" s="86">
        <v>16.42</v>
      </c>
      <c r="I859" s="86">
        <v>1.0</v>
      </c>
      <c r="J859" s="86">
        <v>14758.0</v>
      </c>
      <c r="K859" s="86">
        <v>5.66</v>
      </c>
      <c r="L859" s="86">
        <v>158.5</v>
      </c>
      <c r="M859" s="86">
        <v>153.35</v>
      </c>
      <c r="N859" s="86">
        <v>150.7</v>
      </c>
      <c r="O859" s="86">
        <v>2522.0</v>
      </c>
      <c r="P859" s="87" t="s">
        <v>554</v>
      </c>
      <c r="Q859" s="86">
        <v>0.0</v>
      </c>
      <c r="R859" s="86">
        <v>260.0</v>
      </c>
      <c r="S859" s="88">
        <v>5661.0</v>
      </c>
      <c r="T859" s="88">
        <v>38.36</v>
      </c>
      <c r="U859" s="89">
        <v>46132.0</v>
      </c>
      <c r="V859" s="84" t="s">
        <v>2361</v>
      </c>
      <c r="W859" s="90"/>
    </row>
    <row r="860">
      <c r="A860" s="83" t="s">
        <v>2362</v>
      </c>
      <c r="B860" s="84" t="s">
        <v>2363</v>
      </c>
      <c r="C860" s="84" t="s">
        <v>639</v>
      </c>
      <c r="D860" s="86">
        <v>241.5</v>
      </c>
      <c r="E860" s="86">
        <v>6.0</v>
      </c>
      <c r="F860" s="86">
        <v>2.55</v>
      </c>
      <c r="G860" s="87" t="s">
        <v>540</v>
      </c>
      <c r="H860" s="86">
        <v>22.71</v>
      </c>
      <c r="I860" s="86">
        <v>3.0</v>
      </c>
      <c r="J860" s="86">
        <v>32830.0</v>
      </c>
      <c r="K860" s="86">
        <v>40.94</v>
      </c>
      <c r="L860" s="86">
        <v>215.0</v>
      </c>
      <c r="M860" s="86">
        <v>203.55</v>
      </c>
      <c r="N860" s="86">
        <v>196.28</v>
      </c>
      <c r="O860" s="86">
        <v>-2585.0</v>
      </c>
      <c r="P860" s="87" t="s">
        <v>833</v>
      </c>
      <c r="Q860" s="86">
        <v>40.0</v>
      </c>
      <c r="R860" s="86">
        <v>-148.0</v>
      </c>
      <c r="S860" s="88">
        <v>20615.0</v>
      </c>
      <c r="T860" s="88">
        <v>62.79</v>
      </c>
      <c r="U860" s="89">
        <v>46132.0</v>
      </c>
      <c r="V860" s="84" t="s">
        <v>2364</v>
      </c>
      <c r="W860" s="90"/>
    </row>
    <row r="861">
      <c r="A861" s="83" t="s">
        <v>2365</v>
      </c>
      <c r="B861" s="84" t="s">
        <v>2366</v>
      </c>
      <c r="C861" s="84" t="s">
        <v>615</v>
      </c>
      <c r="D861" s="86">
        <v>62.5</v>
      </c>
      <c r="E861" s="86">
        <v>-0.4</v>
      </c>
      <c r="F861" s="86">
        <v>-0.64</v>
      </c>
      <c r="G861" s="87" t="s">
        <v>566</v>
      </c>
      <c r="H861" s="86">
        <v>-0.47</v>
      </c>
      <c r="I861" s="86">
        <v>0.0</v>
      </c>
      <c r="J861" s="86">
        <v>447.0</v>
      </c>
      <c r="K861" s="86">
        <v>0.08</v>
      </c>
      <c r="L861" s="86">
        <v>63.22</v>
      </c>
      <c r="M861" s="86">
        <v>63.13</v>
      </c>
      <c r="N861" s="86">
        <v>63.8</v>
      </c>
      <c r="O861" s="86">
        <v>-20.0</v>
      </c>
      <c r="P861" s="87" t="s">
        <v>582</v>
      </c>
      <c r="Q861" s="86">
        <v>41.0</v>
      </c>
      <c r="R861" s="86">
        <v>15.0</v>
      </c>
      <c r="S861" s="88">
        <v>84.0</v>
      </c>
      <c r="T861" s="88">
        <v>18.79</v>
      </c>
      <c r="U861" s="89">
        <v>46132.0</v>
      </c>
      <c r="V861" s="84" t="s">
        <v>2367</v>
      </c>
      <c r="W861" s="90"/>
    </row>
    <row r="862">
      <c r="A862" s="83" t="s">
        <v>2368</v>
      </c>
      <c r="B862" s="84" t="s">
        <v>2369</v>
      </c>
      <c r="C862" s="84" t="s">
        <v>859</v>
      </c>
      <c r="D862" s="86">
        <v>32.35</v>
      </c>
      <c r="E862" s="86">
        <v>0.05</v>
      </c>
      <c r="F862" s="86">
        <v>0.15</v>
      </c>
      <c r="G862" s="87" t="s">
        <v>554</v>
      </c>
      <c r="H862" s="86">
        <v>1.72</v>
      </c>
      <c r="I862" s="86">
        <v>0.0</v>
      </c>
      <c r="J862" s="86">
        <v>56.0</v>
      </c>
      <c r="K862" s="86">
        <v>0.02</v>
      </c>
      <c r="L862" s="86">
        <v>32.24</v>
      </c>
      <c r="M862" s="86">
        <v>32.06</v>
      </c>
      <c r="N862" s="86">
        <v>32.03</v>
      </c>
      <c r="O862" s="86">
        <v>23.0</v>
      </c>
      <c r="P862" s="87" t="s">
        <v>554</v>
      </c>
      <c r="Q862" s="86">
        <v>0.0</v>
      </c>
      <c r="R862" s="86">
        <v>0.0</v>
      </c>
      <c r="S862" s="88">
        <v>15.0</v>
      </c>
      <c r="T862" s="88">
        <v>26.79</v>
      </c>
      <c r="U862" s="89">
        <v>46132.0</v>
      </c>
      <c r="V862" s="84"/>
      <c r="W862" s="90"/>
    </row>
    <row r="863">
      <c r="A863" s="83" t="s">
        <v>2370</v>
      </c>
      <c r="B863" s="84" t="s">
        <v>2371</v>
      </c>
      <c r="C863" s="84" t="s">
        <v>561</v>
      </c>
      <c r="D863" s="86">
        <v>33.0</v>
      </c>
      <c r="E863" s="86">
        <v>-0.4</v>
      </c>
      <c r="F863" s="86">
        <v>-1.2</v>
      </c>
      <c r="G863" s="87" t="s">
        <v>582</v>
      </c>
      <c r="H863" s="86">
        <v>1.54</v>
      </c>
      <c r="I863" s="86">
        <v>0.0</v>
      </c>
      <c r="J863" s="86">
        <v>613.0</v>
      </c>
      <c r="K863" s="86">
        <v>0.46</v>
      </c>
      <c r="L863" s="86">
        <v>33.15</v>
      </c>
      <c r="M863" s="86">
        <v>32.53</v>
      </c>
      <c r="N863" s="86">
        <v>32.88</v>
      </c>
      <c r="O863" s="86">
        <v>120.0</v>
      </c>
      <c r="P863" s="87" t="s">
        <v>539</v>
      </c>
      <c r="Q863" s="86">
        <v>0.0</v>
      </c>
      <c r="R863" s="86">
        <v>-3.0</v>
      </c>
      <c r="S863" s="88">
        <v>186.0</v>
      </c>
      <c r="T863" s="88">
        <v>30.34</v>
      </c>
      <c r="U863" s="89">
        <v>46132.0</v>
      </c>
      <c r="V863" s="84"/>
      <c r="W863" s="90"/>
    </row>
    <row r="864">
      <c r="A864" s="83" t="s">
        <v>2372</v>
      </c>
      <c r="B864" s="84" t="s">
        <v>2373</v>
      </c>
      <c r="C864" s="84" t="s">
        <v>601</v>
      </c>
      <c r="D864" s="86">
        <v>50.8</v>
      </c>
      <c r="E864" s="86">
        <v>4.6</v>
      </c>
      <c r="F864" s="86">
        <v>9.96</v>
      </c>
      <c r="G864" s="87" t="s">
        <v>540</v>
      </c>
      <c r="H864" s="86">
        <v>25.78</v>
      </c>
      <c r="I864" s="86">
        <v>3.0</v>
      </c>
      <c r="J864" s="86">
        <v>7795.0</v>
      </c>
      <c r="K864" s="86">
        <v>11.42</v>
      </c>
      <c r="L864" s="86">
        <v>43.88</v>
      </c>
      <c r="M864" s="86">
        <v>41.59</v>
      </c>
      <c r="N864" s="86">
        <v>40.31</v>
      </c>
      <c r="O864" s="86">
        <v>-364.0</v>
      </c>
      <c r="P864" s="87" t="s">
        <v>833</v>
      </c>
      <c r="Q864" s="86">
        <v>0.0</v>
      </c>
      <c r="R864" s="86">
        <v>22.0</v>
      </c>
      <c r="S864" s="88">
        <v>2312.0</v>
      </c>
      <c r="T864" s="88">
        <v>29.66</v>
      </c>
      <c r="U864" s="89">
        <v>46132.0</v>
      </c>
      <c r="V864" s="84"/>
      <c r="W864" s="90"/>
    </row>
    <row r="865">
      <c r="A865" s="83" t="s">
        <v>2374</v>
      </c>
      <c r="B865" s="84" t="s">
        <v>2375</v>
      </c>
      <c r="C865" s="84" t="s">
        <v>538</v>
      </c>
      <c r="D865" s="86">
        <v>68.4</v>
      </c>
      <c r="E865" s="86">
        <v>2.2</v>
      </c>
      <c r="F865" s="86">
        <v>3.32</v>
      </c>
      <c r="G865" s="87" t="s">
        <v>534</v>
      </c>
      <c r="H865" s="86">
        <v>3.47</v>
      </c>
      <c r="I865" s="86">
        <v>0.0</v>
      </c>
      <c r="J865" s="86">
        <v>382.0</v>
      </c>
      <c r="K865" s="86">
        <v>0.36</v>
      </c>
      <c r="L865" s="86">
        <v>66.62</v>
      </c>
      <c r="M865" s="86">
        <v>66.14</v>
      </c>
      <c r="N865" s="86">
        <v>65.72</v>
      </c>
      <c r="O865" s="86">
        <v>32.0</v>
      </c>
      <c r="P865" s="87" t="s">
        <v>554</v>
      </c>
      <c r="Q865" s="86">
        <v>0.0</v>
      </c>
      <c r="R865" s="86">
        <v>-1.0</v>
      </c>
      <c r="S865" s="88">
        <v>59.0</v>
      </c>
      <c r="T865" s="88">
        <v>15.45</v>
      </c>
      <c r="U865" s="89">
        <v>46132.0</v>
      </c>
      <c r="V865" s="84" t="s">
        <v>2376</v>
      </c>
      <c r="W865" s="90"/>
    </row>
    <row r="866">
      <c r="A866" s="83" t="s">
        <v>2377</v>
      </c>
      <c r="B866" s="84" t="s">
        <v>2378</v>
      </c>
      <c r="C866" s="84" t="s">
        <v>538</v>
      </c>
      <c r="D866" s="86">
        <v>409.0</v>
      </c>
      <c r="E866" s="86">
        <v>18.5</v>
      </c>
      <c r="F866" s="86">
        <v>4.74</v>
      </c>
      <c r="G866" s="87" t="s">
        <v>540</v>
      </c>
      <c r="H866" s="86">
        <v>18.75</v>
      </c>
      <c r="I866" s="86">
        <v>5.0</v>
      </c>
      <c r="J866" s="86">
        <v>1598.0</v>
      </c>
      <c r="K866" s="86">
        <v>4.3</v>
      </c>
      <c r="L866" s="86">
        <v>375.0</v>
      </c>
      <c r="M866" s="86">
        <v>341.65</v>
      </c>
      <c r="N866" s="86">
        <v>302.05</v>
      </c>
      <c r="O866" s="86">
        <v>-88.0</v>
      </c>
      <c r="P866" s="87" t="s">
        <v>562</v>
      </c>
      <c r="Q866" s="86">
        <v>0.0</v>
      </c>
      <c r="R866" s="86">
        <v>-15.0</v>
      </c>
      <c r="S866" s="88">
        <v>668.0</v>
      </c>
      <c r="T866" s="88">
        <v>41.8</v>
      </c>
      <c r="U866" s="89">
        <v>46132.0</v>
      </c>
      <c r="V866" s="84"/>
      <c r="W866" s="90"/>
    </row>
    <row r="867">
      <c r="A867" s="83" t="s">
        <v>2379</v>
      </c>
      <c r="B867" s="84" t="s">
        <v>2380</v>
      </c>
      <c r="C867" s="84" t="s">
        <v>533</v>
      </c>
      <c r="D867" s="86">
        <v>103.5</v>
      </c>
      <c r="E867" s="86">
        <v>-1.5</v>
      </c>
      <c r="F867" s="86">
        <v>-1.43</v>
      </c>
      <c r="G867" s="87" t="s">
        <v>566</v>
      </c>
      <c r="H867" s="86">
        <v>4.84</v>
      </c>
      <c r="I867" s="86">
        <v>1.0</v>
      </c>
      <c r="J867" s="86">
        <v>2519.0</v>
      </c>
      <c r="K867" s="86">
        <v>2.38</v>
      </c>
      <c r="L867" s="86">
        <v>102.2</v>
      </c>
      <c r="M867" s="86">
        <v>99.25</v>
      </c>
      <c r="N867" s="86">
        <v>98.02</v>
      </c>
      <c r="O867" s="86">
        <v>-99.0</v>
      </c>
      <c r="P867" s="87" t="s">
        <v>664</v>
      </c>
      <c r="Q867" s="86">
        <v>-3.0</v>
      </c>
      <c r="R867" s="86">
        <v>-8.0</v>
      </c>
      <c r="S867" s="88">
        <v>581.0</v>
      </c>
      <c r="T867" s="88">
        <v>23.06</v>
      </c>
      <c r="U867" s="89">
        <v>46132.0</v>
      </c>
      <c r="V867" s="84"/>
      <c r="W867" s="90"/>
    </row>
    <row r="868">
      <c r="A868" s="83" t="s">
        <v>2381</v>
      </c>
      <c r="B868" s="84" t="s">
        <v>2382</v>
      </c>
      <c r="C868" s="84" t="s">
        <v>538</v>
      </c>
      <c r="D868" s="86">
        <v>19.7</v>
      </c>
      <c r="E868" s="86">
        <v>-0.2</v>
      </c>
      <c r="F868" s="86">
        <v>-1.01</v>
      </c>
      <c r="G868" s="87" t="s">
        <v>626</v>
      </c>
      <c r="H868" s="86">
        <v>1.04</v>
      </c>
      <c r="I868" s="86">
        <v>0.0</v>
      </c>
      <c r="J868" s="86">
        <v>6.0</v>
      </c>
      <c r="K868" s="86">
        <v>0.02</v>
      </c>
      <c r="L868" s="86">
        <v>19.62</v>
      </c>
      <c r="M868" s="86">
        <v>19.68</v>
      </c>
      <c r="N868" s="86">
        <v>19.78</v>
      </c>
      <c r="O868" s="86">
        <v>0.0</v>
      </c>
      <c r="P868" s="87" t="s">
        <v>516</v>
      </c>
      <c r="Q868" s="86">
        <v>0.0</v>
      </c>
      <c r="R868" s="86">
        <v>0.0</v>
      </c>
      <c r="S868" s="88">
        <v>0.0</v>
      </c>
      <c r="T868" s="88">
        <v>0.0</v>
      </c>
      <c r="U868" s="89">
        <v>46132.0</v>
      </c>
      <c r="V868" s="84"/>
      <c r="W868" s="90"/>
    </row>
    <row r="869">
      <c r="A869" s="83" t="s">
        <v>2383</v>
      </c>
      <c r="B869" s="84" t="s">
        <v>2384</v>
      </c>
      <c r="C869" s="84" t="s">
        <v>533</v>
      </c>
      <c r="D869" s="86">
        <v>247.5</v>
      </c>
      <c r="E869" s="86">
        <v>22.5</v>
      </c>
      <c r="F869" s="86">
        <v>10.0</v>
      </c>
      <c r="G869" s="87" t="s">
        <v>520</v>
      </c>
      <c r="H869" s="86">
        <v>10.87</v>
      </c>
      <c r="I869" s="86">
        <v>1.0</v>
      </c>
      <c r="J869" s="86">
        <v>2529.0</v>
      </c>
      <c r="K869" s="86">
        <v>8.21</v>
      </c>
      <c r="L869" s="86">
        <v>218.8</v>
      </c>
      <c r="M869" s="86">
        <v>220.65</v>
      </c>
      <c r="N869" s="86">
        <v>217.5</v>
      </c>
      <c r="O869" s="86">
        <v>264.0</v>
      </c>
      <c r="P869" s="87" t="s">
        <v>540</v>
      </c>
      <c r="Q869" s="86">
        <v>0.0</v>
      </c>
      <c r="R869" s="86">
        <v>32.0</v>
      </c>
      <c r="S869" s="88">
        <v>917.0</v>
      </c>
      <c r="T869" s="88">
        <v>36.26</v>
      </c>
      <c r="U869" s="89">
        <v>46132.0</v>
      </c>
      <c r="V869" s="84"/>
      <c r="W869" s="90"/>
    </row>
    <row r="870">
      <c r="A870" s="83" t="s">
        <v>2385</v>
      </c>
      <c r="B870" s="84" t="s">
        <v>2386</v>
      </c>
      <c r="C870" s="84" t="s">
        <v>547</v>
      </c>
      <c r="D870" s="86">
        <v>50.7</v>
      </c>
      <c r="E870" s="86">
        <v>-1.5</v>
      </c>
      <c r="F870" s="86">
        <v>-2.87</v>
      </c>
      <c r="G870" s="87" t="s">
        <v>544</v>
      </c>
      <c r="H870" s="86">
        <v>-2.84</v>
      </c>
      <c r="I870" s="86">
        <v>0.0</v>
      </c>
      <c r="J870" s="86">
        <v>99.0</v>
      </c>
      <c r="K870" s="86">
        <v>0.14</v>
      </c>
      <c r="L870" s="86">
        <v>51.88</v>
      </c>
      <c r="M870" s="86">
        <v>51.64</v>
      </c>
      <c r="N870" s="86">
        <v>51.96</v>
      </c>
      <c r="O870" s="86">
        <v>-38.0</v>
      </c>
      <c r="P870" s="87" t="s">
        <v>773</v>
      </c>
      <c r="Q870" s="86">
        <v>0.0</v>
      </c>
      <c r="R870" s="86">
        <v>-13.0</v>
      </c>
      <c r="S870" s="88">
        <v>14.0</v>
      </c>
      <c r="T870" s="88">
        <v>14.14</v>
      </c>
      <c r="U870" s="89">
        <v>46132.0</v>
      </c>
      <c r="V870" s="84"/>
      <c r="W870" s="90"/>
    </row>
    <row r="871">
      <c r="A871" s="83" t="s">
        <v>2387</v>
      </c>
      <c r="B871" s="84" t="s">
        <v>2388</v>
      </c>
      <c r="C871" s="84" t="s">
        <v>528</v>
      </c>
      <c r="D871" s="86">
        <v>9.8</v>
      </c>
      <c r="E871" s="86">
        <v>-0.25</v>
      </c>
      <c r="F871" s="86">
        <v>-2.49</v>
      </c>
      <c r="G871" s="87" t="s">
        <v>529</v>
      </c>
      <c r="H871" s="86">
        <v>-5.69</v>
      </c>
      <c r="I871" s="86">
        <v>0.0</v>
      </c>
      <c r="J871" s="86">
        <v>7601.0</v>
      </c>
      <c r="K871" s="86">
        <v>1.44</v>
      </c>
      <c r="L871" s="86">
        <v>10.24</v>
      </c>
      <c r="M871" s="86">
        <v>10.4</v>
      </c>
      <c r="N871" s="86">
        <v>10.86</v>
      </c>
      <c r="O871" s="86">
        <v>380.0</v>
      </c>
      <c r="P871" s="87" t="s">
        <v>530</v>
      </c>
      <c r="Q871" s="86">
        <v>0.0</v>
      </c>
      <c r="R871" s="86">
        <v>-1.0</v>
      </c>
      <c r="S871" s="88">
        <v>1710.0</v>
      </c>
      <c r="T871" s="88">
        <v>22.5</v>
      </c>
      <c r="U871" s="89">
        <v>46132.0</v>
      </c>
      <c r="V871" s="84"/>
      <c r="W871" s="90"/>
    </row>
    <row r="872">
      <c r="A872" s="83" t="s">
        <v>2389</v>
      </c>
      <c r="B872" s="84" t="s">
        <v>2390</v>
      </c>
      <c r="C872" s="84" t="s">
        <v>615</v>
      </c>
      <c r="D872" s="86">
        <v>44.1</v>
      </c>
      <c r="E872" s="86">
        <v>0.05</v>
      </c>
      <c r="F872" s="86">
        <v>0.11</v>
      </c>
      <c r="G872" s="87" t="s">
        <v>539</v>
      </c>
      <c r="H872" s="86">
        <v>-0.22</v>
      </c>
      <c r="I872" s="86">
        <v>0.0</v>
      </c>
      <c r="J872" s="86">
        <v>125.0</v>
      </c>
      <c r="K872" s="86">
        <v>0.06</v>
      </c>
      <c r="L872" s="86">
        <v>44.0</v>
      </c>
      <c r="M872" s="86">
        <v>44.06</v>
      </c>
      <c r="N872" s="86">
        <v>44.26</v>
      </c>
      <c r="O872" s="86">
        <v>-38.0</v>
      </c>
      <c r="P872" s="87" t="s">
        <v>516</v>
      </c>
      <c r="Q872" s="86">
        <v>30.0</v>
      </c>
      <c r="R872" s="86">
        <v>0.0</v>
      </c>
      <c r="S872" s="88">
        <v>19.0</v>
      </c>
      <c r="T872" s="88">
        <v>15.2</v>
      </c>
      <c r="U872" s="89">
        <v>46132.0</v>
      </c>
      <c r="V872" s="84"/>
      <c r="W872" s="90"/>
    </row>
    <row r="873">
      <c r="A873" s="83" t="s">
        <v>2391</v>
      </c>
      <c r="B873" s="84" t="s">
        <v>2392</v>
      </c>
      <c r="C873" s="84" t="s">
        <v>588</v>
      </c>
      <c r="D873" s="86">
        <v>70.5</v>
      </c>
      <c r="E873" s="86">
        <v>0.0</v>
      </c>
      <c r="F873" s="86">
        <v>0.0</v>
      </c>
      <c r="G873" s="87" t="s">
        <v>664</v>
      </c>
      <c r="H873" s="86">
        <v>-1.26</v>
      </c>
      <c r="I873" s="86">
        <v>0.0</v>
      </c>
      <c r="J873" s="86">
        <v>292.0</v>
      </c>
      <c r="K873" s="86">
        <v>0.26</v>
      </c>
      <c r="L873" s="86">
        <v>70.88</v>
      </c>
      <c r="M873" s="86">
        <v>72.1</v>
      </c>
      <c r="N873" s="86">
        <v>73.25</v>
      </c>
      <c r="O873" s="86">
        <v>34.0</v>
      </c>
      <c r="P873" s="87" t="s">
        <v>697</v>
      </c>
      <c r="Q873" s="86">
        <v>0.0</v>
      </c>
      <c r="R873" s="86">
        <v>-7.0</v>
      </c>
      <c r="S873" s="88">
        <v>24.0</v>
      </c>
      <c r="T873" s="88">
        <v>8.22</v>
      </c>
      <c r="U873" s="89">
        <v>46132.0</v>
      </c>
      <c r="V873" s="84"/>
      <c r="W873" s="90"/>
    </row>
    <row r="874">
      <c r="A874" s="83" t="s">
        <v>2393</v>
      </c>
      <c r="B874" s="84" t="s">
        <v>2394</v>
      </c>
      <c r="C874" s="84" t="s">
        <v>561</v>
      </c>
      <c r="D874" s="86">
        <v>143.0</v>
      </c>
      <c r="E874" s="86">
        <v>-0.5</v>
      </c>
      <c r="F874" s="86">
        <v>-0.35</v>
      </c>
      <c r="G874" s="87" t="s">
        <v>562</v>
      </c>
      <c r="H874" s="86">
        <v>6.67</v>
      </c>
      <c r="I874" s="86">
        <v>2.0</v>
      </c>
      <c r="J874" s="86">
        <v>22024.0</v>
      </c>
      <c r="K874" s="86">
        <v>8.35</v>
      </c>
      <c r="L874" s="86">
        <v>139.2</v>
      </c>
      <c r="M874" s="86">
        <v>134.9</v>
      </c>
      <c r="N874" s="86">
        <v>123.65</v>
      </c>
      <c r="O874" s="86">
        <v>-1816.0</v>
      </c>
      <c r="P874" s="87" t="s">
        <v>566</v>
      </c>
      <c r="Q874" s="86">
        <v>-7.0</v>
      </c>
      <c r="R874" s="86">
        <v>-71.0</v>
      </c>
      <c r="S874" s="88">
        <v>14211.0</v>
      </c>
      <c r="T874" s="88">
        <v>64.53</v>
      </c>
      <c r="U874" s="89">
        <v>46132.0</v>
      </c>
      <c r="V874" s="84" t="s">
        <v>2395</v>
      </c>
      <c r="W874" s="90"/>
    </row>
    <row r="875">
      <c r="A875" s="83" t="s">
        <v>2396</v>
      </c>
      <c r="B875" s="84" t="s">
        <v>2397</v>
      </c>
      <c r="C875" s="84" t="s">
        <v>533</v>
      </c>
      <c r="D875" s="86">
        <v>81.9</v>
      </c>
      <c r="E875" s="86">
        <v>1.7</v>
      </c>
      <c r="F875" s="86">
        <v>2.12</v>
      </c>
      <c r="G875" s="87" t="s">
        <v>540</v>
      </c>
      <c r="H875" s="86">
        <v>5.18</v>
      </c>
      <c r="I875" s="86">
        <v>0.0</v>
      </c>
      <c r="J875" s="86">
        <v>274.0</v>
      </c>
      <c r="K875" s="86">
        <v>0.63</v>
      </c>
      <c r="L875" s="86">
        <v>79.46</v>
      </c>
      <c r="M875" s="86">
        <v>77.49</v>
      </c>
      <c r="N875" s="86">
        <v>77.19</v>
      </c>
      <c r="O875" s="86">
        <v>88.0</v>
      </c>
      <c r="P875" s="87" t="s">
        <v>540</v>
      </c>
      <c r="Q875" s="86">
        <v>0.0</v>
      </c>
      <c r="R875" s="86">
        <v>0.0</v>
      </c>
      <c r="S875" s="88">
        <v>46.0</v>
      </c>
      <c r="T875" s="88">
        <v>16.79</v>
      </c>
      <c r="U875" s="89">
        <v>46132.0</v>
      </c>
      <c r="V875" s="84"/>
      <c r="W875" s="90"/>
    </row>
    <row r="876">
      <c r="A876" s="83" t="s">
        <v>2398</v>
      </c>
      <c r="B876" s="84" t="s">
        <v>2399</v>
      </c>
      <c r="C876" s="84" t="s">
        <v>552</v>
      </c>
      <c r="D876" s="86">
        <v>22.3</v>
      </c>
      <c r="E876" s="86">
        <v>-0.35</v>
      </c>
      <c r="F876" s="86">
        <v>-1.55</v>
      </c>
      <c r="G876" s="87" t="s">
        <v>553</v>
      </c>
      <c r="H876" s="86">
        <v>0.04</v>
      </c>
      <c r="I876" s="86">
        <v>0.0</v>
      </c>
      <c r="J876" s="86">
        <v>188.0</v>
      </c>
      <c r="K876" s="86">
        <v>0.37</v>
      </c>
      <c r="L876" s="86">
        <v>22.7</v>
      </c>
      <c r="M876" s="86">
        <v>22.52</v>
      </c>
      <c r="N876" s="86">
        <v>22.81</v>
      </c>
      <c r="O876" s="86">
        <v>-9.0</v>
      </c>
      <c r="P876" s="87" t="s">
        <v>585</v>
      </c>
      <c r="Q876" s="86">
        <v>0.0</v>
      </c>
      <c r="R876" s="86">
        <v>11.0</v>
      </c>
      <c r="S876" s="88">
        <v>25.0</v>
      </c>
      <c r="T876" s="88">
        <v>13.3</v>
      </c>
      <c r="U876" s="89">
        <v>46132.0</v>
      </c>
      <c r="V876" s="84"/>
      <c r="W876" s="90"/>
    </row>
    <row r="877">
      <c r="A877" s="83" t="s">
        <v>2400</v>
      </c>
      <c r="B877" s="84" t="s">
        <v>2401</v>
      </c>
      <c r="C877" s="84" t="s">
        <v>565</v>
      </c>
      <c r="D877" s="86">
        <v>19.95</v>
      </c>
      <c r="E877" s="86">
        <v>0.1</v>
      </c>
      <c r="F877" s="86">
        <v>0.5</v>
      </c>
      <c r="G877" s="87" t="s">
        <v>540</v>
      </c>
      <c r="H877" s="86">
        <v>4.38</v>
      </c>
      <c r="I877" s="86">
        <v>0.0</v>
      </c>
      <c r="J877" s="86">
        <v>1039.0</v>
      </c>
      <c r="K877" s="86">
        <v>0.45</v>
      </c>
      <c r="L877" s="86">
        <v>19.55</v>
      </c>
      <c r="M877" s="86">
        <v>19.05</v>
      </c>
      <c r="N877" s="86">
        <v>19.16</v>
      </c>
      <c r="O877" s="86">
        <v>460.0</v>
      </c>
      <c r="P877" s="87" t="s">
        <v>554</v>
      </c>
      <c r="Q877" s="86">
        <v>0.0</v>
      </c>
      <c r="R877" s="86">
        <v>-4.0</v>
      </c>
      <c r="S877" s="88">
        <v>147.0</v>
      </c>
      <c r="T877" s="88">
        <v>14.15</v>
      </c>
      <c r="U877" s="89">
        <v>46132.0</v>
      </c>
      <c r="V877" s="84"/>
      <c r="W877" s="90"/>
    </row>
    <row r="878">
      <c r="A878" s="83" t="s">
        <v>2402</v>
      </c>
      <c r="B878" s="84" t="s">
        <v>2403</v>
      </c>
      <c r="C878" s="84" t="s">
        <v>601</v>
      </c>
      <c r="D878" s="86">
        <v>39.0</v>
      </c>
      <c r="E878" s="86">
        <v>0.65</v>
      </c>
      <c r="F878" s="86">
        <v>1.69</v>
      </c>
      <c r="G878" s="87" t="s">
        <v>578</v>
      </c>
      <c r="H878" s="86">
        <v>9.31</v>
      </c>
      <c r="I878" s="86">
        <v>0.0</v>
      </c>
      <c r="J878" s="86">
        <v>180.0</v>
      </c>
      <c r="K878" s="86">
        <v>0.14</v>
      </c>
      <c r="L878" s="86">
        <v>37.52</v>
      </c>
      <c r="M878" s="86">
        <v>36.7</v>
      </c>
      <c r="N878" s="86">
        <v>36.65</v>
      </c>
      <c r="O878" s="86">
        <v>11.0</v>
      </c>
      <c r="P878" s="87" t="s">
        <v>575</v>
      </c>
      <c r="Q878" s="86">
        <v>0.0</v>
      </c>
      <c r="R878" s="86">
        <v>0.0</v>
      </c>
      <c r="S878" s="88">
        <v>31.0</v>
      </c>
      <c r="T878" s="88">
        <v>17.22</v>
      </c>
      <c r="U878" s="89">
        <v>46132.0</v>
      </c>
      <c r="V878" s="84"/>
      <c r="W878" s="90"/>
    </row>
    <row r="879">
      <c r="A879" s="83" t="s">
        <v>2404</v>
      </c>
      <c r="B879" s="84" t="s">
        <v>2405</v>
      </c>
      <c r="C879" s="84" t="s">
        <v>547</v>
      </c>
      <c r="D879" s="86">
        <v>75.1</v>
      </c>
      <c r="E879" s="86">
        <v>-1.5</v>
      </c>
      <c r="F879" s="86">
        <v>-1.96</v>
      </c>
      <c r="G879" s="87" t="s">
        <v>516</v>
      </c>
      <c r="H879" s="86">
        <v>-4.09</v>
      </c>
      <c r="I879" s="86">
        <v>0.0</v>
      </c>
      <c r="J879" s="86">
        <v>346.0</v>
      </c>
      <c r="K879" s="86">
        <v>0.6</v>
      </c>
      <c r="L879" s="86">
        <v>78.52</v>
      </c>
      <c r="M879" s="86">
        <v>78.55</v>
      </c>
      <c r="N879" s="86">
        <v>77.51</v>
      </c>
      <c r="O879" s="86">
        <v>-100.0</v>
      </c>
      <c r="P879" s="87" t="s">
        <v>516</v>
      </c>
      <c r="Q879" s="86">
        <v>0.0</v>
      </c>
      <c r="R879" s="86">
        <v>1.0</v>
      </c>
      <c r="S879" s="88">
        <v>18.0</v>
      </c>
      <c r="T879" s="88">
        <v>5.2</v>
      </c>
      <c r="U879" s="89">
        <v>46132.0</v>
      </c>
      <c r="V879" s="84"/>
      <c r="W879" s="90"/>
    </row>
    <row r="880">
      <c r="A880" s="83" t="s">
        <v>2406</v>
      </c>
      <c r="B880" s="84" t="s">
        <v>2407</v>
      </c>
      <c r="C880" s="84" t="s">
        <v>961</v>
      </c>
      <c r="D880" s="86">
        <v>47.2</v>
      </c>
      <c r="E880" s="86">
        <v>0.2</v>
      </c>
      <c r="F880" s="86">
        <v>0.43</v>
      </c>
      <c r="G880" s="87" t="s">
        <v>520</v>
      </c>
      <c r="H880" s="86">
        <v>-0.08</v>
      </c>
      <c r="I880" s="86">
        <v>0.0</v>
      </c>
      <c r="J880" s="86">
        <v>30.0</v>
      </c>
      <c r="K880" s="86">
        <v>0.05</v>
      </c>
      <c r="L880" s="86">
        <v>47.14</v>
      </c>
      <c r="M880" s="86">
        <v>46.69</v>
      </c>
      <c r="N880" s="86">
        <v>45.64</v>
      </c>
      <c r="O880" s="86">
        <v>6.0</v>
      </c>
      <c r="P880" s="87" t="s">
        <v>697</v>
      </c>
      <c r="Q880" s="86">
        <v>0.0</v>
      </c>
      <c r="R880" s="86">
        <v>0.0</v>
      </c>
      <c r="S880" s="88">
        <v>1.0</v>
      </c>
      <c r="T880" s="88">
        <v>3.33</v>
      </c>
      <c r="U880" s="89">
        <v>46132.0</v>
      </c>
      <c r="V880" s="84"/>
      <c r="W880" s="90"/>
    </row>
    <row r="881">
      <c r="A881" s="83" t="s">
        <v>2408</v>
      </c>
      <c r="B881" s="84" t="s">
        <v>2409</v>
      </c>
      <c r="C881" s="84" t="s">
        <v>538</v>
      </c>
      <c r="D881" s="86">
        <v>24.7</v>
      </c>
      <c r="E881" s="86">
        <v>0.15</v>
      </c>
      <c r="F881" s="86">
        <v>0.61</v>
      </c>
      <c r="G881" s="87" t="s">
        <v>525</v>
      </c>
      <c r="H881" s="86">
        <v>11.3</v>
      </c>
      <c r="I881" s="86">
        <v>1.0</v>
      </c>
      <c r="J881" s="86">
        <v>48584.0</v>
      </c>
      <c r="K881" s="86">
        <v>3.23</v>
      </c>
      <c r="L881" s="86">
        <v>24.21</v>
      </c>
      <c r="M881" s="86">
        <v>23.26</v>
      </c>
      <c r="N881" s="86">
        <v>22.91</v>
      </c>
      <c r="O881" s="86">
        <v>1302.0</v>
      </c>
      <c r="P881" s="87" t="s">
        <v>530</v>
      </c>
      <c r="Q881" s="86">
        <v>-1490.0</v>
      </c>
      <c r="R881" s="86">
        <v>66.0</v>
      </c>
      <c r="S881" s="88">
        <v>19351.0</v>
      </c>
      <c r="T881" s="88">
        <v>39.83</v>
      </c>
      <c r="U881" s="89">
        <v>46132.0</v>
      </c>
      <c r="V881" s="84"/>
      <c r="W881" s="90"/>
    </row>
    <row r="882">
      <c r="A882" s="83" t="s">
        <v>2410</v>
      </c>
      <c r="B882" s="84" t="s">
        <v>2411</v>
      </c>
      <c r="C882" s="84" t="s">
        <v>707</v>
      </c>
      <c r="D882" s="86">
        <v>13.25</v>
      </c>
      <c r="E882" s="86">
        <v>0.0</v>
      </c>
      <c r="F882" s="86">
        <v>0.0</v>
      </c>
      <c r="G882" s="87" t="s">
        <v>664</v>
      </c>
      <c r="H882" s="86">
        <v>-0.38</v>
      </c>
      <c r="I882" s="86">
        <v>0.0</v>
      </c>
      <c r="J882" s="86">
        <v>78.0</v>
      </c>
      <c r="K882" s="86">
        <v>0.1</v>
      </c>
      <c r="L882" s="86">
        <v>13.27</v>
      </c>
      <c r="M882" s="86">
        <v>13.3</v>
      </c>
      <c r="N882" s="86">
        <v>13.39</v>
      </c>
      <c r="O882" s="86">
        <v>5.0</v>
      </c>
      <c r="P882" s="87" t="s">
        <v>530</v>
      </c>
      <c r="Q882" s="86">
        <v>0.0</v>
      </c>
      <c r="R882" s="86">
        <v>0.0</v>
      </c>
      <c r="S882" s="88">
        <v>4.0</v>
      </c>
      <c r="T882" s="88">
        <v>5.13</v>
      </c>
      <c r="U882" s="89">
        <v>46132.0</v>
      </c>
      <c r="V882" s="84"/>
      <c r="W882" s="90"/>
    </row>
    <row r="883">
      <c r="A883" s="83" t="s">
        <v>2412</v>
      </c>
      <c r="B883" s="84" t="s">
        <v>2413</v>
      </c>
      <c r="C883" s="84" t="s">
        <v>639</v>
      </c>
      <c r="D883" s="86">
        <v>61.5</v>
      </c>
      <c r="E883" s="86">
        <v>0.2</v>
      </c>
      <c r="F883" s="86">
        <v>0.33</v>
      </c>
      <c r="G883" s="87" t="s">
        <v>539</v>
      </c>
      <c r="H883" s="86">
        <v>-0.12</v>
      </c>
      <c r="I883" s="86">
        <v>0.0</v>
      </c>
      <c r="J883" s="86">
        <v>1685.0</v>
      </c>
      <c r="K883" s="86">
        <v>1.09</v>
      </c>
      <c r="L883" s="86">
        <v>61.08</v>
      </c>
      <c r="M883" s="86">
        <v>58.89</v>
      </c>
      <c r="N883" s="86">
        <v>57.12</v>
      </c>
      <c r="O883" s="86">
        <v>633.0</v>
      </c>
      <c r="P883" s="87" t="s">
        <v>694</v>
      </c>
      <c r="Q883" s="86">
        <v>-47.0</v>
      </c>
      <c r="R883" s="86">
        <v>1.0</v>
      </c>
      <c r="S883" s="88">
        <v>308.0</v>
      </c>
      <c r="T883" s="88">
        <v>18.28</v>
      </c>
      <c r="U883" s="89">
        <v>46132.0</v>
      </c>
      <c r="V883" s="84"/>
      <c r="W883" s="90"/>
    </row>
    <row r="884">
      <c r="A884" s="83" t="s">
        <v>2414</v>
      </c>
      <c r="B884" s="84" t="s">
        <v>2415</v>
      </c>
      <c r="C884" s="84" t="s">
        <v>615</v>
      </c>
      <c r="D884" s="86">
        <v>18.6</v>
      </c>
      <c r="E884" s="86">
        <v>0.1</v>
      </c>
      <c r="F884" s="86">
        <v>0.54</v>
      </c>
      <c r="G884" s="87" t="s">
        <v>539</v>
      </c>
      <c r="H884" s="86">
        <v>0.81</v>
      </c>
      <c r="I884" s="86">
        <v>0.0</v>
      </c>
      <c r="J884" s="86">
        <v>320.0</v>
      </c>
      <c r="K884" s="86">
        <v>0.19</v>
      </c>
      <c r="L884" s="86">
        <v>18.5</v>
      </c>
      <c r="M884" s="86">
        <v>18.56</v>
      </c>
      <c r="N884" s="86">
        <v>18.6</v>
      </c>
      <c r="O884" s="86">
        <v>-21.0</v>
      </c>
      <c r="P884" s="87" t="s">
        <v>773</v>
      </c>
      <c r="Q884" s="86">
        <v>0.0</v>
      </c>
      <c r="R884" s="86">
        <v>-19.0</v>
      </c>
      <c r="S884" s="88">
        <v>27.0</v>
      </c>
      <c r="T884" s="88">
        <v>8.44</v>
      </c>
      <c r="U884" s="89">
        <v>46132.0</v>
      </c>
      <c r="V884" s="84"/>
      <c r="W884" s="90"/>
    </row>
    <row r="885">
      <c r="A885" s="83" t="s">
        <v>2416</v>
      </c>
      <c r="B885" s="84" t="s">
        <v>2417</v>
      </c>
      <c r="C885" s="84" t="s">
        <v>601</v>
      </c>
      <c r="D885" s="86">
        <v>38.4</v>
      </c>
      <c r="E885" s="86">
        <v>-0.05</v>
      </c>
      <c r="F885" s="86">
        <v>-0.13</v>
      </c>
      <c r="G885" s="87" t="s">
        <v>582</v>
      </c>
      <c r="H885" s="86">
        <v>1.18</v>
      </c>
      <c r="I885" s="86">
        <v>0.0</v>
      </c>
      <c r="J885" s="86">
        <v>134.0</v>
      </c>
      <c r="K885" s="86">
        <v>0.09</v>
      </c>
      <c r="L885" s="86">
        <v>38.32</v>
      </c>
      <c r="M885" s="86">
        <v>38.23</v>
      </c>
      <c r="N885" s="86">
        <v>38.06</v>
      </c>
      <c r="O885" s="86">
        <v>31.0</v>
      </c>
      <c r="P885" s="87" t="s">
        <v>575</v>
      </c>
      <c r="Q885" s="86">
        <v>0.0</v>
      </c>
      <c r="R885" s="86">
        <v>-17.0</v>
      </c>
      <c r="S885" s="88">
        <v>7.0</v>
      </c>
      <c r="T885" s="88">
        <v>5.22</v>
      </c>
      <c r="U885" s="89">
        <v>46132.0</v>
      </c>
      <c r="V885" s="84"/>
      <c r="W885" s="90"/>
    </row>
    <row r="886">
      <c r="A886" s="83" t="s">
        <v>2418</v>
      </c>
      <c r="B886" s="84" t="s">
        <v>2419</v>
      </c>
      <c r="C886" s="84" t="s">
        <v>561</v>
      </c>
      <c r="D886" s="86">
        <v>268.0</v>
      </c>
      <c r="E886" s="86">
        <v>24.0</v>
      </c>
      <c r="F886" s="86">
        <v>9.84</v>
      </c>
      <c r="G886" s="87" t="s">
        <v>694</v>
      </c>
      <c r="H886" s="86">
        <v>12.3</v>
      </c>
      <c r="I886" s="86">
        <v>5.0</v>
      </c>
      <c r="J886" s="86">
        <v>2104.0</v>
      </c>
      <c r="K886" s="86">
        <v>1.8</v>
      </c>
      <c r="L886" s="86">
        <v>234.9</v>
      </c>
      <c r="M886" s="86">
        <v>226.15</v>
      </c>
      <c r="N886" s="86">
        <v>201.07</v>
      </c>
      <c r="O886" s="86">
        <v>86.0</v>
      </c>
      <c r="P886" s="87" t="s">
        <v>520</v>
      </c>
      <c r="Q886" s="86">
        <v>0.0</v>
      </c>
      <c r="R886" s="86">
        <v>10.0</v>
      </c>
      <c r="S886" s="88">
        <v>0.0</v>
      </c>
      <c r="T886" s="88">
        <v>0.0</v>
      </c>
      <c r="U886" s="89">
        <v>46132.0</v>
      </c>
      <c r="V886" s="84"/>
      <c r="W886" s="90"/>
    </row>
    <row r="887">
      <c r="A887" s="83" t="s">
        <v>2420</v>
      </c>
      <c r="B887" s="84" t="s">
        <v>2421</v>
      </c>
      <c r="C887" s="84" t="s">
        <v>754</v>
      </c>
      <c r="D887" s="86">
        <v>159.0</v>
      </c>
      <c r="E887" s="86">
        <v>4.0</v>
      </c>
      <c r="F887" s="86">
        <v>2.58</v>
      </c>
      <c r="G887" s="87" t="s">
        <v>525</v>
      </c>
      <c r="H887" s="86">
        <v>6.98</v>
      </c>
      <c r="I887" s="86">
        <v>0.0</v>
      </c>
      <c r="J887" s="86">
        <v>32.0</v>
      </c>
      <c r="K887" s="86">
        <v>0.07</v>
      </c>
      <c r="L887" s="86">
        <v>156.4</v>
      </c>
      <c r="M887" s="86">
        <v>153.05</v>
      </c>
      <c r="N887" s="86">
        <v>151.88</v>
      </c>
      <c r="O887" s="86">
        <v>19.0</v>
      </c>
      <c r="P887" s="87" t="s">
        <v>554</v>
      </c>
      <c r="Q887" s="86">
        <v>0.0</v>
      </c>
      <c r="R887" s="86">
        <v>0.0</v>
      </c>
      <c r="S887" s="88">
        <v>2.0</v>
      </c>
      <c r="T887" s="88">
        <v>6.25</v>
      </c>
      <c r="U887" s="89">
        <v>46132.0</v>
      </c>
      <c r="V887" s="84"/>
      <c r="W887" s="90"/>
    </row>
    <row r="888">
      <c r="A888" s="83" t="s">
        <v>2422</v>
      </c>
      <c r="B888" s="84" t="s">
        <v>2423</v>
      </c>
      <c r="C888" s="84" t="s">
        <v>561</v>
      </c>
      <c r="D888" s="86">
        <v>81.0</v>
      </c>
      <c r="E888" s="86">
        <v>6.0</v>
      </c>
      <c r="F888" s="86">
        <v>8.0</v>
      </c>
      <c r="G888" s="87" t="s">
        <v>534</v>
      </c>
      <c r="H888" s="86">
        <v>27.32</v>
      </c>
      <c r="I888" s="86">
        <v>3.0</v>
      </c>
      <c r="J888" s="86">
        <v>12008.0</v>
      </c>
      <c r="K888" s="86">
        <v>14.6</v>
      </c>
      <c r="L888" s="86">
        <v>72.34</v>
      </c>
      <c r="M888" s="86">
        <v>64.42</v>
      </c>
      <c r="N888" s="86">
        <v>60.28</v>
      </c>
      <c r="O888" s="86">
        <v>-1205.0</v>
      </c>
      <c r="P888" s="87" t="s">
        <v>833</v>
      </c>
      <c r="Q888" s="86">
        <v>-44.0</v>
      </c>
      <c r="R888" s="86">
        <v>-8.0</v>
      </c>
      <c r="S888" s="88">
        <v>5604.0</v>
      </c>
      <c r="T888" s="88">
        <v>46.67</v>
      </c>
      <c r="U888" s="89">
        <v>46132.0</v>
      </c>
      <c r="V888" s="84"/>
      <c r="W888" s="90"/>
    </row>
    <row r="889">
      <c r="A889" s="83" t="s">
        <v>2424</v>
      </c>
      <c r="B889" s="84" t="s">
        <v>2425</v>
      </c>
      <c r="C889" s="84" t="s">
        <v>565</v>
      </c>
      <c r="D889" s="86">
        <v>24.5</v>
      </c>
      <c r="E889" s="86">
        <v>-0.2</v>
      </c>
      <c r="F889" s="86">
        <v>-0.81</v>
      </c>
      <c r="G889" s="87" t="s">
        <v>664</v>
      </c>
      <c r="H889" s="86">
        <v>-0.81</v>
      </c>
      <c r="I889" s="86">
        <v>0.0</v>
      </c>
      <c r="J889" s="86">
        <v>83.0</v>
      </c>
      <c r="K889" s="86">
        <v>0.22</v>
      </c>
      <c r="L889" s="86">
        <v>24.64</v>
      </c>
      <c r="M889" s="86">
        <v>24.6</v>
      </c>
      <c r="N889" s="86">
        <v>24.63</v>
      </c>
      <c r="O889" s="86">
        <v>-1.0</v>
      </c>
      <c r="P889" s="87" t="s">
        <v>549</v>
      </c>
      <c r="Q889" s="86">
        <v>0.0</v>
      </c>
      <c r="R889" s="86">
        <v>0.0</v>
      </c>
      <c r="S889" s="88">
        <v>1.0</v>
      </c>
      <c r="T889" s="88">
        <v>1.2</v>
      </c>
      <c r="U889" s="89">
        <v>46132.0</v>
      </c>
      <c r="V889" s="84"/>
      <c r="W889" s="90"/>
    </row>
    <row r="890">
      <c r="A890" s="83" t="s">
        <v>2426</v>
      </c>
      <c r="B890" s="84" t="s">
        <v>2427</v>
      </c>
      <c r="C890" s="84" t="s">
        <v>552</v>
      </c>
      <c r="D890" s="86">
        <v>37.25</v>
      </c>
      <c r="E890" s="86">
        <v>-0.15</v>
      </c>
      <c r="F890" s="86">
        <v>-0.4</v>
      </c>
      <c r="G890" s="87" t="s">
        <v>524</v>
      </c>
      <c r="H890" s="86">
        <v>-1.45</v>
      </c>
      <c r="I890" s="86">
        <v>0.0</v>
      </c>
      <c r="J890" s="86">
        <v>354.0</v>
      </c>
      <c r="K890" s="86">
        <v>0.2</v>
      </c>
      <c r="L890" s="86">
        <v>37.46</v>
      </c>
      <c r="M890" s="86">
        <v>37.08</v>
      </c>
      <c r="N890" s="86">
        <v>38.1</v>
      </c>
      <c r="O890" s="86">
        <v>42.0</v>
      </c>
      <c r="P890" s="87" t="s">
        <v>674</v>
      </c>
      <c r="Q890" s="86">
        <v>0.0</v>
      </c>
      <c r="R890" s="86">
        <v>-8.0</v>
      </c>
      <c r="S890" s="88">
        <v>47.0</v>
      </c>
      <c r="T890" s="88">
        <v>13.28</v>
      </c>
      <c r="U890" s="89">
        <v>46132.0</v>
      </c>
      <c r="V890" s="84"/>
      <c r="W890" s="90"/>
    </row>
    <row r="891">
      <c r="A891" s="83" t="s">
        <v>2428</v>
      </c>
      <c r="B891" s="84" t="s">
        <v>2429</v>
      </c>
      <c r="C891" s="84" t="s">
        <v>519</v>
      </c>
      <c r="D891" s="86">
        <v>80.1</v>
      </c>
      <c r="E891" s="86">
        <v>-1.1</v>
      </c>
      <c r="F891" s="86">
        <v>-1.35</v>
      </c>
      <c r="G891" s="87" t="s">
        <v>553</v>
      </c>
      <c r="H891" s="86">
        <v>-1.35</v>
      </c>
      <c r="I891" s="86">
        <v>2.0</v>
      </c>
      <c r="J891" s="86">
        <v>967.0</v>
      </c>
      <c r="K891" s="86">
        <v>0.41</v>
      </c>
      <c r="L891" s="86">
        <v>81.22</v>
      </c>
      <c r="M891" s="86">
        <v>80.55</v>
      </c>
      <c r="N891" s="86">
        <v>80.17</v>
      </c>
      <c r="O891" s="86">
        <v>452.0</v>
      </c>
      <c r="P891" s="87" t="s">
        <v>554</v>
      </c>
      <c r="Q891" s="86">
        <v>0.0</v>
      </c>
      <c r="R891" s="86">
        <v>-33.0</v>
      </c>
      <c r="S891" s="88">
        <v>151.0</v>
      </c>
      <c r="T891" s="88">
        <v>15.62</v>
      </c>
      <c r="U891" s="89">
        <v>46132.0</v>
      </c>
      <c r="V891" s="84"/>
      <c r="W891" s="90"/>
    </row>
    <row r="892">
      <c r="A892" s="83" t="s">
        <v>2430</v>
      </c>
      <c r="B892" s="84" t="s">
        <v>2431</v>
      </c>
      <c r="C892" s="84" t="s">
        <v>533</v>
      </c>
      <c r="D892" s="86">
        <v>292.0</v>
      </c>
      <c r="E892" s="86">
        <v>26.5</v>
      </c>
      <c r="F892" s="86">
        <v>9.98</v>
      </c>
      <c r="G892" s="87" t="s">
        <v>525</v>
      </c>
      <c r="H892" s="86">
        <v>30.42</v>
      </c>
      <c r="I892" s="86">
        <v>5.0</v>
      </c>
      <c r="J892" s="86">
        <v>579.0</v>
      </c>
      <c r="K892" s="86">
        <v>2.12</v>
      </c>
      <c r="L892" s="86">
        <v>266.3</v>
      </c>
      <c r="M892" s="86">
        <v>228.75</v>
      </c>
      <c r="N892" s="86">
        <v>200.78</v>
      </c>
      <c r="O892" s="86">
        <v>-19.0</v>
      </c>
      <c r="P892" s="87" t="s">
        <v>544</v>
      </c>
      <c r="Q892" s="86">
        <v>0.0</v>
      </c>
      <c r="R892" s="86">
        <v>-8.0</v>
      </c>
      <c r="S892" s="88">
        <v>0.0</v>
      </c>
      <c r="T892" s="88">
        <v>0.0</v>
      </c>
      <c r="U892" s="89">
        <v>46132.0</v>
      </c>
      <c r="V892" s="84"/>
      <c r="W892" s="90"/>
    </row>
    <row r="893">
      <c r="A893" s="83" t="s">
        <v>2432</v>
      </c>
      <c r="B893" s="84" t="s">
        <v>2433</v>
      </c>
      <c r="C893" s="84" t="s">
        <v>533</v>
      </c>
      <c r="D893" s="86">
        <v>237.0</v>
      </c>
      <c r="E893" s="86">
        <v>-2.5</v>
      </c>
      <c r="F893" s="86">
        <v>-1.04</v>
      </c>
      <c r="G893" s="87" t="s">
        <v>570</v>
      </c>
      <c r="H893" s="86">
        <v>3.07</v>
      </c>
      <c r="I893" s="86">
        <v>0.0</v>
      </c>
      <c r="J893" s="86">
        <v>863.0</v>
      </c>
      <c r="K893" s="86">
        <v>1.14</v>
      </c>
      <c r="L893" s="86">
        <v>233.5</v>
      </c>
      <c r="M893" s="86">
        <v>229.5</v>
      </c>
      <c r="N893" s="86">
        <v>223.47</v>
      </c>
      <c r="O893" s="86">
        <v>-343.0</v>
      </c>
      <c r="P893" s="87" t="s">
        <v>833</v>
      </c>
      <c r="Q893" s="86">
        <v>-4.0</v>
      </c>
      <c r="R893" s="86">
        <v>22.0</v>
      </c>
      <c r="S893" s="88">
        <v>240.0</v>
      </c>
      <c r="T893" s="88">
        <v>27.81</v>
      </c>
      <c r="U893" s="89">
        <v>46132.0</v>
      </c>
      <c r="V893" s="84"/>
      <c r="W893" s="90"/>
    </row>
    <row r="894">
      <c r="A894" s="83" t="s">
        <v>2434</v>
      </c>
      <c r="B894" s="84" t="s">
        <v>2435</v>
      </c>
      <c r="C894" s="84" t="s">
        <v>533</v>
      </c>
      <c r="D894" s="86">
        <v>64.2</v>
      </c>
      <c r="E894" s="86">
        <v>0.3</v>
      </c>
      <c r="F894" s="86">
        <v>0.47</v>
      </c>
      <c r="G894" s="87" t="s">
        <v>520</v>
      </c>
      <c r="H894" s="86">
        <v>4.81</v>
      </c>
      <c r="I894" s="86">
        <v>4.0</v>
      </c>
      <c r="J894" s="86">
        <v>516.0</v>
      </c>
      <c r="K894" s="86">
        <v>1.53</v>
      </c>
      <c r="L894" s="86">
        <v>62.36</v>
      </c>
      <c r="M894" s="86">
        <v>58.79</v>
      </c>
      <c r="N894" s="86">
        <v>51.92</v>
      </c>
      <c r="O894" s="86">
        <v>-35.0</v>
      </c>
      <c r="P894" s="87" t="s">
        <v>773</v>
      </c>
      <c r="Q894" s="86">
        <v>0.0</v>
      </c>
      <c r="R894" s="86">
        <v>1.0</v>
      </c>
      <c r="S894" s="88">
        <v>189.0</v>
      </c>
      <c r="T894" s="88">
        <v>36.63</v>
      </c>
      <c r="U894" s="89">
        <v>46132.0</v>
      </c>
      <c r="V894" s="84"/>
      <c r="W894" s="90"/>
    </row>
    <row r="895">
      <c r="A895" s="83" t="s">
        <v>2436</v>
      </c>
      <c r="B895" s="84" t="s">
        <v>2437</v>
      </c>
      <c r="C895" s="84" t="s">
        <v>547</v>
      </c>
      <c r="D895" s="86">
        <v>20.55</v>
      </c>
      <c r="E895" s="86">
        <v>0.85</v>
      </c>
      <c r="F895" s="86">
        <v>4.31</v>
      </c>
      <c r="G895" s="87" t="s">
        <v>539</v>
      </c>
      <c r="H895" s="86">
        <v>2.81</v>
      </c>
      <c r="I895" s="86">
        <v>0.0</v>
      </c>
      <c r="J895" s="86">
        <v>119.0</v>
      </c>
      <c r="K895" s="86">
        <v>0.3</v>
      </c>
      <c r="L895" s="86">
        <v>20.01</v>
      </c>
      <c r="M895" s="86">
        <v>20.18</v>
      </c>
      <c r="N895" s="86">
        <v>20.68</v>
      </c>
      <c r="O895" s="86">
        <v>0.0</v>
      </c>
      <c r="P895" s="87" t="s">
        <v>524</v>
      </c>
      <c r="Q895" s="86">
        <v>0.0</v>
      </c>
      <c r="R895" s="86">
        <v>-3.0</v>
      </c>
      <c r="S895" s="88">
        <v>0.0</v>
      </c>
      <c r="T895" s="88">
        <v>0.0</v>
      </c>
      <c r="U895" s="89">
        <v>46132.0</v>
      </c>
      <c r="V895" s="84"/>
      <c r="W895" s="90"/>
    </row>
    <row r="896">
      <c r="A896" s="83" t="s">
        <v>2438</v>
      </c>
      <c r="B896" s="84" t="s">
        <v>2439</v>
      </c>
      <c r="C896" s="84" t="s">
        <v>707</v>
      </c>
      <c r="D896" s="86">
        <v>48.5</v>
      </c>
      <c r="E896" s="86">
        <v>0.2</v>
      </c>
      <c r="F896" s="86">
        <v>0.41</v>
      </c>
      <c r="G896" s="87" t="s">
        <v>548</v>
      </c>
      <c r="H896" s="86">
        <v>1.76</v>
      </c>
      <c r="I896" s="86">
        <v>0.0</v>
      </c>
      <c r="J896" s="86">
        <v>5600.0</v>
      </c>
      <c r="K896" s="86">
        <v>0.77</v>
      </c>
      <c r="L896" s="86">
        <v>47.66</v>
      </c>
      <c r="M896" s="86">
        <v>46.8</v>
      </c>
      <c r="N896" s="86">
        <v>45.48</v>
      </c>
      <c r="O896" s="86">
        <v>1070.0</v>
      </c>
      <c r="P896" s="87" t="s">
        <v>578</v>
      </c>
      <c r="Q896" s="86">
        <v>-125.0</v>
      </c>
      <c r="R896" s="86">
        <v>135.0</v>
      </c>
      <c r="S896" s="88">
        <v>1891.0</v>
      </c>
      <c r="T896" s="88">
        <v>33.77</v>
      </c>
      <c r="U896" s="89">
        <v>46132.0</v>
      </c>
      <c r="V896" s="84"/>
      <c r="W896" s="90"/>
    </row>
    <row r="897">
      <c r="A897" s="83" t="s">
        <v>2440</v>
      </c>
      <c r="B897" s="84" t="s">
        <v>2441</v>
      </c>
      <c r="C897" s="84" t="s">
        <v>565</v>
      </c>
      <c r="D897" s="86">
        <v>47.65</v>
      </c>
      <c r="E897" s="86">
        <v>0.0</v>
      </c>
      <c r="F897" s="86">
        <v>0.0</v>
      </c>
      <c r="G897" s="87" t="s">
        <v>566</v>
      </c>
      <c r="H897" s="86">
        <v>0.0</v>
      </c>
      <c r="I897" s="86">
        <v>0.0</v>
      </c>
      <c r="J897" s="86">
        <v>29.0</v>
      </c>
      <c r="K897" s="86">
        <v>0.11</v>
      </c>
      <c r="L897" s="86">
        <v>47.67</v>
      </c>
      <c r="M897" s="86">
        <v>47.64</v>
      </c>
      <c r="N897" s="86">
        <v>47.54</v>
      </c>
      <c r="O897" s="86">
        <v>0.0</v>
      </c>
      <c r="P897" s="87" t="s">
        <v>516</v>
      </c>
      <c r="Q897" s="86">
        <v>0.0</v>
      </c>
      <c r="R897" s="86">
        <v>0.0</v>
      </c>
      <c r="S897" s="88">
        <v>0.0</v>
      </c>
      <c r="T897" s="88">
        <v>0.0</v>
      </c>
      <c r="U897" s="89">
        <v>46132.0</v>
      </c>
      <c r="V897" s="84"/>
      <c r="W897" s="90"/>
    </row>
    <row r="898">
      <c r="A898" s="83" t="s">
        <v>2442</v>
      </c>
      <c r="B898" s="84" t="s">
        <v>2443</v>
      </c>
      <c r="C898" s="84" t="s">
        <v>707</v>
      </c>
      <c r="D898" s="86">
        <v>23.45</v>
      </c>
      <c r="E898" s="86">
        <v>-0.8</v>
      </c>
      <c r="F898" s="86">
        <v>-3.3</v>
      </c>
      <c r="G898" s="87" t="s">
        <v>582</v>
      </c>
      <c r="H898" s="86">
        <v>7.97</v>
      </c>
      <c r="I898" s="86">
        <v>0.0</v>
      </c>
      <c r="J898" s="86">
        <v>675.0</v>
      </c>
      <c r="K898" s="86">
        <v>0.84</v>
      </c>
      <c r="L898" s="86">
        <v>23.22</v>
      </c>
      <c r="M898" s="86">
        <v>22.15</v>
      </c>
      <c r="N898" s="86">
        <v>21.96</v>
      </c>
      <c r="O898" s="86">
        <v>19.0</v>
      </c>
      <c r="P898" s="87" t="s">
        <v>694</v>
      </c>
      <c r="Q898" s="86">
        <v>0.0</v>
      </c>
      <c r="R898" s="86">
        <v>0.0</v>
      </c>
      <c r="S898" s="88">
        <v>189.0</v>
      </c>
      <c r="T898" s="88">
        <v>28.0</v>
      </c>
      <c r="U898" s="89">
        <v>46132.0</v>
      </c>
      <c r="V898" s="84"/>
      <c r="W898" s="90"/>
    </row>
    <row r="899">
      <c r="A899" s="83" t="s">
        <v>2444</v>
      </c>
      <c r="B899" s="84" t="s">
        <v>2445</v>
      </c>
      <c r="C899" s="84" t="s">
        <v>956</v>
      </c>
      <c r="D899" s="86">
        <v>44.55</v>
      </c>
      <c r="E899" s="86">
        <v>-0.65</v>
      </c>
      <c r="F899" s="86">
        <v>-1.44</v>
      </c>
      <c r="G899" s="87" t="s">
        <v>544</v>
      </c>
      <c r="H899" s="86">
        <v>-4.58</v>
      </c>
      <c r="I899" s="86">
        <v>0.0</v>
      </c>
      <c r="J899" s="86">
        <v>3984.0</v>
      </c>
      <c r="K899" s="86">
        <v>0.36</v>
      </c>
      <c r="L899" s="86">
        <v>45.6</v>
      </c>
      <c r="M899" s="86">
        <v>46.41</v>
      </c>
      <c r="N899" s="86">
        <v>46.89</v>
      </c>
      <c r="O899" s="86">
        <v>189.0</v>
      </c>
      <c r="P899" s="87" t="s">
        <v>612</v>
      </c>
      <c r="Q899" s="86">
        <v>-1703.0</v>
      </c>
      <c r="R899" s="86">
        <v>0.0</v>
      </c>
      <c r="S899" s="88">
        <v>352.0</v>
      </c>
      <c r="T899" s="88">
        <v>8.84</v>
      </c>
      <c r="U899" s="89">
        <v>46132.0</v>
      </c>
      <c r="V899" s="84"/>
      <c r="W899" s="90"/>
    </row>
    <row r="900">
      <c r="A900" s="83" t="s">
        <v>2446</v>
      </c>
      <c r="B900" s="84" t="s">
        <v>2447</v>
      </c>
      <c r="C900" s="84" t="s">
        <v>561</v>
      </c>
      <c r="D900" s="86">
        <v>234.0</v>
      </c>
      <c r="E900" s="86">
        <v>0.5</v>
      </c>
      <c r="F900" s="86">
        <v>0.21</v>
      </c>
      <c r="G900" s="87" t="s">
        <v>575</v>
      </c>
      <c r="H900" s="86">
        <v>10.07</v>
      </c>
      <c r="I900" s="86">
        <v>6.0</v>
      </c>
      <c r="J900" s="86">
        <v>3052.0</v>
      </c>
      <c r="K900" s="86">
        <v>1.84</v>
      </c>
      <c r="L900" s="86">
        <v>232.1</v>
      </c>
      <c r="M900" s="86">
        <v>207.0</v>
      </c>
      <c r="N900" s="86">
        <v>171.32</v>
      </c>
      <c r="O900" s="86">
        <v>-283.0</v>
      </c>
      <c r="P900" s="87" t="s">
        <v>516</v>
      </c>
      <c r="Q900" s="86">
        <v>22.0</v>
      </c>
      <c r="R900" s="86">
        <v>-67.0</v>
      </c>
      <c r="S900" s="88">
        <v>0.0</v>
      </c>
      <c r="T900" s="88">
        <v>0.0</v>
      </c>
      <c r="U900" s="89">
        <v>46132.0</v>
      </c>
      <c r="V900" s="84"/>
      <c r="W900" s="90"/>
    </row>
    <row r="901">
      <c r="A901" s="83" t="s">
        <v>2448</v>
      </c>
      <c r="B901" s="84" t="s">
        <v>2449</v>
      </c>
      <c r="C901" s="84" t="s">
        <v>601</v>
      </c>
      <c r="D901" s="86">
        <v>72.3</v>
      </c>
      <c r="E901" s="86">
        <v>0.0</v>
      </c>
      <c r="F901" s="86">
        <v>0.0</v>
      </c>
      <c r="G901" s="87" t="s">
        <v>562</v>
      </c>
      <c r="H901" s="86">
        <v>2.11</v>
      </c>
      <c r="I901" s="86">
        <v>0.0</v>
      </c>
      <c r="J901" s="86">
        <v>3883.0</v>
      </c>
      <c r="K901" s="86">
        <v>1.15</v>
      </c>
      <c r="L901" s="86">
        <v>72.12</v>
      </c>
      <c r="M901" s="86">
        <v>70.64</v>
      </c>
      <c r="N901" s="86">
        <v>70.17</v>
      </c>
      <c r="O901" s="86">
        <v>695.0</v>
      </c>
      <c r="P901" s="87" t="s">
        <v>694</v>
      </c>
      <c r="Q901" s="86">
        <v>0.0</v>
      </c>
      <c r="R901" s="86">
        <v>-5.0</v>
      </c>
      <c r="S901" s="88">
        <v>757.0</v>
      </c>
      <c r="T901" s="88">
        <v>19.5</v>
      </c>
      <c r="U901" s="89">
        <v>46132.0</v>
      </c>
      <c r="V901" s="84"/>
      <c r="W901" s="90"/>
    </row>
    <row r="902">
      <c r="A902" s="83" t="s">
        <v>2450</v>
      </c>
      <c r="B902" s="84" t="s">
        <v>2451</v>
      </c>
      <c r="C902" s="84" t="s">
        <v>961</v>
      </c>
      <c r="D902" s="86">
        <v>32.0</v>
      </c>
      <c r="E902" s="86">
        <v>-0.45</v>
      </c>
      <c r="F902" s="86">
        <v>-1.39</v>
      </c>
      <c r="G902" s="87" t="s">
        <v>585</v>
      </c>
      <c r="H902" s="86">
        <v>1.8</v>
      </c>
      <c r="I902" s="86">
        <v>0.0</v>
      </c>
      <c r="J902" s="86">
        <v>46.0</v>
      </c>
      <c r="K902" s="86">
        <v>0.08</v>
      </c>
      <c r="L902" s="86">
        <v>32.36</v>
      </c>
      <c r="M902" s="86">
        <v>31.46</v>
      </c>
      <c r="N902" s="86">
        <v>30.88</v>
      </c>
      <c r="O902" s="86">
        <v>-9.0</v>
      </c>
      <c r="P902" s="87" t="s">
        <v>524</v>
      </c>
      <c r="Q902" s="86">
        <v>0.0</v>
      </c>
      <c r="R902" s="86">
        <v>5.0</v>
      </c>
      <c r="S902" s="88">
        <v>22.0</v>
      </c>
      <c r="T902" s="88">
        <v>47.83</v>
      </c>
      <c r="U902" s="89">
        <v>46132.0</v>
      </c>
      <c r="V902" s="84"/>
      <c r="W902" s="90"/>
    </row>
    <row r="903">
      <c r="A903" s="83" t="s">
        <v>2452</v>
      </c>
      <c r="B903" s="84" t="s">
        <v>2453</v>
      </c>
      <c r="C903" s="84" t="s">
        <v>561</v>
      </c>
      <c r="D903" s="86">
        <v>16.0</v>
      </c>
      <c r="E903" s="86">
        <v>0.15</v>
      </c>
      <c r="F903" s="86">
        <v>0.95</v>
      </c>
      <c r="G903" s="87" t="s">
        <v>575</v>
      </c>
      <c r="H903" s="86">
        <v>0.33</v>
      </c>
      <c r="I903" s="86">
        <v>1.0</v>
      </c>
      <c r="J903" s="86">
        <v>599.0</v>
      </c>
      <c r="K903" s="86">
        <v>0.7</v>
      </c>
      <c r="L903" s="86">
        <v>15.95</v>
      </c>
      <c r="M903" s="86">
        <v>16.03</v>
      </c>
      <c r="N903" s="86">
        <v>16.17</v>
      </c>
      <c r="O903" s="86">
        <v>165.0</v>
      </c>
      <c r="P903" s="87" t="s">
        <v>578</v>
      </c>
      <c r="Q903" s="86">
        <v>0.0</v>
      </c>
      <c r="R903" s="86">
        <v>-2.0</v>
      </c>
      <c r="S903" s="88">
        <v>0.0</v>
      </c>
      <c r="T903" s="88">
        <v>0.0</v>
      </c>
      <c r="U903" s="89">
        <v>46132.0</v>
      </c>
      <c r="V903" s="84" t="s">
        <v>2454</v>
      </c>
      <c r="W903" s="90"/>
    </row>
    <row r="904">
      <c r="A904" s="83" t="s">
        <v>2455</v>
      </c>
      <c r="B904" s="84" t="s">
        <v>2456</v>
      </c>
      <c r="C904" s="84" t="s">
        <v>601</v>
      </c>
      <c r="D904" s="86">
        <v>30.45</v>
      </c>
      <c r="E904" s="86">
        <v>0.0</v>
      </c>
      <c r="F904" s="86">
        <v>0.0</v>
      </c>
      <c r="G904" s="87" t="s">
        <v>535</v>
      </c>
      <c r="H904" s="86">
        <v>2.34</v>
      </c>
      <c r="I904" s="86">
        <v>0.0</v>
      </c>
      <c r="J904" s="86">
        <v>107.0</v>
      </c>
      <c r="K904" s="86">
        <v>0.32</v>
      </c>
      <c r="L904" s="86">
        <v>30.18</v>
      </c>
      <c r="M904" s="86">
        <v>29.71</v>
      </c>
      <c r="N904" s="86">
        <v>29.69</v>
      </c>
      <c r="O904" s="86">
        <v>9.0</v>
      </c>
      <c r="P904" s="87" t="s">
        <v>540</v>
      </c>
      <c r="Q904" s="86">
        <v>0.0</v>
      </c>
      <c r="R904" s="86">
        <v>0.0</v>
      </c>
      <c r="S904" s="88">
        <v>12.0</v>
      </c>
      <c r="T904" s="88">
        <v>11.21</v>
      </c>
      <c r="U904" s="89">
        <v>46132.0</v>
      </c>
      <c r="V904" s="84"/>
      <c r="W904" s="90"/>
    </row>
    <row r="905">
      <c r="A905" s="83" t="s">
        <v>2457</v>
      </c>
      <c r="B905" s="84" t="s">
        <v>2458</v>
      </c>
      <c r="C905" s="84" t="s">
        <v>707</v>
      </c>
      <c r="D905" s="86">
        <v>58.9</v>
      </c>
      <c r="E905" s="86">
        <v>-1.3</v>
      </c>
      <c r="F905" s="86">
        <v>-2.16</v>
      </c>
      <c r="G905" s="87" t="s">
        <v>553</v>
      </c>
      <c r="H905" s="86">
        <v>-3.14</v>
      </c>
      <c r="I905" s="86">
        <v>0.0</v>
      </c>
      <c r="J905" s="86">
        <v>414.0</v>
      </c>
      <c r="K905" s="86">
        <v>0.45</v>
      </c>
      <c r="L905" s="86">
        <v>60.5</v>
      </c>
      <c r="M905" s="86">
        <v>59.79</v>
      </c>
      <c r="N905" s="86">
        <v>60.29</v>
      </c>
      <c r="O905" s="86">
        <v>3.0</v>
      </c>
      <c r="P905" s="87" t="s">
        <v>554</v>
      </c>
      <c r="Q905" s="86">
        <v>0.0</v>
      </c>
      <c r="R905" s="86">
        <v>0.0</v>
      </c>
      <c r="S905" s="88">
        <v>68.0</v>
      </c>
      <c r="T905" s="88">
        <v>16.43</v>
      </c>
      <c r="U905" s="89">
        <v>46132.0</v>
      </c>
      <c r="V905" s="84"/>
      <c r="W905" s="90"/>
    </row>
    <row r="906">
      <c r="A906" s="83" t="s">
        <v>2459</v>
      </c>
      <c r="B906" s="84" t="s">
        <v>2460</v>
      </c>
      <c r="C906" s="84" t="s">
        <v>588</v>
      </c>
      <c r="D906" s="86">
        <v>22.0</v>
      </c>
      <c r="E906" s="86">
        <v>0.0</v>
      </c>
      <c r="F906" s="86">
        <v>0.0</v>
      </c>
      <c r="G906" s="87" t="s">
        <v>570</v>
      </c>
      <c r="H906" s="86">
        <v>2.32</v>
      </c>
      <c r="I906" s="86">
        <v>0.0</v>
      </c>
      <c r="J906" s="86">
        <v>75.0</v>
      </c>
      <c r="K906" s="86">
        <v>0.07</v>
      </c>
      <c r="L906" s="86">
        <v>21.66</v>
      </c>
      <c r="M906" s="86">
        <v>21.55</v>
      </c>
      <c r="N906" s="86">
        <v>21.45</v>
      </c>
      <c r="O906" s="86">
        <v>-7.0</v>
      </c>
      <c r="P906" s="87" t="s">
        <v>535</v>
      </c>
      <c r="Q906" s="86">
        <v>0.0</v>
      </c>
      <c r="R906" s="86">
        <v>0.0</v>
      </c>
      <c r="S906" s="88">
        <v>7.0</v>
      </c>
      <c r="T906" s="88">
        <v>9.33</v>
      </c>
      <c r="U906" s="89">
        <v>46132.0</v>
      </c>
      <c r="V906" s="84"/>
      <c r="W906" s="90"/>
    </row>
    <row r="907">
      <c r="A907" s="83" t="s">
        <v>2461</v>
      </c>
      <c r="B907" s="84" t="s">
        <v>2462</v>
      </c>
      <c r="C907" s="84" t="s">
        <v>961</v>
      </c>
      <c r="D907" s="86">
        <v>44.5</v>
      </c>
      <c r="E907" s="86">
        <v>13.5</v>
      </c>
      <c r="F907" s="86">
        <v>43.55</v>
      </c>
      <c r="G907" s="87" t="s">
        <v>2463</v>
      </c>
      <c r="H907" s="86">
        <v>43.55</v>
      </c>
      <c r="I907" s="86">
        <v>1.0</v>
      </c>
      <c r="J907" s="86">
        <v>1458.0</v>
      </c>
      <c r="K907" s="86">
        <v>5.21</v>
      </c>
      <c r="L907" s="86">
        <v>44.5</v>
      </c>
      <c r="M907" s="86">
        <v>44.5</v>
      </c>
      <c r="N907" s="86">
        <v>44.5</v>
      </c>
      <c r="O907" s="86">
        <v>0.0</v>
      </c>
      <c r="P907" s="87" t="s">
        <v>852</v>
      </c>
      <c r="Q907" s="86">
        <v>0.0</v>
      </c>
      <c r="R907" s="86">
        <v>0.0</v>
      </c>
      <c r="S907" s="88">
        <v>0.0</v>
      </c>
      <c r="T907" s="88">
        <v>0.0</v>
      </c>
      <c r="U907" s="89">
        <v>46132.0</v>
      </c>
      <c r="V907" s="84"/>
      <c r="W907" s="90"/>
    </row>
    <row r="908">
      <c r="A908" s="83" t="s">
        <v>2464</v>
      </c>
      <c r="B908" s="84" t="s">
        <v>2465</v>
      </c>
      <c r="C908" s="84" t="s">
        <v>639</v>
      </c>
      <c r="D908" s="86">
        <v>988.0</v>
      </c>
      <c r="E908" s="86">
        <v>89.0</v>
      </c>
      <c r="F908" s="86">
        <v>9.9</v>
      </c>
      <c r="G908" s="87" t="s">
        <v>554</v>
      </c>
      <c r="H908" s="86">
        <v>29.2</v>
      </c>
      <c r="I908" s="86">
        <v>6.0</v>
      </c>
      <c r="J908" s="86">
        <v>6601.0</v>
      </c>
      <c r="K908" s="86">
        <v>5.81</v>
      </c>
      <c r="L908" s="86">
        <v>857.4</v>
      </c>
      <c r="M908" s="86">
        <v>796.1</v>
      </c>
      <c r="N908" s="86">
        <v>717.3</v>
      </c>
      <c r="O908" s="86">
        <v>-12.0</v>
      </c>
      <c r="P908" s="87" t="s">
        <v>773</v>
      </c>
      <c r="Q908" s="86">
        <v>16.0</v>
      </c>
      <c r="R908" s="86">
        <v>8.0</v>
      </c>
      <c r="S908" s="88">
        <v>4305.0</v>
      </c>
      <c r="T908" s="88">
        <v>65.22</v>
      </c>
      <c r="U908" s="89">
        <v>46132.0</v>
      </c>
      <c r="V908" s="84" t="s">
        <v>1462</v>
      </c>
      <c r="W908" s="90"/>
    </row>
    <row r="909">
      <c r="A909" s="83" t="s">
        <v>2466</v>
      </c>
      <c r="B909" s="84" t="s">
        <v>2467</v>
      </c>
      <c r="C909" s="84" t="s">
        <v>639</v>
      </c>
      <c r="D909" s="86">
        <v>25.8</v>
      </c>
      <c r="E909" s="86">
        <v>0.4</v>
      </c>
      <c r="F909" s="86">
        <v>1.57</v>
      </c>
      <c r="G909" s="87" t="s">
        <v>674</v>
      </c>
      <c r="H909" s="86">
        <v>3.0</v>
      </c>
      <c r="I909" s="86">
        <v>1.0</v>
      </c>
      <c r="J909" s="86">
        <v>1660.0</v>
      </c>
      <c r="K909" s="86">
        <v>2.93</v>
      </c>
      <c r="L909" s="86">
        <v>25.35</v>
      </c>
      <c r="M909" s="86">
        <v>25.24</v>
      </c>
      <c r="N909" s="86">
        <v>24.48</v>
      </c>
      <c r="O909" s="86">
        <v>2.0</v>
      </c>
      <c r="P909" s="87" t="s">
        <v>554</v>
      </c>
      <c r="Q909" s="86">
        <v>0.0</v>
      </c>
      <c r="R909" s="86">
        <v>0.0</v>
      </c>
      <c r="S909" s="88">
        <v>271.0</v>
      </c>
      <c r="T909" s="88">
        <v>16.33</v>
      </c>
      <c r="U909" s="89">
        <v>46132.0</v>
      </c>
      <c r="V909" s="84"/>
      <c r="W909" s="90"/>
    </row>
    <row r="910">
      <c r="A910" s="83" t="s">
        <v>2468</v>
      </c>
      <c r="B910" s="84" t="s">
        <v>2469</v>
      </c>
      <c r="C910" s="84" t="s">
        <v>565</v>
      </c>
      <c r="D910" s="86">
        <v>24.85</v>
      </c>
      <c r="E910" s="86">
        <v>0.25</v>
      </c>
      <c r="F910" s="86">
        <v>1.02</v>
      </c>
      <c r="G910" s="87" t="s">
        <v>694</v>
      </c>
      <c r="H910" s="86">
        <v>1.45</v>
      </c>
      <c r="I910" s="86">
        <v>0.0</v>
      </c>
      <c r="J910" s="86">
        <v>941.0</v>
      </c>
      <c r="K910" s="86">
        <v>0.19</v>
      </c>
      <c r="L910" s="86">
        <v>24.38</v>
      </c>
      <c r="M910" s="86">
        <v>24.85</v>
      </c>
      <c r="N910" s="86">
        <v>25.7</v>
      </c>
      <c r="O910" s="86">
        <v>324.0</v>
      </c>
      <c r="P910" s="87" t="s">
        <v>540</v>
      </c>
      <c r="Q910" s="86">
        <v>-28.0</v>
      </c>
      <c r="R910" s="86">
        <v>7.0</v>
      </c>
      <c r="S910" s="88">
        <v>152.0</v>
      </c>
      <c r="T910" s="88">
        <v>16.15</v>
      </c>
      <c r="U910" s="89">
        <v>46132.0</v>
      </c>
      <c r="V910" s="84"/>
      <c r="W910" s="90"/>
    </row>
    <row r="911">
      <c r="A911" s="83" t="s">
        <v>2470</v>
      </c>
      <c r="B911" s="84" t="s">
        <v>2471</v>
      </c>
      <c r="C911" s="84" t="s">
        <v>538</v>
      </c>
      <c r="D911" s="86">
        <v>863.0</v>
      </c>
      <c r="E911" s="86">
        <v>38.0</v>
      </c>
      <c r="F911" s="86">
        <v>4.61</v>
      </c>
      <c r="G911" s="87" t="s">
        <v>534</v>
      </c>
      <c r="H911" s="86">
        <v>13.42</v>
      </c>
      <c r="I911" s="86">
        <v>0.0</v>
      </c>
      <c r="J911" s="86">
        <v>2940.0</v>
      </c>
      <c r="K911" s="86">
        <v>2.37</v>
      </c>
      <c r="L911" s="86">
        <v>817.6</v>
      </c>
      <c r="M911" s="86">
        <v>764.5</v>
      </c>
      <c r="N911" s="86">
        <v>749.1</v>
      </c>
      <c r="O911" s="86">
        <v>1042.0</v>
      </c>
      <c r="P911" s="87" t="s">
        <v>534</v>
      </c>
      <c r="Q911" s="86">
        <v>-35.0</v>
      </c>
      <c r="R911" s="86">
        <v>42.0</v>
      </c>
      <c r="S911" s="88">
        <v>1036.0</v>
      </c>
      <c r="T911" s="88">
        <v>35.24</v>
      </c>
      <c r="U911" s="89">
        <v>46132.0</v>
      </c>
      <c r="V911" s="84"/>
      <c r="W911" s="90"/>
    </row>
    <row r="912">
      <c r="A912" s="83" t="s">
        <v>2472</v>
      </c>
      <c r="B912" s="84" t="s">
        <v>2473</v>
      </c>
      <c r="C912" s="84" t="s">
        <v>1949</v>
      </c>
      <c r="D912" s="86">
        <v>24.9</v>
      </c>
      <c r="E912" s="86">
        <v>-0.65</v>
      </c>
      <c r="F912" s="86">
        <v>-2.54</v>
      </c>
      <c r="G912" s="87" t="s">
        <v>553</v>
      </c>
      <c r="H912" s="86">
        <v>-3.87</v>
      </c>
      <c r="I912" s="86">
        <v>0.0</v>
      </c>
      <c r="J912" s="86">
        <v>1728.0</v>
      </c>
      <c r="K912" s="86">
        <v>0.1</v>
      </c>
      <c r="L912" s="86">
        <v>25.76</v>
      </c>
      <c r="M912" s="86">
        <v>25.84</v>
      </c>
      <c r="N912" s="86">
        <v>25.77</v>
      </c>
      <c r="O912" s="86">
        <v>-400.0</v>
      </c>
      <c r="P912" s="87" t="s">
        <v>553</v>
      </c>
      <c r="Q912" s="86">
        <v>-9.0</v>
      </c>
      <c r="R912" s="86">
        <v>0.0</v>
      </c>
      <c r="S912" s="88">
        <v>230.0</v>
      </c>
      <c r="T912" s="88">
        <v>13.31</v>
      </c>
      <c r="U912" s="89">
        <v>46132.0</v>
      </c>
      <c r="V912" s="84"/>
      <c r="W912" s="90"/>
    </row>
    <row r="913">
      <c r="A913" s="83" t="s">
        <v>2474</v>
      </c>
      <c r="B913" s="84" t="s">
        <v>2475</v>
      </c>
      <c r="C913" s="84" t="s">
        <v>561</v>
      </c>
      <c r="D913" s="86">
        <v>31.45</v>
      </c>
      <c r="E913" s="86">
        <v>-1.95</v>
      </c>
      <c r="F913" s="86">
        <v>-5.84</v>
      </c>
      <c r="G913" s="87" t="s">
        <v>529</v>
      </c>
      <c r="H913" s="86">
        <v>-10.9</v>
      </c>
      <c r="I913" s="86">
        <v>0.0</v>
      </c>
      <c r="J913" s="86">
        <v>601.0</v>
      </c>
      <c r="K913" s="86">
        <v>0.41</v>
      </c>
      <c r="L913" s="86">
        <v>34.23</v>
      </c>
      <c r="M913" s="86">
        <v>34.12</v>
      </c>
      <c r="N913" s="86">
        <v>33.11</v>
      </c>
      <c r="O913" s="86">
        <v>-12.0</v>
      </c>
      <c r="P913" s="87" t="s">
        <v>516</v>
      </c>
      <c r="Q913" s="86">
        <v>0.0</v>
      </c>
      <c r="R913" s="86">
        <v>0.0</v>
      </c>
      <c r="S913" s="88">
        <v>89.0</v>
      </c>
      <c r="T913" s="88">
        <v>14.81</v>
      </c>
      <c r="U913" s="89">
        <v>46132.0</v>
      </c>
      <c r="V913" s="84"/>
      <c r="W913" s="90"/>
    </row>
    <row r="914">
      <c r="A914" s="83" t="s">
        <v>2476</v>
      </c>
      <c r="B914" s="84" t="s">
        <v>2477</v>
      </c>
      <c r="C914" s="84" t="s">
        <v>538</v>
      </c>
      <c r="D914" s="86">
        <v>198.0</v>
      </c>
      <c r="E914" s="86">
        <v>18.0</v>
      </c>
      <c r="F914" s="86">
        <v>10.0</v>
      </c>
      <c r="G914" s="87" t="s">
        <v>530</v>
      </c>
      <c r="H914" s="86">
        <v>15.63</v>
      </c>
      <c r="I914" s="86">
        <v>4.0</v>
      </c>
      <c r="J914" s="86">
        <v>1471.0</v>
      </c>
      <c r="K914" s="86">
        <v>1.7</v>
      </c>
      <c r="L914" s="86">
        <v>186.3</v>
      </c>
      <c r="M914" s="86">
        <v>167.35</v>
      </c>
      <c r="N914" s="86">
        <v>152.12</v>
      </c>
      <c r="O914" s="86">
        <v>-97.0</v>
      </c>
      <c r="P914" s="87" t="s">
        <v>529</v>
      </c>
      <c r="Q914" s="86">
        <v>0.0</v>
      </c>
      <c r="R914" s="86">
        <v>-118.0</v>
      </c>
      <c r="S914" s="88">
        <v>0.0</v>
      </c>
      <c r="T914" s="88">
        <v>0.0</v>
      </c>
      <c r="U914" s="89">
        <v>46132.0</v>
      </c>
      <c r="V914" s="84"/>
      <c r="W914" s="84"/>
    </row>
    <row r="915">
      <c r="A915" s="83" t="s">
        <v>2478</v>
      </c>
      <c r="B915" s="84" t="s">
        <v>2479</v>
      </c>
      <c r="C915" s="84" t="s">
        <v>639</v>
      </c>
      <c r="D915" s="86">
        <v>1695.0</v>
      </c>
      <c r="E915" s="86">
        <v>25.0</v>
      </c>
      <c r="F915" s="86">
        <v>1.5</v>
      </c>
      <c r="G915" s="87" t="s">
        <v>674</v>
      </c>
      <c r="H915" s="86">
        <v>-5.0</v>
      </c>
      <c r="I915" s="86">
        <v>4.0</v>
      </c>
      <c r="J915" s="86">
        <v>1099.0</v>
      </c>
      <c r="K915" s="86">
        <v>1.6</v>
      </c>
      <c r="L915" s="86">
        <v>1717.0</v>
      </c>
      <c r="M915" s="86">
        <v>1737.5</v>
      </c>
      <c r="N915" s="86">
        <v>1602.5</v>
      </c>
      <c r="O915" s="86">
        <v>156.0</v>
      </c>
      <c r="P915" s="87" t="s">
        <v>558</v>
      </c>
      <c r="Q915" s="86">
        <v>52.0</v>
      </c>
      <c r="R915" s="86">
        <v>-61.0</v>
      </c>
      <c r="S915" s="88">
        <v>506.0</v>
      </c>
      <c r="T915" s="88">
        <v>46.04</v>
      </c>
      <c r="U915" s="89">
        <v>46132.0</v>
      </c>
      <c r="V915" s="84"/>
      <c r="W915" s="90"/>
    </row>
    <row r="916">
      <c r="A916" s="83" t="s">
        <v>2480</v>
      </c>
      <c r="B916" s="84" t="s">
        <v>2481</v>
      </c>
      <c r="C916" s="84" t="s">
        <v>538</v>
      </c>
      <c r="D916" s="86">
        <v>40.65</v>
      </c>
      <c r="E916" s="86">
        <v>0.65</v>
      </c>
      <c r="F916" s="86">
        <v>1.62</v>
      </c>
      <c r="G916" s="87" t="s">
        <v>674</v>
      </c>
      <c r="H916" s="86">
        <v>1.15</v>
      </c>
      <c r="I916" s="86">
        <v>0.0</v>
      </c>
      <c r="J916" s="86">
        <v>116.0</v>
      </c>
      <c r="K916" s="86">
        <v>0.13</v>
      </c>
      <c r="L916" s="86">
        <v>40.3</v>
      </c>
      <c r="M916" s="86">
        <v>39.95</v>
      </c>
      <c r="N916" s="86">
        <v>39.94</v>
      </c>
      <c r="O916" s="86">
        <v>31.0</v>
      </c>
      <c r="P916" s="87" t="s">
        <v>525</v>
      </c>
      <c r="Q916" s="86">
        <v>0.0</v>
      </c>
      <c r="R916" s="86">
        <v>0.0</v>
      </c>
      <c r="S916" s="88">
        <v>0.0</v>
      </c>
      <c r="T916" s="88">
        <v>0.0</v>
      </c>
      <c r="U916" s="89">
        <v>46132.0</v>
      </c>
      <c r="V916" s="84"/>
      <c r="W916" s="90"/>
    </row>
    <row r="917">
      <c r="A917" s="83" t="s">
        <v>2482</v>
      </c>
      <c r="B917" s="84" t="s">
        <v>2483</v>
      </c>
      <c r="C917" s="84" t="s">
        <v>557</v>
      </c>
      <c r="D917" s="86">
        <v>30.35</v>
      </c>
      <c r="E917" s="86">
        <v>0.1</v>
      </c>
      <c r="F917" s="86">
        <v>0.33</v>
      </c>
      <c r="G917" s="87" t="s">
        <v>589</v>
      </c>
      <c r="H917" s="86">
        <v>3.39</v>
      </c>
      <c r="I917" s="86">
        <v>0.0</v>
      </c>
      <c r="J917" s="86">
        <v>2159.0</v>
      </c>
      <c r="K917" s="86">
        <v>1.57</v>
      </c>
      <c r="L917" s="86">
        <v>30.8</v>
      </c>
      <c r="M917" s="86">
        <v>30.16</v>
      </c>
      <c r="N917" s="86">
        <v>30.72</v>
      </c>
      <c r="O917" s="86">
        <v>0.0</v>
      </c>
      <c r="P917" s="87" t="s">
        <v>562</v>
      </c>
      <c r="Q917" s="86">
        <v>0.0</v>
      </c>
      <c r="R917" s="86">
        <v>0.0</v>
      </c>
      <c r="S917" s="88">
        <v>895.0</v>
      </c>
      <c r="T917" s="88">
        <v>41.45</v>
      </c>
      <c r="U917" s="89">
        <v>46132.0</v>
      </c>
      <c r="V917" s="84"/>
      <c r="W917" s="90"/>
    </row>
    <row r="918">
      <c r="A918" s="83" t="s">
        <v>2484</v>
      </c>
      <c r="B918" s="84" t="s">
        <v>2485</v>
      </c>
      <c r="C918" s="84" t="s">
        <v>523</v>
      </c>
      <c r="D918" s="86">
        <v>13.25</v>
      </c>
      <c r="E918" s="86">
        <v>-0.15</v>
      </c>
      <c r="F918" s="86">
        <v>-1.12</v>
      </c>
      <c r="G918" s="87" t="s">
        <v>544</v>
      </c>
      <c r="H918" s="86">
        <v>-1.09</v>
      </c>
      <c r="I918" s="86">
        <v>0.0</v>
      </c>
      <c r="J918" s="86">
        <v>10.0</v>
      </c>
      <c r="K918" s="86">
        <v>0.02</v>
      </c>
      <c r="L918" s="86">
        <v>13.45</v>
      </c>
      <c r="M918" s="86">
        <v>13.45</v>
      </c>
      <c r="N918" s="86">
        <v>13.43</v>
      </c>
      <c r="O918" s="86">
        <v>-1.0</v>
      </c>
      <c r="P918" s="87" t="s">
        <v>535</v>
      </c>
      <c r="Q918" s="86">
        <v>0.0</v>
      </c>
      <c r="R918" s="86">
        <v>0.0</v>
      </c>
      <c r="S918" s="88">
        <v>0.0</v>
      </c>
      <c r="T918" s="88">
        <v>0.0</v>
      </c>
      <c r="U918" s="89">
        <v>46132.0</v>
      </c>
      <c r="V918" s="84"/>
      <c r="W918" s="90"/>
    </row>
    <row r="919">
      <c r="A919" s="83" t="s">
        <v>2486</v>
      </c>
      <c r="B919" s="84" t="s">
        <v>2487</v>
      </c>
      <c r="C919" s="84" t="s">
        <v>588</v>
      </c>
      <c r="D919" s="86">
        <v>29.85</v>
      </c>
      <c r="E919" s="86">
        <v>-0.2</v>
      </c>
      <c r="F919" s="86">
        <v>-0.67</v>
      </c>
      <c r="G919" s="87" t="s">
        <v>664</v>
      </c>
      <c r="H919" s="86">
        <v>-0.65</v>
      </c>
      <c r="I919" s="86">
        <v>0.0</v>
      </c>
      <c r="J919" s="86">
        <v>1848.0</v>
      </c>
      <c r="K919" s="86">
        <v>0.21</v>
      </c>
      <c r="L919" s="86">
        <v>30.01</v>
      </c>
      <c r="M919" s="86">
        <v>30.31</v>
      </c>
      <c r="N919" s="86">
        <v>30.52</v>
      </c>
      <c r="O919" s="86">
        <v>-264.0</v>
      </c>
      <c r="P919" s="87" t="s">
        <v>664</v>
      </c>
      <c r="Q919" s="86">
        <v>0.0</v>
      </c>
      <c r="R919" s="86">
        <v>-6.0</v>
      </c>
      <c r="S919" s="88">
        <v>308.0</v>
      </c>
      <c r="T919" s="88">
        <v>16.67</v>
      </c>
      <c r="U919" s="89">
        <v>46132.0</v>
      </c>
      <c r="V919" s="84"/>
      <c r="W919" s="90"/>
    </row>
    <row r="920">
      <c r="A920" s="83" t="s">
        <v>2488</v>
      </c>
      <c r="B920" s="84" t="s">
        <v>2489</v>
      </c>
      <c r="C920" s="84" t="s">
        <v>519</v>
      </c>
      <c r="D920" s="86">
        <v>6.79</v>
      </c>
      <c r="E920" s="86">
        <v>-0.1</v>
      </c>
      <c r="F920" s="86">
        <v>-1.45</v>
      </c>
      <c r="G920" s="87" t="s">
        <v>516</v>
      </c>
      <c r="H920" s="86">
        <v>-6.5</v>
      </c>
      <c r="I920" s="86">
        <v>0.0</v>
      </c>
      <c r="J920" s="86">
        <v>6461.0</v>
      </c>
      <c r="K920" s="86">
        <v>0.38</v>
      </c>
      <c r="L920" s="86">
        <v>6.99</v>
      </c>
      <c r="M920" s="86">
        <v>7.15</v>
      </c>
      <c r="N920" s="86">
        <v>7.34</v>
      </c>
      <c r="O920" s="86">
        <v>-1910.0</v>
      </c>
      <c r="P920" s="87" t="s">
        <v>516</v>
      </c>
      <c r="Q920" s="86">
        <v>0.0</v>
      </c>
      <c r="R920" s="86">
        <v>-55.0</v>
      </c>
      <c r="S920" s="88">
        <v>902.0</v>
      </c>
      <c r="T920" s="88">
        <v>13.96</v>
      </c>
      <c r="U920" s="89">
        <v>46132.0</v>
      </c>
      <c r="V920" s="84"/>
      <c r="W920" s="90"/>
    </row>
    <row r="921">
      <c r="A921" s="83" t="s">
        <v>2490</v>
      </c>
      <c r="B921" s="84" t="s">
        <v>2491</v>
      </c>
      <c r="C921" s="84" t="s">
        <v>859</v>
      </c>
      <c r="D921" s="86">
        <v>23.6</v>
      </c>
      <c r="E921" s="86">
        <v>-0.05</v>
      </c>
      <c r="F921" s="86">
        <v>-0.21</v>
      </c>
      <c r="G921" s="87" t="s">
        <v>585</v>
      </c>
      <c r="H921" s="86">
        <v>1.29</v>
      </c>
      <c r="I921" s="86">
        <v>0.0</v>
      </c>
      <c r="J921" s="86">
        <v>456.0</v>
      </c>
      <c r="K921" s="86">
        <v>0.23</v>
      </c>
      <c r="L921" s="86">
        <v>23.61</v>
      </c>
      <c r="M921" s="86">
        <v>23.48</v>
      </c>
      <c r="N921" s="86">
        <v>23.56</v>
      </c>
      <c r="O921" s="86">
        <v>-65.0</v>
      </c>
      <c r="P921" s="87" t="s">
        <v>544</v>
      </c>
      <c r="Q921" s="86">
        <v>0.0</v>
      </c>
      <c r="R921" s="86">
        <v>-9.0</v>
      </c>
      <c r="S921" s="88">
        <v>38.0</v>
      </c>
      <c r="T921" s="88">
        <v>8.33</v>
      </c>
      <c r="U921" s="89">
        <v>46132.0</v>
      </c>
      <c r="V921" s="84"/>
      <c r="W921" s="90"/>
    </row>
    <row r="922">
      <c r="A922" s="83" t="s">
        <v>2492</v>
      </c>
      <c r="B922" s="84" t="s">
        <v>2493</v>
      </c>
      <c r="C922" s="84" t="s">
        <v>588</v>
      </c>
      <c r="D922" s="86">
        <v>16.6</v>
      </c>
      <c r="E922" s="86">
        <v>-0.2</v>
      </c>
      <c r="F922" s="86">
        <v>-1.19</v>
      </c>
      <c r="G922" s="87" t="s">
        <v>516</v>
      </c>
      <c r="H922" s="86">
        <v>-3.53</v>
      </c>
      <c r="I922" s="86">
        <v>0.0</v>
      </c>
      <c r="J922" s="86">
        <v>646.0</v>
      </c>
      <c r="K922" s="86">
        <v>0.2</v>
      </c>
      <c r="L922" s="86">
        <v>16.91</v>
      </c>
      <c r="M922" s="86">
        <v>17.02</v>
      </c>
      <c r="N922" s="86">
        <v>17.47</v>
      </c>
      <c r="O922" s="86">
        <v>-41.0</v>
      </c>
      <c r="P922" s="87" t="s">
        <v>566</v>
      </c>
      <c r="Q922" s="86">
        <v>0.0</v>
      </c>
      <c r="R922" s="86">
        <v>-5.0</v>
      </c>
      <c r="S922" s="88">
        <v>56.0</v>
      </c>
      <c r="T922" s="88">
        <v>8.67</v>
      </c>
      <c r="U922" s="89">
        <v>46132.0</v>
      </c>
      <c r="V922" s="84"/>
      <c r="W922" s="90"/>
    </row>
    <row r="923">
      <c r="A923" s="83" t="s">
        <v>2494</v>
      </c>
      <c r="B923" s="84" t="s">
        <v>2495</v>
      </c>
      <c r="C923" s="84" t="s">
        <v>515</v>
      </c>
      <c r="D923" s="86">
        <v>28.95</v>
      </c>
      <c r="E923" s="86">
        <v>0.15</v>
      </c>
      <c r="F923" s="86">
        <v>0.52</v>
      </c>
      <c r="G923" s="87" t="s">
        <v>534</v>
      </c>
      <c r="H923" s="86">
        <v>4.85</v>
      </c>
      <c r="I923" s="86">
        <v>0.0</v>
      </c>
      <c r="J923" s="86">
        <v>161.0</v>
      </c>
      <c r="K923" s="86">
        <v>0.05</v>
      </c>
      <c r="L923" s="86">
        <v>29.61</v>
      </c>
      <c r="M923" s="86">
        <v>29.78</v>
      </c>
      <c r="N923" s="86">
        <v>30.04</v>
      </c>
      <c r="O923" s="86">
        <v>-74.0</v>
      </c>
      <c r="P923" s="87" t="s">
        <v>529</v>
      </c>
      <c r="Q923" s="86">
        <v>0.0</v>
      </c>
      <c r="R923" s="86">
        <v>0.0</v>
      </c>
      <c r="S923" s="88">
        <v>15.0</v>
      </c>
      <c r="T923" s="88">
        <v>9.32</v>
      </c>
      <c r="U923" s="89">
        <v>46132.0</v>
      </c>
      <c r="V923" s="84"/>
      <c r="W923" s="91">
        <v>46128.0</v>
      </c>
    </row>
    <row r="924">
      <c r="A924" s="83" t="s">
        <v>2496</v>
      </c>
      <c r="B924" s="84" t="s">
        <v>2497</v>
      </c>
      <c r="C924" s="84" t="s">
        <v>569</v>
      </c>
      <c r="D924" s="86">
        <v>162.5</v>
      </c>
      <c r="E924" s="86">
        <v>-1.0</v>
      </c>
      <c r="F924" s="86">
        <v>-0.61</v>
      </c>
      <c r="G924" s="87" t="s">
        <v>566</v>
      </c>
      <c r="H924" s="86">
        <v>0.94</v>
      </c>
      <c r="I924" s="86">
        <v>0.0</v>
      </c>
      <c r="J924" s="86">
        <v>34.0</v>
      </c>
      <c r="K924" s="86">
        <v>0.2</v>
      </c>
      <c r="L924" s="86">
        <v>162.9</v>
      </c>
      <c r="M924" s="86">
        <v>163.95</v>
      </c>
      <c r="N924" s="86">
        <v>164.93</v>
      </c>
      <c r="O924" s="86">
        <v>-1.0</v>
      </c>
      <c r="P924" s="87" t="s">
        <v>566</v>
      </c>
      <c r="Q924" s="86">
        <v>0.0</v>
      </c>
      <c r="R924" s="86">
        <v>0.0</v>
      </c>
      <c r="S924" s="88">
        <v>1.0</v>
      </c>
      <c r="T924" s="88">
        <v>2.94</v>
      </c>
      <c r="U924" s="89">
        <v>46132.0</v>
      </c>
      <c r="V924" s="84"/>
      <c r="W924" s="90"/>
    </row>
    <row r="925">
      <c r="A925" s="83" t="s">
        <v>2498</v>
      </c>
      <c r="B925" s="84" t="s">
        <v>2499</v>
      </c>
      <c r="C925" s="84" t="s">
        <v>761</v>
      </c>
      <c r="D925" s="86">
        <v>276.5</v>
      </c>
      <c r="E925" s="86">
        <v>-1.5</v>
      </c>
      <c r="F925" s="86">
        <v>-0.54</v>
      </c>
      <c r="G925" s="87" t="s">
        <v>570</v>
      </c>
      <c r="H925" s="86">
        <v>0.01</v>
      </c>
      <c r="I925" s="86">
        <v>0.0</v>
      </c>
      <c r="J925" s="86">
        <v>79.0</v>
      </c>
      <c r="K925" s="86">
        <v>0.21</v>
      </c>
      <c r="L925" s="86">
        <v>276.2</v>
      </c>
      <c r="M925" s="86">
        <v>277.45</v>
      </c>
      <c r="N925" s="86">
        <v>278.4</v>
      </c>
      <c r="O925" s="86">
        <v>0.0</v>
      </c>
      <c r="P925" s="87" t="s">
        <v>570</v>
      </c>
      <c r="Q925" s="86">
        <v>0.0</v>
      </c>
      <c r="R925" s="86">
        <v>-36.0</v>
      </c>
      <c r="S925" s="88">
        <v>9.0</v>
      </c>
      <c r="T925" s="88">
        <v>11.39</v>
      </c>
      <c r="U925" s="89">
        <v>46132.0</v>
      </c>
      <c r="V925" s="84"/>
      <c r="W925" s="90"/>
    </row>
    <row r="926">
      <c r="A926" s="83" t="s">
        <v>2500</v>
      </c>
      <c r="B926" s="84" t="s">
        <v>2501</v>
      </c>
      <c r="C926" s="84" t="s">
        <v>557</v>
      </c>
      <c r="D926" s="86">
        <v>48.8</v>
      </c>
      <c r="E926" s="86">
        <v>-0.2</v>
      </c>
      <c r="F926" s="86">
        <v>-0.41</v>
      </c>
      <c r="G926" s="87" t="s">
        <v>566</v>
      </c>
      <c r="H926" s="86">
        <v>0.31</v>
      </c>
      <c r="I926" s="86">
        <v>0.0</v>
      </c>
      <c r="J926" s="86">
        <v>107.0</v>
      </c>
      <c r="K926" s="86">
        <v>0.14</v>
      </c>
      <c r="L926" s="86">
        <v>48.84</v>
      </c>
      <c r="M926" s="86">
        <v>48.29</v>
      </c>
      <c r="N926" s="86">
        <v>47.64</v>
      </c>
      <c r="O926" s="86">
        <v>-28.0</v>
      </c>
      <c r="P926" s="87" t="s">
        <v>566</v>
      </c>
      <c r="Q926" s="86">
        <v>0.0</v>
      </c>
      <c r="R926" s="86">
        <v>0.0</v>
      </c>
      <c r="S926" s="88">
        <v>7.0</v>
      </c>
      <c r="T926" s="88">
        <v>6.54</v>
      </c>
      <c r="U926" s="89">
        <v>46132.0</v>
      </c>
      <c r="V926" s="84"/>
      <c r="W926" s="90"/>
    </row>
    <row r="927">
      <c r="A927" s="83" t="s">
        <v>2502</v>
      </c>
      <c r="B927" s="84" t="s">
        <v>2503</v>
      </c>
      <c r="C927" s="84" t="s">
        <v>533</v>
      </c>
      <c r="D927" s="86">
        <v>271.0</v>
      </c>
      <c r="E927" s="86">
        <v>-5.0</v>
      </c>
      <c r="F927" s="86">
        <v>-1.81</v>
      </c>
      <c r="G927" s="87" t="s">
        <v>535</v>
      </c>
      <c r="H927" s="86">
        <v>5.43</v>
      </c>
      <c r="I927" s="86">
        <v>0.0</v>
      </c>
      <c r="J927" s="86">
        <v>722.0</v>
      </c>
      <c r="K927" s="86">
        <v>1.31</v>
      </c>
      <c r="L927" s="86">
        <v>268.3</v>
      </c>
      <c r="M927" s="86">
        <v>259.85</v>
      </c>
      <c r="N927" s="86">
        <v>252.4</v>
      </c>
      <c r="O927" s="86">
        <v>-76.0</v>
      </c>
      <c r="P927" s="87" t="s">
        <v>773</v>
      </c>
      <c r="Q927" s="86">
        <v>2.0</v>
      </c>
      <c r="R927" s="86">
        <v>-26.0</v>
      </c>
      <c r="S927" s="88">
        <v>334.0</v>
      </c>
      <c r="T927" s="88">
        <v>46.26</v>
      </c>
      <c r="U927" s="89">
        <v>46132.0</v>
      </c>
      <c r="V927" s="84"/>
      <c r="W927" s="90"/>
    </row>
    <row r="928">
      <c r="A928" s="83" t="s">
        <v>2504</v>
      </c>
      <c r="B928" s="84" t="s">
        <v>2505</v>
      </c>
      <c r="C928" s="84" t="s">
        <v>547</v>
      </c>
      <c r="D928" s="86">
        <v>10.55</v>
      </c>
      <c r="E928" s="86">
        <v>0.05</v>
      </c>
      <c r="F928" s="86">
        <v>0.48</v>
      </c>
      <c r="G928" s="87" t="s">
        <v>554</v>
      </c>
      <c r="H928" s="86">
        <v>6.42</v>
      </c>
      <c r="I928" s="86">
        <v>0.0</v>
      </c>
      <c r="J928" s="86">
        <v>14.0</v>
      </c>
      <c r="K928" s="86">
        <v>0.02</v>
      </c>
      <c r="L928" s="86">
        <v>10.35</v>
      </c>
      <c r="M928" s="86">
        <v>10.06</v>
      </c>
      <c r="N928" s="86">
        <v>9.94</v>
      </c>
      <c r="O928" s="86">
        <v>8.0</v>
      </c>
      <c r="P928" s="87" t="s">
        <v>554</v>
      </c>
      <c r="Q928" s="86">
        <v>0.0</v>
      </c>
      <c r="R928" s="86">
        <v>-4.0</v>
      </c>
      <c r="S928" s="88">
        <v>1.0</v>
      </c>
      <c r="T928" s="88">
        <v>7.14</v>
      </c>
      <c r="U928" s="89">
        <v>46132.0</v>
      </c>
      <c r="V928" s="84"/>
      <c r="W928" s="90"/>
    </row>
    <row r="929">
      <c r="A929" s="83" t="s">
        <v>2506</v>
      </c>
      <c r="B929" s="84" t="s">
        <v>2507</v>
      </c>
      <c r="C929" s="84" t="s">
        <v>691</v>
      </c>
      <c r="D929" s="86">
        <v>179.0</v>
      </c>
      <c r="E929" s="86">
        <v>-1.5</v>
      </c>
      <c r="F929" s="86">
        <v>-0.83</v>
      </c>
      <c r="G929" s="87" t="s">
        <v>549</v>
      </c>
      <c r="H929" s="86">
        <v>-1.59</v>
      </c>
      <c r="I929" s="86">
        <v>0.0</v>
      </c>
      <c r="J929" s="86">
        <v>527.0</v>
      </c>
      <c r="K929" s="86">
        <v>0.41</v>
      </c>
      <c r="L929" s="86">
        <v>184.7</v>
      </c>
      <c r="M929" s="86">
        <v>187.65</v>
      </c>
      <c r="N929" s="86">
        <v>186.28</v>
      </c>
      <c r="O929" s="86">
        <v>-18.0</v>
      </c>
      <c r="P929" s="87" t="s">
        <v>570</v>
      </c>
      <c r="Q929" s="86">
        <v>-1.0</v>
      </c>
      <c r="R929" s="86">
        <v>0.0</v>
      </c>
      <c r="S929" s="88">
        <v>49.0</v>
      </c>
      <c r="T929" s="88">
        <v>9.3</v>
      </c>
      <c r="U929" s="89">
        <v>46132.0</v>
      </c>
      <c r="V929" s="84"/>
      <c r="W929" s="90"/>
    </row>
    <row r="930">
      <c r="A930" s="83" t="s">
        <v>2508</v>
      </c>
      <c r="B930" s="84" t="s">
        <v>2509</v>
      </c>
      <c r="C930" s="84" t="s">
        <v>663</v>
      </c>
      <c r="D930" s="86">
        <v>36.3</v>
      </c>
      <c r="E930" s="86">
        <v>0.0</v>
      </c>
      <c r="F930" s="86">
        <v>0.0</v>
      </c>
      <c r="G930" s="87" t="s">
        <v>566</v>
      </c>
      <c r="H930" s="86">
        <v>1.28</v>
      </c>
      <c r="I930" s="86">
        <v>2.0</v>
      </c>
      <c r="J930" s="86">
        <v>22.0</v>
      </c>
      <c r="K930" s="86">
        <v>0.14</v>
      </c>
      <c r="L930" s="86">
        <v>36.27</v>
      </c>
      <c r="M930" s="86">
        <v>36.7</v>
      </c>
      <c r="N930" s="86">
        <v>36.65</v>
      </c>
      <c r="O930" s="86">
        <v>8.0</v>
      </c>
      <c r="P930" s="87" t="s">
        <v>612</v>
      </c>
      <c r="Q930" s="86">
        <v>0.0</v>
      </c>
      <c r="R930" s="86">
        <v>0.0</v>
      </c>
      <c r="S930" s="88">
        <v>1.0</v>
      </c>
      <c r="T930" s="88">
        <v>4.55</v>
      </c>
      <c r="U930" s="89">
        <v>46132.0</v>
      </c>
      <c r="V930" s="84"/>
      <c r="W930" s="90"/>
    </row>
    <row r="931">
      <c r="A931" s="83" t="s">
        <v>2510</v>
      </c>
      <c r="B931" s="84" t="s">
        <v>2511</v>
      </c>
      <c r="C931" s="84" t="s">
        <v>543</v>
      </c>
      <c r="D931" s="86">
        <v>78.0</v>
      </c>
      <c r="E931" s="86">
        <v>-0.5</v>
      </c>
      <c r="F931" s="86">
        <v>-0.64</v>
      </c>
      <c r="G931" s="87" t="s">
        <v>524</v>
      </c>
      <c r="H931" s="86">
        <v>-0.45</v>
      </c>
      <c r="I931" s="86">
        <v>0.0</v>
      </c>
      <c r="J931" s="86">
        <v>2234.0</v>
      </c>
      <c r="K931" s="86">
        <v>0.38</v>
      </c>
      <c r="L931" s="86">
        <v>78.42</v>
      </c>
      <c r="M931" s="86">
        <v>79.27</v>
      </c>
      <c r="N931" s="86">
        <v>80.86</v>
      </c>
      <c r="O931" s="86">
        <v>-104.0</v>
      </c>
      <c r="P931" s="87" t="s">
        <v>524</v>
      </c>
      <c r="Q931" s="86">
        <v>-421.0</v>
      </c>
      <c r="R931" s="86">
        <v>-43.0</v>
      </c>
      <c r="S931" s="88">
        <v>565.0</v>
      </c>
      <c r="T931" s="88">
        <v>25.29</v>
      </c>
      <c r="U931" s="89">
        <v>46132.0</v>
      </c>
      <c r="V931" s="84"/>
      <c r="W931" s="90"/>
    </row>
    <row r="932">
      <c r="A932" s="83" t="s">
        <v>2512</v>
      </c>
      <c r="B932" s="84" t="s">
        <v>2513</v>
      </c>
      <c r="C932" s="84" t="s">
        <v>561</v>
      </c>
      <c r="D932" s="86">
        <v>20.55</v>
      </c>
      <c r="E932" s="86">
        <v>-0.15</v>
      </c>
      <c r="F932" s="86">
        <v>-0.72</v>
      </c>
      <c r="G932" s="87" t="s">
        <v>553</v>
      </c>
      <c r="H932" s="86">
        <v>0.3</v>
      </c>
      <c r="I932" s="86">
        <v>0.0</v>
      </c>
      <c r="J932" s="86">
        <v>41.0</v>
      </c>
      <c r="K932" s="86">
        <v>0.12</v>
      </c>
      <c r="L932" s="86">
        <v>20.75</v>
      </c>
      <c r="M932" s="86">
        <v>20.37</v>
      </c>
      <c r="N932" s="86">
        <v>20.09</v>
      </c>
      <c r="O932" s="86">
        <v>-7.0</v>
      </c>
      <c r="P932" s="87" t="s">
        <v>626</v>
      </c>
      <c r="Q932" s="86">
        <v>0.0</v>
      </c>
      <c r="R932" s="86">
        <v>0.0</v>
      </c>
      <c r="S932" s="88">
        <v>0.0</v>
      </c>
      <c r="T932" s="88">
        <v>0.0</v>
      </c>
      <c r="U932" s="89">
        <v>46132.0</v>
      </c>
      <c r="V932" s="84"/>
      <c r="W932" s="90"/>
    </row>
    <row r="933">
      <c r="A933" s="83" t="s">
        <v>2514</v>
      </c>
      <c r="B933" s="84" t="s">
        <v>2515</v>
      </c>
      <c r="C933" s="84" t="s">
        <v>547</v>
      </c>
      <c r="D933" s="86">
        <v>65.8</v>
      </c>
      <c r="E933" s="86">
        <v>-0.1</v>
      </c>
      <c r="F933" s="86">
        <v>-0.15</v>
      </c>
      <c r="G933" s="87" t="s">
        <v>664</v>
      </c>
      <c r="H933" s="86">
        <v>-1.05</v>
      </c>
      <c r="I933" s="86">
        <v>0.0</v>
      </c>
      <c r="J933" s="86">
        <v>33.0</v>
      </c>
      <c r="K933" s="86">
        <v>0.17</v>
      </c>
      <c r="L933" s="86">
        <v>66.04</v>
      </c>
      <c r="M933" s="86">
        <v>66.18</v>
      </c>
      <c r="N933" s="86">
        <v>66.78</v>
      </c>
      <c r="O933" s="86">
        <v>5.0</v>
      </c>
      <c r="P933" s="87" t="s">
        <v>589</v>
      </c>
      <c r="Q933" s="86">
        <v>0.0</v>
      </c>
      <c r="R933" s="86">
        <v>0.0</v>
      </c>
      <c r="S933" s="88">
        <v>2.0</v>
      </c>
      <c r="T933" s="88">
        <v>6.06</v>
      </c>
      <c r="U933" s="89">
        <v>46132.0</v>
      </c>
      <c r="V933" s="84"/>
      <c r="W933" s="84"/>
    </row>
    <row r="934">
      <c r="A934" s="83" t="s">
        <v>2516</v>
      </c>
      <c r="B934" s="84" t="s">
        <v>2517</v>
      </c>
      <c r="C934" s="84" t="s">
        <v>523</v>
      </c>
      <c r="D934" s="86">
        <v>26.55</v>
      </c>
      <c r="E934" s="86">
        <v>-0.45</v>
      </c>
      <c r="F934" s="86">
        <v>-1.67</v>
      </c>
      <c r="G934" s="87" t="s">
        <v>553</v>
      </c>
      <c r="H934" s="86">
        <v>-1.48</v>
      </c>
      <c r="I934" s="86">
        <v>0.0</v>
      </c>
      <c r="J934" s="86">
        <v>38.0</v>
      </c>
      <c r="K934" s="86">
        <v>0.06</v>
      </c>
      <c r="L934" s="86">
        <v>27.0</v>
      </c>
      <c r="M934" s="86">
        <v>26.98</v>
      </c>
      <c r="N934" s="86">
        <v>27.27</v>
      </c>
      <c r="O934" s="86">
        <v>10.0</v>
      </c>
      <c r="P934" s="87" t="s">
        <v>554</v>
      </c>
      <c r="Q934" s="86">
        <v>0.0</v>
      </c>
      <c r="R934" s="86">
        <v>0.0</v>
      </c>
      <c r="S934" s="88">
        <v>1.0</v>
      </c>
      <c r="T934" s="88">
        <v>2.63</v>
      </c>
      <c r="U934" s="89">
        <v>46132.0</v>
      </c>
      <c r="V934" s="84"/>
      <c r="W934" s="90"/>
    </row>
    <row r="935">
      <c r="A935" s="83" t="s">
        <v>2518</v>
      </c>
      <c r="B935" s="84" t="s">
        <v>2519</v>
      </c>
      <c r="C935" s="84" t="s">
        <v>761</v>
      </c>
      <c r="D935" s="86">
        <v>77.8</v>
      </c>
      <c r="E935" s="86">
        <v>0.4</v>
      </c>
      <c r="F935" s="86">
        <v>0.52</v>
      </c>
      <c r="G935" s="87" t="s">
        <v>554</v>
      </c>
      <c r="H935" s="86">
        <v>1.69</v>
      </c>
      <c r="I935" s="86">
        <v>0.0</v>
      </c>
      <c r="J935" s="86">
        <v>36.0</v>
      </c>
      <c r="K935" s="86">
        <v>0.04</v>
      </c>
      <c r="L935" s="86">
        <v>77.18</v>
      </c>
      <c r="M935" s="86">
        <v>77.21</v>
      </c>
      <c r="N935" s="86">
        <v>77.65</v>
      </c>
      <c r="O935" s="86">
        <v>-3.0</v>
      </c>
      <c r="P935" s="87" t="s">
        <v>773</v>
      </c>
      <c r="Q935" s="86">
        <v>0.0</v>
      </c>
      <c r="R935" s="86">
        <v>0.0</v>
      </c>
      <c r="S935" s="88">
        <v>2.0</v>
      </c>
      <c r="T935" s="88">
        <v>5.56</v>
      </c>
      <c r="U935" s="89">
        <v>46132.0</v>
      </c>
      <c r="V935" s="84"/>
      <c r="W935" s="90"/>
    </row>
    <row r="936">
      <c r="A936" s="83" t="s">
        <v>2520</v>
      </c>
      <c r="B936" s="84" t="s">
        <v>2521</v>
      </c>
      <c r="C936" s="84" t="s">
        <v>691</v>
      </c>
      <c r="D936" s="86">
        <v>21.55</v>
      </c>
      <c r="E936" s="86">
        <v>-0.4</v>
      </c>
      <c r="F936" s="86">
        <v>-1.82</v>
      </c>
      <c r="G936" s="87" t="s">
        <v>516</v>
      </c>
      <c r="H936" s="86">
        <v>-5.8</v>
      </c>
      <c r="I936" s="86">
        <v>0.0</v>
      </c>
      <c r="J936" s="86">
        <v>39.0</v>
      </c>
      <c r="K936" s="86">
        <v>0.07</v>
      </c>
      <c r="L936" s="86">
        <v>22.15</v>
      </c>
      <c r="M936" s="86">
        <v>22.08</v>
      </c>
      <c r="N936" s="86">
        <v>21.95</v>
      </c>
      <c r="O936" s="86">
        <v>3.0</v>
      </c>
      <c r="P936" s="87" t="s">
        <v>540</v>
      </c>
      <c r="Q936" s="86">
        <v>0.0</v>
      </c>
      <c r="R936" s="86">
        <v>-7.0</v>
      </c>
      <c r="S936" s="88">
        <v>3.0</v>
      </c>
      <c r="T936" s="88">
        <v>7.69</v>
      </c>
      <c r="U936" s="89">
        <v>46132.0</v>
      </c>
      <c r="V936" s="84"/>
      <c r="W936" s="90"/>
    </row>
    <row r="937">
      <c r="A937" s="83" t="s">
        <v>2522</v>
      </c>
      <c r="B937" s="84" t="s">
        <v>2523</v>
      </c>
      <c r="C937" s="84" t="s">
        <v>588</v>
      </c>
      <c r="D937" s="86">
        <v>28.8</v>
      </c>
      <c r="E937" s="86">
        <v>0.65</v>
      </c>
      <c r="F937" s="86">
        <v>2.31</v>
      </c>
      <c r="G937" s="87" t="s">
        <v>540</v>
      </c>
      <c r="H937" s="86">
        <v>4.67</v>
      </c>
      <c r="I937" s="86">
        <v>0.0</v>
      </c>
      <c r="J937" s="86">
        <v>4.0</v>
      </c>
      <c r="K937" s="86">
        <v>0.0</v>
      </c>
      <c r="L937" s="86">
        <v>28.07</v>
      </c>
      <c r="M937" s="86">
        <v>27.81</v>
      </c>
      <c r="N937" s="86">
        <v>28.53</v>
      </c>
      <c r="O937" s="86">
        <v>0.0</v>
      </c>
      <c r="P937" s="87" t="s">
        <v>516</v>
      </c>
      <c r="Q937" s="86">
        <v>0.0</v>
      </c>
      <c r="R937" s="86">
        <v>0.0</v>
      </c>
      <c r="S937" s="88">
        <v>2.0</v>
      </c>
      <c r="T937" s="88">
        <v>50.0</v>
      </c>
      <c r="U937" s="89">
        <v>46132.0</v>
      </c>
      <c r="V937" s="84"/>
      <c r="W937" s="90"/>
    </row>
    <row r="938">
      <c r="A938" s="83" t="s">
        <v>2524</v>
      </c>
      <c r="B938" s="84" t="s">
        <v>2525</v>
      </c>
      <c r="C938" s="84" t="s">
        <v>601</v>
      </c>
      <c r="D938" s="86">
        <v>13.8</v>
      </c>
      <c r="E938" s="86">
        <v>-0.4</v>
      </c>
      <c r="F938" s="86">
        <v>-2.82</v>
      </c>
      <c r="G938" s="87" t="s">
        <v>524</v>
      </c>
      <c r="H938" s="86">
        <v>-3.49</v>
      </c>
      <c r="I938" s="86">
        <v>1.0</v>
      </c>
      <c r="J938" s="86">
        <v>1595.0</v>
      </c>
      <c r="K938" s="86">
        <v>1.09</v>
      </c>
      <c r="L938" s="86">
        <v>14.12</v>
      </c>
      <c r="M938" s="86">
        <v>13.94</v>
      </c>
      <c r="N938" s="86">
        <v>13.94</v>
      </c>
      <c r="O938" s="86">
        <v>-274.0</v>
      </c>
      <c r="P938" s="87" t="s">
        <v>582</v>
      </c>
      <c r="Q938" s="86">
        <v>0.0</v>
      </c>
      <c r="R938" s="86">
        <v>2.0</v>
      </c>
      <c r="S938" s="88">
        <v>463.0</v>
      </c>
      <c r="T938" s="88">
        <v>29.03</v>
      </c>
      <c r="U938" s="89">
        <v>46132.0</v>
      </c>
      <c r="V938" s="84"/>
      <c r="W938" s="90"/>
    </row>
    <row r="939">
      <c r="A939" s="83" t="s">
        <v>2526</v>
      </c>
      <c r="B939" s="84" t="s">
        <v>2527</v>
      </c>
      <c r="C939" s="84" t="s">
        <v>515</v>
      </c>
      <c r="D939" s="86">
        <v>28.2</v>
      </c>
      <c r="E939" s="86">
        <v>0.6</v>
      </c>
      <c r="F939" s="86">
        <v>2.17</v>
      </c>
      <c r="G939" s="87" t="s">
        <v>558</v>
      </c>
      <c r="H939" s="86">
        <v>-0.14</v>
      </c>
      <c r="I939" s="86">
        <v>0.0</v>
      </c>
      <c r="J939" s="86">
        <v>15002.0</v>
      </c>
      <c r="K939" s="86">
        <v>0.69</v>
      </c>
      <c r="L939" s="86">
        <v>27.97</v>
      </c>
      <c r="M939" s="86">
        <v>28.23</v>
      </c>
      <c r="N939" s="86">
        <v>28.04</v>
      </c>
      <c r="O939" s="86">
        <v>-3278.0</v>
      </c>
      <c r="P939" s="87" t="s">
        <v>516</v>
      </c>
      <c r="Q939" s="86">
        <v>4312.0</v>
      </c>
      <c r="R939" s="86">
        <v>0.0</v>
      </c>
      <c r="S939" s="88">
        <v>3719.0</v>
      </c>
      <c r="T939" s="88">
        <v>24.79</v>
      </c>
      <c r="U939" s="89">
        <v>46132.0</v>
      </c>
      <c r="V939" s="84"/>
      <c r="W939" s="90"/>
    </row>
    <row r="940">
      <c r="A940" s="83" t="s">
        <v>2528</v>
      </c>
      <c r="B940" s="84" t="s">
        <v>2529</v>
      </c>
      <c r="C940" s="84" t="s">
        <v>761</v>
      </c>
      <c r="D940" s="86">
        <v>89.1</v>
      </c>
      <c r="E940" s="86">
        <v>-1.1</v>
      </c>
      <c r="F940" s="86">
        <v>-1.22</v>
      </c>
      <c r="G940" s="87" t="s">
        <v>524</v>
      </c>
      <c r="H940" s="86">
        <v>-1.11</v>
      </c>
      <c r="I940" s="86">
        <v>0.0</v>
      </c>
      <c r="J940" s="86">
        <v>523.0</v>
      </c>
      <c r="K940" s="86">
        <v>0.18</v>
      </c>
      <c r="L940" s="86">
        <v>89.76</v>
      </c>
      <c r="M940" s="86">
        <v>90.85</v>
      </c>
      <c r="N940" s="86">
        <v>91.23</v>
      </c>
      <c r="O940" s="86">
        <v>-141.0</v>
      </c>
      <c r="P940" s="87" t="s">
        <v>833</v>
      </c>
      <c r="Q940" s="86">
        <v>0.0</v>
      </c>
      <c r="R940" s="86">
        <v>0.0</v>
      </c>
      <c r="S940" s="88">
        <v>37.0</v>
      </c>
      <c r="T940" s="88">
        <v>7.07</v>
      </c>
      <c r="U940" s="89">
        <v>46132.0</v>
      </c>
      <c r="V940" s="84"/>
      <c r="W940" s="90"/>
    </row>
    <row r="941">
      <c r="A941" s="83" t="s">
        <v>2530</v>
      </c>
      <c r="B941" s="84" t="s">
        <v>2531</v>
      </c>
      <c r="C941" s="84" t="s">
        <v>961</v>
      </c>
      <c r="D941" s="86">
        <v>4.13</v>
      </c>
      <c r="E941" s="86">
        <v>0.37</v>
      </c>
      <c r="F941" s="86">
        <v>9.84</v>
      </c>
      <c r="G941" s="87" t="s">
        <v>612</v>
      </c>
      <c r="H941" s="86">
        <v>-11.86</v>
      </c>
      <c r="I941" s="86">
        <v>2.0</v>
      </c>
      <c r="J941" s="86">
        <v>41.0</v>
      </c>
      <c r="K941" s="86">
        <v>0.09</v>
      </c>
      <c r="L941" s="86">
        <v>4.21</v>
      </c>
      <c r="M941" s="86">
        <v>4.66</v>
      </c>
      <c r="N941" s="86">
        <v>4.8</v>
      </c>
      <c r="O941" s="86">
        <v>0.0</v>
      </c>
      <c r="P941" s="87" t="s">
        <v>516</v>
      </c>
      <c r="Q941" s="86">
        <v>0.0</v>
      </c>
      <c r="R941" s="86">
        <v>0.0</v>
      </c>
      <c r="S941" s="88">
        <v>0.0</v>
      </c>
      <c r="T941" s="88">
        <v>0.0</v>
      </c>
      <c r="U941" s="89">
        <v>46132.0</v>
      </c>
      <c r="V941" s="84"/>
      <c r="W941" s="90"/>
    </row>
    <row r="942">
      <c r="A942" s="83" t="s">
        <v>2532</v>
      </c>
      <c r="B942" s="84" t="s">
        <v>2533</v>
      </c>
      <c r="C942" s="84" t="s">
        <v>547</v>
      </c>
      <c r="D942" s="86">
        <v>17.65</v>
      </c>
      <c r="E942" s="86">
        <v>1.6</v>
      </c>
      <c r="F942" s="86">
        <v>9.97</v>
      </c>
      <c r="G942" s="87" t="s">
        <v>674</v>
      </c>
      <c r="H942" s="86">
        <v>11.05</v>
      </c>
      <c r="I942" s="86">
        <v>1.0</v>
      </c>
      <c r="J942" s="86">
        <v>1639.0</v>
      </c>
      <c r="K942" s="86">
        <v>2.09</v>
      </c>
      <c r="L942" s="86">
        <v>16.23</v>
      </c>
      <c r="M942" s="86">
        <v>15.78</v>
      </c>
      <c r="N942" s="86">
        <v>15.45</v>
      </c>
      <c r="O942" s="86">
        <v>-113.0</v>
      </c>
      <c r="P942" s="87" t="s">
        <v>833</v>
      </c>
      <c r="Q942" s="86">
        <v>0.0</v>
      </c>
      <c r="R942" s="86">
        <v>1.0</v>
      </c>
      <c r="S942" s="88">
        <v>259.0</v>
      </c>
      <c r="T942" s="88">
        <v>15.8</v>
      </c>
      <c r="U942" s="89">
        <v>46132.0</v>
      </c>
      <c r="V942" s="84"/>
      <c r="W942" s="90"/>
    </row>
    <row r="943">
      <c r="A943" s="83" t="s">
        <v>2534</v>
      </c>
      <c r="B943" s="84" t="s">
        <v>2535</v>
      </c>
      <c r="C943" s="84" t="s">
        <v>533</v>
      </c>
      <c r="D943" s="86">
        <v>171.5</v>
      </c>
      <c r="E943" s="86">
        <v>4.5</v>
      </c>
      <c r="F943" s="86">
        <v>2.69</v>
      </c>
      <c r="G943" s="87" t="s">
        <v>575</v>
      </c>
      <c r="H943" s="86">
        <v>-0.44</v>
      </c>
      <c r="I943" s="86">
        <v>1.0</v>
      </c>
      <c r="J943" s="86">
        <v>3977.0</v>
      </c>
      <c r="K943" s="86">
        <v>2.92</v>
      </c>
      <c r="L943" s="86">
        <v>170.5</v>
      </c>
      <c r="M943" s="86">
        <v>165.1</v>
      </c>
      <c r="N943" s="86">
        <v>152.72</v>
      </c>
      <c r="O943" s="86">
        <v>278.0</v>
      </c>
      <c r="P943" s="87" t="s">
        <v>539</v>
      </c>
      <c r="Q943" s="86">
        <v>0.0</v>
      </c>
      <c r="R943" s="86">
        <v>34.0</v>
      </c>
      <c r="S943" s="88">
        <v>1549.0</v>
      </c>
      <c r="T943" s="88">
        <v>38.95</v>
      </c>
      <c r="U943" s="89">
        <v>46132.0</v>
      </c>
      <c r="V943" s="84"/>
      <c r="W943" s="90"/>
    </row>
    <row r="944">
      <c r="A944" s="83" t="s">
        <v>2536</v>
      </c>
      <c r="B944" s="84" t="s">
        <v>2537</v>
      </c>
      <c r="C944" s="84" t="s">
        <v>639</v>
      </c>
      <c r="D944" s="86">
        <v>51.6</v>
      </c>
      <c r="E944" s="86">
        <v>3.8</v>
      </c>
      <c r="F944" s="86">
        <v>7.95</v>
      </c>
      <c r="G944" s="87" t="s">
        <v>558</v>
      </c>
      <c r="H944" s="86">
        <v>7.2</v>
      </c>
      <c r="I944" s="86">
        <v>1.0</v>
      </c>
      <c r="J944" s="86">
        <v>14924.0</v>
      </c>
      <c r="K944" s="86">
        <v>14.17</v>
      </c>
      <c r="L944" s="86">
        <v>49.04</v>
      </c>
      <c r="M944" s="86">
        <v>47.55</v>
      </c>
      <c r="N944" s="86">
        <v>47.13</v>
      </c>
      <c r="O944" s="86">
        <v>3162.0</v>
      </c>
      <c r="P944" s="87" t="s">
        <v>558</v>
      </c>
      <c r="Q944" s="86">
        <v>0.0</v>
      </c>
      <c r="R944" s="86">
        <v>0.0</v>
      </c>
      <c r="S944" s="88">
        <v>6597.0</v>
      </c>
      <c r="T944" s="88">
        <v>44.2</v>
      </c>
      <c r="U944" s="89">
        <v>46132.0</v>
      </c>
      <c r="V944" s="84"/>
      <c r="W944" s="90"/>
    </row>
    <row r="945">
      <c r="A945" s="83" t="s">
        <v>2538</v>
      </c>
      <c r="B945" s="84" t="s">
        <v>2539</v>
      </c>
      <c r="C945" s="84" t="s">
        <v>615</v>
      </c>
      <c r="D945" s="86">
        <v>108.5</v>
      </c>
      <c r="E945" s="86">
        <v>2.5</v>
      </c>
      <c r="F945" s="86">
        <v>2.36</v>
      </c>
      <c r="G945" s="87" t="s">
        <v>674</v>
      </c>
      <c r="H945" s="86">
        <v>4.29</v>
      </c>
      <c r="I945" s="86">
        <v>0.0</v>
      </c>
      <c r="J945" s="86">
        <v>2542.0</v>
      </c>
      <c r="K945" s="86">
        <v>1.03</v>
      </c>
      <c r="L945" s="86">
        <v>105.8</v>
      </c>
      <c r="M945" s="86">
        <v>106.65</v>
      </c>
      <c r="N945" s="86">
        <v>112.3</v>
      </c>
      <c r="O945" s="86">
        <v>-826.0</v>
      </c>
      <c r="P945" s="87" t="s">
        <v>664</v>
      </c>
      <c r="Q945" s="86">
        <v>74.0</v>
      </c>
      <c r="R945" s="86">
        <v>-35.0</v>
      </c>
      <c r="S945" s="88">
        <v>636.0</v>
      </c>
      <c r="T945" s="88">
        <v>25.02</v>
      </c>
      <c r="U945" s="89">
        <v>46132.0</v>
      </c>
      <c r="V945" s="84"/>
      <c r="W945" s="90"/>
    </row>
    <row r="946">
      <c r="A946" s="83" t="s">
        <v>2540</v>
      </c>
      <c r="B946" s="84" t="s">
        <v>2541</v>
      </c>
      <c r="C946" s="84" t="s">
        <v>639</v>
      </c>
      <c r="D946" s="86">
        <v>2860.0</v>
      </c>
      <c r="E946" s="86">
        <v>260.0</v>
      </c>
      <c r="F946" s="86">
        <v>10.0</v>
      </c>
      <c r="G946" s="87" t="s">
        <v>540</v>
      </c>
      <c r="H946" s="86">
        <v>22.29</v>
      </c>
      <c r="I946" s="86">
        <v>7.0</v>
      </c>
      <c r="J946" s="86">
        <v>1744.0</v>
      </c>
      <c r="K946" s="86">
        <v>1.89</v>
      </c>
      <c r="L946" s="86">
        <v>2463.0</v>
      </c>
      <c r="M946" s="86">
        <v>2310.0</v>
      </c>
      <c r="N946" s="86">
        <v>1970.5</v>
      </c>
      <c r="O946" s="86">
        <v>67.0</v>
      </c>
      <c r="P946" s="87" t="s">
        <v>540</v>
      </c>
      <c r="Q946" s="86">
        <v>45.0</v>
      </c>
      <c r="R946" s="86">
        <v>-56.0</v>
      </c>
      <c r="S946" s="88">
        <v>980.0</v>
      </c>
      <c r="T946" s="88">
        <v>56.19</v>
      </c>
      <c r="U946" s="89">
        <v>46132.0</v>
      </c>
      <c r="V946" s="84" t="s">
        <v>2376</v>
      </c>
      <c r="W946" s="90"/>
    </row>
    <row r="947">
      <c r="A947" s="83" t="s">
        <v>2542</v>
      </c>
      <c r="B947" s="84" t="s">
        <v>2543</v>
      </c>
      <c r="C947" s="84" t="s">
        <v>533</v>
      </c>
      <c r="D947" s="86">
        <v>10.75</v>
      </c>
      <c r="E947" s="86">
        <v>-0.2</v>
      </c>
      <c r="F947" s="86">
        <v>-1.83</v>
      </c>
      <c r="G947" s="87" t="s">
        <v>626</v>
      </c>
      <c r="H947" s="86">
        <v>0.05</v>
      </c>
      <c r="I947" s="86">
        <v>0.0</v>
      </c>
      <c r="J947" s="86">
        <v>571.0</v>
      </c>
      <c r="K947" s="86">
        <v>0.36</v>
      </c>
      <c r="L947" s="86">
        <v>10.9</v>
      </c>
      <c r="M947" s="86">
        <v>10.88</v>
      </c>
      <c r="N947" s="86">
        <v>11.06</v>
      </c>
      <c r="O947" s="86">
        <v>8.0</v>
      </c>
      <c r="P947" s="87" t="s">
        <v>694</v>
      </c>
      <c r="Q947" s="86">
        <v>0.0</v>
      </c>
      <c r="R947" s="86">
        <v>0.0</v>
      </c>
      <c r="S947" s="88">
        <v>0.0</v>
      </c>
      <c r="T947" s="88">
        <v>0.0</v>
      </c>
      <c r="U947" s="89">
        <v>46132.0</v>
      </c>
      <c r="V947" s="84"/>
      <c r="W947" s="90"/>
    </row>
    <row r="948">
      <c r="A948" s="83" t="s">
        <v>2544</v>
      </c>
      <c r="B948" s="84" t="s">
        <v>2545</v>
      </c>
      <c r="C948" s="84" t="s">
        <v>547</v>
      </c>
      <c r="D948" s="86">
        <v>40.65</v>
      </c>
      <c r="E948" s="86">
        <v>-0.1</v>
      </c>
      <c r="F948" s="86">
        <v>-0.25</v>
      </c>
      <c r="G948" s="87" t="s">
        <v>553</v>
      </c>
      <c r="H948" s="86">
        <v>-0.13</v>
      </c>
      <c r="I948" s="86">
        <v>0.0</v>
      </c>
      <c r="J948" s="86">
        <v>414.0</v>
      </c>
      <c r="K948" s="86">
        <v>0.11</v>
      </c>
      <c r="L948" s="86">
        <v>40.74</v>
      </c>
      <c r="M948" s="86">
        <v>40.73</v>
      </c>
      <c r="N948" s="86">
        <v>40.73</v>
      </c>
      <c r="O948" s="86">
        <v>-128.0</v>
      </c>
      <c r="P948" s="87" t="s">
        <v>529</v>
      </c>
      <c r="Q948" s="86">
        <v>0.0</v>
      </c>
      <c r="R948" s="86">
        <v>-1.0</v>
      </c>
      <c r="S948" s="88">
        <v>120.0</v>
      </c>
      <c r="T948" s="88">
        <v>28.99</v>
      </c>
      <c r="U948" s="89">
        <v>46132.0</v>
      </c>
      <c r="V948" s="84"/>
      <c r="W948" s="90"/>
    </row>
    <row r="949">
      <c r="A949" s="83" t="s">
        <v>2546</v>
      </c>
      <c r="B949" s="84" t="s">
        <v>2547</v>
      </c>
      <c r="C949" s="84" t="s">
        <v>528</v>
      </c>
      <c r="D949" s="86">
        <v>20.9</v>
      </c>
      <c r="E949" s="86">
        <v>-0.1</v>
      </c>
      <c r="F949" s="86">
        <v>-0.48</v>
      </c>
      <c r="G949" s="87" t="s">
        <v>516</v>
      </c>
      <c r="H949" s="86">
        <v>-7.3</v>
      </c>
      <c r="I949" s="86">
        <v>3.0</v>
      </c>
      <c r="J949" s="86">
        <v>102.0</v>
      </c>
      <c r="K949" s="86">
        <v>0.11</v>
      </c>
      <c r="L949" s="86">
        <v>21.28</v>
      </c>
      <c r="M949" s="86">
        <v>21.94</v>
      </c>
      <c r="N949" s="86">
        <v>21.13</v>
      </c>
      <c r="O949" s="86">
        <v>3.0</v>
      </c>
      <c r="P949" s="87" t="s">
        <v>578</v>
      </c>
      <c r="Q949" s="86">
        <v>0.0</v>
      </c>
      <c r="R949" s="86">
        <v>0.0</v>
      </c>
      <c r="S949" s="88">
        <v>9.0</v>
      </c>
      <c r="T949" s="88">
        <v>8.82</v>
      </c>
      <c r="U949" s="89">
        <v>46132.0</v>
      </c>
      <c r="V949" s="84"/>
      <c r="W949" s="90"/>
    </row>
    <row r="950">
      <c r="A950" s="83" t="s">
        <v>2548</v>
      </c>
      <c r="B950" s="84" t="s">
        <v>2549</v>
      </c>
      <c r="C950" s="84" t="s">
        <v>639</v>
      </c>
      <c r="D950" s="86">
        <v>333.0</v>
      </c>
      <c r="E950" s="86">
        <v>22.5</v>
      </c>
      <c r="F950" s="86">
        <v>7.25</v>
      </c>
      <c r="G950" s="87" t="s">
        <v>694</v>
      </c>
      <c r="H950" s="86">
        <v>13.54</v>
      </c>
      <c r="I950" s="86">
        <v>3.0</v>
      </c>
      <c r="J950" s="86">
        <v>2937.0</v>
      </c>
      <c r="K950" s="86">
        <v>1.59</v>
      </c>
      <c r="L950" s="86">
        <v>297.8</v>
      </c>
      <c r="M950" s="86">
        <v>294.4</v>
      </c>
      <c r="N950" s="86">
        <v>274.48</v>
      </c>
      <c r="O950" s="86">
        <v>503.0</v>
      </c>
      <c r="P950" s="87" t="s">
        <v>540</v>
      </c>
      <c r="Q950" s="86">
        <v>13.0</v>
      </c>
      <c r="R950" s="86">
        <v>16.0</v>
      </c>
      <c r="S950" s="88">
        <v>0.0</v>
      </c>
      <c r="T950" s="88">
        <v>0.0</v>
      </c>
      <c r="U950" s="89">
        <v>46132.0</v>
      </c>
      <c r="V950" s="84"/>
      <c r="W950" s="90"/>
    </row>
    <row r="951">
      <c r="A951" s="83" t="s">
        <v>2550</v>
      </c>
      <c r="B951" s="84" t="s">
        <v>2551</v>
      </c>
      <c r="C951" s="84" t="s">
        <v>561</v>
      </c>
      <c r="D951" s="86">
        <v>48.0</v>
      </c>
      <c r="E951" s="86">
        <v>-2.3</v>
      </c>
      <c r="F951" s="86">
        <v>-4.57</v>
      </c>
      <c r="G951" s="87" t="s">
        <v>566</v>
      </c>
      <c r="H951" s="86">
        <v>9.58</v>
      </c>
      <c r="I951" s="86">
        <v>2.0</v>
      </c>
      <c r="J951" s="86">
        <v>13193.0</v>
      </c>
      <c r="K951" s="86">
        <v>12.21</v>
      </c>
      <c r="L951" s="86">
        <v>49.03</v>
      </c>
      <c r="M951" s="86">
        <v>44.96</v>
      </c>
      <c r="N951" s="86">
        <v>43.7</v>
      </c>
      <c r="O951" s="86">
        <v>-43.0</v>
      </c>
      <c r="P951" s="87" t="s">
        <v>566</v>
      </c>
      <c r="Q951" s="86">
        <v>0.0</v>
      </c>
      <c r="R951" s="86">
        <v>-19.0</v>
      </c>
      <c r="S951" s="88">
        <v>3896.0</v>
      </c>
      <c r="T951" s="88">
        <v>29.53</v>
      </c>
      <c r="U951" s="89">
        <v>46132.0</v>
      </c>
      <c r="V951" s="84"/>
      <c r="W951" s="90"/>
    </row>
    <row r="952">
      <c r="A952" s="83" t="s">
        <v>2552</v>
      </c>
      <c r="B952" s="84" t="s">
        <v>2553</v>
      </c>
      <c r="C952" s="84" t="s">
        <v>528</v>
      </c>
      <c r="D952" s="86">
        <v>29.0</v>
      </c>
      <c r="E952" s="86">
        <v>0.6</v>
      </c>
      <c r="F952" s="86">
        <v>2.11</v>
      </c>
      <c r="G952" s="87" t="s">
        <v>554</v>
      </c>
      <c r="H952" s="86">
        <v>5.34</v>
      </c>
      <c r="I952" s="86">
        <v>2.0</v>
      </c>
      <c r="J952" s="86">
        <v>49.0</v>
      </c>
      <c r="K952" s="86">
        <v>0.08</v>
      </c>
      <c r="L952" s="86">
        <v>28.29</v>
      </c>
      <c r="M952" s="86">
        <v>28.34</v>
      </c>
      <c r="N952" s="86">
        <v>27.24</v>
      </c>
      <c r="O952" s="86">
        <v>5.0</v>
      </c>
      <c r="P952" s="87" t="s">
        <v>530</v>
      </c>
      <c r="Q952" s="86">
        <v>0.0</v>
      </c>
      <c r="R952" s="86">
        <v>0.0</v>
      </c>
      <c r="S952" s="88">
        <v>0.0</v>
      </c>
      <c r="T952" s="88">
        <v>0.0</v>
      </c>
      <c r="U952" s="89">
        <v>46132.0</v>
      </c>
      <c r="V952" s="84"/>
      <c r="W952" s="90"/>
    </row>
    <row r="953">
      <c r="A953" s="83" t="s">
        <v>2554</v>
      </c>
      <c r="B953" s="84" t="s">
        <v>2555</v>
      </c>
      <c r="C953" s="84" t="s">
        <v>561</v>
      </c>
      <c r="D953" s="86">
        <v>100.5</v>
      </c>
      <c r="E953" s="86">
        <v>7.4</v>
      </c>
      <c r="F953" s="86">
        <v>7.95</v>
      </c>
      <c r="G953" s="87" t="s">
        <v>534</v>
      </c>
      <c r="H953" s="86">
        <v>14.0</v>
      </c>
      <c r="I953" s="86">
        <v>0.0</v>
      </c>
      <c r="J953" s="86">
        <v>6260.0</v>
      </c>
      <c r="K953" s="86">
        <v>7.98</v>
      </c>
      <c r="L953" s="86">
        <v>93.72</v>
      </c>
      <c r="M953" s="86">
        <v>89.68</v>
      </c>
      <c r="N953" s="86">
        <v>85.91</v>
      </c>
      <c r="O953" s="86">
        <v>1302.0</v>
      </c>
      <c r="P953" s="87" t="s">
        <v>534</v>
      </c>
      <c r="Q953" s="86">
        <v>0.0</v>
      </c>
      <c r="R953" s="86">
        <v>299.0</v>
      </c>
      <c r="S953" s="88">
        <v>2345.0</v>
      </c>
      <c r="T953" s="88">
        <v>37.46</v>
      </c>
      <c r="U953" s="89">
        <v>46132.0</v>
      </c>
      <c r="V953" s="84"/>
      <c r="W953" s="90"/>
    </row>
    <row r="954">
      <c r="A954" s="83" t="s">
        <v>2556</v>
      </c>
      <c r="B954" s="84" t="s">
        <v>2557</v>
      </c>
      <c r="C954" s="84" t="s">
        <v>956</v>
      </c>
      <c r="D954" s="86">
        <v>11.9</v>
      </c>
      <c r="E954" s="86">
        <v>-0.25</v>
      </c>
      <c r="F954" s="86">
        <v>-2.06</v>
      </c>
      <c r="G954" s="87" t="s">
        <v>566</v>
      </c>
      <c r="H954" s="86">
        <v>-2.04</v>
      </c>
      <c r="I954" s="86">
        <v>0.0</v>
      </c>
      <c r="J954" s="86">
        <v>3521.0</v>
      </c>
      <c r="K954" s="86">
        <v>0.45</v>
      </c>
      <c r="L954" s="86">
        <v>12.17</v>
      </c>
      <c r="M954" s="86">
        <v>12.18</v>
      </c>
      <c r="N954" s="86">
        <v>12.27</v>
      </c>
      <c r="O954" s="86">
        <v>-1823.0</v>
      </c>
      <c r="P954" s="87" t="s">
        <v>566</v>
      </c>
      <c r="Q954" s="86">
        <v>0.0</v>
      </c>
      <c r="R954" s="86">
        <v>-1.0</v>
      </c>
      <c r="S954" s="88">
        <v>208.0</v>
      </c>
      <c r="T954" s="88">
        <v>5.91</v>
      </c>
      <c r="U954" s="89">
        <v>46132.0</v>
      </c>
      <c r="V954" s="84"/>
      <c r="W954" s="90"/>
    </row>
    <row r="955">
      <c r="A955" s="83" t="s">
        <v>2558</v>
      </c>
      <c r="B955" s="84" t="s">
        <v>2559</v>
      </c>
      <c r="C955" s="84" t="s">
        <v>547</v>
      </c>
      <c r="D955" s="86">
        <v>78.0</v>
      </c>
      <c r="E955" s="86">
        <v>-0.3</v>
      </c>
      <c r="F955" s="86">
        <v>-0.38</v>
      </c>
      <c r="G955" s="87" t="s">
        <v>582</v>
      </c>
      <c r="H955" s="86">
        <v>3.82</v>
      </c>
      <c r="I955" s="86">
        <v>0.0</v>
      </c>
      <c r="J955" s="86">
        <v>1321.0</v>
      </c>
      <c r="K955" s="86">
        <v>0.23</v>
      </c>
      <c r="L955" s="86">
        <v>77.44</v>
      </c>
      <c r="M955" s="86">
        <v>76.56</v>
      </c>
      <c r="N955" s="86">
        <v>77.13</v>
      </c>
      <c r="O955" s="86">
        <v>439.0</v>
      </c>
      <c r="P955" s="87" t="s">
        <v>554</v>
      </c>
      <c r="Q955" s="86">
        <v>-80.0</v>
      </c>
      <c r="R955" s="86">
        <v>-70.0</v>
      </c>
      <c r="S955" s="88">
        <v>200.0</v>
      </c>
      <c r="T955" s="88">
        <v>15.14</v>
      </c>
      <c r="U955" s="89">
        <v>46132.0</v>
      </c>
      <c r="V955" s="84"/>
      <c r="W955" s="90"/>
    </row>
    <row r="956">
      <c r="A956" s="83" t="s">
        <v>2560</v>
      </c>
      <c r="B956" s="84" t="s">
        <v>2561</v>
      </c>
      <c r="C956" s="84" t="s">
        <v>538</v>
      </c>
      <c r="D956" s="86">
        <v>36.9</v>
      </c>
      <c r="E956" s="86">
        <v>0.05</v>
      </c>
      <c r="F956" s="86">
        <v>0.14</v>
      </c>
      <c r="G956" s="87" t="s">
        <v>578</v>
      </c>
      <c r="H956" s="86">
        <v>5.65</v>
      </c>
      <c r="I956" s="86">
        <v>0.0</v>
      </c>
      <c r="J956" s="86">
        <v>874.0</v>
      </c>
      <c r="K956" s="86">
        <v>0.72</v>
      </c>
      <c r="L956" s="86">
        <v>36.01</v>
      </c>
      <c r="M956" s="86">
        <v>34.89</v>
      </c>
      <c r="N956" s="86">
        <v>34.23</v>
      </c>
      <c r="O956" s="86">
        <v>-56.0</v>
      </c>
      <c r="P956" s="87" t="s">
        <v>553</v>
      </c>
      <c r="Q956" s="86">
        <v>0.0</v>
      </c>
      <c r="R956" s="86">
        <v>-16.0</v>
      </c>
      <c r="S956" s="88">
        <v>288.0</v>
      </c>
      <c r="T956" s="88">
        <v>32.95</v>
      </c>
      <c r="U956" s="89">
        <v>46132.0</v>
      </c>
      <c r="V956" s="84" t="s">
        <v>2562</v>
      </c>
      <c r="W956" s="90"/>
    </row>
    <row r="957">
      <c r="A957" s="83" t="s">
        <v>2563</v>
      </c>
      <c r="B957" s="84" t="s">
        <v>2564</v>
      </c>
      <c r="C957" s="84" t="s">
        <v>528</v>
      </c>
      <c r="D957" s="86">
        <v>52.6</v>
      </c>
      <c r="E957" s="86">
        <v>-0.8</v>
      </c>
      <c r="F957" s="86">
        <v>-1.5</v>
      </c>
      <c r="G957" s="87" t="s">
        <v>566</v>
      </c>
      <c r="H957" s="86">
        <v>2.65</v>
      </c>
      <c r="I957" s="86">
        <v>1.0</v>
      </c>
      <c r="J957" s="86">
        <v>22296.0</v>
      </c>
      <c r="K957" s="86">
        <v>0.35</v>
      </c>
      <c r="L957" s="86">
        <v>53.42</v>
      </c>
      <c r="M957" s="86">
        <v>50.76</v>
      </c>
      <c r="N957" s="86">
        <v>48.58</v>
      </c>
      <c r="O957" s="86">
        <v>-1543.0</v>
      </c>
      <c r="P957" s="87" t="s">
        <v>582</v>
      </c>
      <c r="Q957" s="86">
        <v>-848.0</v>
      </c>
      <c r="R957" s="86">
        <v>-182.0</v>
      </c>
      <c r="S957" s="88">
        <v>7497.0</v>
      </c>
      <c r="T957" s="88">
        <v>33.62</v>
      </c>
      <c r="U957" s="89">
        <v>46132.0</v>
      </c>
      <c r="V957" s="84"/>
      <c r="W957" s="90"/>
    </row>
    <row r="958">
      <c r="A958" s="83" t="s">
        <v>2565</v>
      </c>
      <c r="B958" s="84" t="s">
        <v>2566</v>
      </c>
      <c r="C958" s="84" t="s">
        <v>615</v>
      </c>
      <c r="D958" s="86">
        <v>24.8</v>
      </c>
      <c r="E958" s="86">
        <v>-0.15</v>
      </c>
      <c r="F958" s="86">
        <v>-0.6</v>
      </c>
      <c r="G958" s="87" t="s">
        <v>516</v>
      </c>
      <c r="H958" s="86">
        <v>-2.58</v>
      </c>
      <c r="I958" s="86">
        <v>0.0</v>
      </c>
      <c r="J958" s="86">
        <v>1175.0</v>
      </c>
      <c r="K958" s="86">
        <v>0.18</v>
      </c>
      <c r="L958" s="86">
        <v>25.07</v>
      </c>
      <c r="M958" s="86">
        <v>25.11</v>
      </c>
      <c r="N958" s="86">
        <v>25.14</v>
      </c>
      <c r="O958" s="86">
        <v>6.0</v>
      </c>
      <c r="P958" s="87" t="s">
        <v>694</v>
      </c>
      <c r="Q958" s="86">
        <v>0.0</v>
      </c>
      <c r="R958" s="86">
        <v>-19.0</v>
      </c>
      <c r="S958" s="88">
        <v>180.0</v>
      </c>
      <c r="T958" s="88">
        <v>15.32</v>
      </c>
      <c r="U958" s="89">
        <v>46132.0</v>
      </c>
      <c r="V958" s="84"/>
      <c r="W958" s="90"/>
    </row>
    <row r="959">
      <c r="A959" s="83" t="s">
        <v>2567</v>
      </c>
      <c r="B959" s="84" t="s">
        <v>2568</v>
      </c>
      <c r="C959" s="84" t="s">
        <v>538</v>
      </c>
      <c r="D959" s="86">
        <v>35.9</v>
      </c>
      <c r="E959" s="86">
        <v>1.75</v>
      </c>
      <c r="F959" s="86">
        <v>5.12</v>
      </c>
      <c r="G959" s="87" t="s">
        <v>539</v>
      </c>
      <c r="H959" s="86">
        <v>3.44</v>
      </c>
      <c r="I959" s="86">
        <v>1.0</v>
      </c>
      <c r="J959" s="86">
        <v>8707.0</v>
      </c>
      <c r="K959" s="86">
        <v>5.85</v>
      </c>
      <c r="L959" s="86">
        <v>34.28</v>
      </c>
      <c r="M959" s="86">
        <v>33.66</v>
      </c>
      <c r="N959" s="86">
        <v>34.14</v>
      </c>
      <c r="O959" s="86">
        <v>442.0</v>
      </c>
      <c r="P959" s="87" t="s">
        <v>539</v>
      </c>
      <c r="Q959" s="86">
        <v>0.0</v>
      </c>
      <c r="R959" s="86">
        <v>6.0</v>
      </c>
      <c r="S959" s="88">
        <v>3791.0</v>
      </c>
      <c r="T959" s="88">
        <v>43.54</v>
      </c>
      <c r="U959" s="89">
        <v>46132.0</v>
      </c>
      <c r="V959" s="84"/>
      <c r="W959" s="90"/>
    </row>
    <row r="960">
      <c r="A960" s="83" t="s">
        <v>2569</v>
      </c>
      <c r="B960" s="84" t="s">
        <v>2570</v>
      </c>
      <c r="C960" s="84" t="s">
        <v>547</v>
      </c>
      <c r="D960" s="86">
        <v>44.65</v>
      </c>
      <c r="E960" s="86">
        <v>-0.3</v>
      </c>
      <c r="F960" s="86">
        <v>-0.67</v>
      </c>
      <c r="G960" s="87" t="s">
        <v>566</v>
      </c>
      <c r="H960" s="86">
        <v>0.0</v>
      </c>
      <c r="I960" s="86">
        <v>0.0</v>
      </c>
      <c r="J960" s="86">
        <v>559.0</v>
      </c>
      <c r="K960" s="86">
        <v>0.13</v>
      </c>
      <c r="L960" s="86">
        <v>44.83</v>
      </c>
      <c r="M960" s="86">
        <v>45.49</v>
      </c>
      <c r="N960" s="86">
        <v>46.2</v>
      </c>
      <c r="O960" s="86">
        <v>-93.0</v>
      </c>
      <c r="P960" s="87" t="s">
        <v>529</v>
      </c>
      <c r="Q960" s="86">
        <v>0.0</v>
      </c>
      <c r="R960" s="86">
        <v>0.0</v>
      </c>
      <c r="S960" s="88">
        <v>89.0</v>
      </c>
      <c r="T960" s="88">
        <v>15.92</v>
      </c>
      <c r="U960" s="89">
        <v>46132.0</v>
      </c>
      <c r="V960" s="84"/>
      <c r="W960" s="90"/>
    </row>
    <row r="961">
      <c r="A961" s="83" t="s">
        <v>2571</v>
      </c>
      <c r="B961" s="84" t="s">
        <v>2572</v>
      </c>
      <c r="C961" s="84" t="s">
        <v>639</v>
      </c>
      <c r="D961" s="86">
        <v>113.5</v>
      </c>
      <c r="E961" s="86">
        <v>1.0</v>
      </c>
      <c r="F961" s="86">
        <v>0.89</v>
      </c>
      <c r="G961" s="87" t="s">
        <v>697</v>
      </c>
      <c r="H961" s="86">
        <v>3.16</v>
      </c>
      <c r="I961" s="86">
        <v>0.0</v>
      </c>
      <c r="J961" s="86">
        <v>24297.0</v>
      </c>
      <c r="K961" s="86">
        <v>0.65</v>
      </c>
      <c r="L961" s="86">
        <v>111.2</v>
      </c>
      <c r="M961" s="86">
        <v>110.5</v>
      </c>
      <c r="N961" s="86">
        <v>109.85</v>
      </c>
      <c r="O961" s="86">
        <v>-1122.0</v>
      </c>
      <c r="P961" s="87" t="s">
        <v>582</v>
      </c>
      <c r="Q961" s="86">
        <v>456.0</v>
      </c>
      <c r="R961" s="86">
        <v>-107.0</v>
      </c>
      <c r="S961" s="88">
        <v>10608.0</v>
      </c>
      <c r="T961" s="88">
        <v>43.66</v>
      </c>
      <c r="U961" s="89">
        <v>46132.0</v>
      </c>
      <c r="V961" s="84"/>
      <c r="W961" s="90"/>
    </row>
    <row r="962">
      <c r="A962" s="83" t="s">
        <v>2573</v>
      </c>
      <c r="B962" s="84" t="s">
        <v>2574</v>
      </c>
      <c r="C962" s="84" t="s">
        <v>561</v>
      </c>
      <c r="D962" s="86">
        <v>122.0</v>
      </c>
      <c r="E962" s="86">
        <v>0.0</v>
      </c>
      <c r="F962" s="86">
        <v>0.0</v>
      </c>
      <c r="G962" s="87" t="s">
        <v>544</v>
      </c>
      <c r="H962" s="86">
        <v>0.41</v>
      </c>
      <c r="I962" s="86">
        <v>0.0</v>
      </c>
      <c r="J962" s="86">
        <v>52.0</v>
      </c>
      <c r="K962" s="86">
        <v>0.08</v>
      </c>
      <c r="L962" s="86">
        <v>121.9</v>
      </c>
      <c r="M962" s="86">
        <v>120.9</v>
      </c>
      <c r="N962" s="86">
        <v>119.75</v>
      </c>
      <c r="O962" s="86">
        <v>12.0</v>
      </c>
      <c r="P962" s="87" t="s">
        <v>554</v>
      </c>
      <c r="Q962" s="86">
        <v>0.0</v>
      </c>
      <c r="R962" s="86">
        <v>-5.0</v>
      </c>
      <c r="S962" s="88">
        <v>2.0</v>
      </c>
      <c r="T962" s="88">
        <v>3.85</v>
      </c>
      <c r="U962" s="89">
        <v>46132.0</v>
      </c>
      <c r="V962" s="84"/>
      <c r="W962" s="90"/>
    </row>
    <row r="963">
      <c r="A963" s="83" t="s">
        <v>2575</v>
      </c>
      <c r="B963" s="84" t="s">
        <v>2576</v>
      </c>
      <c r="C963" s="84" t="s">
        <v>565</v>
      </c>
      <c r="D963" s="86">
        <v>50.3</v>
      </c>
      <c r="E963" s="86">
        <v>-0.5</v>
      </c>
      <c r="F963" s="86">
        <v>-0.98</v>
      </c>
      <c r="G963" s="87" t="s">
        <v>626</v>
      </c>
      <c r="H963" s="86">
        <v>0.21</v>
      </c>
      <c r="I963" s="86">
        <v>0.0</v>
      </c>
      <c r="J963" s="86">
        <v>330.0</v>
      </c>
      <c r="K963" s="86">
        <v>0.42</v>
      </c>
      <c r="L963" s="86">
        <v>50.46</v>
      </c>
      <c r="M963" s="86">
        <v>50.59</v>
      </c>
      <c r="N963" s="86">
        <v>50.46</v>
      </c>
      <c r="O963" s="86">
        <v>-30.0</v>
      </c>
      <c r="P963" s="87" t="s">
        <v>582</v>
      </c>
      <c r="Q963" s="86">
        <v>0.0</v>
      </c>
      <c r="R963" s="86">
        <v>-7.0</v>
      </c>
      <c r="S963" s="88">
        <v>16.0</v>
      </c>
      <c r="T963" s="88">
        <v>4.85</v>
      </c>
      <c r="U963" s="89">
        <v>46132.0</v>
      </c>
      <c r="V963" s="84"/>
      <c r="W963" s="90"/>
    </row>
    <row r="964">
      <c r="A964" s="83" t="s">
        <v>2577</v>
      </c>
      <c r="B964" s="84" t="s">
        <v>2578</v>
      </c>
      <c r="C964" s="84" t="s">
        <v>639</v>
      </c>
      <c r="D964" s="86">
        <v>251.5</v>
      </c>
      <c r="E964" s="86">
        <v>-13.0</v>
      </c>
      <c r="F964" s="86">
        <v>-4.91</v>
      </c>
      <c r="G964" s="87" t="s">
        <v>524</v>
      </c>
      <c r="H964" s="86">
        <v>2.83</v>
      </c>
      <c r="I964" s="86">
        <v>5.0</v>
      </c>
      <c r="J964" s="86">
        <v>33051.0</v>
      </c>
      <c r="K964" s="86">
        <v>6.83</v>
      </c>
      <c r="L964" s="86">
        <v>250.0</v>
      </c>
      <c r="M964" s="86">
        <v>236.3</v>
      </c>
      <c r="N964" s="86">
        <v>205.82</v>
      </c>
      <c r="O964" s="86">
        <v>-6999.0</v>
      </c>
      <c r="P964" s="87" t="s">
        <v>544</v>
      </c>
      <c r="Q964" s="86">
        <v>-75.0</v>
      </c>
      <c r="R964" s="86">
        <v>-419.0</v>
      </c>
      <c r="S964" s="88">
        <v>12864.0</v>
      </c>
      <c r="T964" s="88">
        <v>38.92</v>
      </c>
      <c r="U964" s="89">
        <v>46132.0</v>
      </c>
      <c r="V964" s="84"/>
      <c r="W964" s="90"/>
    </row>
    <row r="965">
      <c r="A965" s="83" t="s">
        <v>2579</v>
      </c>
      <c r="B965" s="84" t="s">
        <v>2580</v>
      </c>
      <c r="C965" s="84" t="s">
        <v>615</v>
      </c>
      <c r="D965" s="86">
        <v>40.5</v>
      </c>
      <c r="E965" s="86">
        <v>-0.5</v>
      </c>
      <c r="F965" s="86">
        <v>-1.22</v>
      </c>
      <c r="G965" s="87" t="s">
        <v>664</v>
      </c>
      <c r="H965" s="86">
        <v>-1.81</v>
      </c>
      <c r="I965" s="86">
        <v>0.0</v>
      </c>
      <c r="J965" s="86">
        <v>707.0</v>
      </c>
      <c r="K965" s="86">
        <v>0.22</v>
      </c>
      <c r="L965" s="86">
        <v>40.88</v>
      </c>
      <c r="M965" s="86">
        <v>40.94</v>
      </c>
      <c r="N965" s="86">
        <v>40.52</v>
      </c>
      <c r="O965" s="86">
        <v>54.0</v>
      </c>
      <c r="P965" s="87" t="s">
        <v>575</v>
      </c>
      <c r="Q965" s="86">
        <v>0.0</v>
      </c>
      <c r="R965" s="86">
        <v>0.0</v>
      </c>
      <c r="S965" s="88">
        <v>108.0</v>
      </c>
      <c r="T965" s="88">
        <v>15.28</v>
      </c>
      <c r="U965" s="89">
        <v>46132.0</v>
      </c>
      <c r="V965" s="84"/>
      <c r="W965" s="90"/>
    </row>
    <row r="966">
      <c r="A966" s="83" t="s">
        <v>2581</v>
      </c>
      <c r="B966" s="84" t="s">
        <v>2582</v>
      </c>
      <c r="C966" s="84" t="s">
        <v>533</v>
      </c>
      <c r="D966" s="86">
        <v>65.9</v>
      </c>
      <c r="E966" s="86">
        <v>2.8</v>
      </c>
      <c r="F966" s="86">
        <v>4.44</v>
      </c>
      <c r="G966" s="87" t="s">
        <v>534</v>
      </c>
      <c r="H966" s="86">
        <v>15.43</v>
      </c>
      <c r="I966" s="86">
        <v>0.0</v>
      </c>
      <c r="J966" s="86">
        <v>4795.0</v>
      </c>
      <c r="K966" s="86">
        <v>1.66</v>
      </c>
      <c r="L966" s="86">
        <v>63.0</v>
      </c>
      <c r="M966" s="86">
        <v>58.69</v>
      </c>
      <c r="N966" s="86">
        <v>57.95</v>
      </c>
      <c r="O966" s="86">
        <v>1066.0</v>
      </c>
      <c r="P966" s="87" t="s">
        <v>554</v>
      </c>
      <c r="Q966" s="86">
        <v>0.0</v>
      </c>
      <c r="R966" s="86">
        <v>74.0</v>
      </c>
      <c r="S966" s="88">
        <v>1990.0</v>
      </c>
      <c r="T966" s="88">
        <v>41.5</v>
      </c>
      <c r="U966" s="89">
        <v>46132.0</v>
      </c>
      <c r="V966" s="84" t="s">
        <v>2583</v>
      </c>
      <c r="W966" s="90"/>
    </row>
    <row r="967">
      <c r="A967" s="83" t="s">
        <v>2584</v>
      </c>
      <c r="B967" s="84" t="s">
        <v>2585</v>
      </c>
      <c r="C967" s="84" t="s">
        <v>533</v>
      </c>
      <c r="D967" s="86">
        <v>107.5</v>
      </c>
      <c r="E967" s="86">
        <v>9.6</v>
      </c>
      <c r="F967" s="86">
        <v>9.81</v>
      </c>
      <c r="G967" s="87" t="s">
        <v>534</v>
      </c>
      <c r="H967" s="86">
        <v>26.41</v>
      </c>
      <c r="I967" s="86">
        <v>2.0</v>
      </c>
      <c r="J967" s="86">
        <v>1096.0</v>
      </c>
      <c r="K967" s="86">
        <v>3.53</v>
      </c>
      <c r="L967" s="86">
        <v>93.68</v>
      </c>
      <c r="M967" s="86">
        <v>88.46</v>
      </c>
      <c r="N967" s="86">
        <v>87.09</v>
      </c>
      <c r="O967" s="86">
        <v>153.0</v>
      </c>
      <c r="P967" s="87" t="s">
        <v>554</v>
      </c>
      <c r="Q967" s="86">
        <v>0.0</v>
      </c>
      <c r="R967" s="86">
        <v>-8.0</v>
      </c>
      <c r="S967" s="88">
        <v>276.0</v>
      </c>
      <c r="T967" s="88">
        <v>25.18</v>
      </c>
      <c r="U967" s="89">
        <v>46132.0</v>
      </c>
      <c r="V967" s="84"/>
      <c r="W967" s="90"/>
    </row>
    <row r="968">
      <c r="A968" s="83" t="s">
        <v>2586</v>
      </c>
      <c r="B968" s="84" t="s">
        <v>2587</v>
      </c>
      <c r="C968" s="84" t="s">
        <v>543</v>
      </c>
      <c r="D968" s="86">
        <v>35.15</v>
      </c>
      <c r="E968" s="86">
        <v>0.15</v>
      </c>
      <c r="F968" s="86">
        <v>0.43</v>
      </c>
      <c r="G968" s="87" t="s">
        <v>530</v>
      </c>
      <c r="H968" s="86">
        <v>0.29</v>
      </c>
      <c r="I968" s="86">
        <v>0.0</v>
      </c>
      <c r="J968" s="86">
        <v>3.0</v>
      </c>
      <c r="K968" s="86">
        <v>0.0</v>
      </c>
      <c r="L968" s="86">
        <v>35.15</v>
      </c>
      <c r="M968" s="86">
        <v>34.91</v>
      </c>
      <c r="N968" s="86">
        <v>35.11</v>
      </c>
      <c r="O968" s="86">
        <v>1.0</v>
      </c>
      <c r="P968" s="87" t="s">
        <v>554</v>
      </c>
      <c r="Q968" s="86">
        <v>0.0</v>
      </c>
      <c r="R968" s="86">
        <v>0.0</v>
      </c>
      <c r="S968" s="88">
        <v>0.0</v>
      </c>
      <c r="T968" s="88">
        <v>0.0</v>
      </c>
      <c r="U968" s="89">
        <v>46132.0</v>
      </c>
      <c r="V968" s="84"/>
      <c r="W968" s="90"/>
    </row>
    <row r="969">
      <c r="A969" s="83" t="s">
        <v>2588</v>
      </c>
      <c r="B969" s="84" t="s">
        <v>2589</v>
      </c>
      <c r="C969" s="84" t="s">
        <v>754</v>
      </c>
      <c r="D969" s="86">
        <v>262.5</v>
      </c>
      <c r="E969" s="86">
        <v>2.5</v>
      </c>
      <c r="F969" s="86">
        <v>0.96</v>
      </c>
      <c r="G969" s="87" t="s">
        <v>612</v>
      </c>
      <c r="H969" s="86">
        <v>-0.37</v>
      </c>
      <c r="I969" s="86">
        <v>0.0</v>
      </c>
      <c r="J969" s="86">
        <v>835.0</v>
      </c>
      <c r="K969" s="86">
        <v>0.6</v>
      </c>
      <c r="L969" s="86">
        <v>262.6</v>
      </c>
      <c r="M969" s="86">
        <v>262.6</v>
      </c>
      <c r="N969" s="86">
        <v>265.77</v>
      </c>
      <c r="O969" s="86">
        <v>-24.0</v>
      </c>
      <c r="P969" s="87" t="s">
        <v>566</v>
      </c>
      <c r="Q969" s="86">
        <v>-215.0</v>
      </c>
      <c r="R969" s="86">
        <v>1.0</v>
      </c>
      <c r="S969" s="88">
        <v>320.0</v>
      </c>
      <c r="T969" s="88">
        <v>38.32</v>
      </c>
      <c r="U969" s="89">
        <v>46132.0</v>
      </c>
      <c r="V969" s="84"/>
      <c r="W969" s="90"/>
    </row>
    <row r="970">
      <c r="A970" s="83" t="s">
        <v>2590</v>
      </c>
      <c r="B970" s="84" t="s">
        <v>2591</v>
      </c>
      <c r="C970" s="84" t="s">
        <v>601</v>
      </c>
      <c r="D970" s="86">
        <v>31.45</v>
      </c>
      <c r="E970" s="86">
        <v>1.75</v>
      </c>
      <c r="F970" s="86">
        <v>5.89</v>
      </c>
      <c r="G970" s="87" t="s">
        <v>578</v>
      </c>
      <c r="H970" s="86">
        <v>9.01</v>
      </c>
      <c r="I970" s="86">
        <v>0.0</v>
      </c>
      <c r="J970" s="86">
        <v>3701.0</v>
      </c>
      <c r="K970" s="86">
        <v>1.81</v>
      </c>
      <c r="L970" s="86">
        <v>29.57</v>
      </c>
      <c r="M970" s="86">
        <v>28.82</v>
      </c>
      <c r="N970" s="86">
        <v>28.7</v>
      </c>
      <c r="O970" s="86">
        <v>-413.0</v>
      </c>
      <c r="P970" s="87" t="s">
        <v>570</v>
      </c>
      <c r="Q970" s="86">
        <v>0.0</v>
      </c>
      <c r="R970" s="86">
        <v>23.0</v>
      </c>
      <c r="S970" s="88">
        <v>1301.0</v>
      </c>
      <c r="T970" s="88">
        <v>35.15</v>
      </c>
      <c r="U970" s="89">
        <v>46132.0</v>
      </c>
      <c r="V970" s="84"/>
      <c r="W970" s="90"/>
    </row>
    <row r="971">
      <c r="A971" s="83" t="s">
        <v>2592</v>
      </c>
      <c r="B971" s="84" t="s">
        <v>2593</v>
      </c>
      <c r="C971" s="84" t="s">
        <v>533</v>
      </c>
      <c r="D971" s="86">
        <v>532.0</v>
      </c>
      <c r="E971" s="86">
        <v>-14.0</v>
      </c>
      <c r="F971" s="86">
        <v>-2.56</v>
      </c>
      <c r="G971" s="87" t="s">
        <v>566</v>
      </c>
      <c r="H971" s="86">
        <v>2.52</v>
      </c>
      <c r="I971" s="86">
        <v>0.0</v>
      </c>
      <c r="J971" s="86">
        <v>1465.0</v>
      </c>
      <c r="K971" s="86">
        <v>1.83</v>
      </c>
      <c r="L971" s="86">
        <v>540.4</v>
      </c>
      <c r="M971" s="86">
        <v>520.9</v>
      </c>
      <c r="N971" s="86">
        <v>506.15</v>
      </c>
      <c r="O971" s="86">
        <v>381.0</v>
      </c>
      <c r="P971" s="87" t="s">
        <v>539</v>
      </c>
      <c r="Q971" s="86">
        <v>-670.0</v>
      </c>
      <c r="R971" s="86">
        <v>-4.0</v>
      </c>
      <c r="S971" s="88">
        <v>305.0</v>
      </c>
      <c r="T971" s="88">
        <v>20.82</v>
      </c>
      <c r="U971" s="89">
        <v>46132.0</v>
      </c>
      <c r="V971" s="84"/>
      <c r="W971" s="90"/>
    </row>
    <row r="972">
      <c r="A972" s="83" t="s">
        <v>2594</v>
      </c>
      <c r="B972" s="84" t="s">
        <v>2595</v>
      </c>
      <c r="C972" s="84" t="s">
        <v>533</v>
      </c>
      <c r="D972" s="86">
        <v>126.5</v>
      </c>
      <c r="E972" s="86">
        <v>11.5</v>
      </c>
      <c r="F972" s="86">
        <v>10.0</v>
      </c>
      <c r="G972" s="87" t="s">
        <v>694</v>
      </c>
      <c r="H972" s="86">
        <v>9.24</v>
      </c>
      <c r="I972" s="86">
        <v>8.0</v>
      </c>
      <c r="J972" s="86">
        <v>15494.0</v>
      </c>
      <c r="K972" s="86">
        <v>2.08</v>
      </c>
      <c r="L972" s="86">
        <v>114.9</v>
      </c>
      <c r="M972" s="86">
        <v>108.2</v>
      </c>
      <c r="N972" s="86">
        <v>90.48</v>
      </c>
      <c r="O972" s="86">
        <v>2525.0</v>
      </c>
      <c r="P972" s="87" t="s">
        <v>558</v>
      </c>
      <c r="Q972" s="86">
        <v>-645.0</v>
      </c>
      <c r="R972" s="86">
        <v>259.0</v>
      </c>
      <c r="S972" s="88">
        <v>0.0</v>
      </c>
      <c r="T972" s="88">
        <v>0.0</v>
      </c>
      <c r="U972" s="89">
        <v>46132.0</v>
      </c>
      <c r="V972" s="84"/>
      <c r="W972" s="90"/>
    </row>
    <row r="973">
      <c r="A973" s="83" t="s">
        <v>2596</v>
      </c>
      <c r="B973" s="84" t="s">
        <v>2597</v>
      </c>
      <c r="C973" s="84" t="s">
        <v>557</v>
      </c>
      <c r="D973" s="86">
        <v>25.75</v>
      </c>
      <c r="E973" s="86">
        <v>-0.25</v>
      </c>
      <c r="F973" s="86">
        <v>-0.96</v>
      </c>
      <c r="G973" s="87" t="s">
        <v>585</v>
      </c>
      <c r="H973" s="86">
        <v>1.59</v>
      </c>
      <c r="I973" s="86">
        <v>0.0</v>
      </c>
      <c r="J973" s="86">
        <v>85.0</v>
      </c>
      <c r="K973" s="86">
        <v>0.06</v>
      </c>
      <c r="L973" s="86">
        <v>25.78</v>
      </c>
      <c r="M973" s="86">
        <v>25.67</v>
      </c>
      <c r="N973" s="86">
        <v>25.73</v>
      </c>
      <c r="O973" s="86">
        <v>12.0</v>
      </c>
      <c r="P973" s="87" t="s">
        <v>554</v>
      </c>
      <c r="Q973" s="86">
        <v>0.0</v>
      </c>
      <c r="R973" s="86">
        <v>0.0</v>
      </c>
      <c r="S973" s="88">
        <v>17.0</v>
      </c>
      <c r="T973" s="88">
        <v>20.0</v>
      </c>
      <c r="U973" s="89">
        <v>46132.0</v>
      </c>
      <c r="V973" s="84"/>
      <c r="W973" s="90"/>
    </row>
    <row r="974">
      <c r="A974" s="83" t="s">
        <v>2598</v>
      </c>
      <c r="B974" s="84" t="s">
        <v>2599</v>
      </c>
      <c r="C974" s="84" t="s">
        <v>533</v>
      </c>
      <c r="D974" s="86">
        <v>63.0</v>
      </c>
      <c r="E974" s="86">
        <v>0.5</v>
      </c>
      <c r="F974" s="86">
        <v>0.8</v>
      </c>
      <c r="G974" s="87" t="s">
        <v>578</v>
      </c>
      <c r="H974" s="86">
        <v>3.93</v>
      </c>
      <c r="I974" s="86">
        <v>0.0</v>
      </c>
      <c r="J974" s="86">
        <v>350.0</v>
      </c>
      <c r="K974" s="86">
        <v>0.45</v>
      </c>
      <c r="L974" s="86">
        <v>61.86</v>
      </c>
      <c r="M974" s="86">
        <v>61.17</v>
      </c>
      <c r="N974" s="86">
        <v>59.6</v>
      </c>
      <c r="O974" s="86">
        <v>37.0</v>
      </c>
      <c r="P974" s="87" t="s">
        <v>578</v>
      </c>
      <c r="Q974" s="86">
        <v>-28.0</v>
      </c>
      <c r="R974" s="86">
        <v>0.0</v>
      </c>
      <c r="S974" s="88">
        <v>88.0</v>
      </c>
      <c r="T974" s="88">
        <v>25.14</v>
      </c>
      <c r="U974" s="89">
        <v>46132.0</v>
      </c>
      <c r="V974" s="84"/>
      <c r="W974" s="90"/>
    </row>
    <row r="975">
      <c r="A975" s="83" t="s">
        <v>2600</v>
      </c>
      <c r="B975" s="84" t="s">
        <v>2601</v>
      </c>
      <c r="C975" s="84" t="s">
        <v>543</v>
      </c>
      <c r="D975" s="86">
        <v>24.0</v>
      </c>
      <c r="E975" s="86">
        <v>0.0</v>
      </c>
      <c r="F975" s="86">
        <v>0.0</v>
      </c>
      <c r="G975" s="87" t="s">
        <v>582</v>
      </c>
      <c r="H975" s="86">
        <v>4.3</v>
      </c>
      <c r="I975" s="86">
        <v>0.0</v>
      </c>
      <c r="J975" s="86">
        <v>37.0</v>
      </c>
      <c r="K975" s="86">
        <v>0.03</v>
      </c>
      <c r="L975" s="86">
        <v>23.61</v>
      </c>
      <c r="M975" s="86">
        <v>23.29</v>
      </c>
      <c r="N975" s="86">
        <v>23.12</v>
      </c>
      <c r="O975" s="86">
        <v>-3.0</v>
      </c>
      <c r="P975" s="87" t="s">
        <v>585</v>
      </c>
      <c r="Q975" s="86">
        <v>0.0</v>
      </c>
      <c r="R975" s="86">
        <v>0.0</v>
      </c>
      <c r="S975" s="88">
        <v>6.0</v>
      </c>
      <c r="T975" s="88">
        <v>16.22</v>
      </c>
      <c r="U975" s="89">
        <v>46132.0</v>
      </c>
      <c r="V975" s="84"/>
      <c r="W975" s="90"/>
    </row>
    <row r="976">
      <c r="A976" s="83" t="s">
        <v>2602</v>
      </c>
      <c r="B976" s="84" t="s">
        <v>2603</v>
      </c>
      <c r="C976" s="84" t="s">
        <v>601</v>
      </c>
      <c r="D976" s="86">
        <v>42.85</v>
      </c>
      <c r="E976" s="86">
        <v>0.2</v>
      </c>
      <c r="F976" s="86">
        <v>0.47</v>
      </c>
      <c r="G976" s="87" t="s">
        <v>554</v>
      </c>
      <c r="H976" s="86">
        <v>3.46</v>
      </c>
      <c r="I976" s="86">
        <v>0.0</v>
      </c>
      <c r="J976" s="86">
        <v>26.0</v>
      </c>
      <c r="K976" s="86">
        <v>0.06</v>
      </c>
      <c r="L976" s="86">
        <v>42.18</v>
      </c>
      <c r="M976" s="86">
        <v>41.64</v>
      </c>
      <c r="N976" s="86">
        <v>41.3</v>
      </c>
      <c r="O976" s="86">
        <v>-1.0</v>
      </c>
      <c r="P976" s="87" t="s">
        <v>516</v>
      </c>
      <c r="Q976" s="86">
        <v>0.0</v>
      </c>
      <c r="R976" s="86">
        <v>0.0</v>
      </c>
      <c r="S976" s="88">
        <v>6.0</v>
      </c>
      <c r="T976" s="88">
        <v>23.08</v>
      </c>
      <c r="U976" s="89">
        <v>46132.0</v>
      </c>
      <c r="V976" s="84"/>
      <c r="W976" s="90"/>
    </row>
    <row r="977">
      <c r="A977" s="83" t="s">
        <v>2604</v>
      </c>
      <c r="B977" s="84" t="s">
        <v>2605</v>
      </c>
      <c r="C977" s="84" t="s">
        <v>892</v>
      </c>
      <c r="D977" s="86">
        <v>19.3</v>
      </c>
      <c r="E977" s="86">
        <v>0.4</v>
      </c>
      <c r="F977" s="86">
        <v>2.12</v>
      </c>
      <c r="G977" s="87" t="s">
        <v>612</v>
      </c>
      <c r="H977" s="86">
        <v>-3.47</v>
      </c>
      <c r="I977" s="86">
        <v>0.0</v>
      </c>
      <c r="J977" s="86">
        <v>571.0</v>
      </c>
      <c r="K977" s="86">
        <v>0.12</v>
      </c>
      <c r="L977" s="86">
        <v>19.3</v>
      </c>
      <c r="M977" s="86">
        <v>19.66</v>
      </c>
      <c r="N977" s="86">
        <v>19.54</v>
      </c>
      <c r="O977" s="86">
        <v>-184.0</v>
      </c>
      <c r="P977" s="87" t="s">
        <v>516</v>
      </c>
      <c r="Q977" s="86">
        <v>100.0</v>
      </c>
      <c r="R977" s="86">
        <v>-14.0</v>
      </c>
      <c r="S977" s="88">
        <v>82.0</v>
      </c>
      <c r="T977" s="88">
        <v>14.36</v>
      </c>
      <c r="U977" s="89">
        <v>46132.0</v>
      </c>
      <c r="V977" s="84"/>
      <c r="W977" s="90"/>
    </row>
    <row r="978">
      <c r="A978" s="83" t="s">
        <v>2606</v>
      </c>
      <c r="B978" s="84" t="s">
        <v>2607</v>
      </c>
      <c r="C978" s="84" t="s">
        <v>533</v>
      </c>
      <c r="D978" s="86">
        <v>1260.0</v>
      </c>
      <c r="E978" s="86">
        <v>-10.0</v>
      </c>
      <c r="F978" s="86">
        <v>-0.79</v>
      </c>
      <c r="G978" s="87" t="s">
        <v>566</v>
      </c>
      <c r="H978" s="86">
        <v>11.97</v>
      </c>
      <c r="I978" s="86">
        <v>1.0</v>
      </c>
      <c r="J978" s="86">
        <v>1799.0</v>
      </c>
      <c r="K978" s="86">
        <v>2.41</v>
      </c>
      <c r="L978" s="86">
        <v>1237.0</v>
      </c>
      <c r="M978" s="86">
        <v>1168.0</v>
      </c>
      <c r="N978" s="86">
        <v>1152.25</v>
      </c>
      <c r="O978" s="86">
        <v>-78.0</v>
      </c>
      <c r="P978" s="87" t="s">
        <v>664</v>
      </c>
      <c r="Q978" s="86">
        <v>-42.0</v>
      </c>
      <c r="R978" s="86">
        <v>4.0</v>
      </c>
      <c r="S978" s="88">
        <v>727.0</v>
      </c>
      <c r="T978" s="88">
        <v>40.41</v>
      </c>
      <c r="U978" s="89">
        <v>46132.0</v>
      </c>
      <c r="V978" s="84"/>
      <c r="W978" s="84"/>
    </row>
    <row r="979">
      <c r="A979" s="83" t="s">
        <v>2608</v>
      </c>
      <c r="B979" s="84" t="s">
        <v>2609</v>
      </c>
      <c r="C979" s="84" t="s">
        <v>561</v>
      </c>
      <c r="D979" s="86">
        <v>73.2</v>
      </c>
      <c r="E979" s="86">
        <v>3.2</v>
      </c>
      <c r="F979" s="86">
        <v>4.57</v>
      </c>
      <c r="G979" s="87" t="s">
        <v>674</v>
      </c>
      <c r="H979" s="86">
        <v>4.4</v>
      </c>
      <c r="I979" s="86">
        <v>0.0</v>
      </c>
      <c r="J979" s="86">
        <v>247.0</v>
      </c>
      <c r="K979" s="86">
        <v>0.99</v>
      </c>
      <c r="L979" s="86">
        <v>70.76</v>
      </c>
      <c r="M979" s="86">
        <v>68.79</v>
      </c>
      <c r="N979" s="86">
        <v>67.97</v>
      </c>
      <c r="O979" s="86">
        <v>123.0</v>
      </c>
      <c r="P979" s="87" t="s">
        <v>674</v>
      </c>
      <c r="Q979" s="86">
        <v>0.0</v>
      </c>
      <c r="R979" s="86">
        <v>0.0</v>
      </c>
      <c r="S979" s="88">
        <v>57.0</v>
      </c>
      <c r="T979" s="88">
        <v>23.08</v>
      </c>
      <c r="U979" s="89">
        <v>46132.0</v>
      </c>
      <c r="V979" s="84"/>
      <c r="W979" s="90"/>
    </row>
    <row r="980">
      <c r="A980" s="83" t="s">
        <v>2610</v>
      </c>
      <c r="B980" s="84" t="s">
        <v>2611</v>
      </c>
      <c r="C980" s="84" t="s">
        <v>754</v>
      </c>
      <c r="D980" s="86">
        <v>16.3</v>
      </c>
      <c r="E980" s="86">
        <v>-0.3</v>
      </c>
      <c r="F980" s="86">
        <v>-1.81</v>
      </c>
      <c r="G980" s="87" t="s">
        <v>566</v>
      </c>
      <c r="H980" s="86">
        <v>-1.5</v>
      </c>
      <c r="I980" s="86">
        <v>0.0</v>
      </c>
      <c r="J980" s="86">
        <v>51.0</v>
      </c>
      <c r="K980" s="86">
        <v>0.11</v>
      </c>
      <c r="L980" s="86">
        <v>16.56</v>
      </c>
      <c r="M980" s="86">
        <v>16.59</v>
      </c>
      <c r="N980" s="86">
        <v>16.76</v>
      </c>
      <c r="O980" s="86">
        <v>6.0</v>
      </c>
      <c r="P980" s="87" t="s">
        <v>530</v>
      </c>
      <c r="Q980" s="86">
        <v>0.0</v>
      </c>
      <c r="R980" s="86">
        <v>1.0</v>
      </c>
      <c r="S980" s="88">
        <v>2.0</v>
      </c>
      <c r="T980" s="88">
        <v>3.92</v>
      </c>
      <c r="U980" s="89">
        <v>46132.0</v>
      </c>
      <c r="V980" s="84"/>
      <c r="W980" s="90"/>
    </row>
    <row r="981">
      <c r="A981" s="83" t="s">
        <v>2612</v>
      </c>
      <c r="B981" s="84" t="s">
        <v>2613</v>
      </c>
      <c r="C981" s="84" t="s">
        <v>561</v>
      </c>
      <c r="D981" s="86">
        <v>12.15</v>
      </c>
      <c r="E981" s="86">
        <v>-1.35</v>
      </c>
      <c r="F981" s="86">
        <v>-10.0</v>
      </c>
      <c r="G981" s="87" t="s">
        <v>664</v>
      </c>
      <c r="H981" s="86">
        <v>-16.86</v>
      </c>
      <c r="I981" s="86">
        <v>1.0</v>
      </c>
      <c r="J981" s="86">
        <v>3.0</v>
      </c>
      <c r="K981" s="86">
        <v>0.02</v>
      </c>
      <c r="L981" s="86">
        <v>13.11</v>
      </c>
      <c r="M981" s="86">
        <v>13.71</v>
      </c>
      <c r="N981" s="86">
        <v>14.06</v>
      </c>
      <c r="O981" s="86">
        <v>0.0</v>
      </c>
      <c r="P981" s="87" t="s">
        <v>516</v>
      </c>
      <c r="Q981" s="86">
        <v>0.0</v>
      </c>
      <c r="R981" s="86">
        <v>0.0</v>
      </c>
      <c r="S981" s="88">
        <v>0.0</v>
      </c>
      <c r="T981" s="88">
        <v>0.0</v>
      </c>
      <c r="U981" s="89">
        <v>46132.0</v>
      </c>
      <c r="V981" s="84"/>
      <c r="W981" s="90"/>
    </row>
    <row r="982">
      <c r="A982" s="83" t="s">
        <v>2614</v>
      </c>
      <c r="B982" s="84" t="s">
        <v>2615</v>
      </c>
      <c r="C982" s="84" t="s">
        <v>533</v>
      </c>
      <c r="D982" s="86">
        <v>84.8</v>
      </c>
      <c r="E982" s="86">
        <v>1.3</v>
      </c>
      <c r="F982" s="86">
        <v>1.56</v>
      </c>
      <c r="G982" s="87" t="s">
        <v>694</v>
      </c>
      <c r="H982" s="86">
        <v>5.7</v>
      </c>
      <c r="I982" s="86">
        <v>1.0</v>
      </c>
      <c r="J982" s="86">
        <v>2016.0</v>
      </c>
      <c r="K982" s="86">
        <v>5.38</v>
      </c>
      <c r="L982" s="86">
        <v>80.92</v>
      </c>
      <c r="M982" s="86">
        <v>79.24</v>
      </c>
      <c r="N982" s="86">
        <v>76.93</v>
      </c>
      <c r="O982" s="86">
        <v>-200.0</v>
      </c>
      <c r="P982" s="87" t="s">
        <v>833</v>
      </c>
      <c r="Q982" s="86">
        <v>0.0</v>
      </c>
      <c r="R982" s="86">
        <v>0.0</v>
      </c>
      <c r="S982" s="88">
        <v>790.0</v>
      </c>
      <c r="T982" s="88">
        <v>39.19</v>
      </c>
      <c r="U982" s="89">
        <v>46132.0</v>
      </c>
      <c r="V982" s="84"/>
      <c r="W982" s="90"/>
    </row>
    <row r="983">
      <c r="A983" s="83" t="s">
        <v>2616</v>
      </c>
      <c r="B983" s="84" t="s">
        <v>2617</v>
      </c>
      <c r="C983" s="84" t="s">
        <v>547</v>
      </c>
      <c r="D983" s="86">
        <v>44.0</v>
      </c>
      <c r="E983" s="86">
        <v>-0.7</v>
      </c>
      <c r="F983" s="86">
        <v>-1.57</v>
      </c>
      <c r="G983" s="87" t="s">
        <v>529</v>
      </c>
      <c r="H983" s="86">
        <v>-6.63</v>
      </c>
      <c r="I983" s="86">
        <v>0.0</v>
      </c>
      <c r="J983" s="86">
        <v>236.0</v>
      </c>
      <c r="K983" s="86">
        <v>0.36</v>
      </c>
      <c r="L983" s="86">
        <v>45.68</v>
      </c>
      <c r="M983" s="86">
        <v>47.16</v>
      </c>
      <c r="N983" s="86">
        <v>49.21</v>
      </c>
      <c r="O983" s="86">
        <v>-12.0</v>
      </c>
      <c r="P983" s="87" t="s">
        <v>566</v>
      </c>
      <c r="Q983" s="86">
        <v>21.0</v>
      </c>
      <c r="R983" s="86">
        <v>-1.0</v>
      </c>
      <c r="S983" s="88">
        <v>27.0</v>
      </c>
      <c r="T983" s="88">
        <v>11.44</v>
      </c>
      <c r="U983" s="89">
        <v>46132.0</v>
      </c>
      <c r="V983" s="84"/>
      <c r="W983" s="90"/>
    </row>
    <row r="984">
      <c r="A984" s="83" t="s">
        <v>2618</v>
      </c>
      <c r="B984" s="84" t="s">
        <v>2619</v>
      </c>
      <c r="C984" s="84" t="s">
        <v>533</v>
      </c>
      <c r="D984" s="86">
        <v>151.5</v>
      </c>
      <c r="E984" s="86">
        <v>-2.0</v>
      </c>
      <c r="F984" s="86">
        <v>-1.3</v>
      </c>
      <c r="G984" s="87" t="s">
        <v>562</v>
      </c>
      <c r="H984" s="86">
        <v>7.78</v>
      </c>
      <c r="I984" s="86">
        <v>1.0</v>
      </c>
      <c r="J984" s="86">
        <v>416.0</v>
      </c>
      <c r="K984" s="86">
        <v>0.69</v>
      </c>
      <c r="L984" s="86">
        <v>146.5</v>
      </c>
      <c r="M984" s="86">
        <v>141.75</v>
      </c>
      <c r="N984" s="86">
        <v>134.8</v>
      </c>
      <c r="O984" s="86">
        <v>-78.0</v>
      </c>
      <c r="P984" s="87" t="s">
        <v>582</v>
      </c>
      <c r="Q984" s="86">
        <v>0.0</v>
      </c>
      <c r="R984" s="86">
        <v>1.0</v>
      </c>
      <c r="S984" s="88">
        <v>100.0</v>
      </c>
      <c r="T984" s="88">
        <v>24.04</v>
      </c>
      <c r="U984" s="89">
        <v>46132.0</v>
      </c>
      <c r="V984" s="84"/>
      <c r="W984" s="90"/>
    </row>
    <row r="985">
      <c r="A985" s="83" t="s">
        <v>2620</v>
      </c>
      <c r="B985" s="84" t="s">
        <v>2621</v>
      </c>
      <c r="C985" s="84" t="s">
        <v>523</v>
      </c>
      <c r="D985" s="86">
        <v>31.4</v>
      </c>
      <c r="E985" s="86">
        <v>-0.6</v>
      </c>
      <c r="F985" s="86">
        <v>-1.88</v>
      </c>
      <c r="G985" s="87" t="s">
        <v>549</v>
      </c>
      <c r="H985" s="86">
        <v>-6.54</v>
      </c>
      <c r="I985" s="86">
        <v>0.0</v>
      </c>
      <c r="J985" s="86">
        <v>407.0</v>
      </c>
      <c r="K985" s="86">
        <v>0.71</v>
      </c>
      <c r="L985" s="86">
        <v>32.32</v>
      </c>
      <c r="M985" s="86">
        <v>33.49</v>
      </c>
      <c r="N985" s="86">
        <v>34.89</v>
      </c>
      <c r="O985" s="86">
        <v>-77.0</v>
      </c>
      <c r="P985" s="87" t="s">
        <v>516</v>
      </c>
      <c r="Q985" s="86">
        <v>0.0</v>
      </c>
      <c r="R985" s="86">
        <v>-8.0</v>
      </c>
      <c r="S985" s="88">
        <v>54.0</v>
      </c>
      <c r="T985" s="88">
        <v>13.27</v>
      </c>
      <c r="U985" s="89">
        <v>46132.0</v>
      </c>
      <c r="V985" s="84"/>
      <c r="W985" s="90"/>
    </row>
    <row r="986">
      <c r="A986" s="83" t="s">
        <v>2622</v>
      </c>
      <c r="B986" s="84" t="s">
        <v>2623</v>
      </c>
      <c r="C986" s="84" t="s">
        <v>533</v>
      </c>
      <c r="D986" s="86">
        <v>40.6</v>
      </c>
      <c r="E986" s="86">
        <v>-0.6</v>
      </c>
      <c r="F986" s="86">
        <v>-1.46</v>
      </c>
      <c r="G986" s="87" t="s">
        <v>566</v>
      </c>
      <c r="H986" s="86">
        <v>-0.34</v>
      </c>
      <c r="I986" s="86">
        <v>0.0</v>
      </c>
      <c r="J986" s="86">
        <v>538.0</v>
      </c>
      <c r="K986" s="86">
        <v>0.32</v>
      </c>
      <c r="L986" s="86">
        <v>41.18</v>
      </c>
      <c r="M986" s="86">
        <v>40.27</v>
      </c>
      <c r="N986" s="86">
        <v>39.99</v>
      </c>
      <c r="O986" s="86">
        <v>36.0</v>
      </c>
      <c r="P986" s="87" t="s">
        <v>525</v>
      </c>
      <c r="Q986" s="86">
        <v>0.0</v>
      </c>
      <c r="R986" s="86">
        <v>3.0</v>
      </c>
      <c r="S986" s="88">
        <v>171.0</v>
      </c>
      <c r="T986" s="88">
        <v>31.78</v>
      </c>
      <c r="U986" s="89">
        <v>46132.0</v>
      </c>
      <c r="V986" s="84"/>
      <c r="W986" s="90"/>
    </row>
    <row r="987">
      <c r="A987" s="83" t="s">
        <v>2624</v>
      </c>
      <c r="B987" s="84" t="s">
        <v>2625</v>
      </c>
      <c r="C987" s="84" t="s">
        <v>615</v>
      </c>
      <c r="D987" s="86">
        <v>10.05</v>
      </c>
      <c r="E987" s="86">
        <v>-0.15</v>
      </c>
      <c r="F987" s="86">
        <v>-1.47</v>
      </c>
      <c r="G987" s="87" t="s">
        <v>773</v>
      </c>
      <c r="H987" s="86">
        <v>-1.46</v>
      </c>
      <c r="I987" s="86">
        <v>0.0</v>
      </c>
      <c r="J987" s="86">
        <v>267.0</v>
      </c>
      <c r="K987" s="86">
        <v>0.15</v>
      </c>
      <c r="L987" s="86">
        <v>10.13</v>
      </c>
      <c r="M987" s="86">
        <v>10.17</v>
      </c>
      <c r="N987" s="86">
        <v>10.34</v>
      </c>
      <c r="O987" s="86">
        <v>26.0</v>
      </c>
      <c r="P987" s="87" t="s">
        <v>578</v>
      </c>
      <c r="Q987" s="86">
        <v>0.0</v>
      </c>
      <c r="R987" s="86">
        <v>0.0</v>
      </c>
      <c r="S987" s="88">
        <v>31.0</v>
      </c>
      <c r="T987" s="88">
        <v>11.61</v>
      </c>
      <c r="U987" s="89">
        <v>46132.0</v>
      </c>
      <c r="V987" s="84"/>
      <c r="W987" s="90"/>
    </row>
    <row r="988">
      <c r="A988" s="83" t="s">
        <v>2626</v>
      </c>
      <c r="B988" s="84" t="s">
        <v>2627</v>
      </c>
      <c r="C988" s="84" t="s">
        <v>552</v>
      </c>
      <c r="D988" s="86">
        <v>29.5</v>
      </c>
      <c r="E988" s="86">
        <v>0.0</v>
      </c>
      <c r="F988" s="86">
        <v>0.0</v>
      </c>
      <c r="G988" s="87" t="s">
        <v>535</v>
      </c>
      <c r="H988" s="86">
        <v>0.85</v>
      </c>
      <c r="I988" s="86">
        <v>0.0</v>
      </c>
      <c r="J988" s="86">
        <v>28.0</v>
      </c>
      <c r="K988" s="86">
        <v>0.07</v>
      </c>
      <c r="L988" s="86">
        <v>29.42</v>
      </c>
      <c r="M988" s="86">
        <v>29.36</v>
      </c>
      <c r="N988" s="86">
        <v>29.51</v>
      </c>
      <c r="O988" s="86">
        <v>-4.0</v>
      </c>
      <c r="P988" s="87" t="s">
        <v>529</v>
      </c>
      <c r="Q988" s="86">
        <v>0.0</v>
      </c>
      <c r="R988" s="86">
        <v>0.0</v>
      </c>
      <c r="S988" s="88">
        <v>0.0</v>
      </c>
      <c r="T988" s="88">
        <v>0.0</v>
      </c>
      <c r="U988" s="89">
        <v>46132.0</v>
      </c>
      <c r="V988" s="84"/>
      <c r="W988" s="90"/>
    </row>
    <row r="989">
      <c r="A989" s="83" t="s">
        <v>2628</v>
      </c>
      <c r="B989" s="84" t="s">
        <v>2629</v>
      </c>
      <c r="C989" s="84" t="s">
        <v>538</v>
      </c>
      <c r="D989" s="86">
        <v>17.7</v>
      </c>
      <c r="E989" s="86">
        <v>0.15</v>
      </c>
      <c r="F989" s="86">
        <v>0.85</v>
      </c>
      <c r="G989" s="87" t="s">
        <v>548</v>
      </c>
      <c r="H989" s="86">
        <v>0.86</v>
      </c>
      <c r="I989" s="86">
        <v>0.0</v>
      </c>
      <c r="J989" s="86">
        <v>1189.0</v>
      </c>
      <c r="K989" s="86">
        <v>0.62</v>
      </c>
      <c r="L989" s="86">
        <v>17.62</v>
      </c>
      <c r="M989" s="86">
        <v>17.83</v>
      </c>
      <c r="N989" s="86">
        <v>17.63</v>
      </c>
      <c r="O989" s="86">
        <v>247.0</v>
      </c>
      <c r="P989" s="87" t="s">
        <v>548</v>
      </c>
      <c r="Q989" s="86">
        <v>0.0</v>
      </c>
      <c r="R989" s="86">
        <v>-1.0</v>
      </c>
      <c r="S989" s="88">
        <v>233.0</v>
      </c>
      <c r="T989" s="88">
        <v>19.6</v>
      </c>
      <c r="U989" s="89">
        <v>46132.0</v>
      </c>
      <c r="V989" s="84"/>
      <c r="W989" s="90"/>
    </row>
    <row r="990">
      <c r="A990" s="83" t="s">
        <v>2630</v>
      </c>
      <c r="B990" s="84" t="s">
        <v>2631</v>
      </c>
      <c r="C990" s="84" t="s">
        <v>561</v>
      </c>
      <c r="D990" s="86">
        <v>30.2</v>
      </c>
      <c r="E990" s="86">
        <v>2.7</v>
      </c>
      <c r="F990" s="86">
        <v>9.82</v>
      </c>
      <c r="G990" s="87" t="s">
        <v>540</v>
      </c>
      <c r="H990" s="86">
        <v>20.26</v>
      </c>
      <c r="I990" s="86">
        <v>2.0</v>
      </c>
      <c r="J990" s="86">
        <v>3695.0</v>
      </c>
      <c r="K990" s="86">
        <v>7.39</v>
      </c>
      <c r="L990" s="86">
        <v>26.83</v>
      </c>
      <c r="M990" s="86">
        <v>24.97</v>
      </c>
      <c r="N990" s="86">
        <v>23.52</v>
      </c>
      <c r="O990" s="86">
        <v>18.0</v>
      </c>
      <c r="P990" s="87" t="s">
        <v>674</v>
      </c>
      <c r="Q990" s="86">
        <v>0.0</v>
      </c>
      <c r="R990" s="86">
        <v>-32.0</v>
      </c>
      <c r="S990" s="88">
        <v>1555.0</v>
      </c>
      <c r="T990" s="88">
        <v>42.08</v>
      </c>
      <c r="U990" s="89">
        <v>46132.0</v>
      </c>
      <c r="V990" s="84"/>
      <c r="W990" s="90"/>
    </row>
    <row r="991">
      <c r="A991" s="83" t="s">
        <v>2632</v>
      </c>
      <c r="B991" s="84" t="s">
        <v>2633</v>
      </c>
      <c r="C991" s="84" t="s">
        <v>601</v>
      </c>
      <c r="D991" s="86">
        <v>130.0</v>
      </c>
      <c r="E991" s="86">
        <v>1.0</v>
      </c>
      <c r="F991" s="86">
        <v>0.78</v>
      </c>
      <c r="G991" s="87" t="s">
        <v>575</v>
      </c>
      <c r="H991" s="86">
        <v>4.1</v>
      </c>
      <c r="I991" s="86">
        <v>0.0</v>
      </c>
      <c r="J991" s="86">
        <v>3053.0</v>
      </c>
      <c r="K991" s="86">
        <v>1.09</v>
      </c>
      <c r="L991" s="86">
        <v>129.2</v>
      </c>
      <c r="M991" s="86">
        <v>126.85</v>
      </c>
      <c r="N991" s="86">
        <v>126.03</v>
      </c>
      <c r="O991" s="86">
        <v>277.0</v>
      </c>
      <c r="P991" s="87" t="s">
        <v>694</v>
      </c>
      <c r="Q991" s="86">
        <v>0.0</v>
      </c>
      <c r="R991" s="86">
        <v>-98.0</v>
      </c>
      <c r="S991" s="88">
        <v>906.0</v>
      </c>
      <c r="T991" s="88">
        <v>29.68</v>
      </c>
      <c r="U991" s="89">
        <v>46132.0</v>
      </c>
      <c r="V991" s="84"/>
      <c r="W991" s="90"/>
    </row>
    <row r="992">
      <c r="A992" s="83" t="s">
        <v>2634</v>
      </c>
      <c r="B992" s="84" t="s">
        <v>2635</v>
      </c>
      <c r="C992" s="84" t="s">
        <v>552</v>
      </c>
      <c r="D992" s="86">
        <v>132.0</v>
      </c>
      <c r="E992" s="86">
        <v>2.0</v>
      </c>
      <c r="F992" s="86">
        <v>1.54</v>
      </c>
      <c r="G992" s="87" t="s">
        <v>539</v>
      </c>
      <c r="H992" s="86">
        <v>-1.06</v>
      </c>
      <c r="I992" s="86">
        <v>0.0</v>
      </c>
      <c r="J992" s="86">
        <v>86.0</v>
      </c>
      <c r="K992" s="86">
        <v>0.42</v>
      </c>
      <c r="L992" s="86">
        <v>132.0</v>
      </c>
      <c r="M992" s="86">
        <v>132.2</v>
      </c>
      <c r="N992" s="86">
        <v>133.25</v>
      </c>
      <c r="O992" s="86">
        <v>29.0</v>
      </c>
      <c r="P992" s="87" t="s">
        <v>534</v>
      </c>
      <c r="Q992" s="86">
        <v>0.0</v>
      </c>
      <c r="R992" s="86">
        <v>0.0</v>
      </c>
      <c r="S992" s="88">
        <v>34.0</v>
      </c>
      <c r="T992" s="88">
        <v>39.53</v>
      </c>
      <c r="U992" s="89">
        <v>46132.0</v>
      </c>
      <c r="V992" s="84"/>
      <c r="W992" s="90"/>
    </row>
    <row r="993">
      <c r="A993" s="83" t="s">
        <v>2636</v>
      </c>
      <c r="B993" s="84" t="s">
        <v>2637</v>
      </c>
      <c r="C993" s="84" t="s">
        <v>691</v>
      </c>
      <c r="D993" s="86">
        <v>13.35</v>
      </c>
      <c r="E993" s="86">
        <v>-0.4</v>
      </c>
      <c r="F993" s="86">
        <v>-2.91</v>
      </c>
      <c r="G993" s="87" t="s">
        <v>664</v>
      </c>
      <c r="H993" s="86">
        <v>-8.4</v>
      </c>
      <c r="I993" s="86">
        <v>1.0</v>
      </c>
      <c r="J993" s="86">
        <v>101.0</v>
      </c>
      <c r="K993" s="86">
        <v>0.13</v>
      </c>
      <c r="L993" s="86">
        <v>13.7</v>
      </c>
      <c r="M993" s="86">
        <v>13.57</v>
      </c>
      <c r="N993" s="86">
        <v>13.11</v>
      </c>
      <c r="O993" s="86">
        <v>2.0</v>
      </c>
      <c r="P993" s="87" t="s">
        <v>540</v>
      </c>
      <c r="Q993" s="86">
        <v>0.0</v>
      </c>
      <c r="R993" s="86">
        <v>0.0</v>
      </c>
      <c r="S993" s="88">
        <v>12.0</v>
      </c>
      <c r="T993" s="88">
        <v>11.88</v>
      </c>
      <c r="U993" s="89">
        <v>46132.0</v>
      </c>
      <c r="V993" s="84"/>
      <c r="W993" s="90"/>
    </row>
    <row r="994">
      <c r="A994" s="83" t="s">
        <v>2638</v>
      </c>
      <c r="B994" s="84" t="s">
        <v>2639</v>
      </c>
      <c r="C994" s="84" t="s">
        <v>707</v>
      </c>
      <c r="D994" s="86">
        <v>26.4</v>
      </c>
      <c r="E994" s="86">
        <v>1.25</v>
      </c>
      <c r="F994" s="86">
        <v>4.97</v>
      </c>
      <c r="G994" s="87" t="s">
        <v>575</v>
      </c>
      <c r="H994" s="86">
        <v>5.98</v>
      </c>
      <c r="I994" s="86">
        <v>2.0</v>
      </c>
      <c r="J994" s="86">
        <v>1229.0</v>
      </c>
      <c r="K994" s="86">
        <v>1.7</v>
      </c>
      <c r="L994" s="86">
        <v>25.4</v>
      </c>
      <c r="M994" s="86">
        <v>25.04</v>
      </c>
      <c r="N994" s="86">
        <v>25.27</v>
      </c>
      <c r="O994" s="86">
        <v>79.0</v>
      </c>
      <c r="P994" s="87" t="s">
        <v>525</v>
      </c>
      <c r="Q994" s="86">
        <v>0.0</v>
      </c>
      <c r="R994" s="86">
        <v>-2.0</v>
      </c>
      <c r="S994" s="88">
        <v>465.0</v>
      </c>
      <c r="T994" s="88">
        <v>37.84</v>
      </c>
      <c r="U994" s="89">
        <v>46132.0</v>
      </c>
      <c r="V994" s="84"/>
      <c r="W994" s="90"/>
    </row>
    <row r="995">
      <c r="A995" s="83" t="s">
        <v>2640</v>
      </c>
      <c r="B995" s="84" t="s">
        <v>2641</v>
      </c>
      <c r="C995" s="84" t="s">
        <v>569</v>
      </c>
      <c r="D995" s="86">
        <v>47.9</v>
      </c>
      <c r="E995" s="86">
        <v>-0.15</v>
      </c>
      <c r="F995" s="86">
        <v>-0.31</v>
      </c>
      <c r="G995" s="87" t="s">
        <v>582</v>
      </c>
      <c r="H995" s="86">
        <v>3.86</v>
      </c>
      <c r="I995" s="86">
        <v>0.0</v>
      </c>
      <c r="J995" s="86">
        <v>548.0</v>
      </c>
      <c r="K995" s="86">
        <v>0.29</v>
      </c>
      <c r="L995" s="86">
        <v>47.47</v>
      </c>
      <c r="M995" s="86">
        <v>46.89</v>
      </c>
      <c r="N995" s="86">
        <v>45.67</v>
      </c>
      <c r="O995" s="86">
        <v>78.0</v>
      </c>
      <c r="P995" s="87" t="s">
        <v>554</v>
      </c>
      <c r="Q995" s="86">
        <v>0.0</v>
      </c>
      <c r="R995" s="86">
        <v>-8.0</v>
      </c>
      <c r="S995" s="88">
        <v>126.0</v>
      </c>
      <c r="T995" s="88">
        <v>22.99</v>
      </c>
      <c r="U995" s="89">
        <v>46132.0</v>
      </c>
      <c r="V995" s="84"/>
      <c r="W995" s="90"/>
    </row>
    <row r="996">
      <c r="A996" s="83" t="s">
        <v>2642</v>
      </c>
      <c r="B996" s="84" t="s">
        <v>2643</v>
      </c>
      <c r="C996" s="84" t="s">
        <v>557</v>
      </c>
      <c r="D996" s="86">
        <v>38.2</v>
      </c>
      <c r="E996" s="86">
        <v>-0.15</v>
      </c>
      <c r="F996" s="86">
        <v>-0.39</v>
      </c>
      <c r="G996" s="87" t="s">
        <v>833</v>
      </c>
      <c r="H996" s="86">
        <v>0.13</v>
      </c>
      <c r="I996" s="86">
        <v>0.0</v>
      </c>
      <c r="J996" s="86">
        <v>64.0</v>
      </c>
      <c r="K996" s="86">
        <v>0.1</v>
      </c>
      <c r="L996" s="86">
        <v>38.13</v>
      </c>
      <c r="M996" s="86">
        <v>37.61</v>
      </c>
      <c r="N996" s="86">
        <v>37.57</v>
      </c>
      <c r="O996" s="86">
        <v>10.0</v>
      </c>
      <c r="P996" s="87" t="s">
        <v>554</v>
      </c>
      <c r="Q996" s="86">
        <v>0.0</v>
      </c>
      <c r="R996" s="86">
        <v>0.0</v>
      </c>
      <c r="S996" s="88">
        <v>4.0</v>
      </c>
      <c r="T996" s="88">
        <v>6.25</v>
      </c>
      <c r="U996" s="89">
        <v>46132.0</v>
      </c>
      <c r="V996" s="84" t="s">
        <v>2644</v>
      </c>
      <c r="W996" s="90"/>
    </row>
    <row r="997">
      <c r="A997" s="83" t="s">
        <v>2645</v>
      </c>
      <c r="B997" s="84" t="s">
        <v>2646</v>
      </c>
      <c r="C997" s="84" t="s">
        <v>569</v>
      </c>
      <c r="D997" s="86">
        <v>18.95</v>
      </c>
      <c r="E997" s="86">
        <v>0.2</v>
      </c>
      <c r="F997" s="86">
        <v>1.07</v>
      </c>
      <c r="G997" s="87" t="s">
        <v>534</v>
      </c>
      <c r="H997" s="86">
        <v>3.79</v>
      </c>
      <c r="I997" s="86">
        <v>0.0</v>
      </c>
      <c r="J997" s="86">
        <v>7.0</v>
      </c>
      <c r="K997" s="86">
        <v>0.03</v>
      </c>
      <c r="L997" s="86">
        <v>18.69</v>
      </c>
      <c r="M997" s="86">
        <v>18.6</v>
      </c>
      <c r="N997" s="86">
        <v>18.58</v>
      </c>
      <c r="O997" s="86">
        <v>0.0</v>
      </c>
      <c r="P997" s="87" t="s">
        <v>516</v>
      </c>
      <c r="Q997" s="86">
        <v>0.0</v>
      </c>
      <c r="R997" s="86">
        <v>0.0</v>
      </c>
      <c r="S997" s="88">
        <v>0.0</v>
      </c>
      <c r="T997" s="88">
        <v>0.0</v>
      </c>
      <c r="U997" s="89">
        <v>46132.0</v>
      </c>
      <c r="V997" s="84"/>
      <c r="W997" s="90"/>
    </row>
    <row r="998">
      <c r="A998" s="83" t="s">
        <v>2647</v>
      </c>
      <c r="B998" s="84" t="s">
        <v>2648</v>
      </c>
      <c r="C998" s="84" t="s">
        <v>533</v>
      </c>
      <c r="D998" s="86">
        <v>116.5</v>
      </c>
      <c r="E998" s="86">
        <v>-12.5</v>
      </c>
      <c r="F998" s="86">
        <v>-9.69</v>
      </c>
      <c r="G998" s="87" t="s">
        <v>585</v>
      </c>
      <c r="H998" s="86">
        <v>-4.11</v>
      </c>
      <c r="I998" s="86">
        <v>2.0</v>
      </c>
      <c r="J998" s="86">
        <v>2336.0</v>
      </c>
      <c r="K998" s="86">
        <v>3.74</v>
      </c>
      <c r="L998" s="86">
        <v>130.0</v>
      </c>
      <c r="M998" s="86">
        <v>124.0</v>
      </c>
      <c r="N998" s="86">
        <v>124.56</v>
      </c>
      <c r="O998" s="86">
        <v>40.0</v>
      </c>
      <c r="P998" s="87" t="s">
        <v>612</v>
      </c>
      <c r="Q998" s="86">
        <v>0.0</v>
      </c>
      <c r="R998" s="86">
        <v>0.0</v>
      </c>
      <c r="S998" s="88">
        <v>639.0</v>
      </c>
      <c r="T998" s="88">
        <v>27.35</v>
      </c>
      <c r="U998" s="89">
        <v>46132.0</v>
      </c>
      <c r="V998" s="84"/>
      <c r="W998" s="90"/>
    </row>
    <row r="999">
      <c r="A999" s="83" t="s">
        <v>2649</v>
      </c>
      <c r="B999" s="84" t="s">
        <v>2650</v>
      </c>
      <c r="C999" s="84" t="s">
        <v>561</v>
      </c>
      <c r="D999" s="86">
        <v>51.0</v>
      </c>
      <c r="E999" s="86">
        <v>-1.1</v>
      </c>
      <c r="F999" s="86">
        <v>-2.11</v>
      </c>
      <c r="G999" s="87" t="s">
        <v>570</v>
      </c>
      <c r="H999" s="86">
        <v>-3.04</v>
      </c>
      <c r="I999" s="86">
        <v>1.0</v>
      </c>
      <c r="J999" s="86">
        <v>15204.0</v>
      </c>
      <c r="K999" s="86">
        <v>3.82</v>
      </c>
      <c r="L999" s="86">
        <v>51.6</v>
      </c>
      <c r="M999" s="86">
        <v>51.98</v>
      </c>
      <c r="N999" s="86">
        <v>50.14</v>
      </c>
      <c r="O999" s="86">
        <v>-2297.0</v>
      </c>
      <c r="P999" s="87" t="s">
        <v>582</v>
      </c>
      <c r="Q999" s="86">
        <v>139.0</v>
      </c>
      <c r="R999" s="86">
        <v>86.0</v>
      </c>
      <c r="S999" s="88">
        <v>3422.0</v>
      </c>
      <c r="T999" s="88">
        <v>22.51</v>
      </c>
      <c r="U999" s="89">
        <v>46132.0</v>
      </c>
      <c r="V999" s="84"/>
      <c r="W999" s="90"/>
    </row>
    <row r="1000">
      <c r="A1000" s="83" t="s">
        <v>2651</v>
      </c>
      <c r="B1000" s="84" t="s">
        <v>2652</v>
      </c>
      <c r="C1000" s="84" t="s">
        <v>565</v>
      </c>
      <c r="D1000" s="86">
        <v>77.1</v>
      </c>
      <c r="E1000" s="86">
        <v>4.3</v>
      </c>
      <c r="F1000" s="86">
        <v>5.91</v>
      </c>
      <c r="G1000" s="87" t="s">
        <v>589</v>
      </c>
      <c r="H1000" s="86">
        <v>4.19</v>
      </c>
      <c r="I1000" s="86">
        <v>3.0</v>
      </c>
      <c r="J1000" s="86">
        <v>467.0</v>
      </c>
      <c r="K1000" s="86">
        <v>1.19</v>
      </c>
      <c r="L1000" s="86">
        <v>75.92</v>
      </c>
      <c r="M1000" s="86">
        <v>74.2</v>
      </c>
      <c r="N1000" s="86">
        <v>69.12</v>
      </c>
      <c r="O1000" s="86">
        <v>152.0</v>
      </c>
      <c r="P1000" s="87" t="s">
        <v>534</v>
      </c>
      <c r="Q1000" s="86">
        <v>0.0</v>
      </c>
      <c r="R1000" s="86">
        <v>0.0</v>
      </c>
      <c r="S1000" s="88">
        <v>114.0</v>
      </c>
      <c r="T1000" s="88">
        <v>24.41</v>
      </c>
      <c r="U1000" s="89">
        <v>46132.0</v>
      </c>
      <c r="V1000" s="84"/>
      <c r="W1000" s="90"/>
    </row>
    <row r="1001">
      <c r="A1001" s="83" t="s">
        <v>2653</v>
      </c>
      <c r="B1001" s="84" t="s">
        <v>2654</v>
      </c>
      <c r="C1001" s="84" t="s">
        <v>561</v>
      </c>
      <c r="D1001" s="86">
        <v>40.25</v>
      </c>
      <c r="E1001" s="86">
        <v>3.65</v>
      </c>
      <c r="F1001" s="86">
        <v>9.97</v>
      </c>
      <c r="G1001" s="87" t="s">
        <v>525</v>
      </c>
      <c r="H1001" s="86">
        <v>17.86</v>
      </c>
      <c r="I1001" s="86">
        <v>1.0</v>
      </c>
      <c r="J1001" s="86">
        <v>6110.0</v>
      </c>
      <c r="K1001" s="86">
        <v>1.19</v>
      </c>
      <c r="L1001" s="86">
        <v>36.89</v>
      </c>
      <c r="M1001" s="86">
        <v>35.43</v>
      </c>
      <c r="N1001" s="86">
        <v>35.57</v>
      </c>
      <c r="O1001" s="86">
        <v>1362.0</v>
      </c>
      <c r="P1001" s="87" t="s">
        <v>530</v>
      </c>
      <c r="Q1001" s="86">
        <v>0.0</v>
      </c>
      <c r="R1001" s="86">
        <v>101.0</v>
      </c>
      <c r="S1001" s="88">
        <v>1128.0</v>
      </c>
      <c r="T1001" s="88">
        <v>18.46</v>
      </c>
      <c r="U1001" s="89">
        <v>46132.0</v>
      </c>
      <c r="V1001" s="84"/>
      <c r="W1001" s="90"/>
    </row>
    <row r="1002">
      <c r="A1002" s="83" t="s">
        <v>2655</v>
      </c>
      <c r="B1002" s="84" t="s">
        <v>2656</v>
      </c>
      <c r="C1002" s="84" t="s">
        <v>538</v>
      </c>
      <c r="D1002" s="86">
        <v>68.2</v>
      </c>
      <c r="E1002" s="86">
        <v>-1.4</v>
      </c>
      <c r="F1002" s="86">
        <v>-2.01</v>
      </c>
      <c r="G1002" s="87" t="s">
        <v>833</v>
      </c>
      <c r="H1002" s="86">
        <v>8.58</v>
      </c>
      <c r="I1002" s="86">
        <v>1.0</v>
      </c>
      <c r="J1002" s="86">
        <v>418.0</v>
      </c>
      <c r="K1002" s="86">
        <v>0.59</v>
      </c>
      <c r="L1002" s="86">
        <v>66.28</v>
      </c>
      <c r="M1002" s="86">
        <v>64.36</v>
      </c>
      <c r="N1002" s="86">
        <v>65.5</v>
      </c>
      <c r="O1002" s="86">
        <v>77.0</v>
      </c>
      <c r="P1002" s="87" t="s">
        <v>558</v>
      </c>
      <c r="Q1002" s="86">
        <v>0.0</v>
      </c>
      <c r="R1002" s="86">
        <v>0.0</v>
      </c>
      <c r="S1002" s="88">
        <v>110.0</v>
      </c>
      <c r="T1002" s="88">
        <v>26.32</v>
      </c>
      <c r="U1002" s="89">
        <v>46132.0</v>
      </c>
      <c r="V1002" s="84"/>
      <c r="W1002" s="90"/>
    </row>
    <row r="1003">
      <c r="A1003" s="83" t="s">
        <v>2657</v>
      </c>
      <c r="B1003" s="84" t="s">
        <v>2658</v>
      </c>
      <c r="C1003" s="84" t="s">
        <v>764</v>
      </c>
      <c r="D1003" s="86">
        <v>99.3</v>
      </c>
      <c r="E1003" s="86">
        <v>-0.4</v>
      </c>
      <c r="F1003" s="86">
        <v>-0.4</v>
      </c>
      <c r="G1003" s="87" t="s">
        <v>585</v>
      </c>
      <c r="H1003" s="86">
        <v>0.2</v>
      </c>
      <c r="I1003" s="86">
        <v>0.0</v>
      </c>
      <c r="J1003" s="86">
        <v>133.0</v>
      </c>
      <c r="K1003" s="86">
        <v>0.09</v>
      </c>
      <c r="L1003" s="86">
        <v>99.66</v>
      </c>
      <c r="M1003" s="86">
        <v>99.49</v>
      </c>
      <c r="N1003" s="86">
        <v>100.92</v>
      </c>
      <c r="O1003" s="86">
        <v>-13.0</v>
      </c>
      <c r="P1003" s="87" t="s">
        <v>582</v>
      </c>
      <c r="Q1003" s="86">
        <v>0.0</v>
      </c>
      <c r="R1003" s="86">
        <v>0.0</v>
      </c>
      <c r="S1003" s="88">
        <v>19.0</v>
      </c>
      <c r="T1003" s="88">
        <v>14.29</v>
      </c>
      <c r="U1003" s="89">
        <v>46132.0</v>
      </c>
      <c r="V1003" s="84"/>
      <c r="W1003" s="90"/>
    </row>
    <row r="1004">
      <c r="A1004" s="83" t="s">
        <v>2659</v>
      </c>
      <c r="B1004" s="84" t="s">
        <v>2660</v>
      </c>
      <c r="C1004" s="84" t="s">
        <v>663</v>
      </c>
      <c r="D1004" s="86">
        <v>82.5</v>
      </c>
      <c r="E1004" s="86">
        <v>0.4</v>
      </c>
      <c r="F1004" s="86">
        <v>0.49</v>
      </c>
      <c r="G1004" s="87" t="s">
        <v>534</v>
      </c>
      <c r="H1004" s="86">
        <v>1.37</v>
      </c>
      <c r="I1004" s="86">
        <v>0.0</v>
      </c>
      <c r="J1004" s="86">
        <v>4.0</v>
      </c>
      <c r="K1004" s="86">
        <v>0.02</v>
      </c>
      <c r="L1004" s="86">
        <v>82.5</v>
      </c>
      <c r="M1004" s="86">
        <v>82.4</v>
      </c>
      <c r="N1004" s="86">
        <v>82.85</v>
      </c>
      <c r="O1004" s="86">
        <v>0.0</v>
      </c>
      <c r="P1004" s="87" t="s">
        <v>516</v>
      </c>
      <c r="Q1004" s="86">
        <v>0.0</v>
      </c>
      <c r="R1004" s="86">
        <v>0.0</v>
      </c>
      <c r="S1004" s="88">
        <v>0.0</v>
      </c>
      <c r="T1004" s="88">
        <v>0.0</v>
      </c>
      <c r="U1004" s="89">
        <v>46132.0</v>
      </c>
      <c r="V1004" s="84"/>
      <c r="W1004" s="90"/>
    </row>
    <row r="1005">
      <c r="A1005" s="83" t="s">
        <v>2661</v>
      </c>
      <c r="B1005" s="84" t="s">
        <v>2662</v>
      </c>
      <c r="C1005" s="84" t="s">
        <v>601</v>
      </c>
      <c r="D1005" s="86">
        <v>26.55</v>
      </c>
      <c r="E1005" s="86">
        <v>-2.7</v>
      </c>
      <c r="F1005" s="86">
        <v>-9.23</v>
      </c>
      <c r="G1005" s="87" t="s">
        <v>582</v>
      </c>
      <c r="H1005" s="86">
        <v>4.58</v>
      </c>
      <c r="I1005" s="86">
        <v>3.0</v>
      </c>
      <c r="J1005" s="86">
        <v>13052.0</v>
      </c>
      <c r="K1005" s="86">
        <v>4.07</v>
      </c>
      <c r="L1005" s="86">
        <v>26.93</v>
      </c>
      <c r="M1005" s="86">
        <v>25.8</v>
      </c>
      <c r="N1005" s="86">
        <v>24.8</v>
      </c>
      <c r="O1005" s="86">
        <v>-1052.0</v>
      </c>
      <c r="P1005" s="87" t="s">
        <v>582</v>
      </c>
      <c r="Q1005" s="86">
        <v>0.0</v>
      </c>
      <c r="R1005" s="86">
        <v>-42.0</v>
      </c>
      <c r="S1005" s="88">
        <v>5059.0</v>
      </c>
      <c r="T1005" s="88">
        <v>38.76</v>
      </c>
      <c r="U1005" s="89">
        <v>46132.0</v>
      </c>
      <c r="V1005" s="84"/>
      <c r="W1005" s="90"/>
    </row>
    <row r="1006">
      <c r="A1006" s="83" t="s">
        <v>2663</v>
      </c>
      <c r="B1006" s="84" t="s">
        <v>2664</v>
      </c>
      <c r="C1006" s="84" t="s">
        <v>533</v>
      </c>
      <c r="D1006" s="86">
        <v>17.1</v>
      </c>
      <c r="E1006" s="86">
        <v>0.0</v>
      </c>
      <c r="F1006" s="86">
        <v>0.0</v>
      </c>
      <c r="G1006" s="87" t="s">
        <v>516</v>
      </c>
      <c r="H1006" s="86">
        <v>-2.3</v>
      </c>
      <c r="I1006" s="86">
        <v>3.0</v>
      </c>
      <c r="J1006" s="86">
        <v>51.0</v>
      </c>
      <c r="K1006" s="86">
        <v>0.07</v>
      </c>
      <c r="L1006" s="86">
        <v>17.26</v>
      </c>
      <c r="M1006" s="86">
        <v>17.25</v>
      </c>
      <c r="N1006" s="86">
        <v>17.76</v>
      </c>
      <c r="O1006" s="86">
        <v>2.0</v>
      </c>
      <c r="P1006" s="87" t="s">
        <v>520</v>
      </c>
      <c r="Q1006" s="86">
        <v>0.0</v>
      </c>
      <c r="R1006" s="86">
        <v>0.0</v>
      </c>
      <c r="S1006" s="88">
        <v>0.0</v>
      </c>
      <c r="T1006" s="88">
        <v>0.0</v>
      </c>
      <c r="U1006" s="89">
        <v>46132.0</v>
      </c>
      <c r="V1006" s="84"/>
      <c r="W1006" s="90"/>
    </row>
    <row r="1007">
      <c r="A1007" s="83" t="s">
        <v>2665</v>
      </c>
      <c r="B1007" s="84" t="s">
        <v>2666</v>
      </c>
      <c r="C1007" s="84" t="s">
        <v>561</v>
      </c>
      <c r="D1007" s="86">
        <v>121.5</v>
      </c>
      <c r="E1007" s="86">
        <v>6.5</v>
      </c>
      <c r="F1007" s="86">
        <v>5.65</v>
      </c>
      <c r="G1007" s="87" t="s">
        <v>534</v>
      </c>
      <c r="H1007" s="86">
        <v>17.97</v>
      </c>
      <c r="I1007" s="86">
        <v>1.0</v>
      </c>
      <c r="J1007" s="86">
        <v>13217.0</v>
      </c>
      <c r="K1007" s="86">
        <v>6.06</v>
      </c>
      <c r="L1007" s="86">
        <v>111.5</v>
      </c>
      <c r="M1007" s="86">
        <v>104.21</v>
      </c>
      <c r="N1007" s="86">
        <v>94.1</v>
      </c>
      <c r="O1007" s="86">
        <v>-115.0</v>
      </c>
      <c r="P1007" s="87" t="s">
        <v>582</v>
      </c>
      <c r="Q1007" s="86">
        <v>0.0</v>
      </c>
      <c r="R1007" s="86">
        <v>326.0</v>
      </c>
      <c r="S1007" s="88">
        <v>6219.0</v>
      </c>
      <c r="T1007" s="88">
        <v>47.05</v>
      </c>
      <c r="U1007" s="89">
        <v>46132.0</v>
      </c>
      <c r="V1007" s="84"/>
      <c r="W1007" s="90"/>
    </row>
    <row r="1008">
      <c r="A1008" s="83" t="s">
        <v>2667</v>
      </c>
      <c r="B1008" s="84" t="s">
        <v>2668</v>
      </c>
      <c r="C1008" s="84" t="s">
        <v>547</v>
      </c>
      <c r="D1008" s="86">
        <v>47.45</v>
      </c>
      <c r="E1008" s="86">
        <v>-0.1</v>
      </c>
      <c r="F1008" s="86">
        <v>-0.21</v>
      </c>
      <c r="G1008" s="87" t="s">
        <v>553</v>
      </c>
      <c r="H1008" s="86">
        <v>-0.21</v>
      </c>
      <c r="I1008" s="86">
        <v>0.0</v>
      </c>
      <c r="J1008" s="86">
        <v>56.0</v>
      </c>
      <c r="K1008" s="86">
        <v>0.03</v>
      </c>
      <c r="L1008" s="86">
        <v>47.6</v>
      </c>
      <c r="M1008" s="86">
        <v>47.61</v>
      </c>
      <c r="N1008" s="86">
        <v>47.66</v>
      </c>
      <c r="O1008" s="86">
        <v>8.0</v>
      </c>
      <c r="P1008" s="87" t="s">
        <v>554</v>
      </c>
      <c r="Q1008" s="86">
        <v>0.0</v>
      </c>
      <c r="R1008" s="86">
        <v>0.0</v>
      </c>
      <c r="S1008" s="88">
        <v>2.0</v>
      </c>
      <c r="T1008" s="88">
        <v>3.57</v>
      </c>
      <c r="U1008" s="89">
        <v>46132.0</v>
      </c>
      <c r="V1008" s="84"/>
      <c r="W1008" s="90"/>
    </row>
    <row r="1009">
      <c r="A1009" s="83" t="s">
        <v>2669</v>
      </c>
      <c r="B1009" s="84" t="s">
        <v>2670</v>
      </c>
      <c r="C1009" s="84" t="s">
        <v>538</v>
      </c>
      <c r="D1009" s="86">
        <v>20.85</v>
      </c>
      <c r="E1009" s="86">
        <v>0.15</v>
      </c>
      <c r="F1009" s="86">
        <v>0.72</v>
      </c>
      <c r="G1009" s="87" t="s">
        <v>520</v>
      </c>
      <c r="H1009" s="86">
        <v>1.55</v>
      </c>
      <c r="I1009" s="86">
        <v>0.0</v>
      </c>
      <c r="J1009" s="86">
        <v>1.0</v>
      </c>
      <c r="K1009" s="86">
        <v>0.0</v>
      </c>
      <c r="L1009" s="86">
        <v>20.4</v>
      </c>
      <c r="M1009" s="86">
        <v>20.6</v>
      </c>
      <c r="N1009" s="86">
        <v>20.79</v>
      </c>
      <c r="O1009" s="86">
        <v>0.0</v>
      </c>
      <c r="P1009" s="87" t="s">
        <v>516</v>
      </c>
      <c r="Q1009" s="86">
        <v>0.0</v>
      </c>
      <c r="R1009" s="86">
        <v>0.0</v>
      </c>
      <c r="S1009" s="88">
        <v>0.0</v>
      </c>
      <c r="T1009" s="88">
        <v>0.0</v>
      </c>
      <c r="U1009" s="89">
        <v>46132.0</v>
      </c>
      <c r="V1009" s="84"/>
      <c r="W1009" s="90"/>
    </row>
    <row r="1010">
      <c r="A1010" s="83" t="s">
        <v>2671</v>
      </c>
      <c r="B1010" s="84" t="s">
        <v>2672</v>
      </c>
      <c r="C1010" s="84" t="s">
        <v>552</v>
      </c>
      <c r="D1010" s="86">
        <v>88.2</v>
      </c>
      <c r="E1010" s="86">
        <v>1.0</v>
      </c>
      <c r="F1010" s="86">
        <v>1.15</v>
      </c>
      <c r="G1010" s="87" t="s">
        <v>554</v>
      </c>
      <c r="H1010" s="86">
        <v>6.38</v>
      </c>
      <c r="I1010" s="86">
        <v>0.0</v>
      </c>
      <c r="J1010" s="86">
        <v>522.0</v>
      </c>
      <c r="K1010" s="86">
        <v>0.38</v>
      </c>
      <c r="L1010" s="86">
        <v>86.32</v>
      </c>
      <c r="M1010" s="86">
        <v>84.5</v>
      </c>
      <c r="N1010" s="86">
        <v>87.53</v>
      </c>
      <c r="O1010" s="86">
        <v>71.0</v>
      </c>
      <c r="P1010" s="87" t="s">
        <v>578</v>
      </c>
      <c r="Q1010" s="86">
        <v>0.0</v>
      </c>
      <c r="R1010" s="86">
        <v>4.0</v>
      </c>
      <c r="S1010" s="88">
        <v>108.0</v>
      </c>
      <c r="T1010" s="88">
        <v>20.69</v>
      </c>
      <c r="U1010" s="89">
        <v>46132.0</v>
      </c>
      <c r="V1010" s="84"/>
      <c r="W1010" s="90"/>
    </row>
    <row r="1011">
      <c r="A1011" s="83" t="s">
        <v>2673</v>
      </c>
      <c r="B1011" s="84" t="s">
        <v>2674</v>
      </c>
      <c r="C1011" s="84" t="s">
        <v>533</v>
      </c>
      <c r="D1011" s="86">
        <v>141.5</v>
      </c>
      <c r="E1011" s="86">
        <v>12.5</v>
      </c>
      <c r="F1011" s="86">
        <v>9.69</v>
      </c>
      <c r="G1011" s="87" t="s">
        <v>694</v>
      </c>
      <c r="H1011" s="86">
        <v>14.63</v>
      </c>
      <c r="I1011" s="86">
        <v>3.0</v>
      </c>
      <c r="J1011" s="86">
        <v>5508.0</v>
      </c>
      <c r="K1011" s="86">
        <v>2.99</v>
      </c>
      <c r="L1011" s="86">
        <v>127.3</v>
      </c>
      <c r="M1011" s="86">
        <v>122.65</v>
      </c>
      <c r="N1011" s="86">
        <v>110.75</v>
      </c>
      <c r="O1011" s="86">
        <v>-190.0</v>
      </c>
      <c r="P1011" s="87" t="s">
        <v>544</v>
      </c>
      <c r="Q1011" s="86">
        <v>0.0</v>
      </c>
      <c r="R1011" s="86">
        <v>39.0</v>
      </c>
      <c r="S1011" s="88">
        <v>788.0</v>
      </c>
      <c r="T1011" s="88">
        <v>14.31</v>
      </c>
      <c r="U1011" s="89">
        <v>46132.0</v>
      </c>
      <c r="V1011" s="84"/>
      <c r="W1011" s="90"/>
    </row>
    <row r="1012">
      <c r="A1012" s="83" t="s">
        <v>2675</v>
      </c>
      <c r="B1012" s="84" t="s">
        <v>2676</v>
      </c>
      <c r="C1012" s="84" t="s">
        <v>663</v>
      </c>
      <c r="D1012" s="86">
        <v>178.5</v>
      </c>
      <c r="E1012" s="86">
        <v>-1.5</v>
      </c>
      <c r="F1012" s="86">
        <v>-0.83</v>
      </c>
      <c r="G1012" s="87" t="s">
        <v>544</v>
      </c>
      <c r="H1012" s="86">
        <v>-3.01</v>
      </c>
      <c r="I1012" s="86">
        <v>0.0</v>
      </c>
      <c r="J1012" s="86">
        <v>80.0</v>
      </c>
      <c r="K1012" s="86">
        <v>0.29</v>
      </c>
      <c r="L1012" s="86">
        <v>181.2</v>
      </c>
      <c r="M1012" s="86">
        <v>184.35</v>
      </c>
      <c r="N1012" s="86">
        <v>185.22</v>
      </c>
      <c r="O1012" s="86">
        <v>-5.0</v>
      </c>
      <c r="P1012" s="87" t="s">
        <v>626</v>
      </c>
      <c r="Q1012" s="86">
        <v>0.0</v>
      </c>
      <c r="R1012" s="86">
        <v>0.0</v>
      </c>
      <c r="S1012" s="88">
        <v>9.0</v>
      </c>
      <c r="T1012" s="88">
        <v>11.25</v>
      </c>
      <c r="U1012" s="89">
        <v>46132.0</v>
      </c>
      <c r="V1012" s="84"/>
      <c r="W1012" s="90"/>
    </row>
    <row r="1013">
      <c r="A1013" s="83" t="s">
        <v>2677</v>
      </c>
      <c r="B1013" s="84" t="s">
        <v>2678</v>
      </c>
      <c r="C1013" s="84" t="s">
        <v>961</v>
      </c>
      <c r="D1013" s="86">
        <v>38.5</v>
      </c>
      <c r="E1013" s="86">
        <v>-0.6</v>
      </c>
      <c r="F1013" s="86">
        <v>-1.53</v>
      </c>
      <c r="G1013" s="87" t="s">
        <v>549</v>
      </c>
      <c r="H1013" s="86">
        <v>-5.49</v>
      </c>
      <c r="I1013" s="86">
        <v>0.0</v>
      </c>
      <c r="J1013" s="86">
        <v>13.0</v>
      </c>
      <c r="K1013" s="86">
        <v>0.04</v>
      </c>
      <c r="L1013" s="86">
        <v>39.21</v>
      </c>
      <c r="M1013" s="86">
        <v>39.42</v>
      </c>
      <c r="N1013" s="86">
        <v>39.48</v>
      </c>
      <c r="O1013" s="86">
        <v>0.0</v>
      </c>
      <c r="P1013" s="87" t="s">
        <v>516</v>
      </c>
      <c r="Q1013" s="86">
        <v>0.0</v>
      </c>
      <c r="R1013" s="86">
        <v>0.0</v>
      </c>
      <c r="S1013" s="88">
        <v>0.0</v>
      </c>
      <c r="T1013" s="88">
        <v>0.0</v>
      </c>
      <c r="U1013" s="89">
        <v>46132.0</v>
      </c>
      <c r="V1013" s="84"/>
      <c r="W1013" s="90"/>
    </row>
    <row r="1014">
      <c r="A1014" s="83" t="s">
        <v>2679</v>
      </c>
      <c r="B1014" s="84" t="s">
        <v>2680</v>
      </c>
      <c r="C1014" s="84" t="s">
        <v>538</v>
      </c>
      <c r="D1014" s="86">
        <v>207.5</v>
      </c>
      <c r="E1014" s="86">
        <v>1.5</v>
      </c>
      <c r="F1014" s="86">
        <v>0.73</v>
      </c>
      <c r="G1014" s="87" t="s">
        <v>530</v>
      </c>
      <c r="H1014" s="86">
        <v>3.76</v>
      </c>
      <c r="I1014" s="86">
        <v>0.0</v>
      </c>
      <c r="J1014" s="86">
        <v>39312.0</v>
      </c>
      <c r="K1014" s="86">
        <v>0.28</v>
      </c>
      <c r="L1014" s="86">
        <v>207.1</v>
      </c>
      <c r="M1014" s="86">
        <v>202.95</v>
      </c>
      <c r="N1014" s="86">
        <v>199.75</v>
      </c>
      <c r="O1014" s="86">
        <v>9875.0</v>
      </c>
      <c r="P1014" s="87" t="s">
        <v>589</v>
      </c>
      <c r="Q1014" s="86">
        <v>-265.0</v>
      </c>
      <c r="R1014" s="86">
        <v>798.0</v>
      </c>
      <c r="S1014" s="88">
        <v>7767.0</v>
      </c>
      <c r="T1014" s="88">
        <v>19.76</v>
      </c>
      <c r="U1014" s="89">
        <v>46132.0</v>
      </c>
      <c r="V1014" s="84"/>
      <c r="W1014" s="90"/>
    </row>
    <row r="1015">
      <c r="A1015" s="83" t="s">
        <v>2681</v>
      </c>
      <c r="B1015" s="84" t="s">
        <v>2682</v>
      </c>
      <c r="C1015" s="84" t="s">
        <v>691</v>
      </c>
      <c r="D1015" s="86">
        <v>41.25</v>
      </c>
      <c r="E1015" s="86">
        <v>2.75</v>
      </c>
      <c r="F1015" s="86">
        <v>7.14</v>
      </c>
      <c r="G1015" s="87" t="s">
        <v>694</v>
      </c>
      <c r="H1015" s="86">
        <v>15.97</v>
      </c>
      <c r="I1015" s="86">
        <v>1.0</v>
      </c>
      <c r="J1015" s="86">
        <v>5.0</v>
      </c>
      <c r="K1015" s="86">
        <v>0.03</v>
      </c>
      <c r="L1015" s="86">
        <v>37.02</v>
      </c>
      <c r="M1015" s="86">
        <v>36.96</v>
      </c>
      <c r="N1015" s="86">
        <v>38.28</v>
      </c>
      <c r="O1015" s="86">
        <v>0.0</v>
      </c>
      <c r="P1015" s="87" t="s">
        <v>516</v>
      </c>
      <c r="Q1015" s="86">
        <v>0.0</v>
      </c>
      <c r="R1015" s="86">
        <v>0.0</v>
      </c>
      <c r="S1015" s="88">
        <v>0.0</v>
      </c>
      <c r="T1015" s="88">
        <v>0.0</v>
      </c>
      <c r="U1015" s="89">
        <v>46132.0</v>
      </c>
      <c r="V1015" s="84" t="s">
        <v>2683</v>
      </c>
      <c r="W1015" s="90"/>
    </row>
    <row r="1016">
      <c r="A1016" s="83" t="s">
        <v>2684</v>
      </c>
      <c r="B1016" s="84" t="s">
        <v>2685</v>
      </c>
      <c r="C1016" s="84" t="s">
        <v>601</v>
      </c>
      <c r="D1016" s="86">
        <v>39.6</v>
      </c>
      <c r="E1016" s="86">
        <v>0.05</v>
      </c>
      <c r="F1016" s="86">
        <v>0.13</v>
      </c>
      <c r="G1016" s="87" t="s">
        <v>558</v>
      </c>
      <c r="H1016" s="86">
        <v>-1.0</v>
      </c>
      <c r="I1016" s="86">
        <v>0.0</v>
      </c>
      <c r="J1016" s="86">
        <v>29.0</v>
      </c>
      <c r="K1016" s="86">
        <v>0.12</v>
      </c>
      <c r="L1016" s="86">
        <v>39.6</v>
      </c>
      <c r="M1016" s="86">
        <v>39.95</v>
      </c>
      <c r="N1016" s="86">
        <v>39.76</v>
      </c>
      <c r="O1016" s="86">
        <v>2.0</v>
      </c>
      <c r="P1016" s="87" t="s">
        <v>558</v>
      </c>
      <c r="Q1016" s="86">
        <v>0.0</v>
      </c>
      <c r="R1016" s="86">
        <v>0.0</v>
      </c>
      <c r="S1016" s="88">
        <v>0.0</v>
      </c>
      <c r="T1016" s="88">
        <v>0.0</v>
      </c>
      <c r="U1016" s="89">
        <v>46132.0</v>
      </c>
      <c r="V1016" s="84" t="s">
        <v>2686</v>
      </c>
      <c r="W1016" s="90"/>
    </row>
    <row r="1017">
      <c r="A1017" s="83" t="s">
        <v>2687</v>
      </c>
      <c r="B1017" s="84" t="s">
        <v>2688</v>
      </c>
      <c r="C1017" s="84" t="s">
        <v>533</v>
      </c>
      <c r="D1017" s="86">
        <v>68.3</v>
      </c>
      <c r="E1017" s="86">
        <v>5.2</v>
      </c>
      <c r="F1017" s="86">
        <v>8.24</v>
      </c>
      <c r="G1017" s="87" t="s">
        <v>575</v>
      </c>
      <c r="H1017" s="86">
        <v>10.83</v>
      </c>
      <c r="I1017" s="86">
        <v>0.0</v>
      </c>
      <c r="J1017" s="86">
        <v>17510.0</v>
      </c>
      <c r="K1017" s="86">
        <v>8.75</v>
      </c>
      <c r="L1017" s="86">
        <v>63.72</v>
      </c>
      <c r="M1017" s="86">
        <v>62.39</v>
      </c>
      <c r="N1017" s="86">
        <v>62.28</v>
      </c>
      <c r="O1017" s="86">
        <v>2214.0</v>
      </c>
      <c r="P1017" s="87" t="s">
        <v>539</v>
      </c>
      <c r="Q1017" s="86">
        <v>-7.0</v>
      </c>
      <c r="R1017" s="86">
        <v>134.0</v>
      </c>
      <c r="S1017" s="88">
        <v>6638.0</v>
      </c>
      <c r="T1017" s="88">
        <v>37.91</v>
      </c>
      <c r="U1017" s="89">
        <v>46132.0</v>
      </c>
      <c r="V1017" s="84"/>
      <c r="W1017" s="90"/>
    </row>
    <row r="1018">
      <c r="A1018" s="83" t="s">
        <v>2689</v>
      </c>
      <c r="B1018" s="84" t="s">
        <v>2690</v>
      </c>
      <c r="C1018" s="84" t="s">
        <v>601</v>
      </c>
      <c r="D1018" s="86">
        <v>198.0</v>
      </c>
      <c r="E1018" s="86">
        <v>13.0</v>
      </c>
      <c r="F1018" s="86">
        <v>7.03</v>
      </c>
      <c r="G1018" s="87" t="s">
        <v>539</v>
      </c>
      <c r="H1018" s="86">
        <v>2.48</v>
      </c>
      <c r="I1018" s="86">
        <v>3.0</v>
      </c>
      <c r="J1018" s="86">
        <v>2830.0</v>
      </c>
      <c r="K1018" s="86">
        <v>1.21</v>
      </c>
      <c r="L1018" s="86">
        <v>188.2</v>
      </c>
      <c r="M1018" s="86">
        <v>179.75</v>
      </c>
      <c r="N1018" s="86">
        <v>163.28</v>
      </c>
      <c r="O1018" s="86">
        <v>268.0</v>
      </c>
      <c r="P1018" s="87" t="s">
        <v>554</v>
      </c>
      <c r="Q1018" s="86">
        <v>1.0</v>
      </c>
      <c r="R1018" s="86">
        <v>3.0</v>
      </c>
      <c r="S1018" s="88">
        <v>0.0</v>
      </c>
      <c r="T1018" s="88">
        <v>0.0</v>
      </c>
      <c r="U1018" s="89">
        <v>46132.0</v>
      </c>
      <c r="V1018" s="84"/>
      <c r="W1018" s="90"/>
    </row>
    <row r="1019">
      <c r="A1019" s="83" t="s">
        <v>2691</v>
      </c>
      <c r="B1019" s="84" t="s">
        <v>2692</v>
      </c>
      <c r="C1019" s="84" t="s">
        <v>533</v>
      </c>
      <c r="D1019" s="86">
        <v>53.5</v>
      </c>
      <c r="E1019" s="86">
        <v>-0.8</v>
      </c>
      <c r="F1019" s="86">
        <v>-1.47</v>
      </c>
      <c r="G1019" s="87" t="s">
        <v>535</v>
      </c>
      <c r="H1019" s="86">
        <v>2.32</v>
      </c>
      <c r="I1019" s="86">
        <v>1.0</v>
      </c>
      <c r="J1019" s="86">
        <v>235.0</v>
      </c>
      <c r="K1019" s="86">
        <v>0.74</v>
      </c>
      <c r="L1019" s="86">
        <v>53.58</v>
      </c>
      <c r="M1019" s="86">
        <v>50.98</v>
      </c>
      <c r="N1019" s="86">
        <v>48.31</v>
      </c>
      <c r="O1019" s="86">
        <v>-8.0</v>
      </c>
      <c r="P1019" s="87" t="s">
        <v>833</v>
      </c>
      <c r="Q1019" s="86">
        <v>0.0</v>
      </c>
      <c r="R1019" s="86">
        <v>-2.0</v>
      </c>
      <c r="S1019" s="88">
        <v>55.0</v>
      </c>
      <c r="T1019" s="88">
        <v>23.4</v>
      </c>
      <c r="U1019" s="89">
        <v>46132.0</v>
      </c>
      <c r="V1019" s="84"/>
      <c r="W1019" s="90"/>
    </row>
    <row r="1020">
      <c r="A1020" s="83" t="s">
        <v>2693</v>
      </c>
      <c r="B1020" s="84" t="s">
        <v>2694</v>
      </c>
      <c r="C1020" s="84" t="s">
        <v>523</v>
      </c>
      <c r="D1020" s="86">
        <v>106.5</v>
      </c>
      <c r="E1020" s="86">
        <v>-1.5</v>
      </c>
      <c r="F1020" s="86">
        <v>-1.39</v>
      </c>
      <c r="G1020" s="87" t="s">
        <v>626</v>
      </c>
      <c r="H1020" s="86">
        <v>1.93</v>
      </c>
      <c r="I1020" s="86">
        <v>4.0</v>
      </c>
      <c r="J1020" s="86">
        <v>6252.0</v>
      </c>
      <c r="K1020" s="86">
        <v>0.4</v>
      </c>
      <c r="L1020" s="86">
        <v>107.1</v>
      </c>
      <c r="M1020" s="86">
        <v>108.6</v>
      </c>
      <c r="N1020" s="86">
        <v>99.45</v>
      </c>
      <c r="O1020" s="86">
        <v>-145.0</v>
      </c>
      <c r="P1020" s="87" t="s">
        <v>773</v>
      </c>
      <c r="Q1020" s="86">
        <v>0.0</v>
      </c>
      <c r="R1020" s="86">
        <v>2.0</v>
      </c>
      <c r="S1020" s="88">
        <v>3136.0</v>
      </c>
      <c r="T1020" s="88">
        <v>50.16</v>
      </c>
      <c r="U1020" s="89">
        <v>46132.0</v>
      </c>
      <c r="V1020" s="84" t="s">
        <v>2695</v>
      </c>
      <c r="W1020" s="84"/>
    </row>
    <row r="1021">
      <c r="A1021" s="83" t="s">
        <v>2696</v>
      </c>
      <c r="B1021" s="84" t="s">
        <v>2697</v>
      </c>
      <c r="C1021" s="84" t="s">
        <v>557</v>
      </c>
      <c r="D1021" s="86">
        <v>51.7</v>
      </c>
      <c r="E1021" s="86">
        <v>4.7</v>
      </c>
      <c r="F1021" s="86">
        <v>10.0</v>
      </c>
      <c r="G1021" s="87" t="s">
        <v>697</v>
      </c>
      <c r="H1021" s="86">
        <v>14.72</v>
      </c>
      <c r="I1021" s="86">
        <v>2.0</v>
      </c>
      <c r="J1021" s="86">
        <v>1112.0</v>
      </c>
      <c r="K1021" s="86">
        <v>1.16</v>
      </c>
      <c r="L1021" s="86">
        <v>46.01</v>
      </c>
      <c r="M1021" s="86">
        <v>44.07</v>
      </c>
      <c r="N1021" s="86">
        <v>41.72</v>
      </c>
      <c r="O1021" s="86">
        <v>78.0</v>
      </c>
      <c r="P1021" s="87" t="s">
        <v>534</v>
      </c>
      <c r="Q1021" s="86">
        <v>0.0</v>
      </c>
      <c r="R1021" s="86">
        <v>22.0</v>
      </c>
      <c r="S1021" s="88">
        <v>71.0</v>
      </c>
      <c r="T1021" s="88">
        <v>6.38</v>
      </c>
      <c r="U1021" s="89">
        <v>46132.0</v>
      </c>
      <c r="V1021" s="84"/>
      <c r="W1021" s="90"/>
    </row>
    <row r="1022">
      <c r="A1022" s="83" t="s">
        <v>2698</v>
      </c>
      <c r="B1022" s="84" t="s">
        <v>2699</v>
      </c>
      <c r="C1022" s="84" t="s">
        <v>557</v>
      </c>
      <c r="D1022" s="86">
        <v>102.5</v>
      </c>
      <c r="E1022" s="86">
        <v>4.7</v>
      </c>
      <c r="F1022" s="86">
        <v>4.81</v>
      </c>
      <c r="G1022" s="87" t="s">
        <v>578</v>
      </c>
      <c r="H1022" s="86">
        <v>11.01</v>
      </c>
      <c r="I1022" s="86">
        <v>0.0</v>
      </c>
      <c r="J1022" s="86">
        <v>3444.0</v>
      </c>
      <c r="K1022" s="86">
        <v>3.17</v>
      </c>
      <c r="L1022" s="86">
        <v>96.1</v>
      </c>
      <c r="M1022" s="86">
        <v>91.57</v>
      </c>
      <c r="N1022" s="86">
        <v>87.16</v>
      </c>
      <c r="O1022" s="86">
        <v>888.0</v>
      </c>
      <c r="P1022" s="87" t="s">
        <v>674</v>
      </c>
      <c r="Q1022" s="86">
        <v>0.0</v>
      </c>
      <c r="R1022" s="86">
        <v>-135.0</v>
      </c>
      <c r="S1022" s="88">
        <v>1072.0</v>
      </c>
      <c r="T1022" s="88">
        <v>31.13</v>
      </c>
      <c r="U1022" s="89">
        <v>46132.0</v>
      </c>
      <c r="V1022" s="84"/>
      <c r="W1022" s="90"/>
    </row>
    <row r="1023">
      <c r="A1023" s="83" t="s">
        <v>2700</v>
      </c>
      <c r="B1023" s="84" t="s">
        <v>2701</v>
      </c>
      <c r="C1023" s="84" t="s">
        <v>623</v>
      </c>
      <c r="D1023" s="86">
        <v>18.3</v>
      </c>
      <c r="E1023" s="86">
        <v>0.1</v>
      </c>
      <c r="F1023" s="86">
        <v>0.55</v>
      </c>
      <c r="G1023" s="87" t="s">
        <v>578</v>
      </c>
      <c r="H1023" s="86">
        <v>3.4</v>
      </c>
      <c r="I1023" s="86">
        <v>0.0</v>
      </c>
      <c r="J1023" s="86">
        <v>29.0</v>
      </c>
      <c r="K1023" s="86">
        <v>0.09</v>
      </c>
      <c r="L1023" s="86">
        <v>18.08</v>
      </c>
      <c r="M1023" s="86">
        <v>17.87</v>
      </c>
      <c r="N1023" s="86">
        <v>17.87</v>
      </c>
      <c r="O1023" s="86">
        <v>3.0</v>
      </c>
      <c r="P1023" s="87" t="s">
        <v>539</v>
      </c>
      <c r="Q1023" s="86">
        <v>0.0</v>
      </c>
      <c r="R1023" s="86">
        <v>0.0</v>
      </c>
      <c r="S1023" s="88">
        <v>3.0</v>
      </c>
      <c r="T1023" s="88">
        <v>10.34</v>
      </c>
      <c r="U1023" s="89">
        <v>46132.0</v>
      </c>
      <c r="V1023" s="84"/>
      <c r="W1023" s="90"/>
    </row>
    <row r="1024">
      <c r="A1024" s="83" t="s">
        <v>2702</v>
      </c>
      <c r="B1024" s="84" t="s">
        <v>2703</v>
      </c>
      <c r="C1024" s="84" t="s">
        <v>557</v>
      </c>
      <c r="D1024" s="86">
        <v>81.5</v>
      </c>
      <c r="E1024" s="86">
        <v>0.1</v>
      </c>
      <c r="F1024" s="86">
        <v>0.12</v>
      </c>
      <c r="G1024" s="87" t="s">
        <v>612</v>
      </c>
      <c r="H1024" s="86">
        <v>0.12</v>
      </c>
      <c r="I1024" s="86">
        <v>0.0</v>
      </c>
      <c r="J1024" s="86">
        <v>16.0</v>
      </c>
      <c r="K1024" s="86">
        <v>0.05</v>
      </c>
      <c r="L1024" s="86">
        <v>81.42</v>
      </c>
      <c r="M1024" s="86">
        <v>81.37</v>
      </c>
      <c r="N1024" s="86">
        <v>81.26</v>
      </c>
      <c r="O1024" s="86">
        <v>-8.0</v>
      </c>
      <c r="P1024" s="87" t="s">
        <v>516</v>
      </c>
      <c r="Q1024" s="86">
        <v>0.0</v>
      </c>
      <c r="R1024" s="86">
        <v>-2.0</v>
      </c>
      <c r="S1024" s="88">
        <v>0.0</v>
      </c>
      <c r="T1024" s="88">
        <v>0.0</v>
      </c>
      <c r="U1024" s="89">
        <v>46132.0</v>
      </c>
      <c r="V1024" s="84"/>
      <c r="W1024" s="90"/>
    </row>
    <row r="1025">
      <c r="A1025" s="83" t="s">
        <v>2704</v>
      </c>
      <c r="B1025" s="84" t="s">
        <v>2705</v>
      </c>
      <c r="C1025" s="84" t="s">
        <v>956</v>
      </c>
      <c r="D1025" s="86">
        <v>5.68</v>
      </c>
      <c r="E1025" s="86">
        <v>-0.05</v>
      </c>
      <c r="F1025" s="86">
        <v>-0.87</v>
      </c>
      <c r="G1025" s="87" t="s">
        <v>566</v>
      </c>
      <c r="H1025" s="86">
        <v>0.03</v>
      </c>
      <c r="I1025" s="86">
        <v>0.0</v>
      </c>
      <c r="J1025" s="86">
        <v>285.0</v>
      </c>
      <c r="K1025" s="86">
        <v>0.15</v>
      </c>
      <c r="L1025" s="86">
        <v>5.7</v>
      </c>
      <c r="M1025" s="86">
        <v>5.73</v>
      </c>
      <c r="N1025" s="86">
        <v>5.8</v>
      </c>
      <c r="O1025" s="86">
        <v>-42.0</v>
      </c>
      <c r="P1025" s="87" t="s">
        <v>585</v>
      </c>
      <c r="Q1025" s="86">
        <v>0.0</v>
      </c>
      <c r="R1025" s="86">
        <v>0.0</v>
      </c>
      <c r="S1025" s="88">
        <v>37.0</v>
      </c>
      <c r="T1025" s="88">
        <v>12.98</v>
      </c>
      <c r="U1025" s="89">
        <v>46132.0</v>
      </c>
      <c r="V1025" s="84" t="s">
        <v>2706</v>
      </c>
      <c r="W1025" s="90"/>
    </row>
    <row r="1026">
      <c r="A1026" s="83" t="s">
        <v>2707</v>
      </c>
      <c r="B1026" s="84" t="s">
        <v>2708</v>
      </c>
      <c r="C1026" s="84" t="s">
        <v>523</v>
      </c>
      <c r="D1026" s="86">
        <v>131.0</v>
      </c>
      <c r="E1026" s="86">
        <v>0.0</v>
      </c>
      <c r="F1026" s="86">
        <v>0.0</v>
      </c>
      <c r="G1026" s="87" t="s">
        <v>529</v>
      </c>
      <c r="H1026" s="86">
        <v>-2.56</v>
      </c>
      <c r="I1026" s="86">
        <v>0.0</v>
      </c>
      <c r="J1026" s="86">
        <v>259.0</v>
      </c>
      <c r="K1026" s="86">
        <v>0.15</v>
      </c>
      <c r="L1026" s="86">
        <v>133.8</v>
      </c>
      <c r="M1026" s="86">
        <v>136.05</v>
      </c>
      <c r="N1026" s="86">
        <v>140.47</v>
      </c>
      <c r="O1026" s="86">
        <v>68.0</v>
      </c>
      <c r="P1026" s="87" t="s">
        <v>554</v>
      </c>
      <c r="Q1026" s="86">
        <v>0.0</v>
      </c>
      <c r="R1026" s="86">
        <v>0.0</v>
      </c>
      <c r="S1026" s="88">
        <v>0.0</v>
      </c>
      <c r="T1026" s="88">
        <v>0.0</v>
      </c>
      <c r="U1026" s="89">
        <v>46132.0</v>
      </c>
      <c r="V1026" s="84"/>
      <c r="W1026" s="90"/>
    </row>
    <row r="1027">
      <c r="A1027" s="83" t="s">
        <v>2709</v>
      </c>
      <c r="B1027" s="84" t="s">
        <v>2710</v>
      </c>
      <c r="C1027" s="84" t="s">
        <v>523</v>
      </c>
      <c r="D1027" s="86">
        <v>25.8</v>
      </c>
      <c r="E1027" s="86">
        <v>-0.6</v>
      </c>
      <c r="F1027" s="86">
        <v>-2.27</v>
      </c>
      <c r="G1027" s="87" t="s">
        <v>562</v>
      </c>
      <c r="H1027" s="86">
        <v>-3.0</v>
      </c>
      <c r="I1027" s="86">
        <v>0.0</v>
      </c>
      <c r="J1027" s="86">
        <v>20.0</v>
      </c>
      <c r="K1027" s="86">
        <v>0.04</v>
      </c>
      <c r="L1027" s="86">
        <v>26.3</v>
      </c>
      <c r="M1027" s="86">
        <v>26.54</v>
      </c>
      <c r="N1027" s="86">
        <v>26.63</v>
      </c>
      <c r="O1027" s="86">
        <v>3.0</v>
      </c>
      <c r="P1027" s="87" t="s">
        <v>558</v>
      </c>
      <c r="Q1027" s="86">
        <v>0.0</v>
      </c>
      <c r="R1027" s="86">
        <v>0.0</v>
      </c>
      <c r="S1027" s="88">
        <v>5.0</v>
      </c>
      <c r="T1027" s="88">
        <v>25.0</v>
      </c>
      <c r="U1027" s="89">
        <v>46132.0</v>
      </c>
      <c r="V1027" s="84"/>
      <c r="W1027" s="90"/>
    </row>
    <row r="1028">
      <c r="A1028" s="83" t="s">
        <v>2711</v>
      </c>
      <c r="B1028" s="84" t="s">
        <v>2712</v>
      </c>
      <c r="C1028" s="84" t="s">
        <v>601</v>
      </c>
      <c r="D1028" s="86">
        <v>25.6</v>
      </c>
      <c r="E1028" s="86">
        <v>-0.1</v>
      </c>
      <c r="F1028" s="86">
        <v>-0.39</v>
      </c>
      <c r="G1028" s="87" t="s">
        <v>582</v>
      </c>
      <c r="H1028" s="86">
        <v>1.99</v>
      </c>
      <c r="I1028" s="86">
        <v>0.0</v>
      </c>
      <c r="J1028" s="86">
        <v>263.0</v>
      </c>
      <c r="K1028" s="86">
        <v>0.22</v>
      </c>
      <c r="L1028" s="86">
        <v>25.54</v>
      </c>
      <c r="M1028" s="86">
        <v>25.42</v>
      </c>
      <c r="N1028" s="86">
        <v>25.3</v>
      </c>
      <c r="O1028" s="86">
        <v>11.0</v>
      </c>
      <c r="P1028" s="87" t="s">
        <v>589</v>
      </c>
      <c r="Q1028" s="86">
        <v>0.0</v>
      </c>
      <c r="R1028" s="86">
        <v>0.0</v>
      </c>
      <c r="S1028" s="88">
        <v>18.0</v>
      </c>
      <c r="T1028" s="88">
        <v>6.84</v>
      </c>
      <c r="U1028" s="89">
        <v>46132.0</v>
      </c>
      <c r="V1028" s="84"/>
      <c r="W1028" s="90"/>
    </row>
    <row r="1029">
      <c r="A1029" s="83" t="s">
        <v>2713</v>
      </c>
      <c r="B1029" s="84" t="s">
        <v>2714</v>
      </c>
      <c r="C1029" s="84" t="s">
        <v>523</v>
      </c>
      <c r="D1029" s="86">
        <v>20.5</v>
      </c>
      <c r="E1029" s="86">
        <v>-0.3</v>
      </c>
      <c r="F1029" s="86">
        <v>-1.44</v>
      </c>
      <c r="G1029" s="87" t="s">
        <v>544</v>
      </c>
      <c r="H1029" s="86">
        <v>-1.44</v>
      </c>
      <c r="I1029" s="86">
        <v>0.0</v>
      </c>
      <c r="J1029" s="86">
        <v>37.0</v>
      </c>
      <c r="K1029" s="86">
        <v>0.12</v>
      </c>
      <c r="L1029" s="86">
        <v>20.76</v>
      </c>
      <c r="M1029" s="86">
        <v>20.77</v>
      </c>
      <c r="N1029" s="86">
        <v>20.73</v>
      </c>
      <c r="O1029" s="86">
        <v>5.0</v>
      </c>
      <c r="P1029" s="87" t="s">
        <v>612</v>
      </c>
      <c r="Q1029" s="86">
        <v>0.0</v>
      </c>
      <c r="R1029" s="86">
        <v>0.0</v>
      </c>
      <c r="S1029" s="88">
        <v>0.0</v>
      </c>
      <c r="T1029" s="88">
        <v>0.0</v>
      </c>
      <c r="U1029" s="89">
        <v>46132.0</v>
      </c>
      <c r="V1029" s="84"/>
      <c r="W1029" s="90"/>
    </row>
    <row r="1030">
      <c r="A1030" s="83" t="s">
        <v>2715</v>
      </c>
      <c r="B1030" s="84" t="s">
        <v>2716</v>
      </c>
      <c r="C1030" s="84" t="s">
        <v>569</v>
      </c>
      <c r="D1030" s="86">
        <v>22.05</v>
      </c>
      <c r="E1030" s="86">
        <v>-0.2</v>
      </c>
      <c r="F1030" s="86">
        <v>-0.9</v>
      </c>
      <c r="G1030" s="87" t="s">
        <v>566</v>
      </c>
      <c r="H1030" s="86">
        <v>-0.66</v>
      </c>
      <c r="I1030" s="86">
        <v>0.0</v>
      </c>
      <c r="J1030" s="86">
        <v>498.0</v>
      </c>
      <c r="K1030" s="86">
        <v>0.25</v>
      </c>
      <c r="L1030" s="86">
        <v>22.25</v>
      </c>
      <c r="M1030" s="86">
        <v>22.54</v>
      </c>
      <c r="N1030" s="86">
        <v>22.95</v>
      </c>
      <c r="O1030" s="86">
        <v>-39.0</v>
      </c>
      <c r="P1030" s="87" t="s">
        <v>585</v>
      </c>
      <c r="Q1030" s="86">
        <v>0.0</v>
      </c>
      <c r="R1030" s="86">
        <v>0.0</v>
      </c>
      <c r="S1030" s="88">
        <v>56.0</v>
      </c>
      <c r="T1030" s="88">
        <v>11.24</v>
      </c>
      <c r="U1030" s="89">
        <v>46132.0</v>
      </c>
      <c r="V1030" s="84"/>
      <c r="W1030" s="90"/>
    </row>
    <row r="1031">
      <c r="A1031" s="83" t="s">
        <v>2717</v>
      </c>
      <c r="B1031" s="84" t="s">
        <v>2718</v>
      </c>
      <c r="C1031" s="84" t="s">
        <v>561</v>
      </c>
      <c r="D1031" s="86">
        <v>28.05</v>
      </c>
      <c r="E1031" s="86">
        <v>-0.15</v>
      </c>
      <c r="F1031" s="86">
        <v>-0.53</v>
      </c>
      <c r="G1031" s="87" t="s">
        <v>582</v>
      </c>
      <c r="H1031" s="86">
        <v>1.09</v>
      </c>
      <c r="I1031" s="86">
        <v>0.0</v>
      </c>
      <c r="J1031" s="86">
        <v>319.0</v>
      </c>
      <c r="K1031" s="86">
        <v>0.21</v>
      </c>
      <c r="L1031" s="86">
        <v>28.04</v>
      </c>
      <c r="M1031" s="86">
        <v>28.01</v>
      </c>
      <c r="N1031" s="86">
        <v>28.3</v>
      </c>
      <c r="O1031" s="86">
        <v>-4.0</v>
      </c>
      <c r="P1031" s="87" t="s">
        <v>524</v>
      </c>
      <c r="Q1031" s="86">
        <v>0.0</v>
      </c>
      <c r="R1031" s="86">
        <v>0.0</v>
      </c>
      <c r="S1031" s="88">
        <v>54.0</v>
      </c>
      <c r="T1031" s="88">
        <v>16.93</v>
      </c>
      <c r="U1031" s="89">
        <v>46132.0</v>
      </c>
      <c r="V1031" s="84"/>
      <c r="W1031" s="90"/>
    </row>
    <row r="1032">
      <c r="A1032" s="83" t="s">
        <v>2719</v>
      </c>
      <c r="B1032" s="84" t="s">
        <v>2720</v>
      </c>
      <c r="C1032" s="84" t="s">
        <v>515</v>
      </c>
      <c r="D1032" s="86">
        <v>13.25</v>
      </c>
      <c r="E1032" s="86">
        <v>0.25</v>
      </c>
      <c r="F1032" s="86">
        <v>1.92</v>
      </c>
      <c r="G1032" s="87" t="s">
        <v>589</v>
      </c>
      <c r="H1032" s="86">
        <v>4.17</v>
      </c>
      <c r="I1032" s="86">
        <v>0.0</v>
      </c>
      <c r="J1032" s="86">
        <v>1459.0</v>
      </c>
      <c r="K1032" s="86">
        <v>0.37</v>
      </c>
      <c r="L1032" s="86">
        <v>13.29</v>
      </c>
      <c r="M1032" s="86">
        <v>13.32</v>
      </c>
      <c r="N1032" s="86">
        <v>13.41</v>
      </c>
      <c r="O1032" s="86">
        <v>662.0</v>
      </c>
      <c r="P1032" s="87" t="s">
        <v>530</v>
      </c>
      <c r="Q1032" s="86">
        <v>0.0</v>
      </c>
      <c r="R1032" s="86">
        <v>0.0</v>
      </c>
      <c r="S1032" s="88">
        <v>76.0</v>
      </c>
      <c r="T1032" s="88">
        <v>5.21</v>
      </c>
      <c r="U1032" s="89">
        <v>46132.0</v>
      </c>
      <c r="V1032" s="84"/>
      <c r="W1032" s="91">
        <v>46128.0</v>
      </c>
    </row>
    <row r="1033">
      <c r="A1033" s="83" t="s">
        <v>2721</v>
      </c>
      <c r="B1033" s="84" t="s">
        <v>2722</v>
      </c>
      <c r="C1033" s="84" t="s">
        <v>639</v>
      </c>
      <c r="D1033" s="86">
        <v>373.0</v>
      </c>
      <c r="E1033" s="86">
        <v>0.0</v>
      </c>
      <c r="F1033" s="86">
        <v>0.0</v>
      </c>
      <c r="G1033" s="87" t="s">
        <v>524</v>
      </c>
      <c r="H1033" s="86">
        <v>3.21</v>
      </c>
      <c r="I1033" s="86">
        <v>0.0</v>
      </c>
      <c r="J1033" s="86">
        <v>118.0</v>
      </c>
      <c r="K1033" s="86">
        <v>0.15</v>
      </c>
      <c r="L1033" s="86">
        <v>370.2</v>
      </c>
      <c r="M1033" s="86">
        <v>364.9</v>
      </c>
      <c r="N1033" s="86">
        <v>359.98</v>
      </c>
      <c r="O1033" s="86">
        <v>17.0</v>
      </c>
      <c r="P1033" s="87" t="s">
        <v>525</v>
      </c>
      <c r="Q1033" s="86">
        <v>0.0</v>
      </c>
      <c r="R1033" s="86">
        <v>0.0</v>
      </c>
      <c r="S1033" s="88">
        <v>37.0</v>
      </c>
      <c r="T1033" s="88">
        <v>31.36</v>
      </c>
      <c r="U1033" s="89">
        <v>46132.0</v>
      </c>
      <c r="V1033" s="84"/>
      <c r="W1033" s="90"/>
    </row>
    <row r="1034">
      <c r="A1034" s="83" t="s">
        <v>2723</v>
      </c>
      <c r="B1034" s="84" t="s">
        <v>2724</v>
      </c>
      <c r="C1034" s="84" t="s">
        <v>754</v>
      </c>
      <c r="D1034" s="86">
        <v>27.5</v>
      </c>
      <c r="E1034" s="86">
        <v>-0.4</v>
      </c>
      <c r="F1034" s="86">
        <v>-1.43</v>
      </c>
      <c r="G1034" s="87" t="s">
        <v>566</v>
      </c>
      <c r="H1034" s="86">
        <v>-1.78</v>
      </c>
      <c r="I1034" s="86">
        <v>0.0</v>
      </c>
      <c r="J1034" s="86">
        <v>23377.0</v>
      </c>
      <c r="K1034" s="86">
        <v>0.79</v>
      </c>
      <c r="L1034" s="86">
        <v>27.92</v>
      </c>
      <c r="M1034" s="86">
        <v>28.19</v>
      </c>
      <c r="N1034" s="86">
        <v>28.38</v>
      </c>
      <c r="O1034" s="86">
        <v>-6563.0</v>
      </c>
      <c r="P1034" s="87" t="s">
        <v>516</v>
      </c>
      <c r="Q1034" s="86">
        <v>-250.0</v>
      </c>
      <c r="R1034" s="86">
        <v>-18.0</v>
      </c>
      <c r="S1034" s="88">
        <v>1256.0</v>
      </c>
      <c r="T1034" s="88">
        <v>5.37</v>
      </c>
      <c r="U1034" s="89">
        <v>46132.0</v>
      </c>
      <c r="V1034" s="84"/>
      <c r="W1034" s="90"/>
    </row>
    <row r="1035">
      <c r="A1035" s="83" t="s">
        <v>2725</v>
      </c>
      <c r="B1035" s="84" t="s">
        <v>2726</v>
      </c>
      <c r="C1035" s="84" t="s">
        <v>754</v>
      </c>
      <c r="D1035" s="86">
        <v>62.4</v>
      </c>
      <c r="E1035" s="86">
        <v>-0.6</v>
      </c>
      <c r="F1035" s="86">
        <v>-0.95</v>
      </c>
      <c r="G1035" s="87" t="s">
        <v>529</v>
      </c>
      <c r="H1035" s="86">
        <v>0.69</v>
      </c>
      <c r="I1035" s="86">
        <v>0.0</v>
      </c>
      <c r="J1035" s="86">
        <v>308.0</v>
      </c>
      <c r="K1035" s="86">
        <v>0.2</v>
      </c>
      <c r="L1035" s="86">
        <v>63.16</v>
      </c>
      <c r="M1035" s="86">
        <v>62.99</v>
      </c>
      <c r="N1035" s="86">
        <v>63.66</v>
      </c>
      <c r="O1035" s="86">
        <v>-64.0</v>
      </c>
      <c r="P1035" s="87" t="s">
        <v>516</v>
      </c>
      <c r="Q1035" s="86">
        <v>0.0</v>
      </c>
      <c r="R1035" s="86">
        <v>-6.0</v>
      </c>
      <c r="S1035" s="88">
        <v>18.0</v>
      </c>
      <c r="T1035" s="88">
        <v>5.84</v>
      </c>
      <c r="U1035" s="89">
        <v>46132.0</v>
      </c>
      <c r="V1035" s="84"/>
      <c r="W1035" s="90"/>
    </row>
    <row r="1036">
      <c r="A1036" s="83" t="s">
        <v>2727</v>
      </c>
      <c r="B1036" s="84" t="s">
        <v>2728</v>
      </c>
      <c r="C1036" s="84" t="s">
        <v>538</v>
      </c>
      <c r="D1036" s="86">
        <v>81.0</v>
      </c>
      <c r="E1036" s="86">
        <v>1.2</v>
      </c>
      <c r="F1036" s="86">
        <v>1.5</v>
      </c>
      <c r="G1036" s="87" t="s">
        <v>697</v>
      </c>
      <c r="H1036" s="86">
        <v>-1.96</v>
      </c>
      <c r="I1036" s="86">
        <v>0.0</v>
      </c>
      <c r="J1036" s="86">
        <v>1219.0</v>
      </c>
      <c r="K1036" s="86">
        <v>3.35</v>
      </c>
      <c r="L1036" s="86">
        <v>79.64</v>
      </c>
      <c r="M1036" s="86">
        <v>78.27</v>
      </c>
      <c r="N1036" s="86">
        <v>73.91</v>
      </c>
      <c r="O1036" s="86">
        <v>35.0</v>
      </c>
      <c r="P1036" s="87" t="s">
        <v>697</v>
      </c>
      <c r="Q1036" s="86">
        <v>13.0</v>
      </c>
      <c r="R1036" s="86">
        <v>-10.0</v>
      </c>
      <c r="S1036" s="88">
        <v>381.0</v>
      </c>
      <c r="T1036" s="88">
        <v>31.26</v>
      </c>
      <c r="U1036" s="89">
        <v>46132.0</v>
      </c>
      <c r="V1036" s="84"/>
      <c r="W1036" s="90"/>
    </row>
    <row r="1037">
      <c r="A1037" s="83" t="s">
        <v>2729</v>
      </c>
      <c r="B1037" s="84" t="s">
        <v>2730</v>
      </c>
      <c r="C1037" s="84" t="s">
        <v>601</v>
      </c>
      <c r="D1037" s="86">
        <v>122.0</v>
      </c>
      <c r="E1037" s="86">
        <v>2.5</v>
      </c>
      <c r="F1037" s="86">
        <v>2.09</v>
      </c>
      <c r="G1037" s="87" t="s">
        <v>540</v>
      </c>
      <c r="H1037" s="86">
        <v>6.85</v>
      </c>
      <c r="I1037" s="86">
        <v>0.0</v>
      </c>
      <c r="J1037" s="86">
        <v>101.0</v>
      </c>
      <c r="K1037" s="86">
        <v>0.24</v>
      </c>
      <c r="L1037" s="86">
        <v>117.9</v>
      </c>
      <c r="M1037" s="86">
        <v>115.8</v>
      </c>
      <c r="N1037" s="86">
        <v>117.83</v>
      </c>
      <c r="O1037" s="86">
        <v>-28.0</v>
      </c>
      <c r="P1037" s="87" t="s">
        <v>585</v>
      </c>
      <c r="Q1037" s="86">
        <v>0.0</v>
      </c>
      <c r="R1037" s="86">
        <v>0.0</v>
      </c>
      <c r="S1037" s="88">
        <v>17.0</v>
      </c>
      <c r="T1037" s="88">
        <v>16.83</v>
      </c>
      <c r="U1037" s="89">
        <v>46132.0</v>
      </c>
      <c r="V1037" s="84"/>
      <c r="W1037" s="90"/>
    </row>
    <row r="1038">
      <c r="A1038" s="83" t="s">
        <v>2731</v>
      </c>
      <c r="B1038" s="84" t="s">
        <v>2732</v>
      </c>
      <c r="C1038" s="84" t="s">
        <v>588</v>
      </c>
      <c r="D1038" s="86">
        <v>10.85</v>
      </c>
      <c r="E1038" s="86">
        <v>-0.15</v>
      </c>
      <c r="F1038" s="86">
        <v>-1.36</v>
      </c>
      <c r="G1038" s="87" t="s">
        <v>529</v>
      </c>
      <c r="H1038" s="86">
        <v>0.49</v>
      </c>
      <c r="I1038" s="86">
        <v>1.0</v>
      </c>
      <c r="J1038" s="86">
        <v>61.0</v>
      </c>
      <c r="K1038" s="86">
        <v>0.05</v>
      </c>
      <c r="L1038" s="86">
        <v>10.97</v>
      </c>
      <c r="M1038" s="86">
        <v>10.86</v>
      </c>
      <c r="N1038" s="86">
        <v>10.93</v>
      </c>
      <c r="O1038" s="86">
        <v>14.0</v>
      </c>
      <c r="P1038" s="87" t="s">
        <v>525</v>
      </c>
      <c r="Q1038" s="86">
        <v>0.0</v>
      </c>
      <c r="R1038" s="86">
        <v>2.0</v>
      </c>
      <c r="S1038" s="88">
        <v>6.0</v>
      </c>
      <c r="T1038" s="88">
        <v>9.84</v>
      </c>
      <c r="U1038" s="89">
        <v>46132.0</v>
      </c>
      <c r="V1038" s="84"/>
      <c r="W1038" s="90"/>
    </row>
    <row r="1039">
      <c r="A1039" s="83" t="s">
        <v>2733</v>
      </c>
      <c r="B1039" s="84" t="s">
        <v>2734</v>
      </c>
      <c r="C1039" s="84" t="s">
        <v>523</v>
      </c>
      <c r="D1039" s="86">
        <v>79.1</v>
      </c>
      <c r="E1039" s="86">
        <v>0.0</v>
      </c>
      <c r="F1039" s="86">
        <v>0.0</v>
      </c>
      <c r="G1039" s="87" t="s">
        <v>566</v>
      </c>
      <c r="H1039" s="86">
        <v>0.77</v>
      </c>
      <c r="I1039" s="86">
        <v>0.0</v>
      </c>
      <c r="J1039" s="86">
        <v>394.0</v>
      </c>
      <c r="K1039" s="86">
        <v>0.21</v>
      </c>
      <c r="L1039" s="86">
        <v>78.96</v>
      </c>
      <c r="M1039" s="86">
        <v>78.44</v>
      </c>
      <c r="N1039" s="86">
        <v>77.66</v>
      </c>
      <c r="O1039" s="86">
        <v>-69.0</v>
      </c>
      <c r="P1039" s="87" t="s">
        <v>664</v>
      </c>
      <c r="Q1039" s="86">
        <v>0.0</v>
      </c>
      <c r="R1039" s="86">
        <v>0.0</v>
      </c>
      <c r="S1039" s="88">
        <v>24.0</v>
      </c>
      <c r="T1039" s="88">
        <v>6.09</v>
      </c>
      <c r="U1039" s="89">
        <v>46132.0</v>
      </c>
      <c r="V1039" s="84"/>
      <c r="W1039" s="91">
        <v>46135.0</v>
      </c>
    </row>
    <row r="1040">
      <c r="A1040" s="83" t="s">
        <v>2735</v>
      </c>
      <c r="B1040" s="84" t="s">
        <v>2736</v>
      </c>
      <c r="C1040" s="84" t="s">
        <v>538</v>
      </c>
      <c r="D1040" s="86">
        <v>63.0</v>
      </c>
      <c r="E1040" s="86">
        <v>3.5</v>
      </c>
      <c r="F1040" s="86">
        <v>5.88</v>
      </c>
      <c r="G1040" s="87" t="s">
        <v>548</v>
      </c>
      <c r="H1040" s="86">
        <v>16.47</v>
      </c>
      <c r="I1040" s="86">
        <v>3.0</v>
      </c>
      <c r="J1040" s="86">
        <v>2120.0</v>
      </c>
      <c r="K1040" s="86">
        <v>2.17</v>
      </c>
      <c r="L1040" s="86">
        <v>57.18</v>
      </c>
      <c r="M1040" s="86">
        <v>55.71</v>
      </c>
      <c r="N1040" s="86">
        <v>53.0</v>
      </c>
      <c r="O1040" s="86">
        <v>-205.0</v>
      </c>
      <c r="P1040" s="87" t="s">
        <v>626</v>
      </c>
      <c r="Q1040" s="86">
        <v>0.0</v>
      </c>
      <c r="R1040" s="86">
        <v>14.0</v>
      </c>
      <c r="S1040" s="88">
        <v>661.0</v>
      </c>
      <c r="T1040" s="88">
        <v>31.18</v>
      </c>
      <c r="U1040" s="89">
        <v>46132.0</v>
      </c>
      <c r="V1040" s="84"/>
      <c r="W1040" s="90"/>
    </row>
    <row r="1041">
      <c r="A1041" s="83" t="s">
        <v>2737</v>
      </c>
      <c r="B1041" s="84" t="s">
        <v>2738</v>
      </c>
      <c r="C1041" s="84" t="s">
        <v>596</v>
      </c>
      <c r="D1041" s="86">
        <v>79.5</v>
      </c>
      <c r="E1041" s="86">
        <v>-0.7</v>
      </c>
      <c r="F1041" s="86">
        <v>-0.87</v>
      </c>
      <c r="G1041" s="87" t="s">
        <v>562</v>
      </c>
      <c r="H1041" s="86">
        <v>0.77</v>
      </c>
      <c r="I1041" s="86">
        <v>0.0</v>
      </c>
      <c r="J1041" s="86">
        <v>177.0</v>
      </c>
      <c r="K1041" s="86">
        <v>0.12</v>
      </c>
      <c r="L1041" s="86">
        <v>79.46</v>
      </c>
      <c r="M1041" s="86">
        <v>79.2</v>
      </c>
      <c r="N1041" s="86">
        <v>79.0</v>
      </c>
      <c r="O1041" s="86">
        <v>-99.0</v>
      </c>
      <c r="P1041" s="87" t="s">
        <v>570</v>
      </c>
      <c r="Q1041" s="86">
        <v>0.0</v>
      </c>
      <c r="R1041" s="86">
        <v>-2.0</v>
      </c>
      <c r="S1041" s="88">
        <v>5.0</v>
      </c>
      <c r="T1041" s="88">
        <v>2.82</v>
      </c>
      <c r="U1041" s="89">
        <v>46132.0</v>
      </c>
      <c r="V1041" s="84"/>
      <c r="W1041" s="90"/>
    </row>
    <row r="1042">
      <c r="A1042" s="83" t="s">
        <v>2739</v>
      </c>
      <c r="B1042" s="84" t="s">
        <v>2740</v>
      </c>
      <c r="C1042" s="84" t="s">
        <v>588</v>
      </c>
      <c r="D1042" s="86">
        <v>8.8</v>
      </c>
      <c r="E1042" s="86">
        <v>-0.03</v>
      </c>
      <c r="F1042" s="86">
        <v>-0.34</v>
      </c>
      <c r="G1042" s="87" t="s">
        <v>524</v>
      </c>
      <c r="H1042" s="86">
        <v>-0.56</v>
      </c>
      <c r="I1042" s="86">
        <v>0.0</v>
      </c>
      <c r="J1042" s="86">
        <v>452.0</v>
      </c>
      <c r="K1042" s="86">
        <v>0.05</v>
      </c>
      <c r="L1042" s="86">
        <v>8.82</v>
      </c>
      <c r="M1042" s="86">
        <v>8.83</v>
      </c>
      <c r="N1042" s="86">
        <v>8.88</v>
      </c>
      <c r="O1042" s="86">
        <v>-50.0</v>
      </c>
      <c r="P1042" s="87" t="s">
        <v>585</v>
      </c>
      <c r="Q1042" s="86">
        <v>0.0</v>
      </c>
      <c r="R1042" s="86">
        <v>0.0</v>
      </c>
      <c r="S1042" s="88">
        <v>86.0</v>
      </c>
      <c r="T1042" s="88">
        <v>19.03</v>
      </c>
      <c r="U1042" s="89">
        <v>46132.0</v>
      </c>
      <c r="V1042" s="84"/>
      <c r="W1042" s="90"/>
    </row>
    <row r="1043">
      <c r="A1043" s="83" t="s">
        <v>2741</v>
      </c>
      <c r="B1043" s="84" t="s">
        <v>2742</v>
      </c>
      <c r="C1043" s="84" t="s">
        <v>557</v>
      </c>
      <c r="D1043" s="86">
        <v>28.0</v>
      </c>
      <c r="E1043" s="86">
        <v>0.0</v>
      </c>
      <c r="F1043" s="86">
        <v>0.0</v>
      </c>
      <c r="G1043" s="87" t="s">
        <v>582</v>
      </c>
      <c r="H1043" s="86">
        <v>1.81</v>
      </c>
      <c r="I1043" s="86">
        <v>0.0</v>
      </c>
      <c r="J1043" s="86">
        <v>28.0</v>
      </c>
      <c r="K1043" s="86">
        <v>0.04</v>
      </c>
      <c r="L1043" s="86">
        <v>27.87</v>
      </c>
      <c r="M1043" s="86">
        <v>27.48</v>
      </c>
      <c r="N1043" s="86">
        <v>27.19</v>
      </c>
      <c r="O1043" s="86">
        <v>4.0</v>
      </c>
      <c r="P1043" s="87" t="s">
        <v>554</v>
      </c>
      <c r="Q1043" s="86">
        <v>0.0</v>
      </c>
      <c r="R1043" s="86">
        <v>0.0</v>
      </c>
      <c r="S1043" s="88">
        <v>1.0</v>
      </c>
      <c r="T1043" s="88">
        <v>3.57</v>
      </c>
      <c r="U1043" s="89">
        <v>46132.0</v>
      </c>
      <c r="V1043" s="84"/>
      <c r="W1043" s="90"/>
    </row>
    <row r="1044">
      <c r="A1044" s="83" t="s">
        <v>2743</v>
      </c>
      <c r="B1044" s="84" t="s">
        <v>2744</v>
      </c>
      <c r="C1044" s="84" t="s">
        <v>663</v>
      </c>
      <c r="D1044" s="86">
        <v>69.0</v>
      </c>
      <c r="E1044" s="86">
        <v>-0.1</v>
      </c>
      <c r="F1044" s="86">
        <v>-0.14</v>
      </c>
      <c r="G1044" s="87" t="s">
        <v>566</v>
      </c>
      <c r="H1044" s="86">
        <v>1.62</v>
      </c>
      <c r="I1044" s="86">
        <v>0.0</v>
      </c>
      <c r="J1044" s="86">
        <v>103.0</v>
      </c>
      <c r="K1044" s="86">
        <v>0.34</v>
      </c>
      <c r="L1044" s="86">
        <v>69.12</v>
      </c>
      <c r="M1044" s="86">
        <v>69.11</v>
      </c>
      <c r="N1044" s="86">
        <v>69.06</v>
      </c>
      <c r="O1044" s="86">
        <v>18.0</v>
      </c>
      <c r="P1044" s="87" t="s">
        <v>540</v>
      </c>
      <c r="Q1044" s="86">
        <v>0.0</v>
      </c>
      <c r="R1044" s="86">
        <v>0.0</v>
      </c>
      <c r="S1044" s="88">
        <v>19.0</v>
      </c>
      <c r="T1044" s="88">
        <v>18.45</v>
      </c>
      <c r="U1044" s="89">
        <v>46132.0</v>
      </c>
      <c r="V1044" s="84"/>
      <c r="W1044" s="90"/>
    </row>
    <row r="1045">
      <c r="A1045" s="83" t="s">
        <v>2745</v>
      </c>
      <c r="B1045" s="84" t="s">
        <v>2746</v>
      </c>
      <c r="C1045" s="84" t="s">
        <v>543</v>
      </c>
      <c r="D1045" s="86">
        <v>55.8</v>
      </c>
      <c r="E1045" s="86">
        <v>0.3</v>
      </c>
      <c r="F1045" s="86">
        <v>0.54</v>
      </c>
      <c r="G1045" s="87" t="s">
        <v>554</v>
      </c>
      <c r="H1045" s="86">
        <v>8.7</v>
      </c>
      <c r="I1045" s="86">
        <v>0.0</v>
      </c>
      <c r="J1045" s="86">
        <v>63.0</v>
      </c>
      <c r="K1045" s="86">
        <v>0.02</v>
      </c>
      <c r="L1045" s="86">
        <v>54.36</v>
      </c>
      <c r="M1045" s="86">
        <v>52.54</v>
      </c>
      <c r="N1045" s="86">
        <v>51.28</v>
      </c>
      <c r="O1045" s="86">
        <v>35.0</v>
      </c>
      <c r="P1045" s="87" t="s">
        <v>554</v>
      </c>
      <c r="Q1045" s="86">
        <v>0.0</v>
      </c>
      <c r="R1045" s="86">
        <v>0.0</v>
      </c>
      <c r="S1045" s="88">
        <v>0.0</v>
      </c>
      <c r="T1045" s="88">
        <v>0.0</v>
      </c>
      <c r="U1045" s="89">
        <v>46132.0</v>
      </c>
      <c r="V1045" s="84"/>
      <c r="W1045" s="90"/>
    </row>
    <row r="1046">
      <c r="A1046" s="83" t="s">
        <v>2747</v>
      </c>
      <c r="B1046" s="84" t="s">
        <v>2748</v>
      </c>
      <c r="C1046" s="84" t="s">
        <v>639</v>
      </c>
      <c r="D1046" s="86">
        <v>40.45</v>
      </c>
      <c r="E1046" s="86">
        <v>-0.85</v>
      </c>
      <c r="F1046" s="86">
        <v>-2.06</v>
      </c>
      <c r="G1046" s="87" t="s">
        <v>585</v>
      </c>
      <c r="H1046" s="86">
        <v>1.81</v>
      </c>
      <c r="I1046" s="86">
        <v>0.0</v>
      </c>
      <c r="J1046" s="86">
        <v>5409.0</v>
      </c>
      <c r="K1046" s="86">
        <v>0.65</v>
      </c>
      <c r="L1046" s="86">
        <v>40.91</v>
      </c>
      <c r="M1046" s="86">
        <v>40.41</v>
      </c>
      <c r="N1046" s="86">
        <v>40.4</v>
      </c>
      <c r="O1046" s="86">
        <v>-59.0</v>
      </c>
      <c r="P1046" s="87" t="s">
        <v>562</v>
      </c>
      <c r="Q1046" s="86">
        <v>-257.0</v>
      </c>
      <c r="R1046" s="86">
        <v>-39.0</v>
      </c>
      <c r="S1046" s="88">
        <v>1537.0</v>
      </c>
      <c r="T1046" s="88">
        <v>28.42</v>
      </c>
      <c r="U1046" s="89">
        <v>46132.0</v>
      </c>
      <c r="V1046" s="84"/>
      <c r="W1046" s="90"/>
    </row>
    <row r="1047">
      <c r="A1047" s="83" t="s">
        <v>2749</v>
      </c>
      <c r="B1047" s="84" t="s">
        <v>2750</v>
      </c>
      <c r="C1047" s="84" t="s">
        <v>523</v>
      </c>
      <c r="D1047" s="86">
        <v>41.0</v>
      </c>
      <c r="E1047" s="86">
        <v>0.0</v>
      </c>
      <c r="F1047" s="86">
        <v>0.0</v>
      </c>
      <c r="G1047" s="87" t="s">
        <v>585</v>
      </c>
      <c r="H1047" s="86">
        <v>3.92</v>
      </c>
      <c r="I1047" s="86">
        <v>0.0</v>
      </c>
      <c r="J1047" s="86">
        <v>45.0</v>
      </c>
      <c r="K1047" s="86">
        <v>0.1</v>
      </c>
      <c r="L1047" s="86">
        <v>40.59</v>
      </c>
      <c r="M1047" s="86">
        <v>40.05</v>
      </c>
      <c r="N1047" s="86">
        <v>39.74</v>
      </c>
      <c r="O1047" s="86">
        <v>-5.0</v>
      </c>
      <c r="P1047" s="87" t="s">
        <v>570</v>
      </c>
      <c r="Q1047" s="86">
        <v>0.0</v>
      </c>
      <c r="R1047" s="86">
        <v>0.0</v>
      </c>
      <c r="S1047" s="88">
        <v>3.0</v>
      </c>
      <c r="T1047" s="88">
        <v>6.67</v>
      </c>
      <c r="U1047" s="89">
        <v>46132.0</v>
      </c>
      <c r="V1047" s="84"/>
      <c r="W1047" s="90"/>
    </row>
    <row r="1048">
      <c r="A1048" s="83" t="s">
        <v>2751</v>
      </c>
      <c r="B1048" s="84" t="s">
        <v>2752</v>
      </c>
      <c r="C1048" s="84" t="s">
        <v>552</v>
      </c>
      <c r="D1048" s="86">
        <v>88.4</v>
      </c>
      <c r="E1048" s="86">
        <v>-1.6</v>
      </c>
      <c r="F1048" s="86">
        <v>-1.78</v>
      </c>
      <c r="G1048" s="87" t="s">
        <v>524</v>
      </c>
      <c r="H1048" s="86">
        <v>-3.31</v>
      </c>
      <c r="I1048" s="86">
        <v>0.0</v>
      </c>
      <c r="J1048" s="86">
        <v>807.0</v>
      </c>
      <c r="K1048" s="86">
        <v>0.84</v>
      </c>
      <c r="L1048" s="86">
        <v>90.54</v>
      </c>
      <c r="M1048" s="86">
        <v>91.59</v>
      </c>
      <c r="N1048" s="86">
        <v>91.15</v>
      </c>
      <c r="O1048" s="86">
        <v>-154.0</v>
      </c>
      <c r="P1048" s="87" t="s">
        <v>566</v>
      </c>
      <c r="Q1048" s="86">
        <v>0.0</v>
      </c>
      <c r="R1048" s="86">
        <v>-4.0</v>
      </c>
      <c r="S1048" s="88">
        <v>137.0</v>
      </c>
      <c r="T1048" s="88">
        <v>16.98</v>
      </c>
      <c r="U1048" s="89">
        <v>46132.0</v>
      </c>
      <c r="V1048" s="84"/>
      <c r="W1048" s="90"/>
    </row>
    <row r="1049">
      <c r="A1049" s="83" t="s">
        <v>2753</v>
      </c>
      <c r="B1049" s="84" t="s">
        <v>2754</v>
      </c>
      <c r="C1049" s="84" t="s">
        <v>519</v>
      </c>
      <c r="D1049" s="86">
        <v>57.5</v>
      </c>
      <c r="E1049" s="86">
        <v>1.2</v>
      </c>
      <c r="F1049" s="86">
        <v>2.13</v>
      </c>
      <c r="G1049" s="87" t="s">
        <v>697</v>
      </c>
      <c r="H1049" s="86">
        <v>-1.31</v>
      </c>
      <c r="I1049" s="86">
        <v>1.0</v>
      </c>
      <c r="J1049" s="86">
        <v>9013.0</v>
      </c>
      <c r="K1049" s="86">
        <v>7.04</v>
      </c>
      <c r="L1049" s="86">
        <v>56.64</v>
      </c>
      <c r="M1049" s="86">
        <v>54.55</v>
      </c>
      <c r="N1049" s="86">
        <v>52.37</v>
      </c>
      <c r="O1049" s="86">
        <v>-721.0</v>
      </c>
      <c r="P1049" s="87" t="s">
        <v>535</v>
      </c>
      <c r="Q1049" s="86">
        <v>-66.0</v>
      </c>
      <c r="R1049" s="86">
        <v>2.0</v>
      </c>
      <c r="S1049" s="88">
        <v>4679.0</v>
      </c>
      <c r="T1049" s="88">
        <v>51.91</v>
      </c>
      <c r="U1049" s="89">
        <v>46132.0</v>
      </c>
      <c r="V1049" s="84"/>
      <c r="W1049" s="90"/>
    </row>
    <row r="1050">
      <c r="A1050" s="83" t="s">
        <v>2755</v>
      </c>
      <c r="B1050" s="84" t="s">
        <v>2756</v>
      </c>
      <c r="C1050" s="84" t="s">
        <v>533</v>
      </c>
      <c r="D1050" s="86">
        <v>66.0</v>
      </c>
      <c r="E1050" s="86">
        <v>-1.5</v>
      </c>
      <c r="F1050" s="86">
        <v>-2.22</v>
      </c>
      <c r="G1050" s="87" t="s">
        <v>549</v>
      </c>
      <c r="H1050" s="86">
        <v>-4.81</v>
      </c>
      <c r="I1050" s="86">
        <v>2.0</v>
      </c>
      <c r="J1050" s="86">
        <v>11937.0</v>
      </c>
      <c r="K1050" s="86">
        <v>3.63</v>
      </c>
      <c r="L1050" s="86">
        <v>67.26</v>
      </c>
      <c r="M1050" s="86">
        <v>68.45</v>
      </c>
      <c r="N1050" s="86">
        <v>69.82</v>
      </c>
      <c r="O1050" s="86">
        <v>-1273.0</v>
      </c>
      <c r="P1050" s="87" t="s">
        <v>773</v>
      </c>
      <c r="Q1050" s="86">
        <v>0.0</v>
      </c>
      <c r="R1050" s="86">
        <v>-23.0</v>
      </c>
      <c r="S1050" s="88">
        <v>5708.0</v>
      </c>
      <c r="T1050" s="88">
        <v>47.82</v>
      </c>
      <c r="U1050" s="89">
        <v>46132.0</v>
      </c>
      <c r="V1050" s="84"/>
      <c r="W1050" s="90"/>
    </row>
    <row r="1051">
      <c r="A1051" s="83" t="s">
        <v>2757</v>
      </c>
      <c r="B1051" s="84" t="s">
        <v>2758</v>
      </c>
      <c r="C1051" s="84" t="s">
        <v>601</v>
      </c>
      <c r="D1051" s="86">
        <v>23.25</v>
      </c>
      <c r="E1051" s="86">
        <v>0.05</v>
      </c>
      <c r="F1051" s="86">
        <v>0.22</v>
      </c>
      <c r="G1051" s="87" t="s">
        <v>578</v>
      </c>
      <c r="H1051" s="86">
        <v>1.97</v>
      </c>
      <c r="I1051" s="86">
        <v>0.0</v>
      </c>
      <c r="J1051" s="86">
        <v>613.0</v>
      </c>
      <c r="K1051" s="86">
        <v>0.58</v>
      </c>
      <c r="L1051" s="86">
        <v>23.02</v>
      </c>
      <c r="M1051" s="86">
        <v>22.88</v>
      </c>
      <c r="N1051" s="86">
        <v>22.86</v>
      </c>
      <c r="O1051" s="86">
        <v>-21.0</v>
      </c>
      <c r="P1051" s="87" t="s">
        <v>570</v>
      </c>
      <c r="Q1051" s="86">
        <v>0.0</v>
      </c>
      <c r="R1051" s="86">
        <v>0.0</v>
      </c>
      <c r="S1051" s="88">
        <v>44.0</v>
      </c>
      <c r="T1051" s="88">
        <v>7.18</v>
      </c>
      <c r="U1051" s="89">
        <v>46132.0</v>
      </c>
      <c r="V1051" s="84"/>
      <c r="W1051" s="90"/>
    </row>
    <row r="1052">
      <c r="A1052" s="83" t="s">
        <v>2759</v>
      </c>
      <c r="B1052" s="84" t="s">
        <v>2760</v>
      </c>
      <c r="C1052" s="84" t="s">
        <v>533</v>
      </c>
      <c r="D1052" s="86">
        <v>74.5</v>
      </c>
      <c r="E1052" s="86">
        <v>-0.5</v>
      </c>
      <c r="F1052" s="86">
        <v>-0.67</v>
      </c>
      <c r="G1052" s="87" t="s">
        <v>585</v>
      </c>
      <c r="H1052" s="86">
        <v>28.51</v>
      </c>
      <c r="I1052" s="86">
        <v>5.0</v>
      </c>
      <c r="J1052" s="86">
        <v>1354.0</v>
      </c>
      <c r="K1052" s="86">
        <v>1.43</v>
      </c>
      <c r="L1052" s="86">
        <v>71.18</v>
      </c>
      <c r="M1052" s="86">
        <v>63.67</v>
      </c>
      <c r="N1052" s="86">
        <v>55.93</v>
      </c>
      <c r="O1052" s="86">
        <v>-20.0</v>
      </c>
      <c r="P1052" s="87" t="s">
        <v>549</v>
      </c>
      <c r="Q1052" s="86">
        <v>0.0</v>
      </c>
      <c r="R1052" s="86">
        <v>0.0</v>
      </c>
      <c r="S1052" s="88">
        <v>404.0</v>
      </c>
      <c r="T1052" s="88">
        <v>29.84</v>
      </c>
      <c r="U1052" s="89">
        <v>46132.0</v>
      </c>
      <c r="V1052" s="84"/>
      <c r="W1052" s="90"/>
    </row>
    <row r="1053">
      <c r="A1053" s="83" t="s">
        <v>2761</v>
      </c>
      <c r="B1053" s="84" t="s">
        <v>2762</v>
      </c>
      <c r="C1053" s="84" t="s">
        <v>523</v>
      </c>
      <c r="D1053" s="86">
        <v>50.1</v>
      </c>
      <c r="E1053" s="86">
        <v>-0.2</v>
      </c>
      <c r="F1053" s="86">
        <v>-0.4</v>
      </c>
      <c r="G1053" s="87" t="s">
        <v>626</v>
      </c>
      <c r="H1053" s="86">
        <v>-0.2</v>
      </c>
      <c r="I1053" s="86">
        <v>0.0</v>
      </c>
      <c r="J1053" s="86">
        <v>129.0</v>
      </c>
      <c r="K1053" s="86">
        <v>0.2</v>
      </c>
      <c r="L1053" s="86">
        <v>50.24</v>
      </c>
      <c r="M1053" s="86">
        <v>50.36</v>
      </c>
      <c r="N1053" s="86">
        <v>50.64</v>
      </c>
      <c r="O1053" s="86">
        <v>25.0</v>
      </c>
      <c r="P1053" s="87" t="s">
        <v>554</v>
      </c>
      <c r="Q1053" s="86">
        <v>0.0</v>
      </c>
      <c r="R1053" s="86">
        <v>1.0</v>
      </c>
      <c r="S1053" s="88">
        <v>17.0</v>
      </c>
      <c r="T1053" s="88">
        <v>13.18</v>
      </c>
      <c r="U1053" s="89">
        <v>46132.0</v>
      </c>
      <c r="V1053" s="84"/>
      <c r="W1053" s="91">
        <v>46135.0</v>
      </c>
    </row>
    <row r="1054">
      <c r="A1054" s="83" t="s">
        <v>2763</v>
      </c>
      <c r="B1054" s="84" t="s">
        <v>2764</v>
      </c>
      <c r="C1054" s="84" t="s">
        <v>561</v>
      </c>
      <c r="D1054" s="86">
        <v>31.7</v>
      </c>
      <c r="E1054" s="86">
        <v>1.7</v>
      </c>
      <c r="F1054" s="86">
        <v>5.67</v>
      </c>
      <c r="G1054" s="87" t="s">
        <v>520</v>
      </c>
      <c r="H1054" s="86">
        <v>5.69</v>
      </c>
      <c r="I1054" s="86">
        <v>0.0</v>
      </c>
      <c r="J1054" s="86">
        <v>754.0</v>
      </c>
      <c r="K1054" s="86">
        <v>1.06</v>
      </c>
      <c r="L1054" s="86">
        <v>30.16</v>
      </c>
      <c r="M1054" s="86">
        <v>29.49</v>
      </c>
      <c r="N1054" s="86">
        <v>28.74</v>
      </c>
      <c r="O1054" s="86">
        <v>148.0</v>
      </c>
      <c r="P1054" s="87" t="s">
        <v>612</v>
      </c>
      <c r="Q1054" s="86">
        <v>0.0</v>
      </c>
      <c r="R1054" s="86">
        <v>0.0</v>
      </c>
      <c r="S1054" s="88">
        <v>83.0</v>
      </c>
      <c r="T1054" s="88">
        <v>11.01</v>
      </c>
      <c r="U1054" s="89">
        <v>46132.0</v>
      </c>
      <c r="V1054" s="84"/>
      <c r="W1054" s="90"/>
    </row>
    <row r="1055">
      <c r="A1055" s="83" t="s">
        <v>2765</v>
      </c>
      <c r="B1055" s="84" t="s">
        <v>2766</v>
      </c>
      <c r="C1055" s="84" t="s">
        <v>533</v>
      </c>
      <c r="D1055" s="86">
        <v>25.5</v>
      </c>
      <c r="E1055" s="86">
        <v>0.3</v>
      </c>
      <c r="F1055" s="86">
        <v>1.19</v>
      </c>
      <c r="G1055" s="87" t="s">
        <v>534</v>
      </c>
      <c r="H1055" s="86">
        <v>13.26</v>
      </c>
      <c r="I1055" s="86">
        <v>2.0</v>
      </c>
      <c r="J1055" s="86">
        <v>435.0</v>
      </c>
      <c r="K1055" s="86">
        <v>1.08</v>
      </c>
      <c r="L1055" s="86">
        <v>25.05</v>
      </c>
      <c r="M1055" s="86">
        <v>22.91</v>
      </c>
      <c r="N1055" s="86">
        <v>21.98</v>
      </c>
      <c r="O1055" s="86">
        <v>-5.0</v>
      </c>
      <c r="P1055" s="87" t="s">
        <v>664</v>
      </c>
      <c r="Q1055" s="86">
        <v>0.0</v>
      </c>
      <c r="R1055" s="86">
        <v>0.0</v>
      </c>
      <c r="S1055" s="88">
        <v>135.0</v>
      </c>
      <c r="T1055" s="88">
        <v>31.03</v>
      </c>
      <c r="U1055" s="89">
        <v>46132.0</v>
      </c>
      <c r="V1055" s="84"/>
      <c r="W1055" s="90"/>
    </row>
    <row r="1056">
      <c r="A1056" s="83" t="s">
        <v>2767</v>
      </c>
      <c r="B1056" s="84" t="s">
        <v>2768</v>
      </c>
      <c r="C1056" s="84" t="s">
        <v>596</v>
      </c>
      <c r="D1056" s="86">
        <v>197.0</v>
      </c>
      <c r="E1056" s="86">
        <v>-1.0</v>
      </c>
      <c r="F1056" s="86">
        <v>-0.51</v>
      </c>
      <c r="G1056" s="87" t="s">
        <v>553</v>
      </c>
      <c r="H1056" s="86">
        <v>-1.49</v>
      </c>
      <c r="I1056" s="86">
        <v>0.0</v>
      </c>
      <c r="J1056" s="86">
        <v>14106.0</v>
      </c>
      <c r="K1056" s="86">
        <v>0.65</v>
      </c>
      <c r="L1056" s="86">
        <v>200.1</v>
      </c>
      <c r="M1056" s="86">
        <v>201.1</v>
      </c>
      <c r="N1056" s="86">
        <v>202.6</v>
      </c>
      <c r="O1056" s="86">
        <v>-1169.0</v>
      </c>
      <c r="P1056" s="87" t="s">
        <v>553</v>
      </c>
      <c r="Q1056" s="86">
        <v>778.0</v>
      </c>
      <c r="R1056" s="86">
        <v>16.0</v>
      </c>
      <c r="S1056" s="88">
        <v>2463.0</v>
      </c>
      <c r="T1056" s="88">
        <v>17.46</v>
      </c>
      <c r="U1056" s="89">
        <v>46132.0</v>
      </c>
      <c r="V1056" s="84"/>
      <c r="W1056" s="90"/>
    </row>
    <row r="1057">
      <c r="A1057" s="83" t="s">
        <v>2769</v>
      </c>
      <c r="B1057" s="84" t="s">
        <v>2770</v>
      </c>
      <c r="C1057" s="84" t="s">
        <v>623</v>
      </c>
      <c r="D1057" s="86">
        <v>16.85</v>
      </c>
      <c r="E1057" s="86">
        <v>-0.1</v>
      </c>
      <c r="F1057" s="86">
        <v>-0.59</v>
      </c>
      <c r="G1057" s="87" t="s">
        <v>524</v>
      </c>
      <c r="H1057" s="86">
        <v>0.3</v>
      </c>
      <c r="I1057" s="86">
        <v>0.0</v>
      </c>
      <c r="J1057" s="86">
        <v>395.0</v>
      </c>
      <c r="K1057" s="86">
        <v>0.48</v>
      </c>
      <c r="L1057" s="86">
        <v>16.87</v>
      </c>
      <c r="M1057" s="86">
        <v>16.77</v>
      </c>
      <c r="N1057" s="86">
        <v>16.65</v>
      </c>
      <c r="O1057" s="86">
        <v>12.0</v>
      </c>
      <c r="P1057" s="87" t="s">
        <v>697</v>
      </c>
      <c r="Q1057" s="86">
        <v>0.0</v>
      </c>
      <c r="R1057" s="86">
        <v>0.0</v>
      </c>
      <c r="S1057" s="88">
        <v>31.0</v>
      </c>
      <c r="T1057" s="88">
        <v>7.85</v>
      </c>
      <c r="U1057" s="89">
        <v>46132.0</v>
      </c>
      <c r="V1057" s="84"/>
      <c r="W1057" s="90"/>
    </row>
    <row r="1058">
      <c r="A1058" s="83" t="s">
        <v>2771</v>
      </c>
      <c r="B1058" s="84" t="s">
        <v>2772</v>
      </c>
      <c r="C1058" s="84" t="s">
        <v>691</v>
      </c>
      <c r="D1058" s="86">
        <v>45.95</v>
      </c>
      <c r="E1058" s="86">
        <v>-0.45</v>
      </c>
      <c r="F1058" s="86">
        <v>-0.97</v>
      </c>
      <c r="G1058" s="87" t="s">
        <v>773</v>
      </c>
      <c r="H1058" s="86">
        <v>0.17</v>
      </c>
      <c r="I1058" s="86">
        <v>0.0</v>
      </c>
      <c r="J1058" s="86">
        <v>1.0</v>
      </c>
      <c r="K1058" s="86">
        <v>0.0</v>
      </c>
      <c r="L1058" s="86">
        <v>45.51</v>
      </c>
      <c r="M1058" s="86">
        <v>46.86</v>
      </c>
      <c r="N1058" s="86">
        <v>48.05</v>
      </c>
      <c r="O1058" s="86">
        <v>0.0</v>
      </c>
      <c r="P1058" s="87" t="s">
        <v>664</v>
      </c>
      <c r="Q1058" s="86">
        <v>0.0</v>
      </c>
      <c r="R1058" s="86">
        <v>0.0</v>
      </c>
      <c r="S1058" s="88">
        <v>0.0</v>
      </c>
      <c r="T1058" s="88">
        <v>0.0</v>
      </c>
      <c r="U1058" s="89">
        <v>46132.0</v>
      </c>
      <c r="V1058" s="84"/>
      <c r="W1058" s="90"/>
    </row>
    <row r="1059">
      <c r="A1059" s="83" t="s">
        <v>2773</v>
      </c>
      <c r="B1059" s="84" t="s">
        <v>2774</v>
      </c>
      <c r="C1059" s="84" t="s">
        <v>565</v>
      </c>
      <c r="D1059" s="86">
        <v>170.0</v>
      </c>
      <c r="E1059" s="86">
        <v>11.0</v>
      </c>
      <c r="F1059" s="86">
        <v>6.92</v>
      </c>
      <c r="G1059" s="87" t="s">
        <v>530</v>
      </c>
      <c r="H1059" s="86">
        <v>9.4</v>
      </c>
      <c r="I1059" s="86">
        <v>2.0</v>
      </c>
      <c r="J1059" s="86">
        <v>535.0</v>
      </c>
      <c r="K1059" s="86">
        <v>0.77</v>
      </c>
      <c r="L1059" s="86">
        <v>165.4</v>
      </c>
      <c r="M1059" s="86">
        <v>155.0</v>
      </c>
      <c r="N1059" s="86">
        <v>147.55</v>
      </c>
      <c r="O1059" s="86">
        <v>20.0</v>
      </c>
      <c r="P1059" s="87" t="s">
        <v>612</v>
      </c>
      <c r="Q1059" s="86">
        <v>0.0</v>
      </c>
      <c r="R1059" s="86">
        <v>-5.0</v>
      </c>
      <c r="S1059" s="88">
        <v>150.0</v>
      </c>
      <c r="T1059" s="88">
        <v>28.04</v>
      </c>
      <c r="U1059" s="89">
        <v>46132.0</v>
      </c>
      <c r="V1059" s="84"/>
      <c r="W1059" s="90"/>
    </row>
    <row r="1060">
      <c r="A1060" s="83" t="s">
        <v>2775</v>
      </c>
      <c r="B1060" s="84" t="s">
        <v>2776</v>
      </c>
      <c r="C1060" s="84" t="s">
        <v>623</v>
      </c>
      <c r="D1060" s="86">
        <v>64.3</v>
      </c>
      <c r="E1060" s="86">
        <v>0.3</v>
      </c>
      <c r="F1060" s="86">
        <v>0.47</v>
      </c>
      <c r="G1060" s="87" t="s">
        <v>554</v>
      </c>
      <c r="H1060" s="86">
        <v>2.54</v>
      </c>
      <c r="I1060" s="86">
        <v>0.0</v>
      </c>
      <c r="J1060" s="86">
        <v>164.0</v>
      </c>
      <c r="K1060" s="86">
        <v>0.05</v>
      </c>
      <c r="L1060" s="86">
        <v>63.84</v>
      </c>
      <c r="M1060" s="86">
        <v>63.1</v>
      </c>
      <c r="N1060" s="86">
        <v>62.09</v>
      </c>
      <c r="O1060" s="86">
        <v>42.0</v>
      </c>
      <c r="P1060" s="87" t="s">
        <v>554</v>
      </c>
      <c r="Q1060" s="86">
        <v>0.0</v>
      </c>
      <c r="R1060" s="86">
        <v>-1.0</v>
      </c>
      <c r="S1060" s="88">
        <v>26.0</v>
      </c>
      <c r="T1060" s="88">
        <v>15.85</v>
      </c>
      <c r="U1060" s="89">
        <v>46132.0</v>
      </c>
      <c r="V1060" s="84"/>
      <c r="W1060" s="90"/>
    </row>
    <row r="1061">
      <c r="A1061" s="83" t="s">
        <v>2777</v>
      </c>
      <c r="B1061" s="84" t="s">
        <v>2778</v>
      </c>
      <c r="C1061" s="84" t="s">
        <v>561</v>
      </c>
      <c r="D1061" s="86">
        <v>28.7</v>
      </c>
      <c r="E1061" s="86">
        <v>-0.35</v>
      </c>
      <c r="F1061" s="86">
        <v>-1.2</v>
      </c>
      <c r="G1061" s="87" t="s">
        <v>566</v>
      </c>
      <c r="H1061" s="86">
        <v>-0.67</v>
      </c>
      <c r="I1061" s="86">
        <v>0.0</v>
      </c>
      <c r="J1061" s="86">
        <v>313.0</v>
      </c>
      <c r="K1061" s="86">
        <v>0.35</v>
      </c>
      <c r="L1061" s="86">
        <v>29.0</v>
      </c>
      <c r="M1061" s="86">
        <v>29.19</v>
      </c>
      <c r="N1061" s="86">
        <v>29.48</v>
      </c>
      <c r="O1061" s="86">
        <v>86.0</v>
      </c>
      <c r="P1061" s="87" t="s">
        <v>554</v>
      </c>
      <c r="Q1061" s="86">
        <v>0.0</v>
      </c>
      <c r="R1061" s="86">
        <v>2.0</v>
      </c>
      <c r="S1061" s="88">
        <v>116.0</v>
      </c>
      <c r="T1061" s="88">
        <v>37.06</v>
      </c>
      <c r="U1061" s="89">
        <v>46132.0</v>
      </c>
      <c r="V1061" s="84"/>
      <c r="W1061" s="90"/>
    </row>
    <row r="1062">
      <c r="A1062" s="83" t="s">
        <v>2779</v>
      </c>
      <c r="B1062" s="84" t="s">
        <v>2780</v>
      </c>
      <c r="C1062" s="84" t="s">
        <v>543</v>
      </c>
      <c r="D1062" s="86">
        <v>25.45</v>
      </c>
      <c r="E1062" s="86">
        <v>0.1</v>
      </c>
      <c r="F1062" s="86">
        <v>0.39</v>
      </c>
      <c r="G1062" s="87" t="s">
        <v>534</v>
      </c>
      <c r="H1062" s="86">
        <v>1.39</v>
      </c>
      <c r="I1062" s="86">
        <v>0.0</v>
      </c>
      <c r="J1062" s="86">
        <v>196.0</v>
      </c>
      <c r="K1062" s="86">
        <v>0.19</v>
      </c>
      <c r="L1062" s="86">
        <v>25.32</v>
      </c>
      <c r="M1062" s="86">
        <v>24.34</v>
      </c>
      <c r="N1062" s="86">
        <v>23.44</v>
      </c>
      <c r="O1062" s="86">
        <v>-6.0</v>
      </c>
      <c r="P1062" s="87" t="s">
        <v>582</v>
      </c>
      <c r="Q1062" s="86">
        <v>0.0</v>
      </c>
      <c r="R1062" s="86">
        <v>6.0</v>
      </c>
      <c r="S1062" s="88">
        <v>23.0</v>
      </c>
      <c r="T1062" s="88">
        <v>11.73</v>
      </c>
      <c r="U1062" s="89">
        <v>46132.0</v>
      </c>
      <c r="V1062" s="84"/>
      <c r="W1062" s="90"/>
    </row>
    <row r="1063">
      <c r="A1063" s="83" t="s">
        <v>2781</v>
      </c>
      <c r="B1063" s="84" t="s">
        <v>2782</v>
      </c>
      <c r="C1063" s="84" t="s">
        <v>547</v>
      </c>
      <c r="D1063" s="86">
        <v>76.7</v>
      </c>
      <c r="E1063" s="86">
        <v>-0.8</v>
      </c>
      <c r="F1063" s="86">
        <v>-1.03</v>
      </c>
      <c r="G1063" s="87" t="s">
        <v>544</v>
      </c>
      <c r="H1063" s="86">
        <v>-1.77</v>
      </c>
      <c r="I1063" s="86">
        <v>0.0</v>
      </c>
      <c r="J1063" s="86">
        <v>285.0</v>
      </c>
      <c r="K1063" s="86">
        <v>0.19</v>
      </c>
      <c r="L1063" s="86">
        <v>77.9</v>
      </c>
      <c r="M1063" s="86">
        <v>78.14</v>
      </c>
      <c r="N1063" s="86">
        <v>78.57</v>
      </c>
      <c r="O1063" s="86">
        <v>9.0</v>
      </c>
      <c r="P1063" s="87" t="s">
        <v>558</v>
      </c>
      <c r="Q1063" s="86">
        <v>0.0</v>
      </c>
      <c r="R1063" s="86">
        <v>-2.0</v>
      </c>
      <c r="S1063" s="88">
        <v>26.0</v>
      </c>
      <c r="T1063" s="88">
        <v>9.12</v>
      </c>
      <c r="U1063" s="89">
        <v>46132.0</v>
      </c>
      <c r="V1063" s="84"/>
      <c r="W1063" s="90"/>
    </row>
    <row r="1064">
      <c r="A1064" s="83" t="s">
        <v>2783</v>
      </c>
      <c r="B1064" s="84" t="s">
        <v>2784</v>
      </c>
      <c r="C1064" s="84" t="s">
        <v>561</v>
      </c>
      <c r="D1064" s="86">
        <v>37.1</v>
      </c>
      <c r="E1064" s="86">
        <v>-0.4</v>
      </c>
      <c r="F1064" s="86">
        <v>-1.07</v>
      </c>
      <c r="G1064" s="87" t="s">
        <v>529</v>
      </c>
      <c r="H1064" s="86">
        <v>-0.8</v>
      </c>
      <c r="I1064" s="86">
        <v>0.0</v>
      </c>
      <c r="J1064" s="86">
        <v>184.0</v>
      </c>
      <c r="K1064" s="86">
        <v>0.31</v>
      </c>
      <c r="L1064" s="86">
        <v>37.91</v>
      </c>
      <c r="M1064" s="86">
        <v>37.74</v>
      </c>
      <c r="N1064" s="86">
        <v>38.39</v>
      </c>
      <c r="O1064" s="86">
        <v>-14.0</v>
      </c>
      <c r="P1064" s="87" t="s">
        <v>529</v>
      </c>
      <c r="Q1064" s="86">
        <v>0.0</v>
      </c>
      <c r="R1064" s="86">
        <v>0.0</v>
      </c>
      <c r="S1064" s="88">
        <v>33.0</v>
      </c>
      <c r="T1064" s="88">
        <v>17.93</v>
      </c>
      <c r="U1064" s="89">
        <v>46132.0</v>
      </c>
      <c r="V1064" s="84"/>
      <c r="W1064" s="90"/>
    </row>
    <row r="1065">
      <c r="A1065" s="83" t="s">
        <v>2785</v>
      </c>
      <c r="B1065" s="84" t="s">
        <v>2786</v>
      </c>
      <c r="C1065" s="84" t="s">
        <v>978</v>
      </c>
      <c r="D1065" s="86">
        <v>8.28</v>
      </c>
      <c r="E1065" s="86">
        <v>-0.08</v>
      </c>
      <c r="F1065" s="86">
        <v>-0.96</v>
      </c>
      <c r="G1065" s="87" t="s">
        <v>524</v>
      </c>
      <c r="H1065" s="86">
        <v>-0.59</v>
      </c>
      <c r="I1065" s="86">
        <v>0.0</v>
      </c>
      <c r="J1065" s="86">
        <v>237.0</v>
      </c>
      <c r="K1065" s="86">
        <v>0.06</v>
      </c>
      <c r="L1065" s="86">
        <v>8.35</v>
      </c>
      <c r="M1065" s="86">
        <v>8.34</v>
      </c>
      <c r="N1065" s="86">
        <v>8.44</v>
      </c>
      <c r="O1065" s="86">
        <v>-45.0</v>
      </c>
      <c r="P1065" s="87" t="s">
        <v>833</v>
      </c>
      <c r="Q1065" s="86">
        <v>0.0</v>
      </c>
      <c r="R1065" s="86">
        <v>0.0</v>
      </c>
      <c r="S1065" s="88">
        <v>8.0</v>
      </c>
      <c r="T1065" s="88">
        <v>3.38</v>
      </c>
      <c r="U1065" s="89">
        <v>46132.0</v>
      </c>
      <c r="V1065" s="84"/>
      <c r="W1065" s="90"/>
    </row>
    <row r="1066">
      <c r="A1066" s="83" t="s">
        <v>2787</v>
      </c>
      <c r="B1066" s="84" t="s">
        <v>2788</v>
      </c>
      <c r="C1066" s="84" t="s">
        <v>519</v>
      </c>
      <c r="D1066" s="86">
        <v>55.5</v>
      </c>
      <c r="E1066" s="86">
        <v>-2.8</v>
      </c>
      <c r="F1066" s="86">
        <v>-4.8</v>
      </c>
      <c r="G1066" s="87" t="s">
        <v>570</v>
      </c>
      <c r="H1066" s="86">
        <v>1.56</v>
      </c>
      <c r="I1066" s="86">
        <v>7.0</v>
      </c>
      <c r="J1066" s="86">
        <v>331.0</v>
      </c>
      <c r="K1066" s="86">
        <v>0.95</v>
      </c>
      <c r="L1066" s="86">
        <v>55.42</v>
      </c>
      <c r="M1066" s="86">
        <v>52.1</v>
      </c>
      <c r="N1066" s="86">
        <v>41.84</v>
      </c>
      <c r="O1066" s="86">
        <v>10.0</v>
      </c>
      <c r="P1066" s="87" t="s">
        <v>534</v>
      </c>
      <c r="Q1066" s="86">
        <v>0.0</v>
      </c>
      <c r="R1066" s="86">
        <v>-9.0</v>
      </c>
      <c r="S1066" s="88">
        <v>0.0</v>
      </c>
      <c r="T1066" s="88">
        <v>0.0</v>
      </c>
      <c r="U1066" s="89">
        <v>46132.0</v>
      </c>
      <c r="V1066" s="84"/>
      <c r="W1066" s="84"/>
    </row>
    <row r="1067">
      <c r="A1067" s="83" t="s">
        <v>2789</v>
      </c>
      <c r="B1067" s="84" t="s">
        <v>2790</v>
      </c>
      <c r="C1067" s="84" t="s">
        <v>547</v>
      </c>
      <c r="D1067" s="86">
        <v>15.1</v>
      </c>
      <c r="E1067" s="86">
        <v>-0.4</v>
      </c>
      <c r="F1067" s="86">
        <v>-2.58</v>
      </c>
      <c r="G1067" s="87" t="s">
        <v>549</v>
      </c>
      <c r="H1067" s="86">
        <v>-3.83</v>
      </c>
      <c r="I1067" s="86">
        <v>0.0</v>
      </c>
      <c r="J1067" s="86">
        <v>23.0</v>
      </c>
      <c r="K1067" s="86">
        <v>0.06</v>
      </c>
      <c r="L1067" s="86">
        <v>15.31</v>
      </c>
      <c r="M1067" s="86">
        <v>15.48</v>
      </c>
      <c r="N1067" s="86">
        <v>15.38</v>
      </c>
      <c r="O1067" s="86">
        <v>2.0</v>
      </c>
      <c r="P1067" s="87" t="s">
        <v>539</v>
      </c>
      <c r="Q1067" s="86">
        <v>0.0</v>
      </c>
      <c r="R1067" s="86">
        <v>0.0</v>
      </c>
      <c r="S1067" s="88">
        <v>0.0</v>
      </c>
      <c r="T1067" s="88">
        <v>0.0</v>
      </c>
      <c r="U1067" s="89">
        <v>46132.0</v>
      </c>
      <c r="V1067" s="84"/>
      <c r="W1067" s="90"/>
    </row>
    <row r="1068">
      <c r="A1068" s="83" t="s">
        <v>2791</v>
      </c>
      <c r="B1068" s="84" t="s">
        <v>2792</v>
      </c>
      <c r="C1068" s="84" t="s">
        <v>569</v>
      </c>
      <c r="D1068" s="86">
        <v>95.0</v>
      </c>
      <c r="E1068" s="86">
        <v>-0.3</v>
      </c>
      <c r="F1068" s="86">
        <v>-0.31</v>
      </c>
      <c r="G1068" s="87" t="s">
        <v>582</v>
      </c>
      <c r="H1068" s="86">
        <v>2.69</v>
      </c>
      <c r="I1068" s="86">
        <v>0.0</v>
      </c>
      <c r="J1068" s="86">
        <v>24.0</v>
      </c>
      <c r="K1068" s="86">
        <v>0.02</v>
      </c>
      <c r="L1068" s="86">
        <v>94.5</v>
      </c>
      <c r="M1068" s="86">
        <v>93.53</v>
      </c>
      <c r="N1068" s="86">
        <v>93.03</v>
      </c>
      <c r="O1068" s="86">
        <v>16.0</v>
      </c>
      <c r="P1068" s="87" t="s">
        <v>554</v>
      </c>
      <c r="Q1068" s="86">
        <v>0.0</v>
      </c>
      <c r="R1068" s="86">
        <v>0.0</v>
      </c>
      <c r="S1068" s="88">
        <v>0.0</v>
      </c>
      <c r="T1068" s="88">
        <v>0.0</v>
      </c>
      <c r="U1068" s="89">
        <v>46132.0</v>
      </c>
      <c r="V1068" s="84"/>
      <c r="W1068" s="90"/>
    </row>
    <row r="1069">
      <c r="A1069" s="83" t="s">
        <v>2793</v>
      </c>
      <c r="B1069" s="84" t="s">
        <v>2794</v>
      </c>
      <c r="C1069" s="84" t="s">
        <v>557</v>
      </c>
      <c r="D1069" s="86">
        <v>30.5</v>
      </c>
      <c r="E1069" s="86">
        <v>-0.8</v>
      </c>
      <c r="F1069" s="86">
        <v>-2.56</v>
      </c>
      <c r="G1069" s="87" t="s">
        <v>524</v>
      </c>
      <c r="H1069" s="86">
        <v>-2.69</v>
      </c>
      <c r="I1069" s="86">
        <v>0.0</v>
      </c>
      <c r="J1069" s="86">
        <v>77.0</v>
      </c>
      <c r="K1069" s="86">
        <v>0.35</v>
      </c>
      <c r="L1069" s="86">
        <v>31.24</v>
      </c>
      <c r="M1069" s="86">
        <v>31.8</v>
      </c>
      <c r="N1069" s="86">
        <v>32.76</v>
      </c>
      <c r="O1069" s="86">
        <v>-9.0</v>
      </c>
      <c r="P1069" s="87" t="s">
        <v>566</v>
      </c>
      <c r="Q1069" s="86">
        <v>0.0</v>
      </c>
      <c r="R1069" s="86">
        <v>0.0</v>
      </c>
      <c r="S1069" s="88">
        <v>8.0</v>
      </c>
      <c r="T1069" s="88">
        <v>10.39</v>
      </c>
      <c r="U1069" s="89">
        <v>46132.0</v>
      </c>
      <c r="V1069" s="84"/>
      <c r="W1069" s="90"/>
    </row>
    <row r="1070">
      <c r="A1070" s="83" t="s">
        <v>2795</v>
      </c>
      <c r="B1070" s="84" t="s">
        <v>2796</v>
      </c>
      <c r="C1070" s="84" t="s">
        <v>547</v>
      </c>
      <c r="D1070" s="86">
        <v>32.0</v>
      </c>
      <c r="E1070" s="86">
        <v>-0.75</v>
      </c>
      <c r="F1070" s="86">
        <v>-2.29</v>
      </c>
      <c r="G1070" s="87" t="s">
        <v>833</v>
      </c>
      <c r="H1070" s="86">
        <v>17.94</v>
      </c>
      <c r="I1070" s="86">
        <v>2.0</v>
      </c>
      <c r="J1070" s="86">
        <v>1831.0</v>
      </c>
      <c r="K1070" s="86">
        <v>4.33</v>
      </c>
      <c r="L1070" s="86">
        <v>29.73</v>
      </c>
      <c r="M1070" s="86">
        <v>28.44</v>
      </c>
      <c r="N1070" s="86">
        <v>28.24</v>
      </c>
      <c r="O1070" s="86">
        <v>-4.0</v>
      </c>
      <c r="P1070" s="87" t="s">
        <v>585</v>
      </c>
      <c r="Q1070" s="86">
        <v>0.0</v>
      </c>
      <c r="R1070" s="86">
        <v>-2.0</v>
      </c>
      <c r="S1070" s="88">
        <v>782.0</v>
      </c>
      <c r="T1070" s="88">
        <v>42.71</v>
      </c>
      <c r="U1070" s="89">
        <v>46132.0</v>
      </c>
      <c r="V1070" s="84"/>
      <c r="W1070" s="90"/>
    </row>
    <row r="1071">
      <c r="A1071" s="83" t="s">
        <v>2797</v>
      </c>
      <c r="B1071" s="84" t="s">
        <v>2798</v>
      </c>
      <c r="C1071" s="84" t="s">
        <v>561</v>
      </c>
      <c r="D1071" s="86">
        <v>10.95</v>
      </c>
      <c r="E1071" s="86">
        <v>0.0</v>
      </c>
      <c r="F1071" s="86">
        <v>0.0</v>
      </c>
      <c r="G1071" s="87" t="s">
        <v>549</v>
      </c>
      <c r="H1071" s="86">
        <v>2.23</v>
      </c>
      <c r="I1071" s="86">
        <v>0.0</v>
      </c>
      <c r="J1071" s="86">
        <v>67.0</v>
      </c>
      <c r="K1071" s="86">
        <v>0.05</v>
      </c>
      <c r="L1071" s="86">
        <v>10.61</v>
      </c>
      <c r="M1071" s="86">
        <v>10.77</v>
      </c>
      <c r="N1071" s="86">
        <v>10.99</v>
      </c>
      <c r="O1071" s="86">
        <v>0.0</v>
      </c>
      <c r="P1071" s="87" t="s">
        <v>516</v>
      </c>
      <c r="Q1071" s="86">
        <v>0.0</v>
      </c>
      <c r="R1071" s="86">
        <v>0.0</v>
      </c>
      <c r="S1071" s="88">
        <v>0.0</v>
      </c>
      <c r="T1071" s="88">
        <v>0.0</v>
      </c>
      <c r="U1071" s="89">
        <v>46132.0</v>
      </c>
      <c r="V1071" s="84"/>
      <c r="W1071" s="90"/>
    </row>
    <row r="1072">
      <c r="A1072" s="83" t="s">
        <v>2799</v>
      </c>
      <c r="B1072" s="84" t="s">
        <v>2800</v>
      </c>
      <c r="C1072" s="84" t="s">
        <v>588</v>
      </c>
      <c r="D1072" s="86">
        <v>45.95</v>
      </c>
      <c r="E1072" s="86">
        <v>-0.75</v>
      </c>
      <c r="F1072" s="86">
        <v>-1.61</v>
      </c>
      <c r="G1072" s="87" t="s">
        <v>516</v>
      </c>
      <c r="H1072" s="86">
        <v>-3.3</v>
      </c>
      <c r="I1072" s="86">
        <v>0.0</v>
      </c>
      <c r="J1072" s="86">
        <v>1432.0</v>
      </c>
      <c r="K1072" s="86">
        <v>0.12</v>
      </c>
      <c r="L1072" s="86">
        <v>46.87</v>
      </c>
      <c r="M1072" s="86">
        <v>47.33</v>
      </c>
      <c r="N1072" s="86">
        <v>47.7</v>
      </c>
      <c r="O1072" s="86">
        <v>-155.0</v>
      </c>
      <c r="P1072" s="87" t="s">
        <v>516</v>
      </c>
      <c r="Q1072" s="86">
        <v>16.0</v>
      </c>
      <c r="R1072" s="86">
        <v>0.0</v>
      </c>
      <c r="S1072" s="88">
        <v>133.0</v>
      </c>
      <c r="T1072" s="88">
        <v>9.29</v>
      </c>
      <c r="U1072" s="89">
        <v>46132.0</v>
      </c>
      <c r="V1072" s="84"/>
      <c r="W1072" s="90"/>
    </row>
    <row r="1073">
      <c r="A1073" s="83" t="s">
        <v>2801</v>
      </c>
      <c r="B1073" s="84" t="s">
        <v>2802</v>
      </c>
      <c r="C1073" s="84" t="s">
        <v>519</v>
      </c>
      <c r="D1073" s="86">
        <v>46.35</v>
      </c>
      <c r="E1073" s="86">
        <v>-0.8</v>
      </c>
      <c r="F1073" s="86">
        <v>-1.7</v>
      </c>
      <c r="G1073" s="87" t="s">
        <v>585</v>
      </c>
      <c r="H1073" s="86">
        <v>10.83</v>
      </c>
      <c r="I1073" s="86">
        <v>1.0</v>
      </c>
      <c r="J1073" s="86">
        <v>11746.0</v>
      </c>
      <c r="K1073" s="86">
        <v>1.19</v>
      </c>
      <c r="L1073" s="86">
        <v>45.75</v>
      </c>
      <c r="M1073" s="86">
        <v>43.95</v>
      </c>
      <c r="N1073" s="86">
        <v>43.83</v>
      </c>
      <c r="O1073" s="86">
        <v>4724.0</v>
      </c>
      <c r="P1073" s="87" t="s">
        <v>534</v>
      </c>
      <c r="Q1073" s="86">
        <v>-5074.0</v>
      </c>
      <c r="R1073" s="86">
        <v>20.0</v>
      </c>
      <c r="S1073" s="88">
        <v>2877.0</v>
      </c>
      <c r="T1073" s="88">
        <v>24.49</v>
      </c>
      <c r="U1073" s="89">
        <v>46132.0</v>
      </c>
      <c r="V1073" s="84"/>
      <c r="W1073" s="90"/>
    </row>
    <row r="1074">
      <c r="A1074" s="83" t="s">
        <v>2803</v>
      </c>
      <c r="B1074" s="84" t="s">
        <v>2804</v>
      </c>
      <c r="C1074" s="84" t="s">
        <v>557</v>
      </c>
      <c r="D1074" s="86">
        <v>91.7</v>
      </c>
      <c r="E1074" s="86">
        <v>-0.2</v>
      </c>
      <c r="F1074" s="86">
        <v>-0.22</v>
      </c>
      <c r="G1074" s="87" t="s">
        <v>570</v>
      </c>
      <c r="H1074" s="86">
        <v>2.36</v>
      </c>
      <c r="I1074" s="86">
        <v>0.0</v>
      </c>
      <c r="J1074" s="86">
        <v>4953.0</v>
      </c>
      <c r="K1074" s="86">
        <v>0.59</v>
      </c>
      <c r="L1074" s="86">
        <v>90.4</v>
      </c>
      <c r="M1074" s="86">
        <v>90.54</v>
      </c>
      <c r="N1074" s="86">
        <v>90.06</v>
      </c>
      <c r="O1074" s="86">
        <v>-390.0</v>
      </c>
      <c r="P1074" s="87" t="s">
        <v>570</v>
      </c>
      <c r="Q1074" s="86">
        <v>51.0</v>
      </c>
      <c r="R1074" s="86">
        <v>-14.0</v>
      </c>
      <c r="S1074" s="88">
        <v>1666.0</v>
      </c>
      <c r="T1074" s="88">
        <v>33.64</v>
      </c>
      <c r="U1074" s="89">
        <v>46132.0</v>
      </c>
      <c r="V1074" s="84"/>
      <c r="W1074" s="90"/>
    </row>
    <row r="1075">
      <c r="A1075" s="83" t="s">
        <v>2805</v>
      </c>
      <c r="B1075" s="84" t="s">
        <v>2806</v>
      </c>
      <c r="C1075" s="84" t="s">
        <v>639</v>
      </c>
      <c r="D1075" s="86">
        <v>137.0</v>
      </c>
      <c r="E1075" s="86">
        <v>-0.5</v>
      </c>
      <c r="F1075" s="86">
        <v>-0.36</v>
      </c>
      <c r="G1075" s="87" t="s">
        <v>582</v>
      </c>
      <c r="H1075" s="86">
        <v>1.85</v>
      </c>
      <c r="I1075" s="86">
        <v>0.0</v>
      </c>
      <c r="J1075" s="86">
        <v>12592.0</v>
      </c>
      <c r="K1075" s="86">
        <v>0.16</v>
      </c>
      <c r="L1075" s="86">
        <v>136.3</v>
      </c>
      <c r="M1075" s="86">
        <v>135.45</v>
      </c>
      <c r="N1075" s="86">
        <v>134.75</v>
      </c>
      <c r="O1075" s="86">
        <v>3800.0</v>
      </c>
      <c r="P1075" s="87" t="s">
        <v>554</v>
      </c>
      <c r="Q1075" s="86">
        <v>-1556.0</v>
      </c>
      <c r="R1075" s="86">
        <v>40.0</v>
      </c>
      <c r="S1075" s="88">
        <v>3864.0</v>
      </c>
      <c r="T1075" s="88">
        <v>30.69</v>
      </c>
      <c r="U1075" s="89">
        <v>46132.0</v>
      </c>
      <c r="V1075" s="84"/>
      <c r="W1075" s="90"/>
    </row>
    <row r="1076">
      <c r="A1076" s="83" t="s">
        <v>2807</v>
      </c>
      <c r="B1076" s="84" t="s">
        <v>2808</v>
      </c>
      <c r="C1076" s="84" t="s">
        <v>588</v>
      </c>
      <c r="D1076" s="86">
        <v>40.25</v>
      </c>
      <c r="E1076" s="86">
        <v>-1.35</v>
      </c>
      <c r="F1076" s="86">
        <v>-3.25</v>
      </c>
      <c r="G1076" s="87" t="s">
        <v>553</v>
      </c>
      <c r="H1076" s="86">
        <v>-3.07</v>
      </c>
      <c r="I1076" s="86">
        <v>0.0</v>
      </c>
      <c r="J1076" s="86">
        <v>97.0</v>
      </c>
      <c r="K1076" s="86">
        <v>0.11</v>
      </c>
      <c r="L1076" s="86">
        <v>41.67</v>
      </c>
      <c r="M1076" s="86">
        <v>41.64</v>
      </c>
      <c r="N1076" s="86">
        <v>41.65</v>
      </c>
      <c r="O1076" s="86">
        <v>-16.0</v>
      </c>
      <c r="P1076" s="87" t="s">
        <v>585</v>
      </c>
      <c r="Q1076" s="86">
        <v>0.0</v>
      </c>
      <c r="R1076" s="86">
        <v>1.0</v>
      </c>
      <c r="S1076" s="88">
        <v>20.0</v>
      </c>
      <c r="T1076" s="88">
        <v>20.62</v>
      </c>
      <c r="U1076" s="89">
        <v>46132.0</v>
      </c>
      <c r="V1076" s="84"/>
      <c r="W1076" s="90"/>
    </row>
    <row r="1077">
      <c r="A1077" s="83" t="s">
        <v>2809</v>
      </c>
      <c r="B1077" s="84" t="s">
        <v>2810</v>
      </c>
      <c r="C1077" s="84" t="s">
        <v>561</v>
      </c>
      <c r="D1077" s="86">
        <v>183.5</v>
      </c>
      <c r="E1077" s="86">
        <v>1.0</v>
      </c>
      <c r="F1077" s="86">
        <v>0.55</v>
      </c>
      <c r="G1077" s="87" t="s">
        <v>575</v>
      </c>
      <c r="H1077" s="86">
        <v>3.72</v>
      </c>
      <c r="I1077" s="86">
        <v>0.0</v>
      </c>
      <c r="J1077" s="86">
        <v>1023.0</v>
      </c>
      <c r="K1077" s="86">
        <v>0.8</v>
      </c>
      <c r="L1077" s="86">
        <v>183.3</v>
      </c>
      <c r="M1077" s="86">
        <v>172.85</v>
      </c>
      <c r="N1077" s="86">
        <v>163.97</v>
      </c>
      <c r="O1077" s="86">
        <v>108.0</v>
      </c>
      <c r="P1077" s="87" t="s">
        <v>540</v>
      </c>
      <c r="Q1077" s="86">
        <v>-1.0</v>
      </c>
      <c r="R1077" s="86">
        <v>-8.0</v>
      </c>
      <c r="S1077" s="88">
        <v>273.0</v>
      </c>
      <c r="T1077" s="88">
        <v>26.69</v>
      </c>
      <c r="U1077" s="89">
        <v>46132.0</v>
      </c>
      <c r="V1077" s="84"/>
      <c r="W1077" s="90"/>
    </row>
    <row r="1078">
      <c r="A1078" s="83" t="s">
        <v>2811</v>
      </c>
      <c r="B1078" s="84" t="s">
        <v>2812</v>
      </c>
      <c r="C1078" s="84" t="s">
        <v>615</v>
      </c>
      <c r="D1078" s="86">
        <v>100.5</v>
      </c>
      <c r="E1078" s="86">
        <v>0.5</v>
      </c>
      <c r="F1078" s="86">
        <v>0.5</v>
      </c>
      <c r="G1078" s="87" t="s">
        <v>575</v>
      </c>
      <c r="H1078" s="86">
        <v>0.8</v>
      </c>
      <c r="I1078" s="86">
        <v>0.0</v>
      </c>
      <c r="J1078" s="86">
        <v>556.0</v>
      </c>
      <c r="K1078" s="86">
        <v>0.13</v>
      </c>
      <c r="L1078" s="86">
        <v>100.2</v>
      </c>
      <c r="M1078" s="86">
        <v>100.06</v>
      </c>
      <c r="N1078" s="86">
        <v>100.13</v>
      </c>
      <c r="O1078" s="86">
        <v>308.0</v>
      </c>
      <c r="P1078" s="87" t="s">
        <v>554</v>
      </c>
      <c r="Q1078" s="86">
        <v>-23.0</v>
      </c>
      <c r="R1078" s="86">
        <v>0.0</v>
      </c>
      <c r="S1078" s="88">
        <v>40.0</v>
      </c>
      <c r="T1078" s="88">
        <v>7.19</v>
      </c>
      <c r="U1078" s="89">
        <v>46132.0</v>
      </c>
      <c r="V1078" s="84"/>
      <c r="W1078" s="90"/>
    </row>
    <row r="1079">
      <c r="A1079" s="83" t="s">
        <v>2813</v>
      </c>
      <c r="B1079" s="84" t="s">
        <v>2814</v>
      </c>
      <c r="C1079" s="84" t="s">
        <v>639</v>
      </c>
      <c r="D1079" s="86">
        <v>7.5</v>
      </c>
      <c r="E1079" s="86">
        <v>0.16</v>
      </c>
      <c r="F1079" s="86">
        <v>2.18</v>
      </c>
      <c r="G1079" s="87" t="s">
        <v>612</v>
      </c>
      <c r="H1079" s="86">
        <v>-13.97</v>
      </c>
      <c r="I1079" s="86">
        <v>0.0</v>
      </c>
      <c r="J1079" s="86">
        <v>77.0</v>
      </c>
      <c r="K1079" s="86">
        <v>0.11</v>
      </c>
      <c r="L1079" s="86">
        <v>7.56</v>
      </c>
      <c r="M1079" s="86">
        <v>8.07</v>
      </c>
      <c r="N1079" s="86">
        <v>9.72</v>
      </c>
      <c r="O1079" s="86">
        <v>-1.0</v>
      </c>
      <c r="P1079" s="87" t="s">
        <v>516</v>
      </c>
      <c r="Q1079" s="86">
        <v>0.0</v>
      </c>
      <c r="R1079" s="86">
        <v>0.0</v>
      </c>
      <c r="S1079" s="88">
        <v>0.0</v>
      </c>
      <c r="T1079" s="88">
        <v>0.0</v>
      </c>
      <c r="U1079" s="89">
        <v>46132.0</v>
      </c>
      <c r="V1079" s="84"/>
      <c r="W1079" s="90"/>
    </row>
    <row r="1080">
      <c r="A1080" s="83" t="s">
        <v>2815</v>
      </c>
      <c r="B1080" s="84" t="s">
        <v>2816</v>
      </c>
      <c r="C1080" s="84" t="s">
        <v>601</v>
      </c>
      <c r="D1080" s="86">
        <v>13.4</v>
      </c>
      <c r="E1080" s="86">
        <v>0.4</v>
      </c>
      <c r="F1080" s="86">
        <v>3.08</v>
      </c>
      <c r="G1080" s="87" t="s">
        <v>554</v>
      </c>
      <c r="H1080" s="86">
        <v>9.54</v>
      </c>
      <c r="I1080" s="86">
        <v>0.0</v>
      </c>
      <c r="J1080" s="86">
        <v>2101.0</v>
      </c>
      <c r="K1080" s="86">
        <v>2.63</v>
      </c>
      <c r="L1080" s="86">
        <v>12.89</v>
      </c>
      <c r="M1080" s="86">
        <v>12.5</v>
      </c>
      <c r="N1080" s="86">
        <v>12.37</v>
      </c>
      <c r="O1080" s="86">
        <v>284.0</v>
      </c>
      <c r="P1080" s="87" t="s">
        <v>554</v>
      </c>
      <c r="Q1080" s="86">
        <v>0.0</v>
      </c>
      <c r="R1080" s="86">
        <v>0.0</v>
      </c>
      <c r="S1080" s="88">
        <v>550.0</v>
      </c>
      <c r="T1080" s="88">
        <v>26.18</v>
      </c>
      <c r="U1080" s="89">
        <v>46132.0</v>
      </c>
      <c r="V1080" s="84"/>
      <c r="W1080" s="90"/>
    </row>
    <row r="1081">
      <c r="A1081" s="83" t="s">
        <v>2817</v>
      </c>
      <c r="B1081" s="84" t="s">
        <v>2818</v>
      </c>
      <c r="C1081" s="84" t="s">
        <v>561</v>
      </c>
      <c r="D1081" s="86">
        <v>404.0</v>
      </c>
      <c r="E1081" s="86">
        <v>36.5</v>
      </c>
      <c r="F1081" s="86">
        <v>9.93</v>
      </c>
      <c r="G1081" s="87" t="s">
        <v>554</v>
      </c>
      <c r="H1081" s="86">
        <v>35.74</v>
      </c>
      <c r="I1081" s="86">
        <v>5.0</v>
      </c>
      <c r="J1081" s="86">
        <v>49941.0</v>
      </c>
      <c r="K1081" s="86">
        <v>19.77</v>
      </c>
      <c r="L1081" s="86">
        <v>351.0</v>
      </c>
      <c r="M1081" s="86">
        <v>309.85</v>
      </c>
      <c r="N1081" s="86">
        <v>272.23</v>
      </c>
      <c r="O1081" s="86">
        <v>-6843.0</v>
      </c>
      <c r="P1081" s="87" t="s">
        <v>582</v>
      </c>
      <c r="Q1081" s="86">
        <v>1491.0</v>
      </c>
      <c r="R1081" s="86">
        <v>-271.0</v>
      </c>
      <c r="S1081" s="88">
        <v>32839.0</v>
      </c>
      <c r="T1081" s="88">
        <v>65.76</v>
      </c>
      <c r="U1081" s="89">
        <v>46132.0</v>
      </c>
      <c r="V1081" s="84" t="s">
        <v>1462</v>
      </c>
      <c r="W1081" s="90"/>
    </row>
    <row r="1082">
      <c r="A1082" s="83" t="s">
        <v>2819</v>
      </c>
      <c r="B1082" s="84" t="s">
        <v>2820</v>
      </c>
      <c r="C1082" s="84" t="s">
        <v>533</v>
      </c>
      <c r="D1082" s="86">
        <v>190.5</v>
      </c>
      <c r="E1082" s="86">
        <v>3.5</v>
      </c>
      <c r="F1082" s="86">
        <v>1.87</v>
      </c>
      <c r="G1082" s="87" t="s">
        <v>539</v>
      </c>
      <c r="H1082" s="86">
        <v>-2.96</v>
      </c>
      <c r="I1082" s="86">
        <v>2.0</v>
      </c>
      <c r="J1082" s="86">
        <v>17694.0</v>
      </c>
      <c r="K1082" s="86">
        <v>9.86</v>
      </c>
      <c r="L1082" s="86">
        <v>189.5</v>
      </c>
      <c r="M1082" s="86">
        <v>191.3</v>
      </c>
      <c r="N1082" s="86">
        <v>188.25</v>
      </c>
      <c r="O1082" s="86">
        <v>501.0</v>
      </c>
      <c r="P1082" s="87" t="s">
        <v>697</v>
      </c>
      <c r="Q1082" s="86">
        <v>-111.0</v>
      </c>
      <c r="R1082" s="86">
        <v>226.0</v>
      </c>
      <c r="S1082" s="88">
        <v>8421.0</v>
      </c>
      <c r="T1082" s="88">
        <v>47.59</v>
      </c>
      <c r="U1082" s="89">
        <v>46132.0</v>
      </c>
      <c r="V1082" s="84"/>
      <c r="W1082" s="90"/>
    </row>
    <row r="1083">
      <c r="A1083" s="83" t="s">
        <v>2821</v>
      </c>
      <c r="B1083" s="84" t="s">
        <v>2822</v>
      </c>
      <c r="C1083" s="84" t="s">
        <v>547</v>
      </c>
      <c r="D1083" s="86">
        <v>30.45</v>
      </c>
      <c r="E1083" s="86">
        <v>-0.05</v>
      </c>
      <c r="F1083" s="86">
        <v>-0.16</v>
      </c>
      <c r="G1083" s="87" t="s">
        <v>529</v>
      </c>
      <c r="H1083" s="86">
        <v>-0.16</v>
      </c>
      <c r="I1083" s="86">
        <v>0.0</v>
      </c>
      <c r="J1083" s="86">
        <v>85.0</v>
      </c>
      <c r="K1083" s="86">
        <v>0.04</v>
      </c>
      <c r="L1083" s="86">
        <v>30.53</v>
      </c>
      <c r="M1083" s="86">
        <v>30.52</v>
      </c>
      <c r="N1083" s="86">
        <v>30.57</v>
      </c>
      <c r="O1083" s="86">
        <v>11.0</v>
      </c>
      <c r="P1083" s="87" t="s">
        <v>554</v>
      </c>
      <c r="Q1083" s="86">
        <v>0.0</v>
      </c>
      <c r="R1083" s="86">
        <v>0.0</v>
      </c>
      <c r="S1083" s="88">
        <v>4.0</v>
      </c>
      <c r="T1083" s="88">
        <v>4.71</v>
      </c>
      <c r="U1083" s="89">
        <v>46132.0</v>
      </c>
      <c r="V1083" s="84"/>
      <c r="W1083" s="90"/>
    </row>
    <row r="1084">
      <c r="A1084" s="83" t="s">
        <v>2823</v>
      </c>
      <c r="B1084" s="84" t="s">
        <v>2824</v>
      </c>
      <c r="C1084" s="84" t="s">
        <v>565</v>
      </c>
      <c r="D1084" s="86">
        <v>33.15</v>
      </c>
      <c r="E1084" s="86">
        <v>0.15</v>
      </c>
      <c r="F1084" s="86">
        <v>0.45</v>
      </c>
      <c r="G1084" s="87" t="s">
        <v>578</v>
      </c>
      <c r="H1084" s="86">
        <v>1.21</v>
      </c>
      <c r="I1084" s="86">
        <v>0.0</v>
      </c>
      <c r="J1084" s="86">
        <v>385.0</v>
      </c>
      <c r="K1084" s="86">
        <v>0.28</v>
      </c>
      <c r="L1084" s="86">
        <v>33.01</v>
      </c>
      <c r="M1084" s="86">
        <v>32.77</v>
      </c>
      <c r="N1084" s="86">
        <v>32.6</v>
      </c>
      <c r="O1084" s="86">
        <v>164.0</v>
      </c>
      <c r="P1084" s="87" t="s">
        <v>554</v>
      </c>
      <c r="Q1084" s="86">
        <v>0.0</v>
      </c>
      <c r="R1084" s="86">
        <v>0.0</v>
      </c>
      <c r="S1084" s="88">
        <v>13.0</v>
      </c>
      <c r="T1084" s="88">
        <v>3.38</v>
      </c>
      <c r="U1084" s="89">
        <v>46132.0</v>
      </c>
      <c r="V1084" s="84"/>
      <c r="W1084" s="90"/>
    </row>
    <row r="1085">
      <c r="A1085" s="83" t="s">
        <v>2825</v>
      </c>
      <c r="B1085" s="84" t="s">
        <v>2826</v>
      </c>
      <c r="C1085" s="84" t="s">
        <v>561</v>
      </c>
      <c r="D1085" s="86">
        <v>49.75</v>
      </c>
      <c r="E1085" s="86">
        <v>-2.25</v>
      </c>
      <c r="F1085" s="86">
        <v>-4.33</v>
      </c>
      <c r="G1085" s="87" t="s">
        <v>773</v>
      </c>
      <c r="H1085" s="86">
        <v>-5.02</v>
      </c>
      <c r="I1085" s="86">
        <v>1.0</v>
      </c>
      <c r="J1085" s="86">
        <v>3881.0</v>
      </c>
      <c r="K1085" s="86">
        <v>3.05</v>
      </c>
      <c r="L1085" s="86">
        <v>51.15</v>
      </c>
      <c r="M1085" s="86">
        <v>51.02</v>
      </c>
      <c r="N1085" s="86">
        <v>52.0</v>
      </c>
      <c r="O1085" s="86">
        <v>-1395.0</v>
      </c>
      <c r="P1085" s="87" t="s">
        <v>549</v>
      </c>
      <c r="Q1085" s="86">
        <v>-46.0</v>
      </c>
      <c r="R1085" s="86">
        <v>1.0</v>
      </c>
      <c r="S1085" s="88">
        <v>615.0</v>
      </c>
      <c r="T1085" s="88">
        <v>15.85</v>
      </c>
      <c r="U1085" s="89">
        <v>46132.0</v>
      </c>
      <c r="V1085" s="84"/>
      <c r="W1085" s="90"/>
    </row>
    <row r="1086">
      <c r="A1086" s="83" t="s">
        <v>2827</v>
      </c>
      <c r="B1086" s="84" t="s">
        <v>2828</v>
      </c>
      <c r="C1086" s="84" t="s">
        <v>547</v>
      </c>
      <c r="D1086" s="86">
        <v>12.45</v>
      </c>
      <c r="E1086" s="86">
        <v>-0.25</v>
      </c>
      <c r="F1086" s="86">
        <v>-1.97</v>
      </c>
      <c r="G1086" s="87" t="s">
        <v>585</v>
      </c>
      <c r="H1086" s="86">
        <v>2.83</v>
      </c>
      <c r="I1086" s="86">
        <v>3.0</v>
      </c>
      <c r="J1086" s="86">
        <v>44.0</v>
      </c>
      <c r="K1086" s="86">
        <v>0.04</v>
      </c>
      <c r="L1086" s="86">
        <v>12.64</v>
      </c>
      <c r="M1086" s="86">
        <v>12.4</v>
      </c>
      <c r="N1086" s="86">
        <v>12.6</v>
      </c>
      <c r="O1086" s="86">
        <v>14.0</v>
      </c>
      <c r="P1086" s="87" t="s">
        <v>525</v>
      </c>
      <c r="Q1086" s="86">
        <v>0.0</v>
      </c>
      <c r="R1086" s="86">
        <v>2.0</v>
      </c>
      <c r="S1086" s="88">
        <v>0.0</v>
      </c>
      <c r="T1086" s="88">
        <v>0.0</v>
      </c>
      <c r="U1086" s="89">
        <v>46132.0</v>
      </c>
      <c r="V1086" s="84"/>
      <c r="W1086" s="84"/>
    </row>
    <row r="1087">
      <c r="A1087" s="83" t="s">
        <v>2829</v>
      </c>
      <c r="B1087" s="84" t="s">
        <v>2830</v>
      </c>
      <c r="C1087" s="84" t="s">
        <v>596</v>
      </c>
      <c r="D1087" s="86">
        <v>49.1</v>
      </c>
      <c r="E1087" s="86">
        <v>-0.5</v>
      </c>
      <c r="F1087" s="86">
        <v>-1.01</v>
      </c>
      <c r="G1087" s="87" t="s">
        <v>524</v>
      </c>
      <c r="H1087" s="86">
        <v>-1.61</v>
      </c>
      <c r="I1087" s="86">
        <v>0.0</v>
      </c>
      <c r="J1087" s="86">
        <v>911.0</v>
      </c>
      <c r="K1087" s="86">
        <v>0.2</v>
      </c>
      <c r="L1087" s="86">
        <v>49.64</v>
      </c>
      <c r="M1087" s="86">
        <v>49.57</v>
      </c>
      <c r="N1087" s="86">
        <v>50.77</v>
      </c>
      <c r="O1087" s="86">
        <v>-197.0</v>
      </c>
      <c r="P1087" s="87" t="s">
        <v>524</v>
      </c>
      <c r="Q1087" s="86">
        <v>0.0</v>
      </c>
      <c r="R1087" s="86">
        <v>-2.0</v>
      </c>
      <c r="S1087" s="88">
        <v>94.0</v>
      </c>
      <c r="T1087" s="88">
        <v>10.32</v>
      </c>
      <c r="U1087" s="89">
        <v>46132.0</v>
      </c>
      <c r="V1087" s="84"/>
      <c r="W1087" s="90"/>
    </row>
    <row r="1088">
      <c r="A1088" s="83" t="s">
        <v>2831</v>
      </c>
      <c r="B1088" s="84" t="s">
        <v>2832</v>
      </c>
      <c r="C1088" s="84" t="s">
        <v>533</v>
      </c>
      <c r="D1088" s="86">
        <v>67.4</v>
      </c>
      <c r="E1088" s="86">
        <v>0.1</v>
      </c>
      <c r="F1088" s="86">
        <v>0.15</v>
      </c>
      <c r="G1088" s="87" t="s">
        <v>525</v>
      </c>
      <c r="H1088" s="86">
        <v>7.98</v>
      </c>
      <c r="I1088" s="86">
        <v>1.0</v>
      </c>
      <c r="J1088" s="86">
        <v>43671.0</v>
      </c>
      <c r="K1088" s="86">
        <v>6.2</v>
      </c>
      <c r="L1088" s="86">
        <v>67.68</v>
      </c>
      <c r="M1088" s="86">
        <v>64.1</v>
      </c>
      <c r="N1088" s="86">
        <v>60.75</v>
      </c>
      <c r="O1088" s="86">
        <v>1734.0</v>
      </c>
      <c r="P1088" s="87" t="s">
        <v>525</v>
      </c>
      <c r="Q1088" s="86">
        <v>-3.0</v>
      </c>
      <c r="R1088" s="86">
        <v>360.0</v>
      </c>
      <c r="S1088" s="88">
        <v>22866.0</v>
      </c>
      <c r="T1088" s="88">
        <v>52.36</v>
      </c>
      <c r="U1088" s="89">
        <v>46132.0</v>
      </c>
      <c r="V1088" s="84"/>
      <c r="W1088" s="90"/>
    </row>
    <row r="1089">
      <c r="A1089" s="83" t="s">
        <v>2833</v>
      </c>
      <c r="B1089" s="84" t="s">
        <v>2834</v>
      </c>
      <c r="C1089" s="84" t="s">
        <v>538</v>
      </c>
      <c r="D1089" s="86">
        <v>23.95</v>
      </c>
      <c r="E1089" s="86">
        <v>-0.05</v>
      </c>
      <c r="F1089" s="86">
        <v>-0.21</v>
      </c>
      <c r="G1089" s="87" t="s">
        <v>570</v>
      </c>
      <c r="H1089" s="86">
        <v>0.0</v>
      </c>
      <c r="I1089" s="86">
        <v>0.0</v>
      </c>
      <c r="J1089" s="86">
        <v>59.0</v>
      </c>
      <c r="K1089" s="86">
        <v>0.1</v>
      </c>
      <c r="L1089" s="86">
        <v>23.9</v>
      </c>
      <c r="M1089" s="86">
        <v>23.99</v>
      </c>
      <c r="N1089" s="86">
        <v>24.02</v>
      </c>
      <c r="O1089" s="86">
        <v>1.0</v>
      </c>
      <c r="P1089" s="87" t="s">
        <v>530</v>
      </c>
      <c r="Q1089" s="86">
        <v>0.0</v>
      </c>
      <c r="R1089" s="86">
        <v>0.0</v>
      </c>
      <c r="S1089" s="88">
        <v>0.0</v>
      </c>
      <c r="T1089" s="88">
        <v>0.0</v>
      </c>
      <c r="U1089" s="89">
        <v>46132.0</v>
      </c>
      <c r="V1089" s="84"/>
      <c r="W1089" s="90"/>
    </row>
    <row r="1090">
      <c r="A1090" s="83" t="s">
        <v>2835</v>
      </c>
      <c r="B1090" s="84" t="s">
        <v>2836</v>
      </c>
      <c r="C1090" s="84" t="s">
        <v>761</v>
      </c>
      <c r="D1090" s="86">
        <v>14.1</v>
      </c>
      <c r="E1090" s="86">
        <v>-0.2</v>
      </c>
      <c r="F1090" s="86">
        <v>-1.4</v>
      </c>
      <c r="G1090" s="87" t="s">
        <v>773</v>
      </c>
      <c r="H1090" s="86">
        <v>-3.39</v>
      </c>
      <c r="I1090" s="86">
        <v>0.0</v>
      </c>
      <c r="J1090" s="86">
        <v>439.0</v>
      </c>
      <c r="K1090" s="86">
        <v>0.13</v>
      </c>
      <c r="L1090" s="86">
        <v>14.3</v>
      </c>
      <c r="M1090" s="86">
        <v>14.18</v>
      </c>
      <c r="N1090" s="86">
        <v>14.01</v>
      </c>
      <c r="O1090" s="86">
        <v>-165.0</v>
      </c>
      <c r="P1090" s="87" t="s">
        <v>773</v>
      </c>
      <c r="Q1090" s="86">
        <v>0.0</v>
      </c>
      <c r="R1090" s="86">
        <v>12.0</v>
      </c>
      <c r="S1090" s="88">
        <v>71.0</v>
      </c>
      <c r="T1090" s="88">
        <v>16.17</v>
      </c>
      <c r="U1090" s="89">
        <v>46132.0</v>
      </c>
      <c r="V1090" s="84"/>
      <c r="W1090" s="90"/>
    </row>
    <row r="1091">
      <c r="A1091" s="83" t="s">
        <v>2837</v>
      </c>
      <c r="B1091" s="84" t="s">
        <v>2838</v>
      </c>
      <c r="C1091" s="84" t="s">
        <v>601</v>
      </c>
      <c r="D1091" s="86">
        <v>24.8</v>
      </c>
      <c r="E1091" s="86">
        <v>0.15</v>
      </c>
      <c r="F1091" s="86">
        <v>0.61</v>
      </c>
      <c r="G1091" s="87" t="s">
        <v>525</v>
      </c>
      <c r="H1091" s="86">
        <v>2.89</v>
      </c>
      <c r="I1091" s="86">
        <v>0.0</v>
      </c>
      <c r="J1091" s="86">
        <v>244.0</v>
      </c>
      <c r="K1091" s="86">
        <v>0.52</v>
      </c>
      <c r="L1091" s="86">
        <v>24.54</v>
      </c>
      <c r="M1091" s="86">
        <v>24.41</v>
      </c>
      <c r="N1091" s="86">
        <v>24.56</v>
      </c>
      <c r="O1091" s="86">
        <v>-16.0</v>
      </c>
      <c r="P1091" s="87" t="s">
        <v>585</v>
      </c>
      <c r="Q1091" s="86">
        <v>0.0</v>
      </c>
      <c r="R1091" s="86">
        <v>0.0</v>
      </c>
      <c r="S1091" s="88">
        <v>68.0</v>
      </c>
      <c r="T1091" s="88">
        <v>27.87</v>
      </c>
      <c r="U1091" s="89">
        <v>46132.0</v>
      </c>
      <c r="V1091" s="84"/>
      <c r="W1091" s="90"/>
    </row>
    <row r="1092">
      <c r="A1092" s="83" t="s">
        <v>2839</v>
      </c>
      <c r="B1092" s="84" t="s">
        <v>2840</v>
      </c>
      <c r="C1092" s="84" t="s">
        <v>533</v>
      </c>
      <c r="D1092" s="86">
        <v>1935.0</v>
      </c>
      <c r="E1092" s="86">
        <v>65.0</v>
      </c>
      <c r="F1092" s="86">
        <v>3.48</v>
      </c>
      <c r="G1092" s="87" t="s">
        <v>558</v>
      </c>
      <c r="H1092" s="86">
        <v>4.81</v>
      </c>
      <c r="I1092" s="86">
        <v>5.0</v>
      </c>
      <c r="J1092" s="86">
        <v>139.0</v>
      </c>
      <c r="K1092" s="86">
        <v>0.5</v>
      </c>
      <c r="L1092" s="86">
        <v>1880.0</v>
      </c>
      <c r="M1092" s="86">
        <v>1747.5</v>
      </c>
      <c r="N1092" s="86">
        <v>1534.5</v>
      </c>
      <c r="O1092" s="86">
        <v>38.0</v>
      </c>
      <c r="P1092" s="87" t="s">
        <v>534</v>
      </c>
      <c r="Q1092" s="86">
        <v>0.0</v>
      </c>
      <c r="R1092" s="86">
        <v>-12.0</v>
      </c>
      <c r="S1092" s="88">
        <v>0.0</v>
      </c>
      <c r="T1092" s="88">
        <v>0.0</v>
      </c>
      <c r="U1092" s="89">
        <v>46132.0</v>
      </c>
      <c r="V1092" s="84"/>
      <c r="W1092" s="90"/>
    </row>
    <row r="1093">
      <c r="A1093" s="83" t="s">
        <v>2841</v>
      </c>
      <c r="B1093" s="84" t="s">
        <v>2842</v>
      </c>
      <c r="C1093" s="84" t="s">
        <v>663</v>
      </c>
      <c r="D1093" s="86">
        <v>24.65</v>
      </c>
      <c r="E1093" s="86">
        <v>0.55</v>
      </c>
      <c r="F1093" s="86">
        <v>2.28</v>
      </c>
      <c r="G1093" s="87" t="s">
        <v>520</v>
      </c>
      <c r="H1093" s="86">
        <v>9.86</v>
      </c>
      <c r="I1093" s="86">
        <v>1.0</v>
      </c>
      <c r="J1093" s="86">
        <v>751.0</v>
      </c>
      <c r="K1093" s="86">
        <v>0.37</v>
      </c>
      <c r="L1093" s="86">
        <v>23.98</v>
      </c>
      <c r="M1093" s="86">
        <v>23.17</v>
      </c>
      <c r="N1093" s="86">
        <v>23.06</v>
      </c>
      <c r="O1093" s="86">
        <v>-25.0</v>
      </c>
      <c r="P1093" s="87" t="s">
        <v>553</v>
      </c>
      <c r="Q1093" s="86">
        <v>0.0</v>
      </c>
      <c r="R1093" s="86">
        <v>0.0</v>
      </c>
      <c r="S1093" s="88">
        <v>155.0</v>
      </c>
      <c r="T1093" s="88">
        <v>20.64</v>
      </c>
      <c r="U1093" s="89">
        <v>46132.0</v>
      </c>
      <c r="V1093" s="84"/>
      <c r="W1093" s="90"/>
    </row>
    <row r="1094">
      <c r="A1094" s="83" t="s">
        <v>2843</v>
      </c>
      <c r="B1094" s="84" t="s">
        <v>2844</v>
      </c>
      <c r="C1094" s="84" t="s">
        <v>523</v>
      </c>
      <c r="D1094" s="86">
        <v>18.75</v>
      </c>
      <c r="E1094" s="86">
        <v>-0.3</v>
      </c>
      <c r="F1094" s="86">
        <v>-1.57</v>
      </c>
      <c r="G1094" s="87" t="s">
        <v>529</v>
      </c>
      <c r="H1094" s="86">
        <v>-5.36</v>
      </c>
      <c r="I1094" s="86">
        <v>0.0</v>
      </c>
      <c r="J1094" s="86">
        <v>149.0</v>
      </c>
      <c r="K1094" s="86">
        <v>0.19</v>
      </c>
      <c r="L1094" s="86">
        <v>19.45</v>
      </c>
      <c r="M1094" s="86">
        <v>19.67</v>
      </c>
      <c r="N1094" s="86">
        <v>19.35</v>
      </c>
      <c r="O1094" s="86">
        <v>-38.0</v>
      </c>
      <c r="P1094" s="87" t="s">
        <v>516</v>
      </c>
      <c r="Q1094" s="86">
        <v>0.0</v>
      </c>
      <c r="R1094" s="86">
        <v>0.0</v>
      </c>
      <c r="S1094" s="88">
        <v>9.0</v>
      </c>
      <c r="T1094" s="88">
        <v>6.04</v>
      </c>
      <c r="U1094" s="89">
        <v>46132.0</v>
      </c>
      <c r="V1094" s="84"/>
      <c r="W1094" s="90"/>
    </row>
    <row r="1095">
      <c r="A1095" s="83" t="s">
        <v>2845</v>
      </c>
      <c r="B1095" s="84" t="s">
        <v>2846</v>
      </c>
      <c r="C1095" s="84" t="s">
        <v>561</v>
      </c>
      <c r="D1095" s="86">
        <v>1895.0</v>
      </c>
      <c r="E1095" s="86">
        <v>25.0</v>
      </c>
      <c r="F1095" s="86">
        <v>1.34</v>
      </c>
      <c r="G1095" s="87" t="s">
        <v>674</v>
      </c>
      <c r="H1095" s="86">
        <v>7.38</v>
      </c>
      <c r="I1095" s="86">
        <v>1.0</v>
      </c>
      <c r="J1095" s="86">
        <v>1605.0</v>
      </c>
      <c r="K1095" s="86">
        <v>2.34</v>
      </c>
      <c r="L1095" s="86">
        <v>1844.0</v>
      </c>
      <c r="M1095" s="86">
        <v>1843.0</v>
      </c>
      <c r="N1095" s="86">
        <v>1861.75</v>
      </c>
      <c r="O1095" s="86">
        <v>287.0</v>
      </c>
      <c r="P1095" s="87" t="s">
        <v>525</v>
      </c>
      <c r="Q1095" s="86">
        <v>-181.0</v>
      </c>
      <c r="R1095" s="86">
        <v>25.0</v>
      </c>
      <c r="S1095" s="88">
        <v>726.0</v>
      </c>
      <c r="T1095" s="88">
        <v>45.23</v>
      </c>
      <c r="U1095" s="89">
        <v>46132.0</v>
      </c>
      <c r="V1095" s="84"/>
      <c r="W1095" s="90"/>
    </row>
    <row r="1096">
      <c r="A1096" s="83" t="s">
        <v>2847</v>
      </c>
      <c r="B1096" s="84" t="s">
        <v>2848</v>
      </c>
      <c r="C1096" s="84" t="s">
        <v>538</v>
      </c>
      <c r="D1096" s="86">
        <v>390.0</v>
      </c>
      <c r="E1096" s="86">
        <v>-4.0</v>
      </c>
      <c r="F1096" s="86">
        <v>-1.02</v>
      </c>
      <c r="G1096" s="87" t="s">
        <v>549</v>
      </c>
      <c r="H1096" s="86">
        <v>-3.3</v>
      </c>
      <c r="I1096" s="86">
        <v>2.0</v>
      </c>
      <c r="J1096" s="86">
        <v>922.0</v>
      </c>
      <c r="K1096" s="86">
        <v>1.38</v>
      </c>
      <c r="L1096" s="86">
        <v>388.3</v>
      </c>
      <c r="M1096" s="86">
        <v>371.5</v>
      </c>
      <c r="N1096" s="86">
        <v>333.65</v>
      </c>
      <c r="O1096" s="86">
        <v>-28.0</v>
      </c>
      <c r="P1096" s="87" t="s">
        <v>549</v>
      </c>
      <c r="Q1096" s="86">
        <v>0.0</v>
      </c>
      <c r="R1096" s="86">
        <v>-2.0</v>
      </c>
      <c r="S1096" s="88">
        <v>0.0</v>
      </c>
      <c r="T1096" s="88">
        <v>0.0</v>
      </c>
      <c r="U1096" s="89">
        <v>46132.0</v>
      </c>
      <c r="V1096" s="84"/>
      <c r="W1096" s="90"/>
    </row>
    <row r="1097">
      <c r="A1097" s="83" t="s">
        <v>2849</v>
      </c>
      <c r="B1097" s="84" t="s">
        <v>2850</v>
      </c>
      <c r="C1097" s="84" t="s">
        <v>552</v>
      </c>
      <c r="D1097" s="86">
        <v>75.0</v>
      </c>
      <c r="E1097" s="86">
        <v>-1.3</v>
      </c>
      <c r="F1097" s="86">
        <v>-1.7</v>
      </c>
      <c r="G1097" s="87" t="s">
        <v>585</v>
      </c>
      <c r="H1097" s="86">
        <v>-0.78</v>
      </c>
      <c r="I1097" s="86">
        <v>0.0</v>
      </c>
      <c r="J1097" s="86">
        <v>630.0</v>
      </c>
      <c r="K1097" s="86">
        <v>0.48</v>
      </c>
      <c r="L1097" s="86">
        <v>75.84</v>
      </c>
      <c r="M1097" s="86">
        <v>75.89</v>
      </c>
      <c r="N1097" s="86">
        <v>76.17</v>
      </c>
      <c r="O1097" s="86">
        <v>-249.0</v>
      </c>
      <c r="P1097" s="87" t="s">
        <v>833</v>
      </c>
      <c r="Q1097" s="86">
        <v>0.0</v>
      </c>
      <c r="R1097" s="86">
        <v>0.0</v>
      </c>
      <c r="S1097" s="88">
        <v>54.0</v>
      </c>
      <c r="T1097" s="88">
        <v>8.57</v>
      </c>
      <c r="U1097" s="89">
        <v>46132.0</v>
      </c>
      <c r="V1097" s="84"/>
      <c r="W1097" s="90"/>
    </row>
    <row r="1098">
      <c r="A1098" s="83" t="s">
        <v>2851</v>
      </c>
      <c r="B1098" s="84" t="s">
        <v>2852</v>
      </c>
      <c r="C1098" s="84" t="s">
        <v>623</v>
      </c>
      <c r="D1098" s="86">
        <v>11.95</v>
      </c>
      <c r="E1098" s="86">
        <v>-0.05</v>
      </c>
      <c r="F1098" s="86">
        <v>-0.42</v>
      </c>
      <c r="G1098" s="87" t="s">
        <v>562</v>
      </c>
      <c r="H1098" s="86">
        <v>0.43</v>
      </c>
      <c r="I1098" s="86">
        <v>0.0</v>
      </c>
      <c r="J1098" s="86">
        <v>66.0</v>
      </c>
      <c r="K1098" s="86">
        <v>0.05</v>
      </c>
      <c r="L1098" s="86">
        <v>11.95</v>
      </c>
      <c r="M1098" s="86">
        <v>11.96</v>
      </c>
      <c r="N1098" s="86">
        <v>11.64</v>
      </c>
      <c r="O1098" s="86">
        <v>-3.0</v>
      </c>
      <c r="P1098" s="87" t="s">
        <v>582</v>
      </c>
      <c r="Q1098" s="86">
        <v>0.0</v>
      </c>
      <c r="R1098" s="86">
        <v>0.0</v>
      </c>
      <c r="S1098" s="88">
        <v>6.0</v>
      </c>
      <c r="T1098" s="88">
        <v>9.09</v>
      </c>
      <c r="U1098" s="89">
        <v>46132.0</v>
      </c>
      <c r="V1098" s="84"/>
      <c r="W1098" s="90"/>
    </row>
    <row r="1099">
      <c r="A1099" s="83" t="s">
        <v>2853</v>
      </c>
      <c r="B1099" s="84" t="s">
        <v>2854</v>
      </c>
      <c r="C1099" s="84" t="s">
        <v>639</v>
      </c>
      <c r="D1099" s="86">
        <v>25.4</v>
      </c>
      <c r="E1099" s="86">
        <v>-0.35</v>
      </c>
      <c r="F1099" s="86">
        <v>-1.36</v>
      </c>
      <c r="G1099" s="87" t="s">
        <v>566</v>
      </c>
      <c r="H1099" s="86">
        <v>1.84</v>
      </c>
      <c r="I1099" s="86">
        <v>0.0</v>
      </c>
      <c r="J1099" s="86">
        <v>188.0</v>
      </c>
      <c r="K1099" s="86">
        <v>0.19</v>
      </c>
      <c r="L1099" s="86">
        <v>25.44</v>
      </c>
      <c r="M1099" s="86">
        <v>25.21</v>
      </c>
      <c r="N1099" s="86">
        <v>25.26</v>
      </c>
      <c r="O1099" s="86">
        <v>14.0</v>
      </c>
      <c r="P1099" s="87" t="s">
        <v>525</v>
      </c>
      <c r="Q1099" s="86">
        <v>0.0</v>
      </c>
      <c r="R1099" s="86">
        <v>0.0</v>
      </c>
      <c r="S1099" s="88">
        <v>33.0</v>
      </c>
      <c r="T1099" s="88">
        <v>17.55</v>
      </c>
      <c r="U1099" s="89">
        <v>46132.0</v>
      </c>
      <c r="V1099" s="84"/>
      <c r="W1099" s="90"/>
    </row>
    <row r="1100">
      <c r="A1100" s="83" t="s">
        <v>2855</v>
      </c>
      <c r="B1100" s="84" t="s">
        <v>2856</v>
      </c>
      <c r="C1100" s="84" t="s">
        <v>538</v>
      </c>
      <c r="D1100" s="86">
        <v>18.85</v>
      </c>
      <c r="E1100" s="86">
        <v>0.25</v>
      </c>
      <c r="F1100" s="86">
        <v>1.34</v>
      </c>
      <c r="G1100" s="87" t="s">
        <v>548</v>
      </c>
      <c r="H1100" s="86">
        <v>-4.21</v>
      </c>
      <c r="I1100" s="86">
        <v>1.0</v>
      </c>
      <c r="J1100" s="86">
        <v>4.0</v>
      </c>
      <c r="K1100" s="86">
        <v>0.02</v>
      </c>
      <c r="L1100" s="86">
        <v>19.1</v>
      </c>
      <c r="M1100" s="86">
        <v>18.88</v>
      </c>
      <c r="N1100" s="86">
        <v>18.4</v>
      </c>
      <c r="O1100" s="86">
        <v>-1.0</v>
      </c>
      <c r="P1100" s="87" t="s">
        <v>516</v>
      </c>
      <c r="Q1100" s="86">
        <v>0.0</v>
      </c>
      <c r="R1100" s="86">
        <v>0.0</v>
      </c>
      <c r="S1100" s="88">
        <v>0.0</v>
      </c>
      <c r="T1100" s="88">
        <v>0.0</v>
      </c>
      <c r="U1100" s="89">
        <v>46132.0</v>
      </c>
      <c r="V1100" s="84"/>
      <c r="W1100" s="90"/>
    </row>
    <row r="1101">
      <c r="A1101" s="83" t="s">
        <v>2857</v>
      </c>
      <c r="B1101" s="84" t="s">
        <v>2858</v>
      </c>
      <c r="C1101" s="84" t="s">
        <v>523</v>
      </c>
      <c r="D1101" s="86">
        <v>401.0</v>
      </c>
      <c r="E1101" s="86">
        <v>12.5</v>
      </c>
      <c r="F1101" s="86">
        <v>3.22</v>
      </c>
      <c r="G1101" s="87" t="s">
        <v>525</v>
      </c>
      <c r="H1101" s="86">
        <v>9.21</v>
      </c>
      <c r="I1101" s="86">
        <v>0.0</v>
      </c>
      <c r="J1101" s="86">
        <v>406.0</v>
      </c>
      <c r="K1101" s="86">
        <v>0.26</v>
      </c>
      <c r="L1101" s="86">
        <v>392.0</v>
      </c>
      <c r="M1101" s="86">
        <v>376.15</v>
      </c>
      <c r="N1101" s="86">
        <v>375.27</v>
      </c>
      <c r="O1101" s="86">
        <v>107.0</v>
      </c>
      <c r="P1101" s="87" t="s">
        <v>589</v>
      </c>
      <c r="Q1101" s="86">
        <v>0.0</v>
      </c>
      <c r="R1101" s="86">
        <v>2.0</v>
      </c>
      <c r="S1101" s="88">
        <v>97.0</v>
      </c>
      <c r="T1101" s="88">
        <v>23.89</v>
      </c>
      <c r="U1101" s="89">
        <v>46132.0</v>
      </c>
      <c r="V1101" s="84"/>
      <c r="W1101" s="90"/>
    </row>
    <row r="1102">
      <c r="A1102" s="83" t="s">
        <v>2859</v>
      </c>
      <c r="B1102" s="84" t="s">
        <v>2860</v>
      </c>
      <c r="C1102" s="84" t="s">
        <v>639</v>
      </c>
      <c r="D1102" s="86">
        <v>187.5</v>
      </c>
      <c r="E1102" s="86">
        <v>17.0</v>
      </c>
      <c r="F1102" s="86">
        <v>9.97</v>
      </c>
      <c r="G1102" s="87" t="s">
        <v>578</v>
      </c>
      <c r="H1102" s="86">
        <v>29.56</v>
      </c>
      <c r="I1102" s="86">
        <v>5.0</v>
      </c>
      <c r="J1102" s="86">
        <v>618.0</v>
      </c>
      <c r="K1102" s="86">
        <v>0.79</v>
      </c>
      <c r="L1102" s="86">
        <v>159.3</v>
      </c>
      <c r="M1102" s="86">
        <v>139.6</v>
      </c>
      <c r="N1102" s="86">
        <v>123.35</v>
      </c>
      <c r="O1102" s="86">
        <v>-67.0</v>
      </c>
      <c r="P1102" s="87" t="s">
        <v>529</v>
      </c>
      <c r="Q1102" s="86">
        <v>0.0</v>
      </c>
      <c r="R1102" s="86">
        <v>4.0</v>
      </c>
      <c r="S1102" s="88">
        <v>0.0</v>
      </c>
      <c r="T1102" s="88">
        <v>0.0</v>
      </c>
      <c r="U1102" s="89">
        <v>46132.0</v>
      </c>
      <c r="V1102" s="84"/>
      <c r="W1102" s="90"/>
    </row>
    <row r="1103">
      <c r="A1103" s="83" t="s">
        <v>2861</v>
      </c>
      <c r="B1103" s="84" t="s">
        <v>2862</v>
      </c>
      <c r="C1103" s="84" t="s">
        <v>523</v>
      </c>
      <c r="D1103" s="86">
        <v>658.0</v>
      </c>
      <c r="E1103" s="86">
        <v>5.0</v>
      </c>
      <c r="F1103" s="86">
        <v>0.77</v>
      </c>
      <c r="G1103" s="87" t="s">
        <v>674</v>
      </c>
      <c r="H1103" s="86">
        <v>1.73</v>
      </c>
      <c r="I1103" s="86">
        <v>0.0</v>
      </c>
      <c r="J1103" s="86">
        <v>2282.0</v>
      </c>
      <c r="K1103" s="86">
        <v>0.6</v>
      </c>
      <c r="L1103" s="86">
        <v>652.6</v>
      </c>
      <c r="M1103" s="86">
        <v>647.3</v>
      </c>
      <c r="N1103" s="86">
        <v>637.6</v>
      </c>
      <c r="O1103" s="86">
        <v>200.0</v>
      </c>
      <c r="P1103" s="87" t="s">
        <v>674</v>
      </c>
      <c r="Q1103" s="86">
        <v>116.0</v>
      </c>
      <c r="R1103" s="86">
        <v>19.0</v>
      </c>
      <c r="S1103" s="88">
        <v>802.0</v>
      </c>
      <c r="T1103" s="88">
        <v>35.14</v>
      </c>
      <c r="U1103" s="89">
        <v>46132.0</v>
      </c>
      <c r="V1103" s="84"/>
      <c r="W1103" s="90"/>
    </row>
    <row r="1104">
      <c r="A1104" s="83" t="s">
        <v>2863</v>
      </c>
      <c r="B1104" s="84" t="s">
        <v>2864</v>
      </c>
      <c r="C1104" s="84" t="s">
        <v>515</v>
      </c>
      <c r="D1104" s="86">
        <v>25.0</v>
      </c>
      <c r="E1104" s="86">
        <v>0.6</v>
      </c>
      <c r="F1104" s="86">
        <v>2.46</v>
      </c>
      <c r="G1104" s="87" t="s">
        <v>589</v>
      </c>
      <c r="H1104" s="86">
        <v>5.57</v>
      </c>
      <c r="I1104" s="86">
        <v>0.0</v>
      </c>
      <c r="J1104" s="86">
        <v>2397.0</v>
      </c>
      <c r="K1104" s="86">
        <v>0.53</v>
      </c>
      <c r="L1104" s="86">
        <v>24.98</v>
      </c>
      <c r="M1104" s="86">
        <v>24.39</v>
      </c>
      <c r="N1104" s="86">
        <v>24.4</v>
      </c>
      <c r="O1104" s="86">
        <v>1158.0</v>
      </c>
      <c r="P1104" s="87" t="s">
        <v>589</v>
      </c>
      <c r="Q1104" s="86">
        <v>0.0</v>
      </c>
      <c r="R1104" s="86">
        <v>0.0</v>
      </c>
      <c r="S1104" s="88">
        <v>331.0</v>
      </c>
      <c r="T1104" s="88">
        <v>13.81</v>
      </c>
      <c r="U1104" s="89">
        <v>46132.0</v>
      </c>
      <c r="V1104" s="84"/>
      <c r="W1104" s="90"/>
    </row>
    <row r="1105">
      <c r="A1105" s="83" t="s">
        <v>2865</v>
      </c>
      <c r="B1105" s="84" t="s">
        <v>2866</v>
      </c>
      <c r="C1105" s="84" t="s">
        <v>588</v>
      </c>
      <c r="D1105" s="86">
        <v>26.2</v>
      </c>
      <c r="E1105" s="86">
        <v>-0.45</v>
      </c>
      <c r="F1105" s="86">
        <v>-1.69</v>
      </c>
      <c r="G1105" s="87" t="s">
        <v>516</v>
      </c>
      <c r="H1105" s="86">
        <v>-2.99</v>
      </c>
      <c r="I1105" s="86">
        <v>0.0</v>
      </c>
      <c r="J1105" s="86">
        <v>480.0</v>
      </c>
      <c r="K1105" s="86">
        <v>0.25</v>
      </c>
      <c r="L1105" s="86">
        <v>26.59</v>
      </c>
      <c r="M1105" s="86">
        <v>27.02</v>
      </c>
      <c r="N1105" s="86">
        <v>28.49</v>
      </c>
      <c r="O1105" s="86">
        <v>-212.0</v>
      </c>
      <c r="P1105" s="87" t="s">
        <v>664</v>
      </c>
      <c r="Q1105" s="86">
        <v>0.0</v>
      </c>
      <c r="R1105" s="86">
        <v>-15.0</v>
      </c>
      <c r="S1105" s="88">
        <v>29.0</v>
      </c>
      <c r="T1105" s="88">
        <v>6.04</v>
      </c>
      <c r="U1105" s="89">
        <v>46132.0</v>
      </c>
      <c r="V1105" s="84"/>
      <c r="W1105" s="90"/>
    </row>
    <row r="1106">
      <c r="A1106" s="83" t="s">
        <v>2867</v>
      </c>
      <c r="B1106" s="84" t="s">
        <v>2868</v>
      </c>
      <c r="C1106" s="84" t="s">
        <v>561</v>
      </c>
      <c r="D1106" s="86">
        <v>34.3</v>
      </c>
      <c r="E1106" s="86">
        <v>3.1</v>
      </c>
      <c r="F1106" s="86">
        <v>9.94</v>
      </c>
      <c r="G1106" s="87" t="s">
        <v>540</v>
      </c>
      <c r="H1106" s="86">
        <v>39.45</v>
      </c>
      <c r="I1106" s="86">
        <v>6.0</v>
      </c>
      <c r="J1106" s="86">
        <v>10720.0</v>
      </c>
      <c r="K1106" s="86">
        <v>9.46</v>
      </c>
      <c r="L1106" s="86">
        <v>28.65</v>
      </c>
      <c r="M1106" s="86">
        <v>25.68</v>
      </c>
      <c r="N1106" s="86">
        <v>23.86</v>
      </c>
      <c r="O1106" s="86">
        <v>323.0</v>
      </c>
      <c r="P1106" s="87" t="s">
        <v>589</v>
      </c>
      <c r="Q1106" s="86">
        <v>0.0</v>
      </c>
      <c r="R1106" s="86">
        <v>-197.0</v>
      </c>
      <c r="S1106" s="88">
        <v>0.0</v>
      </c>
      <c r="T1106" s="88">
        <v>0.0</v>
      </c>
      <c r="U1106" s="89">
        <v>46132.0</v>
      </c>
      <c r="V1106" s="84"/>
      <c r="W1106" s="90"/>
    </row>
    <row r="1107">
      <c r="A1107" s="83" t="s">
        <v>2869</v>
      </c>
      <c r="B1107" s="84" t="s">
        <v>2870</v>
      </c>
      <c r="C1107" s="84" t="s">
        <v>533</v>
      </c>
      <c r="D1107" s="86">
        <v>682.0</v>
      </c>
      <c r="E1107" s="86">
        <v>38.0</v>
      </c>
      <c r="F1107" s="86">
        <v>5.9</v>
      </c>
      <c r="G1107" s="87" t="s">
        <v>548</v>
      </c>
      <c r="H1107" s="86">
        <v>19.35</v>
      </c>
      <c r="I1107" s="86">
        <v>2.0</v>
      </c>
      <c r="J1107" s="86">
        <v>12331.0</v>
      </c>
      <c r="K1107" s="86">
        <v>7.57</v>
      </c>
      <c r="L1107" s="86">
        <v>621.8</v>
      </c>
      <c r="M1107" s="86">
        <v>562.2</v>
      </c>
      <c r="N1107" s="86">
        <v>527.65</v>
      </c>
      <c r="O1107" s="86">
        <v>-24.0</v>
      </c>
      <c r="P1107" s="87" t="s">
        <v>562</v>
      </c>
      <c r="Q1107" s="86">
        <v>178.0</v>
      </c>
      <c r="R1107" s="86">
        <v>25.0</v>
      </c>
      <c r="S1107" s="88">
        <v>6547.0</v>
      </c>
      <c r="T1107" s="88">
        <v>53.09</v>
      </c>
      <c r="U1107" s="89">
        <v>46132.0</v>
      </c>
      <c r="V1107" s="84" t="s">
        <v>684</v>
      </c>
      <c r="W1107" s="90"/>
    </row>
    <row r="1108">
      <c r="A1108" s="83" t="s">
        <v>2871</v>
      </c>
      <c r="B1108" s="84" t="s">
        <v>2872</v>
      </c>
      <c r="C1108" s="84" t="s">
        <v>523</v>
      </c>
      <c r="D1108" s="86">
        <v>11.3</v>
      </c>
      <c r="E1108" s="86">
        <v>-0.2</v>
      </c>
      <c r="F1108" s="86">
        <v>-1.74</v>
      </c>
      <c r="G1108" s="87" t="s">
        <v>524</v>
      </c>
      <c r="H1108" s="86">
        <v>-3.82</v>
      </c>
      <c r="I1108" s="86">
        <v>0.0</v>
      </c>
      <c r="J1108" s="86">
        <v>53.0</v>
      </c>
      <c r="K1108" s="86">
        <v>0.11</v>
      </c>
      <c r="L1108" s="86">
        <v>11.49</v>
      </c>
      <c r="M1108" s="86">
        <v>11.73</v>
      </c>
      <c r="N1108" s="86">
        <v>11.95</v>
      </c>
      <c r="O1108" s="86">
        <v>1.0</v>
      </c>
      <c r="P1108" s="87" t="s">
        <v>612</v>
      </c>
      <c r="Q1108" s="86">
        <v>0.0</v>
      </c>
      <c r="R1108" s="86">
        <v>0.0</v>
      </c>
      <c r="S1108" s="88">
        <v>7.0</v>
      </c>
      <c r="T1108" s="88">
        <v>13.21</v>
      </c>
      <c r="U1108" s="89">
        <v>46132.0</v>
      </c>
      <c r="V1108" s="84"/>
      <c r="W1108" s="90"/>
    </row>
    <row r="1109">
      <c r="A1109" s="83" t="s">
        <v>2873</v>
      </c>
      <c r="B1109" s="84" t="s">
        <v>2874</v>
      </c>
      <c r="C1109" s="84" t="s">
        <v>561</v>
      </c>
      <c r="D1109" s="86">
        <v>45.45</v>
      </c>
      <c r="E1109" s="86">
        <v>-0.55</v>
      </c>
      <c r="F1109" s="86">
        <v>-1.2</v>
      </c>
      <c r="G1109" s="87" t="s">
        <v>524</v>
      </c>
      <c r="H1109" s="86">
        <v>-0.32</v>
      </c>
      <c r="I1109" s="86">
        <v>0.0</v>
      </c>
      <c r="J1109" s="86">
        <v>403.0</v>
      </c>
      <c r="K1109" s="86">
        <v>0.51</v>
      </c>
      <c r="L1109" s="86">
        <v>45.79</v>
      </c>
      <c r="M1109" s="86">
        <v>45.8</v>
      </c>
      <c r="N1109" s="86">
        <v>45.41</v>
      </c>
      <c r="O1109" s="86">
        <v>-104.0</v>
      </c>
      <c r="P1109" s="87" t="s">
        <v>773</v>
      </c>
      <c r="Q1109" s="86">
        <v>0.0</v>
      </c>
      <c r="R1109" s="86">
        <v>-10.0</v>
      </c>
      <c r="S1109" s="88">
        <v>13.0</v>
      </c>
      <c r="T1109" s="88">
        <v>3.23</v>
      </c>
      <c r="U1109" s="89">
        <v>46132.0</v>
      </c>
      <c r="V1109" s="84"/>
      <c r="W1109" s="90"/>
    </row>
    <row r="1110">
      <c r="A1110" s="83" t="s">
        <v>2875</v>
      </c>
      <c r="B1110" s="84" t="s">
        <v>2876</v>
      </c>
      <c r="C1110" s="84" t="s">
        <v>557</v>
      </c>
      <c r="D1110" s="86">
        <v>15.8</v>
      </c>
      <c r="E1110" s="86">
        <v>0.05</v>
      </c>
      <c r="F1110" s="86">
        <v>0.32</v>
      </c>
      <c r="G1110" s="87" t="s">
        <v>525</v>
      </c>
      <c r="H1110" s="86">
        <v>3.58</v>
      </c>
      <c r="I1110" s="86">
        <v>2.0</v>
      </c>
      <c r="J1110" s="86">
        <v>1472.0</v>
      </c>
      <c r="K1110" s="86">
        <v>0.43</v>
      </c>
      <c r="L1110" s="86">
        <v>15.73</v>
      </c>
      <c r="M1110" s="86">
        <v>15.46</v>
      </c>
      <c r="N1110" s="86">
        <v>15.66</v>
      </c>
      <c r="O1110" s="86">
        <v>457.0</v>
      </c>
      <c r="P1110" s="87" t="s">
        <v>554</v>
      </c>
      <c r="Q1110" s="86">
        <v>0.0</v>
      </c>
      <c r="R1110" s="86">
        <v>-17.0</v>
      </c>
      <c r="S1110" s="88">
        <v>299.0</v>
      </c>
      <c r="T1110" s="88">
        <v>20.31</v>
      </c>
      <c r="U1110" s="89">
        <v>46132.0</v>
      </c>
      <c r="V1110" s="84"/>
      <c r="W1110" s="90"/>
    </row>
    <row r="1111">
      <c r="A1111" s="83" t="s">
        <v>2877</v>
      </c>
      <c r="B1111" s="84" t="s">
        <v>2878</v>
      </c>
      <c r="C1111" s="84" t="s">
        <v>547</v>
      </c>
      <c r="D1111" s="86">
        <v>78.1</v>
      </c>
      <c r="E1111" s="86">
        <v>-2.1</v>
      </c>
      <c r="F1111" s="86">
        <v>-2.62</v>
      </c>
      <c r="G1111" s="87" t="s">
        <v>524</v>
      </c>
      <c r="H1111" s="86">
        <v>0.63</v>
      </c>
      <c r="I1111" s="86">
        <v>0.0</v>
      </c>
      <c r="J1111" s="86">
        <v>4482.0</v>
      </c>
      <c r="K1111" s="86">
        <v>1.53</v>
      </c>
      <c r="L1111" s="86">
        <v>78.94</v>
      </c>
      <c r="M1111" s="86">
        <v>78.84</v>
      </c>
      <c r="N1111" s="86">
        <v>77.21</v>
      </c>
      <c r="O1111" s="86">
        <v>-435.0</v>
      </c>
      <c r="P1111" s="87" t="s">
        <v>585</v>
      </c>
      <c r="Q1111" s="86">
        <v>7.0</v>
      </c>
      <c r="R1111" s="86">
        <v>-22.0</v>
      </c>
      <c r="S1111" s="88">
        <v>1014.0</v>
      </c>
      <c r="T1111" s="88">
        <v>22.62</v>
      </c>
      <c r="U1111" s="89">
        <v>46132.0</v>
      </c>
      <c r="V1111" s="84"/>
      <c r="W1111" s="90"/>
    </row>
    <row r="1112">
      <c r="A1112" s="83" t="s">
        <v>2879</v>
      </c>
      <c r="B1112" s="84" t="s">
        <v>2880</v>
      </c>
      <c r="C1112" s="84" t="s">
        <v>561</v>
      </c>
      <c r="D1112" s="86">
        <v>182.5</v>
      </c>
      <c r="E1112" s="86">
        <v>1.5</v>
      </c>
      <c r="F1112" s="86">
        <v>0.83</v>
      </c>
      <c r="G1112" s="87" t="s">
        <v>554</v>
      </c>
      <c r="H1112" s="86">
        <v>13.04</v>
      </c>
      <c r="I1112" s="86">
        <v>0.0</v>
      </c>
      <c r="J1112" s="86">
        <v>3831.0</v>
      </c>
      <c r="K1112" s="86">
        <v>3.33</v>
      </c>
      <c r="L1112" s="86">
        <v>174.3</v>
      </c>
      <c r="M1112" s="86">
        <v>163.35</v>
      </c>
      <c r="N1112" s="86">
        <v>156.75</v>
      </c>
      <c r="O1112" s="86">
        <v>386.0</v>
      </c>
      <c r="P1112" s="87" t="s">
        <v>554</v>
      </c>
      <c r="Q1112" s="86">
        <v>0.0</v>
      </c>
      <c r="R1112" s="86">
        <v>-40.0</v>
      </c>
      <c r="S1112" s="88">
        <v>1703.0</v>
      </c>
      <c r="T1112" s="88">
        <v>44.45</v>
      </c>
      <c r="U1112" s="89">
        <v>46132.0</v>
      </c>
      <c r="V1112" s="84"/>
      <c r="W1112" s="90"/>
    </row>
    <row r="1113">
      <c r="A1113" s="83" t="s">
        <v>2881</v>
      </c>
      <c r="B1113" s="84" t="s">
        <v>2882</v>
      </c>
      <c r="C1113" s="84" t="s">
        <v>533</v>
      </c>
      <c r="D1113" s="86">
        <v>1575.0</v>
      </c>
      <c r="E1113" s="86">
        <v>-45.0</v>
      </c>
      <c r="F1113" s="86">
        <v>-2.78</v>
      </c>
      <c r="G1113" s="87" t="s">
        <v>516</v>
      </c>
      <c r="H1113" s="86">
        <v>-10.86</v>
      </c>
      <c r="I1113" s="86">
        <v>5.0</v>
      </c>
      <c r="J1113" s="86">
        <v>1190.0</v>
      </c>
      <c r="K1113" s="86">
        <v>4.17</v>
      </c>
      <c r="L1113" s="86">
        <v>1661.0</v>
      </c>
      <c r="M1113" s="86">
        <v>1598.0</v>
      </c>
      <c r="N1113" s="86">
        <v>1436.0</v>
      </c>
      <c r="O1113" s="86">
        <v>-272.0</v>
      </c>
      <c r="P1113" s="87" t="s">
        <v>664</v>
      </c>
      <c r="Q1113" s="86">
        <v>88.0</v>
      </c>
      <c r="R1113" s="86">
        <v>-18.0</v>
      </c>
      <c r="S1113" s="88">
        <v>544.0</v>
      </c>
      <c r="T1113" s="88">
        <v>45.71</v>
      </c>
      <c r="U1113" s="89">
        <v>46132.0</v>
      </c>
      <c r="V1113" s="84"/>
      <c r="W1113" s="90"/>
    </row>
    <row r="1114">
      <c r="A1114" s="83" t="s">
        <v>2883</v>
      </c>
      <c r="B1114" s="84" t="s">
        <v>2884</v>
      </c>
      <c r="C1114" s="84" t="s">
        <v>761</v>
      </c>
      <c r="D1114" s="86">
        <v>73.8</v>
      </c>
      <c r="E1114" s="86">
        <v>-1.9</v>
      </c>
      <c r="F1114" s="86">
        <v>-2.51</v>
      </c>
      <c r="G1114" s="87" t="s">
        <v>570</v>
      </c>
      <c r="H1114" s="86">
        <v>2.95</v>
      </c>
      <c r="I1114" s="86">
        <v>5.0</v>
      </c>
      <c r="J1114" s="86">
        <v>799.0</v>
      </c>
      <c r="K1114" s="86">
        <v>0.99</v>
      </c>
      <c r="L1114" s="86">
        <v>72.02</v>
      </c>
      <c r="M1114" s="86">
        <v>69.88</v>
      </c>
      <c r="N1114" s="86">
        <v>69.16</v>
      </c>
      <c r="O1114" s="86">
        <v>-67.0</v>
      </c>
      <c r="P1114" s="87" t="s">
        <v>524</v>
      </c>
      <c r="Q1114" s="86">
        <v>0.0</v>
      </c>
      <c r="R1114" s="86">
        <v>0.0</v>
      </c>
      <c r="S1114" s="88">
        <v>358.0</v>
      </c>
      <c r="T1114" s="88">
        <v>44.81</v>
      </c>
      <c r="U1114" s="89">
        <v>46132.0</v>
      </c>
      <c r="V1114" s="84"/>
      <c r="W1114" s="90"/>
    </row>
    <row r="1115">
      <c r="A1115" s="83" t="s">
        <v>2885</v>
      </c>
      <c r="B1115" s="84" t="s">
        <v>2886</v>
      </c>
      <c r="C1115" s="84" t="s">
        <v>543</v>
      </c>
      <c r="D1115" s="86">
        <v>32.25</v>
      </c>
      <c r="E1115" s="86">
        <v>-0.55</v>
      </c>
      <c r="F1115" s="86">
        <v>-1.68</v>
      </c>
      <c r="G1115" s="87" t="s">
        <v>585</v>
      </c>
      <c r="H1115" s="86">
        <v>0.2</v>
      </c>
      <c r="I1115" s="86">
        <v>0.0</v>
      </c>
      <c r="J1115" s="86">
        <v>809.0</v>
      </c>
      <c r="K1115" s="86">
        <v>0.26</v>
      </c>
      <c r="L1115" s="86">
        <v>32.74</v>
      </c>
      <c r="M1115" s="86">
        <v>32.23</v>
      </c>
      <c r="N1115" s="86">
        <v>32.3</v>
      </c>
      <c r="O1115" s="86">
        <v>-123.0</v>
      </c>
      <c r="P1115" s="87" t="s">
        <v>516</v>
      </c>
      <c r="Q1115" s="86">
        <v>-26.0</v>
      </c>
      <c r="R1115" s="86">
        <v>0.0</v>
      </c>
      <c r="S1115" s="88">
        <v>120.0</v>
      </c>
      <c r="T1115" s="88">
        <v>14.83</v>
      </c>
      <c r="U1115" s="89">
        <v>46132.0</v>
      </c>
      <c r="V1115" s="84"/>
      <c r="W1115" s="90"/>
    </row>
    <row r="1116">
      <c r="A1116" s="83" t="s">
        <v>2887</v>
      </c>
      <c r="B1116" s="84" t="s">
        <v>2888</v>
      </c>
      <c r="C1116" s="84" t="s">
        <v>533</v>
      </c>
      <c r="D1116" s="86">
        <v>55.7</v>
      </c>
      <c r="E1116" s="86">
        <v>1.0</v>
      </c>
      <c r="F1116" s="86">
        <v>1.83</v>
      </c>
      <c r="G1116" s="87" t="s">
        <v>694</v>
      </c>
      <c r="H1116" s="86">
        <v>7.45</v>
      </c>
      <c r="I1116" s="86">
        <v>1.0</v>
      </c>
      <c r="J1116" s="86">
        <v>31817.0</v>
      </c>
      <c r="K1116" s="86">
        <v>3.35</v>
      </c>
      <c r="L1116" s="86">
        <v>52.33</v>
      </c>
      <c r="M1116" s="86">
        <v>51.23</v>
      </c>
      <c r="N1116" s="86">
        <v>49.18</v>
      </c>
      <c r="O1116" s="86">
        <v>-7692.0</v>
      </c>
      <c r="P1116" s="87" t="s">
        <v>549</v>
      </c>
      <c r="Q1116" s="86">
        <v>-367.0</v>
      </c>
      <c r="R1116" s="86">
        <v>7.0</v>
      </c>
      <c r="S1116" s="88">
        <v>16075.0</v>
      </c>
      <c r="T1116" s="88">
        <v>50.52</v>
      </c>
      <c r="U1116" s="89">
        <v>46132.0</v>
      </c>
      <c r="V1116" s="84"/>
      <c r="W1116" s="90"/>
    </row>
    <row r="1117">
      <c r="A1117" s="83" t="s">
        <v>2889</v>
      </c>
      <c r="B1117" s="84" t="s">
        <v>2890</v>
      </c>
      <c r="C1117" s="84" t="s">
        <v>569</v>
      </c>
      <c r="D1117" s="86">
        <v>40.4</v>
      </c>
      <c r="E1117" s="86">
        <v>-0.7</v>
      </c>
      <c r="F1117" s="86">
        <v>-1.7</v>
      </c>
      <c r="G1117" s="87" t="s">
        <v>570</v>
      </c>
      <c r="H1117" s="86">
        <v>-1.57</v>
      </c>
      <c r="I1117" s="86">
        <v>0.0</v>
      </c>
      <c r="J1117" s="86">
        <v>71.0</v>
      </c>
      <c r="K1117" s="86">
        <v>0.26</v>
      </c>
      <c r="L1117" s="86">
        <v>40.75</v>
      </c>
      <c r="M1117" s="86">
        <v>41.24</v>
      </c>
      <c r="N1117" s="86">
        <v>42.22</v>
      </c>
      <c r="O1117" s="86">
        <v>4.0</v>
      </c>
      <c r="P1117" s="87" t="s">
        <v>534</v>
      </c>
      <c r="Q1117" s="86">
        <v>0.0</v>
      </c>
      <c r="R1117" s="86">
        <v>0.0</v>
      </c>
      <c r="S1117" s="88">
        <v>9.0</v>
      </c>
      <c r="T1117" s="88">
        <v>12.68</v>
      </c>
      <c r="U1117" s="89">
        <v>46132.0</v>
      </c>
      <c r="V1117" s="84"/>
      <c r="W1117" s="90"/>
    </row>
    <row r="1118">
      <c r="A1118" s="83" t="s">
        <v>2891</v>
      </c>
      <c r="B1118" s="84" t="s">
        <v>2892</v>
      </c>
      <c r="C1118" s="84" t="s">
        <v>547</v>
      </c>
      <c r="D1118" s="86">
        <v>14.35</v>
      </c>
      <c r="E1118" s="86">
        <v>-0.15</v>
      </c>
      <c r="F1118" s="86">
        <v>-1.03</v>
      </c>
      <c r="G1118" s="87" t="s">
        <v>585</v>
      </c>
      <c r="H1118" s="86">
        <v>5.96</v>
      </c>
      <c r="I1118" s="86">
        <v>0.0</v>
      </c>
      <c r="J1118" s="86">
        <v>801.0</v>
      </c>
      <c r="K1118" s="86">
        <v>0.09</v>
      </c>
      <c r="L1118" s="86">
        <v>14.47</v>
      </c>
      <c r="M1118" s="86">
        <v>14.12</v>
      </c>
      <c r="N1118" s="86">
        <v>14.05</v>
      </c>
      <c r="O1118" s="86">
        <v>182.0</v>
      </c>
      <c r="P1118" s="87" t="s">
        <v>575</v>
      </c>
      <c r="Q1118" s="86">
        <v>0.0</v>
      </c>
      <c r="R1118" s="86">
        <v>9.0</v>
      </c>
      <c r="S1118" s="88">
        <v>114.0</v>
      </c>
      <c r="T1118" s="88">
        <v>14.23</v>
      </c>
      <c r="U1118" s="89">
        <v>46132.0</v>
      </c>
      <c r="V1118" s="84"/>
      <c r="W1118" s="90"/>
    </row>
    <row r="1119">
      <c r="A1119" s="83" t="s">
        <v>2893</v>
      </c>
      <c r="B1119" s="84" t="s">
        <v>2894</v>
      </c>
      <c r="C1119" s="84" t="s">
        <v>596</v>
      </c>
      <c r="D1119" s="86">
        <v>20.85</v>
      </c>
      <c r="E1119" s="86">
        <v>-0.1</v>
      </c>
      <c r="F1119" s="86">
        <v>-0.48</v>
      </c>
      <c r="G1119" s="87" t="s">
        <v>566</v>
      </c>
      <c r="H1119" s="86">
        <v>0.02</v>
      </c>
      <c r="I1119" s="86">
        <v>0.0</v>
      </c>
      <c r="J1119" s="86">
        <v>3607.0</v>
      </c>
      <c r="K1119" s="86">
        <v>0.12</v>
      </c>
      <c r="L1119" s="86">
        <v>21.01</v>
      </c>
      <c r="M1119" s="86">
        <v>21.04</v>
      </c>
      <c r="N1119" s="86">
        <v>21.16</v>
      </c>
      <c r="O1119" s="86">
        <v>-320.0</v>
      </c>
      <c r="P1119" s="87" t="s">
        <v>585</v>
      </c>
      <c r="Q1119" s="86">
        <v>0.0</v>
      </c>
      <c r="R1119" s="86">
        <v>0.0</v>
      </c>
      <c r="S1119" s="88">
        <v>373.0</v>
      </c>
      <c r="T1119" s="88">
        <v>10.34</v>
      </c>
      <c r="U1119" s="89">
        <v>46132.0</v>
      </c>
      <c r="V1119" s="84"/>
      <c r="W1119" s="90"/>
    </row>
    <row r="1120">
      <c r="A1120" s="83" t="s">
        <v>2895</v>
      </c>
      <c r="B1120" s="84" t="s">
        <v>2896</v>
      </c>
      <c r="C1120" s="84" t="s">
        <v>561</v>
      </c>
      <c r="D1120" s="86">
        <v>19.7</v>
      </c>
      <c r="E1120" s="86">
        <v>-0.3</v>
      </c>
      <c r="F1120" s="86">
        <v>-1.5</v>
      </c>
      <c r="G1120" s="87" t="s">
        <v>544</v>
      </c>
      <c r="H1120" s="86">
        <v>-1.98</v>
      </c>
      <c r="I1120" s="86">
        <v>0.0</v>
      </c>
      <c r="J1120" s="86">
        <v>40.0</v>
      </c>
      <c r="K1120" s="86">
        <v>0.11</v>
      </c>
      <c r="L1120" s="86">
        <v>20.0</v>
      </c>
      <c r="M1120" s="86">
        <v>20.07</v>
      </c>
      <c r="N1120" s="86">
        <v>19.9</v>
      </c>
      <c r="O1120" s="86">
        <v>1.0</v>
      </c>
      <c r="P1120" s="87" t="s">
        <v>612</v>
      </c>
      <c r="Q1120" s="86">
        <v>0.0</v>
      </c>
      <c r="R1120" s="86">
        <v>0.0</v>
      </c>
      <c r="S1120" s="88">
        <v>0.0</v>
      </c>
      <c r="T1120" s="88">
        <v>0.0</v>
      </c>
      <c r="U1120" s="89">
        <v>46132.0</v>
      </c>
      <c r="V1120" s="84"/>
      <c r="W1120" s="90"/>
    </row>
    <row r="1121">
      <c r="A1121" s="83" t="s">
        <v>2897</v>
      </c>
      <c r="B1121" s="84" t="s">
        <v>2898</v>
      </c>
      <c r="C1121" s="84" t="s">
        <v>754</v>
      </c>
      <c r="D1121" s="86">
        <v>78.1</v>
      </c>
      <c r="E1121" s="86">
        <v>0.6</v>
      </c>
      <c r="F1121" s="86">
        <v>0.77</v>
      </c>
      <c r="G1121" s="87" t="s">
        <v>674</v>
      </c>
      <c r="H1121" s="86">
        <v>0.18</v>
      </c>
      <c r="I1121" s="86">
        <v>0.0</v>
      </c>
      <c r="J1121" s="86">
        <v>2374.0</v>
      </c>
      <c r="K1121" s="86">
        <v>0.24</v>
      </c>
      <c r="L1121" s="86">
        <v>77.3</v>
      </c>
      <c r="M1121" s="86">
        <v>77.99</v>
      </c>
      <c r="N1121" s="86">
        <v>79.33</v>
      </c>
      <c r="O1121" s="86">
        <v>-912.0</v>
      </c>
      <c r="P1121" s="87" t="s">
        <v>664</v>
      </c>
      <c r="Q1121" s="86">
        <v>781.0</v>
      </c>
      <c r="R1121" s="86">
        <v>1.0</v>
      </c>
      <c r="S1121" s="88">
        <v>468.0</v>
      </c>
      <c r="T1121" s="88">
        <v>19.71</v>
      </c>
      <c r="U1121" s="89">
        <v>46132.0</v>
      </c>
      <c r="V1121" s="84"/>
      <c r="W1121" s="90"/>
    </row>
    <row r="1122">
      <c r="A1122" s="83" t="s">
        <v>2899</v>
      </c>
      <c r="B1122" s="84" t="s">
        <v>2900</v>
      </c>
      <c r="C1122" s="84" t="s">
        <v>519</v>
      </c>
      <c r="D1122" s="86">
        <v>22.55</v>
      </c>
      <c r="E1122" s="86">
        <v>2.05</v>
      </c>
      <c r="F1122" s="86">
        <v>10.0</v>
      </c>
      <c r="G1122" s="87" t="s">
        <v>548</v>
      </c>
      <c r="H1122" s="86">
        <v>22.94</v>
      </c>
      <c r="I1122" s="86">
        <v>3.0</v>
      </c>
      <c r="J1122" s="86">
        <v>6786.0</v>
      </c>
      <c r="K1122" s="86">
        <v>3.67</v>
      </c>
      <c r="L1122" s="86">
        <v>20.2</v>
      </c>
      <c r="M1122" s="86">
        <v>18.86</v>
      </c>
      <c r="N1122" s="86">
        <v>18.47</v>
      </c>
      <c r="O1122" s="86">
        <v>640.0</v>
      </c>
      <c r="P1122" s="87" t="s">
        <v>534</v>
      </c>
      <c r="Q1122" s="86">
        <v>0.0</v>
      </c>
      <c r="R1122" s="86">
        <v>41.0</v>
      </c>
      <c r="S1122" s="88">
        <v>0.0</v>
      </c>
      <c r="T1122" s="88">
        <v>0.0</v>
      </c>
      <c r="U1122" s="89">
        <v>46132.0</v>
      </c>
      <c r="V1122" s="84"/>
      <c r="W1122" s="90"/>
    </row>
    <row r="1123">
      <c r="A1123" s="83" t="s">
        <v>2901</v>
      </c>
      <c r="B1123" s="84" t="s">
        <v>2902</v>
      </c>
      <c r="C1123" s="84" t="s">
        <v>533</v>
      </c>
      <c r="D1123" s="86">
        <v>202.5</v>
      </c>
      <c r="E1123" s="86">
        <v>18.0</v>
      </c>
      <c r="F1123" s="86">
        <v>9.76</v>
      </c>
      <c r="G1123" s="87" t="s">
        <v>575</v>
      </c>
      <c r="H1123" s="86">
        <v>18.92</v>
      </c>
      <c r="I1123" s="86">
        <v>1.0</v>
      </c>
      <c r="J1123" s="86">
        <v>20116.0</v>
      </c>
      <c r="K1123" s="86">
        <v>7.41</v>
      </c>
      <c r="L1123" s="86">
        <v>184.0</v>
      </c>
      <c r="M1123" s="86">
        <v>174.45</v>
      </c>
      <c r="N1123" s="86">
        <v>167.18</v>
      </c>
      <c r="O1123" s="86">
        <v>1349.0</v>
      </c>
      <c r="P1123" s="87" t="s">
        <v>575</v>
      </c>
      <c r="Q1123" s="86">
        <v>-88.0</v>
      </c>
      <c r="R1123" s="86">
        <v>518.0</v>
      </c>
      <c r="S1123" s="88">
        <v>8409.0</v>
      </c>
      <c r="T1123" s="88">
        <v>41.8</v>
      </c>
      <c r="U1123" s="89">
        <v>46132.0</v>
      </c>
      <c r="V1123" s="84"/>
      <c r="W1123" s="90"/>
    </row>
    <row r="1124">
      <c r="A1124" s="83" t="s">
        <v>2903</v>
      </c>
      <c r="B1124" s="84" t="s">
        <v>2904</v>
      </c>
      <c r="C1124" s="84" t="s">
        <v>533</v>
      </c>
      <c r="D1124" s="86">
        <v>3625.0</v>
      </c>
      <c r="E1124" s="86">
        <v>110.0</v>
      </c>
      <c r="F1124" s="86">
        <v>3.13</v>
      </c>
      <c r="G1124" s="87" t="s">
        <v>554</v>
      </c>
      <c r="H1124" s="86">
        <v>16.41</v>
      </c>
      <c r="I1124" s="86">
        <v>1.0</v>
      </c>
      <c r="J1124" s="86">
        <v>2985.0</v>
      </c>
      <c r="K1124" s="86">
        <v>3.66</v>
      </c>
      <c r="L1124" s="86">
        <v>3405.0</v>
      </c>
      <c r="M1124" s="86">
        <v>3160.0</v>
      </c>
      <c r="N1124" s="86">
        <v>3060.0</v>
      </c>
      <c r="O1124" s="86">
        <v>477.0</v>
      </c>
      <c r="P1124" s="87" t="s">
        <v>554</v>
      </c>
      <c r="Q1124" s="86">
        <v>12.0</v>
      </c>
      <c r="R1124" s="86">
        <v>32.0</v>
      </c>
      <c r="S1124" s="88">
        <v>1297.0</v>
      </c>
      <c r="T1124" s="88">
        <v>43.45</v>
      </c>
      <c r="U1124" s="89">
        <v>46132.0</v>
      </c>
      <c r="V1124" s="84"/>
      <c r="W1124" s="90"/>
    </row>
    <row r="1125">
      <c r="A1125" s="83" t="s">
        <v>2905</v>
      </c>
      <c r="B1125" s="84" t="s">
        <v>2906</v>
      </c>
      <c r="C1125" s="84" t="s">
        <v>615</v>
      </c>
      <c r="D1125" s="86">
        <v>10.05</v>
      </c>
      <c r="E1125" s="86">
        <v>0.0</v>
      </c>
      <c r="F1125" s="86">
        <v>0.0</v>
      </c>
      <c r="G1125" s="87" t="s">
        <v>664</v>
      </c>
      <c r="H1125" s="86">
        <v>-2.42</v>
      </c>
      <c r="I1125" s="86">
        <v>0.0</v>
      </c>
      <c r="J1125" s="86">
        <v>72.0</v>
      </c>
      <c r="K1125" s="86">
        <v>0.08</v>
      </c>
      <c r="L1125" s="86">
        <v>10.1</v>
      </c>
      <c r="M1125" s="86">
        <v>10.29</v>
      </c>
      <c r="N1125" s="86">
        <v>10.62</v>
      </c>
      <c r="O1125" s="86">
        <v>0.0</v>
      </c>
      <c r="P1125" s="87" t="s">
        <v>585</v>
      </c>
      <c r="Q1125" s="86">
        <v>0.0</v>
      </c>
      <c r="R1125" s="86">
        <v>0.0</v>
      </c>
      <c r="S1125" s="88">
        <v>1.0</v>
      </c>
      <c r="T1125" s="88">
        <v>1.39</v>
      </c>
      <c r="U1125" s="89">
        <v>46132.0</v>
      </c>
      <c r="V1125" s="84"/>
      <c r="W1125" s="90"/>
    </row>
    <row r="1126">
      <c r="A1126" s="83" t="s">
        <v>2907</v>
      </c>
      <c r="B1126" s="84" t="s">
        <v>2908</v>
      </c>
      <c r="C1126" s="84" t="s">
        <v>588</v>
      </c>
      <c r="D1126" s="86">
        <v>14.0</v>
      </c>
      <c r="E1126" s="86">
        <v>-0.1</v>
      </c>
      <c r="F1126" s="86">
        <v>-0.71</v>
      </c>
      <c r="G1126" s="87" t="s">
        <v>524</v>
      </c>
      <c r="H1126" s="86">
        <v>-1.02</v>
      </c>
      <c r="I1126" s="86">
        <v>0.0</v>
      </c>
      <c r="J1126" s="86">
        <v>298.0</v>
      </c>
      <c r="K1126" s="86">
        <v>0.24</v>
      </c>
      <c r="L1126" s="86">
        <v>14.18</v>
      </c>
      <c r="M1126" s="86">
        <v>14.26</v>
      </c>
      <c r="N1126" s="86">
        <v>14.48</v>
      </c>
      <c r="O1126" s="86">
        <v>-22.0</v>
      </c>
      <c r="P1126" s="87" t="s">
        <v>524</v>
      </c>
      <c r="Q1126" s="86">
        <v>0.0</v>
      </c>
      <c r="R1126" s="86">
        <v>-8.0</v>
      </c>
      <c r="S1126" s="88">
        <v>24.0</v>
      </c>
      <c r="T1126" s="88">
        <v>8.05</v>
      </c>
      <c r="U1126" s="89">
        <v>46132.0</v>
      </c>
      <c r="V1126" s="84"/>
      <c r="W1126" s="90"/>
    </row>
    <row r="1127">
      <c r="A1127" s="83" t="s">
        <v>2909</v>
      </c>
      <c r="B1127" s="84" t="s">
        <v>2910</v>
      </c>
      <c r="C1127" s="84" t="s">
        <v>601</v>
      </c>
      <c r="D1127" s="86">
        <v>124.5</v>
      </c>
      <c r="E1127" s="86">
        <v>4.0</v>
      </c>
      <c r="F1127" s="86">
        <v>3.32</v>
      </c>
      <c r="G1127" s="87" t="s">
        <v>612</v>
      </c>
      <c r="H1127" s="86">
        <v>-4.54</v>
      </c>
      <c r="I1127" s="86">
        <v>2.0</v>
      </c>
      <c r="J1127" s="86">
        <v>10036.0</v>
      </c>
      <c r="K1127" s="86">
        <v>12.7</v>
      </c>
      <c r="L1127" s="86">
        <v>125.9</v>
      </c>
      <c r="M1127" s="86">
        <v>125.05</v>
      </c>
      <c r="N1127" s="86">
        <v>119.33</v>
      </c>
      <c r="O1127" s="86">
        <v>0.0</v>
      </c>
      <c r="P1127" s="87" t="s">
        <v>773</v>
      </c>
      <c r="Q1127" s="86">
        <v>0.0</v>
      </c>
      <c r="R1127" s="86">
        <v>36.0</v>
      </c>
      <c r="S1127" s="88">
        <v>5330.0</v>
      </c>
      <c r="T1127" s="88">
        <v>53.11</v>
      </c>
      <c r="U1127" s="89">
        <v>46132.0</v>
      </c>
      <c r="V1127" s="84"/>
      <c r="W1127" s="90"/>
    </row>
    <row r="1128">
      <c r="A1128" s="83" t="s">
        <v>2911</v>
      </c>
      <c r="B1128" s="84" t="s">
        <v>2912</v>
      </c>
      <c r="C1128" s="84" t="s">
        <v>588</v>
      </c>
      <c r="D1128" s="86">
        <v>128.0</v>
      </c>
      <c r="E1128" s="86">
        <v>-2.0</v>
      </c>
      <c r="F1128" s="86">
        <v>-1.54</v>
      </c>
      <c r="G1128" s="87" t="s">
        <v>535</v>
      </c>
      <c r="H1128" s="86">
        <v>1.63</v>
      </c>
      <c r="I1128" s="86">
        <v>0.0</v>
      </c>
      <c r="J1128" s="86">
        <v>1490.0</v>
      </c>
      <c r="K1128" s="86">
        <v>0.47</v>
      </c>
      <c r="L1128" s="86">
        <v>129.0</v>
      </c>
      <c r="M1128" s="86">
        <v>127.65</v>
      </c>
      <c r="N1128" s="86">
        <v>124.5</v>
      </c>
      <c r="O1128" s="86">
        <v>-382.0</v>
      </c>
      <c r="P1128" s="87" t="s">
        <v>582</v>
      </c>
      <c r="Q1128" s="86">
        <v>96.0</v>
      </c>
      <c r="R1128" s="86">
        <v>47.0</v>
      </c>
      <c r="S1128" s="88">
        <v>307.0</v>
      </c>
      <c r="T1128" s="88">
        <v>20.6</v>
      </c>
      <c r="U1128" s="89">
        <v>46132.0</v>
      </c>
      <c r="V1128" s="84"/>
      <c r="W1128" s="90"/>
    </row>
    <row r="1129">
      <c r="A1129" s="83" t="s">
        <v>2913</v>
      </c>
      <c r="B1129" s="84" t="s">
        <v>2914</v>
      </c>
      <c r="C1129" s="84" t="s">
        <v>761</v>
      </c>
      <c r="D1129" s="86">
        <v>43.75</v>
      </c>
      <c r="E1129" s="86">
        <v>-0.65</v>
      </c>
      <c r="F1129" s="86">
        <v>-1.46</v>
      </c>
      <c r="G1129" s="87" t="s">
        <v>570</v>
      </c>
      <c r="H1129" s="86">
        <v>-0.99</v>
      </c>
      <c r="I1129" s="86">
        <v>0.0</v>
      </c>
      <c r="J1129" s="86">
        <v>4200.0</v>
      </c>
      <c r="K1129" s="86">
        <v>0.23</v>
      </c>
      <c r="L1129" s="86">
        <v>44.04</v>
      </c>
      <c r="M1129" s="86">
        <v>44.33</v>
      </c>
      <c r="N1129" s="86">
        <v>44.48</v>
      </c>
      <c r="O1129" s="86">
        <v>-470.0</v>
      </c>
      <c r="P1129" s="87" t="s">
        <v>570</v>
      </c>
      <c r="Q1129" s="86">
        <v>0.0</v>
      </c>
      <c r="R1129" s="86">
        <v>0.0</v>
      </c>
      <c r="S1129" s="88">
        <v>326.0</v>
      </c>
      <c r="T1129" s="88">
        <v>7.76</v>
      </c>
      <c r="U1129" s="89">
        <v>46132.0</v>
      </c>
      <c r="V1129" s="84"/>
      <c r="W1129" s="90"/>
    </row>
    <row r="1130">
      <c r="A1130" s="83" t="s">
        <v>2915</v>
      </c>
      <c r="B1130" s="84" t="s">
        <v>2916</v>
      </c>
      <c r="C1130" s="84" t="s">
        <v>519</v>
      </c>
      <c r="D1130" s="86">
        <v>76.7</v>
      </c>
      <c r="E1130" s="86">
        <v>0.2</v>
      </c>
      <c r="F1130" s="86">
        <v>0.26</v>
      </c>
      <c r="G1130" s="87" t="s">
        <v>578</v>
      </c>
      <c r="H1130" s="86">
        <v>1.58</v>
      </c>
      <c r="I1130" s="86">
        <v>0.0</v>
      </c>
      <c r="J1130" s="86">
        <v>19.0</v>
      </c>
      <c r="K1130" s="86">
        <v>0.01</v>
      </c>
      <c r="L1130" s="86">
        <v>76.24</v>
      </c>
      <c r="M1130" s="86">
        <v>75.76</v>
      </c>
      <c r="N1130" s="86">
        <v>75.54</v>
      </c>
      <c r="O1130" s="86">
        <v>13.0</v>
      </c>
      <c r="P1130" s="87" t="s">
        <v>540</v>
      </c>
      <c r="Q1130" s="86">
        <v>0.0</v>
      </c>
      <c r="R1130" s="86">
        <v>0.0</v>
      </c>
      <c r="S1130" s="88">
        <v>2.0</v>
      </c>
      <c r="T1130" s="88">
        <v>10.53</v>
      </c>
      <c r="U1130" s="89">
        <v>46132.0</v>
      </c>
      <c r="V1130" s="84"/>
      <c r="W1130" s="90"/>
    </row>
    <row r="1131">
      <c r="A1131" s="83" t="s">
        <v>2917</v>
      </c>
      <c r="B1131" s="84" t="s">
        <v>2918</v>
      </c>
      <c r="C1131" s="84" t="s">
        <v>533</v>
      </c>
      <c r="D1131" s="86">
        <v>22.5</v>
      </c>
      <c r="E1131" s="86">
        <v>-0.1</v>
      </c>
      <c r="F1131" s="86">
        <v>-0.44</v>
      </c>
      <c r="G1131" s="87" t="s">
        <v>562</v>
      </c>
      <c r="H1131" s="86">
        <v>2.29</v>
      </c>
      <c r="I1131" s="86">
        <v>0.0</v>
      </c>
      <c r="J1131" s="86">
        <v>539.0</v>
      </c>
      <c r="K1131" s="86">
        <v>0.38</v>
      </c>
      <c r="L1131" s="86">
        <v>22.35</v>
      </c>
      <c r="M1131" s="86">
        <v>22.06</v>
      </c>
      <c r="N1131" s="86">
        <v>22.41</v>
      </c>
      <c r="O1131" s="86">
        <v>20.0</v>
      </c>
      <c r="P1131" s="87" t="s">
        <v>539</v>
      </c>
      <c r="Q1131" s="86">
        <v>0.0</v>
      </c>
      <c r="R1131" s="86">
        <v>0.0</v>
      </c>
      <c r="S1131" s="88">
        <v>114.0</v>
      </c>
      <c r="T1131" s="88">
        <v>21.15</v>
      </c>
      <c r="U1131" s="89">
        <v>46132.0</v>
      </c>
      <c r="V1131" s="84"/>
      <c r="W1131" s="90"/>
    </row>
    <row r="1132">
      <c r="A1132" s="83" t="s">
        <v>2919</v>
      </c>
      <c r="B1132" s="84" t="s">
        <v>2920</v>
      </c>
      <c r="C1132" s="84" t="s">
        <v>561</v>
      </c>
      <c r="D1132" s="86">
        <v>39.45</v>
      </c>
      <c r="E1132" s="86">
        <v>1.3</v>
      </c>
      <c r="F1132" s="86">
        <v>3.41</v>
      </c>
      <c r="G1132" s="87" t="s">
        <v>697</v>
      </c>
      <c r="H1132" s="86">
        <v>0.59</v>
      </c>
      <c r="I1132" s="86">
        <v>1.0</v>
      </c>
      <c r="J1132" s="86">
        <v>1431.0</v>
      </c>
      <c r="K1132" s="86">
        <v>0.73</v>
      </c>
      <c r="L1132" s="86">
        <v>38.49</v>
      </c>
      <c r="M1132" s="86">
        <v>38.01</v>
      </c>
      <c r="N1132" s="86">
        <v>36.34</v>
      </c>
      <c r="O1132" s="86">
        <v>316.0</v>
      </c>
      <c r="P1132" s="87" t="s">
        <v>520</v>
      </c>
      <c r="Q1132" s="86">
        <v>0.0</v>
      </c>
      <c r="R1132" s="86">
        <v>-28.0</v>
      </c>
      <c r="S1132" s="88">
        <v>169.0</v>
      </c>
      <c r="T1132" s="88">
        <v>11.81</v>
      </c>
      <c r="U1132" s="89">
        <v>46132.0</v>
      </c>
      <c r="V1132" s="84"/>
      <c r="W1132" s="90"/>
    </row>
    <row r="1133">
      <c r="A1133" s="83" t="s">
        <v>2921</v>
      </c>
      <c r="B1133" s="84" t="s">
        <v>2922</v>
      </c>
      <c r="C1133" s="84" t="s">
        <v>515</v>
      </c>
      <c r="D1133" s="86">
        <v>35.9</v>
      </c>
      <c r="E1133" s="86">
        <v>-0.25</v>
      </c>
      <c r="F1133" s="86">
        <v>-0.69</v>
      </c>
      <c r="G1133" s="87" t="s">
        <v>535</v>
      </c>
      <c r="H1133" s="86">
        <v>5.53</v>
      </c>
      <c r="I1133" s="86">
        <v>0.0</v>
      </c>
      <c r="J1133" s="86">
        <v>21321.0</v>
      </c>
      <c r="K1133" s="86">
        <v>0.15</v>
      </c>
      <c r="L1133" s="86">
        <v>35.81</v>
      </c>
      <c r="M1133" s="86">
        <v>34.97</v>
      </c>
      <c r="N1133" s="86">
        <v>34.22</v>
      </c>
      <c r="O1133" s="86">
        <v>13136.0</v>
      </c>
      <c r="P1133" s="87" t="s">
        <v>554</v>
      </c>
      <c r="Q1133" s="86">
        <v>-10914.0</v>
      </c>
      <c r="R1133" s="86">
        <v>164.0</v>
      </c>
      <c r="S1133" s="88">
        <v>2879.0</v>
      </c>
      <c r="T1133" s="88">
        <v>13.5</v>
      </c>
      <c r="U1133" s="89">
        <v>46132.0</v>
      </c>
      <c r="V1133" s="84"/>
      <c r="W1133" s="90"/>
    </row>
    <row r="1134">
      <c r="A1134" s="83" t="s">
        <v>2923</v>
      </c>
      <c r="B1134" s="84" t="s">
        <v>2924</v>
      </c>
      <c r="C1134" s="84" t="s">
        <v>557</v>
      </c>
      <c r="D1134" s="86">
        <v>23.95</v>
      </c>
      <c r="E1134" s="86">
        <v>-0.95</v>
      </c>
      <c r="F1134" s="86">
        <v>-3.82</v>
      </c>
      <c r="G1134" s="87" t="s">
        <v>585</v>
      </c>
      <c r="H1134" s="86">
        <v>1.69</v>
      </c>
      <c r="I1134" s="86">
        <v>0.0</v>
      </c>
      <c r="J1134" s="86">
        <v>2.0</v>
      </c>
      <c r="K1134" s="86">
        <v>0.01</v>
      </c>
      <c r="L1134" s="86">
        <v>24.88</v>
      </c>
      <c r="M1134" s="86">
        <v>24.27</v>
      </c>
      <c r="N1134" s="86">
        <v>24.27</v>
      </c>
      <c r="O1134" s="86">
        <v>0.0</v>
      </c>
      <c r="P1134" s="87" t="s">
        <v>516</v>
      </c>
      <c r="Q1134" s="86">
        <v>0.0</v>
      </c>
      <c r="R1134" s="86">
        <v>0.0</v>
      </c>
      <c r="S1134" s="88">
        <v>0.0</v>
      </c>
      <c r="T1134" s="88">
        <v>0.0</v>
      </c>
      <c r="U1134" s="89">
        <v>46132.0</v>
      </c>
      <c r="V1134" s="84"/>
      <c r="W1134" s="90"/>
    </row>
    <row r="1135">
      <c r="A1135" s="83" t="s">
        <v>2925</v>
      </c>
      <c r="B1135" s="84" t="s">
        <v>2926</v>
      </c>
      <c r="C1135" s="84" t="s">
        <v>1949</v>
      </c>
      <c r="D1135" s="86">
        <v>40.05</v>
      </c>
      <c r="E1135" s="86">
        <v>-0.15</v>
      </c>
      <c r="F1135" s="86">
        <v>-0.37</v>
      </c>
      <c r="G1135" s="87" t="s">
        <v>566</v>
      </c>
      <c r="H1135" s="86">
        <v>-0.49</v>
      </c>
      <c r="I1135" s="86">
        <v>0.0</v>
      </c>
      <c r="J1135" s="86">
        <v>460.0</v>
      </c>
      <c r="K1135" s="86">
        <v>0.17</v>
      </c>
      <c r="L1135" s="86">
        <v>40.25</v>
      </c>
      <c r="M1135" s="86">
        <v>40.39</v>
      </c>
      <c r="N1135" s="86">
        <v>40.4</v>
      </c>
      <c r="O1135" s="86">
        <v>5.0</v>
      </c>
      <c r="P1135" s="87" t="s">
        <v>525</v>
      </c>
      <c r="Q1135" s="86">
        <v>40.0</v>
      </c>
      <c r="R1135" s="86">
        <v>5.0</v>
      </c>
      <c r="S1135" s="88">
        <v>62.0</v>
      </c>
      <c r="T1135" s="88">
        <v>13.48</v>
      </c>
      <c r="U1135" s="89">
        <v>46132.0</v>
      </c>
      <c r="V1135" s="84"/>
      <c r="W1135" s="90"/>
    </row>
    <row r="1136">
      <c r="A1136" s="83" t="s">
        <v>2927</v>
      </c>
      <c r="B1136" s="84" t="s">
        <v>2928</v>
      </c>
      <c r="C1136" s="84" t="s">
        <v>702</v>
      </c>
      <c r="D1136" s="86">
        <v>42.4</v>
      </c>
      <c r="E1136" s="86">
        <v>0.0</v>
      </c>
      <c r="F1136" s="86">
        <v>0.0</v>
      </c>
      <c r="G1136" s="87" t="s">
        <v>833</v>
      </c>
      <c r="H1136" s="86">
        <v>0.84</v>
      </c>
      <c r="I1136" s="86">
        <v>0.0</v>
      </c>
      <c r="J1136" s="86">
        <v>33.0</v>
      </c>
      <c r="K1136" s="86">
        <v>0.03</v>
      </c>
      <c r="L1136" s="86">
        <v>42.25</v>
      </c>
      <c r="M1136" s="86">
        <v>42.04</v>
      </c>
      <c r="N1136" s="86">
        <v>43.19</v>
      </c>
      <c r="O1136" s="86">
        <v>-7.0</v>
      </c>
      <c r="P1136" s="87" t="s">
        <v>544</v>
      </c>
      <c r="Q1136" s="86">
        <v>0.0</v>
      </c>
      <c r="R1136" s="86">
        <v>-2.0</v>
      </c>
      <c r="S1136" s="88">
        <v>4.0</v>
      </c>
      <c r="T1136" s="88">
        <v>12.12</v>
      </c>
      <c r="U1136" s="89">
        <v>46132.0</v>
      </c>
      <c r="V1136" s="84"/>
      <c r="W1136" s="90"/>
    </row>
    <row r="1137">
      <c r="A1137" s="83" t="s">
        <v>2929</v>
      </c>
      <c r="B1137" s="84" t="s">
        <v>2930</v>
      </c>
      <c r="C1137" s="84" t="s">
        <v>519</v>
      </c>
      <c r="D1137" s="86">
        <v>48.35</v>
      </c>
      <c r="E1137" s="86">
        <v>0.1</v>
      </c>
      <c r="F1137" s="86">
        <v>0.21</v>
      </c>
      <c r="G1137" s="87" t="s">
        <v>575</v>
      </c>
      <c r="H1137" s="86">
        <v>2.23</v>
      </c>
      <c r="I1137" s="86">
        <v>0.0</v>
      </c>
      <c r="J1137" s="86">
        <v>134.0</v>
      </c>
      <c r="K1137" s="86">
        <v>0.09</v>
      </c>
      <c r="L1137" s="86">
        <v>48.27</v>
      </c>
      <c r="M1137" s="86">
        <v>47.59</v>
      </c>
      <c r="N1137" s="86">
        <v>47.46</v>
      </c>
      <c r="O1137" s="86">
        <v>44.0</v>
      </c>
      <c r="P1137" s="87" t="s">
        <v>578</v>
      </c>
      <c r="Q1137" s="86">
        <v>0.0</v>
      </c>
      <c r="R1137" s="86">
        <v>0.0</v>
      </c>
      <c r="S1137" s="88">
        <v>10.0</v>
      </c>
      <c r="T1137" s="88">
        <v>7.46</v>
      </c>
      <c r="U1137" s="89">
        <v>46132.0</v>
      </c>
      <c r="V1137" s="84"/>
      <c r="W1137" s="90"/>
    </row>
    <row r="1138">
      <c r="A1138" s="83" t="s">
        <v>2931</v>
      </c>
      <c r="B1138" s="84" t="s">
        <v>2932</v>
      </c>
      <c r="C1138" s="84" t="s">
        <v>515</v>
      </c>
      <c r="D1138" s="86">
        <v>51.2</v>
      </c>
      <c r="E1138" s="86">
        <v>1.0</v>
      </c>
      <c r="F1138" s="86">
        <v>1.99</v>
      </c>
      <c r="G1138" s="87" t="s">
        <v>525</v>
      </c>
      <c r="H1138" s="86">
        <v>7.75</v>
      </c>
      <c r="I1138" s="86">
        <v>0.0</v>
      </c>
      <c r="J1138" s="86">
        <v>23188.0</v>
      </c>
      <c r="K1138" s="86">
        <v>0.17</v>
      </c>
      <c r="L1138" s="86">
        <v>50.41</v>
      </c>
      <c r="M1138" s="86">
        <v>48.88</v>
      </c>
      <c r="N1138" s="86">
        <v>47.08</v>
      </c>
      <c r="O1138" s="86">
        <v>-138.0</v>
      </c>
      <c r="P1138" s="87" t="s">
        <v>582</v>
      </c>
      <c r="Q1138" s="86">
        <v>5061.0</v>
      </c>
      <c r="R1138" s="86">
        <v>441.0</v>
      </c>
      <c r="S1138" s="88">
        <v>3797.0</v>
      </c>
      <c r="T1138" s="88">
        <v>16.37</v>
      </c>
      <c r="U1138" s="89">
        <v>46132.0</v>
      </c>
      <c r="V1138" s="84" t="s">
        <v>2933</v>
      </c>
      <c r="W1138" s="90"/>
    </row>
    <row r="1139">
      <c r="A1139" s="83" t="s">
        <v>2934</v>
      </c>
      <c r="B1139" s="84" t="s">
        <v>2935</v>
      </c>
      <c r="C1139" s="84" t="s">
        <v>615</v>
      </c>
      <c r="D1139" s="86">
        <v>18.6</v>
      </c>
      <c r="E1139" s="86">
        <v>-0.05</v>
      </c>
      <c r="F1139" s="86">
        <v>-0.27</v>
      </c>
      <c r="G1139" s="87" t="s">
        <v>562</v>
      </c>
      <c r="H1139" s="86">
        <v>0.83</v>
      </c>
      <c r="I1139" s="86">
        <v>1.0</v>
      </c>
      <c r="J1139" s="86">
        <v>6394.0</v>
      </c>
      <c r="K1139" s="86">
        <v>0.45</v>
      </c>
      <c r="L1139" s="86">
        <v>18.6</v>
      </c>
      <c r="M1139" s="86">
        <v>18.59</v>
      </c>
      <c r="N1139" s="86">
        <v>18.57</v>
      </c>
      <c r="O1139" s="86">
        <v>-463.0</v>
      </c>
      <c r="P1139" s="87" t="s">
        <v>562</v>
      </c>
      <c r="Q1139" s="86">
        <v>0.0</v>
      </c>
      <c r="R1139" s="86">
        <v>-104.0</v>
      </c>
      <c r="S1139" s="88">
        <v>1800.0</v>
      </c>
      <c r="T1139" s="88">
        <v>28.15</v>
      </c>
      <c r="U1139" s="89">
        <v>46132.0</v>
      </c>
      <c r="V1139" s="84"/>
      <c r="W1139" s="90"/>
    </row>
    <row r="1140">
      <c r="A1140" s="83" t="s">
        <v>2936</v>
      </c>
      <c r="B1140" s="84" t="s">
        <v>2937</v>
      </c>
      <c r="C1140" s="84" t="s">
        <v>601</v>
      </c>
      <c r="D1140" s="86">
        <v>17.65</v>
      </c>
      <c r="E1140" s="86">
        <v>-1.4</v>
      </c>
      <c r="F1140" s="86">
        <v>-7.35</v>
      </c>
      <c r="G1140" s="87" t="s">
        <v>833</v>
      </c>
      <c r="H1140" s="86">
        <v>-6.7</v>
      </c>
      <c r="I1140" s="86">
        <v>0.0</v>
      </c>
      <c r="J1140" s="86">
        <v>91.0</v>
      </c>
      <c r="K1140" s="86">
        <v>0.33</v>
      </c>
      <c r="L1140" s="86">
        <v>18.34</v>
      </c>
      <c r="M1140" s="86">
        <v>18.95</v>
      </c>
      <c r="N1140" s="86">
        <v>19.74</v>
      </c>
      <c r="O1140" s="86">
        <v>1.0</v>
      </c>
      <c r="P1140" s="87" t="s">
        <v>612</v>
      </c>
      <c r="Q1140" s="86">
        <v>0.0</v>
      </c>
      <c r="R1140" s="86">
        <v>0.0</v>
      </c>
      <c r="S1140" s="88">
        <v>0.0</v>
      </c>
      <c r="T1140" s="88">
        <v>0.0</v>
      </c>
      <c r="U1140" s="89">
        <v>46132.0</v>
      </c>
      <c r="V1140" s="84"/>
      <c r="W1140" s="90"/>
    </row>
    <row r="1141">
      <c r="A1141" s="83" t="s">
        <v>2938</v>
      </c>
      <c r="B1141" s="84" t="s">
        <v>2939</v>
      </c>
      <c r="C1141" s="84" t="s">
        <v>588</v>
      </c>
      <c r="D1141" s="86">
        <v>18.8</v>
      </c>
      <c r="E1141" s="86">
        <v>0.0</v>
      </c>
      <c r="F1141" s="86">
        <v>0.0</v>
      </c>
      <c r="G1141" s="87" t="s">
        <v>529</v>
      </c>
      <c r="H1141" s="86">
        <v>-1.31</v>
      </c>
      <c r="I1141" s="86">
        <v>0.0</v>
      </c>
      <c r="J1141" s="86">
        <v>571.0</v>
      </c>
      <c r="K1141" s="86">
        <v>0.15</v>
      </c>
      <c r="L1141" s="86">
        <v>18.9</v>
      </c>
      <c r="M1141" s="86">
        <v>19.12</v>
      </c>
      <c r="N1141" s="86">
        <v>19.14</v>
      </c>
      <c r="O1141" s="86">
        <v>-94.0</v>
      </c>
      <c r="P1141" s="87" t="s">
        <v>516</v>
      </c>
      <c r="Q1141" s="86">
        <v>0.0</v>
      </c>
      <c r="R1141" s="86">
        <v>2.0</v>
      </c>
      <c r="S1141" s="88">
        <v>140.0</v>
      </c>
      <c r="T1141" s="88">
        <v>24.52</v>
      </c>
      <c r="U1141" s="89">
        <v>46132.0</v>
      </c>
      <c r="V1141" s="84"/>
      <c r="W1141" s="90"/>
    </row>
    <row r="1142">
      <c r="A1142" s="83" t="s">
        <v>2940</v>
      </c>
      <c r="B1142" s="84" t="s">
        <v>2941</v>
      </c>
      <c r="C1142" s="84" t="s">
        <v>533</v>
      </c>
      <c r="D1142" s="86">
        <v>68.6</v>
      </c>
      <c r="E1142" s="86">
        <v>6.2</v>
      </c>
      <c r="F1142" s="86">
        <v>9.94</v>
      </c>
      <c r="G1142" s="87" t="s">
        <v>554</v>
      </c>
      <c r="H1142" s="86">
        <v>26.88</v>
      </c>
      <c r="I1142" s="86">
        <v>2.0</v>
      </c>
      <c r="J1142" s="86">
        <v>5136.0</v>
      </c>
      <c r="K1142" s="86">
        <v>4.51</v>
      </c>
      <c r="L1142" s="86">
        <v>59.0</v>
      </c>
      <c r="M1142" s="86">
        <v>53.41</v>
      </c>
      <c r="N1142" s="86">
        <v>49.03</v>
      </c>
      <c r="O1142" s="86">
        <v>-694.0</v>
      </c>
      <c r="P1142" s="87" t="s">
        <v>833</v>
      </c>
      <c r="Q1142" s="86">
        <v>0.0</v>
      </c>
      <c r="R1142" s="86">
        <v>22.0</v>
      </c>
      <c r="S1142" s="88">
        <v>1677.0</v>
      </c>
      <c r="T1142" s="88">
        <v>32.65</v>
      </c>
      <c r="U1142" s="89">
        <v>46132.0</v>
      </c>
      <c r="V1142" s="84"/>
      <c r="W1142" s="90"/>
    </row>
    <row r="1143">
      <c r="A1143" s="83" t="s">
        <v>2942</v>
      </c>
      <c r="B1143" s="84" t="s">
        <v>2943</v>
      </c>
      <c r="C1143" s="84" t="s">
        <v>764</v>
      </c>
      <c r="D1143" s="86">
        <v>16.65</v>
      </c>
      <c r="E1143" s="86">
        <v>-0.3</v>
      </c>
      <c r="F1143" s="86">
        <v>-1.77</v>
      </c>
      <c r="G1143" s="87" t="s">
        <v>549</v>
      </c>
      <c r="H1143" s="86">
        <v>-3.5</v>
      </c>
      <c r="I1143" s="86">
        <v>0.0</v>
      </c>
      <c r="J1143" s="86">
        <v>26.0</v>
      </c>
      <c r="K1143" s="86">
        <v>0.11</v>
      </c>
      <c r="L1143" s="86">
        <v>16.99</v>
      </c>
      <c r="M1143" s="86">
        <v>16.74</v>
      </c>
      <c r="N1143" s="86">
        <v>16.73</v>
      </c>
      <c r="O1143" s="86">
        <v>10.0</v>
      </c>
      <c r="P1143" s="87" t="s">
        <v>697</v>
      </c>
      <c r="Q1143" s="86">
        <v>0.0</v>
      </c>
      <c r="R1143" s="86">
        <v>0.0</v>
      </c>
      <c r="S1143" s="88">
        <v>2.0</v>
      </c>
      <c r="T1143" s="88">
        <v>7.69</v>
      </c>
      <c r="U1143" s="89">
        <v>46132.0</v>
      </c>
      <c r="V1143" s="84"/>
      <c r="W1143" s="90"/>
    </row>
    <row r="1144">
      <c r="A1144" s="83" t="s">
        <v>2944</v>
      </c>
      <c r="B1144" s="84" t="s">
        <v>2945</v>
      </c>
      <c r="C1144" s="84" t="s">
        <v>639</v>
      </c>
      <c r="D1144" s="86">
        <v>708.0</v>
      </c>
      <c r="E1144" s="86">
        <v>64.0</v>
      </c>
      <c r="F1144" s="86">
        <v>9.94</v>
      </c>
      <c r="G1144" s="87" t="s">
        <v>554</v>
      </c>
      <c r="H1144" s="86">
        <v>43.98</v>
      </c>
      <c r="I1144" s="86">
        <v>6.0</v>
      </c>
      <c r="J1144" s="86">
        <v>9088.0</v>
      </c>
      <c r="K1144" s="86">
        <v>6.38</v>
      </c>
      <c r="L1144" s="86">
        <v>591.2</v>
      </c>
      <c r="M1144" s="86">
        <v>512.55</v>
      </c>
      <c r="N1144" s="86">
        <v>450.5</v>
      </c>
      <c r="O1144" s="86">
        <v>1088.0</v>
      </c>
      <c r="P1144" s="87" t="s">
        <v>540</v>
      </c>
      <c r="Q1144" s="86">
        <v>157.0</v>
      </c>
      <c r="R1144" s="86">
        <v>-134.0</v>
      </c>
      <c r="S1144" s="88">
        <v>3170.0</v>
      </c>
      <c r="T1144" s="88">
        <v>34.88</v>
      </c>
      <c r="U1144" s="89">
        <v>46132.0</v>
      </c>
      <c r="V1144" s="84"/>
      <c r="W1144" s="90"/>
    </row>
    <row r="1145">
      <c r="A1145" s="83" t="s">
        <v>2946</v>
      </c>
      <c r="B1145" s="84" t="s">
        <v>2947</v>
      </c>
      <c r="C1145" s="84" t="s">
        <v>565</v>
      </c>
      <c r="D1145" s="86">
        <v>198.0</v>
      </c>
      <c r="E1145" s="86">
        <v>2.0</v>
      </c>
      <c r="F1145" s="86">
        <v>1.02</v>
      </c>
      <c r="G1145" s="87" t="s">
        <v>534</v>
      </c>
      <c r="H1145" s="86">
        <v>8.89</v>
      </c>
      <c r="I1145" s="86">
        <v>3.0</v>
      </c>
      <c r="J1145" s="86">
        <v>1696.0</v>
      </c>
      <c r="K1145" s="86">
        <v>1.42</v>
      </c>
      <c r="L1145" s="86">
        <v>194.6</v>
      </c>
      <c r="M1145" s="86">
        <v>176.75</v>
      </c>
      <c r="N1145" s="86">
        <v>152.9</v>
      </c>
      <c r="O1145" s="86">
        <v>-77.0</v>
      </c>
      <c r="P1145" s="87" t="s">
        <v>833</v>
      </c>
      <c r="Q1145" s="86">
        <v>0.0</v>
      </c>
      <c r="R1145" s="86">
        <v>131.0</v>
      </c>
      <c r="S1145" s="88">
        <v>0.0</v>
      </c>
      <c r="T1145" s="88">
        <v>0.0</v>
      </c>
      <c r="U1145" s="89">
        <v>46132.0</v>
      </c>
      <c r="V1145" s="84"/>
      <c r="W1145" s="90"/>
    </row>
    <row r="1146">
      <c r="A1146" s="83" t="s">
        <v>2948</v>
      </c>
      <c r="B1146" s="84" t="s">
        <v>2949</v>
      </c>
      <c r="C1146" s="84" t="s">
        <v>1295</v>
      </c>
      <c r="D1146" s="86">
        <v>19.3</v>
      </c>
      <c r="E1146" s="86">
        <v>-0.4</v>
      </c>
      <c r="F1146" s="86">
        <v>-2.03</v>
      </c>
      <c r="G1146" s="87" t="s">
        <v>582</v>
      </c>
      <c r="H1146" s="86">
        <v>5.2</v>
      </c>
      <c r="I1146" s="86">
        <v>0.0</v>
      </c>
      <c r="J1146" s="86">
        <v>308.0</v>
      </c>
      <c r="K1146" s="86">
        <v>0.53</v>
      </c>
      <c r="L1146" s="86">
        <v>19.15</v>
      </c>
      <c r="M1146" s="86">
        <v>18.82</v>
      </c>
      <c r="N1146" s="86">
        <v>18.86</v>
      </c>
      <c r="O1146" s="86">
        <v>-96.0</v>
      </c>
      <c r="P1146" s="87" t="s">
        <v>562</v>
      </c>
      <c r="Q1146" s="86">
        <v>0.0</v>
      </c>
      <c r="R1146" s="86">
        <v>0.0</v>
      </c>
      <c r="S1146" s="88">
        <v>88.0</v>
      </c>
      <c r="T1146" s="88">
        <v>28.57</v>
      </c>
      <c r="U1146" s="89">
        <v>46132.0</v>
      </c>
      <c r="V1146" s="84"/>
      <c r="W1146" s="84"/>
    </row>
    <row r="1147">
      <c r="A1147" s="83" t="s">
        <v>2950</v>
      </c>
      <c r="B1147" s="84" t="s">
        <v>2951</v>
      </c>
      <c r="C1147" s="84" t="s">
        <v>547</v>
      </c>
      <c r="D1147" s="86">
        <v>25.6</v>
      </c>
      <c r="E1147" s="86">
        <v>-0.9</v>
      </c>
      <c r="F1147" s="86">
        <v>-3.4</v>
      </c>
      <c r="G1147" s="87" t="s">
        <v>553</v>
      </c>
      <c r="H1147" s="86">
        <v>7.85</v>
      </c>
      <c r="I1147" s="86">
        <v>1.0</v>
      </c>
      <c r="J1147" s="86">
        <v>569.0</v>
      </c>
      <c r="K1147" s="86">
        <v>0.31</v>
      </c>
      <c r="L1147" s="86">
        <v>26.34</v>
      </c>
      <c r="M1147" s="86">
        <v>25.55</v>
      </c>
      <c r="N1147" s="86">
        <v>25.85</v>
      </c>
      <c r="O1147" s="86">
        <v>-40.0</v>
      </c>
      <c r="P1147" s="87" t="s">
        <v>566</v>
      </c>
      <c r="Q1147" s="86">
        <v>0.0</v>
      </c>
      <c r="R1147" s="86">
        <v>-1.0</v>
      </c>
      <c r="S1147" s="88">
        <v>100.0</v>
      </c>
      <c r="T1147" s="88">
        <v>17.57</v>
      </c>
      <c r="U1147" s="89">
        <v>46132.0</v>
      </c>
      <c r="V1147" s="84"/>
      <c r="W1147" s="90"/>
    </row>
    <row r="1148">
      <c r="A1148" s="83" t="s">
        <v>2952</v>
      </c>
      <c r="B1148" s="84" t="s">
        <v>2953</v>
      </c>
      <c r="C1148" s="84" t="s">
        <v>523</v>
      </c>
      <c r="D1148" s="86">
        <v>18.05</v>
      </c>
      <c r="E1148" s="86">
        <v>0.1</v>
      </c>
      <c r="F1148" s="86">
        <v>0.56</v>
      </c>
      <c r="G1148" s="87" t="s">
        <v>589</v>
      </c>
      <c r="H1148" s="86">
        <v>0.84</v>
      </c>
      <c r="I1148" s="86">
        <v>0.0</v>
      </c>
      <c r="J1148" s="86">
        <v>31.0</v>
      </c>
      <c r="K1148" s="86">
        <v>0.04</v>
      </c>
      <c r="L1148" s="86">
        <v>17.98</v>
      </c>
      <c r="M1148" s="86">
        <v>18.02</v>
      </c>
      <c r="N1148" s="86">
        <v>18.14</v>
      </c>
      <c r="O1148" s="86">
        <v>3.0</v>
      </c>
      <c r="P1148" s="87" t="s">
        <v>554</v>
      </c>
      <c r="Q1148" s="86">
        <v>0.0</v>
      </c>
      <c r="R1148" s="86">
        <v>0.0</v>
      </c>
      <c r="S1148" s="88">
        <v>1.0</v>
      </c>
      <c r="T1148" s="88">
        <v>3.23</v>
      </c>
      <c r="U1148" s="89">
        <v>46132.0</v>
      </c>
      <c r="V1148" s="84"/>
      <c r="W1148" s="90"/>
    </row>
    <row r="1149">
      <c r="A1149" s="83" t="s">
        <v>2954</v>
      </c>
      <c r="B1149" s="84" t="s">
        <v>2955</v>
      </c>
      <c r="C1149" s="84" t="s">
        <v>533</v>
      </c>
      <c r="D1149" s="86">
        <v>59.3</v>
      </c>
      <c r="E1149" s="86">
        <v>-1.4</v>
      </c>
      <c r="F1149" s="86">
        <v>-2.31</v>
      </c>
      <c r="G1149" s="87" t="s">
        <v>664</v>
      </c>
      <c r="H1149" s="86">
        <v>-5.84</v>
      </c>
      <c r="I1149" s="86">
        <v>0.0</v>
      </c>
      <c r="J1149" s="86">
        <v>3213.0</v>
      </c>
      <c r="K1149" s="86">
        <v>0.73</v>
      </c>
      <c r="L1149" s="86">
        <v>61.1</v>
      </c>
      <c r="M1149" s="86">
        <v>61.21</v>
      </c>
      <c r="N1149" s="86">
        <v>61.55</v>
      </c>
      <c r="O1149" s="86">
        <v>284.0</v>
      </c>
      <c r="P1149" s="87" t="s">
        <v>674</v>
      </c>
      <c r="Q1149" s="86">
        <v>26.0</v>
      </c>
      <c r="R1149" s="86">
        <v>-19.0</v>
      </c>
      <c r="S1149" s="88">
        <v>565.0</v>
      </c>
      <c r="T1149" s="88">
        <v>17.58</v>
      </c>
      <c r="U1149" s="89">
        <v>46132.0</v>
      </c>
      <c r="V1149" s="84"/>
      <c r="W1149" s="90"/>
    </row>
    <row r="1150">
      <c r="A1150" s="83" t="s">
        <v>2956</v>
      </c>
      <c r="B1150" s="84" t="s">
        <v>2957</v>
      </c>
      <c r="C1150" s="84" t="s">
        <v>615</v>
      </c>
      <c r="D1150" s="86">
        <v>11.75</v>
      </c>
      <c r="E1150" s="86">
        <v>0.0</v>
      </c>
      <c r="F1150" s="86">
        <v>0.0</v>
      </c>
      <c r="G1150" s="87" t="s">
        <v>549</v>
      </c>
      <c r="H1150" s="86">
        <v>-0.84</v>
      </c>
      <c r="I1150" s="86">
        <v>0.0</v>
      </c>
      <c r="J1150" s="86">
        <v>9.0</v>
      </c>
      <c r="K1150" s="86">
        <v>0.01</v>
      </c>
      <c r="L1150" s="86">
        <v>11.71</v>
      </c>
      <c r="M1150" s="86">
        <v>11.73</v>
      </c>
      <c r="N1150" s="86">
        <v>11.78</v>
      </c>
      <c r="O1150" s="86">
        <v>1.0</v>
      </c>
      <c r="P1150" s="87" t="s">
        <v>539</v>
      </c>
      <c r="Q1150" s="86">
        <v>0.0</v>
      </c>
      <c r="R1150" s="86">
        <v>0.0</v>
      </c>
      <c r="S1150" s="88">
        <v>2.0</v>
      </c>
      <c r="T1150" s="88">
        <v>22.22</v>
      </c>
      <c r="U1150" s="89">
        <v>46132.0</v>
      </c>
      <c r="V1150" s="84"/>
      <c r="W1150" s="90"/>
    </row>
    <row r="1151">
      <c r="A1151" s="83" t="s">
        <v>2958</v>
      </c>
      <c r="B1151" s="84" t="s">
        <v>2959</v>
      </c>
      <c r="C1151" s="84" t="s">
        <v>561</v>
      </c>
      <c r="D1151" s="86">
        <v>57.0</v>
      </c>
      <c r="E1151" s="86">
        <v>-0.4</v>
      </c>
      <c r="F1151" s="86">
        <v>-0.7</v>
      </c>
      <c r="G1151" s="87" t="s">
        <v>562</v>
      </c>
      <c r="H1151" s="86">
        <v>5.1</v>
      </c>
      <c r="I1151" s="86">
        <v>0.0</v>
      </c>
      <c r="J1151" s="86">
        <v>804.0</v>
      </c>
      <c r="K1151" s="86">
        <v>0.35</v>
      </c>
      <c r="L1151" s="86">
        <v>56.28</v>
      </c>
      <c r="M1151" s="86">
        <v>56.28</v>
      </c>
      <c r="N1151" s="86">
        <v>56.77</v>
      </c>
      <c r="O1151" s="86">
        <v>-51.0</v>
      </c>
      <c r="P1151" s="87" t="s">
        <v>664</v>
      </c>
      <c r="Q1151" s="86">
        <v>-14.0</v>
      </c>
      <c r="R1151" s="86">
        <v>0.0</v>
      </c>
      <c r="S1151" s="88">
        <v>70.0</v>
      </c>
      <c r="T1151" s="88">
        <v>8.71</v>
      </c>
      <c r="U1151" s="89">
        <v>46132.0</v>
      </c>
      <c r="V1151" s="84"/>
      <c r="W1151" s="90"/>
    </row>
    <row r="1152">
      <c r="A1152" s="83" t="s">
        <v>2960</v>
      </c>
      <c r="B1152" s="84" t="s">
        <v>2961</v>
      </c>
      <c r="C1152" s="84" t="s">
        <v>702</v>
      </c>
      <c r="D1152" s="86">
        <v>15.1</v>
      </c>
      <c r="E1152" s="86">
        <v>-0.35</v>
      </c>
      <c r="F1152" s="86">
        <v>-2.27</v>
      </c>
      <c r="G1152" s="87" t="s">
        <v>516</v>
      </c>
      <c r="H1152" s="86">
        <v>-8.15</v>
      </c>
      <c r="I1152" s="86">
        <v>0.0</v>
      </c>
      <c r="J1152" s="86">
        <v>547.0</v>
      </c>
      <c r="K1152" s="86">
        <v>0.4</v>
      </c>
      <c r="L1152" s="86">
        <v>15.6</v>
      </c>
      <c r="M1152" s="86">
        <v>15.68</v>
      </c>
      <c r="N1152" s="86">
        <v>16.58</v>
      </c>
      <c r="O1152" s="86">
        <v>45.0</v>
      </c>
      <c r="P1152" s="87" t="s">
        <v>612</v>
      </c>
      <c r="Q1152" s="86">
        <v>0.0</v>
      </c>
      <c r="R1152" s="86">
        <v>4.0</v>
      </c>
      <c r="S1152" s="88">
        <v>97.0</v>
      </c>
      <c r="T1152" s="88">
        <v>17.73</v>
      </c>
      <c r="U1152" s="89">
        <v>46132.0</v>
      </c>
      <c r="V1152" s="84"/>
      <c r="W1152" s="90"/>
    </row>
    <row r="1153">
      <c r="A1153" s="83" t="s">
        <v>2962</v>
      </c>
      <c r="B1153" s="84" t="s">
        <v>2963</v>
      </c>
      <c r="C1153" s="84" t="s">
        <v>764</v>
      </c>
      <c r="D1153" s="86">
        <v>32.85</v>
      </c>
      <c r="E1153" s="86">
        <v>-0.05</v>
      </c>
      <c r="F1153" s="86">
        <v>-0.15</v>
      </c>
      <c r="G1153" s="87" t="s">
        <v>773</v>
      </c>
      <c r="H1153" s="86">
        <v>0.47</v>
      </c>
      <c r="I1153" s="86">
        <v>0.0</v>
      </c>
      <c r="J1153" s="86">
        <v>45.0</v>
      </c>
      <c r="K1153" s="86">
        <v>0.27</v>
      </c>
      <c r="L1153" s="86">
        <v>32.81</v>
      </c>
      <c r="M1153" s="86">
        <v>33.17</v>
      </c>
      <c r="N1153" s="86">
        <v>33.42</v>
      </c>
      <c r="O1153" s="86">
        <v>8.0</v>
      </c>
      <c r="P1153" s="87" t="s">
        <v>534</v>
      </c>
      <c r="Q1153" s="86">
        <v>0.0</v>
      </c>
      <c r="R1153" s="86">
        <v>0.0</v>
      </c>
      <c r="S1153" s="88">
        <v>5.0</v>
      </c>
      <c r="T1153" s="88">
        <v>11.11</v>
      </c>
      <c r="U1153" s="89">
        <v>46132.0</v>
      </c>
      <c r="V1153" s="84"/>
      <c r="W1153" s="90"/>
    </row>
    <row r="1154">
      <c r="A1154" s="83" t="s">
        <v>2964</v>
      </c>
      <c r="B1154" s="84" t="s">
        <v>2965</v>
      </c>
      <c r="C1154" s="84" t="s">
        <v>561</v>
      </c>
      <c r="D1154" s="86">
        <v>114.5</v>
      </c>
      <c r="E1154" s="86">
        <v>10.0</v>
      </c>
      <c r="F1154" s="86">
        <v>9.57</v>
      </c>
      <c r="G1154" s="87" t="s">
        <v>540</v>
      </c>
      <c r="H1154" s="86">
        <v>24.55</v>
      </c>
      <c r="I1154" s="86">
        <v>4.0</v>
      </c>
      <c r="J1154" s="86">
        <v>19720.0</v>
      </c>
      <c r="K1154" s="86">
        <v>14.42</v>
      </c>
      <c r="L1154" s="86">
        <v>100.38</v>
      </c>
      <c r="M1154" s="86">
        <v>89.52</v>
      </c>
      <c r="N1154" s="86">
        <v>82.4</v>
      </c>
      <c r="O1154" s="86">
        <v>-1499.0</v>
      </c>
      <c r="P1154" s="87" t="s">
        <v>529</v>
      </c>
      <c r="Q1154" s="86">
        <v>0.0</v>
      </c>
      <c r="R1154" s="86">
        <v>117.0</v>
      </c>
      <c r="S1154" s="88">
        <v>9410.0</v>
      </c>
      <c r="T1154" s="88">
        <v>47.72</v>
      </c>
      <c r="U1154" s="89">
        <v>46132.0</v>
      </c>
      <c r="V1154" s="84"/>
      <c r="W1154" s="90"/>
    </row>
    <row r="1155">
      <c r="A1155" s="83" t="s">
        <v>2966</v>
      </c>
      <c r="B1155" s="84" t="s">
        <v>2967</v>
      </c>
      <c r="C1155" s="84" t="s">
        <v>601</v>
      </c>
      <c r="D1155" s="86">
        <v>42.8</v>
      </c>
      <c r="E1155" s="86">
        <v>-0.55</v>
      </c>
      <c r="F1155" s="86">
        <v>-1.27</v>
      </c>
      <c r="G1155" s="87" t="s">
        <v>570</v>
      </c>
      <c r="H1155" s="86">
        <v>7.8</v>
      </c>
      <c r="I1155" s="86">
        <v>1.0</v>
      </c>
      <c r="J1155" s="86">
        <v>3322.0</v>
      </c>
      <c r="K1155" s="86">
        <v>3.86</v>
      </c>
      <c r="L1155" s="86">
        <v>40.65</v>
      </c>
      <c r="M1155" s="86">
        <v>39.8</v>
      </c>
      <c r="N1155" s="86">
        <v>40.09</v>
      </c>
      <c r="O1155" s="86">
        <v>-676.0</v>
      </c>
      <c r="P1155" s="87" t="s">
        <v>582</v>
      </c>
      <c r="Q1155" s="86">
        <v>0.0</v>
      </c>
      <c r="R1155" s="86">
        <v>-6.0</v>
      </c>
      <c r="S1155" s="88">
        <v>1233.0</v>
      </c>
      <c r="T1155" s="88">
        <v>37.12</v>
      </c>
      <c r="U1155" s="89">
        <v>46132.0</v>
      </c>
      <c r="V1155" s="84"/>
      <c r="W1155" s="90"/>
    </row>
    <row r="1156">
      <c r="A1156" s="83" t="s">
        <v>2968</v>
      </c>
      <c r="B1156" s="84" t="s">
        <v>2969</v>
      </c>
      <c r="C1156" s="84" t="s">
        <v>557</v>
      </c>
      <c r="D1156" s="86">
        <v>329.0</v>
      </c>
      <c r="E1156" s="86">
        <v>6.0</v>
      </c>
      <c r="F1156" s="86">
        <v>1.86</v>
      </c>
      <c r="G1156" s="87" t="s">
        <v>578</v>
      </c>
      <c r="H1156" s="86">
        <v>3.27</v>
      </c>
      <c r="I1156" s="86">
        <v>0.0</v>
      </c>
      <c r="J1156" s="86">
        <v>19861.0</v>
      </c>
      <c r="K1156" s="86">
        <v>0.51</v>
      </c>
      <c r="L1156" s="86">
        <v>320.4</v>
      </c>
      <c r="M1156" s="86">
        <v>315.2</v>
      </c>
      <c r="N1156" s="86">
        <v>299.62</v>
      </c>
      <c r="O1156" s="86">
        <v>6946.0</v>
      </c>
      <c r="P1156" s="87" t="s">
        <v>578</v>
      </c>
      <c r="Q1156" s="86">
        <v>-77.0</v>
      </c>
      <c r="R1156" s="86">
        <v>170.0</v>
      </c>
      <c r="S1156" s="88">
        <v>3731.0</v>
      </c>
      <c r="T1156" s="88">
        <v>18.79</v>
      </c>
      <c r="U1156" s="89">
        <v>46132.0</v>
      </c>
      <c r="V1156" s="84"/>
      <c r="W1156" s="90"/>
    </row>
    <row r="1157">
      <c r="A1157" s="83" t="s">
        <v>2970</v>
      </c>
      <c r="B1157" s="84" t="s">
        <v>2971</v>
      </c>
      <c r="C1157" s="84" t="s">
        <v>615</v>
      </c>
      <c r="D1157" s="86">
        <v>30.6</v>
      </c>
      <c r="E1157" s="86">
        <v>-0.15</v>
      </c>
      <c r="F1157" s="86">
        <v>-0.49</v>
      </c>
      <c r="G1157" s="87" t="s">
        <v>566</v>
      </c>
      <c r="H1157" s="86">
        <v>1.34</v>
      </c>
      <c r="I1157" s="86">
        <v>0.0</v>
      </c>
      <c r="J1157" s="86">
        <v>83.0</v>
      </c>
      <c r="K1157" s="86">
        <v>0.13</v>
      </c>
      <c r="L1157" s="86">
        <v>30.8</v>
      </c>
      <c r="M1157" s="86">
        <v>30.71</v>
      </c>
      <c r="N1157" s="86">
        <v>31.36</v>
      </c>
      <c r="O1157" s="86">
        <v>-11.0</v>
      </c>
      <c r="P1157" s="87" t="s">
        <v>529</v>
      </c>
      <c r="Q1157" s="86">
        <v>0.0</v>
      </c>
      <c r="R1157" s="86">
        <v>0.0</v>
      </c>
      <c r="S1157" s="88">
        <v>10.0</v>
      </c>
      <c r="T1157" s="88">
        <v>12.05</v>
      </c>
      <c r="U1157" s="89">
        <v>46132.0</v>
      </c>
      <c r="V1157" s="84"/>
      <c r="W1157" s="84"/>
    </row>
    <row r="1158">
      <c r="A1158" s="83" t="s">
        <v>2972</v>
      </c>
      <c r="B1158" s="84" t="s">
        <v>2973</v>
      </c>
      <c r="C1158" s="84" t="s">
        <v>569</v>
      </c>
      <c r="D1158" s="86">
        <v>104.0</v>
      </c>
      <c r="E1158" s="86">
        <v>-1.5</v>
      </c>
      <c r="F1158" s="86">
        <v>-1.42</v>
      </c>
      <c r="G1158" s="87" t="s">
        <v>582</v>
      </c>
      <c r="H1158" s="86">
        <v>1.49</v>
      </c>
      <c r="I1158" s="86">
        <v>0.0</v>
      </c>
      <c r="J1158" s="86">
        <v>57.0</v>
      </c>
      <c r="K1158" s="86">
        <v>0.15</v>
      </c>
      <c r="L1158" s="86">
        <v>104.2</v>
      </c>
      <c r="M1158" s="86">
        <v>104.6</v>
      </c>
      <c r="N1158" s="86">
        <v>108.15</v>
      </c>
      <c r="O1158" s="86">
        <v>0.0</v>
      </c>
      <c r="P1158" s="87" t="s">
        <v>566</v>
      </c>
      <c r="Q1158" s="86">
        <v>0.0</v>
      </c>
      <c r="R1158" s="86">
        <v>0.0</v>
      </c>
      <c r="S1158" s="88">
        <v>10.0</v>
      </c>
      <c r="T1158" s="88">
        <v>17.54</v>
      </c>
      <c r="U1158" s="89">
        <v>46132.0</v>
      </c>
      <c r="V1158" s="84"/>
      <c r="W1158" s="90"/>
    </row>
    <row r="1159">
      <c r="A1159" s="83" t="s">
        <v>2974</v>
      </c>
      <c r="B1159" s="84" t="s">
        <v>2975</v>
      </c>
      <c r="C1159" s="84" t="s">
        <v>623</v>
      </c>
      <c r="D1159" s="86">
        <v>10.75</v>
      </c>
      <c r="E1159" s="86">
        <v>0.95</v>
      </c>
      <c r="F1159" s="86">
        <v>9.69</v>
      </c>
      <c r="G1159" s="87" t="s">
        <v>674</v>
      </c>
      <c r="H1159" s="86">
        <v>9.7</v>
      </c>
      <c r="I1159" s="86">
        <v>1.0</v>
      </c>
      <c r="J1159" s="86">
        <v>260.0</v>
      </c>
      <c r="K1159" s="86">
        <v>0.36</v>
      </c>
      <c r="L1159" s="86">
        <v>10.01</v>
      </c>
      <c r="M1159" s="86">
        <v>9.94</v>
      </c>
      <c r="N1159" s="86">
        <v>9.91</v>
      </c>
      <c r="O1159" s="86">
        <v>190.0</v>
      </c>
      <c r="P1159" s="87" t="s">
        <v>554</v>
      </c>
      <c r="Q1159" s="86">
        <v>0.0</v>
      </c>
      <c r="R1159" s="86">
        <v>0.0</v>
      </c>
      <c r="S1159" s="88">
        <v>0.0</v>
      </c>
      <c r="T1159" s="88">
        <v>0.0</v>
      </c>
      <c r="U1159" s="89">
        <v>46132.0</v>
      </c>
      <c r="V1159" s="84"/>
      <c r="W1159" s="90"/>
    </row>
    <row r="1160">
      <c r="A1160" s="83" t="s">
        <v>2976</v>
      </c>
      <c r="B1160" s="84" t="s">
        <v>2977</v>
      </c>
      <c r="C1160" s="84" t="s">
        <v>561</v>
      </c>
      <c r="D1160" s="86">
        <v>14.6</v>
      </c>
      <c r="E1160" s="86">
        <v>0.9</v>
      </c>
      <c r="F1160" s="86">
        <v>6.57</v>
      </c>
      <c r="G1160" s="87" t="s">
        <v>554</v>
      </c>
      <c r="H1160" s="86">
        <v>11.48</v>
      </c>
      <c r="I1160" s="86">
        <v>0.0</v>
      </c>
      <c r="J1160" s="86">
        <v>2525.0</v>
      </c>
      <c r="K1160" s="86">
        <v>1.84</v>
      </c>
      <c r="L1160" s="86">
        <v>13.64</v>
      </c>
      <c r="M1160" s="86">
        <v>13.44</v>
      </c>
      <c r="N1160" s="86">
        <v>13.16</v>
      </c>
      <c r="O1160" s="86">
        <v>68.0</v>
      </c>
      <c r="P1160" s="87" t="s">
        <v>554</v>
      </c>
      <c r="Q1160" s="86">
        <v>0.0</v>
      </c>
      <c r="R1160" s="86">
        <v>0.0</v>
      </c>
      <c r="S1160" s="88">
        <v>796.0</v>
      </c>
      <c r="T1160" s="88">
        <v>31.52</v>
      </c>
      <c r="U1160" s="89">
        <v>46132.0</v>
      </c>
      <c r="V1160" s="84"/>
      <c r="W1160" s="90"/>
    </row>
    <row r="1161">
      <c r="A1161" s="83" t="s">
        <v>2978</v>
      </c>
      <c r="B1161" s="84" t="s">
        <v>2979</v>
      </c>
      <c r="C1161" s="84" t="s">
        <v>691</v>
      </c>
      <c r="D1161" s="86">
        <v>24.15</v>
      </c>
      <c r="E1161" s="86">
        <v>-0.45</v>
      </c>
      <c r="F1161" s="86">
        <v>-1.83</v>
      </c>
      <c r="G1161" s="87" t="s">
        <v>516</v>
      </c>
      <c r="H1161" s="86">
        <v>-5.39</v>
      </c>
      <c r="I1161" s="86">
        <v>1.0</v>
      </c>
      <c r="J1161" s="86">
        <v>143.0</v>
      </c>
      <c r="K1161" s="86">
        <v>0.1</v>
      </c>
      <c r="L1161" s="86">
        <v>24.73</v>
      </c>
      <c r="M1161" s="86">
        <v>24.28</v>
      </c>
      <c r="N1161" s="86">
        <v>23.63</v>
      </c>
      <c r="O1161" s="86">
        <v>23.0</v>
      </c>
      <c r="P1161" s="87" t="s">
        <v>525</v>
      </c>
      <c r="Q1161" s="86">
        <v>0.0</v>
      </c>
      <c r="R1161" s="86">
        <v>0.0</v>
      </c>
      <c r="S1161" s="88">
        <v>56.0</v>
      </c>
      <c r="T1161" s="88">
        <v>39.16</v>
      </c>
      <c r="U1161" s="89">
        <v>46132.0</v>
      </c>
      <c r="V1161" s="84" t="s">
        <v>2980</v>
      </c>
      <c r="W1161" s="90"/>
    </row>
    <row r="1162">
      <c r="A1162" s="83" t="s">
        <v>2981</v>
      </c>
      <c r="B1162" s="84" t="s">
        <v>2982</v>
      </c>
      <c r="C1162" s="84" t="s">
        <v>561</v>
      </c>
      <c r="D1162" s="86">
        <v>16.7</v>
      </c>
      <c r="E1162" s="86">
        <v>0.45</v>
      </c>
      <c r="F1162" s="86">
        <v>2.77</v>
      </c>
      <c r="G1162" s="87" t="s">
        <v>589</v>
      </c>
      <c r="H1162" s="86">
        <v>3.4</v>
      </c>
      <c r="I1162" s="86">
        <v>0.0</v>
      </c>
      <c r="J1162" s="86">
        <v>93.0</v>
      </c>
      <c r="K1162" s="86">
        <v>0.22</v>
      </c>
      <c r="L1162" s="86">
        <v>16.38</v>
      </c>
      <c r="M1162" s="86">
        <v>16.29</v>
      </c>
      <c r="N1162" s="86">
        <v>16.53</v>
      </c>
      <c r="O1162" s="86">
        <v>22.0</v>
      </c>
      <c r="P1162" s="87" t="s">
        <v>578</v>
      </c>
      <c r="Q1162" s="86">
        <v>0.0</v>
      </c>
      <c r="R1162" s="86">
        <v>0.0</v>
      </c>
      <c r="S1162" s="88">
        <v>0.0</v>
      </c>
      <c r="T1162" s="88">
        <v>0.0</v>
      </c>
      <c r="U1162" s="89">
        <v>46132.0</v>
      </c>
      <c r="V1162" s="84"/>
      <c r="W1162" s="90"/>
    </row>
    <row r="1163">
      <c r="A1163" s="83" t="s">
        <v>2983</v>
      </c>
      <c r="B1163" s="84" t="s">
        <v>2984</v>
      </c>
      <c r="C1163" s="84" t="s">
        <v>523</v>
      </c>
      <c r="D1163" s="86">
        <v>21.45</v>
      </c>
      <c r="E1163" s="86">
        <v>-0.45</v>
      </c>
      <c r="F1163" s="86">
        <v>-2.05</v>
      </c>
      <c r="G1163" s="87" t="s">
        <v>562</v>
      </c>
      <c r="H1163" s="86">
        <v>1.46</v>
      </c>
      <c r="I1163" s="86">
        <v>0.0</v>
      </c>
      <c r="J1163" s="86">
        <v>899.0</v>
      </c>
      <c r="K1163" s="86">
        <v>0.11</v>
      </c>
      <c r="L1163" s="86">
        <v>21.48</v>
      </c>
      <c r="M1163" s="86">
        <v>21.45</v>
      </c>
      <c r="N1163" s="86">
        <v>21.33</v>
      </c>
      <c r="O1163" s="86">
        <v>-258.0</v>
      </c>
      <c r="P1163" s="87" t="s">
        <v>585</v>
      </c>
      <c r="Q1163" s="86">
        <v>0.0</v>
      </c>
      <c r="R1163" s="86">
        <v>2.0</v>
      </c>
      <c r="S1163" s="88">
        <v>212.0</v>
      </c>
      <c r="T1163" s="88">
        <v>23.58</v>
      </c>
      <c r="U1163" s="89">
        <v>46132.0</v>
      </c>
      <c r="V1163" s="84"/>
      <c r="W1163" s="90"/>
    </row>
    <row r="1164">
      <c r="A1164" s="83" t="s">
        <v>2985</v>
      </c>
      <c r="B1164" s="84" t="s">
        <v>2986</v>
      </c>
      <c r="C1164" s="84" t="s">
        <v>588</v>
      </c>
      <c r="D1164" s="86">
        <v>36.0</v>
      </c>
      <c r="E1164" s="86">
        <v>0.15</v>
      </c>
      <c r="F1164" s="86">
        <v>0.42</v>
      </c>
      <c r="G1164" s="87" t="s">
        <v>530</v>
      </c>
      <c r="H1164" s="86">
        <v>-0.24</v>
      </c>
      <c r="I1164" s="86">
        <v>0.0</v>
      </c>
      <c r="J1164" s="86">
        <v>1977.0</v>
      </c>
      <c r="K1164" s="86">
        <v>0.17</v>
      </c>
      <c r="L1164" s="86">
        <v>36.13</v>
      </c>
      <c r="M1164" s="86">
        <v>36.27</v>
      </c>
      <c r="N1164" s="86">
        <v>36.77</v>
      </c>
      <c r="O1164" s="86">
        <v>225.0</v>
      </c>
      <c r="P1164" s="87" t="s">
        <v>612</v>
      </c>
      <c r="Q1164" s="86">
        <v>-456.0</v>
      </c>
      <c r="R1164" s="86">
        <v>-65.0</v>
      </c>
      <c r="S1164" s="88">
        <v>136.0</v>
      </c>
      <c r="T1164" s="88">
        <v>6.88</v>
      </c>
      <c r="U1164" s="89">
        <v>46132.0</v>
      </c>
      <c r="V1164" s="84"/>
      <c r="W1164" s="90"/>
    </row>
    <row r="1165">
      <c r="A1165" s="83" t="s">
        <v>2987</v>
      </c>
      <c r="B1165" s="84" t="s">
        <v>2988</v>
      </c>
      <c r="C1165" s="84" t="s">
        <v>533</v>
      </c>
      <c r="D1165" s="86">
        <v>207.0</v>
      </c>
      <c r="E1165" s="86">
        <v>-3.0</v>
      </c>
      <c r="F1165" s="86">
        <v>-1.43</v>
      </c>
      <c r="G1165" s="87" t="s">
        <v>664</v>
      </c>
      <c r="H1165" s="86">
        <v>-8.42</v>
      </c>
      <c r="I1165" s="86">
        <v>0.0</v>
      </c>
      <c r="J1165" s="86">
        <v>68203.0</v>
      </c>
      <c r="K1165" s="86">
        <v>2.2</v>
      </c>
      <c r="L1165" s="86">
        <v>212.4</v>
      </c>
      <c r="M1165" s="86">
        <v>213.65</v>
      </c>
      <c r="N1165" s="86">
        <v>215.6</v>
      </c>
      <c r="O1165" s="86">
        <v>9127.0</v>
      </c>
      <c r="P1165" s="87" t="s">
        <v>539</v>
      </c>
      <c r="Q1165" s="86">
        <v>111.0</v>
      </c>
      <c r="R1165" s="86">
        <v>-587.0</v>
      </c>
      <c r="S1165" s="88">
        <v>36121.0</v>
      </c>
      <c r="T1165" s="88">
        <v>52.96</v>
      </c>
      <c r="U1165" s="89">
        <v>46132.0</v>
      </c>
      <c r="V1165" s="84"/>
      <c r="W1165" s="90"/>
    </row>
    <row r="1166">
      <c r="A1166" s="83" t="s">
        <v>2989</v>
      </c>
      <c r="B1166" s="84" t="s">
        <v>2990</v>
      </c>
      <c r="C1166" s="84" t="s">
        <v>565</v>
      </c>
      <c r="D1166" s="86">
        <v>160.5</v>
      </c>
      <c r="E1166" s="86">
        <v>0.5</v>
      </c>
      <c r="F1166" s="86">
        <v>0.31</v>
      </c>
      <c r="G1166" s="87" t="s">
        <v>534</v>
      </c>
      <c r="H1166" s="86">
        <v>4.17</v>
      </c>
      <c r="I1166" s="86">
        <v>0.0</v>
      </c>
      <c r="J1166" s="86">
        <v>330.0</v>
      </c>
      <c r="K1166" s="86">
        <v>0.62</v>
      </c>
      <c r="L1166" s="86">
        <v>159.5</v>
      </c>
      <c r="M1166" s="86">
        <v>156.05</v>
      </c>
      <c r="N1166" s="86">
        <v>156.43</v>
      </c>
      <c r="O1166" s="86">
        <v>75.0</v>
      </c>
      <c r="P1166" s="87" t="s">
        <v>697</v>
      </c>
      <c r="Q1166" s="86">
        <v>0.0</v>
      </c>
      <c r="R1166" s="86">
        <v>-1.0</v>
      </c>
      <c r="S1166" s="88">
        <v>57.0</v>
      </c>
      <c r="T1166" s="88">
        <v>17.27</v>
      </c>
      <c r="U1166" s="89">
        <v>46132.0</v>
      </c>
      <c r="V1166" s="84"/>
      <c r="W1166" s="90"/>
    </row>
    <row r="1167">
      <c r="A1167" s="83" t="s">
        <v>2991</v>
      </c>
      <c r="B1167" s="84" t="s">
        <v>2992</v>
      </c>
      <c r="C1167" s="84" t="s">
        <v>639</v>
      </c>
      <c r="D1167" s="86">
        <v>249.5</v>
      </c>
      <c r="E1167" s="86">
        <v>22.5</v>
      </c>
      <c r="F1167" s="86">
        <v>9.91</v>
      </c>
      <c r="G1167" s="87" t="s">
        <v>694</v>
      </c>
      <c r="H1167" s="86">
        <v>15.57</v>
      </c>
      <c r="I1167" s="86">
        <v>6.0</v>
      </c>
      <c r="J1167" s="86">
        <v>2064.0</v>
      </c>
      <c r="K1167" s="86">
        <v>5.36</v>
      </c>
      <c r="L1167" s="86">
        <v>215.9</v>
      </c>
      <c r="M1167" s="86">
        <v>202.15</v>
      </c>
      <c r="N1167" s="86">
        <v>176.78</v>
      </c>
      <c r="O1167" s="86">
        <v>366.0</v>
      </c>
      <c r="P1167" s="87" t="s">
        <v>697</v>
      </c>
      <c r="Q1167" s="86">
        <v>0.0</v>
      </c>
      <c r="R1167" s="86">
        <v>-52.0</v>
      </c>
      <c r="S1167" s="88">
        <v>586.0</v>
      </c>
      <c r="T1167" s="88">
        <v>28.39</v>
      </c>
      <c r="U1167" s="89">
        <v>46132.0</v>
      </c>
      <c r="V1167" s="84"/>
      <c r="W1167" s="90"/>
    </row>
    <row r="1168">
      <c r="A1168" s="83" t="s">
        <v>2993</v>
      </c>
      <c r="B1168" s="84" t="s">
        <v>2994</v>
      </c>
      <c r="C1168" s="84" t="s">
        <v>538</v>
      </c>
      <c r="D1168" s="86">
        <v>87.8</v>
      </c>
      <c r="E1168" s="86">
        <v>0.2</v>
      </c>
      <c r="F1168" s="86">
        <v>0.23</v>
      </c>
      <c r="G1168" s="87" t="s">
        <v>575</v>
      </c>
      <c r="H1168" s="86">
        <v>2.71</v>
      </c>
      <c r="I1168" s="86">
        <v>0.0</v>
      </c>
      <c r="J1168" s="86">
        <v>6.0</v>
      </c>
      <c r="K1168" s="86">
        <v>0.01</v>
      </c>
      <c r="L1168" s="86">
        <v>86.8</v>
      </c>
      <c r="M1168" s="86">
        <v>87.75</v>
      </c>
      <c r="N1168" s="86">
        <v>89.17</v>
      </c>
      <c r="O1168" s="86">
        <v>-2.0</v>
      </c>
      <c r="P1168" s="87" t="s">
        <v>516</v>
      </c>
      <c r="Q1168" s="86">
        <v>0.0</v>
      </c>
      <c r="R1168" s="86">
        <v>0.0</v>
      </c>
      <c r="S1168" s="88">
        <v>1.0</v>
      </c>
      <c r="T1168" s="88">
        <v>16.67</v>
      </c>
      <c r="U1168" s="89">
        <v>46132.0</v>
      </c>
      <c r="V1168" s="84"/>
      <c r="W1168" s="90"/>
    </row>
    <row r="1169">
      <c r="A1169" s="83" t="s">
        <v>2995</v>
      </c>
      <c r="B1169" s="84" t="s">
        <v>2996</v>
      </c>
      <c r="C1169" s="84" t="s">
        <v>764</v>
      </c>
      <c r="D1169" s="86">
        <v>785.0</v>
      </c>
      <c r="E1169" s="86">
        <v>10.0</v>
      </c>
      <c r="F1169" s="86">
        <v>1.29</v>
      </c>
      <c r="G1169" s="87" t="s">
        <v>694</v>
      </c>
      <c r="H1169" s="86">
        <v>2.52</v>
      </c>
      <c r="I1169" s="86">
        <v>0.0</v>
      </c>
      <c r="J1169" s="86">
        <v>1660.0</v>
      </c>
      <c r="K1169" s="86">
        <v>0.59</v>
      </c>
      <c r="L1169" s="86">
        <v>766.8</v>
      </c>
      <c r="M1169" s="86">
        <v>768.0</v>
      </c>
      <c r="N1169" s="86">
        <v>762.0</v>
      </c>
      <c r="O1169" s="86">
        <v>1009.0</v>
      </c>
      <c r="P1169" s="87" t="s">
        <v>578</v>
      </c>
      <c r="Q1169" s="86">
        <v>-104.0</v>
      </c>
      <c r="R1169" s="86">
        <v>42.0</v>
      </c>
      <c r="S1169" s="88">
        <v>155.0</v>
      </c>
      <c r="T1169" s="88">
        <v>9.34</v>
      </c>
      <c r="U1169" s="89">
        <v>46132.0</v>
      </c>
      <c r="V1169" s="84"/>
      <c r="W1169" s="90"/>
    </row>
    <row r="1170">
      <c r="A1170" s="83" t="s">
        <v>2997</v>
      </c>
      <c r="B1170" s="84" t="s">
        <v>2998</v>
      </c>
      <c r="C1170" s="84" t="s">
        <v>569</v>
      </c>
      <c r="D1170" s="86">
        <v>126.5</v>
      </c>
      <c r="E1170" s="86">
        <v>0.5</v>
      </c>
      <c r="F1170" s="86">
        <v>0.4</v>
      </c>
      <c r="G1170" s="87" t="s">
        <v>554</v>
      </c>
      <c r="H1170" s="86">
        <v>8.77</v>
      </c>
      <c r="I1170" s="86">
        <v>0.0</v>
      </c>
      <c r="J1170" s="86">
        <v>3454.0</v>
      </c>
      <c r="K1170" s="86">
        <v>1.27</v>
      </c>
      <c r="L1170" s="86">
        <v>122.8</v>
      </c>
      <c r="M1170" s="86">
        <v>118.05</v>
      </c>
      <c r="N1170" s="86">
        <v>113.35</v>
      </c>
      <c r="O1170" s="86">
        <v>128.0</v>
      </c>
      <c r="P1170" s="87" t="s">
        <v>554</v>
      </c>
      <c r="Q1170" s="86">
        <v>0.0</v>
      </c>
      <c r="R1170" s="86">
        <v>3.0</v>
      </c>
      <c r="S1170" s="88">
        <v>1245.0</v>
      </c>
      <c r="T1170" s="88">
        <v>36.05</v>
      </c>
      <c r="U1170" s="89">
        <v>46132.0</v>
      </c>
      <c r="V1170" s="84"/>
      <c r="W1170" s="90"/>
    </row>
    <row r="1171">
      <c r="A1171" s="83" t="s">
        <v>2999</v>
      </c>
      <c r="B1171" s="84" t="s">
        <v>3000</v>
      </c>
      <c r="C1171" s="84" t="s">
        <v>523</v>
      </c>
      <c r="D1171" s="86">
        <v>75.9</v>
      </c>
      <c r="E1171" s="86">
        <v>-0.7</v>
      </c>
      <c r="F1171" s="86">
        <v>-0.91</v>
      </c>
      <c r="G1171" s="87" t="s">
        <v>516</v>
      </c>
      <c r="H1171" s="86">
        <v>-1.43</v>
      </c>
      <c r="I1171" s="86">
        <v>0.0</v>
      </c>
      <c r="J1171" s="86">
        <v>551.0</v>
      </c>
      <c r="K1171" s="86">
        <v>0.35</v>
      </c>
      <c r="L1171" s="86">
        <v>76.7</v>
      </c>
      <c r="M1171" s="86">
        <v>77.03</v>
      </c>
      <c r="N1171" s="86">
        <v>77.14</v>
      </c>
      <c r="O1171" s="86">
        <v>-37.0</v>
      </c>
      <c r="P1171" s="87" t="s">
        <v>544</v>
      </c>
      <c r="Q1171" s="86">
        <v>0.0</v>
      </c>
      <c r="R1171" s="86">
        <v>0.0</v>
      </c>
      <c r="S1171" s="88">
        <v>0.0</v>
      </c>
      <c r="T1171" s="88">
        <v>0.0</v>
      </c>
      <c r="U1171" s="89">
        <v>46132.0</v>
      </c>
      <c r="V1171" s="84"/>
      <c r="W1171" s="90"/>
    </row>
    <row r="1172">
      <c r="A1172" s="83" t="s">
        <v>3001</v>
      </c>
      <c r="B1172" s="84" t="s">
        <v>3002</v>
      </c>
      <c r="C1172" s="84" t="s">
        <v>639</v>
      </c>
      <c r="D1172" s="86">
        <v>50.9</v>
      </c>
      <c r="E1172" s="86">
        <v>-0.3</v>
      </c>
      <c r="F1172" s="86">
        <v>-0.59</v>
      </c>
      <c r="G1172" s="87" t="s">
        <v>529</v>
      </c>
      <c r="H1172" s="86">
        <v>0.2</v>
      </c>
      <c r="I1172" s="86">
        <v>0.0</v>
      </c>
      <c r="J1172" s="86">
        <v>216.0</v>
      </c>
      <c r="K1172" s="86">
        <v>0.22</v>
      </c>
      <c r="L1172" s="86">
        <v>51.2</v>
      </c>
      <c r="M1172" s="86">
        <v>51.18</v>
      </c>
      <c r="N1172" s="86">
        <v>51.34</v>
      </c>
      <c r="O1172" s="86">
        <v>-35.0</v>
      </c>
      <c r="P1172" s="87" t="s">
        <v>516</v>
      </c>
      <c r="Q1172" s="86">
        <v>0.0</v>
      </c>
      <c r="R1172" s="86">
        <v>0.0</v>
      </c>
      <c r="S1172" s="88">
        <v>17.0</v>
      </c>
      <c r="T1172" s="88">
        <v>7.87</v>
      </c>
      <c r="U1172" s="89">
        <v>46132.0</v>
      </c>
      <c r="V1172" s="84" t="s">
        <v>3003</v>
      </c>
      <c r="W1172" s="90"/>
    </row>
    <row r="1173">
      <c r="A1173" s="83" t="s">
        <v>3004</v>
      </c>
      <c r="B1173" s="84" t="s">
        <v>3005</v>
      </c>
      <c r="C1173" s="84" t="s">
        <v>547</v>
      </c>
      <c r="D1173" s="86">
        <v>39.7</v>
      </c>
      <c r="E1173" s="86">
        <v>-0.8</v>
      </c>
      <c r="F1173" s="86">
        <v>-1.98</v>
      </c>
      <c r="G1173" s="87" t="s">
        <v>582</v>
      </c>
      <c r="H1173" s="86">
        <v>1.68</v>
      </c>
      <c r="I1173" s="86">
        <v>0.0</v>
      </c>
      <c r="J1173" s="86">
        <v>18.0</v>
      </c>
      <c r="K1173" s="86">
        <v>0.03</v>
      </c>
      <c r="L1173" s="86">
        <v>39.94</v>
      </c>
      <c r="M1173" s="86">
        <v>39.33</v>
      </c>
      <c r="N1173" s="86">
        <v>39.16</v>
      </c>
      <c r="O1173" s="86">
        <v>4.0</v>
      </c>
      <c r="P1173" s="87" t="s">
        <v>525</v>
      </c>
      <c r="Q1173" s="86">
        <v>0.0</v>
      </c>
      <c r="R1173" s="86">
        <v>0.0</v>
      </c>
      <c r="S1173" s="88">
        <v>3.0</v>
      </c>
      <c r="T1173" s="88">
        <v>16.67</v>
      </c>
      <c r="U1173" s="89">
        <v>46132.0</v>
      </c>
      <c r="V1173" s="84"/>
      <c r="W1173" s="90"/>
    </row>
    <row r="1174">
      <c r="A1174" s="83" t="s">
        <v>3006</v>
      </c>
      <c r="B1174" s="84" t="s">
        <v>3007</v>
      </c>
      <c r="C1174" s="84" t="s">
        <v>639</v>
      </c>
      <c r="D1174" s="86">
        <v>34.65</v>
      </c>
      <c r="E1174" s="86">
        <v>-2.15</v>
      </c>
      <c r="F1174" s="86">
        <v>-5.84</v>
      </c>
      <c r="G1174" s="87" t="s">
        <v>524</v>
      </c>
      <c r="H1174" s="86">
        <v>-1.44</v>
      </c>
      <c r="I1174" s="86">
        <v>2.0</v>
      </c>
      <c r="J1174" s="86">
        <v>11471.0</v>
      </c>
      <c r="K1174" s="86">
        <v>3.57</v>
      </c>
      <c r="L1174" s="86">
        <v>35.71</v>
      </c>
      <c r="M1174" s="86">
        <v>35.73</v>
      </c>
      <c r="N1174" s="86">
        <v>34.02</v>
      </c>
      <c r="O1174" s="86">
        <v>-3142.0</v>
      </c>
      <c r="P1174" s="87" t="s">
        <v>585</v>
      </c>
      <c r="Q1174" s="86">
        <v>62.0</v>
      </c>
      <c r="R1174" s="86">
        <v>-73.0</v>
      </c>
      <c r="S1174" s="88">
        <v>3972.0</v>
      </c>
      <c r="T1174" s="88">
        <v>34.63</v>
      </c>
      <c r="U1174" s="89">
        <v>46132.0</v>
      </c>
      <c r="V1174" s="84"/>
      <c r="W1174" s="90"/>
    </row>
    <row r="1175">
      <c r="A1175" s="83" t="s">
        <v>3008</v>
      </c>
      <c r="B1175" s="84" t="s">
        <v>3009</v>
      </c>
      <c r="C1175" s="84" t="s">
        <v>523</v>
      </c>
      <c r="D1175" s="86">
        <v>24.05</v>
      </c>
      <c r="E1175" s="86">
        <v>-0.15</v>
      </c>
      <c r="F1175" s="86">
        <v>-0.62</v>
      </c>
      <c r="G1175" s="87" t="s">
        <v>529</v>
      </c>
      <c r="H1175" s="86">
        <v>-2.44</v>
      </c>
      <c r="I1175" s="86">
        <v>0.0</v>
      </c>
      <c r="J1175" s="86">
        <v>118.0</v>
      </c>
      <c r="K1175" s="86">
        <v>0.2</v>
      </c>
      <c r="L1175" s="86">
        <v>24.27</v>
      </c>
      <c r="M1175" s="86">
        <v>24.42</v>
      </c>
      <c r="N1175" s="86">
        <v>24.62</v>
      </c>
      <c r="O1175" s="86">
        <v>-4.0</v>
      </c>
      <c r="P1175" s="87" t="s">
        <v>544</v>
      </c>
      <c r="Q1175" s="86">
        <v>0.0</v>
      </c>
      <c r="R1175" s="86">
        <v>0.0</v>
      </c>
      <c r="S1175" s="88">
        <v>16.0</v>
      </c>
      <c r="T1175" s="88">
        <v>13.56</v>
      </c>
      <c r="U1175" s="89">
        <v>46132.0</v>
      </c>
      <c r="V1175" s="84"/>
      <c r="W1175" s="90"/>
    </row>
    <row r="1176">
      <c r="A1176" s="83" t="s">
        <v>3010</v>
      </c>
      <c r="B1176" s="84" t="s">
        <v>3011</v>
      </c>
      <c r="C1176" s="84" t="s">
        <v>523</v>
      </c>
      <c r="D1176" s="86">
        <v>35.35</v>
      </c>
      <c r="E1176" s="86">
        <v>-0.35</v>
      </c>
      <c r="F1176" s="86">
        <v>-0.98</v>
      </c>
      <c r="G1176" s="87" t="s">
        <v>570</v>
      </c>
      <c r="H1176" s="86">
        <v>-0.41</v>
      </c>
      <c r="I1176" s="86">
        <v>0.0</v>
      </c>
      <c r="J1176" s="86">
        <v>52.0</v>
      </c>
      <c r="K1176" s="86">
        <v>0.07</v>
      </c>
      <c r="L1176" s="86">
        <v>35.47</v>
      </c>
      <c r="M1176" s="86">
        <v>35.23</v>
      </c>
      <c r="N1176" s="86">
        <v>34.77</v>
      </c>
      <c r="O1176" s="86">
        <v>-1.0</v>
      </c>
      <c r="P1176" s="87" t="s">
        <v>582</v>
      </c>
      <c r="Q1176" s="86">
        <v>0.0</v>
      </c>
      <c r="R1176" s="86">
        <v>0.0</v>
      </c>
      <c r="S1176" s="88">
        <v>3.0</v>
      </c>
      <c r="T1176" s="88">
        <v>5.77</v>
      </c>
      <c r="U1176" s="89">
        <v>46132.0</v>
      </c>
      <c r="V1176" s="84"/>
      <c r="W1176" s="90"/>
    </row>
    <row r="1177">
      <c r="A1177" s="83" t="s">
        <v>3012</v>
      </c>
      <c r="B1177" s="84" t="s">
        <v>3013</v>
      </c>
      <c r="C1177" s="84" t="s">
        <v>601</v>
      </c>
      <c r="D1177" s="86">
        <v>56.3</v>
      </c>
      <c r="E1177" s="86">
        <v>0.5</v>
      </c>
      <c r="F1177" s="86">
        <v>0.9</v>
      </c>
      <c r="G1177" s="87" t="s">
        <v>525</v>
      </c>
      <c r="H1177" s="86">
        <v>1.99</v>
      </c>
      <c r="I1177" s="86">
        <v>0.0</v>
      </c>
      <c r="J1177" s="86">
        <v>622.0</v>
      </c>
      <c r="K1177" s="86">
        <v>0.41</v>
      </c>
      <c r="L1177" s="86">
        <v>56.06</v>
      </c>
      <c r="M1177" s="86">
        <v>55.89</v>
      </c>
      <c r="N1177" s="86">
        <v>57.01</v>
      </c>
      <c r="O1177" s="86">
        <v>137.0</v>
      </c>
      <c r="P1177" s="87" t="s">
        <v>612</v>
      </c>
      <c r="Q1177" s="86">
        <v>-46.0</v>
      </c>
      <c r="R1177" s="86">
        <v>0.0</v>
      </c>
      <c r="S1177" s="88">
        <v>113.0</v>
      </c>
      <c r="T1177" s="88">
        <v>18.17</v>
      </c>
      <c r="U1177" s="89">
        <v>46132.0</v>
      </c>
      <c r="V1177" s="84"/>
      <c r="W1177" s="90"/>
    </row>
    <row r="1178">
      <c r="A1178" s="83" t="s">
        <v>3014</v>
      </c>
      <c r="B1178" s="84" t="s">
        <v>3015</v>
      </c>
      <c r="C1178" s="84" t="s">
        <v>557</v>
      </c>
      <c r="D1178" s="86">
        <v>28.5</v>
      </c>
      <c r="E1178" s="86">
        <v>0.35</v>
      </c>
      <c r="F1178" s="86">
        <v>1.24</v>
      </c>
      <c r="G1178" s="87" t="s">
        <v>674</v>
      </c>
      <c r="H1178" s="86">
        <v>2.69</v>
      </c>
      <c r="I1178" s="86">
        <v>0.0</v>
      </c>
      <c r="J1178" s="86">
        <v>634.0</v>
      </c>
      <c r="K1178" s="86">
        <v>0.23</v>
      </c>
      <c r="L1178" s="86">
        <v>28.08</v>
      </c>
      <c r="M1178" s="86">
        <v>27.65</v>
      </c>
      <c r="N1178" s="86">
        <v>27.68</v>
      </c>
      <c r="O1178" s="86">
        <v>105.0</v>
      </c>
      <c r="P1178" s="87" t="s">
        <v>558</v>
      </c>
      <c r="Q1178" s="86">
        <v>-19.0</v>
      </c>
      <c r="R1178" s="86">
        <v>0.0</v>
      </c>
      <c r="S1178" s="88">
        <v>119.0</v>
      </c>
      <c r="T1178" s="88">
        <v>18.77</v>
      </c>
      <c r="U1178" s="89">
        <v>46132.0</v>
      </c>
      <c r="V1178" s="84" t="s">
        <v>3016</v>
      </c>
      <c r="W1178" s="90"/>
    </row>
    <row r="1179">
      <c r="A1179" s="83" t="s">
        <v>3017</v>
      </c>
      <c r="B1179" s="84" t="s">
        <v>3018</v>
      </c>
      <c r="C1179" s="84" t="s">
        <v>561</v>
      </c>
      <c r="D1179" s="86">
        <v>14.1</v>
      </c>
      <c r="E1179" s="86">
        <v>0.2</v>
      </c>
      <c r="F1179" s="86">
        <v>1.44</v>
      </c>
      <c r="G1179" s="87" t="s">
        <v>558</v>
      </c>
      <c r="H1179" s="86">
        <v>0.72</v>
      </c>
      <c r="I1179" s="86">
        <v>0.0</v>
      </c>
      <c r="J1179" s="86">
        <v>292.0</v>
      </c>
      <c r="K1179" s="86">
        <v>0.42</v>
      </c>
      <c r="L1179" s="86">
        <v>13.98</v>
      </c>
      <c r="M1179" s="86">
        <v>14.03</v>
      </c>
      <c r="N1179" s="86">
        <v>14.34</v>
      </c>
      <c r="O1179" s="86">
        <v>5.0</v>
      </c>
      <c r="P1179" s="87" t="s">
        <v>674</v>
      </c>
      <c r="Q1179" s="86">
        <v>0.0</v>
      </c>
      <c r="R1179" s="86">
        <v>0.0</v>
      </c>
      <c r="S1179" s="88">
        <v>33.0</v>
      </c>
      <c r="T1179" s="88">
        <v>11.3</v>
      </c>
      <c r="U1179" s="89">
        <v>46132.0</v>
      </c>
      <c r="V1179" s="84"/>
      <c r="W1179" s="90"/>
    </row>
    <row r="1180">
      <c r="A1180" s="83" t="s">
        <v>3019</v>
      </c>
      <c r="B1180" s="84" t="s">
        <v>3020</v>
      </c>
      <c r="C1180" s="84" t="s">
        <v>588</v>
      </c>
      <c r="D1180" s="86">
        <v>15.95</v>
      </c>
      <c r="E1180" s="86">
        <v>0.05</v>
      </c>
      <c r="F1180" s="86">
        <v>0.31</v>
      </c>
      <c r="G1180" s="87" t="s">
        <v>674</v>
      </c>
      <c r="H1180" s="86">
        <v>2.2</v>
      </c>
      <c r="I1180" s="86">
        <v>0.0</v>
      </c>
      <c r="J1180" s="86">
        <v>9.0</v>
      </c>
      <c r="K1180" s="86">
        <v>0.0</v>
      </c>
      <c r="L1180" s="86">
        <v>16.07</v>
      </c>
      <c r="M1180" s="86">
        <v>16.01</v>
      </c>
      <c r="N1180" s="86">
        <v>16.0</v>
      </c>
      <c r="O1180" s="86">
        <v>-3.0</v>
      </c>
      <c r="P1180" s="87" t="s">
        <v>549</v>
      </c>
      <c r="Q1180" s="86">
        <v>0.0</v>
      </c>
      <c r="R1180" s="86">
        <v>0.0</v>
      </c>
      <c r="S1180" s="88">
        <v>0.0</v>
      </c>
      <c r="T1180" s="88">
        <v>0.0</v>
      </c>
      <c r="U1180" s="89">
        <v>46132.0</v>
      </c>
      <c r="V1180" s="84"/>
      <c r="W1180" s="90"/>
    </row>
    <row r="1181">
      <c r="A1181" s="83" t="s">
        <v>3021</v>
      </c>
      <c r="B1181" s="84" t="s">
        <v>3022</v>
      </c>
      <c r="C1181" s="84" t="s">
        <v>601</v>
      </c>
      <c r="D1181" s="86">
        <v>121.5</v>
      </c>
      <c r="E1181" s="86">
        <v>-2.5</v>
      </c>
      <c r="F1181" s="86">
        <v>-2.02</v>
      </c>
      <c r="G1181" s="87" t="s">
        <v>626</v>
      </c>
      <c r="H1181" s="86">
        <v>2.82</v>
      </c>
      <c r="I1181" s="86">
        <v>3.0</v>
      </c>
      <c r="J1181" s="86">
        <v>1789.0</v>
      </c>
      <c r="K1181" s="86">
        <v>1.06</v>
      </c>
      <c r="L1181" s="86">
        <v>123.6</v>
      </c>
      <c r="M1181" s="86">
        <v>116.66</v>
      </c>
      <c r="N1181" s="86">
        <v>97.3</v>
      </c>
      <c r="O1181" s="86">
        <v>-228.0</v>
      </c>
      <c r="P1181" s="87" t="s">
        <v>562</v>
      </c>
      <c r="Q1181" s="86">
        <v>-1.0</v>
      </c>
      <c r="R1181" s="86">
        <v>26.0</v>
      </c>
      <c r="S1181" s="88">
        <v>0.0</v>
      </c>
      <c r="T1181" s="88">
        <v>0.0</v>
      </c>
      <c r="U1181" s="89">
        <v>46132.0</v>
      </c>
      <c r="V1181" s="84"/>
      <c r="W1181" s="90"/>
    </row>
    <row r="1182">
      <c r="A1182" s="83" t="s">
        <v>3023</v>
      </c>
      <c r="B1182" s="84" t="s">
        <v>3024</v>
      </c>
      <c r="C1182" s="84" t="s">
        <v>561</v>
      </c>
      <c r="D1182" s="86">
        <v>55.6</v>
      </c>
      <c r="E1182" s="86">
        <v>0.5</v>
      </c>
      <c r="F1182" s="86">
        <v>0.91</v>
      </c>
      <c r="G1182" s="87" t="s">
        <v>525</v>
      </c>
      <c r="H1182" s="86">
        <v>3.52</v>
      </c>
      <c r="I1182" s="86">
        <v>0.0</v>
      </c>
      <c r="J1182" s="86">
        <v>320.0</v>
      </c>
      <c r="K1182" s="86">
        <v>0.21</v>
      </c>
      <c r="L1182" s="86">
        <v>55.0</v>
      </c>
      <c r="M1182" s="86">
        <v>53.63</v>
      </c>
      <c r="N1182" s="86">
        <v>52.68</v>
      </c>
      <c r="O1182" s="86">
        <v>107.0</v>
      </c>
      <c r="P1182" s="87" t="s">
        <v>520</v>
      </c>
      <c r="Q1182" s="86">
        <v>0.0</v>
      </c>
      <c r="R1182" s="86">
        <v>3.0</v>
      </c>
      <c r="S1182" s="88">
        <v>38.0</v>
      </c>
      <c r="T1182" s="88">
        <v>11.88</v>
      </c>
      <c r="U1182" s="89">
        <v>46132.0</v>
      </c>
      <c r="V1182" s="84"/>
      <c r="W1182" s="90"/>
    </row>
    <row r="1183">
      <c r="A1183" s="83" t="s">
        <v>3025</v>
      </c>
      <c r="B1183" s="84" t="s">
        <v>3026</v>
      </c>
      <c r="C1183" s="84" t="s">
        <v>533</v>
      </c>
      <c r="D1183" s="86">
        <v>66.2</v>
      </c>
      <c r="E1183" s="86">
        <v>0.9</v>
      </c>
      <c r="F1183" s="86">
        <v>1.38</v>
      </c>
      <c r="G1183" s="87" t="s">
        <v>534</v>
      </c>
      <c r="H1183" s="86">
        <v>18.52</v>
      </c>
      <c r="I1183" s="86">
        <v>3.0</v>
      </c>
      <c r="J1183" s="86">
        <v>21113.0</v>
      </c>
      <c r="K1183" s="86">
        <v>3.8</v>
      </c>
      <c r="L1183" s="86">
        <v>62.42</v>
      </c>
      <c r="M1183" s="86">
        <v>57.95</v>
      </c>
      <c r="N1183" s="86">
        <v>55.52</v>
      </c>
      <c r="O1183" s="86">
        <v>-2948.0</v>
      </c>
      <c r="P1183" s="87" t="s">
        <v>582</v>
      </c>
      <c r="Q1183" s="86">
        <v>253.0</v>
      </c>
      <c r="R1183" s="86">
        <v>-421.0</v>
      </c>
      <c r="S1183" s="88">
        <v>11867.0</v>
      </c>
      <c r="T1183" s="88">
        <v>56.21</v>
      </c>
      <c r="U1183" s="89">
        <v>46132.0</v>
      </c>
      <c r="V1183" s="84"/>
      <c r="W1183" s="90"/>
    </row>
    <row r="1184">
      <c r="A1184" s="83" t="s">
        <v>3027</v>
      </c>
      <c r="B1184" s="84" t="s">
        <v>3028</v>
      </c>
      <c r="C1184" s="84" t="s">
        <v>543</v>
      </c>
      <c r="D1184" s="86">
        <v>57.5</v>
      </c>
      <c r="E1184" s="86">
        <v>-1.1</v>
      </c>
      <c r="F1184" s="86">
        <v>-1.88</v>
      </c>
      <c r="G1184" s="87" t="s">
        <v>544</v>
      </c>
      <c r="H1184" s="86">
        <v>-3.56</v>
      </c>
      <c r="I1184" s="86">
        <v>0.0</v>
      </c>
      <c r="J1184" s="86">
        <v>1265.0</v>
      </c>
      <c r="K1184" s="86">
        <v>0.16</v>
      </c>
      <c r="L1184" s="86">
        <v>58.48</v>
      </c>
      <c r="M1184" s="86">
        <v>58.98</v>
      </c>
      <c r="N1184" s="86">
        <v>58.78</v>
      </c>
      <c r="O1184" s="86">
        <v>-95.0</v>
      </c>
      <c r="P1184" s="87" t="s">
        <v>549</v>
      </c>
      <c r="Q1184" s="86">
        <v>-207.0</v>
      </c>
      <c r="R1184" s="86">
        <v>21.0</v>
      </c>
      <c r="S1184" s="88">
        <v>170.0</v>
      </c>
      <c r="T1184" s="88">
        <v>13.44</v>
      </c>
      <c r="U1184" s="89">
        <v>46132.0</v>
      </c>
      <c r="V1184" s="84" t="s">
        <v>3029</v>
      </c>
      <c r="W1184" s="90"/>
    </row>
    <row r="1185">
      <c r="A1185" s="83" t="s">
        <v>3030</v>
      </c>
      <c r="B1185" s="84" t="s">
        <v>3031</v>
      </c>
      <c r="C1185" s="84" t="s">
        <v>569</v>
      </c>
      <c r="D1185" s="86">
        <v>69.7</v>
      </c>
      <c r="E1185" s="86">
        <v>-2.2</v>
      </c>
      <c r="F1185" s="86">
        <v>-3.06</v>
      </c>
      <c r="G1185" s="87" t="s">
        <v>626</v>
      </c>
      <c r="H1185" s="86">
        <v>-1.79</v>
      </c>
      <c r="I1185" s="86">
        <v>0.0</v>
      </c>
      <c r="J1185" s="86">
        <v>45.0</v>
      </c>
      <c r="K1185" s="86">
        <v>0.24</v>
      </c>
      <c r="L1185" s="86">
        <v>70.94</v>
      </c>
      <c r="M1185" s="86">
        <v>71.41</v>
      </c>
      <c r="N1185" s="86">
        <v>72.5</v>
      </c>
      <c r="O1185" s="86">
        <v>1.0</v>
      </c>
      <c r="P1185" s="87" t="s">
        <v>612</v>
      </c>
      <c r="Q1185" s="86">
        <v>0.0</v>
      </c>
      <c r="R1185" s="86">
        <v>0.0</v>
      </c>
      <c r="S1185" s="88">
        <v>0.0</v>
      </c>
      <c r="T1185" s="88">
        <v>0.0</v>
      </c>
      <c r="U1185" s="89">
        <v>46132.0</v>
      </c>
      <c r="V1185" s="84"/>
      <c r="W1185" s="90"/>
    </row>
    <row r="1186">
      <c r="A1186" s="83" t="s">
        <v>3032</v>
      </c>
      <c r="B1186" s="84" t="s">
        <v>3033</v>
      </c>
      <c r="C1186" s="84" t="s">
        <v>565</v>
      </c>
      <c r="D1186" s="86">
        <v>80.2</v>
      </c>
      <c r="E1186" s="86">
        <v>0.2</v>
      </c>
      <c r="F1186" s="86">
        <v>0.25</v>
      </c>
      <c r="G1186" s="87" t="s">
        <v>694</v>
      </c>
      <c r="H1186" s="86">
        <v>0.01</v>
      </c>
      <c r="I1186" s="86">
        <v>0.0</v>
      </c>
      <c r="J1186" s="86">
        <v>52.0</v>
      </c>
      <c r="K1186" s="86">
        <v>0.11</v>
      </c>
      <c r="L1186" s="86">
        <v>79.9</v>
      </c>
      <c r="M1186" s="86">
        <v>79.81</v>
      </c>
      <c r="N1186" s="86">
        <v>79.94</v>
      </c>
      <c r="O1186" s="86">
        <v>-5.0</v>
      </c>
      <c r="P1186" s="87" t="s">
        <v>833</v>
      </c>
      <c r="Q1186" s="86">
        <v>0.0</v>
      </c>
      <c r="R1186" s="86">
        <v>-2.0</v>
      </c>
      <c r="S1186" s="88">
        <v>3.0</v>
      </c>
      <c r="T1186" s="88">
        <v>5.77</v>
      </c>
      <c r="U1186" s="89">
        <v>46132.0</v>
      </c>
      <c r="V1186" s="84"/>
      <c r="W1186" s="84"/>
    </row>
    <row r="1187">
      <c r="A1187" s="83" t="s">
        <v>3034</v>
      </c>
      <c r="B1187" s="84" t="s">
        <v>3035</v>
      </c>
      <c r="C1187" s="84" t="s">
        <v>892</v>
      </c>
      <c r="D1187" s="86">
        <v>14.6</v>
      </c>
      <c r="E1187" s="86">
        <v>-0.1</v>
      </c>
      <c r="F1187" s="86">
        <v>-0.68</v>
      </c>
      <c r="G1187" s="87" t="s">
        <v>664</v>
      </c>
      <c r="H1187" s="86">
        <v>-1.36</v>
      </c>
      <c r="I1187" s="86">
        <v>0.0</v>
      </c>
      <c r="J1187" s="86">
        <v>155.0</v>
      </c>
      <c r="K1187" s="86">
        <v>0.06</v>
      </c>
      <c r="L1187" s="86">
        <v>14.71</v>
      </c>
      <c r="M1187" s="86">
        <v>14.7</v>
      </c>
      <c r="N1187" s="86">
        <v>14.79</v>
      </c>
      <c r="O1187" s="86">
        <v>17.0</v>
      </c>
      <c r="P1187" s="87" t="s">
        <v>554</v>
      </c>
      <c r="Q1187" s="86">
        <v>0.0</v>
      </c>
      <c r="R1187" s="86">
        <v>-29.0</v>
      </c>
      <c r="S1187" s="88">
        <v>6.0</v>
      </c>
      <c r="T1187" s="88">
        <v>3.87</v>
      </c>
      <c r="U1187" s="89">
        <v>46132.0</v>
      </c>
      <c r="V1187" s="84"/>
      <c r="W1187" s="90"/>
    </row>
    <row r="1188">
      <c r="A1188" s="83" t="s">
        <v>3036</v>
      </c>
      <c r="B1188" s="84" t="s">
        <v>3037</v>
      </c>
      <c r="C1188" s="84" t="s">
        <v>764</v>
      </c>
      <c r="D1188" s="86">
        <v>36.5</v>
      </c>
      <c r="E1188" s="86">
        <v>0.3</v>
      </c>
      <c r="F1188" s="86">
        <v>0.83</v>
      </c>
      <c r="G1188" s="87" t="s">
        <v>558</v>
      </c>
      <c r="H1188" s="86">
        <v>-2.48</v>
      </c>
      <c r="I1188" s="86">
        <v>0.0</v>
      </c>
      <c r="J1188" s="86">
        <v>14.0</v>
      </c>
      <c r="K1188" s="86">
        <v>0.03</v>
      </c>
      <c r="L1188" s="86">
        <v>37.19</v>
      </c>
      <c r="M1188" s="86">
        <v>37.5</v>
      </c>
      <c r="N1188" s="86">
        <v>37.29</v>
      </c>
      <c r="O1188" s="86">
        <v>-4.0</v>
      </c>
      <c r="P1188" s="87" t="s">
        <v>544</v>
      </c>
      <c r="Q1188" s="86">
        <v>0.0</v>
      </c>
      <c r="R1188" s="86">
        <v>0.0</v>
      </c>
      <c r="S1188" s="88">
        <v>0.0</v>
      </c>
      <c r="T1188" s="88">
        <v>0.0</v>
      </c>
      <c r="U1188" s="89">
        <v>46132.0</v>
      </c>
      <c r="V1188" s="84"/>
      <c r="W1188" s="90"/>
    </row>
    <row r="1189">
      <c r="A1189" s="83" t="s">
        <v>3038</v>
      </c>
      <c r="B1189" s="84" t="s">
        <v>3039</v>
      </c>
      <c r="C1189" s="84" t="s">
        <v>561</v>
      </c>
      <c r="D1189" s="86">
        <v>12.8</v>
      </c>
      <c r="E1189" s="86">
        <v>0.8</v>
      </c>
      <c r="F1189" s="86">
        <v>6.67</v>
      </c>
      <c r="G1189" s="87" t="s">
        <v>539</v>
      </c>
      <c r="H1189" s="86">
        <v>5.85</v>
      </c>
      <c r="I1189" s="86">
        <v>1.0</v>
      </c>
      <c r="J1189" s="86">
        <v>2168.0</v>
      </c>
      <c r="K1189" s="86">
        <v>1.44</v>
      </c>
      <c r="L1189" s="86">
        <v>12.13</v>
      </c>
      <c r="M1189" s="86">
        <v>12.08</v>
      </c>
      <c r="N1189" s="86">
        <v>12.5</v>
      </c>
      <c r="O1189" s="86">
        <v>75.0</v>
      </c>
      <c r="P1189" s="87" t="s">
        <v>674</v>
      </c>
      <c r="Q1189" s="86">
        <v>0.0</v>
      </c>
      <c r="R1189" s="86">
        <v>8.0</v>
      </c>
      <c r="S1189" s="88">
        <v>0.0</v>
      </c>
      <c r="T1189" s="88">
        <v>0.0</v>
      </c>
      <c r="U1189" s="89">
        <v>46132.0</v>
      </c>
      <c r="V1189" s="84"/>
      <c r="W1189" s="90"/>
    </row>
    <row r="1190">
      <c r="A1190" s="83" t="s">
        <v>3040</v>
      </c>
      <c r="B1190" s="84" t="s">
        <v>3041</v>
      </c>
      <c r="C1190" s="84" t="s">
        <v>615</v>
      </c>
      <c r="D1190" s="86">
        <v>36.95</v>
      </c>
      <c r="E1190" s="86">
        <v>-0.65</v>
      </c>
      <c r="F1190" s="86">
        <v>-1.73</v>
      </c>
      <c r="G1190" s="87" t="s">
        <v>626</v>
      </c>
      <c r="H1190" s="86">
        <v>-3.54</v>
      </c>
      <c r="I1190" s="86">
        <v>0.0</v>
      </c>
      <c r="J1190" s="86">
        <v>21077.0</v>
      </c>
      <c r="K1190" s="86">
        <v>0.82</v>
      </c>
      <c r="L1190" s="86">
        <v>37.55</v>
      </c>
      <c r="M1190" s="86">
        <v>37.89</v>
      </c>
      <c r="N1190" s="86">
        <v>37.44</v>
      </c>
      <c r="O1190" s="86">
        <v>-7815.0</v>
      </c>
      <c r="P1190" s="87" t="s">
        <v>549</v>
      </c>
      <c r="Q1190" s="86">
        <v>-90.0</v>
      </c>
      <c r="R1190" s="86">
        <v>-1636.0</v>
      </c>
      <c r="S1190" s="88">
        <v>3418.0</v>
      </c>
      <c r="T1190" s="88">
        <v>16.22</v>
      </c>
      <c r="U1190" s="89">
        <v>46132.0</v>
      </c>
      <c r="V1190" s="84"/>
      <c r="W1190" s="90"/>
    </row>
    <row r="1191">
      <c r="A1191" s="83" t="s">
        <v>3042</v>
      </c>
      <c r="B1191" s="84" t="s">
        <v>3043</v>
      </c>
      <c r="C1191" s="84" t="s">
        <v>707</v>
      </c>
      <c r="D1191" s="86">
        <v>133.0</v>
      </c>
      <c r="E1191" s="86">
        <v>0.5</v>
      </c>
      <c r="F1191" s="86">
        <v>0.38</v>
      </c>
      <c r="G1191" s="87" t="s">
        <v>697</v>
      </c>
      <c r="H1191" s="86">
        <v>-2.16</v>
      </c>
      <c r="I1191" s="86">
        <v>0.0</v>
      </c>
      <c r="J1191" s="86">
        <v>898.0</v>
      </c>
      <c r="K1191" s="86">
        <v>0.35</v>
      </c>
      <c r="L1191" s="86">
        <v>133.2</v>
      </c>
      <c r="M1191" s="86">
        <v>131.0</v>
      </c>
      <c r="N1191" s="86">
        <v>127.05</v>
      </c>
      <c r="O1191" s="86">
        <v>151.0</v>
      </c>
      <c r="P1191" s="87" t="s">
        <v>520</v>
      </c>
      <c r="Q1191" s="86">
        <v>-173.0</v>
      </c>
      <c r="R1191" s="86">
        <v>36.0</v>
      </c>
      <c r="S1191" s="88">
        <v>197.0</v>
      </c>
      <c r="T1191" s="88">
        <v>21.94</v>
      </c>
      <c r="U1191" s="89">
        <v>46132.0</v>
      </c>
      <c r="V1191" s="84"/>
      <c r="W1191" s="84"/>
    </row>
    <row r="1192">
      <c r="A1192" s="83" t="s">
        <v>3044</v>
      </c>
      <c r="B1192" s="84" t="s">
        <v>3045</v>
      </c>
      <c r="C1192" s="84" t="s">
        <v>533</v>
      </c>
      <c r="D1192" s="86">
        <v>83.5</v>
      </c>
      <c r="E1192" s="86">
        <v>-1.0</v>
      </c>
      <c r="F1192" s="86">
        <v>-1.18</v>
      </c>
      <c r="G1192" s="87" t="s">
        <v>833</v>
      </c>
      <c r="H1192" s="86">
        <v>3.62</v>
      </c>
      <c r="I1192" s="86">
        <v>0.0</v>
      </c>
      <c r="J1192" s="86">
        <v>528.0</v>
      </c>
      <c r="K1192" s="86">
        <v>1.04</v>
      </c>
      <c r="L1192" s="86">
        <v>81.96</v>
      </c>
      <c r="M1192" s="86">
        <v>80.84</v>
      </c>
      <c r="N1192" s="86">
        <v>78.91</v>
      </c>
      <c r="O1192" s="86">
        <v>-138.0</v>
      </c>
      <c r="P1192" s="87" t="s">
        <v>524</v>
      </c>
      <c r="Q1192" s="86">
        <v>0.0</v>
      </c>
      <c r="R1192" s="86">
        <v>0.0</v>
      </c>
      <c r="S1192" s="88">
        <v>136.0</v>
      </c>
      <c r="T1192" s="88">
        <v>25.76</v>
      </c>
      <c r="U1192" s="89">
        <v>46132.0</v>
      </c>
      <c r="V1192" s="84"/>
      <c r="W1192" s="91">
        <v>46217.0</v>
      </c>
    </row>
    <row r="1193">
      <c r="A1193" s="83" t="s">
        <v>3046</v>
      </c>
      <c r="B1193" s="84" t="s">
        <v>3047</v>
      </c>
      <c r="C1193" s="84" t="s">
        <v>1949</v>
      </c>
      <c r="D1193" s="86">
        <v>48.95</v>
      </c>
      <c r="E1193" s="86">
        <v>-0.35</v>
      </c>
      <c r="F1193" s="86">
        <v>-0.71</v>
      </c>
      <c r="G1193" s="87" t="s">
        <v>664</v>
      </c>
      <c r="H1193" s="86">
        <v>-1.7</v>
      </c>
      <c r="I1193" s="86">
        <v>0.0</v>
      </c>
      <c r="J1193" s="86">
        <v>174.0</v>
      </c>
      <c r="K1193" s="86">
        <v>0.07</v>
      </c>
      <c r="L1193" s="86">
        <v>49.24</v>
      </c>
      <c r="M1193" s="86">
        <v>49.52</v>
      </c>
      <c r="N1193" s="86">
        <v>49.55</v>
      </c>
      <c r="O1193" s="86">
        <v>-43.0</v>
      </c>
      <c r="P1193" s="87" t="s">
        <v>582</v>
      </c>
      <c r="Q1193" s="86">
        <v>0.0</v>
      </c>
      <c r="R1193" s="86">
        <v>0.0</v>
      </c>
      <c r="S1193" s="88">
        <v>24.0</v>
      </c>
      <c r="T1193" s="88">
        <v>13.79</v>
      </c>
      <c r="U1193" s="89">
        <v>46132.0</v>
      </c>
      <c r="V1193" s="84"/>
      <c r="W1193" s="90"/>
    </row>
    <row r="1194">
      <c r="A1194" s="83" t="s">
        <v>3048</v>
      </c>
      <c r="B1194" s="84" t="s">
        <v>3049</v>
      </c>
      <c r="C1194" s="84" t="s">
        <v>515</v>
      </c>
      <c r="D1194" s="86">
        <v>17.15</v>
      </c>
      <c r="E1194" s="86">
        <v>-0.05</v>
      </c>
      <c r="F1194" s="86">
        <v>-0.29</v>
      </c>
      <c r="G1194" s="87" t="s">
        <v>566</v>
      </c>
      <c r="H1194" s="86">
        <v>1.18</v>
      </c>
      <c r="I1194" s="86">
        <v>0.0</v>
      </c>
      <c r="J1194" s="86">
        <v>1099.0</v>
      </c>
      <c r="K1194" s="86">
        <v>0.08</v>
      </c>
      <c r="L1194" s="86">
        <v>17.19</v>
      </c>
      <c r="M1194" s="86">
        <v>17.07</v>
      </c>
      <c r="N1194" s="86">
        <v>16.91</v>
      </c>
      <c r="O1194" s="86">
        <v>366.0</v>
      </c>
      <c r="P1194" s="87" t="s">
        <v>554</v>
      </c>
      <c r="Q1194" s="86">
        <v>4.0</v>
      </c>
      <c r="R1194" s="86">
        <v>-10.0</v>
      </c>
      <c r="S1194" s="88">
        <v>63.0</v>
      </c>
      <c r="T1194" s="88">
        <v>5.73</v>
      </c>
      <c r="U1194" s="89">
        <v>46132.0</v>
      </c>
      <c r="V1194" s="84"/>
      <c r="W1194" s="90"/>
    </row>
    <row r="1195">
      <c r="A1195" s="83" t="s">
        <v>3050</v>
      </c>
      <c r="B1195" s="84" t="s">
        <v>3051</v>
      </c>
      <c r="C1195" s="84" t="s">
        <v>515</v>
      </c>
      <c r="D1195" s="86">
        <v>14.8</v>
      </c>
      <c r="E1195" s="86">
        <v>0.0</v>
      </c>
      <c r="F1195" s="86">
        <v>0.0</v>
      </c>
      <c r="G1195" s="87" t="s">
        <v>553</v>
      </c>
      <c r="H1195" s="86">
        <v>0.68</v>
      </c>
      <c r="I1195" s="86">
        <v>0.0</v>
      </c>
      <c r="J1195" s="86">
        <v>1186.0</v>
      </c>
      <c r="K1195" s="86">
        <v>0.3</v>
      </c>
      <c r="L1195" s="86">
        <v>14.79</v>
      </c>
      <c r="M1195" s="86">
        <v>14.79</v>
      </c>
      <c r="N1195" s="86">
        <v>14.73</v>
      </c>
      <c r="O1195" s="86">
        <v>-92.0</v>
      </c>
      <c r="P1195" s="87" t="s">
        <v>585</v>
      </c>
      <c r="Q1195" s="86">
        <v>0.0</v>
      </c>
      <c r="R1195" s="86">
        <v>0.0</v>
      </c>
      <c r="S1195" s="88">
        <v>103.0</v>
      </c>
      <c r="T1195" s="88">
        <v>8.68</v>
      </c>
      <c r="U1195" s="89">
        <v>46132.0</v>
      </c>
      <c r="V1195" s="84"/>
      <c r="W1195" s="90"/>
    </row>
    <row r="1196">
      <c r="A1196" s="83" t="s">
        <v>3052</v>
      </c>
      <c r="B1196" s="84" t="s">
        <v>3053</v>
      </c>
      <c r="C1196" s="84" t="s">
        <v>547</v>
      </c>
      <c r="D1196" s="86">
        <v>17.5</v>
      </c>
      <c r="E1196" s="86">
        <v>-0.25</v>
      </c>
      <c r="F1196" s="86">
        <v>-1.41</v>
      </c>
      <c r="G1196" s="87" t="s">
        <v>566</v>
      </c>
      <c r="H1196" s="86">
        <v>-2.24</v>
      </c>
      <c r="I1196" s="86">
        <v>0.0</v>
      </c>
      <c r="J1196" s="86">
        <v>624.0</v>
      </c>
      <c r="K1196" s="86">
        <v>0.78</v>
      </c>
      <c r="L1196" s="86">
        <v>17.79</v>
      </c>
      <c r="M1196" s="86">
        <v>17.88</v>
      </c>
      <c r="N1196" s="86">
        <v>17.99</v>
      </c>
      <c r="O1196" s="86">
        <v>-11.0</v>
      </c>
      <c r="P1196" s="87" t="s">
        <v>582</v>
      </c>
      <c r="Q1196" s="86">
        <v>0.0</v>
      </c>
      <c r="R1196" s="86">
        <v>0.0</v>
      </c>
      <c r="S1196" s="88">
        <v>14.0</v>
      </c>
      <c r="T1196" s="88">
        <v>2.24</v>
      </c>
      <c r="U1196" s="89">
        <v>46132.0</v>
      </c>
      <c r="V1196" s="84"/>
      <c r="W1196" s="90"/>
    </row>
    <row r="1197">
      <c r="A1197" s="83" t="s">
        <v>3054</v>
      </c>
      <c r="B1197" s="84" t="s">
        <v>3055</v>
      </c>
      <c r="C1197" s="84" t="s">
        <v>702</v>
      </c>
      <c r="D1197" s="86">
        <v>29.9</v>
      </c>
      <c r="E1197" s="86">
        <v>0.05</v>
      </c>
      <c r="F1197" s="86">
        <v>0.17</v>
      </c>
      <c r="G1197" s="87" t="s">
        <v>520</v>
      </c>
      <c r="H1197" s="86">
        <v>0.34</v>
      </c>
      <c r="I1197" s="86">
        <v>0.0</v>
      </c>
      <c r="J1197" s="86">
        <v>699.0</v>
      </c>
      <c r="K1197" s="86">
        <v>0.14</v>
      </c>
      <c r="L1197" s="86">
        <v>29.86</v>
      </c>
      <c r="M1197" s="86">
        <v>29.82</v>
      </c>
      <c r="N1197" s="86">
        <v>29.88</v>
      </c>
      <c r="O1197" s="86">
        <v>214.0</v>
      </c>
      <c r="P1197" s="87" t="s">
        <v>540</v>
      </c>
      <c r="Q1197" s="86">
        <v>0.0</v>
      </c>
      <c r="R1197" s="86">
        <v>0.0</v>
      </c>
      <c r="S1197" s="88">
        <v>167.0</v>
      </c>
      <c r="T1197" s="88">
        <v>23.89</v>
      </c>
      <c r="U1197" s="89">
        <v>46132.0</v>
      </c>
      <c r="V1197" s="84"/>
      <c r="W1197" s="90"/>
    </row>
    <row r="1198">
      <c r="A1198" s="83" t="s">
        <v>3056</v>
      </c>
      <c r="B1198" s="84" t="s">
        <v>3057</v>
      </c>
      <c r="C1198" s="84" t="s">
        <v>601</v>
      </c>
      <c r="D1198" s="86">
        <v>133.5</v>
      </c>
      <c r="E1198" s="86">
        <v>8.0</v>
      </c>
      <c r="F1198" s="86">
        <v>6.37</v>
      </c>
      <c r="G1198" s="87" t="s">
        <v>554</v>
      </c>
      <c r="H1198" s="86">
        <v>10.91</v>
      </c>
      <c r="I1198" s="86">
        <v>0.0</v>
      </c>
      <c r="J1198" s="86">
        <v>1906.0</v>
      </c>
      <c r="K1198" s="86">
        <v>5.4</v>
      </c>
      <c r="L1198" s="86">
        <v>125.1</v>
      </c>
      <c r="M1198" s="86">
        <v>121.0</v>
      </c>
      <c r="N1198" s="86">
        <v>120.97</v>
      </c>
      <c r="O1198" s="86">
        <v>82.0</v>
      </c>
      <c r="P1198" s="87" t="s">
        <v>530</v>
      </c>
      <c r="Q1198" s="86">
        <v>0.0</v>
      </c>
      <c r="R1198" s="86">
        <v>-10.0</v>
      </c>
      <c r="S1198" s="88">
        <v>830.0</v>
      </c>
      <c r="T1198" s="88">
        <v>43.55</v>
      </c>
      <c r="U1198" s="89">
        <v>46132.0</v>
      </c>
      <c r="V1198" s="84"/>
      <c r="W1198" s="90"/>
    </row>
    <row r="1199">
      <c r="A1199" s="83" t="s">
        <v>3058</v>
      </c>
      <c r="B1199" s="84" t="s">
        <v>3059</v>
      </c>
      <c r="C1199" s="84" t="s">
        <v>523</v>
      </c>
      <c r="D1199" s="86">
        <v>38.0</v>
      </c>
      <c r="E1199" s="86">
        <v>0.0</v>
      </c>
      <c r="F1199" s="86">
        <v>0.0</v>
      </c>
      <c r="G1199" s="87" t="s">
        <v>524</v>
      </c>
      <c r="H1199" s="86">
        <v>0.02</v>
      </c>
      <c r="I1199" s="86">
        <v>0.0</v>
      </c>
      <c r="J1199" s="86">
        <v>3.0</v>
      </c>
      <c r="K1199" s="86">
        <v>0.01</v>
      </c>
      <c r="L1199" s="86">
        <v>38.0</v>
      </c>
      <c r="M1199" s="86">
        <v>37.83</v>
      </c>
      <c r="N1199" s="86">
        <v>37.66</v>
      </c>
      <c r="O1199" s="86">
        <v>0.0</v>
      </c>
      <c r="P1199" s="87" t="s">
        <v>516</v>
      </c>
      <c r="Q1199" s="86">
        <v>0.0</v>
      </c>
      <c r="R1199" s="86">
        <v>0.0</v>
      </c>
      <c r="S1199" s="88">
        <v>0.0</v>
      </c>
      <c r="T1199" s="88">
        <v>0.0</v>
      </c>
      <c r="U1199" s="89">
        <v>46132.0</v>
      </c>
      <c r="V1199" s="84"/>
      <c r="W1199" s="90"/>
    </row>
    <row r="1200">
      <c r="A1200" s="83" t="s">
        <v>3060</v>
      </c>
      <c r="B1200" s="84" t="s">
        <v>3061</v>
      </c>
      <c r="C1200" s="84" t="s">
        <v>565</v>
      </c>
      <c r="D1200" s="86">
        <v>63.4</v>
      </c>
      <c r="E1200" s="86">
        <v>5.7</v>
      </c>
      <c r="F1200" s="86">
        <v>9.88</v>
      </c>
      <c r="G1200" s="87" t="s">
        <v>589</v>
      </c>
      <c r="H1200" s="86">
        <v>9.92</v>
      </c>
      <c r="I1200" s="86">
        <v>3.0</v>
      </c>
      <c r="J1200" s="86">
        <v>1834.0</v>
      </c>
      <c r="K1200" s="86">
        <v>4.82</v>
      </c>
      <c r="L1200" s="86">
        <v>59.4</v>
      </c>
      <c r="M1200" s="86">
        <v>54.41</v>
      </c>
      <c r="N1200" s="86">
        <v>47.46</v>
      </c>
      <c r="O1200" s="86">
        <v>49.0</v>
      </c>
      <c r="P1200" s="87" t="s">
        <v>554</v>
      </c>
      <c r="Q1200" s="86">
        <v>0.0</v>
      </c>
      <c r="R1200" s="86">
        <v>-40.0</v>
      </c>
      <c r="S1200" s="88">
        <v>0.0</v>
      </c>
      <c r="T1200" s="88">
        <v>0.0</v>
      </c>
      <c r="U1200" s="89">
        <v>46132.0</v>
      </c>
      <c r="V1200" s="84"/>
      <c r="W1200" s="90"/>
    </row>
    <row r="1201">
      <c r="A1201" s="83" t="s">
        <v>3062</v>
      </c>
      <c r="B1201" s="84" t="s">
        <v>3063</v>
      </c>
      <c r="C1201" s="84" t="s">
        <v>663</v>
      </c>
      <c r="D1201" s="86">
        <v>221.5</v>
      </c>
      <c r="E1201" s="86">
        <v>0.0</v>
      </c>
      <c r="F1201" s="86">
        <v>0.0</v>
      </c>
      <c r="G1201" s="87" t="s">
        <v>626</v>
      </c>
      <c r="H1201" s="86">
        <v>0.68</v>
      </c>
      <c r="I1201" s="86">
        <v>0.0</v>
      </c>
      <c r="J1201" s="86">
        <v>22.0</v>
      </c>
      <c r="K1201" s="86">
        <v>0.07</v>
      </c>
      <c r="L1201" s="86">
        <v>221.2</v>
      </c>
      <c r="M1201" s="86">
        <v>220.7</v>
      </c>
      <c r="N1201" s="86">
        <v>221.07</v>
      </c>
      <c r="O1201" s="86">
        <v>3.0</v>
      </c>
      <c r="P1201" s="87" t="s">
        <v>540</v>
      </c>
      <c r="Q1201" s="86">
        <v>0.0</v>
      </c>
      <c r="R1201" s="86">
        <v>0.0</v>
      </c>
      <c r="S1201" s="88">
        <v>1.0</v>
      </c>
      <c r="T1201" s="88">
        <v>4.55</v>
      </c>
      <c r="U1201" s="89">
        <v>46132.0</v>
      </c>
      <c r="V1201" s="84"/>
      <c r="W1201" s="90"/>
    </row>
    <row r="1202">
      <c r="A1202" s="83" t="s">
        <v>3064</v>
      </c>
      <c r="B1202" s="84" t="s">
        <v>3065</v>
      </c>
      <c r="C1202" s="84" t="s">
        <v>754</v>
      </c>
      <c r="D1202" s="86">
        <v>172.5</v>
      </c>
      <c r="E1202" s="86">
        <v>1.0</v>
      </c>
      <c r="F1202" s="86">
        <v>0.58</v>
      </c>
      <c r="G1202" s="87" t="s">
        <v>694</v>
      </c>
      <c r="H1202" s="86">
        <v>1.18</v>
      </c>
      <c r="I1202" s="86">
        <v>0.0</v>
      </c>
      <c r="J1202" s="86">
        <v>157.0</v>
      </c>
      <c r="K1202" s="86">
        <v>0.17</v>
      </c>
      <c r="L1202" s="86">
        <v>170.0</v>
      </c>
      <c r="M1202" s="86">
        <v>166.3</v>
      </c>
      <c r="N1202" s="86">
        <v>163.28</v>
      </c>
      <c r="O1202" s="86">
        <v>57.0</v>
      </c>
      <c r="P1202" s="87" t="s">
        <v>694</v>
      </c>
      <c r="Q1202" s="86">
        <v>0.0</v>
      </c>
      <c r="R1202" s="86">
        <v>1.0</v>
      </c>
      <c r="S1202" s="88">
        <v>20.0</v>
      </c>
      <c r="T1202" s="88">
        <v>12.74</v>
      </c>
      <c r="U1202" s="89">
        <v>46132.0</v>
      </c>
      <c r="V1202" s="84"/>
      <c r="W1202" s="90"/>
    </row>
    <row r="1203">
      <c r="A1203" s="83" t="s">
        <v>3066</v>
      </c>
      <c r="B1203" s="84" t="s">
        <v>3067</v>
      </c>
      <c r="C1203" s="84" t="s">
        <v>569</v>
      </c>
      <c r="D1203" s="86">
        <v>162.0</v>
      </c>
      <c r="E1203" s="86">
        <v>-1.0</v>
      </c>
      <c r="F1203" s="86">
        <v>-0.61</v>
      </c>
      <c r="G1203" s="87" t="s">
        <v>585</v>
      </c>
      <c r="H1203" s="86">
        <v>0.95</v>
      </c>
      <c r="I1203" s="86">
        <v>0.0</v>
      </c>
      <c r="J1203" s="86">
        <v>189.0</v>
      </c>
      <c r="K1203" s="86">
        <v>0.43</v>
      </c>
      <c r="L1203" s="86">
        <v>163.0</v>
      </c>
      <c r="M1203" s="86">
        <v>161.0</v>
      </c>
      <c r="N1203" s="86">
        <v>161.68</v>
      </c>
      <c r="O1203" s="86">
        <v>16.0</v>
      </c>
      <c r="P1203" s="87" t="s">
        <v>589</v>
      </c>
      <c r="Q1203" s="86">
        <v>0.0</v>
      </c>
      <c r="R1203" s="86">
        <v>1.0</v>
      </c>
      <c r="S1203" s="88">
        <v>35.0</v>
      </c>
      <c r="T1203" s="88">
        <v>18.52</v>
      </c>
      <c r="U1203" s="89">
        <v>46132.0</v>
      </c>
      <c r="V1203" s="84"/>
      <c r="W1203" s="90"/>
    </row>
    <row r="1204">
      <c r="A1204" s="83" t="s">
        <v>3068</v>
      </c>
      <c r="B1204" s="84" t="s">
        <v>3069</v>
      </c>
      <c r="C1204" s="84" t="s">
        <v>639</v>
      </c>
      <c r="D1204" s="86">
        <v>24.5</v>
      </c>
      <c r="E1204" s="86">
        <v>0.05</v>
      </c>
      <c r="F1204" s="86">
        <v>0.2</v>
      </c>
      <c r="G1204" s="87" t="s">
        <v>534</v>
      </c>
      <c r="H1204" s="86">
        <v>0.04</v>
      </c>
      <c r="I1204" s="86">
        <v>0.0</v>
      </c>
      <c r="J1204" s="86">
        <v>101.0</v>
      </c>
      <c r="K1204" s="86">
        <v>0.09</v>
      </c>
      <c r="L1204" s="86">
        <v>24.42</v>
      </c>
      <c r="M1204" s="86">
        <v>24.37</v>
      </c>
      <c r="N1204" s="86">
        <v>24.29</v>
      </c>
      <c r="O1204" s="86">
        <v>9.0</v>
      </c>
      <c r="P1204" s="87" t="s">
        <v>525</v>
      </c>
      <c r="Q1204" s="86">
        <v>0.0</v>
      </c>
      <c r="R1204" s="86">
        <v>0.0</v>
      </c>
      <c r="S1204" s="88">
        <v>13.0</v>
      </c>
      <c r="T1204" s="88">
        <v>12.87</v>
      </c>
      <c r="U1204" s="89">
        <v>46132.0</v>
      </c>
      <c r="V1204" s="84"/>
      <c r="W1204" s="90"/>
    </row>
    <row r="1205">
      <c r="A1205" s="83" t="s">
        <v>3070</v>
      </c>
      <c r="B1205" s="84" t="s">
        <v>3071</v>
      </c>
      <c r="C1205" s="84" t="s">
        <v>538</v>
      </c>
      <c r="D1205" s="86">
        <v>74.2</v>
      </c>
      <c r="E1205" s="86">
        <v>2.9</v>
      </c>
      <c r="F1205" s="86">
        <v>4.07</v>
      </c>
      <c r="G1205" s="87" t="s">
        <v>520</v>
      </c>
      <c r="H1205" s="86">
        <v>9.3</v>
      </c>
      <c r="I1205" s="86">
        <v>0.0</v>
      </c>
      <c r="J1205" s="86">
        <v>938.0</v>
      </c>
      <c r="K1205" s="86">
        <v>2.08</v>
      </c>
      <c r="L1205" s="86">
        <v>69.54</v>
      </c>
      <c r="M1205" s="86">
        <v>68.08</v>
      </c>
      <c r="N1205" s="86">
        <v>67.42</v>
      </c>
      <c r="O1205" s="86">
        <v>-239.0</v>
      </c>
      <c r="P1205" s="87" t="s">
        <v>773</v>
      </c>
      <c r="Q1205" s="86">
        <v>0.0</v>
      </c>
      <c r="R1205" s="86">
        <v>6.0</v>
      </c>
      <c r="S1205" s="88">
        <v>313.0</v>
      </c>
      <c r="T1205" s="88">
        <v>33.37</v>
      </c>
      <c r="U1205" s="89">
        <v>46132.0</v>
      </c>
      <c r="V1205" s="84"/>
      <c r="W1205" s="90"/>
    </row>
    <row r="1206">
      <c r="A1206" s="83" t="s">
        <v>3072</v>
      </c>
      <c r="B1206" s="84" t="s">
        <v>3073</v>
      </c>
      <c r="C1206" s="84" t="s">
        <v>596</v>
      </c>
      <c r="D1206" s="86">
        <v>43.1</v>
      </c>
      <c r="E1206" s="86">
        <v>-0.6</v>
      </c>
      <c r="F1206" s="86">
        <v>-1.37</v>
      </c>
      <c r="G1206" s="87" t="s">
        <v>524</v>
      </c>
      <c r="H1206" s="86">
        <v>-0.8</v>
      </c>
      <c r="I1206" s="86">
        <v>0.0</v>
      </c>
      <c r="J1206" s="86">
        <v>55.0</v>
      </c>
      <c r="K1206" s="86">
        <v>0.06</v>
      </c>
      <c r="L1206" s="86">
        <v>43.5</v>
      </c>
      <c r="M1206" s="86">
        <v>43.38</v>
      </c>
      <c r="N1206" s="86">
        <v>43.83</v>
      </c>
      <c r="O1206" s="86">
        <v>15.0</v>
      </c>
      <c r="P1206" s="87" t="s">
        <v>554</v>
      </c>
      <c r="Q1206" s="86">
        <v>0.0</v>
      </c>
      <c r="R1206" s="86">
        <v>0.0</v>
      </c>
      <c r="S1206" s="88">
        <v>1.0</v>
      </c>
      <c r="T1206" s="88">
        <v>1.82</v>
      </c>
      <c r="U1206" s="89">
        <v>46132.0</v>
      </c>
      <c r="V1206" s="84"/>
      <c r="W1206" s="90"/>
    </row>
    <row r="1207">
      <c r="A1207" s="83" t="s">
        <v>3074</v>
      </c>
      <c r="B1207" s="84" t="s">
        <v>3075</v>
      </c>
      <c r="C1207" s="84" t="s">
        <v>561</v>
      </c>
      <c r="D1207" s="86">
        <v>441.5</v>
      </c>
      <c r="E1207" s="86">
        <v>40.0</v>
      </c>
      <c r="F1207" s="86">
        <v>9.96</v>
      </c>
      <c r="G1207" s="87" t="s">
        <v>534</v>
      </c>
      <c r="H1207" s="86">
        <v>21.51</v>
      </c>
      <c r="I1207" s="86">
        <v>3.0</v>
      </c>
      <c r="J1207" s="86">
        <v>6421.0</v>
      </c>
      <c r="K1207" s="86">
        <v>6.91</v>
      </c>
      <c r="L1207" s="86">
        <v>398.5</v>
      </c>
      <c r="M1207" s="86">
        <v>359.7</v>
      </c>
      <c r="N1207" s="86">
        <v>323.75</v>
      </c>
      <c r="O1207" s="86">
        <v>631.0</v>
      </c>
      <c r="P1207" s="87" t="s">
        <v>554</v>
      </c>
      <c r="Q1207" s="86">
        <v>768.0</v>
      </c>
      <c r="R1207" s="86">
        <v>95.0</v>
      </c>
      <c r="S1207" s="88">
        <v>2451.0</v>
      </c>
      <c r="T1207" s="88">
        <v>38.17</v>
      </c>
      <c r="U1207" s="89">
        <v>46132.0</v>
      </c>
      <c r="V1207" s="84"/>
      <c r="W1207" s="90"/>
    </row>
    <row r="1208">
      <c r="A1208" s="83" t="s">
        <v>3076</v>
      </c>
      <c r="B1208" s="84" t="s">
        <v>3077</v>
      </c>
      <c r="C1208" s="84" t="s">
        <v>547</v>
      </c>
      <c r="D1208" s="86">
        <v>138.0</v>
      </c>
      <c r="E1208" s="86">
        <v>1.5</v>
      </c>
      <c r="F1208" s="86">
        <v>1.1</v>
      </c>
      <c r="G1208" s="87" t="s">
        <v>554</v>
      </c>
      <c r="H1208" s="86">
        <v>4.47</v>
      </c>
      <c r="I1208" s="86">
        <v>0.0</v>
      </c>
      <c r="J1208" s="86">
        <v>9.0</v>
      </c>
      <c r="K1208" s="86">
        <v>0.01</v>
      </c>
      <c r="L1208" s="86">
        <v>135.7</v>
      </c>
      <c r="M1208" s="86">
        <v>132.65</v>
      </c>
      <c r="N1208" s="86">
        <v>130.62</v>
      </c>
      <c r="O1208" s="86">
        <v>9.0</v>
      </c>
      <c r="P1208" s="87" t="s">
        <v>554</v>
      </c>
      <c r="Q1208" s="86">
        <v>0.0</v>
      </c>
      <c r="R1208" s="86">
        <v>0.0</v>
      </c>
      <c r="S1208" s="88">
        <v>0.0</v>
      </c>
      <c r="T1208" s="88">
        <v>0.0</v>
      </c>
      <c r="U1208" s="89">
        <v>46132.0</v>
      </c>
      <c r="V1208" s="84"/>
      <c r="W1208" s="90"/>
    </row>
    <row r="1209">
      <c r="A1209" s="83" t="s">
        <v>3078</v>
      </c>
      <c r="B1209" s="84" t="s">
        <v>3079</v>
      </c>
      <c r="C1209" s="84" t="s">
        <v>565</v>
      </c>
      <c r="D1209" s="86">
        <v>51.8</v>
      </c>
      <c r="E1209" s="86">
        <v>-0.4</v>
      </c>
      <c r="F1209" s="86">
        <v>-0.77</v>
      </c>
      <c r="G1209" s="87" t="s">
        <v>570</v>
      </c>
      <c r="H1209" s="86">
        <v>-0.38</v>
      </c>
      <c r="I1209" s="86">
        <v>0.0</v>
      </c>
      <c r="J1209" s="86">
        <v>73.0</v>
      </c>
      <c r="K1209" s="86">
        <v>0.06</v>
      </c>
      <c r="L1209" s="86">
        <v>51.94</v>
      </c>
      <c r="M1209" s="86">
        <v>52.09</v>
      </c>
      <c r="N1209" s="86">
        <v>52.54</v>
      </c>
      <c r="O1209" s="86">
        <v>15.0</v>
      </c>
      <c r="P1209" s="87" t="s">
        <v>554</v>
      </c>
      <c r="Q1209" s="86">
        <v>0.0</v>
      </c>
      <c r="R1209" s="86">
        <v>6.0</v>
      </c>
      <c r="S1209" s="88">
        <v>3.0</v>
      </c>
      <c r="T1209" s="88">
        <v>4.11</v>
      </c>
      <c r="U1209" s="89">
        <v>46132.0</v>
      </c>
      <c r="V1209" s="84"/>
      <c r="W1209" s="90"/>
    </row>
    <row r="1210">
      <c r="A1210" s="83" t="s">
        <v>3080</v>
      </c>
      <c r="B1210" s="84" t="s">
        <v>3081</v>
      </c>
      <c r="C1210" s="84" t="s">
        <v>547</v>
      </c>
      <c r="D1210" s="86">
        <v>17.8</v>
      </c>
      <c r="E1210" s="86">
        <v>0.1</v>
      </c>
      <c r="F1210" s="86">
        <v>0.56</v>
      </c>
      <c r="G1210" s="87" t="s">
        <v>589</v>
      </c>
      <c r="H1210" s="86">
        <v>-0.27</v>
      </c>
      <c r="I1210" s="86">
        <v>0.0</v>
      </c>
      <c r="J1210" s="86">
        <v>52.0</v>
      </c>
      <c r="K1210" s="86">
        <v>0.07</v>
      </c>
      <c r="L1210" s="86">
        <v>17.87</v>
      </c>
      <c r="M1210" s="86">
        <v>17.93</v>
      </c>
      <c r="N1210" s="86">
        <v>17.89</v>
      </c>
      <c r="O1210" s="86">
        <v>0.0</v>
      </c>
      <c r="P1210" s="87" t="s">
        <v>516</v>
      </c>
      <c r="Q1210" s="86">
        <v>0.0</v>
      </c>
      <c r="R1210" s="86">
        <v>0.0</v>
      </c>
      <c r="S1210" s="88">
        <v>2.0</v>
      </c>
      <c r="T1210" s="88">
        <v>3.85</v>
      </c>
      <c r="U1210" s="89">
        <v>46132.0</v>
      </c>
      <c r="V1210" s="84"/>
      <c r="W1210" s="90"/>
    </row>
    <row r="1211">
      <c r="A1211" s="83" t="s">
        <v>3082</v>
      </c>
      <c r="B1211" s="84" t="s">
        <v>3083</v>
      </c>
      <c r="C1211" s="84" t="s">
        <v>557</v>
      </c>
      <c r="D1211" s="86">
        <v>80.7</v>
      </c>
      <c r="E1211" s="86">
        <v>0.5</v>
      </c>
      <c r="F1211" s="86">
        <v>0.62</v>
      </c>
      <c r="G1211" s="87" t="s">
        <v>540</v>
      </c>
      <c r="H1211" s="86">
        <v>4.41</v>
      </c>
      <c r="I1211" s="86">
        <v>1.0</v>
      </c>
      <c r="J1211" s="86">
        <v>170.0</v>
      </c>
      <c r="K1211" s="86">
        <v>0.27</v>
      </c>
      <c r="L1211" s="86">
        <v>78.28</v>
      </c>
      <c r="M1211" s="86">
        <v>77.51</v>
      </c>
      <c r="N1211" s="86">
        <v>73.05</v>
      </c>
      <c r="O1211" s="86">
        <v>5.0</v>
      </c>
      <c r="P1211" s="87" t="s">
        <v>540</v>
      </c>
      <c r="Q1211" s="86">
        <v>0.0</v>
      </c>
      <c r="R1211" s="86">
        <v>3.0</v>
      </c>
      <c r="S1211" s="88">
        <v>29.0</v>
      </c>
      <c r="T1211" s="88">
        <v>17.06</v>
      </c>
      <c r="U1211" s="89">
        <v>46132.0</v>
      </c>
      <c r="V1211" s="84"/>
      <c r="W1211" s="90"/>
    </row>
    <row r="1212">
      <c r="A1212" s="83" t="s">
        <v>3084</v>
      </c>
      <c r="B1212" s="84" t="s">
        <v>3085</v>
      </c>
      <c r="C1212" s="84" t="s">
        <v>533</v>
      </c>
      <c r="D1212" s="86">
        <v>208.0</v>
      </c>
      <c r="E1212" s="86">
        <v>0.5</v>
      </c>
      <c r="F1212" s="86">
        <v>0.24</v>
      </c>
      <c r="G1212" s="87" t="s">
        <v>539</v>
      </c>
      <c r="H1212" s="86">
        <v>-4.83</v>
      </c>
      <c r="I1212" s="86">
        <v>1.0</v>
      </c>
      <c r="J1212" s="86">
        <v>9838.0</v>
      </c>
      <c r="K1212" s="86">
        <v>1.3</v>
      </c>
      <c r="L1212" s="86">
        <v>211.1</v>
      </c>
      <c r="M1212" s="86">
        <v>210.1</v>
      </c>
      <c r="N1212" s="86">
        <v>203.18</v>
      </c>
      <c r="O1212" s="86">
        <v>-189.0</v>
      </c>
      <c r="P1212" s="87" t="s">
        <v>516</v>
      </c>
      <c r="Q1212" s="86">
        <v>-1995.0</v>
      </c>
      <c r="R1212" s="86">
        <v>102.0</v>
      </c>
      <c r="S1212" s="88">
        <v>2743.0</v>
      </c>
      <c r="T1212" s="88">
        <v>27.88</v>
      </c>
      <c r="U1212" s="89">
        <v>46132.0</v>
      </c>
      <c r="V1212" s="84"/>
      <c r="W1212" s="84"/>
    </row>
    <row r="1213">
      <c r="A1213" s="83" t="s">
        <v>3086</v>
      </c>
      <c r="B1213" s="84" t="s">
        <v>3087</v>
      </c>
      <c r="C1213" s="84" t="s">
        <v>1949</v>
      </c>
      <c r="D1213" s="86">
        <v>11.55</v>
      </c>
      <c r="E1213" s="86">
        <v>-0.35</v>
      </c>
      <c r="F1213" s="86">
        <v>-2.94</v>
      </c>
      <c r="G1213" s="87" t="s">
        <v>549</v>
      </c>
      <c r="H1213" s="86">
        <v>-2.93</v>
      </c>
      <c r="I1213" s="86">
        <v>2.0</v>
      </c>
      <c r="J1213" s="86">
        <v>173.0</v>
      </c>
      <c r="K1213" s="86">
        <v>0.11</v>
      </c>
      <c r="L1213" s="86">
        <v>11.8</v>
      </c>
      <c r="M1213" s="86">
        <v>11.81</v>
      </c>
      <c r="N1213" s="86">
        <v>11.81</v>
      </c>
      <c r="O1213" s="86">
        <v>8.0</v>
      </c>
      <c r="P1213" s="87" t="s">
        <v>525</v>
      </c>
      <c r="Q1213" s="86">
        <v>0.0</v>
      </c>
      <c r="R1213" s="86">
        <v>0.0</v>
      </c>
      <c r="S1213" s="88">
        <v>9.0</v>
      </c>
      <c r="T1213" s="88">
        <v>5.2</v>
      </c>
      <c r="U1213" s="89">
        <v>46132.0</v>
      </c>
      <c r="V1213" s="84"/>
      <c r="W1213" s="90"/>
    </row>
    <row r="1214">
      <c r="A1214" s="83" t="s">
        <v>3088</v>
      </c>
      <c r="B1214" s="84" t="s">
        <v>3089</v>
      </c>
      <c r="C1214" s="84" t="s">
        <v>588</v>
      </c>
      <c r="D1214" s="86">
        <v>11.85</v>
      </c>
      <c r="E1214" s="86">
        <v>-0.45</v>
      </c>
      <c r="F1214" s="86">
        <v>-3.66</v>
      </c>
      <c r="G1214" s="87" t="s">
        <v>566</v>
      </c>
      <c r="H1214" s="86">
        <v>-1.56</v>
      </c>
      <c r="I1214" s="86">
        <v>0.0</v>
      </c>
      <c r="J1214" s="86">
        <v>6421.0</v>
      </c>
      <c r="K1214" s="86">
        <v>1.3</v>
      </c>
      <c r="L1214" s="86">
        <v>12.24</v>
      </c>
      <c r="M1214" s="86">
        <v>12.29</v>
      </c>
      <c r="N1214" s="86">
        <v>12.63</v>
      </c>
      <c r="O1214" s="86">
        <v>-1266.0</v>
      </c>
      <c r="P1214" s="87" t="s">
        <v>553</v>
      </c>
      <c r="Q1214" s="86">
        <v>0.0</v>
      </c>
      <c r="R1214" s="86">
        <v>-29.0</v>
      </c>
      <c r="S1214" s="88">
        <v>1894.0</v>
      </c>
      <c r="T1214" s="88">
        <v>29.5</v>
      </c>
      <c r="U1214" s="89">
        <v>46132.0</v>
      </c>
      <c r="V1214" s="84"/>
      <c r="W1214" s="90"/>
    </row>
    <row r="1215">
      <c r="A1215" s="83" t="s">
        <v>3090</v>
      </c>
      <c r="B1215" s="84" t="s">
        <v>3091</v>
      </c>
      <c r="C1215" s="84" t="s">
        <v>538</v>
      </c>
      <c r="D1215" s="86">
        <v>36.6</v>
      </c>
      <c r="E1215" s="86">
        <v>1.05</v>
      </c>
      <c r="F1215" s="86">
        <v>2.95</v>
      </c>
      <c r="G1215" s="87" t="s">
        <v>548</v>
      </c>
      <c r="H1215" s="86">
        <v>5.09</v>
      </c>
      <c r="I1215" s="86">
        <v>1.0</v>
      </c>
      <c r="J1215" s="86">
        <v>781.0</v>
      </c>
      <c r="K1215" s="86">
        <v>1.41</v>
      </c>
      <c r="L1215" s="86">
        <v>36.14</v>
      </c>
      <c r="M1215" s="86">
        <v>34.95</v>
      </c>
      <c r="N1215" s="86">
        <v>33.12</v>
      </c>
      <c r="O1215" s="86">
        <v>216.0</v>
      </c>
      <c r="P1215" s="87" t="s">
        <v>578</v>
      </c>
      <c r="Q1215" s="86">
        <v>0.0</v>
      </c>
      <c r="R1215" s="86">
        <v>-11.0</v>
      </c>
      <c r="S1215" s="88">
        <v>123.0</v>
      </c>
      <c r="T1215" s="88">
        <v>15.75</v>
      </c>
      <c r="U1215" s="89">
        <v>46132.0</v>
      </c>
      <c r="V1215" s="84"/>
      <c r="W1215" s="90"/>
    </row>
    <row r="1216">
      <c r="A1216" s="83" t="s">
        <v>3092</v>
      </c>
      <c r="B1216" s="84" t="s">
        <v>3093</v>
      </c>
      <c r="C1216" s="84" t="s">
        <v>561</v>
      </c>
      <c r="D1216" s="86">
        <v>438.0</v>
      </c>
      <c r="E1216" s="86">
        <v>38.5</v>
      </c>
      <c r="F1216" s="86">
        <v>9.64</v>
      </c>
      <c r="G1216" s="87" t="s">
        <v>534</v>
      </c>
      <c r="H1216" s="86">
        <v>15.37</v>
      </c>
      <c r="I1216" s="86">
        <v>3.0</v>
      </c>
      <c r="J1216" s="86">
        <v>1983.0</v>
      </c>
      <c r="K1216" s="86">
        <v>2.52</v>
      </c>
      <c r="L1216" s="86">
        <v>403.7</v>
      </c>
      <c r="M1216" s="86">
        <v>376.7</v>
      </c>
      <c r="N1216" s="86">
        <v>377.05</v>
      </c>
      <c r="O1216" s="86">
        <v>678.0</v>
      </c>
      <c r="P1216" s="87" t="s">
        <v>520</v>
      </c>
      <c r="Q1216" s="86">
        <v>0.0</v>
      </c>
      <c r="R1216" s="86">
        <v>12.0</v>
      </c>
      <c r="S1216" s="88">
        <v>0.0</v>
      </c>
      <c r="T1216" s="88">
        <v>0.0</v>
      </c>
      <c r="U1216" s="89">
        <v>46132.0</v>
      </c>
      <c r="V1216" s="84"/>
      <c r="W1216" s="91">
        <v>46135.0</v>
      </c>
    </row>
    <row r="1217">
      <c r="A1217" s="83" t="s">
        <v>3094</v>
      </c>
      <c r="B1217" s="84" t="s">
        <v>3095</v>
      </c>
      <c r="C1217" s="84" t="s">
        <v>639</v>
      </c>
      <c r="D1217" s="86">
        <v>88.0</v>
      </c>
      <c r="E1217" s="86">
        <v>-0.2</v>
      </c>
      <c r="F1217" s="86">
        <v>-0.23</v>
      </c>
      <c r="G1217" s="87" t="s">
        <v>524</v>
      </c>
      <c r="H1217" s="86">
        <v>-0.97</v>
      </c>
      <c r="I1217" s="86">
        <v>0.0</v>
      </c>
      <c r="J1217" s="86">
        <v>140.0</v>
      </c>
      <c r="K1217" s="86">
        <v>0.28</v>
      </c>
      <c r="L1217" s="86">
        <v>87.66</v>
      </c>
      <c r="M1217" s="86">
        <v>87.43</v>
      </c>
      <c r="N1217" s="86">
        <v>86.19</v>
      </c>
      <c r="O1217" s="86">
        <v>15.0</v>
      </c>
      <c r="P1217" s="87" t="s">
        <v>674</v>
      </c>
      <c r="Q1217" s="86">
        <v>0.0</v>
      </c>
      <c r="R1217" s="86">
        <v>-2.0</v>
      </c>
      <c r="S1217" s="88">
        <v>14.0</v>
      </c>
      <c r="T1217" s="88">
        <v>10.0</v>
      </c>
      <c r="U1217" s="89">
        <v>46132.0</v>
      </c>
      <c r="V1217" s="84"/>
      <c r="W1217" s="90"/>
    </row>
    <row r="1218">
      <c r="A1218" s="83" t="s">
        <v>3096</v>
      </c>
      <c r="B1218" s="84" t="s">
        <v>3097</v>
      </c>
      <c r="C1218" s="84" t="s">
        <v>552</v>
      </c>
      <c r="D1218" s="86">
        <v>18.0</v>
      </c>
      <c r="E1218" s="86">
        <v>-0.3</v>
      </c>
      <c r="F1218" s="86">
        <v>-1.64</v>
      </c>
      <c r="G1218" s="87" t="s">
        <v>773</v>
      </c>
      <c r="H1218" s="86">
        <v>-0.8</v>
      </c>
      <c r="I1218" s="86">
        <v>0.0</v>
      </c>
      <c r="J1218" s="86">
        <v>34.0</v>
      </c>
      <c r="K1218" s="86">
        <v>0.08</v>
      </c>
      <c r="L1218" s="86">
        <v>18.18</v>
      </c>
      <c r="M1218" s="86">
        <v>18.23</v>
      </c>
      <c r="N1218" s="86">
        <v>18.44</v>
      </c>
      <c r="O1218" s="86">
        <v>2.0</v>
      </c>
      <c r="P1218" s="87" t="s">
        <v>612</v>
      </c>
      <c r="Q1218" s="86">
        <v>0.0</v>
      </c>
      <c r="R1218" s="86">
        <v>0.0</v>
      </c>
      <c r="S1218" s="88">
        <v>0.0</v>
      </c>
      <c r="T1218" s="88">
        <v>0.0</v>
      </c>
      <c r="U1218" s="89">
        <v>46132.0</v>
      </c>
      <c r="V1218" s="84"/>
      <c r="W1218" s="90"/>
    </row>
    <row r="1219">
      <c r="A1219" s="83" t="s">
        <v>3098</v>
      </c>
      <c r="B1219" s="84" t="s">
        <v>3099</v>
      </c>
      <c r="C1219" s="84" t="s">
        <v>519</v>
      </c>
      <c r="D1219" s="86">
        <v>25.9</v>
      </c>
      <c r="E1219" s="86">
        <v>-0.2</v>
      </c>
      <c r="F1219" s="86">
        <v>-0.77</v>
      </c>
      <c r="G1219" s="87" t="s">
        <v>585</v>
      </c>
      <c r="H1219" s="86">
        <v>-0.39</v>
      </c>
      <c r="I1219" s="86">
        <v>0.0</v>
      </c>
      <c r="J1219" s="86">
        <v>89.0</v>
      </c>
      <c r="K1219" s="86">
        <v>0.21</v>
      </c>
      <c r="L1219" s="86">
        <v>26.08</v>
      </c>
      <c r="M1219" s="86">
        <v>26.07</v>
      </c>
      <c r="N1219" s="86">
        <v>26.15</v>
      </c>
      <c r="O1219" s="86">
        <v>15.0</v>
      </c>
      <c r="P1219" s="87" t="s">
        <v>525</v>
      </c>
      <c r="Q1219" s="86">
        <v>0.0</v>
      </c>
      <c r="R1219" s="86">
        <v>0.0</v>
      </c>
      <c r="S1219" s="88">
        <v>10.0</v>
      </c>
      <c r="T1219" s="88">
        <v>11.24</v>
      </c>
      <c r="U1219" s="89">
        <v>46132.0</v>
      </c>
      <c r="V1219" s="84"/>
      <c r="W1219" s="90"/>
    </row>
    <row r="1220">
      <c r="A1220" s="83" t="s">
        <v>3100</v>
      </c>
      <c r="B1220" s="84" t="s">
        <v>3101</v>
      </c>
      <c r="C1220" s="84" t="s">
        <v>615</v>
      </c>
      <c r="D1220" s="86">
        <v>20.0</v>
      </c>
      <c r="E1220" s="86">
        <v>0.0</v>
      </c>
      <c r="F1220" s="86">
        <v>0.0</v>
      </c>
      <c r="G1220" s="87" t="s">
        <v>516</v>
      </c>
      <c r="H1220" s="86">
        <v>-0.25</v>
      </c>
      <c r="I1220" s="86">
        <v>0.0</v>
      </c>
      <c r="J1220" s="86">
        <v>149.0</v>
      </c>
      <c r="K1220" s="86">
        <v>0.15</v>
      </c>
      <c r="L1220" s="86">
        <v>20.03</v>
      </c>
      <c r="M1220" s="86">
        <v>20.07</v>
      </c>
      <c r="N1220" s="86">
        <v>20.16</v>
      </c>
      <c r="O1220" s="86">
        <v>-11.0</v>
      </c>
      <c r="P1220" s="87" t="s">
        <v>516</v>
      </c>
      <c r="Q1220" s="86">
        <v>0.0</v>
      </c>
      <c r="R1220" s="86">
        <v>0.0</v>
      </c>
      <c r="S1220" s="88">
        <v>22.0</v>
      </c>
      <c r="T1220" s="88">
        <v>14.77</v>
      </c>
      <c r="U1220" s="89">
        <v>46132.0</v>
      </c>
      <c r="V1220" s="84"/>
      <c r="W1220" s="90"/>
    </row>
    <row r="1221">
      <c r="A1221" s="83" t="s">
        <v>3102</v>
      </c>
      <c r="B1221" s="84" t="s">
        <v>3103</v>
      </c>
      <c r="C1221" s="84" t="s">
        <v>561</v>
      </c>
      <c r="D1221" s="86">
        <v>279.5</v>
      </c>
      <c r="E1221" s="86">
        <v>-2.5</v>
      </c>
      <c r="F1221" s="86">
        <v>-0.89</v>
      </c>
      <c r="G1221" s="87" t="s">
        <v>833</v>
      </c>
      <c r="H1221" s="86">
        <v>2.46</v>
      </c>
      <c r="I1221" s="86">
        <v>1.0</v>
      </c>
      <c r="J1221" s="86">
        <v>2089.0</v>
      </c>
      <c r="K1221" s="86">
        <v>0.87</v>
      </c>
      <c r="L1221" s="86">
        <v>275.5</v>
      </c>
      <c r="M1221" s="86">
        <v>273.55</v>
      </c>
      <c r="N1221" s="86">
        <v>266.18</v>
      </c>
      <c r="O1221" s="86">
        <v>396.0</v>
      </c>
      <c r="P1221" s="87" t="s">
        <v>554</v>
      </c>
      <c r="Q1221" s="86">
        <v>-576.0</v>
      </c>
      <c r="R1221" s="86">
        <v>-10.0</v>
      </c>
      <c r="S1221" s="88">
        <v>495.0</v>
      </c>
      <c r="T1221" s="88">
        <v>23.7</v>
      </c>
      <c r="U1221" s="89">
        <v>46132.0</v>
      </c>
      <c r="V1221" s="84"/>
      <c r="W1221" s="90"/>
    </row>
    <row r="1222">
      <c r="A1222" s="83" t="s">
        <v>3104</v>
      </c>
      <c r="B1222" s="84" t="s">
        <v>3105</v>
      </c>
      <c r="C1222" s="84" t="s">
        <v>961</v>
      </c>
      <c r="D1222" s="86">
        <v>58.0</v>
      </c>
      <c r="E1222" s="86">
        <v>-0.3</v>
      </c>
      <c r="F1222" s="86">
        <v>-0.51</v>
      </c>
      <c r="G1222" s="87" t="s">
        <v>516</v>
      </c>
      <c r="H1222" s="86">
        <v>-3.31</v>
      </c>
      <c r="I1222" s="86">
        <v>0.0</v>
      </c>
      <c r="J1222" s="86">
        <v>580.0</v>
      </c>
      <c r="K1222" s="86">
        <v>1.06</v>
      </c>
      <c r="L1222" s="86">
        <v>59.66</v>
      </c>
      <c r="M1222" s="86">
        <v>61.05</v>
      </c>
      <c r="N1222" s="86">
        <v>61.39</v>
      </c>
      <c r="O1222" s="86">
        <v>-11.0</v>
      </c>
      <c r="P1222" s="87" t="s">
        <v>570</v>
      </c>
      <c r="Q1222" s="86">
        <v>0.0</v>
      </c>
      <c r="R1222" s="86">
        <v>-16.0</v>
      </c>
      <c r="S1222" s="88">
        <v>10.0</v>
      </c>
      <c r="T1222" s="88">
        <v>1.72</v>
      </c>
      <c r="U1222" s="89">
        <v>46132.0</v>
      </c>
      <c r="V1222" s="84"/>
      <c r="W1222" s="91">
        <v>46128.0</v>
      </c>
    </row>
    <row r="1223">
      <c r="A1223" s="83" t="s">
        <v>3106</v>
      </c>
      <c r="B1223" s="84" t="s">
        <v>3107</v>
      </c>
      <c r="C1223" s="84" t="s">
        <v>639</v>
      </c>
      <c r="D1223" s="86">
        <v>30.4</v>
      </c>
      <c r="E1223" s="86">
        <v>0.15</v>
      </c>
      <c r="F1223" s="86">
        <v>0.5</v>
      </c>
      <c r="G1223" s="87" t="s">
        <v>674</v>
      </c>
      <c r="H1223" s="86">
        <v>1.33</v>
      </c>
      <c r="I1223" s="86">
        <v>0.0</v>
      </c>
      <c r="J1223" s="86">
        <v>400.0</v>
      </c>
      <c r="K1223" s="86">
        <v>0.15</v>
      </c>
      <c r="L1223" s="86">
        <v>30.19</v>
      </c>
      <c r="M1223" s="86">
        <v>29.91</v>
      </c>
      <c r="N1223" s="86">
        <v>29.53</v>
      </c>
      <c r="O1223" s="86">
        <v>52.0</v>
      </c>
      <c r="P1223" s="87" t="s">
        <v>540</v>
      </c>
      <c r="Q1223" s="86">
        <v>0.0</v>
      </c>
      <c r="R1223" s="86">
        <v>7.0</v>
      </c>
      <c r="S1223" s="88">
        <v>28.0</v>
      </c>
      <c r="T1223" s="88">
        <v>7.0</v>
      </c>
      <c r="U1223" s="89">
        <v>46132.0</v>
      </c>
      <c r="V1223" s="84"/>
      <c r="W1223" s="91">
        <v>46190.0</v>
      </c>
    </row>
    <row r="1224">
      <c r="A1224" s="83" t="s">
        <v>3108</v>
      </c>
      <c r="B1224" s="84" t="s">
        <v>3109</v>
      </c>
      <c r="C1224" s="84" t="s">
        <v>588</v>
      </c>
      <c r="D1224" s="86">
        <v>22.3</v>
      </c>
      <c r="E1224" s="86">
        <v>-0.3</v>
      </c>
      <c r="F1224" s="86">
        <v>-1.33</v>
      </c>
      <c r="G1224" s="87" t="s">
        <v>544</v>
      </c>
      <c r="H1224" s="86">
        <v>-2.43</v>
      </c>
      <c r="I1224" s="86">
        <v>0.0</v>
      </c>
      <c r="J1224" s="86">
        <v>1181.0</v>
      </c>
      <c r="K1224" s="86">
        <v>0.14</v>
      </c>
      <c r="L1224" s="86">
        <v>22.62</v>
      </c>
      <c r="M1224" s="86">
        <v>23.07</v>
      </c>
      <c r="N1224" s="86">
        <v>23.99</v>
      </c>
      <c r="O1224" s="86">
        <v>196.0</v>
      </c>
      <c r="P1224" s="87" t="s">
        <v>589</v>
      </c>
      <c r="Q1224" s="86">
        <v>-44.0</v>
      </c>
      <c r="R1224" s="86">
        <v>170.0</v>
      </c>
      <c r="S1224" s="88">
        <v>146.0</v>
      </c>
      <c r="T1224" s="88">
        <v>12.36</v>
      </c>
      <c r="U1224" s="89">
        <v>46132.0</v>
      </c>
      <c r="V1224" s="84"/>
      <c r="W1224" s="90"/>
    </row>
    <row r="1225">
      <c r="A1225" s="83" t="s">
        <v>3110</v>
      </c>
      <c r="B1225" s="84" t="s">
        <v>3111</v>
      </c>
      <c r="C1225" s="84" t="s">
        <v>601</v>
      </c>
      <c r="D1225" s="86">
        <v>77.6</v>
      </c>
      <c r="E1225" s="86">
        <v>-1.6</v>
      </c>
      <c r="F1225" s="86">
        <v>-2.02</v>
      </c>
      <c r="G1225" s="87" t="s">
        <v>582</v>
      </c>
      <c r="H1225" s="86">
        <v>15.42</v>
      </c>
      <c r="I1225" s="86">
        <v>1.0</v>
      </c>
      <c r="J1225" s="86">
        <v>30383.0</v>
      </c>
      <c r="K1225" s="86">
        <v>27.85</v>
      </c>
      <c r="L1225" s="86">
        <v>73.64</v>
      </c>
      <c r="M1225" s="86">
        <v>68.28</v>
      </c>
      <c r="N1225" s="86">
        <v>64.87</v>
      </c>
      <c r="O1225" s="86">
        <v>-3246.0</v>
      </c>
      <c r="P1225" s="87" t="s">
        <v>582</v>
      </c>
      <c r="Q1225" s="86">
        <v>0.0</v>
      </c>
      <c r="R1225" s="86">
        <v>427.0</v>
      </c>
      <c r="S1225" s="88">
        <v>17336.0</v>
      </c>
      <c r="T1225" s="88">
        <v>57.06</v>
      </c>
      <c r="U1225" s="89">
        <v>46132.0</v>
      </c>
      <c r="V1225" s="84"/>
      <c r="W1225" s="90"/>
    </row>
    <row r="1226">
      <c r="A1226" s="83" t="s">
        <v>3112</v>
      </c>
      <c r="B1226" s="84" t="s">
        <v>3113</v>
      </c>
      <c r="C1226" s="84" t="s">
        <v>515</v>
      </c>
      <c r="D1226" s="86">
        <v>26.1</v>
      </c>
      <c r="E1226" s="86">
        <v>-0.05</v>
      </c>
      <c r="F1226" s="86">
        <v>-0.19</v>
      </c>
      <c r="G1226" s="87" t="s">
        <v>566</v>
      </c>
      <c r="H1226" s="86">
        <v>0.0</v>
      </c>
      <c r="I1226" s="86">
        <v>0.0</v>
      </c>
      <c r="J1226" s="86">
        <v>325.0</v>
      </c>
      <c r="K1226" s="86">
        <v>0.11</v>
      </c>
      <c r="L1226" s="86">
        <v>26.23</v>
      </c>
      <c r="M1226" s="86">
        <v>26.11</v>
      </c>
      <c r="N1226" s="86">
        <v>25.96</v>
      </c>
      <c r="O1226" s="86">
        <v>105.0</v>
      </c>
      <c r="P1226" s="87" t="s">
        <v>575</v>
      </c>
      <c r="Q1226" s="86">
        <v>-79.0</v>
      </c>
      <c r="R1226" s="86">
        <v>-16.0</v>
      </c>
      <c r="S1226" s="88">
        <v>8.0</v>
      </c>
      <c r="T1226" s="88">
        <v>2.46</v>
      </c>
      <c r="U1226" s="89">
        <v>46132.0</v>
      </c>
      <c r="V1226" s="84"/>
      <c r="W1226" s="84"/>
    </row>
    <row r="1227">
      <c r="A1227" s="83" t="s">
        <v>3114</v>
      </c>
      <c r="B1227" s="84" t="s">
        <v>3115</v>
      </c>
      <c r="C1227" s="84" t="s">
        <v>543</v>
      </c>
      <c r="D1227" s="86">
        <v>56.4</v>
      </c>
      <c r="E1227" s="86">
        <v>2.1</v>
      </c>
      <c r="F1227" s="86">
        <v>3.87</v>
      </c>
      <c r="G1227" s="87" t="s">
        <v>697</v>
      </c>
      <c r="H1227" s="86">
        <v>5.77</v>
      </c>
      <c r="I1227" s="86">
        <v>1.0</v>
      </c>
      <c r="J1227" s="86">
        <v>155.0</v>
      </c>
      <c r="K1227" s="86">
        <v>0.33</v>
      </c>
      <c r="L1227" s="86">
        <v>53.98</v>
      </c>
      <c r="M1227" s="86">
        <v>51.9</v>
      </c>
      <c r="N1227" s="86">
        <v>50.44</v>
      </c>
      <c r="O1227" s="86">
        <v>15.0</v>
      </c>
      <c r="P1227" s="87" t="s">
        <v>554</v>
      </c>
      <c r="Q1227" s="86">
        <v>0.0</v>
      </c>
      <c r="R1227" s="86">
        <v>-1.0</v>
      </c>
      <c r="S1227" s="88">
        <v>5.0</v>
      </c>
      <c r="T1227" s="88">
        <v>3.23</v>
      </c>
      <c r="U1227" s="89">
        <v>46132.0</v>
      </c>
      <c r="V1227" s="84"/>
      <c r="W1227" s="90"/>
    </row>
    <row r="1228">
      <c r="A1228" s="83" t="s">
        <v>3116</v>
      </c>
      <c r="B1228" s="84" t="s">
        <v>3117</v>
      </c>
      <c r="C1228" s="84" t="s">
        <v>615</v>
      </c>
      <c r="D1228" s="86">
        <v>29.55</v>
      </c>
      <c r="E1228" s="86">
        <v>-1.05</v>
      </c>
      <c r="F1228" s="86">
        <v>-3.43</v>
      </c>
      <c r="G1228" s="87" t="s">
        <v>524</v>
      </c>
      <c r="H1228" s="86">
        <v>-1.2</v>
      </c>
      <c r="I1228" s="86">
        <v>3.0</v>
      </c>
      <c r="J1228" s="86">
        <v>239.0</v>
      </c>
      <c r="K1228" s="86">
        <v>0.48</v>
      </c>
      <c r="L1228" s="86">
        <v>30.2</v>
      </c>
      <c r="M1228" s="86">
        <v>30.71</v>
      </c>
      <c r="N1228" s="86">
        <v>29.09</v>
      </c>
      <c r="O1228" s="86">
        <v>-15.0</v>
      </c>
      <c r="P1228" s="87" t="s">
        <v>544</v>
      </c>
      <c r="Q1228" s="86">
        <v>0.0</v>
      </c>
      <c r="R1228" s="86">
        <v>4.0</v>
      </c>
      <c r="S1228" s="88">
        <v>35.0</v>
      </c>
      <c r="T1228" s="88">
        <v>14.64</v>
      </c>
      <c r="U1228" s="89">
        <v>46132.0</v>
      </c>
      <c r="V1228" s="84"/>
      <c r="W1228" s="90"/>
    </row>
    <row r="1229">
      <c r="A1229" s="83" t="s">
        <v>3118</v>
      </c>
      <c r="B1229" s="84" t="s">
        <v>3119</v>
      </c>
      <c r="C1229" s="84" t="s">
        <v>588</v>
      </c>
      <c r="D1229" s="86">
        <v>14.15</v>
      </c>
      <c r="E1229" s="86">
        <v>0.0</v>
      </c>
      <c r="F1229" s="86">
        <v>0.0</v>
      </c>
      <c r="G1229" s="87" t="s">
        <v>562</v>
      </c>
      <c r="H1229" s="86">
        <v>3.27</v>
      </c>
      <c r="I1229" s="86">
        <v>0.0</v>
      </c>
      <c r="J1229" s="86">
        <v>87.0</v>
      </c>
      <c r="K1229" s="86">
        <v>0.02</v>
      </c>
      <c r="L1229" s="86">
        <v>13.99</v>
      </c>
      <c r="M1229" s="86">
        <v>13.76</v>
      </c>
      <c r="N1229" s="86">
        <v>13.51</v>
      </c>
      <c r="O1229" s="86">
        <v>16.0</v>
      </c>
      <c r="P1229" s="87" t="s">
        <v>554</v>
      </c>
      <c r="Q1229" s="86">
        <v>0.0</v>
      </c>
      <c r="R1229" s="86">
        <v>0.0</v>
      </c>
      <c r="S1229" s="88">
        <v>6.0</v>
      </c>
      <c r="T1229" s="88">
        <v>6.9</v>
      </c>
      <c r="U1229" s="89">
        <v>46132.0</v>
      </c>
      <c r="V1229" s="84" t="s">
        <v>3120</v>
      </c>
      <c r="W1229" s="90"/>
    </row>
    <row r="1230">
      <c r="A1230" s="83" t="s">
        <v>3121</v>
      </c>
      <c r="B1230" s="84" t="s">
        <v>3122</v>
      </c>
      <c r="C1230" s="84" t="s">
        <v>707</v>
      </c>
      <c r="D1230" s="86">
        <v>93.7</v>
      </c>
      <c r="E1230" s="86">
        <v>2.2</v>
      </c>
      <c r="F1230" s="86">
        <v>2.4</v>
      </c>
      <c r="G1230" s="87" t="s">
        <v>589</v>
      </c>
      <c r="H1230" s="86">
        <v>-1.27</v>
      </c>
      <c r="I1230" s="86">
        <v>1.0</v>
      </c>
      <c r="J1230" s="86">
        <v>23493.0</v>
      </c>
      <c r="K1230" s="86">
        <v>15.73</v>
      </c>
      <c r="L1230" s="86">
        <v>94.12</v>
      </c>
      <c r="M1230" s="86">
        <v>95.37</v>
      </c>
      <c r="N1230" s="86">
        <v>92.09</v>
      </c>
      <c r="O1230" s="86">
        <v>589.0</v>
      </c>
      <c r="P1230" s="87" t="s">
        <v>674</v>
      </c>
      <c r="Q1230" s="86">
        <v>0.0</v>
      </c>
      <c r="R1230" s="86">
        <v>-89.0</v>
      </c>
      <c r="S1230" s="88">
        <v>14597.0</v>
      </c>
      <c r="T1230" s="88">
        <v>62.13</v>
      </c>
      <c r="U1230" s="89">
        <v>46132.0</v>
      </c>
      <c r="V1230" s="84"/>
      <c r="W1230" s="90"/>
    </row>
    <row r="1231">
      <c r="A1231" s="83" t="s">
        <v>3123</v>
      </c>
      <c r="B1231" s="84" t="s">
        <v>3124</v>
      </c>
      <c r="C1231" s="84" t="s">
        <v>702</v>
      </c>
      <c r="D1231" s="86">
        <v>57.6</v>
      </c>
      <c r="E1231" s="86">
        <v>0.1</v>
      </c>
      <c r="F1231" s="86">
        <v>0.17</v>
      </c>
      <c r="G1231" s="87" t="s">
        <v>554</v>
      </c>
      <c r="H1231" s="86">
        <v>1.58</v>
      </c>
      <c r="I1231" s="86">
        <v>0.0</v>
      </c>
      <c r="J1231" s="86">
        <v>71.0</v>
      </c>
      <c r="K1231" s="86">
        <v>0.02</v>
      </c>
      <c r="L1231" s="86">
        <v>57.32</v>
      </c>
      <c r="M1231" s="86">
        <v>57.08</v>
      </c>
      <c r="N1231" s="86">
        <v>56.82</v>
      </c>
      <c r="O1231" s="86">
        <v>30.0</v>
      </c>
      <c r="P1231" s="87" t="s">
        <v>554</v>
      </c>
      <c r="Q1231" s="86">
        <v>0.0</v>
      </c>
      <c r="R1231" s="86">
        <v>1.0</v>
      </c>
      <c r="S1231" s="88">
        <v>11.0</v>
      </c>
      <c r="T1231" s="88">
        <v>15.49</v>
      </c>
      <c r="U1231" s="89">
        <v>46132.0</v>
      </c>
      <c r="V1231" s="84"/>
      <c r="W1231" s="90"/>
    </row>
    <row r="1232">
      <c r="A1232" s="83" t="s">
        <v>3125</v>
      </c>
      <c r="B1232" s="84" t="s">
        <v>3126</v>
      </c>
      <c r="C1232" s="84" t="s">
        <v>561</v>
      </c>
      <c r="D1232" s="86">
        <v>45.4</v>
      </c>
      <c r="E1232" s="86">
        <v>-0.7</v>
      </c>
      <c r="F1232" s="86">
        <v>-1.52</v>
      </c>
      <c r="G1232" s="87" t="s">
        <v>664</v>
      </c>
      <c r="H1232" s="86">
        <v>-2.06</v>
      </c>
      <c r="I1232" s="86">
        <v>0.0</v>
      </c>
      <c r="J1232" s="86">
        <v>158.0</v>
      </c>
      <c r="K1232" s="86">
        <v>0.28</v>
      </c>
      <c r="L1232" s="86">
        <v>45.97</v>
      </c>
      <c r="M1232" s="86">
        <v>45.06</v>
      </c>
      <c r="N1232" s="86">
        <v>43.96</v>
      </c>
      <c r="O1232" s="86">
        <v>38.0</v>
      </c>
      <c r="P1232" s="87" t="s">
        <v>674</v>
      </c>
      <c r="Q1232" s="86">
        <v>0.0</v>
      </c>
      <c r="R1232" s="86">
        <v>0.0</v>
      </c>
      <c r="S1232" s="88">
        <v>16.0</v>
      </c>
      <c r="T1232" s="88">
        <v>10.13</v>
      </c>
      <c r="U1232" s="89">
        <v>46132.0</v>
      </c>
      <c r="V1232" s="84"/>
      <c r="W1232" s="90"/>
    </row>
    <row r="1233">
      <c r="A1233" s="83" t="s">
        <v>3127</v>
      </c>
      <c r="B1233" s="84" t="s">
        <v>3128</v>
      </c>
      <c r="C1233" s="84" t="s">
        <v>547</v>
      </c>
      <c r="D1233" s="86">
        <v>58.2</v>
      </c>
      <c r="E1233" s="86">
        <v>-0.2</v>
      </c>
      <c r="F1233" s="86">
        <v>-0.34</v>
      </c>
      <c r="G1233" s="87" t="s">
        <v>566</v>
      </c>
      <c r="H1233" s="86">
        <v>-0.51</v>
      </c>
      <c r="I1233" s="86">
        <v>0.0</v>
      </c>
      <c r="J1233" s="86">
        <v>5.0</v>
      </c>
      <c r="K1233" s="86">
        <v>0.02</v>
      </c>
      <c r="L1233" s="86">
        <v>58.54</v>
      </c>
      <c r="M1233" s="86">
        <v>58.66</v>
      </c>
      <c r="N1233" s="86">
        <v>59.07</v>
      </c>
      <c r="O1233" s="86">
        <v>0.0</v>
      </c>
      <c r="P1233" s="87" t="s">
        <v>570</v>
      </c>
      <c r="Q1233" s="86">
        <v>0.0</v>
      </c>
      <c r="R1233" s="86">
        <v>0.0</v>
      </c>
      <c r="S1233" s="88">
        <v>0.0</v>
      </c>
      <c r="T1233" s="88">
        <v>0.0</v>
      </c>
      <c r="U1233" s="89">
        <v>46132.0</v>
      </c>
      <c r="V1233" s="84"/>
      <c r="W1233" s="90"/>
    </row>
    <row r="1234">
      <c r="A1234" s="83" t="s">
        <v>3129</v>
      </c>
      <c r="B1234" s="84" t="s">
        <v>3130</v>
      </c>
      <c r="C1234" s="84" t="s">
        <v>691</v>
      </c>
      <c r="D1234" s="86">
        <v>28.95</v>
      </c>
      <c r="E1234" s="86">
        <v>-0.8</v>
      </c>
      <c r="F1234" s="86">
        <v>-2.69</v>
      </c>
      <c r="G1234" s="87" t="s">
        <v>562</v>
      </c>
      <c r="H1234" s="86">
        <v>-1.26</v>
      </c>
      <c r="I1234" s="86">
        <v>1.0</v>
      </c>
      <c r="J1234" s="86">
        <v>18.0</v>
      </c>
      <c r="K1234" s="86">
        <v>0.03</v>
      </c>
      <c r="L1234" s="86">
        <v>29.29</v>
      </c>
      <c r="M1234" s="86">
        <v>28.43</v>
      </c>
      <c r="N1234" s="86">
        <v>27.34</v>
      </c>
      <c r="O1234" s="86">
        <v>-2.0</v>
      </c>
      <c r="P1234" s="87" t="s">
        <v>535</v>
      </c>
      <c r="Q1234" s="86">
        <v>0.0</v>
      </c>
      <c r="R1234" s="86">
        <v>0.0</v>
      </c>
      <c r="S1234" s="88">
        <v>2.0</v>
      </c>
      <c r="T1234" s="88">
        <v>11.11</v>
      </c>
      <c r="U1234" s="89">
        <v>46132.0</v>
      </c>
      <c r="V1234" s="84"/>
      <c r="W1234" s="90"/>
    </row>
    <row r="1235">
      <c r="A1235" s="83" t="s">
        <v>3131</v>
      </c>
      <c r="B1235" s="84" t="s">
        <v>3132</v>
      </c>
      <c r="C1235" s="84" t="s">
        <v>533</v>
      </c>
      <c r="D1235" s="86">
        <v>191.5</v>
      </c>
      <c r="E1235" s="86">
        <v>10.0</v>
      </c>
      <c r="F1235" s="86">
        <v>5.51</v>
      </c>
      <c r="G1235" s="87" t="s">
        <v>520</v>
      </c>
      <c r="H1235" s="86">
        <v>5.91</v>
      </c>
      <c r="I1235" s="86">
        <v>3.0</v>
      </c>
      <c r="J1235" s="86">
        <v>3045.0</v>
      </c>
      <c r="K1235" s="86">
        <v>5.7</v>
      </c>
      <c r="L1235" s="86">
        <v>183.2</v>
      </c>
      <c r="M1235" s="86">
        <v>179.9</v>
      </c>
      <c r="N1235" s="86">
        <v>164.75</v>
      </c>
      <c r="O1235" s="86">
        <v>-2.0</v>
      </c>
      <c r="P1235" s="87" t="s">
        <v>626</v>
      </c>
      <c r="Q1235" s="86">
        <v>0.0</v>
      </c>
      <c r="R1235" s="86">
        <v>-5.0</v>
      </c>
      <c r="S1235" s="88">
        <v>1393.0</v>
      </c>
      <c r="T1235" s="88">
        <v>45.75</v>
      </c>
      <c r="U1235" s="89">
        <v>46132.0</v>
      </c>
      <c r="V1235" s="84"/>
      <c r="W1235" s="90"/>
    </row>
    <row r="1236">
      <c r="A1236" s="83" t="s">
        <v>3133</v>
      </c>
      <c r="B1236" s="84" t="s">
        <v>3134</v>
      </c>
      <c r="C1236" s="84" t="s">
        <v>561</v>
      </c>
      <c r="D1236" s="86">
        <v>733.0</v>
      </c>
      <c r="E1236" s="86">
        <v>66.0</v>
      </c>
      <c r="F1236" s="86">
        <v>9.9</v>
      </c>
      <c r="G1236" s="87" t="s">
        <v>575</v>
      </c>
      <c r="H1236" s="86">
        <v>13.26</v>
      </c>
      <c r="I1236" s="86">
        <v>5.0</v>
      </c>
      <c r="J1236" s="86">
        <v>1707.0</v>
      </c>
      <c r="K1236" s="86">
        <v>2.41</v>
      </c>
      <c r="L1236" s="86">
        <v>682.8</v>
      </c>
      <c r="M1236" s="86">
        <v>653.2</v>
      </c>
      <c r="N1236" s="86">
        <v>608.0</v>
      </c>
      <c r="O1236" s="86">
        <v>393.0</v>
      </c>
      <c r="P1236" s="87" t="s">
        <v>539</v>
      </c>
      <c r="Q1236" s="86">
        <v>82.0</v>
      </c>
      <c r="R1236" s="86">
        <v>5.0</v>
      </c>
      <c r="S1236" s="88">
        <v>730.0</v>
      </c>
      <c r="T1236" s="88">
        <v>42.77</v>
      </c>
      <c r="U1236" s="89">
        <v>46132.0</v>
      </c>
      <c r="V1236" s="84"/>
      <c r="W1236" s="90"/>
    </row>
    <row r="1237">
      <c r="A1237" s="83" t="s">
        <v>3135</v>
      </c>
      <c r="B1237" s="84" t="s">
        <v>3136</v>
      </c>
      <c r="C1237" s="84" t="s">
        <v>569</v>
      </c>
      <c r="D1237" s="86">
        <v>100.5</v>
      </c>
      <c r="E1237" s="86">
        <v>0.0</v>
      </c>
      <c r="F1237" s="86">
        <v>0.0</v>
      </c>
      <c r="G1237" s="87" t="s">
        <v>562</v>
      </c>
      <c r="H1237" s="86">
        <v>1.23</v>
      </c>
      <c r="I1237" s="86">
        <v>0.0</v>
      </c>
      <c r="J1237" s="86">
        <v>18.0</v>
      </c>
      <c r="K1237" s="86">
        <v>0.03</v>
      </c>
      <c r="L1237" s="86">
        <v>99.16</v>
      </c>
      <c r="M1237" s="86">
        <v>99.4</v>
      </c>
      <c r="N1237" s="86">
        <v>96.53</v>
      </c>
      <c r="O1237" s="86">
        <v>6.0</v>
      </c>
      <c r="P1237" s="87" t="s">
        <v>694</v>
      </c>
      <c r="Q1237" s="86">
        <v>0.0</v>
      </c>
      <c r="R1237" s="86">
        <v>0.0</v>
      </c>
      <c r="S1237" s="88">
        <v>3.0</v>
      </c>
      <c r="T1237" s="88">
        <v>16.67</v>
      </c>
      <c r="U1237" s="89">
        <v>46132.0</v>
      </c>
      <c r="V1237" s="84"/>
      <c r="W1237" s="90"/>
    </row>
    <row r="1238">
      <c r="A1238" s="83" t="s">
        <v>3137</v>
      </c>
      <c r="B1238" s="84" t="s">
        <v>3138</v>
      </c>
      <c r="C1238" s="84" t="s">
        <v>515</v>
      </c>
      <c r="D1238" s="86">
        <v>28.9</v>
      </c>
      <c r="E1238" s="86">
        <v>0.1</v>
      </c>
      <c r="F1238" s="86">
        <v>0.35</v>
      </c>
      <c r="G1238" s="87" t="s">
        <v>589</v>
      </c>
      <c r="H1238" s="86">
        <v>1.58</v>
      </c>
      <c r="I1238" s="86">
        <v>0.0</v>
      </c>
      <c r="J1238" s="86">
        <v>20030.0</v>
      </c>
      <c r="K1238" s="86">
        <v>0.14</v>
      </c>
      <c r="L1238" s="86">
        <v>28.79</v>
      </c>
      <c r="M1238" s="86">
        <v>28.75</v>
      </c>
      <c r="N1238" s="86">
        <v>28.59</v>
      </c>
      <c r="O1238" s="86">
        <v>1006.0</v>
      </c>
      <c r="P1238" s="87" t="s">
        <v>575</v>
      </c>
      <c r="Q1238" s="86">
        <v>-1884.0</v>
      </c>
      <c r="R1238" s="86">
        <v>100.0</v>
      </c>
      <c r="S1238" s="88">
        <v>3323.0</v>
      </c>
      <c r="T1238" s="88">
        <v>16.59</v>
      </c>
      <c r="U1238" s="89">
        <v>46132.0</v>
      </c>
      <c r="V1238" s="84"/>
      <c r="W1238" s="90"/>
    </row>
    <row r="1239">
      <c r="A1239" s="83" t="s">
        <v>3139</v>
      </c>
      <c r="B1239" s="84" t="s">
        <v>3140</v>
      </c>
      <c r="C1239" s="84" t="s">
        <v>523</v>
      </c>
      <c r="D1239" s="86">
        <v>29.3</v>
      </c>
      <c r="E1239" s="86">
        <v>0.0</v>
      </c>
      <c r="F1239" s="86">
        <v>0.0</v>
      </c>
      <c r="G1239" s="87" t="s">
        <v>553</v>
      </c>
      <c r="H1239" s="86">
        <v>-0.17</v>
      </c>
      <c r="I1239" s="86">
        <v>0.0</v>
      </c>
      <c r="J1239" s="86">
        <v>196.0</v>
      </c>
      <c r="K1239" s="86">
        <v>0.33</v>
      </c>
      <c r="L1239" s="86">
        <v>29.38</v>
      </c>
      <c r="M1239" s="86">
        <v>29.35</v>
      </c>
      <c r="N1239" s="86">
        <v>29.27</v>
      </c>
      <c r="O1239" s="86">
        <v>9.0</v>
      </c>
      <c r="P1239" s="87" t="s">
        <v>694</v>
      </c>
      <c r="Q1239" s="86">
        <v>0.0</v>
      </c>
      <c r="R1239" s="86">
        <v>-11.0</v>
      </c>
      <c r="S1239" s="88">
        <v>7.0</v>
      </c>
      <c r="T1239" s="88">
        <v>3.57</v>
      </c>
      <c r="U1239" s="89">
        <v>46132.0</v>
      </c>
      <c r="V1239" s="84"/>
      <c r="W1239" s="90"/>
    </row>
    <row r="1240">
      <c r="A1240" s="83" t="s">
        <v>3141</v>
      </c>
      <c r="B1240" s="84" t="s">
        <v>3142</v>
      </c>
      <c r="C1240" s="84" t="s">
        <v>569</v>
      </c>
      <c r="D1240" s="86">
        <v>288.5</v>
      </c>
      <c r="E1240" s="86">
        <v>26.0</v>
      </c>
      <c r="F1240" s="86">
        <v>9.9</v>
      </c>
      <c r="G1240" s="87" t="s">
        <v>694</v>
      </c>
      <c r="H1240" s="86">
        <v>8.14</v>
      </c>
      <c r="I1240" s="86">
        <v>2.0</v>
      </c>
      <c r="J1240" s="86">
        <v>1899.0</v>
      </c>
      <c r="K1240" s="86">
        <v>4.16</v>
      </c>
      <c r="L1240" s="86">
        <v>265.2</v>
      </c>
      <c r="M1240" s="86">
        <v>265.65</v>
      </c>
      <c r="N1240" s="86">
        <v>268.07</v>
      </c>
      <c r="O1240" s="86">
        <v>299.0</v>
      </c>
      <c r="P1240" s="87" t="s">
        <v>674</v>
      </c>
      <c r="Q1240" s="86">
        <v>0.0</v>
      </c>
      <c r="R1240" s="86">
        <v>44.0</v>
      </c>
      <c r="S1240" s="88">
        <v>478.0</v>
      </c>
      <c r="T1240" s="88">
        <v>25.17</v>
      </c>
      <c r="U1240" s="89">
        <v>46132.0</v>
      </c>
      <c r="V1240" s="84" t="s">
        <v>3143</v>
      </c>
      <c r="W1240" s="90"/>
    </row>
    <row r="1241">
      <c r="A1241" s="83" t="s">
        <v>3144</v>
      </c>
      <c r="B1241" s="84" t="s">
        <v>3145</v>
      </c>
      <c r="C1241" s="84" t="s">
        <v>588</v>
      </c>
      <c r="D1241" s="86">
        <v>23.95</v>
      </c>
      <c r="E1241" s="86">
        <v>-0.35</v>
      </c>
      <c r="F1241" s="86">
        <v>-1.44</v>
      </c>
      <c r="G1241" s="87" t="s">
        <v>516</v>
      </c>
      <c r="H1241" s="86">
        <v>-4.07</v>
      </c>
      <c r="I1241" s="86">
        <v>0.0</v>
      </c>
      <c r="J1241" s="86">
        <v>157.0</v>
      </c>
      <c r="K1241" s="86">
        <v>0.27</v>
      </c>
      <c r="L1241" s="86">
        <v>24.39</v>
      </c>
      <c r="M1241" s="86">
        <v>24.71</v>
      </c>
      <c r="N1241" s="86">
        <v>24.73</v>
      </c>
      <c r="O1241" s="86">
        <v>18.0</v>
      </c>
      <c r="P1241" s="87" t="s">
        <v>694</v>
      </c>
      <c r="Q1241" s="86">
        <v>0.0</v>
      </c>
      <c r="R1241" s="86">
        <v>0.0</v>
      </c>
      <c r="S1241" s="88">
        <v>9.0</v>
      </c>
      <c r="T1241" s="88">
        <v>5.73</v>
      </c>
      <c r="U1241" s="89">
        <v>46132.0</v>
      </c>
      <c r="V1241" s="84"/>
      <c r="W1241" s="90"/>
    </row>
    <row r="1242">
      <c r="A1242" s="83" t="s">
        <v>3146</v>
      </c>
      <c r="B1242" s="84" t="s">
        <v>3147</v>
      </c>
      <c r="C1242" s="84" t="s">
        <v>561</v>
      </c>
      <c r="D1242" s="86">
        <v>21.3</v>
      </c>
      <c r="E1242" s="86">
        <v>0.0</v>
      </c>
      <c r="F1242" s="86">
        <v>0.0</v>
      </c>
      <c r="G1242" s="87" t="s">
        <v>544</v>
      </c>
      <c r="H1242" s="86">
        <v>-0.92</v>
      </c>
      <c r="I1242" s="86">
        <v>0.0</v>
      </c>
      <c r="J1242" s="86">
        <v>110.0</v>
      </c>
      <c r="K1242" s="86">
        <v>0.11</v>
      </c>
      <c r="L1242" s="86">
        <v>21.47</v>
      </c>
      <c r="M1242" s="86">
        <v>21.53</v>
      </c>
      <c r="N1242" s="86">
        <v>21.57</v>
      </c>
      <c r="O1242" s="86">
        <v>-15.0</v>
      </c>
      <c r="P1242" s="87" t="s">
        <v>582</v>
      </c>
      <c r="Q1242" s="86">
        <v>0.0</v>
      </c>
      <c r="R1242" s="86">
        <v>0.0</v>
      </c>
      <c r="S1242" s="88">
        <v>17.0</v>
      </c>
      <c r="T1242" s="88">
        <v>15.45</v>
      </c>
      <c r="U1242" s="89">
        <v>46132.0</v>
      </c>
      <c r="V1242" s="84"/>
      <c r="W1242" s="90"/>
    </row>
    <row r="1243">
      <c r="A1243" s="83" t="s">
        <v>3148</v>
      </c>
      <c r="B1243" s="84" t="s">
        <v>3149</v>
      </c>
      <c r="C1243" s="84" t="s">
        <v>601</v>
      </c>
      <c r="D1243" s="86">
        <v>13.3</v>
      </c>
      <c r="E1243" s="86">
        <v>0.15</v>
      </c>
      <c r="F1243" s="86">
        <v>1.14</v>
      </c>
      <c r="G1243" s="87" t="s">
        <v>674</v>
      </c>
      <c r="H1243" s="86">
        <v>1.55</v>
      </c>
      <c r="I1243" s="86">
        <v>1.0</v>
      </c>
      <c r="J1243" s="86">
        <v>627.0</v>
      </c>
      <c r="K1243" s="86">
        <v>0.4</v>
      </c>
      <c r="L1243" s="86">
        <v>13.24</v>
      </c>
      <c r="M1243" s="86">
        <v>13.23</v>
      </c>
      <c r="N1243" s="86">
        <v>13.46</v>
      </c>
      <c r="O1243" s="86">
        <v>83.0</v>
      </c>
      <c r="P1243" s="87" t="s">
        <v>525</v>
      </c>
      <c r="Q1243" s="86">
        <v>0.0</v>
      </c>
      <c r="R1243" s="86">
        <v>-11.0</v>
      </c>
      <c r="S1243" s="88">
        <v>130.0</v>
      </c>
      <c r="T1243" s="88">
        <v>20.73</v>
      </c>
      <c r="U1243" s="89">
        <v>46132.0</v>
      </c>
      <c r="V1243" s="84"/>
      <c r="W1243" s="90"/>
    </row>
    <row r="1244">
      <c r="A1244" s="83" t="s">
        <v>3150</v>
      </c>
      <c r="B1244" s="84" t="s">
        <v>3151</v>
      </c>
      <c r="C1244" s="84" t="s">
        <v>561</v>
      </c>
      <c r="D1244" s="86">
        <v>58.0</v>
      </c>
      <c r="E1244" s="86">
        <v>-0.1</v>
      </c>
      <c r="F1244" s="86">
        <v>-0.17</v>
      </c>
      <c r="G1244" s="87" t="s">
        <v>626</v>
      </c>
      <c r="H1244" s="86">
        <v>0.5</v>
      </c>
      <c r="I1244" s="86">
        <v>0.0</v>
      </c>
      <c r="J1244" s="86">
        <v>33.0</v>
      </c>
      <c r="K1244" s="86">
        <v>0.11</v>
      </c>
      <c r="L1244" s="86">
        <v>58.34</v>
      </c>
      <c r="M1244" s="86">
        <v>58.82</v>
      </c>
      <c r="N1244" s="86">
        <v>59.89</v>
      </c>
      <c r="O1244" s="86">
        <v>2.0</v>
      </c>
      <c r="P1244" s="87" t="s">
        <v>530</v>
      </c>
      <c r="Q1244" s="86">
        <v>0.0</v>
      </c>
      <c r="R1244" s="86">
        <v>0.0</v>
      </c>
      <c r="S1244" s="88">
        <v>0.0</v>
      </c>
      <c r="T1244" s="88">
        <v>0.0</v>
      </c>
      <c r="U1244" s="89">
        <v>46132.0</v>
      </c>
      <c r="V1244" s="84" t="s">
        <v>3152</v>
      </c>
      <c r="W1244" s="90"/>
    </row>
    <row r="1245">
      <c r="A1245" s="83" t="s">
        <v>3153</v>
      </c>
      <c r="B1245" s="84" t="s">
        <v>3154</v>
      </c>
      <c r="C1245" s="84" t="s">
        <v>547</v>
      </c>
      <c r="D1245" s="86">
        <v>20.0</v>
      </c>
      <c r="E1245" s="86">
        <v>-0.1</v>
      </c>
      <c r="F1245" s="86">
        <v>-0.5</v>
      </c>
      <c r="G1245" s="87" t="s">
        <v>566</v>
      </c>
      <c r="H1245" s="86">
        <v>0.0</v>
      </c>
      <c r="I1245" s="86">
        <v>0.0</v>
      </c>
      <c r="J1245" s="86">
        <v>570.0</v>
      </c>
      <c r="K1245" s="86">
        <v>0.08</v>
      </c>
      <c r="L1245" s="86">
        <v>20.1</v>
      </c>
      <c r="M1245" s="86">
        <v>20.04</v>
      </c>
      <c r="N1245" s="86">
        <v>20.04</v>
      </c>
      <c r="O1245" s="86">
        <v>-300.0</v>
      </c>
      <c r="P1245" s="87" t="s">
        <v>585</v>
      </c>
      <c r="Q1245" s="86">
        <v>0.0</v>
      </c>
      <c r="R1245" s="86">
        <v>0.0</v>
      </c>
      <c r="S1245" s="88">
        <v>54.0</v>
      </c>
      <c r="T1245" s="88">
        <v>9.47</v>
      </c>
      <c r="U1245" s="89">
        <v>46132.0</v>
      </c>
      <c r="V1245" s="84" t="s">
        <v>3155</v>
      </c>
      <c r="W1245" s="90"/>
    </row>
    <row r="1246">
      <c r="A1246" s="83" t="s">
        <v>3156</v>
      </c>
      <c r="B1246" s="84" t="s">
        <v>3157</v>
      </c>
      <c r="C1246" s="84" t="s">
        <v>533</v>
      </c>
      <c r="D1246" s="86">
        <v>79.4</v>
      </c>
      <c r="E1246" s="86">
        <v>1.8</v>
      </c>
      <c r="F1246" s="86">
        <v>2.32</v>
      </c>
      <c r="G1246" s="87" t="s">
        <v>697</v>
      </c>
      <c r="H1246" s="86">
        <v>1.23</v>
      </c>
      <c r="I1246" s="86">
        <v>4.0</v>
      </c>
      <c r="J1246" s="86">
        <v>4366.0</v>
      </c>
      <c r="K1246" s="86">
        <v>6.68</v>
      </c>
      <c r="L1246" s="86">
        <v>78.34</v>
      </c>
      <c r="M1246" s="86">
        <v>76.66</v>
      </c>
      <c r="N1246" s="86">
        <v>73.38</v>
      </c>
      <c r="O1246" s="86">
        <v>186.0</v>
      </c>
      <c r="P1246" s="87" t="s">
        <v>674</v>
      </c>
      <c r="Q1246" s="86">
        <v>0.0</v>
      </c>
      <c r="R1246" s="86">
        <v>-10.0</v>
      </c>
      <c r="S1246" s="88">
        <v>2126.0</v>
      </c>
      <c r="T1246" s="88">
        <v>48.69</v>
      </c>
      <c r="U1246" s="89">
        <v>46132.0</v>
      </c>
      <c r="V1246" s="84"/>
      <c r="W1246" s="91">
        <v>46128.0</v>
      </c>
    </row>
    <row r="1247">
      <c r="A1247" s="83" t="s">
        <v>3158</v>
      </c>
      <c r="B1247" s="84" t="s">
        <v>3159</v>
      </c>
      <c r="C1247" s="84" t="s">
        <v>557</v>
      </c>
      <c r="D1247" s="86">
        <v>17.15</v>
      </c>
      <c r="E1247" s="86">
        <v>-0.55</v>
      </c>
      <c r="F1247" s="86">
        <v>-3.11</v>
      </c>
      <c r="G1247" s="87" t="s">
        <v>664</v>
      </c>
      <c r="H1247" s="86">
        <v>-13.82</v>
      </c>
      <c r="I1247" s="86">
        <v>2.0</v>
      </c>
      <c r="J1247" s="86">
        <v>3041.0</v>
      </c>
      <c r="K1247" s="86">
        <v>1.48</v>
      </c>
      <c r="L1247" s="86">
        <v>17.62</v>
      </c>
      <c r="M1247" s="86">
        <v>17.64</v>
      </c>
      <c r="N1247" s="86">
        <v>16.63</v>
      </c>
      <c r="O1247" s="86">
        <v>311.0</v>
      </c>
      <c r="P1247" s="87" t="s">
        <v>558</v>
      </c>
      <c r="Q1247" s="86">
        <v>23.0</v>
      </c>
      <c r="R1247" s="86">
        <v>-137.0</v>
      </c>
      <c r="S1247" s="88">
        <v>1209.0</v>
      </c>
      <c r="T1247" s="88">
        <v>39.76</v>
      </c>
      <c r="U1247" s="89">
        <v>46132.0</v>
      </c>
      <c r="V1247" s="84"/>
      <c r="W1247" s="90"/>
    </row>
    <row r="1248">
      <c r="A1248" s="83" t="s">
        <v>3160</v>
      </c>
      <c r="B1248" s="84" t="s">
        <v>3161</v>
      </c>
      <c r="C1248" s="84" t="s">
        <v>533</v>
      </c>
      <c r="D1248" s="86">
        <v>152.0</v>
      </c>
      <c r="E1248" s="86">
        <v>13.5</v>
      </c>
      <c r="F1248" s="86">
        <v>9.75</v>
      </c>
      <c r="G1248" s="87" t="s">
        <v>694</v>
      </c>
      <c r="H1248" s="86">
        <v>12.76</v>
      </c>
      <c r="I1248" s="86">
        <v>2.0</v>
      </c>
      <c r="J1248" s="86">
        <v>1161.0</v>
      </c>
      <c r="K1248" s="86">
        <v>1.62</v>
      </c>
      <c r="L1248" s="86">
        <v>138.1</v>
      </c>
      <c r="M1248" s="86">
        <v>135.05</v>
      </c>
      <c r="N1248" s="86">
        <v>131.47</v>
      </c>
      <c r="O1248" s="86">
        <v>54.0</v>
      </c>
      <c r="P1248" s="87" t="s">
        <v>554</v>
      </c>
      <c r="Q1248" s="86">
        <v>0.0</v>
      </c>
      <c r="R1248" s="86">
        <v>22.0</v>
      </c>
      <c r="S1248" s="88">
        <v>0.0</v>
      </c>
      <c r="T1248" s="88">
        <v>0.0</v>
      </c>
      <c r="U1248" s="89">
        <v>46132.0</v>
      </c>
      <c r="V1248" s="84"/>
      <c r="W1248" s="90"/>
    </row>
    <row r="1249">
      <c r="A1249" s="83" t="s">
        <v>3162</v>
      </c>
      <c r="B1249" s="84" t="s">
        <v>3163</v>
      </c>
      <c r="C1249" s="84" t="s">
        <v>547</v>
      </c>
      <c r="D1249" s="86">
        <v>41.15</v>
      </c>
      <c r="E1249" s="86">
        <v>-0.3</v>
      </c>
      <c r="F1249" s="86">
        <v>-0.72</v>
      </c>
      <c r="G1249" s="87" t="s">
        <v>626</v>
      </c>
      <c r="H1249" s="86">
        <v>-0.96</v>
      </c>
      <c r="I1249" s="86">
        <v>0.0</v>
      </c>
      <c r="J1249" s="86">
        <v>98.0</v>
      </c>
      <c r="K1249" s="86">
        <v>0.13</v>
      </c>
      <c r="L1249" s="86">
        <v>41.5</v>
      </c>
      <c r="M1249" s="86">
        <v>41.69</v>
      </c>
      <c r="N1249" s="86">
        <v>40.99</v>
      </c>
      <c r="O1249" s="86">
        <v>3.0</v>
      </c>
      <c r="P1249" s="87" t="s">
        <v>554</v>
      </c>
      <c r="Q1249" s="86">
        <v>0.0</v>
      </c>
      <c r="R1249" s="86">
        <v>-2.0</v>
      </c>
      <c r="S1249" s="88">
        <v>53.0</v>
      </c>
      <c r="T1249" s="88">
        <v>54.08</v>
      </c>
      <c r="U1249" s="89">
        <v>46132.0</v>
      </c>
      <c r="V1249" s="84"/>
      <c r="W1249" s="90"/>
    </row>
    <row r="1250">
      <c r="A1250" s="83" t="s">
        <v>3164</v>
      </c>
      <c r="B1250" s="84" t="s">
        <v>3165</v>
      </c>
      <c r="C1250" s="84" t="s">
        <v>601</v>
      </c>
      <c r="D1250" s="86">
        <v>12.75</v>
      </c>
      <c r="E1250" s="86">
        <v>0.2</v>
      </c>
      <c r="F1250" s="86">
        <v>1.59</v>
      </c>
      <c r="G1250" s="87" t="s">
        <v>694</v>
      </c>
      <c r="H1250" s="86">
        <v>0.12</v>
      </c>
      <c r="I1250" s="86">
        <v>0.0</v>
      </c>
      <c r="J1250" s="86">
        <v>16.0</v>
      </c>
      <c r="K1250" s="86">
        <v>0.02</v>
      </c>
      <c r="L1250" s="86">
        <v>12.43</v>
      </c>
      <c r="M1250" s="86">
        <v>12.7</v>
      </c>
      <c r="N1250" s="86">
        <v>13.92</v>
      </c>
      <c r="O1250" s="86">
        <v>1.0</v>
      </c>
      <c r="P1250" s="87" t="s">
        <v>539</v>
      </c>
      <c r="Q1250" s="86">
        <v>0.0</v>
      </c>
      <c r="R1250" s="86">
        <v>0.0</v>
      </c>
      <c r="S1250" s="88">
        <v>0.0</v>
      </c>
      <c r="T1250" s="88">
        <v>0.0</v>
      </c>
      <c r="U1250" s="89">
        <v>46132.0</v>
      </c>
      <c r="V1250" s="84"/>
      <c r="W1250" s="90"/>
    </row>
    <row r="1251">
      <c r="A1251" s="83" t="s">
        <v>3166</v>
      </c>
      <c r="B1251" s="84" t="s">
        <v>3167</v>
      </c>
      <c r="C1251" s="84" t="s">
        <v>623</v>
      </c>
      <c r="D1251" s="86">
        <v>22.8</v>
      </c>
      <c r="E1251" s="86">
        <v>-0.2</v>
      </c>
      <c r="F1251" s="86">
        <v>-0.87</v>
      </c>
      <c r="G1251" s="87" t="s">
        <v>585</v>
      </c>
      <c r="H1251" s="86">
        <v>5.09</v>
      </c>
      <c r="I1251" s="86">
        <v>0.0</v>
      </c>
      <c r="J1251" s="86">
        <v>12.0</v>
      </c>
      <c r="K1251" s="86">
        <v>0.01</v>
      </c>
      <c r="L1251" s="86">
        <v>22.91</v>
      </c>
      <c r="M1251" s="86">
        <v>22.46</v>
      </c>
      <c r="N1251" s="86">
        <v>22.36</v>
      </c>
      <c r="O1251" s="86">
        <v>6.0</v>
      </c>
      <c r="P1251" s="87" t="s">
        <v>554</v>
      </c>
      <c r="Q1251" s="86">
        <v>0.0</v>
      </c>
      <c r="R1251" s="86">
        <v>0.0</v>
      </c>
      <c r="S1251" s="88">
        <v>2.0</v>
      </c>
      <c r="T1251" s="88">
        <v>16.67</v>
      </c>
      <c r="U1251" s="89">
        <v>46132.0</v>
      </c>
      <c r="V1251" s="84"/>
      <c r="W1251" s="90"/>
    </row>
    <row r="1252">
      <c r="A1252" s="83" t="s">
        <v>3168</v>
      </c>
      <c r="B1252" s="84" t="s">
        <v>3169</v>
      </c>
      <c r="C1252" s="84" t="s">
        <v>588</v>
      </c>
      <c r="D1252" s="86">
        <v>8.87</v>
      </c>
      <c r="E1252" s="86">
        <v>-0.11</v>
      </c>
      <c r="F1252" s="86">
        <v>-1.22</v>
      </c>
      <c r="G1252" s="87" t="s">
        <v>553</v>
      </c>
      <c r="H1252" s="86">
        <v>-1.0</v>
      </c>
      <c r="I1252" s="86">
        <v>0.0</v>
      </c>
      <c r="J1252" s="86">
        <v>97.0</v>
      </c>
      <c r="K1252" s="86">
        <v>0.03</v>
      </c>
      <c r="L1252" s="86">
        <v>8.97</v>
      </c>
      <c r="M1252" s="86">
        <v>8.97</v>
      </c>
      <c r="N1252" s="86">
        <v>8.98</v>
      </c>
      <c r="O1252" s="86">
        <v>16.0</v>
      </c>
      <c r="P1252" s="87" t="s">
        <v>554</v>
      </c>
      <c r="Q1252" s="86">
        <v>0.0</v>
      </c>
      <c r="R1252" s="86">
        <v>1.0</v>
      </c>
      <c r="S1252" s="88">
        <v>15.0</v>
      </c>
      <c r="T1252" s="88">
        <v>15.46</v>
      </c>
      <c r="U1252" s="89">
        <v>46132.0</v>
      </c>
      <c r="V1252" s="84"/>
      <c r="W1252" s="90"/>
    </row>
    <row r="1253">
      <c r="A1253" s="83" t="s">
        <v>3170</v>
      </c>
      <c r="B1253" s="84" t="s">
        <v>3171</v>
      </c>
      <c r="C1253" s="84" t="s">
        <v>588</v>
      </c>
      <c r="D1253" s="86">
        <v>29.7</v>
      </c>
      <c r="E1253" s="86">
        <v>0.7</v>
      </c>
      <c r="F1253" s="86">
        <v>2.41</v>
      </c>
      <c r="G1253" s="87" t="s">
        <v>554</v>
      </c>
      <c r="H1253" s="86">
        <v>13.6</v>
      </c>
      <c r="I1253" s="86">
        <v>0.0</v>
      </c>
      <c r="J1253" s="86">
        <v>2441.0</v>
      </c>
      <c r="K1253" s="86">
        <v>0.67</v>
      </c>
      <c r="L1253" s="86">
        <v>27.86</v>
      </c>
      <c r="M1253" s="86">
        <v>27.3</v>
      </c>
      <c r="N1253" s="86">
        <v>26.99</v>
      </c>
      <c r="O1253" s="86">
        <v>-1349.0</v>
      </c>
      <c r="P1253" s="87" t="s">
        <v>544</v>
      </c>
      <c r="Q1253" s="86">
        <v>0.0</v>
      </c>
      <c r="R1253" s="86">
        <v>-2.0</v>
      </c>
      <c r="S1253" s="88">
        <v>616.0</v>
      </c>
      <c r="T1253" s="88">
        <v>25.24</v>
      </c>
      <c r="U1253" s="89">
        <v>46132.0</v>
      </c>
      <c r="V1253" s="84"/>
      <c r="W1253" s="90"/>
    </row>
    <row r="1254">
      <c r="A1254" s="83" t="s">
        <v>3172</v>
      </c>
      <c r="B1254" s="84" t="s">
        <v>3173</v>
      </c>
      <c r="C1254" s="84" t="s">
        <v>528</v>
      </c>
      <c r="D1254" s="86">
        <v>26.9</v>
      </c>
      <c r="E1254" s="86">
        <v>-0.15</v>
      </c>
      <c r="F1254" s="86">
        <v>-0.55</v>
      </c>
      <c r="G1254" s="87" t="s">
        <v>833</v>
      </c>
      <c r="H1254" s="86">
        <v>1.34</v>
      </c>
      <c r="I1254" s="86">
        <v>0.0</v>
      </c>
      <c r="J1254" s="86">
        <v>150.0</v>
      </c>
      <c r="K1254" s="86">
        <v>0.18</v>
      </c>
      <c r="L1254" s="86">
        <v>26.88</v>
      </c>
      <c r="M1254" s="86">
        <v>26.93</v>
      </c>
      <c r="N1254" s="86">
        <v>27.14</v>
      </c>
      <c r="O1254" s="86">
        <v>-23.0</v>
      </c>
      <c r="P1254" s="87" t="s">
        <v>524</v>
      </c>
      <c r="Q1254" s="86">
        <v>0.0</v>
      </c>
      <c r="R1254" s="86">
        <v>0.0</v>
      </c>
      <c r="S1254" s="88">
        <v>18.0</v>
      </c>
      <c r="T1254" s="88">
        <v>12.0</v>
      </c>
      <c r="U1254" s="89">
        <v>46132.0</v>
      </c>
      <c r="V1254" s="84"/>
      <c r="W1254" s="90"/>
    </row>
    <row r="1255">
      <c r="A1255" s="83" t="s">
        <v>3174</v>
      </c>
      <c r="B1255" s="84" t="s">
        <v>3175</v>
      </c>
      <c r="C1255" s="84" t="s">
        <v>601</v>
      </c>
      <c r="D1255" s="86">
        <v>68.9</v>
      </c>
      <c r="E1255" s="86">
        <v>0.7</v>
      </c>
      <c r="F1255" s="86">
        <v>1.03</v>
      </c>
      <c r="G1255" s="87" t="s">
        <v>558</v>
      </c>
      <c r="H1255" s="86">
        <v>1.04</v>
      </c>
      <c r="I1255" s="86">
        <v>0.0</v>
      </c>
      <c r="J1255" s="86">
        <v>4.0</v>
      </c>
      <c r="K1255" s="86">
        <v>0.01</v>
      </c>
      <c r="L1255" s="86">
        <v>68.66</v>
      </c>
      <c r="M1255" s="86">
        <v>67.87</v>
      </c>
      <c r="N1255" s="86">
        <v>66.88</v>
      </c>
      <c r="O1255" s="86">
        <v>-1.0</v>
      </c>
      <c r="P1255" s="87" t="s">
        <v>553</v>
      </c>
      <c r="Q1255" s="86">
        <v>0.0</v>
      </c>
      <c r="R1255" s="86">
        <v>0.0</v>
      </c>
      <c r="S1255" s="88">
        <v>0.0</v>
      </c>
      <c r="T1255" s="88">
        <v>0.0</v>
      </c>
      <c r="U1255" s="89">
        <v>46132.0</v>
      </c>
      <c r="V1255" s="84"/>
      <c r="W1255" s="90"/>
    </row>
    <row r="1256">
      <c r="A1256" s="83" t="s">
        <v>3176</v>
      </c>
      <c r="B1256" s="84" t="s">
        <v>3177</v>
      </c>
      <c r="C1256" s="84" t="s">
        <v>561</v>
      </c>
      <c r="D1256" s="86">
        <v>19.4</v>
      </c>
      <c r="E1256" s="86">
        <v>0.05</v>
      </c>
      <c r="F1256" s="86">
        <v>0.26</v>
      </c>
      <c r="G1256" s="87" t="s">
        <v>554</v>
      </c>
      <c r="H1256" s="86">
        <v>17.99</v>
      </c>
      <c r="I1256" s="86">
        <v>2.0</v>
      </c>
      <c r="J1256" s="86">
        <v>120.0</v>
      </c>
      <c r="K1256" s="86">
        <v>0.2</v>
      </c>
      <c r="L1256" s="86">
        <v>18.87</v>
      </c>
      <c r="M1256" s="86">
        <v>16.68</v>
      </c>
      <c r="N1256" s="86">
        <v>14.84</v>
      </c>
      <c r="O1256" s="86">
        <v>-2.0</v>
      </c>
      <c r="P1256" s="87" t="s">
        <v>529</v>
      </c>
      <c r="Q1256" s="86">
        <v>0.0</v>
      </c>
      <c r="R1256" s="86">
        <v>1.0</v>
      </c>
      <c r="S1256" s="88">
        <v>0.0</v>
      </c>
      <c r="T1256" s="88">
        <v>0.0</v>
      </c>
      <c r="U1256" s="89">
        <v>46132.0</v>
      </c>
      <c r="V1256" s="84"/>
      <c r="W1256" s="90"/>
    </row>
    <row r="1257">
      <c r="A1257" s="83" t="s">
        <v>3178</v>
      </c>
      <c r="B1257" s="84" t="s">
        <v>3179</v>
      </c>
      <c r="C1257" s="84" t="s">
        <v>761</v>
      </c>
      <c r="D1257" s="86">
        <v>36.2</v>
      </c>
      <c r="E1257" s="86">
        <v>0.0</v>
      </c>
      <c r="F1257" s="86">
        <v>0.0</v>
      </c>
      <c r="G1257" s="87" t="s">
        <v>585</v>
      </c>
      <c r="H1257" s="86">
        <v>1.26</v>
      </c>
      <c r="I1257" s="86">
        <v>0.0</v>
      </c>
      <c r="J1257" s="86">
        <v>112.0</v>
      </c>
      <c r="K1257" s="86">
        <v>0.03</v>
      </c>
      <c r="L1257" s="86">
        <v>36.12</v>
      </c>
      <c r="M1257" s="86">
        <v>35.95</v>
      </c>
      <c r="N1257" s="86">
        <v>35.91</v>
      </c>
      <c r="O1257" s="86">
        <v>24.0</v>
      </c>
      <c r="P1257" s="87" t="s">
        <v>525</v>
      </c>
      <c r="Q1257" s="86">
        <v>0.0</v>
      </c>
      <c r="R1257" s="86">
        <v>-2.0</v>
      </c>
      <c r="S1257" s="88">
        <v>17.0</v>
      </c>
      <c r="T1257" s="88">
        <v>15.18</v>
      </c>
      <c r="U1257" s="89">
        <v>46132.0</v>
      </c>
      <c r="V1257" s="84"/>
      <c r="W1257" s="90"/>
    </row>
    <row r="1258">
      <c r="A1258" s="83" t="s">
        <v>3180</v>
      </c>
      <c r="B1258" s="84" t="s">
        <v>3181</v>
      </c>
      <c r="C1258" s="84" t="s">
        <v>588</v>
      </c>
      <c r="D1258" s="86">
        <v>13.2</v>
      </c>
      <c r="E1258" s="86">
        <v>-0.4</v>
      </c>
      <c r="F1258" s="86">
        <v>-2.94</v>
      </c>
      <c r="G1258" s="87" t="s">
        <v>553</v>
      </c>
      <c r="H1258" s="86">
        <v>-4.31</v>
      </c>
      <c r="I1258" s="86">
        <v>0.0</v>
      </c>
      <c r="J1258" s="86">
        <v>582.0</v>
      </c>
      <c r="K1258" s="86">
        <v>0.26</v>
      </c>
      <c r="L1258" s="86">
        <v>13.69</v>
      </c>
      <c r="M1258" s="86">
        <v>13.62</v>
      </c>
      <c r="N1258" s="86">
        <v>13.78</v>
      </c>
      <c r="O1258" s="86">
        <v>53.0</v>
      </c>
      <c r="P1258" s="87" t="s">
        <v>525</v>
      </c>
      <c r="Q1258" s="86">
        <v>0.0</v>
      </c>
      <c r="R1258" s="86">
        <v>1.0</v>
      </c>
      <c r="S1258" s="88">
        <v>0.0</v>
      </c>
      <c r="T1258" s="88">
        <v>0.0</v>
      </c>
      <c r="U1258" s="89">
        <v>46132.0</v>
      </c>
      <c r="V1258" s="84"/>
      <c r="W1258" s="84"/>
    </row>
    <row r="1259">
      <c r="A1259" s="83" t="s">
        <v>3182</v>
      </c>
      <c r="B1259" s="84" t="s">
        <v>3183</v>
      </c>
      <c r="C1259" s="84" t="s">
        <v>596</v>
      </c>
      <c r="D1259" s="86">
        <v>68.0</v>
      </c>
      <c r="E1259" s="86">
        <v>0.3</v>
      </c>
      <c r="F1259" s="86">
        <v>0.44</v>
      </c>
      <c r="G1259" s="87" t="s">
        <v>589</v>
      </c>
      <c r="H1259" s="86">
        <v>0.3</v>
      </c>
      <c r="I1259" s="86">
        <v>0.0</v>
      </c>
      <c r="J1259" s="86">
        <v>345.0</v>
      </c>
      <c r="K1259" s="86">
        <v>0.24</v>
      </c>
      <c r="L1259" s="86">
        <v>68.02</v>
      </c>
      <c r="M1259" s="86">
        <v>68.05</v>
      </c>
      <c r="N1259" s="86">
        <v>68.36</v>
      </c>
      <c r="O1259" s="86">
        <v>35.0</v>
      </c>
      <c r="P1259" s="87" t="s">
        <v>525</v>
      </c>
      <c r="Q1259" s="86">
        <v>43.0</v>
      </c>
      <c r="R1259" s="86">
        <v>-5.0</v>
      </c>
      <c r="S1259" s="88">
        <v>30.0</v>
      </c>
      <c r="T1259" s="88">
        <v>8.7</v>
      </c>
      <c r="U1259" s="89">
        <v>46132.0</v>
      </c>
      <c r="V1259" s="84"/>
      <c r="W1259" s="90"/>
    </row>
    <row r="1260">
      <c r="A1260" s="83" t="s">
        <v>3184</v>
      </c>
      <c r="B1260" s="84" t="s">
        <v>3185</v>
      </c>
      <c r="C1260" s="84" t="s">
        <v>557</v>
      </c>
      <c r="D1260" s="86">
        <v>23.25</v>
      </c>
      <c r="E1260" s="86">
        <v>-0.1</v>
      </c>
      <c r="F1260" s="86">
        <v>-0.43</v>
      </c>
      <c r="G1260" s="87" t="s">
        <v>524</v>
      </c>
      <c r="H1260" s="86">
        <v>0.23</v>
      </c>
      <c r="I1260" s="86">
        <v>0.0</v>
      </c>
      <c r="J1260" s="86">
        <v>1042.0</v>
      </c>
      <c r="K1260" s="86">
        <v>0.36</v>
      </c>
      <c r="L1260" s="86">
        <v>23.29</v>
      </c>
      <c r="M1260" s="86">
        <v>23.3</v>
      </c>
      <c r="N1260" s="86">
        <v>23.98</v>
      </c>
      <c r="O1260" s="86">
        <v>136.0</v>
      </c>
      <c r="P1260" s="87" t="s">
        <v>539</v>
      </c>
      <c r="Q1260" s="86">
        <v>0.0</v>
      </c>
      <c r="R1260" s="86">
        <v>-19.0</v>
      </c>
      <c r="S1260" s="88">
        <v>310.0</v>
      </c>
      <c r="T1260" s="88">
        <v>29.75</v>
      </c>
      <c r="U1260" s="89">
        <v>46132.0</v>
      </c>
      <c r="V1260" s="84"/>
      <c r="W1260" s="90"/>
    </row>
    <row r="1261">
      <c r="A1261" s="83" t="s">
        <v>3186</v>
      </c>
      <c r="B1261" s="84" t="s">
        <v>3187</v>
      </c>
      <c r="C1261" s="84" t="s">
        <v>761</v>
      </c>
      <c r="D1261" s="86">
        <v>10.4</v>
      </c>
      <c r="E1261" s="86">
        <v>0.0</v>
      </c>
      <c r="F1261" s="86">
        <v>0.0</v>
      </c>
      <c r="G1261" s="87" t="s">
        <v>773</v>
      </c>
      <c r="H1261" s="86">
        <v>0.97</v>
      </c>
      <c r="I1261" s="86">
        <v>0.0</v>
      </c>
      <c r="J1261" s="86">
        <v>493.0</v>
      </c>
      <c r="K1261" s="86">
        <v>0.1</v>
      </c>
      <c r="L1261" s="86">
        <v>10.36</v>
      </c>
      <c r="M1261" s="86">
        <v>10.32</v>
      </c>
      <c r="N1261" s="86">
        <v>10.29</v>
      </c>
      <c r="O1261" s="86">
        <v>-92.0</v>
      </c>
      <c r="P1261" s="87" t="s">
        <v>582</v>
      </c>
      <c r="Q1261" s="86">
        <v>0.0</v>
      </c>
      <c r="R1261" s="86">
        <v>0.0</v>
      </c>
      <c r="S1261" s="88">
        <v>84.0</v>
      </c>
      <c r="T1261" s="88">
        <v>17.04</v>
      </c>
      <c r="U1261" s="89">
        <v>46132.0</v>
      </c>
      <c r="V1261" s="84"/>
      <c r="W1261" s="91">
        <v>46136.0</v>
      </c>
    </row>
    <row r="1262">
      <c r="A1262" s="83" t="s">
        <v>3188</v>
      </c>
      <c r="B1262" s="84" t="s">
        <v>3189</v>
      </c>
      <c r="C1262" s="84" t="s">
        <v>569</v>
      </c>
      <c r="D1262" s="86">
        <v>38.25</v>
      </c>
      <c r="E1262" s="86">
        <v>0.4</v>
      </c>
      <c r="F1262" s="86">
        <v>1.06</v>
      </c>
      <c r="G1262" s="87" t="s">
        <v>694</v>
      </c>
      <c r="H1262" s="86">
        <v>1.6</v>
      </c>
      <c r="I1262" s="86">
        <v>0.0</v>
      </c>
      <c r="J1262" s="86">
        <v>59.0</v>
      </c>
      <c r="K1262" s="86">
        <v>0.19</v>
      </c>
      <c r="L1262" s="86">
        <v>37.57</v>
      </c>
      <c r="M1262" s="86">
        <v>37.46</v>
      </c>
      <c r="N1262" s="86">
        <v>37.53</v>
      </c>
      <c r="O1262" s="86">
        <v>9.0</v>
      </c>
      <c r="P1262" s="87" t="s">
        <v>694</v>
      </c>
      <c r="Q1262" s="86">
        <v>0.0</v>
      </c>
      <c r="R1262" s="86">
        <v>0.0</v>
      </c>
      <c r="S1262" s="88">
        <v>5.0</v>
      </c>
      <c r="T1262" s="88">
        <v>8.47</v>
      </c>
      <c r="U1262" s="89">
        <v>46132.0</v>
      </c>
      <c r="V1262" s="84"/>
      <c r="W1262" s="90"/>
    </row>
    <row r="1263">
      <c r="A1263" s="83" t="s">
        <v>3190</v>
      </c>
      <c r="B1263" s="84" t="s">
        <v>3191</v>
      </c>
      <c r="C1263" s="84" t="s">
        <v>561</v>
      </c>
      <c r="D1263" s="86">
        <v>14.7</v>
      </c>
      <c r="E1263" s="86">
        <v>0.25</v>
      </c>
      <c r="F1263" s="86">
        <v>1.73</v>
      </c>
      <c r="G1263" s="87" t="s">
        <v>694</v>
      </c>
      <c r="H1263" s="86">
        <v>2.08</v>
      </c>
      <c r="I1263" s="86">
        <v>0.0</v>
      </c>
      <c r="J1263" s="86">
        <v>310.0</v>
      </c>
      <c r="K1263" s="86">
        <v>0.44</v>
      </c>
      <c r="L1263" s="86">
        <v>14.43</v>
      </c>
      <c r="M1263" s="86">
        <v>14.23</v>
      </c>
      <c r="N1263" s="86">
        <v>14.07</v>
      </c>
      <c r="O1263" s="86">
        <v>6.0</v>
      </c>
      <c r="P1263" s="87" t="s">
        <v>697</v>
      </c>
      <c r="Q1263" s="86">
        <v>0.0</v>
      </c>
      <c r="R1263" s="86">
        <v>0.0</v>
      </c>
      <c r="S1263" s="88">
        <v>46.0</v>
      </c>
      <c r="T1263" s="88">
        <v>14.84</v>
      </c>
      <c r="U1263" s="89">
        <v>46132.0</v>
      </c>
      <c r="V1263" s="84"/>
      <c r="W1263" s="90"/>
    </row>
    <row r="1264">
      <c r="A1264" s="83" t="s">
        <v>3192</v>
      </c>
      <c r="B1264" s="84" t="s">
        <v>3193</v>
      </c>
      <c r="C1264" s="84" t="s">
        <v>961</v>
      </c>
      <c r="D1264" s="86">
        <v>38.1</v>
      </c>
      <c r="E1264" s="86">
        <v>-0.4</v>
      </c>
      <c r="F1264" s="86">
        <v>-1.04</v>
      </c>
      <c r="G1264" s="87" t="s">
        <v>516</v>
      </c>
      <c r="H1264" s="86">
        <v>-1.94</v>
      </c>
      <c r="I1264" s="86">
        <v>0.0</v>
      </c>
      <c r="J1264" s="86">
        <v>60.0</v>
      </c>
      <c r="K1264" s="86">
        <v>0.06</v>
      </c>
      <c r="L1264" s="86">
        <v>38.48</v>
      </c>
      <c r="M1264" s="86">
        <v>38.69</v>
      </c>
      <c r="N1264" s="86">
        <v>38.81</v>
      </c>
      <c r="O1264" s="86">
        <v>1.0</v>
      </c>
      <c r="P1264" s="87" t="s">
        <v>697</v>
      </c>
      <c r="Q1264" s="86">
        <v>0.0</v>
      </c>
      <c r="R1264" s="86">
        <v>0.0</v>
      </c>
      <c r="S1264" s="88">
        <v>2.0</v>
      </c>
      <c r="T1264" s="88">
        <v>3.33</v>
      </c>
      <c r="U1264" s="89">
        <v>46132.0</v>
      </c>
      <c r="V1264" s="84"/>
      <c r="W1264" s="90"/>
    </row>
    <row r="1265">
      <c r="A1265" s="83" t="s">
        <v>3194</v>
      </c>
      <c r="B1265" s="84" t="s">
        <v>3195</v>
      </c>
      <c r="C1265" s="84" t="s">
        <v>663</v>
      </c>
      <c r="D1265" s="86">
        <v>135.0</v>
      </c>
      <c r="E1265" s="86">
        <v>1.0</v>
      </c>
      <c r="F1265" s="86">
        <v>0.75</v>
      </c>
      <c r="G1265" s="87" t="s">
        <v>525</v>
      </c>
      <c r="H1265" s="86">
        <v>6.18</v>
      </c>
      <c r="I1265" s="86">
        <v>0.0</v>
      </c>
      <c r="J1265" s="86">
        <v>75.0</v>
      </c>
      <c r="K1265" s="86">
        <v>0.36</v>
      </c>
      <c r="L1265" s="86">
        <v>132.2</v>
      </c>
      <c r="M1265" s="86">
        <v>130.35</v>
      </c>
      <c r="N1265" s="86">
        <v>130.88</v>
      </c>
      <c r="O1265" s="86">
        <v>4.0</v>
      </c>
      <c r="P1265" s="87" t="s">
        <v>530</v>
      </c>
      <c r="Q1265" s="86">
        <v>0.0</v>
      </c>
      <c r="R1265" s="86">
        <v>0.0</v>
      </c>
      <c r="S1265" s="88">
        <v>16.0</v>
      </c>
      <c r="T1265" s="88">
        <v>21.33</v>
      </c>
      <c r="U1265" s="89">
        <v>46132.0</v>
      </c>
      <c r="V1265" s="84"/>
      <c r="W1265" s="91">
        <v>46161.0</v>
      </c>
    </row>
    <row r="1266">
      <c r="A1266" s="83" t="s">
        <v>3196</v>
      </c>
      <c r="B1266" s="84" t="s">
        <v>3197</v>
      </c>
      <c r="C1266" s="84" t="s">
        <v>543</v>
      </c>
      <c r="D1266" s="86">
        <v>34.45</v>
      </c>
      <c r="E1266" s="86">
        <v>0.05</v>
      </c>
      <c r="F1266" s="86">
        <v>0.15</v>
      </c>
      <c r="G1266" s="87" t="s">
        <v>674</v>
      </c>
      <c r="H1266" s="86">
        <v>-0.98</v>
      </c>
      <c r="I1266" s="86">
        <v>0.0</v>
      </c>
      <c r="J1266" s="86">
        <v>565.0</v>
      </c>
      <c r="K1266" s="86">
        <v>0.71</v>
      </c>
      <c r="L1266" s="86">
        <v>34.7</v>
      </c>
      <c r="M1266" s="86">
        <v>35.38</v>
      </c>
      <c r="N1266" s="86">
        <v>35.26</v>
      </c>
      <c r="O1266" s="86">
        <v>66.0</v>
      </c>
      <c r="P1266" s="87" t="s">
        <v>674</v>
      </c>
      <c r="Q1266" s="86">
        <v>0.0</v>
      </c>
      <c r="R1266" s="86">
        <v>0.0</v>
      </c>
      <c r="S1266" s="88">
        <v>166.0</v>
      </c>
      <c r="T1266" s="88">
        <v>29.38</v>
      </c>
      <c r="U1266" s="89">
        <v>46132.0</v>
      </c>
      <c r="V1266" s="84"/>
      <c r="W1266" s="90"/>
    </row>
    <row r="1267">
      <c r="A1267" s="83" t="s">
        <v>3198</v>
      </c>
      <c r="B1267" s="84" t="s">
        <v>3199</v>
      </c>
      <c r="C1267" s="84" t="s">
        <v>892</v>
      </c>
      <c r="D1267" s="86">
        <v>32.7</v>
      </c>
      <c r="E1267" s="86">
        <v>0.05</v>
      </c>
      <c r="F1267" s="86">
        <v>0.15</v>
      </c>
      <c r="G1267" s="87" t="s">
        <v>575</v>
      </c>
      <c r="H1267" s="86">
        <v>0.81</v>
      </c>
      <c r="I1267" s="86">
        <v>0.0</v>
      </c>
      <c r="J1267" s="86">
        <v>9981.0</v>
      </c>
      <c r="K1267" s="86">
        <v>0.31</v>
      </c>
      <c r="L1267" s="86">
        <v>32.5</v>
      </c>
      <c r="M1267" s="86">
        <v>32.08</v>
      </c>
      <c r="N1267" s="86">
        <v>31.4</v>
      </c>
      <c r="O1267" s="86">
        <v>-2576.0</v>
      </c>
      <c r="P1267" s="87" t="s">
        <v>562</v>
      </c>
      <c r="Q1267" s="86">
        <v>2887.0</v>
      </c>
      <c r="R1267" s="86">
        <v>-62.0</v>
      </c>
      <c r="S1267" s="88">
        <v>1775.0</v>
      </c>
      <c r="T1267" s="88">
        <v>17.78</v>
      </c>
      <c r="U1267" s="89">
        <v>46132.0</v>
      </c>
      <c r="V1267" s="84"/>
      <c r="W1267" s="91">
        <v>46190.0</v>
      </c>
    </row>
    <row r="1268">
      <c r="A1268" s="83" t="s">
        <v>3200</v>
      </c>
      <c r="B1268" s="84" t="s">
        <v>3201</v>
      </c>
      <c r="C1268" s="84" t="s">
        <v>623</v>
      </c>
      <c r="D1268" s="86">
        <v>16.6</v>
      </c>
      <c r="E1268" s="86">
        <v>-0.2</v>
      </c>
      <c r="F1268" s="86">
        <v>-1.19</v>
      </c>
      <c r="G1268" s="87" t="s">
        <v>566</v>
      </c>
      <c r="H1268" s="86">
        <v>-0.55</v>
      </c>
      <c r="I1268" s="86">
        <v>0.0</v>
      </c>
      <c r="J1268" s="86">
        <v>1690.0</v>
      </c>
      <c r="K1268" s="86">
        <v>0.1</v>
      </c>
      <c r="L1268" s="86">
        <v>16.81</v>
      </c>
      <c r="M1268" s="86">
        <v>16.66</v>
      </c>
      <c r="N1268" s="86">
        <v>16.61</v>
      </c>
      <c r="O1268" s="86">
        <v>-516.0</v>
      </c>
      <c r="P1268" s="87" t="s">
        <v>562</v>
      </c>
      <c r="Q1268" s="86">
        <v>4.0</v>
      </c>
      <c r="R1268" s="86">
        <v>2.0</v>
      </c>
      <c r="S1268" s="88">
        <v>157.0</v>
      </c>
      <c r="T1268" s="88">
        <v>9.29</v>
      </c>
      <c r="U1268" s="89">
        <v>46132.0</v>
      </c>
      <c r="V1268" s="84"/>
      <c r="W1268" s="90"/>
    </row>
    <row r="1269">
      <c r="A1269" s="83" t="s">
        <v>3202</v>
      </c>
      <c r="B1269" s="84" t="s">
        <v>3203</v>
      </c>
      <c r="C1269" s="84" t="s">
        <v>523</v>
      </c>
      <c r="D1269" s="86">
        <v>55.1</v>
      </c>
      <c r="E1269" s="86">
        <v>-0.3</v>
      </c>
      <c r="F1269" s="86">
        <v>-0.54</v>
      </c>
      <c r="G1269" s="87" t="s">
        <v>664</v>
      </c>
      <c r="H1269" s="86">
        <v>-1.06</v>
      </c>
      <c r="I1269" s="86">
        <v>0.0</v>
      </c>
      <c r="J1269" s="86">
        <v>213.0</v>
      </c>
      <c r="K1269" s="86">
        <v>0.08</v>
      </c>
      <c r="L1269" s="86">
        <v>55.56</v>
      </c>
      <c r="M1269" s="86">
        <v>55.61</v>
      </c>
      <c r="N1269" s="86">
        <v>54.69</v>
      </c>
      <c r="O1269" s="86">
        <v>-39.0</v>
      </c>
      <c r="P1269" s="87" t="s">
        <v>524</v>
      </c>
      <c r="Q1269" s="86">
        <v>-1.0</v>
      </c>
      <c r="R1269" s="86">
        <v>0.0</v>
      </c>
      <c r="S1269" s="88">
        <v>18.0</v>
      </c>
      <c r="T1269" s="88">
        <v>8.45</v>
      </c>
      <c r="U1269" s="89">
        <v>46132.0</v>
      </c>
      <c r="V1269" s="84"/>
      <c r="W1269" s="90"/>
    </row>
    <row r="1270">
      <c r="A1270" s="83" t="s">
        <v>3204</v>
      </c>
      <c r="B1270" s="84" t="s">
        <v>3205</v>
      </c>
      <c r="C1270" s="84" t="s">
        <v>707</v>
      </c>
      <c r="D1270" s="86">
        <v>418.5</v>
      </c>
      <c r="E1270" s="86">
        <v>1.5</v>
      </c>
      <c r="F1270" s="86">
        <v>0.36</v>
      </c>
      <c r="G1270" s="87" t="s">
        <v>525</v>
      </c>
      <c r="H1270" s="86">
        <v>4.69</v>
      </c>
      <c r="I1270" s="86">
        <v>1.0</v>
      </c>
      <c r="J1270" s="86">
        <v>767.0</v>
      </c>
      <c r="K1270" s="86">
        <v>0.4</v>
      </c>
      <c r="L1270" s="86">
        <v>413.2</v>
      </c>
      <c r="M1270" s="86">
        <v>395.25</v>
      </c>
      <c r="N1270" s="86">
        <v>357.57</v>
      </c>
      <c r="O1270" s="86">
        <v>137.0</v>
      </c>
      <c r="P1270" s="87" t="s">
        <v>554</v>
      </c>
      <c r="Q1270" s="86">
        <v>20.0</v>
      </c>
      <c r="R1270" s="86">
        <v>35.0</v>
      </c>
      <c r="S1270" s="88">
        <v>262.0</v>
      </c>
      <c r="T1270" s="88">
        <v>34.16</v>
      </c>
      <c r="U1270" s="89">
        <v>46132.0</v>
      </c>
      <c r="V1270" s="84"/>
      <c r="W1270" s="90"/>
    </row>
    <row r="1271">
      <c r="A1271" s="83" t="s">
        <v>3206</v>
      </c>
      <c r="B1271" s="84" t="s">
        <v>3207</v>
      </c>
      <c r="C1271" s="84" t="s">
        <v>663</v>
      </c>
      <c r="D1271" s="86">
        <v>41.0</v>
      </c>
      <c r="E1271" s="86">
        <v>0.0</v>
      </c>
      <c r="F1271" s="86">
        <v>0.0</v>
      </c>
      <c r="G1271" s="87" t="s">
        <v>524</v>
      </c>
      <c r="H1271" s="86">
        <v>2.2</v>
      </c>
      <c r="I1271" s="86">
        <v>0.0</v>
      </c>
      <c r="J1271" s="86">
        <v>144.0</v>
      </c>
      <c r="K1271" s="86">
        <v>0.18</v>
      </c>
      <c r="L1271" s="86">
        <v>40.79</v>
      </c>
      <c r="M1271" s="86">
        <v>40.66</v>
      </c>
      <c r="N1271" s="86">
        <v>41.35</v>
      </c>
      <c r="O1271" s="86">
        <v>40.0</v>
      </c>
      <c r="P1271" s="87" t="s">
        <v>575</v>
      </c>
      <c r="Q1271" s="86">
        <v>0.0</v>
      </c>
      <c r="R1271" s="86">
        <v>-17.0</v>
      </c>
      <c r="S1271" s="88">
        <v>0.0</v>
      </c>
      <c r="T1271" s="88">
        <v>0.0</v>
      </c>
      <c r="U1271" s="89">
        <v>46132.0</v>
      </c>
      <c r="V1271" s="84"/>
      <c r="W1271" s="84"/>
    </row>
    <row r="1272">
      <c r="A1272" s="83" t="s">
        <v>3208</v>
      </c>
      <c r="B1272" s="84" t="s">
        <v>3209</v>
      </c>
      <c r="C1272" s="84" t="s">
        <v>547</v>
      </c>
      <c r="D1272" s="86">
        <v>14.45</v>
      </c>
      <c r="E1272" s="86">
        <v>0.55</v>
      </c>
      <c r="F1272" s="86">
        <v>3.96</v>
      </c>
      <c r="G1272" s="87" t="s">
        <v>674</v>
      </c>
      <c r="H1272" s="86">
        <v>8.55</v>
      </c>
      <c r="I1272" s="86">
        <v>4.0</v>
      </c>
      <c r="J1272" s="86">
        <v>52.0</v>
      </c>
      <c r="K1272" s="86">
        <v>0.14</v>
      </c>
      <c r="L1272" s="86">
        <v>13.83</v>
      </c>
      <c r="M1272" s="86">
        <v>13.99</v>
      </c>
      <c r="N1272" s="86">
        <v>13.56</v>
      </c>
      <c r="O1272" s="86">
        <v>0.0</v>
      </c>
      <c r="P1272" s="87" t="s">
        <v>516</v>
      </c>
      <c r="Q1272" s="86">
        <v>0.0</v>
      </c>
      <c r="R1272" s="86">
        <v>0.0</v>
      </c>
      <c r="S1272" s="88">
        <v>0.0</v>
      </c>
      <c r="T1272" s="88">
        <v>0.0</v>
      </c>
      <c r="U1272" s="89">
        <v>46132.0</v>
      </c>
      <c r="V1272" s="84"/>
      <c r="W1272" s="84"/>
    </row>
    <row r="1273">
      <c r="A1273" s="83" t="s">
        <v>3210</v>
      </c>
      <c r="B1273" s="84" t="s">
        <v>3211</v>
      </c>
      <c r="C1273" s="84" t="s">
        <v>543</v>
      </c>
      <c r="D1273" s="86">
        <v>129.0</v>
      </c>
      <c r="E1273" s="86">
        <v>-0.5</v>
      </c>
      <c r="F1273" s="86">
        <v>-0.39</v>
      </c>
      <c r="G1273" s="87" t="s">
        <v>516</v>
      </c>
      <c r="H1273" s="86">
        <v>-4.15</v>
      </c>
      <c r="I1273" s="86">
        <v>0.0</v>
      </c>
      <c r="J1273" s="86">
        <v>303.0</v>
      </c>
      <c r="K1273" s="86">
        <v>0.18</v>
      </c>
      <c r="L1273" s="86">
        <v>130.3</v>
      </c>
      <c r="M1273" s="86">
        <v>132.5</v>
      </c>
      <c r="N1273" s="86">
        <v>134.07</v>
      </c>
      <c r="O1273" s="86">
        <v>-40.0</v>
      </c>
      <c r="P1273" s="87" t="s">
        <v>516</v>
      </c>
      <c r="Q1273" s="86">
        <v>-1.0</v>
      </c>
      <c r="R1273" s="86">
        <v>-2.0</v>
      </c>
      <c r="S1273" s="88">
        <v>18.0</v>
      </c>
      <c r="T1273" s="88">
        <v>5.94</v>
      </c>
      <c r="U1273" s="89">
        <v>46132.0</v>
      </c>
      <c r="V1273" s="84"/>
      <c r="W1273" s="90"/>
    </row>
    <row r="1274">
      <c r="A1274" s="83" t="s">
        <v>3212</v>
      </c>
      <c r="B1274" s="84" t="s">
        <v>3213</v>
      </c>
      <c r="C1274" s="84" t="s">
        <v>538</v>
      </c>
      <c r="D1274" s="86">
        <v>46.05</v>
      </c>
      <c r="E1274" s="86">
        <v>-0.45</v>
      </c>
      <c r="F1274" s="86">
        <v>-0.97</v>
      </c>
      <c r="G1274" s="87" t="s">
        <v>566</v>
      </c>
      <c r="H1274" s="86">
        <v>0.35</v>
      </c>
      <c r="I1274" s="86">
        <v>0.0</v>
      </c>
      <c r="J1274" s="86">
        <v>340.0</v>
      </c>
      <c r="K1274" s="86">
        <v>0.36</v>
      </c>
      <c r="L1274" s="86">
        <v>46.24</v>
      </c>
      <c r="M1274" s="86">
        <v>45.95</v>
      </c>
      <c r="N1274" s="86">
        <v>45.94</v>
      </c>
      <c r="O1274" s="86">
        <v>-2.0</v>
      </c>
      <c r="P1274" s="87" t="s">
        <v>664</v>
      </c>
      <c r="Q1274" s="86">
        <v>0.0</v>
      </c>
      <c r="R1274" s="86">
        <v>0.0</v>
      </c>
      <c r="S1274" s="88">
        <v>27.0</v>
      </c>
      <c r="T1274" s="88">
        <v>7.94</v>
      </c>
      <c r="U1274" s="89">
        <v>46132.0</v>
      </c>
      <c r="V1274" s="84"/>
      <c r="W1274" s="90"/>
    </row>
    <row r="1275">
      <c r="A1275" s="83" t="s">
        <v>3214</v>
      </c>
      <c r="B1275" s="84" t="s">
        <v>3215</v>
      </c>
      <c r="C1275" s="84" t="s">
        <v>523</v>
      </c>
      <c r="D1275" s="86">
        <v>193.0</v>
      </c>
      <c r="E1275" s="86">
        <v>-3.0</v>
      </c>
      <c r="F1275" s="86">
        <v>-1.53</v>
      </c>
      <c r="G1275" s="87" t="s">
        <v>833</v>
      </c>
      <c r="H1275" s="86">
        <v>0.84</v>
      </c>
      <c r="I1275" s="86">
        <v>0.0</v>
      </c>
      <c r="J1275" s="86">
        <v>154.0</v>
      </c>
      <c r="K1275" s="86">
        <v>0.26</v>
      </c>
      <c r="L1275" s="86">
        <v>193.1</v>
      </c>
      <c r="M1275" s="86">
        <v>191.1</v>
      </c>
      <c r="N1275" s="86">
        <v>190.22</v>
      </c>
      <c r="O1275" s="86">
        <v>8.0</v>
      </c>
      <c r="P1275" s="87" t="s">
        <v>540</v>
      </c>
      <c r="Q1275" s="86">
        <v>0.0</v>
      </c>
      <c r="R1275" s="86">
        <v>0.0</v>
      </c>
      <c r="S1275" s="88">
        <v>40.0</v>
      </c>
      <c r="T1275" s="88">
        <v>25.97</v>
      </c>
      <c r="U1275" s="89">
        <v>46132.0</v>
      </c>
      <c r="V1275" s="84"/>
      <c r="W1275" s="90"/>
    </row>
    <row r="1276">
      <c r="A1276" s="83" t="s">
        <v>3216</v>
      </c>
      <c r="B1276" s="84" t="s">
        <v>3217</v>
      </c>
      <c r="C1276" s="84" t="s">
        <v>543</v>
      </c>
      <c r="D1276" s="86">
        <v>131.0</v>
      </c>
      <c r="E1276" s="86">
        <v>4.5</v>
      </c>
      <c r="F1276" s="86">
        <v>3.56</v>
      </c>
      <c r="G1276" s="87" t="s">
        <v>575</v>
      </c>
      <c r="H1276" s="86">
        <v>5.63</v>
      </c>
      <c r="I1276" s="86">
        <v>5.0</v>
      </c>
      <c r="J1276" s="86">
        <v>2584.0</v>
      </c>
      <c r="K1276" s="86">
        <v>1.9</v>
      </c>
      <c r="L1276" s="86">
        <v>126.2</v>
      </c>
      <c r="M1276" s="86">
        <v>122.6</v>
      </c>
      <c r="N1276" s="86">
        <v>116.78</v>
      </c>
      <c r="O1276" s="86">
        <v>-233.0</v>
      </c>
      <c r="P1276" s="87" t="s">
        <v>664</v>
      </c>
      <c r="Q1276" s="86">
        <v>0.0</v>
      </c>
      <c r="R1276" s="86">
        <v>-26.0</v>
      </c>
      <c r="S1276" s="88">
        <v>1278.0</v>
      </c>
      <c r="T1276" s="88">
        <v>49.46</v>
      </c>
      <c r="U1276" s="89">
        <v>46132.0</v>
      </c>
      <c r="V1276" s="84"/>
      <c r="W1276" s="90"/>
    </row>
    <row r="1277">
      <c r="A1277" s="83" t="s">
        <v>3218</v>
      </c>
      <c r="B1277" s="84" t="s">
        <v>3219</v>
      </c>
      <c r="C1277" s="84" t="s">
        <v>538</v>
      </c>
      <c r="D1277" s="86">
        <v>1025.0</v>
      </c>
      <c r="E1277" s="86">
        <v>0.0</v>
      </c>
      <c r="F1277" s="86">
        <v>0.0</v>
      </c>
      <c r="G1277" s="87" t="s">
        <v>570</v>
      </c>
      <c r="H1277" s="86">
        <v>10.01</v>
      </c>
      <c r="I1277" s="86">
        <v>1.0</v>
      </c>
      <c r="J1277" s="86">
        <v>6876.0</v>
      </c>
      <c r="K1277" s="86">
        <v>3.61</v>
      </c>
      <c r="L1277" s="86">
        <v>962.0</v>
      </c>
      <c r="M1277" s="86">
        <v>933.4</v>
      </c>
      <c r="N1277" s="86">
        <v>908.1</v>
      </c>
      <c r="O1277" s="86">
        <v>-933.0</v>
      </c>
      <c r="P1277" s="87" t="s">
        <v>833</v>
      </c>
      <c r="Q1277" s="86">
        <v>-129.0</v>
      </c>
      <c r="R1277" s="86">
        <v>-15.0</v>
      </c>
      <c r="S1277" s="88">
        <v>2526.0</v>
      </c>
      <c r="T1277" s="88">
        <v>36.74</v>
      </c>
      <c r="U1277" s="89">
        <v>46132.0</v>
      </c>
      <c r="V1277" s="84"/>
      <c r="W1277" s="90"/>
    </row>
    <row r="1278">
      <c r="A1278" s="83" t="s">
        <v>3220</v>
      </c>
      <c r="B1278" s="84" t="s">
        <v>3221</v>
      </c>
      <c r="C1278" s="84" t="s">
        <v>961</v>
      </c>
      <c r="D1278" s="86">
        <v>10.0</v>
      </c>
      <c r="E1278" s="86">
        <v>0.0</v>
      </c>
      <c r="F1278" s="86">
        <v>0.0</v>
      </c>
      <c r="G1278" s="87" t="s">
        <v>544</v>
      </c>
      <c r="H1278" s="86">
        <v>-0.48</v>
      </c>
      <c r="I1278" s="86">
        <v>0.0</v>
      </c>
      <c r="J1278" s="86">
        <v>10.0</v>
      </c>
      <c r="K1278" s="86">
        <v>0.03</v>
      </c>
      <c r="L1278" s="86">
        <v>10.0</v>
      </c>
      <c r="M1278" s="86">
        <v>10.07</v>
      </c>
      <c r="N1278" s="86">
        <v>10.08</v>
      </c>
      <c r="O1278" s="86">
        <v>0.0</v>
      </c>
      <c r="P1278" s="87" t="s">
        <v>529</v>
      </c>
      <c r="Q1278" s="86">
        <v>0.0</v>
      </c>
      <c r="R1278" s="86">
        <v>0.0</v>
      </c>
      <c r="S1278" s="88">
        <v>3.0</v>
      </c>
      <c r="T1278" s="88">
        <v>30.0</v>
      </c>
      <c r="U1278" s="89">
        <v>46132.0</v>
      </c>
      <c r="V1278" s="84"/>
      <c r="W1278" s="90"/>
    </row>
    <row r="1279">
      <c r="A1279" s="83" t="s">
        <v>3222</v>
      </c>
      <c r="B1279" s="84" t="s">
        <v>3223</v>
      </c>
      <c r="C1279" s="84" t="s">
        <v>538</v>
      </c>
      <c r="D1279" s="86">
        <v>13.25</v>
      </c>
      <c r="E1279" s="86">
        <v>-0.05</v>
      </c>
      <c r="F1279" s="86">
        <v>-0.38</v>
      </c>
      <c r="G1279" s="87" t="s">
        <v>664</v>
      </c>
      <c r="H1279" s="86">
        <v>-1.84</v>
      </c>
      <c r="I1279" s="86">
        <v>1.0</v>
      </c>
      <c r="J1279" s="86">
        <v>81.0</v>
      </c>
      <c r="K1279" s="86">
        <v>0.13</v>
      </c>
      <c r="L1279" s="86">
        <v>13.38</v>
      </c>
      <c r="M1279" s="86">
        <v>13.18</v>
      </c>
      <c r="N1279" s="86">
        <v>13.0</v>
      </c>
      <c r="O1279" s="86">
        <v>9.0</v>
      </c>
      <c r="P1279" s="87" t="s">
        <v>554</v>
      </c>
      <c r="Q1279" s="86">
        <v>0.0</v>
      </c>
      <c r="R1279" s="86">
        <v>0.0</v>
      </c>
      <c r="S1279" s="88">
        <v>0.0</v>
      </c>
      <c r="T1279" s="88">
        <v>0.0</v>
      </c>
      <c r="U1279" s="89">
        <v>46132.0</v>
      </c>
      <c r="V1279" s="84"/>
      <c r="W1279" s="90"/>
    </row>
    <row r="1280">
      <c r="A1280" s="83" t="s">
        <v>3224</v>
      </c>
      <c r="B1280" s="84" t="s">
        <v>3225</v>
      </c>
      <c r="C1280" s="84" t="s">
        <v>754</v>
      </c>
      <c r="D1280" s="86">
        <v>86.8</v>
      </c>
      <c r="E1280" s="86">
        <v>-1.8</v>
      </c>
      <c r="F1280" s="86">
        <v>-2.03</v>
      </c>
      <c r="G1280" s="87" t="s">
        <v>553</v>
      </c>
      <c r="H1280" s="86">
        <v>-1.08</v>
      </c>
      <c r="I1280" s="86">
        <v>0.0</v>
      </c>
      <c r="J1280" s="86">
        <v>55.0</v>
      </c>
      <c r="K1280" s="86">
        <v>0.16</v>
      </c>
      <c r="L1280" s="86">
        <v>88.46</v>
      </c>
      <c r="M1280" s="86">
        <v>87.57</v>
      </c>
      <c r="N1280" s="86">
        <v>88.85</v>
      </c>
      <c r="O1280" s="86">
        <v>-1.0</v>
      </c>
      <c r="P1280" s="87" t="s">
        <v>544</v>
      </c>
      <c r="Q1280" s="86">
        <v>0.0</v>
      </c>
      <c r="R1280" s="86">
        <v>0.0</v>
      </c>
      <c r="S1280" s="88">
        <v>0.0</v>
      </c>
      <c r="T1280" s="88">
        <v>0.0</v>
      </c>
      <c r="U1280" s="89">
        <v>46132.0</v>
      </c>
      <c r="V1280" s="84"/>
      <c r="W1280" s="90"/>
    </row>
    <row r="1281">
      <c r="A1281" s="83" t="s">
        <v>3226</v>
      </c>
      <c r="B1281" s="84" t="s">
        <v>3227</v>
      </c>
      <c r="C1281" s="84" t="s">
        <v>533</v>
      </c>
      <c r="D1281" s="86">
        <v>93.4</v>
      </c>
      <c r="E1281" s="86">
        <v>-0.5</v>
      </c>
      <c r="F1281" s="86">
        <v>-0.53</v>
      </c>
      <c r="G1281" s="87" t="s">
        <v>562</v>
      </c>
      <c r="H1281" s="86">
        <v>6.4</v>
      </c>
      <c r="I1281" s="86">
        <v>0.0</v>
      </c>
      <c r="J1281" s="86">
        <v>1300.0</v>
      </c>
      <c r="K1281" s="86">
        <v>1.43</v>
      </c>
      <c r="L1281" s="86">
        <v>91.12</v>
      </c>
      <c r="M1281" s="86">
        <v>90.44</v>
      </c>
      <c r="N1281" s="86">
        <v>91.91</v>
      </c>
      <c r="O1281" s="86">
        <v>44.0</v>
      </c>
      <c r="P1281" s="87" t="s">
        <v>539</v>
      </c>
      <c r="Q1281" s="86">
        <v>-1.0</v>
      </c>
      <c r="R1281" s="86">
        <v>-2.0</v>
      </c>
      <c r="S1281" s="88">
        <v>440.0</v>
      </c>
      <c r="T1281" s="88">
        <v>33.85</v>
      </c>
      <c r="U1281" s="89">
        <v>46132.0</v>
      </c>
      <c r="V1281" s="84"/>
      <c r="W1281" s="90"/>
    </row>
    <row r="1282">
      <c r="A1282" s="83" t="s">
        <v>3228</v>
      </c>
      <c r="B1282" s="84" t="s">
        <v>3229</v>
      </c>
      <c r="C1282" s="84" t="s">
        <v>691</v>
      </c>
      <c r="D1282" s="86">
        <v>13.0</v>
      </c>
      <c r="E1282" s="86">
        <v>-0.15</v>
      </c>
      <c r="F1282" s="86">
        <v>-1.14</v>
      </c>
      <c r="G1282" s="87" t="s">
        <v>570</v>
      </c>
      <c r="H1282" s="86">
        <v>-1.52</v>
      </c>
      <c r="I1282" s="86">
        <v>0.0</v>
      </c>
      <c r="J1282" s="86">
        <v>242.0</v>
      </c>
      <c r="K1282" s="86">
        <v>0.23</v>
      </c>
      <c r="L1282" s="86">
        <v>13.09</v>
      </c>
      <c r="M1282" s="86">
        <v>13.02</v>
      </c>
      <c r="N1282" s="86">
        <v>12.94</v>
      </c>
      <c r="O1282" s="86">
        <v>-3.0</v>
      </c>
      <c r="P1282" s="87" t="s">
        <v>570</v>
      </c>
      <c r="Q1282" s="86">
        <v>0.0</v>
      </c>
      <c r="R1282" s="86">
        <v>0.0</v>
      </c>
      <c r="S1282" s="88">
        <v>0.0</v>
      </c>
      <c r="T1282" s="88">
        <v>0.0</v>
      </c>
      <c r="U1282" s="89">
        <v>46132.0</v>
      </c>
      <c r="V1282" s="84"/>
      <c r="W1282" s="90"/>
    </row>
    <row r="1283">
      <c r="A1283" s="83" t="s">
        <v>3230</v>
      </c>
      <c r="B1283" s="84" t="s">
        <v>3231</v>
      </c>
      <c r="C1283" s="84" t="s">
        <v>533</v>
      </c>
      <c r="D1283" s="86">
        <v>155.5</v>
      </c>
      <c r="E1283" s="86">
        <v>-2.5</v>
      </c>
      <c r="F1283" s="86">
        <v>-1.58</v>
      </c>
      <c r="G1283" s="87" t="s">
        <v>582</v>
      </c>
      <c r="H1283" s="86">
        <v>5.4</v>
      </c>
      <c r="I1283" s="86">
        <v>0.0</v>
      </c>
      <c r="J1283" s="86">
        <v>218.0</v>
      </c>
      <c r="K1283" s="86">
        <v>0.45</v>
      </c>
      <c r="L1283" s="86">
        <v>153.1</v>
      </c>
      <c r="M1283" s="86">
        <v>151.15</v>
      </c>
      <c r="N1283" s="86">
        <v>150.95</v>
      </c>
      <c r="O1283" s="86">
        <v>7.0</v>
      </c>
      <c r="P1283" s="87" t="s">
        <v>578</v>
      </c>
      <c r="Q1283" s="86">
        <v>0.0</v>
      </c>
      <c r="R1283" s="86">
        <v>0.0</v>
      </c>
      <c r="S1283" s="88">
        <v>49.0</v>
      </c>
      <c r="T1283" s="88">
        <v>22.48</v>
      </c>
      <c r="U1283" s="89">
        <v>46132.0</v>
      </c>
      <c r="V1283" s="84"/>
      <c r="W1283" s="90"/>
    </row>
    <row r="1284">
      <c r="A1284" s="83" t="s">
        <v>3232</v>
      </c>
      <c r="B1284" s="84" t="s">
        <v>3233</v>
      </c>
      <c r="C1284" s="84" t="s">
        <v>533</v>
      </c>
      <c r="D1284" s="86">
        <v>238.0</v>
      </c>
      <c r="E1284" s="86">
        <v>-3.0</v>
      </c>
      <c r="F1284" s="86">
        <v>-1.24</v>
      </c>
      <c r="G1284" s="87" t="s">
        <v>582</v>
      </c>
      <c r="H1284" s="86">
        <v>2.81</v>
      </c>
      <c r="I1284" s="86">
        <v>0.0</v>
      </c>
      <c r="J1284" s="86">
        <v>609.0</v>
      </c>
      <c r="K1284" s="86">
        <v>0.71</v>
      </c>
      <c r="L1284" s="86">
        <v>236.6</v>
      </c>
      <c r="M1284" s="86">
        <v>234.0</v>
      </c>
      <c r="N1284" s="86">
        <v>233.1</v>
      </c>
      <c r="O1284" s="86">
        <v>-164.0</v>
      </c>
      <c r="P1284" s="87" t="s">
        <v>549</v>
      </c>
      <c r="Q1284" s="86">
        <v>-4.0</v>
      </c>
      <c r="R1284" s="86">
        <v>0.0</v>
      </c>
      <c r="S1284" s="88">
        <v>78.0</v>
      </c>
      <c r="T1284" s="88">
        <v>12.81</v>
      </c>
      <c r="U1284" s="89">
        <v>46132.0</v>
      </c>
      <c r="V1284" s="84"/>
      <c r="W1284" s="90"/>
    </row>
    <row r="1285">
      <c r="A1285" s="83" t="s">
        <v>3234</v>
      </c>
      <c r="B1285" s="84" t="s">
        <v>3235</v>
      </c>
      <c r="C1285" s="84" t="s">
        <v>615</v>
      </c>
      <c r="D1285" s="86">
        <v>39.7</v>
      </c>
      <c r="E1285" s="86">
        <v>-0.8</v>
      </c>
      <c r="F1285" s="86">
        <v>-1.98</v>
      </c>
      <c r="G1285" s="87" t="s">
        <v>566</v>
      </c>
      <c r="H1285" s="86">
        <v>-3.4</v>
      </c>
      <c r="I1285" s="86">
        <v>0.0</v>
      </c>
      <c r="J1285" s="86">
        <v>2733.0</v>
      </c>
      <c r="K1285" s="86">
        <v>0.76</v>
      </c>
      <c r="L1285" s="86">
        <v>40.8</v>
      </c>
      <c r="M1285" s="86">
        <v>40.58</v>
      </c>
      <c r="N1285" s="86">
        <v>40.54</v>
      </c>
      <c r="O1285" s="86">
        <v>-994.0</v>
      </c>
      <c r="P1285" s="87" t="s">
        <v>664</v>
      </c>
      <c r="Q1285" s="86">
        <v>-116.0</v>
      </c>
      <c r="R1285" s="86">
        <v>-14.0</v>
      </c>
      <c r="S1285" s="88">
        <v>323.0</v>
      </c>
      <c r="T1285" s="88">
        <v>11.82</v>
      </c>
      <c r="U1285" s="89">
        <v>46132.0</v>
      </c>
      <c r="V1285" s="84"/>
      <c r="W1285" s="90"/>
    </row>
    <row r="1286">
      <c r="A1286" s="83" t="s">
        <v>3236</v>
      </c>
      <c r="B1286" s="84" t="s">
        <v>3237</v>
      </c>
      <c r="C1286" s="84" t="s">
        <v>523</v>
      </c>
      <c r="D1286" s="86">
        <v>108.5</v>
      </c>
      <c r="E1286" s="86">
        <v>0.5</v>
      </c>
      <c r="F1286" s="86">
        <v>0.46</v>
      </c>
      <c r="G1286" s="87" t="s">
        <v>539</v>
      </c>
      <c r="H1286" s="86">
        <v>0.47</v>
      </c>
      <c r="I1286" s="86">
        <v>0.0</v>
      </c>
      <c r="J1286" s="86">
        <v>39.0</v>
      </c>
      <c r="K1286" s="86">
        <v>0.08</v>
      </c>
      <c r="L1286" s="86">
        <v>107.6</v>
      </c>
      <c r="M1286" s="86">
        <v>108.05</v>
      </c>
      <c r="N1286" s="86">
        <v>105.95</v>
      </c>
      <c r="O1286" s="86">
        <v>8.0</v>
      </c>
      <c r="P1286" s="87" t="s">
        <v>520</v>
      </c>
      <c r="Q1286" s="86">
        <v>0.0</v>
      </c>
      <c r="R1286" s="86">
        <v>0.0</v>
      </c>
      <c r="S1286" s="88">
        <v>3.0</v>
      </c>
      <c r="T1286" s="88">
        <v>7.69</v>
      </c>
      <c r="U1286" s="89">
        <v>46132.0</v>
      </c>
      <c r="V1286" s="84"/>
      <c r="W1286" s="90"/>
    </row>
    <row r="1287">
      <c r="A1287" s="83" t="s">
        <v>3238</v>
      </c>
      <c r="B1287" s="84" t="s">
        <v>3239</v>
      </c>
      <c r="C1287" s="84" t="s">
        <v>561</v>
      </c>
      <c r="D1287" s="86">
        <v>107.0</v>
      </c>
      <c r="E1287" s="86">
        <v>7.8</v>
      </c>
      <c r="F1287" s="86">
        <v>7.86</v>
      </c>
      <c r="G1287" s="87" t="s">
        <v>612</v>
      </c>
      <c r="H1287" s="86">
        <v>0.85</v>
      </c>
      <c r="I1287" s="86">
        <v>4.0</v>
      </c>
      <c r="J1287" s="86">
        <v>16150.0</v>
      </c>
      <c r="K1287" s="86">
        <v>11.19</v>
      </c>
      <c r="L1287" s="86">
        <v>102.44</v>
      </c>
      <c r="M1287" s="86">
        <v>102.58</v>
      </c>
      <c r="N1287" s="86">
        <v>98.7</v>
      </c>
      <c r="O1287" s="86">
        <v>1840.0</v>
      </c>
      <c r="P1287" s="87" t="s">
        <v>539</v>
      </c>
      <c r="Q1287" s="86">
        <v>59.0</v>
      </c>
      <c r="R1287" s="86">
        <v>238.0</v>
      </c>
      <c r="S1287" s="88">
        <v>7082.0</v>
      </c>
      <c r="T1287" s="88">
        <v>43.85</v>
      </c>
      <c r="U1287" s="89">
        <v>46132.0</v>
      </c>
      <c r="V1287" s="84"/>
      <c r="W1287" s="90"/>
    </row>
    <row r="1288">
      <c r="A1288" s="83" t="s">
        <v>3240</v>
      </c>
      <c r="B1288" s="84" t="s">
        <v>3241</v>
      </c>
      <c r="C1288" s="84" t="s">
        <v>761</v>
      </c>
      <c r="D1288" s="86">
        <v>81.5</v>
      </c>
      <c r="E1288" s="86">
        <v>-1.2</v>
      </c>
      <c r="F1288" s="86">
        <v>-1.45</v>
      </c>
      <c r="G1288" s="87" t="s">
        <v>562</v>
      </c>
      <c r="H1288" s="86">
        <v>1.29</v>
      </c>
      <c r="I1288" s="86">
        <v>0.0</v>
      </c>
      <c r="J1288" s="86">
        <v>44.0</v>
      </c>
      <c r="K1288" s="86">
        <v>0.14</v>
      </c>
      <c r="L1288" s="86">
        <v>81.38</v>
      </c>
      <c r="M1288" s="86">
        <v>81.35</v>
      </c>
      <c r="N1288" s="86">
        <v>81.38</v>
      </c>
      <c r="O1288" s="86">
        <v>1.0</v>
      </c>
      <c r="P1288" s="87" t="s">
        <v>554</v>
      </c>
      <c r="Q1288" s="86">
        <v>0.0</v>
      </c>
      <c r="R1288" s="86">
        <v>0.0</v>
      </c>
      <c r="S1288" s="88">
        <v>5.0</v>
      </c>
      <c r="T1288" s="88">
        <v>11.36</v>
      </c>
      <c r="U1288" s="89">
        <v>46132.0</v>
      </c>
      <c r="V1288" s="84"/>
      <c r="W1288" s="90"/>
    </row>
    <row r="1289">
      <c r="A1289" s="83" t="s">
        <v>3242</v>
      </c>
      <c r="B1289" s="84" t="s">
        <v>3243</v>
      </c>
      <c r="C1289" s="84" t="s">
        <v>523</v>
      </c>
      <c r="D1289" s="86">
        <v>52.4</v>
      </c>
      <c r="E1289" s="86">
        <v>-2.0</v>
      </c>
      <c r="F1289" s="86">
        <v>-3.68</v>
      </c>
      <c r="G1289" s="87" t="s">
        <v>524</v>
      </c>
      <c r="H1289" s="86">
        <v>-1.37</v>
      </c>
      <c r="I1289" s="86">
        <v>0.0</v>
      </c>
      <c r="J1289" s="86">
        <v>2132.0</v>
      </c>
      <c r="K1289" s="86">
        <v>0.44</v>
      </c>
      <c r="L1289" s="86">
        <v>54.04</v>
      </c>
      <c r="M1289" s="86">
        <v>53.85</v>
      </c>
      <c r="N1289" s="86">
        <v>53.17</v>
      </c>
      <c r="O1289" s="86">
        <v>-565.0</v>
      </c>
      <c r="P1289" s="87" t="s">
        <v>585</v>
      </c>
      <c r="Q1289" s="86">
        <v>0.0</v>
      </c>
      <c r="R1289" s="86">
        <v>4.0</v>
      </c>
      <c r="S1289" s="88">
        <v>425.0</v>
      </c>
      <c r="T1289" s="88">
        <v>19.93</v>
      </c>
      <c r="U1289" s="89">
        <v>46132.0</v>
      </c>
      <c r="V1289" s="84"/>
      <c r="W1289" s="90"/>
    </row>
    <row r="1290">
      <c r="A1290" s="83" t="s">
        <v>3244</v>
      </c>
      <c r="B1290" s="84" t="s">
        <v>3245</v>
      </c>
      <c r="C1290" s="84" t="s">
        <v>561</v>
      </c>
      <c r="D1290" s="86">
        <v>6.49</v>
      </c>
      <c r="E1290" s="86">
        <v>0.08</v>
      </c>
      <c r="F1290" s="86">
        <v>1.25</v>
      </c>
      <c r="G1290" s="87" t="s">
        <v>539</v>
      </c>
      <c r="H1290" s="86">
        <v>-0.13</v>
      </c>
      <c r="I1290" s="86">
        <v>0.0</v>
      </c>
      <c r="J1290" s="86">
        <v>139.0</v>
      </c>
      <c r="K1290" s="86">
        <v>0.08</v>
      </c>
      <c r="L1290" s="86">
        <v>6.47</v>
      </c>
      <c r="M1290" s="86">
        <v>6.46</v>
      </c>
      <c r="N1290" s="86">
        <v>6.67</v>
      </c>
      <c r="O1290" s="86">
        <v>-9.0</v>
      </c>
      <c r="P1290" s="87" t="s">
        <v>529</v>
      </c>
      <c r="Q1290" s="86">
        <v>0.0</v>
      </c>
      <c r="R1290" s="86">
        <v>0.0</v>
      </c>
      <c r="S1290" s="88">
        <v>0.0</v>
      </c>
      <c r="T1290" s="88">
        <v>0.0</v>
      </c>
      <c r="U1290" s="89">
        <v>46132.0</v>
      </c>
      <c r="V1290" s="84"/>
      <c r="W1290" s="90"/>
    </row>
    <row r="1291">
      <c r="A1291" s="83" t="s">
        <v>3246</v>
      </c>
      <c r="B1291" s="84" t="s">
        <v>3247</v>
      </c>
      <c r="C1291" s="84" t="s">
        <v>601</v>
      </c>
      <c r="D1291" s="86">
        <v>17.05</v>
      </c>
      <c r="E1291" s="86">
        <v>0.25</v>
      </c>
      <c r="F1291" s="86">
        <v>1.49</v>
      </c>
      <c r="G1291" s="87" t="s">
        <v>534</v>
      </c>
      <c r="H1291" s="86">
        <v>8.72</v>
      </c>
      <c r="I1291" s="86">
        <v>0.0</v>
      </c>
      <c r="J1291" s="86">
        <v>1647.0</v>
      </c>
      <c r="K1291" s="86">
        <v>0.73</v>
      </c>
      <c r="L1291" s="86">
        <v>16.59</v>
      </c>
      <c r="M1291" s="86">
        <v>16.3</v>
      </c>
      <c r="N1291" s="86">
        <v>16.87</v>
      </c>
      <c r="O1291" s="86">
        <v>-12.0</v>
      </c>
      <c r="P1291" s="87" t="s">
        <v>562</v>
      </c>
      <c r="Q1291" s="86">
        <v>0.0</v>
      </c>
      <c r="R1291" s="86">
        <v>0.0</v>
      </c>
      <c r="S1291" s="88">
        <v>0.0</v>
      </c>
      <c r="T1291" s="88">
        <v>0.0</v>
      </c>
      <c r="U1291" s="89">
        <v>46132.0</v>
      </c>
      <c r="V1291" s="84"/>
      <c r="W1291" s="90"/>
    </row>
    <row r="1292">
      <c r="A1292" s="83" t="s">
        <v>3248</v>
      </c>
      <c r="B1292" s="84" t="s">
        <v>3249</v>
      </c>
      <c r="C1292" s="84" t="s">
        <v>561</v>
      </c>
      <c r="D1292" s="86">
        <v>23.05</v>
      </c>
      <c r="E1292" s="86">
        <v>-0.05</v>
      </c>
      <c r="F1292" s="86">
        <v>-0.22</v>
      </c>
      <c r="G1292" s="87" t="s">
        <v>626</v>
      </c>
      <c r="H1292" s="86">
        <v>2.87</v>
      </c>
      <c r="I1292" s="86">
        <v>0.0</v>
      </c>
      <c r="J1292" s="86">
        <v>1011.0</v>
      </c>
      <c r="K1292" s="86">
        <v>0.86</v>
      </c>
      <c r="L1292" s="86">
        <v>23.3</v>
      </c>
      <c r="M1292" s="86">
        <v>23.04</v>
      </c>
      <c r="N1292" s="86">
        <v>22.97</v>
      </c>
      <c r="O1292" s="86">
        <v>-106.0</v>
      </c>
      <c r="P1292" s="87" t="s">
        <v>529</v>
      </c>
      <c r="Q1292" s="86">
        <v>0.0</v>
      </c>
      <c r="R1292" s="86">
        <v>0.0</v>
      </c>
      <c r="S1292" s="88">
        <v>276.0</v>
      </c>
      <c r="T1292" s="88">
        <v>27.3</v>
      </c>
      <c r="U1292" s="89">
        <v>46132.0</v>
      </c>
      <c r="V1292" s="84"/>
      <c r="W1292" s="90"/>
    </row>
    <row r="1293">
      <c r="A1293" s="83" t="s">
        <v>3250</v>
      </c>
      <c r="B1293" s="84" t="s">
        <v>3251</v>
      </c>
      <c r="C1293" s="84" t="s">
        <v>569</v>
      </c>
      <c r="D1293" s="86">
        <v>63.8</v>
      </c>
      <c r="E1293" s="86">
        <v>-1.5</v>
      </c>
      <c r="F1293" s="86">
        <v>-2.3</v>
      </c>
      <c r="G1293" s="87" t="s">
        <v>585</v>
      </c>
      <c r="H1293" s="86">
        <v>3.11</v>
      </c>
      <c r="I1293" s="86">
        <v>0.0</v>
      </c>
      <c r="J1293" s="86">
        <v>337.0</v>
      </c>
      <c r="K1293" s="86">
        <v>0.42</v>
      </c>
      <c r="L1293" s="86">
        <v>64.32</v>
      </c>
      <c r="M1293" s="86">
        <v>63.29</v>
      </c>
      <c r="N1293" s="86">
        <v>63.14</v>
      </c>
      <c r="O1293" s="86">
        <v>-49.0</v>
      </c>
      <c r="P1293" s="87" t="s">
        <v>566</v>
      </c>
      <c r="Q1293" s="86">
        <v>0.0</v>
      </c>
      <c r="R1293" s="86">
        <v>-7.0</v>
      </c>
      <c r="S1293" s="88">
        <v>37.0</v>
      </c>
      <c r="T1293" s="88">
        <v>10.98</v>
      </c>
      <c r="U1293" s="89">
        <v>46132.0</v>
      </c>
      <c r="V1293" s="84"/>
      <c r="W1293" s="90"/>
    </row>
    <row r="1294">
      <c r="A1294" s="83" t="s">
        <v>3252</v>
      </c>
      <c r="B1294" s="84" t="s">
        <v>3253</v>
      </c>
      <c r="C1294" s="84" t="s">
        <v>533</v>
      </c>
      <c r="D1294" s="86">
        <v>507.0</v>
      </c>
      <c r="E1294" s="86">
        <v>2.0</v>
      </c>
      <c r="F1294" s="86">
        <v>0.4</v>
      </c>
      <c r="G1294" s="87" t="s">
        <v>578</v>
      </c>
      <c r="H1294" s="86">
        <v>6.97</v>
      </c>
      <c r="I1294" s="86">
        <v>7.0</v>
      </c>
      <c r="J1294" s="86">
        <v>921.0</v>
      </c>
      <c r="K1294" s="86">
        <v>0.82</v>
      </c>
      <c r="L1294" s="86">
        <v>487.6</v>
      </c>
      <c r="M1294" s="86">
        <v>442.05</v>
      </c>
      <c r="N1294" s="86">
        <v>375.32</v>
      </c>
      <c r="O1294" s="86">
        <v>32.0</v>
      </c>
      <c r="P1294" s="87" t="s">
        <v>540</v>
      </c>
      <c r="Q1294" s="86">
        <v>21.0</v>
      </c>
      <c r="R1294" s="86">
        <v>-17.0</v>
      </c>
      <c r="S1294" s="88">
        <v>0.0</v>
      </c>
      <c r="T1294" s="88">
        <v>0.0</v>
      </c>
      <c r="U1294" s="89">
        <v>46132.0</v>
      </c>
      <c r="V1294" s="84" t="s">
        <v>3254</v>
      </c>
      <c r="W1294" s="90"/>
    </row>
    <row r="1295">
      <c r="A1295" s="83" t="s">
        <v>3255</v>
      </c>
      <c r="B1295" s="84" t="s">
        <v>3256</v>
      </c>
      <c r="C1295" s="84" t="s">
        <v>707</v>
      </c>
      <c r="D1295" s="86">
        <v>85.5</v>
      </c>
      <c r="E1295" s="86">
        <v>-1.7</v>
      </c>
      <c r="F1295" s="86">
        <v>-1.95</v>
      </c>
      <c r="G1295" s="87" t="s">
        <v>582</v>
      </c>
      <c r="H1295" s="86">
        <v>5.75</v>
      </c>
      <c r="I1295" s="86">
        <v>0.0</v>
      </c>
      <c r="J1295" s="86">
        <v>21146.0</v>
      </c>
      <c r="K1295" s="86">
        <v>4.03</v>
      </c>
      <c r="L1295" s="86">
        <v>84.86</v>
      </c>
      <c r="M1295" s="86">
        <v>83.06</v>
      </c>
      <c r="N1295" s="86">
        <v>81.2</v>
      </c>
      <c r="O1295" s="86">
        <v>-6462.0</v>
      </c>
      <c r="P1295" s="87" t="s">
        <v>553</v>
      </c>
      <c r="Q1295" s="86">
        <v>215.0</v>
      </c>
      <c r="R1295" s="86">
        <v>-539.0</v>
      </c>
      <c r="S1295" s="88">
        <v>6904.0</v>
      </c>
      <c r="T1295" s="88">
        <v>32.65</v>
      </c>
      <c r="U1295" s="89">
        <v>46132.0</v>
      </c>
      <c r="V1295" s="84"/>
      <c r="W1295" s="90"/>
    </row>
    <row r="1296">
      <c r="A1296" s="83" t="s">
        <v>3257</v>
      </c>
      <c r="B1296" s="84" t="s">
        <v>3258</v>
      </c>
      <c r="C1296" s="84" t="s">
        <v>663</v>
      </c>
      <c r="D1296" s="86">
        <v>23.35</v>
      </c>
      <c r="E1296" s="86">
        <v>-0.3</v>
      </c>
      <c r="F1296" s="86">
        <v>-1.27</v>
      </c>
      <c r="G1296" s="87" t="s">
        <v>553</v>
      </c>
      <c r="H1296" s="86">
        <v>-0.37</v>
      </c>
      <c r="I1296" s="86">
        <v>1.0</v>
      </c>
      <c r="J1296" s="86">
        <v>482.0</v>
      </c>
      <c r="K1296" s="86">
        <v>0.16</v>
      </c>
      <c r="L1296" s="86">
        <v>23.72</v>
      </c>
      <c r="M1296" s="86">
        <v>23.72</v>
      </c>
      <c r="N1296" s="86">
        <v>24.29</v>
      </c>
      <c r="O1296" s="86">
        <v>62.0</v>
      </c>
      <c r="P1296" s="87" t="s">
        <v>534</v>
      </c>
      <c r="Q1296" s="86">
        <v>0.0</v>
      </c>
      <c r="R1296" s="86">
        <v>0.0</v>
      </c>
      <c r="S1296" s="88">
        <v>65.0</v>
      </c>
      <c r="T1296" s="88">
        <v>13.49</v>
      </c>
      <c r="U1296" s="89">
        <v>46132.0</v>
      </c>
      <c r="V1296" s="84"/>
      <c r="W1296" s="90"/>
    </row>
    <row r="1297">
      <c r="A1297" s="83" t="s">
        <v>3259</v>
      </c>
      <c r="B1297" s="84" t="s">
        <v>3260</v>
      </c>
      <c r="C1297" s="84" t="s">
        <v>565</v>
      </c>
      <c r="D1297" s="86">
        <v>43.6</v>
      </c>
      <c r="E1297" s="86">
        <v>0.4</v>
      </c>
      <c r="F1297" s="86">
        <v>0.93</v>
      </c>
      <c r="G1297" s="87" t="s">
        <v>530</v>
      </c>
      <c r="H1297" s="86">
        <v>0.82</v>
      </c>
      <c r="I1297" s="86">
        <v>0.0</v>
      </c>
      <c r="J1297" s="86">
        <v>20.0</v>
      </c>
      <c r="K1297" s="86">
        <v>0.03</v>
      </c>
      <c r="L1297" s="86">
        <v>43.39</v>
      </c>
      <c r="M1297" s="86">
        <v>43.23</v>
      </c>
      <c r="N1297" s="86">
        <v>42.91</v>
      </c>
      <c r="O1297" s="86">
        <v>-2.0</v>
      </c>
      <c r="P1297" s="87" t="s">
        <v>549</v>
      </c>
      <c r="Q1297" s="86">
        <v>0.0</v>
      </c>
      <c r="R1297" s="86">
        <v>0.0</v>
      </c>
      <c r="S1297" s="88">
        <v>0.0</v>
      </c>
      <c r="T1297" s="88">
        <v>0.0</v>
      </c>
      <c r="U1297" s="89">
        <v>46132.0</v>
      </c>
      <c r="V1297" s="84"/>
      <c r="W1297" s="84"/>
    </row>
    <row r="1298">
      <c r="A1298" s="83" t="s">
        <v>3261</v>
      </c>
      <c r="B1298" s="84" t="s">
        <v>3262</v>
      </c>
      <c r="C1298" s="84" t="s">
        <v>519</v>
      </c>
      <c r="D1298" s="86">
        <v>166.5</v>
      </c>
      <c r="E1298" s="86">
        <v>15.0</v>
      </c>
      <c r="F1298" s="86">
        <v>9.9</v>
      </c>
      <c r="G1298" s="87" t="s">
        <v>534</v>
      </c>
      <c r="H1298" s="86">
        <v>15.42</v>
      </c>
      <c r="I1298" s="86">
        <v>1.0</v>
      </c>
      <c r="J1298" s="86">
        <v>2061.0</v>
      </c>
      <c r="K1298" s="86">
        <v>2.05</v>
      </c>
      <c r="L1298" s="86">
        <v>151.6</v>
      </c>
      <c r="M1298" s="86">
        <v>145.5</v>
      </c>
      <c r="N1298" s="86">
        <v>144.78</v>
      </c>
      <c r="O1298" s="86">
        <v>227.0</v>
      </c>
      <c r="P1298" s="87" t="s">
        <v>697</v>
      </c>
      <c r="Q1298" s="86">
        <v>0.0</v>
      </c>
      <c r="R1298" s="86">
        <v>58.0</v>
      </c>
      <c r="S1298" s="88">
        <v>644.0</v>
      </c>
      <c r="T1298" s="88">
        <v>31.25</v>
      </c>
      <c r="U1298" s="89">
        <v>46132.0</v>
      </c>
      <c r="V1298" s="84"/>
      <c r="W1298" s="90"/>
    </row>
    <row r="1299">
      <c r="A1299" s="83" t="s">
        <v>3263</v>
      </c>
      <c r="B1299" s="84" t="s">
        <v>3264</v>
      </c>
      <c r="C1299" s="84" t="s">
        <v>691</v>
      </c>
      <c r="D1299" s="86">
        <v>104.0</v>
      </c>
      <c r="E1299" s="86">
        <v>-0.5</v>
      </c>
      <c r="F1299" s="86">
        <v>-0.48</v>
      </c>
      <c r="G1299" s="87" t="s">
        <v>664</v>
      </c>
      <c r="H1299" s="86">
        <v>-4.16</v>
      </c>
      <c r="I1299" s="86">
        <v>0.0</v>
      </c>
      <c r="J1299" s="86">
        <v>179.0</v>
      </c>
      <c r="K1299" s="86">
        <v>0.53</v>
      </c>
      <c r="L1299" s="86">
        <v>104.8</v>
      </c>
      <c r="M1299" s="86">
        <v>105.45</v>
      </c>
      <c r="N1299" s="86">
        <v>104.2</v>
      </c>
      <c r="O1299" s="86">
        <v>-2.0</v>
      </c>
      <c r="P1299" s="87" t="s">
        <v>524</v>
      </c>
      <c r="Q1299" s="86">
        <v>0.0</v>
      </c>
      <c r="R1299" s="86">
        <v>0.0</v>
      </c>
      <c r="S1299" s="88">
        <v>35.0</v>
      </c>
      <c r="T1299" s="88">
        <v>19.55</v>
      </c>
      <c r="U1299" s="89">
        <v>46132.0</v>
      </c>
      <c r="V1299" s="84"/>
      <c r="W1299" s="90"/>
    </row>
    <row r="1300">
      <c r="A1300" s="83" t="s">
        <v>3265</v>
      </c>
      <c r="B1300" s="84" t="s">
        <v>3266</v>
      </c>
      <c r="C1300" s="84" t="s">
        <v>533</v>
      </c>
      <c r="D1300" s="86">
        <v>55.6</v>
      </c>
      <c r="E1300" s="86">
        <v>1.2</v>
      </c>
      <c r="F1300" s="86">
        <v>2.21</v>
      </c>
      <c r="G1300" s="87" t="s">
        <v>554</v>
      </c>
      <c r="H1300" s="86">
        <v>17.89</v>
      </c>
      <c r="I1300" s="86">
        <v>1.0</v>
      </c>
      <c r="J1300" s="86">
        <v>26947.0</v>
      </c>
      <c r="K1300" s="86">
        <v>5.23</v>
      </c>
      <c r="L1300" s="86">
        <v>51.99</v>
      </c>
      <c r="M1300" s="86">
        <v>49.69</v>
      </c>
      <c r="N1300" s="86">
        <v>49.09</v>
      </c>
      <c r="O1300" s="86">
        <v>2880.0</v>
      </c>
      <c r="P1300" s="87" t="s">
        <v>589</v>
      </c>
      <c r="Q1300" s="86">
        <v>-20.0</v>
      </c>
      <c r="R1300" s="86">
        <v>221.0</v>
      </c>
      <c r="S1300" s="88">
        <v>14005.0</v>
      </c>
      <c r="T1300" s="88">
        <v>51.97</v>
      </c>
      <c r="U1300" s="89">
        <v>46132.0</v>
      </c>
      <c r="V1300" s="84"/>
      <c r="W1300" s="90"/>
    </row>
    <row r="1301">
      <c r="A1301" s="83" t="s">
        <v>3267</v>
      </c>
      <c r="B1301" s="84" t="s">
        <v>3268</v>
      </c>
      <c r="C1301" s="84" t="s">
        <v>569</v>
      </c>
      <c r="D1301" s="86">
        <v>50.0</v>
      </c>
      <c r="E1301" s="86">
        <v>-1.0</v>
      </c>
      <c r="F1301" s="86">
        <v>-1.96</v>
      </c>
      <c r="G1301" s="87" t="s">
        <v>553</v>
      </c>
      <c r="H1301" s="86">
        <v>-3.11</v>
      </c>
      <c r="I1301" s="86">
        <v>0.0</v>
      </c>
      <c r="J1301" s="86">
        <v>116.0</v>
      </c>
      <c r="K1301" s="86">
        <v>0.52</v>
      </c>
      <c r="L1301" s="86">
        <v>51.38</v>
      </c>
      <c r="M1301" s="86">
        <v>51.26</v>
      </c>
      <c r="N1301" s="86">
        <v>51.48</v>
      </c>
      <c r="O1301" s="86">
        <v>0.0</v>
      </c>
      <c r="P1301" s="87" t="s">
        <v>553</v>
      </c>
      <c r="Q1301" s="86">
        <v>0.0</v>
      </c>
      <c r="R1301" s="86">
        <v>0.0</v>
      </c>
      <c r="S1301" s="88">
        <v>14.0</v>
      </c>
      <c r="T1301" s="88">
        <v>12.07</v>
      </c>
      <c r="U1301" s="89">
        <v>46132.0</v>
      </c>
      <c r="V1301" s="84"/>
      <c r="W1301" s="90"/>
    </row>
    <row r="1302">
      <c r="A1302" s="83" t="s">
        <v>3269</v>
      </c>
      <c r="B1302" s="84" t="s">
        <v>3270</v>
      </c>
      <c r="C1302" s="84" t="s">
        <v>956</v>
      </c>
      <c r="D1302" s="86">
        <v>5.09</v>
      </c>
      <c r="E1302" s="86">
        <v>0.18</v>
      </c>
      <c r="F1302" s="86">
        <v>3.67</v>
      </c>
      <c r="G1302" s="87" t="s">
        <v>612</v>
      </c>
      <c r="H1302" s="86">
        <v>0.09</v>
      </c>
      <c r="I1302" s="86">
        <v>0.0</v>
      </c>
      <c r="J1302" s="86">
        <v>149.0</v>
      </c>
      <c r="K1302" s="86">
        <v>0.14</v>
      </c>
      <c r="L1302" s="86">
        <v>4.99</v>
      </c>
      <c r="M1302" s="86">
        <v>5.03</v>
      </c>
      <c r="N1302" s="86">
        <v>5.06</v>
      </c>
      <c r="O1302" s="86">
        <v>29.0</v>
      </c>
      <c r="P1302" s="87" t="s">
        <v>539</v>
      </c>
      <c r="Q1302" s="86">
        <v>0.0</v>
      </c>
      <c r="R1302" s="86">
        <v>0.0</v>
      </c>
      <c r="S1302" s="88">
        <v>0.0</v>
      </c>
      <c r="T1302" s="88">
        <v>0.0</v>
      </c>
      <c r="U1302" s="89">
        <v>46132.0</v>
      </c>
      <c r="V1302" s="84"/>
      <c r="W1302" s="90"/>
    </row>
    <row r="1303">
      <c r="A1303" s="83" t="s">
        <v>3271</v>
      </c>
      <c r="B1303" s="84" t="s">
        <v>3272</v>
      </c>
      <c r="C1303" s="84" t="s">
        <v>639</v>
      </c>
      <c r="D1303" s="86">
        <v>9.0</v>
      </c>
      <c r="E1303" s="86">
        <v>0.0</v>
      </c>
      <c r="F1303" s="86">
        <v>0.0</v>
      </c>
      <c r="G1303" s="87" t="s">
        <v>516</v>
      </c>
      <c r="H1303" s="86">
        <v>-0.88</v>
      </c>
      <c r="I1303" s="86">
        <v>0.0</v>
      </c>
      <c r="J1303" s="86">
        <v>76.0</v>
      </c>
      <c r="K1303" s="86">
        <v>0.19</v>
      </c>
      <c r="L1303" s="86">
        <v>9.04</v>
      </c>
      <c r="M1303" s="86">
        <v>9.15</v>
      </c>
      <c r="N1303" s="86">
        <v>9.36</v>
      </c>
      <c r="O1303" s="86">
        <v>1.0</v>
      </c>
      <c r="P1303" s="87" t="s">
        <v>612</v>
      </c>
      <c r="Q1303" s="86">
        <v>0.0</v>
      </c>
      <c r="R1303" s="86">
        <v>0.0</v>
      </c>
      <c r="S1303" s="88">
        <v>0.0</v>
      </c>
      <c r="T1303" s="88">
        <v>0.0</v>
      </c>
      <c r="U1303" s="89">
        <v>46132.0</v>
      </c>
      <c r="V1303" s="84" t="s">
        <v>3273</v>
      </c>
      <c r="W1303" s="90"/>
    </row>
    <row r="1304">
      <c r="A1304" s="83" t="s">
        <v>3274</v>
      </c>
      <c r="B1304" s="84" t="s">
        <v>3275</v>
      </c>
      <c r="C1304" s="84" t="s">
        <v>892</v>
      </c>
      <c r="D1304" s="86">
        <v>11.15</v>
      </c>
      <c r="E1304" s="86">
        <v>-0.3</v>
      </c>
      <c r="F1304" s="86">
        <v>-2.62</v>
      </c>
      <c r="G1304" s="87" t="s">
        <v>566</v>
      </c>
      <c r="H1304" s="86">
        <v>-4.29</v>
      </c>
      <c r="I1304" s="86">
        <v>0.0</v>
      </c>
      <c r="J1304" s="86">
        <v>3687.0</v>
      </c>
      <c r="K1304" s="86">
        <v>0.37</v>
      </c>
      <c r="L1304" s="86">
        <v>11.47</v>
      </c>
      <c r="M1304" s="86">
        <v>11.69</v>
      </c>
      <c r="N1304" s="86">
        <v>11.98</v>
      </c>
      <c r="O1304" s="86">
        <v>-651.0</v>
      </c>
      <c r="P1304" s="87" t="s">
        <v>566</v>
      </c>
      <c r="Q1304" s="86">
        <v>0.0</v>
      </c>
      <c r="R1304" s="86">
        <v>0.0</v>
      </c>
      <c r="S1304" s="88">
        <v>536.0</v>
      </c>
      <c r="T1304" s="88">
        <v>14.54</v>
      </c>
      <c r="U1304" s="89">
        <v>46132.0</v>
      </c>
      <c r="V1304" s="84"/>
      <c r="W1304" s="90"/>
    </row>
    <row r="1305">
      <c r="A1305" s="83" t="s">
        <v>3276</v>
      </c>
      <c r="B1305" s="84" t="s">
        <v>3277</v>
      </c>
      <c r="C1305" s="84" t="s">
        <v>528</v>
      </c>
      <c r="D1305" s="86">
        <v>14.75</v>
      </c>
      <c r="E1305" s="86">
        <v>-0.15</v>
      </c>
      <c r="F1305" s="86">
        <v>-1.01</v>
      </c>
      <c r="G1305" s="87" t="s">
        <v>529</v>
      </c>
      <c r="H1305" s="86">
        <v>-17.15</v>
      </c>
      <c r="I1305" s="86">
        <v>2.0</v>
      </c>
      <c r="J1305" s="86">
        <v>7519.0</v>
      </c>
      <c r="K1305" s="86">
        <v>1.29</v>
      </c>
      <c r="L1305" s="86">
        <v>16.08</v>
      </c>
      <c r="M1305" s="86">
        <v>16.46</v>
      </c>
      <c r="N1305" s="86">
        <v>16.91</v>
      </c>
      <c r="O1305" s="86">
        <v>211.0</v>
      </c>
      <c r="P1305" s="87" t="s">
        <v>530</v>
      </c>
      <c r="Q1305" s="86">
        <v>0.0</v>
      </c>
      <c r="R1305" s="86">
        <v>-4.0</v>
      </c>
      <c r="S1305" s="88">
        <v>2984.0</v>
      </c>
      <c r="T1305" s="88">
        <v>39.69</v>
      </c>
      <c r="U1305" s="89">
        <v>46132.0</v>
      </c>
      <c r="V1305" s="84"/>
      <c r="W1305" s="90"/>
    </row>
    <row r="1306">
      <c r="A1306" s="83" t="s">
        <v>3278</v>
      </c>
      <c r="B1306" s="84" t="s">
        <v>3279</v>
      </c>
      <c r="C1306" s="84" t="s">
        <v>533</v>
      </c>
      <c r="D1306" s="86">
        <v>79.6</v>
      </c>
      <c r="E1306" s="86">
        <v>0.6</v>
      </c>
      <c r="F1306" s="86">
        <v>0.76</v>
      </c>
      <c r="G1306" s="87" t="s">
        <v>578</v>
      </c>
      <c r="H1306" s="86">
        <v>4.56</v>
      </c>
      <c r="I1306" s="86">
        <v>0.0</v>
      </c>
      <c r="J1306" s="86">
        <v>416.0</v>
      </c>
      <c r="K1306" s="86">
        <v>0.42</v>
      </c>
      <c r="L1306" s="86">
        <v>77.7</v>
      </c>
      <c r="M1306" s="86">
        <v>76.98</v>
      </c>
      <c r="N1306" s="86">
        <v>76.05</v>
      </c>
      <c r="O1306" s="86">
        <v>86.0</v>
      </c>
      <c r="P1306" s="87" t="s">
        <v>554</v>
      </c>
      <c r="Q1306" s="86">
        <v>0.0</v>
      </c>
      <c r="R1306" s="86">
        <v>2.0</v>
      </c>
      <c r="S1306" s="88">
        <v>79.0</v>
      </c>
      <c r="T1306" s="88">
        <v>18.99</v>
      </c>
      <c r="U1306" s="89">
        <v>46132.0</v>
      </c>
      <c r="V1306" s="84"/>
      <c r="W1306" s="90"/>
    </row>
    <row r="1307">
      <c r="A1307" s="83" t="s">
        <v>3280</v>
      </c>
      <c r="B1307" s="84" t="s">
        <v>3281</v>
      </c>
      <c r="C1307" s="84" t="s">
        <v>639</v>
      </c>
      <c r="D1307" s="86">
        <v>47.7</v>
      </c>
      <c r="E1307" s="86">
        <v>0.0</v>
      </c>
      <c r="F1307" s="86">
        <v>0.0</v>
      </c>
      <c r="G1307" s="87" t="s">
        <v>562</v>
      </c>
      <c r="H1307" s="86">
        <v>4.11</v>
      </c>
      <c r="I1307" s="86">
        <v>0.0</v>
      </c>
      <c r="J1307" s="86">
        <v>72.0</v>
      </c>
      <c r="K1307" s="86">
        <v>0.19</v>
      </c>
      <c r="L1307" s="86">
        <v>47.11</v>
      </c>
      <c r="M1307" s="86">
        <v>47.03</v>
      </c>
      <c r="N1307" s="86">
        <v>47.83</v>
      </c>
      <c r="O1307" s="86">
        <v>-1.0</v>
      </c>
      <c r="P1307" s="87" t="s">
        <v>566</v>
      </c>
      <c r="Q1307" s="86">
        <v>0.0</v>
      </c>
      <c r="R1307" s="86">
        <v>0.0</v>
      </c>
      <c r="S1307" s="88">
        <v>23.0</v>
      </c>
      <c r="T1307" s="88">
        <v>31.94</v>
      </c>
      <c r="U1307" s="89">
        <v>46132.0</v>
      </c>
      <c r="V1307" s="84"/>
      <c r="W1307" s="90"/>
    </row>
    <row r="1308">
      <c r="A1308" s="83" t="s">
        <v>3282</v>
      </c>
      <c r="B1308" s="84" t="s">
        <v>3283</v>
      </c>
      <c r="C1308" s="84" t="s">
        <v>523</v>
      </c>
      <c r="D1308" s="86">
        <v>65.1</v>
      </c>
      <c r="E1308" s="86">
        <v>1.2</v>
      </c>
      <c r="F1308" s="86">
        <v>1.88</v>
      </c>
      <c r="G1308" s="87" t="s">
        <v>578</v>
      </c>
      <c r="H1308" s="86">
        <v>3.47</v>
      </c>
      <c r="I1308" s="86">
        <v>0.0</v>
      </c>
      <c r="J1308" s="86">
        <v>174.0</v>
      </c>
      <c r="K1308" s="86">
        <v>0.44</v>
      </c>
      <c r="L1308" s="86">
        <v>63.62</v>
      </c>
      <c r="M1308" s="86">
        <v>62.88</v>
      </c>
      <c r="N1308" s="86">
        <v>61.95</v>
      </c>
      <c r="O1308" s="86">
        <v>-11.0</v>
      </c>
      <c r="P1308" s="87" t="s">
        <v>516</v>
      </c>
      <c r="Q1308" s="86">
        <v>0.0</v>
      </c>
      <c r="R1308" s="86">
        <v>0.0</v>
      </c>
      <c r="S1308" s="88">
        <v>6.0</v>
      </c>
      <c r="T1308" s="88">
        <v>3.45</v>
      </c>
      <c r="U1308" s="89">
        <v>46132.0</v>
      </c>
      <c r="V1308" s="84"/>
      <c r="W1308" s="91">
        <v>46135.0</v>
      </c>
    </row>
    <row r="1309">
      <c r="A1309" s="83" t="s">
        <v>3284</v>
      </c>
      <c r="B1309" s="84" t="s">
        <v>3285</v>
      </c>
      <c r="C1309" s="84" t="s">
        <v>547</v>
      </c>
      <c r="D1309" s="86">
        <v>49.35</v>
      </c>
      <c r="E1309" s="86">
        <v>1.05</v>
      </c>
      <c r="F1309" s="86">
        <v>2.17</v>
      </c>
      <c r="G1309" s="87" t="s">
        <v>578</v>
      </c>
      <c r="H1309" s="86">
        <v>6.37</v>
      </c>
      <c r="I1309" s="86">
        <v>1.0</v>
      </c>
      <c r="J1309" s="86">
        <v>3379.0</v>
      </c>
      <c r="K1309" s="86">
        <v>5.0</v>
      </c>
      <c r="L1309" s="86">
        <v>47.72</v>
      </c>
      <c r="M1309" s="86">
        <v>45.71</v>
      </c>
      <c r="N1309" s="86">
        <v>43.71</v>
      </c>
      <c r="O1309" s="86">
        <v>438.0</v>
      </c>
      <c r="P1309" s="87" t="s">
        <v>554</v>
      </c>
      <c r="Q1309" s="86">
        <v>0.0</v>
      </c>
      <c r="R1309" s="86">
        <v>2.0</v>
      </c>
      <c r="S1309" s="88">
        <v>1176.0</v>
      </c>
      <c r="T1309" s="88">
        <v>34.8</v>
      </c>
      <c r="U1309" s="89">
        <v>46132.0</v>
      </c>
      <c r="V1309" s="84"/>
      <c r="W1309" s="90"/>
    </row>
    <row r="1310">
      <c r="A1310" s="83" t="s">
        <v>3286</v>
      </c>
      <c r="B1310" s="84" t="s">
        <v>3287</v>
      </c>
      <c r="C1310" s="84" t="s">
        <v>561</v>
      </c>
      <c r="D1310" s="86">
        <v>46.25</v>
      </c>
      <c r="E1310" s="86">
        <v>4.2</v>
      </c>
      <c r="F1310" s="86">
        <v>9.99</v>
      </c>
      <c r="G1310" s="87" t="s">
        <v>694</v>
      </c>
      <c r="H1310" s="86">
        <v>10.87</v>
      </c>
      <c r="I1310" s="86">
        <v>1.0</v>
      </c>
      <c r="J1310" s="86">
        <v>1690.0</v>
      </c>
      <c r="K1310" s="86">
        <v>2.71</v>
      </c>
      <c r="L1310" s="86">
        <v>42.3</v>
      </c>
      <c r="M1310" s="86">
        <v>41.24</v>
      </c>
      <c r="N1310" s="86">
        <v>41.07</v>
      </c>
      <c r="O1310" s="86">
        <v>2.0</v>
      </c>
      <c r="P1310" s="87" t="s">
        <v>694</v>
      </c>
      <c r="Q1310" s="86">
        <v>0.0</v>
      </c>
      <c r="R1310" s="86">
        <v>1.0</v>
      </c>
      <c r="S1310" s="88">
        <v>0.0</v>
      </c>
      <c r="T1310" s="88">
        <v>0.0</v>
      </c>
      <c r="U1310" s="89">
        <v>46132.0</v>
      </c>
      <c r="V1310" s="84"/>
      <c r="W1310" s="90"/>
    </row>
    <row r="1311">
      <c r="A1311" s="83" t="s">
        <v>3288</v>
      </c>
      <c r="B1311" s="84" t="s">
        <v>3289</v>
      </c>
      <c r="C1311" s="84" t="s">
        <v>1949</v>
      </c>
      <c r="D1311" s="86">
        <v>9.37</v>
      </c>
      <c r="E1311" s="86">
        <v>-0.24</v>
      </c>
      <c r="F1311" s="86">
        <v>-2.5</v>
      </c>
      <c r="G1311" s="87" t="s">
        <v>664</v>
      </c>
      <c r="H1311" s="86">
        <v>-5.05</v>
      </c>
      <c r="I1311" s="86">
        <v>0.0</v>
      </c>
      <c r="J1311" s="86">
        <v>4056.0</v>
      </c>
      <c r="K1311" s="86">
        <v>0.31</v>
      </c>
      <c r="L1311" s="86">
        <v>9.62</v>
      </c>
      <c r="M1311" s="86">
        <v>9.7</v>
      </c>
      <c r="N1311" s="86">
        <v>9.79</v>
      </c>
      <c r="O1311" s="86">
        <v>-2358.0</v>
      </c>
      <c r="P1311" s="87" t="s">
        <v>664</v>
      </c>
      <c r="Q1311" s="86">
        <v>0.0</v>
      </c>
      <c r="R1311" s="86">
        <v>23.0</v>
      </c>
      <c r="S1311" s="88">
        <v>172.0</v>
      </c>
      <c r="T1311" s="88">
        <v>4.24</v>
      </c>
      <c r="U1311" s="89">
        <v>46132.0</v>
      </c>
      <c r="V1311" s="84"/>
      <c r="W1311" s="90"/>
    </row>
    <row r="1312">
      <c r="A1312" s="83" t="s">
        <v>3290</v>
      </c>
      <c r="B1312" s="84" t="s">
        <v>3291</v>
      </c>
      <c r="C1312" s="84" t="s">
        <v>543</v>
      </c>
      <c r="D1312" s="86">
        <v>22.15</v>
      </c>
      <c r="E1312" s="86">
        <v>-1.45</v>
      </c>
      <c r="F1312" s="86">
        <v>-6.14</v>
      </c>
      <c r="G1312" s="87" t="s">
        <v>582</v>
      </c>
      <c r="H1312" s="86">
        <v>-3.33</v>
      </c>
      <c r="I1312" s="86">
        <v>2.0</v>
      </c>
      <c r="J1312" s="86">
        <v>1296.0</v>
      </c>
      <c r="K1312" s="86">
        <v>1.87</v>
      </c>
      <c r="L1312" s="86">
        <v>23.0</v>
      </c>
      <c r="M1312" s="86">
        <v>22.46</v>
      </c>
      <c r="N1312" s="86">
        <v>21.57</v>
      </c>
      <c r="O1312" s="86">
        <v>-343.0</v>
      </c>
      <c r="P1312" s="87" t="s">
        <v>582</v>
      </c>
      <c r="Q1312" s="86">
        <v>24.0</v>
      </c>
      <c r="R1312" s="86">
        <v>-53.0</v>
      </c>
      <c r="S1312" s="88">
        <v>185.0</v>
      </c>
      <c r="T1312" s="88">
        <v>14.27</v>
      </c>
      <c r="U1312" s="89">
        <v>46132.0</v>
      </c>
      <c r="V1312" s="84"/>
      <c r="W1312" s="90"/>
    </row>
    <row r="1313">
      <c r="A1313" s="83" t="s">
        <v>3292</v>
      </c>
      <c r="B1313" s="84" t="s">
        <v>3293</v>
      </c>
      <c r="C1313" s="84" t="s">
        <v>639</v>
      </c>
      <c r="D1313" s="86">
        <v>74.1</v>
      </c>
      <c r="E1313" s="86">
        <v>6.7</v>
      </c>
      <c r="F1313" s="86">
        <v>9.94</v>
      </c>
      <c r="G1313" s="87" t="s">
        <v>694</v>
      </c>
      <c r="H1313" s="86">
        <v>17.19</v>
      </c>
      <c r="I1313" s="86">
        <v>5.0</v>
      </c>
      <c r="J1313" s="86">
        <v>23993.0</v>
      </c>
      <c r="K1313" s="86">
        <v>16.19</v>
      </c>
      <c r="L1313" s="86">
        <v>66.44</v>
      </c>
      <c r="M1313" s="86">
        <v>64.16</v>
      </c>
      <c r="N1313" s="86">
        <v>62.92</v>
      </c>
      <c r="O1313" s="86">
        <v>4550.0</v>
      </c>
      <c r="P1313" s="87" t="s">
        <v>539</v>
      </c>
      <c r="Q1313" s="86">
        <v>0.0</v>
      </c>
      <c r="R1313" s="86">
        <v>178.0</v>
      </c>
      <c r="S1313" s="88">
        <v>10813.0</v>
      </c>
      <c r="T1313" s="88">
        <v>45.07</v>
      </c>
      <c r="U1313" s="89">
        <v>46132.0</v>
      </c>
      <c r="V1313" s="84"/>
      <c r="W1313" s="90"/>
    </row>
    <row r="1314">
      <c r="A1314" s="83" t="s">
        <v>3294</v>
      </c>
      <c r="B1314" s="84" t="s">
        <v>3295</v>
      </c>
      <c r="C1314" s="84" t="s">
        <v>764</v>
      </c>
      <c r="D1314" s="86">
        <v>42.2</v>
      </c>
      <c r="E1314" s="86">
        <v>0.3</v>
      </c>
      <c r="F1314" s="86">
        <v>0.72</v>
      </c>
      <c r="G1314" s="87" t="s">
        <v>539</v>
      </c>
      <c r="H1314" s="86">
        <v>1.6</v>
      </c>
      <c r="I1314" s="86">
        <v>0.0</v>
      </c>
      <c r="J1314" s="86">
        <v>374.0</v>
      </c>
      <c r="K1314" s="86">
        <v>0.21</v>
      </c>
      <c r="L1314" s="86">
        <v>41.75</v>
      </c>
      <c r="M1314" s="86">
        <v>42.3</v>
      </c>
      <c r="N1314" s="86">
        <v>42.86</v>
      </c>
      <c r="O1314" s="86">
        <v>209.0</v>
      </c>
      <c r="P1314" s="87" t="s">
        <v>540</v>
      </c>
      <c r="Q1314" s="86">
        <v>-6.0</v>
      </c>
      <c r="R1314" s="86">
        <v>0.0</v>
      </c>
      <c r="S1314" s="88">
        <v>23.0</v>
      </c>
      <c r="T1314" s="88">
        <v>6.15</v>
      </c>
      <c r="U1314" s="89">
        <v>46132.0</v>
      </c>
      <c r="V1314" s="84"/>
      <c r="W1314" s="90"/>
    </row>
    <row r="1315">
      <c r="A1315" s="83" t="s">
        <v>3296</v>
      </c>
      <c r="B1315" s="84" t="s">
        <v>3297</v>
      </c>
      <c r="C1315" s="84" t="s">
        <v>519</v>
      </c>
      <c r="D1315" s="86">
        <v>94.1</v>
      </c>
      <c r="E1315" s="86">
        <v>8.5</v>
      </c>
      <c r="F1315" s="86">
        <v>9.93</v>
      </c>
      <c r="G1315" s="87" t="s">
        <v>520</v>
      </c>
      <c r="H1315" s="86">
        <v>17.8</v>
      </c>
      <c r="I1315" s="86">
        <v>3.0</v>
      </c>
      <c r="J1315" s="86">
        <v>1374.0</v>
      </c>
      <c r="K1315" s="86">
        <v>4.08</v>
      </c>
      <c r="L1315" s="86">
        <v>82.92</v>
      </c>
      <c r="M1315" s="86">
        <v>77.81</v>
      </c>
      <c r="N1315" s="86">
        <v>75.45</v>
      </c>
      <c r="O1315" s="86">
        <v>-40.0</v>
      </c>
      <c r="P1315" s="87" t="s">
        <v>773</v>
      </c>
      <c r="Q1315" s="86">
        <v>0.0</v>
      </c>
      <c r="R1315" s="86">
        <v>72.0</v>
      </c>
      <c r="S1315" s="88">
        <v>48.0</v>
      </c>
      <c r="T1315" s="88">
        <v>3.49</v>
      </c>
      <c r="U1315" s="89">
        <v>46132.0</v>
      </c>
      <c r="V1315" s="84"/>
      <c r="W1315" s="90"/>
    </row>
    <row r="1316">
      <c r="A1316" s="83" t="s">
        <v>3298</v>
      </c>
      <c r="B1316" s="84" t="s">
        <v>3299</v>
      </c>
      <c r="C1316" s="84" t="s">
        <v>538</v>
      </c>
      <c r="D1316" s="86">
        <v>84.8</v>
      </c>
      <c r="E1316" s="86">
        <v>1.6</v>
      </c>
      <c r="F1316" s="86">
        <v>1.92</v>
      </c>
      <c r="G1316" s="87" t="s">
        <v>558</v>
      </c>
      <c r="H1316" s="86">
        <v>4.05</v>
      </c>
      <c r="I1316" s="86">
        <v>0.0</v>
      </c>
      <c r="J1316" s="86">
        <v>455.0</v>
      </c>
      <c r="K1316" s="86">
        <v>1.04</v>
      </c>
      <c r="L1316" s="86">
        <v>83.22</v>
      </c>
      <c r="M1316" s="86">
        <v>81.38</v>
      </c>
      <c r="N1316" s="86">
        <v>80.69</v>
      </c>
      <c r="O1316" s="86">
        <v>104.0</v>
      </c>
      <c r="P1316" s="87" t="s">
        <v>540</v>
      </c>
      <c r="Q1316" s="86">
        <v>0.0</v>
      </c>
      <c r="R1316" s="86">
        <v>0.0</v>
      </c>
      <c r="S1316" s="88">
        <v>93.0</v>
      </c>
      <c r="T1316" s="88">
        <v>20.44</v>
      </c>
      <c r="U1316" s="89">
        <v>46132.0</v>
      </c>
      <c r="V1316" s="84"/>
      <c r="W1316" s="90"/>
    </row>
    <row r="1317">
      <c r="A1317" s="83" t="s">
        <v>3300</v>
      </c>
      <c r="B1317" s="84" t="s">
        <v>3301</v>
      </c>
      <c r="C1317" s="84" t="s">
        <v>639</v>
      </c>
      <c r="D1317" s="86">
        <v>88.0</v>
      </c>
      <c r="E1317" s="86">
        <v>-2.0</v>
      </c>
      <c r="F1317" s="86">
        <v>-2.22</v>
      </c>
      <c r="G1317" s="87" t="s">
        <v>582</v>
      </c>
      <c r="H1317" s="86">
        <v>1.42</v>
      </c>
      <c r="I1317" s="86">
        <v>0.0</v>
      </c>
      <c r="J1317" s="86">
        <v>2671.0</v>
      </c>
      <c r="K1317" s="86">
        <v>1.05</v>
      </c>
      <c r="L1317" s="86">
        <v>88.42</v>
      </c>
      <c r="M1317" s="86">
        <v>87.54</v>
      </c>
      <c r="N1317" s="86">
        <v>86.07</v>
      </c>
      <c r="O1317" s="86">
        <v>-1101.0</v>
      </c>
      <c r="P1317" s="87" t="s">
        <v>566</v>
      </c>
      <c r="Q1317" s="86">
        <v>-205.0</v>
      </c>
      <c r="R1317" s="86">
        <v>-18.0</v>
      </c>
      <c r="S1317" s="88">
        <v>266.0</v>
      </c>
      <c r="T1317" s="88">
        <v>9.96</v>
      </c>
      <c r="U1317" s="89">
        <v>46132.0</v>
      </c>
      <c r="V1317" s="84"/>
      <c r="W1317" s="90"/>
    </row>
    <row r="1318">
      <c r="A1318" s="83" t="s">
        <v>3302</v>
      </c>
      <c r="B1318" s="84" t="s">
        <v>3303</v>
      </c>
      <c r="C1318" s="84" t="s">
        <v>596</v>
      </c>
      <c r="D1318" s="86">
        <v>26.75</v>
      </c>
      <c r="E1318" s="86">
        <v>-0.25</v>
      </c>
      <c r="F1318" s="86">
        <v>-0.93</v>
      </c>
      <c r="G1318" s="87" t="s">
        <v>833</v>
      </c>
      <c r="H1318" s="86">
        <v>-0.55</v>
      </c>
      <c r="I1318" s="86">
        <v>0.0</v>
      </c>
      <c r="J1318" s="86">
        <v>4330.0</v>
      </c>
      <c r="K1318" s="86">
        <v>0.08</v>
      </c>
      <c r="L1318" s="86">
        <v>26.89</v>
      </c>
      <c r="M1318" s="86">
        <v>26.84</v>
      </c>
      <c r="N1318" s="86">
        <v>26.59</v>
      </c>
      <c r="O1318" s="86">
        <v>-626.0</v>
      </c>
      <c r="P1318" s="87" t="s">
        <v>524</v>
      </c>
      <c r="Q1318" s="86">
        <v>0.0</v>
      </c>
      <c r="R1318" s="86">
        <v>10.0</v>
      </c>
      <c r="S1318" s="88">
        <v>738.0</v>
      </c>
      <c r="T1318" s="88">
        <v>17.04</v>
      </c>
      <c r="U1318" s="89">
        <v>46132.0</v>
      </c>
      <c r="V1318" s="84"/>
      <c r="W1318" s="90"/>
    </row>
    <row r="1319">
      <c r="A1319" s="83" t="s">
        <v>3304</v>
      </c>
      <c r="B1319" s="84" t="s">
        <v>3305</v>
      </c>
      <c r="C1319" s="84" t="s">
        <v>639</v>
      </c>
      <c r="D1319" s="86">
        <v>2370.0</v>
      </c>
      <c r="E1319" s="86">
        <v>215.0</v>
      </c>
      <c r="F1319" s="86">
        <v>9.98</v>
      </c>
      <c r="G1319" s="87" t="s">
        <v>520</v>
      </c>
      <c r="H1319" s="86">
        <v>6.89</v>
      </c>
      <c r="I1319" s="86">
        <v>3.0</v>
      </c>
      <c r="J1319" s="86">
        <v>4615.0</v>
      </c>
      <c r="K1319" s="86">
        <v>5.86</v>
      </c>
      <c r="L1319" s="86">
        <v>2153.0</v>
      </c>
      <c r="M1319" s="86">
        <v>2169.5</v>
      </c>
      <c r="N1319" s="86">
        <v>2094.25</v>
      </c>
      <c r="O1319" s="86">
        <v>1010.0</v>
      </c>
      <c r="P1319" s="87" t="s">
        <v>558</v>
      </c>
      <c r="Q1319" s="86">
        <v>55.0</v>
      </c>
      <c r="R1319" s="86">
        <v>95.0</v>
      </c>
      <c r="S1319" s="88">
        <v>1933.0</v>
      </c>
      <c r="T1319" s="88">
        <v>41.89</v>
      </c>
      <c r="U1319" s="89">
        <v>46132.0</v>
      </c>
      <c r="V1319" s="84"/>
      <c r="W1319" s="90"/>
    </row>
    <row r="1320">
      <c r="A1320" s="83" t="s">
        <v>3306</v>
      </c>
      <c r="B1320" s="84" t="s">
        <v>3307</v>
      </c>
      <c r="C1320" s="84" t="s">
        <v>561</v>
      </c>
      <c r="D1320" s="86">
        <v>468.5</v>
      </c>
      <c r="E1320" s="86">
        <v>42.5</v>
      </c>
      <c r="F1320" s="86">
        <v>9.98</v>
      </c>
      <c r="G1320" s="87" t="s">
        <v>520</v>
      </c>
      <c r="H1320" s="86">
        <v>13.05</v>
      </c>
      <c r="I1320" s="86">
        <v>6.0</v>
      </c>
      <c r="J1320" s="86">
        <v>2390.0</v>
      </c>
      <c r="K1320" s="86">
        <v>3.55</v>
      </c>
      <c r="L1320" s="86">
        <v>427.0</v>
      </c>
      <c r="M1320" s="86">
        <v>412.45</v>
      </c>
      <c r="N1320" s="86">
        <v>365.6</v>
      </c>
      <c r="O1320" s="86">
        <v>-62.0</v>
      </c>
      <c r="P1320" s="87" t="s">
        <v>544</v>
      </c>
      <c r="Q1320" s="86">
        <v>286.0</v>
      </c>
      <c r="R1320" s="86">
        <v>5.0</v>
      </c>
      <c r="S1320" s="88">
        <v>916.0</v>
      </c>
      <c r="T1320" s="88">
        <v>38.33</v>
      </c>
      <c r="U1320" s="89">
        <v>46132.0</v>
      </c>
      <c r="V1320" s="84"/>
      <c r="W1320" s="90"/>
    </row>
    <row r="1321">
      <c r="A1321" s="83" t="s">
        <v>3308</v>
      </c>
      <c r="B1321" s="84" t="s">
        <v>3309</v>
      </c>
      <c r="C1321" s="84" t="s">
        <v>528</v>
      </c>
      <c r="D1321" s="86">
        <v>15.45</v>
      </c>
      <c r="E1321" s="86">
        <v>0.2</v>
      </c>
      <c r="F1321" s="86">
        <v>1.31</v>
      </c>
      <c r="G1321" s="87" t="s">
        <v>612</v>
      </c>
      <c r="H1321" s="86">
        <v>-10.76</v>
      </c>
      <c r="I1321" s="86">
        <v>3.0</v>
      </c>
      <c r="J1321" s="86">
        <v>4464.0</v>
      </c>
      <c r="K1321" s="86">
        <v>0.75</v>
      </c>
      <c r="L1321" s="86">
        <v>15.86</v>
      </c>
      <c r="M1321" s="86">
        <v>16.53</v>
      </c>
      <c r="N1321" s="86">
        <v>17.21</v>
      </c>
      <c r="O1321" s="86">
        <v>978.0</v>
      </c>
      <c r="P1321" s="87" t="s">
        <v>520</v>
      </c>
      <c r="Q1321" s="86">
        <v>0.0</v>
      </c>
      <c r="R1321" s="86">
        <v>-30.0</v>
      </c>
      <c r="S1321" s="88">
        <v>1339.0</v>
      </c>
      <c r="T1321" s="88">
        <v>30.0</v>
      </c>
      <c r="U1321" s="89">
        <v>46132.0</v>
      </c>
      <c r="V1321" s="84"/>
      <c r="W1321" s="90"/>
    </row>
    <row r="1322">
      <c r="A1322" s="83" t="s">
        <v>3310</v>
      </c>
      <c r="B1322" s="84" t="s">
        <v>3311</v>
      </c>
      <c r="C1322" s="84" t="s">
        <v>639</v>
      </c>
      <c r="D1322" s="86">
        <v>13.35</v>
      </c>
      <c r="E1322" s="86">
        <v>-0.9</v>
      </c>
      <c r="F1322" s="86">
        <v>-6.32</v>
      </c>
      <c r="G1322" s="87" t="s">
        <v>524</v>
      </c>
      <c r="H1322" s="86">
        <v>-1.06</v>
      </c>
      <c r="I1322" s="86">
        <v>0.0</v>
      </c>
      <c r="J1322" s="86">
        <v>2.0</v>
      </c>
      <c r="K1322" s="86">
        <v>0.0</v>
      </c>
      <c r="L1322" s="86">
        <v>13.73</v>
      </c>
      <c r="M1322" s="86">
        <v>13.91</v>
      </c>
      <c r="N1322" s="86">
        <v>13.94</v>
      </c>
      <c r="O1322" s="86">
        <v>0.0</v>
      </c>
      <c r="P1322" s="87" t="s">
        <v>516</v>
      </c>
      <c r="Q1322" s="86">
        <v>0.0</v>
      </c>
      <c r="R1322" s="86">
        <v>0.0</v>
      </c>
      <c r="S1322" s="88">
        <v>0.0</v>
      </c>
      <c r="T1322" s="88">
        <v>0.0</v>
      </c>
      <c r="U1322" s="89">
        <v>46132.0</v>
      </c>
      <c r="V1322" s="84"/>
      <c r="W1322" s="90"/>
    </row>
    <row r="1323">
      <c r="A1323" s="83" t="s">
        <v>3312</v>
      </c>
      <c r="B1323" s="84" t="s">
        <v>3313</v>
      </c>
      <c r="C1323" s="84" t="s">
        <v>533</v>
      </c>
      <c r="D1323" s="86">
        <v>724.0</v>
      </c>
      <c r="E1323" s="86">
        <v>64.0</v>
      </c>
      <c r="F1323" s="86">
        <v>9.7</v>
      </c>
      <c r="G1323" s="87" t="s">
        <v>548</v>
      </c>
      <c r="H1323" s="86">
        <v>22.81</v>
      </c>
      <c r="I1323" s="86">
        <v>5.0</v>
      </c>
      <c r="J1323" s="86">
        <v>871.0</v>
      </c>
      <c r="K1323" s="86">
        <v>0.72</v>
      </c>
      <c r="L1323" s="86">
        <v>642.2</v>
      </c>
      <c r="M1323" s="86">
        <v>585.45</v>
      </c>
      <c r="N1323" s="86">
        <v>503.2</v>
      </c>
      <c r="O1323" s="86">
        <v>43.0</v>
      </c>
      <c r="P1323" s="87" t="s">
        <v>548</v>
      </c>
      <c r="Q1323" s="86">
        <v>39.0</v>
      </c>
      <c r="R1323" s="86">
        <v>-12.0</v>
      </c>
      <c r="S1323" s="88">
        <v>0.0</v>
      </c>
      <c r="T1323" s="88">
        <v>0.0</v>
      </c>
      <c r="U1323" s="89">
        <v>46132.0</v>
      </c>
      <c r="V1323" s="84"/>
      <c r="W1323" s="90"/>
    </row>
    <row r="1324">
      <c r="A1324" s="83" t="s">
        <v>3314</v>
      </c>
      <c r="B1324" s="84" t="s">
        <v>3315</v>
      </c>
      <c r="C1324" s="84" t="s">
        <v>515</v>
      </c>
      <c r="D1324" s="86">
        <v>53.1</v>
      </c>
      <c r="E1324" s="86">
        <v>0.0</v>
      </c>
      <c r="F1324" s="86">
        <v>0.0</v>
      </c>
      <c r="G1324" s="87" t="s">
        <v>664</v>
      </c>
      <c r="H1324" s="86">
        <v>-0.36</v>
      </c>
      <c r="I1324" s="86">
        <v>0.0</v>
      </c>
      <c r="J1324" s="86">
        <v>47288.0</v>
      </c>
      <c r="K1324" s="86">
        <v>0.24</v>
      </c>
      <c r="L1324" s="86">
        <v>53.1</v>
      </c>
      <c r="M1324" s="86">
        <v>53.99</v>
      </c>
      <c r="N1324" s="86">
        <v>53.29</v>
      </c>
      <c r="O1324" s="86">
        <v>16660.0</v>
      </c>
      <c r="P1324" s="87" t="s">
        <v>539</v>
      </c>
      <c r="Q1324" s="86">
        <v>-13715.0</v>
      </c>
      <c r="R1324" s="86">
        <v>782.0</v>
      </c>
      <c r="S1324" s="88">
        <v>3144.0</v>
      </c>
      <c r="T1324" s="88">
        <v>6.65</v>
      </c>
      <c r="U1324" s="89">
        <v>46132.0</v>
      </c>
      <c r="V1324" s="84" t="s">
        <v>3316</v>
      </c>
      <c r="W1324" s="90"/>
    </row>
    <row r="1325">
      <c r="A1325" s="83" t="s">
        <v>3317</v>
      </c>
      <c r="B1325" s="84" t="s">
        <v>3318</v>
      </c>
      <c r="C1325" s="84" t="s">
        <v>615</v>
      </c>
      <c r="D1325" s="86">
        <v>16.5</v>
      </c>
      <c r="E1325" s="86">
        <v>0.0</v>
      </c>
      <c r="F1325" s="86">
        <v>0.0</v>
      </c>
      <c r="G1325" s="87" t="s">
        <v>535</v>
      </c>
      <c r="H1325" s="86">
        <v>1.85</v>
      </c>
      <c r="I1325" s="86">
        <v>0.0</v>
      </c>
      <c r="J1325" s="86">
        <v>1117.0</v>
      </c>
      <c r="K1325" s="86">
        <v>0.4</v>
      </c>
      <c r="L1325" s="86">
        <v>16.45</v>
      </c>
      <c r="M1325" s="86">
        <v>16.29</v>
      </c>
      <c r="N1325" s="86">
        <v>16.23</v>
      </c>
      <c r="O1325" s="86">
        <v>-315.0</v>
      </c>
      <c r="P1325" s="87" t="s">
        <v>553</v>
      </c>
      <c r="Q1325" s="86">
        <v>0.0</v>
      </c>
      <c r="R1325" s="86">
        <v>2.0</v>
      </c>
      <c r="S1325" s="88">
        <v>243.0</v>
      </c>
      <c r="T1325" s="88">
        <v>21.75</v>
      </c>
      <c r="U1325" s="89">
        <v>46132.0</v>
      </c>
      <c r="V1325" s="84"/>
      <c r="W1325" s="84"/>
    </row>
    <row r="1326">
      <c r="A1326" s="83" t="s">
        <v>3319</v>
      </c>
      <c r="B1326" s="84" t="s">
        <v>3320</v>
      </c>
      <c r="C1326" s="84" t="s">
        <v>569</v>
      </c>
      <c r="D1326" s="86">
        <v>37.15</v>
      </c>
      <c r="E1326" s="86">
        <v>-1.95</v>
      </c>
      <c r="F1326" s="86">
        <v>-4.99</v>
      </c>
      <c r="G1326" s="87" t="s">
        <v>553</v>
      </c>
      <c r="H1326" s="86">
        <v>-4.21</v>
      </c>
      <c r="I1326" s="86">
        <v>0.0</v>
      </c>
      <c r="J1326" s="86">
        <v>237.0</v>
      </c>
      <c r="K1326" s="86">
        <v>0.61</v>
      </c>
      <c r="L1326" s="86">
        <v>38.86</v>
      </c>
      <c r="M1326" s="86">
        <v>38.87</v>
      </c>
      <c r="N1326" s="86">
        <v>39.08</v>
      </c>
      <c r="O1326" s="86">
        <v>-102.0</v>
      </c>
      <c r="P1326" s="87" t="s">
        <v>516</v>
      </c>
      <c r="Q1326" s="86">
        <v>0.0</v>
      </c>
      <c r="R1326" s="86">
        <v>0.0</v>
      </c>
      <c r="S1326" s="88">
        <v>29.0</v>
      </c>
      <c r="T1326" s="88">
        <v>12.24</v>
      </c>
      <c r="U1326" s="89">
        <v>46132.0</v>
      </c>
      <c r="V1326" s="84"/>
      <c r="W1326" s="84"/>
    </row>
    <row r="1327">
      <c r="A1327" s="83" t="s">
        <v>3321</v>
      </c>
      <c r="B1327" s="84" t="s">
        <v>3322</v>
      </c>
      <c r="C1327" s="84" t="s">
        <v>523</v>
      </c>
      <c r="D1327" s="86">
        <v>58.5</v>
      </c>
      <c r="E1327" s="86">
        <v>-0.4</v>
      </c>
      <c r="F1327" s="86">
        <v>-0.68</v>
      </c>
      <c r="G1327" s="87" t="s">
        <v>524</v>
      </c>
      <c r="H1327" s="86">
        <v>-0.15</v>
      </c>
      <c r="I1327" s="86">
        <v>0.0</v>
      </c>
      <c r="J1327" s="86">
        <v>256.0</v>
      </c>
      <c r="K1327" s="86">
        <v>0.18</v>
      </c>
      <c r="L1327" s="86">
        <v>58.48</v>
      </c>
      <c r="M1327" s="86">
        <v>58.24</v>
      </c>
      <c r="N1327" s="86">
        <v>58.1</v>
      </c>
      <c r="O1327" s="86">
        <v>-53.0</v>
      </c>
      <c r="P1327" s="87" t="s">
        <v>524</v>
      </c>
      <c r="Q1327" s="86">
        <v>0.0</v>
      </c>
      <c r="R1327" s="86">
        <v>0.0</v>
      </c>
      <c r="S1327" s="88">
        <v>15.0</v>
      </c>
      <c r="T1327" s="88">
        <v>5.86</v>
      </c>
      <c r="U1327" s="89">
        <v>46132.0</v>
      </c>
      <c r="V1327" s="84"/>
      <c r="W1327" s="90"/>
    </row>
    <row r="1328">
      <c r="A1328" s="83" t="s">
        <v>3323</v>
      </c>
      <c r="B1328" s="84" t="s">
        <v>3324</v>
      </c>
      <c r="C1328" s="84" t="s">
        <v>639</v>
      </c>
      <c r="D1328" s="86">
        <v>16.15</v>
      </c>
      <c r="E1328" s="86">
        <v>-1.25</v>
      </c>
      <c r="F1328" s="86">
        <v>-7.18</v>
      </c>
      <c r="G1328" s="87" t="s">
        <v>664</v>
      </c>
      <c r="H1328" s="86">
        <v>-10.53</v>
      </c>
      <c r="I1328" s="86">
        <v>1.0</v>
      </c>
      <c r="J1328" s="86">
        <v>4741.0</v>
      </c>
      <c r="K1328" s="86">
        <v>2.83</v>
      </c>
      <c r="L1328" s="86">
        <v>17.36</v>
      </c>
      <c r="M1328" s="86">
        <v>17.38</v>
      </c>
      <c r="N1328" s="86">
        <v>17.48</v>
      </c>
      <c r="O1328" s="86">
        <v>128.0</v>
      </c>
      <c r="P1328" s="87" t="s">
        <v>674</v>
      </c>
      <c r="Q1328" s="86">
        <v>0.0</v>
      </c>
      <c r="R1328" s="86">
        <v>-1.0</v>
      </c>
      <c r="S1328" s="88">
        <v>0.0</v>
      </c>
      <c r="T1328" s="88">
        <v>0.0</v>
      </c>
      <c r="U1328" s="89">
        <v>46132.0</v>
      </c>
      <c r="V1328" s="84"/>
      <c r="W1328" s="90"/>
    </row>
    <row r="1329">
      <c r="A1329" s="83" t="s">
        <v>3325</v>
      </c>
      <c r="B1329" s="84" t="s">
        <v>3326</v>
      </c>
      <c r="C1329" s="84" t="s">
        <v>523</v>
      </c>
      <c r="D1329" s="86">
        <v>15.2</v>
      </c>
      <c r="E1329" s="86">
        <v>-0.3</v>
      </c>
      <c r="F1329" s="86">
        <v>-1.94</v>
      </c>
      <c r="G1329" s="87" t="s">
        <v>524</v>
      </c>
      <c r="H1329" s="86">
        <v>-1.29</v>
      </c>
      <c r="I1329" s="86">
        <v>0.0</v>
      </c>
      <c r="J1329" s="86">
        <v>211.0</v>
      </c>
      <c r="K1329" s="86">
        <v>0.25</v>
      </c>
      <c r="L1329" s="86">
        <v>15.43</v>
      </c>
      <c r="M1329" s="86">
        <v>15.42</v>
      </c>
      <c r="N1329" s="86">
        <v>15.77</v>
      </c>
      <c r="O1329" s="86">
        <v>-88.0</v>
      </c>
      <c r="P1329" s="87" t="s">
        <v>664</v>
      </c>
      <c r="Q1329" s="86">
        <v>0.0</v>
      </c>
      <c r="R1329" s="86">
        <v>0.0</v>
      </c>
      <c r="S1329" s="88">
        <v>11.0</v>
      </c>
      <c r="T1329" s="88">
        <v>5.21</v>
      </c>
      <c r="U1329" s="89">
        <v>46132.0</v>
      </c>
      <c r="V1329" s="84"/>
      <c r="W1329" s="90"/>
    </row>
    <row r="1330">
      <c r="A1330" s="83" t="s">
        <v>3327</v>
      </c>
      <c r="B1330" s="84" t="s">
        <v>3328</v>
      </c>
      <c r="C1330" s="84" t="s">
        <v>533</v>
      </c>
      <c r="D1330" s="86">
        <v>62.2</v>
      </c>
      <c r="E1330" s="86">
        <v>0.7</v>
      </c>
      <c r="F1330" s="86">
        <v>1.14</v>
      </c>
      <c r="G1330" s="87" t="s">
        <v>578</v>
      </c>
      <c r="H1330" s="86">
        <v>6.04</v>
      </c>
      <c r="I1330" s="86">
        <v>0.0</v>
      </c>
      <c r="J1330" s="86">
        <v>20737.0</v>
      </c>
      <c r="K1330" s="86">
        <v>3.15</v>
      </c>
      <c r="L1330" s="86">
        <v>60.34</v>
      </c>
      <c r="M1330" s="86">
        <v>56.97</v>
      </c>
      <c r="N1330" s="86">
        <v>55.24</v>
      </c>
      <c r="O1330" s="86">
        <v>2459.0</v>
      </c>
      <c r="P1330" s="87" t="s">
        <v>578</v>
      </c>
      <c r="Q1330" s="86">
        <v>-274.0</v>
      </c>
      <c r="R1330" s="86">
        <v>-29.0</v>
      </c>
      <c r="S1330" s="88">
        <v>10274.0</v>
      </c>
      <c r="T1330" s="88">
        <v>49.54</v>
      </c>
      <c r="U1330" s="89">
        <v>46132.0</v>
      </c>
      <c r="V1330" s="84" t="s">
        <v>3329</v>
      </c>
      <c r="W1330" s="90"/>
    </row>
    <row r="1331">
      <c r="A1331" s="83" t="s">
        <v>3330</v>
      </c>
      <c r="B1331" s="84" t="s">
        <v>3331</v>
      </c>
      <c r="C1331" s="84" t="s">
        <v>561</v>
      </c>
      <c r="D1331" s="86">
        <v>89.2</v>
      </c>
      <c r="E1331" s="86">
        <v>1.2</v>
      </c>
      <c r="F1331" s="86">
        <v>1.36</v>
      </c>
      <c r="G1331" s="87" t="s">
        <v>540</v>
      </c>
      <c r="H1331" s="86">
        <v>4.14</v>
      </c>
      <c r="I1331" s="86">
        <v>1.0</v>
      </c>
      <c r="J1331" s="86">
        <v>7275.0</v>
      </c>
      <c r="K1331" s="86">
        <v>6.69</v>
      </c>
      <c r="L1331" s="86">
        <v>87.16</v>
      </c>
      <c r="M1331" s="86">
        <v>82.95</v>
      </c>
      <c r="N1331" s="86">
        <v>79.8</v>
      </c>
      <c r="O1331" s="86">
        <v>-933.0</v>
      </c>
      <c r="P1331" s="87" t="s">
        <v>549</v>
      </c>
      <c r="Q1331" s="86">
        <v>0.0</v>
      </c>
      <c r="R1331" s="86">
        <v>14.0</v>
      </c>
      <c r="S1331" s="88">
        <v>4289.0</v>
      </c>
      <c r="T1331" s="88">
        <v>58.96</v>
      </c>
      <c r="U1331" s="89">
        <v>46132.0</v>
      </c>
      <c r="V1331" s="84"/>
      <c r="W1331" s="90"/>
    </row>
    <row r="1332">
      <c r="A1332" s="83" t="s">
        <v>3332</v>
      </c>
      <c r="B1332" s="84" t="s">
        <v>3333</v>
      </c>
      <c r="C1332" s="84" t="s">
        <v>565</v>
      </c>
      <c r="D1332" s="86">
        <v>18.85</v>
      </c>
      <c r="E1332" s="86">
        <v>-0.05</v>
      </c>
      <c r="F1332" s="86">
        <v>-0.26</v>
      </c>
      <c r="G1332" s="87" t="s">
        <v>524</v>
      </c>
      <c r="H1332" s="86">
        <v>0.54</v>
      </c>
      <c r="I1332" s="86">
        <v>0.0</v>
      </c>
      <c r="J1332" s="86">
        <v>28.0</v>
      </c>
      <c r="K1332" s="86">
        <v>0.05</v>
      </c>
      <c r="L1332" s="86">
        <v>18.84</v>
      </c>
      <c r="M1332" s="86">
        <v>18.84</v>
      </c>
      <c r="N1332" s="86">
        <v>18.84</v>
      </c>
      <c r="O1332" s="86">
        <v>-5.0</v>
      </c>
      <c r="P1332" s="87" t="s">
        <v>516</v>
      </c>
      <c r="Q1332" s="86">
        <v>0.0</v>
      </c>
      <c r="R1332" s="86">
        <v>0.0</v>
      </c>
      <c r="S1332" s="88">
        <v>7.0</v>
      </c>
      <c r="T1332" s="88">
        <v>25.0</v>
      </c>
      <c r="U1332" s="89">
        <v>46132.0</v>
      </c>
      <c r="V1332" s="84"/>
      <c r="W1332" s="90"/>
    </row>
    <row r="1333">
      <c r="A1333" s="83" t="s">
        <v>3334</v>
      </c>
      <c r="B1333" s="84" t="s">
        <v>3335</v>
      </c>
      <c r="C1333" s="84" t="s">
        <v>691</v>
      </c>
      <c r="D1333" s="86">
        <v>9.34</v>
      </c>
      <c r="E1333" s="86">
        <v>-0.1</v>
      </c>
      <c r="F1333" s="86">
        <v>-1.06</v>
      </c>
      <c r="G1333" s="87" t="s">
        <v>626</v>
      </c>
      <c r="H1333" s="86">
        <v>1.56</v>
      </c>
      <c r="I1333" s="86">
        <v>0.0</v>
      </c>
      <c r="J1333" s="86">
        <v>14.0</v>
      </c>
      <c r="K1333" s="86">
        <v>0.02</v>
      </c>
      <c r="L1333" s="86">
        <v>9.41</v>
      </c>
      <c r="M1333" s="86">
        <v>9.35</v>
      </c>
      <c r="N1333" s="86">
        <v>9.35</v>
      </c>
      <c r="O1333" s="86">
        <v>0.0</v>
      </c>
      <c r="P1333" s="87" t="s">
        <v>516</v>
      </c>
      <c r="Q1333" s="86">
        <v>0.0</v>
      </c>
      <c r="R1333" s="86">
        <v>0.0</v>
      </c>
      <c r="S1333" s="88">
        <v>0.0</v>
      </c>
      <c r="T1333" s="88">
        <v>0.0</v>
      </c>
      <c r="U1333" s="89">
        <v>46132.0</v>
      </c>
      <c r="V1333" s="84"/>
      <c r="W1333" s="90"/>
    </row>
    <row r="1334">
      <c r="A1334" s="83" t="s">
        <v>3336</v>
      </c>
      <c r="B1334" s="84" t="s">
        <v>3337</v>
      </c>
      <c r="C1334" s="84" t="s">
        <v>561</v>
      </c>
      <c r="D1334" s="86">
        <v>24.65</v>
      </c>
      <c r="E1334" s="86">
        <v>-0.05</v>
      </c>
      <c r="F1334" s="86">
        <v>-0.2</v>
      </c>
      <c r="G1334" s="87" t="s">
        <v>553</v>
      </c>
      <c r="H1334" s="86">
        <v>3.15</v>
      </c>
      <c r="I1334" s="86">
        <v>0.0</v>
      </c>
      <c r="J1334" s="86">
        <v>69.0</v>
      </c>
      <c r="K1334" s="86">
        <v>0.18</v>
      </c>
      <c r="L1334" s="86">
        <v>24.59</v>
      </c>
      <c r="M1334" s="86">
        <v>24.14</v>
      </c>
      <c r="N1334" s="86">
        <v>23.65</v>
      </c>
      <c r="O1334" s="86">
        <v>4.0</v>
      </c>
      <c r="P1334" s="87" t="s">
        <v>612</v>
      </c>
      <c r="Q1334" s="86">
        <v>0.0</v>
      </c>
      <c r="R1334" s="86">
        <v>1.0</v>
      </c>
      <c r="S1334" s="88">
        <v>1.0</v>
      </c>
      <c r="T1334" s="88">
        <v>1.45</v>
      </c>
      <c r="U1334" s="89">
        <v>46132.0</v>
      </c>
      <c r="V1334" s="84"/>
      <c r="W1334" s="90"/>
    </row>
    <row r="1335">
      <c r="A1335" s="83" t="s">
        <v>3338</v>
      </c>
      <c r="B1335" s="84" t="s">
        <v>3339</v>
      </c>
      <c r="C1335" s="84" t="s">
        <v>601</v>
      </c>
      <c r="D1335" s="86">
        <v>36.1</v>
      </c>
      <c r="E1335" s="86">
        <v>1.2</v>
      </c>
      <c r="F1335" s="86">
        <v>3.44</v>
      </c>
      <c r="G1335" s="87" t="s">
        <v>534</v>
      </c>
      <c r="H1335" s="86">
        <v>15.13</v>
      </c>
      <c r="I1335" s="86">
        <v>0.0</v>
      </c>
      <c r="J1335" s="86">
        <v>7680.0</v>
      </c>
      <c r="K1335" s="86">
        <v>11.22</v>
      </c>
      <c r="L1335" s="86">
        <v>33.53</v>
      </c>
      <c r="M1335" s="86">
        <v>32.7</v>
      </c>
      <c r="N1335" s="86">
        <v>32.42</v>
      </c>
      <c r="O1335" s="86">
        <v>-1249.0</v>
      </c>
      <c r="P1335" s="87" t="s">
        <v>582</v>
      </c>
      <c r="Q1335" s="86">
        <v>0.0</v>
      </c>
      <c r="R1335" s="86">
        <v>0.0</v>
      </c>
      <c r="S1335" s="88">
        <v>2754.0</v>
      </c>
      <c r="T1335" s="88">
        <v>35.86</v>
      </c>
      <c r="U1335" s="89">
        <v>46132.0</v>
      </c>
      <c r="V1335" s="84"/>
      <c r="W1335" s="90"/>
    </row>
    <row r="1336">
      <c r="A1336" s="83" t="s">
        <v>3340</v>
      </c>
      <c r="B1336" s="84" t="s">
        <v>3341</v>
      </c>
      <c r="C1336" s="84" t="s">
        <v>538</v>
      </c>
      <c r="D1336" s="86">
        <v>40.85</v>
      </c>
      <c r="E1336" s="86">
        <v>-0.2</v>
      </c>
      <c r="F1336" s="86">
        <v>-0.49</v>
      </c>
      <c r="G1336" s="87" t="s">
        <v>773</v>
      </c>
      <c r="H1336" s="86">
        <v>-1.09</v>
      </c>
      <c r="I1336" s="86">
        <v>0.0</v>
      </c>
      <c r="J1336" s="86">
        <v>50.0</v>
      </c>
      <c r="K1336" s="86">
        <v>0.05</v>
      </c>
      <c r="L1336" s="86">
        <v>40.93</v>
      </c>
      <c r="M1336" s="86">
        <v>40.91</v>
      </c>
      <c r="N1336" s="86">
        <v>40.28</v>
      </c>
      <c r="O1336" s="86">
        <v>-9.0</v>
      </c>
      <c r="P1336" s="87" t="s">
        <v>516</v>
      </c>
      <c r="Q1336" s="86">
        <v>0.0</v>
      </c>
      <c r="R1336" s="86">
        <v>0.0</v>
      </c>
      <c r="S1336" s="88">
        <v>3.0</v>
      </c>
      <c r="T1336" s="88">
        <v>6.0</v>
      </c>
      <c r="U1336" s="89">
        <v>46132.0</v>
      </c>
      <c r="V1336" s="84"/>
      <c r="W1336" s="90"/>
    </row>
    <row r="1337">
      <c r="A1337" s="83" t="s">
        <v>3342</v>
      </c>
      <c r="B1337" s="84" t="s">
        <v>3343</v>
      </c>
      <c r="C1337" s="84" t="s">
        <v>533</v>
      </c>
      <c r="D1337" s="86">
        <v>16.5</v>
      </c>
      <c r="E1337" s="86">
        <v>0.2</v>
      </c>
      <c r="F1337" s="86">
        <v>1.23</v>
      </c>
      <c r="G1337" s="87" t="s">
        <v>575</v>
      </c>
      <c r="H1337" s="86">
        <v>2.78</v>
      </c>
      <c r="I1337" s="86">
        <v>1.0</v>
      </c>
      <c r="J1337" s="86">
        <v>1102.0</v>
      </c>
      <c r="K1337" s="86">
        <v>0.61</v>
      </c>
      <c r="L1337" s="86">
        <v>16.29</v>
      </c>
      <c r="M1337" s="86">
        <v>15.9</v>
      </c>
      <c r="N1337" s="86">
        <v>15.62</v>
      </c>
      <c r="O1337" s="86">
        <v>271.0</v>
      </c>
      <c r="P1337" s="87" t="s">
        <v>540</v>
      </c>
      <c r="Q1337" s="86">
        <v>0.0</v>
      </c>
      <c r="R1337" s="86">
        <v>42.0</v>
      </c>
      <c r="S1337" s="88">
        <v>0.0</v>
      </c>
      <c r="T1337" s="88">
        <v>0.0</v>
      </c>
      <c r="U1337" s="89">
        <v>46132.0</v>
      </c>
      <c r="V1337" s="84"/>
      <c r="W1337" s="90"/>
    </row>
    <row r="1338">
      <c r="A1338" s="83" t="s">
        <v>3344</v>
      </c>
      <c r="B1338" s="84" t="s">
        <v>3345</v>
      </c>
      <c r="C1338" s="84" t="s">
        <v>596</v>
      </c>
      <c r="D1338" s="86">
        <v>50.1</v>
      </c>
      <c r="E1338" s="86">
        <v>0.8</v>
      </c>
      <c r="F1338" s="86">
        <v>1.62</v>
      </c>
      <c r="G1338" s="87" t="s">
        <v>554</v>
      </c>
      <c r="H1338" s="86">
        <v>10.55</v>
      </c>
      <c r="I1338" s="86">
        <v>0.0</v>
      </c>
      <c r="J1338" s="86">
        <v>1545.0</v>
      </c>
      <c r="K1338" s="86">
        <v>0.74</v>
      </c>
      <c r="L1338" s="86">
        <v>48.21</v>
      </c>
      <c r="M1338" s="86">
        <v>47.23</v>
      </c>
      <c r="N1338" s="86">
        <v>47.83</v>
      </c>
      <c r="O1338" s="86">
        <v>416.0</v>
      </c>
      <c r="P1338" s="87" t="s">
        <v>578</v>
      </c>
      <c r="Q1338" s="86">
        <v>0.0</v>
      </c>
      <c r="R1338" s="86">
        <v>-17.0</v>
      </c>
      <c r="S1338" s="88">
        <v>494.0</v>
      </c>
      <c r="T1338" s="88">
        <v>31.97</v>
      </c>
      <c r="U1338" s="89">
        <v>46132.0</v>
      </c>
      <c r="V1338" s="84"/>
      <c r="W1338" s="90"/>
    </row>
    <row r="1339">
      <c r="A1339" s="83" t="s">
        <v>3346</v>
      </c>
      <c r="B1339" s="84" t="s">
        <v>3347</v>
      </c>
      <c r="C1339" s="84" t="s">
        <v>523</v>
      </c>
      <c r="D1339" s="86">
        <v>124.0</v>
      </c>
      <c r="E1339" s="86">
        <v>-1.5</v>
      </c>
      <c r="F1339" s="86">
        <v>-1.2</v>
      </c>
      <c r="G1339" s="87" t="s">
        <v>566</v>
      </c>
      <c r="H1339" s="86">
        <v>-0.79</v>
      </c>
      <c r="I1339" s="86">
        <v>0.0</v>
      </c>
      <c r="J1339" s="86">
        <v>377.0</v>
      </c>
      <c r="K1339" s="86">
        <v>0.4</v>
      </c>
      <c r="L1339" s="86">
        <v>125.5</v>
      </c>
      <c r="M1339" s="86">
        <v>124.8</v>
      </c>
      <c r="N1339" s="86">
        <v>124.03</v>
      </c>
      <c r="O1339" s="86">
        <v>-26.0</v>
      </c>
      <c r="P1339" s="87" t="s">
        <v>566</v>
      </c>
      <c r="Q1339" s="86">
        <v>-29.0</v>
      </c>
      <c r="R1339" s="86">
        <v>1.0</v>
      </c>
      <c r="S1339" s="88">
        <v>11.0</v>
      </c>
      <c r="T1339" s="88">
        <v>2.92</v>
      </c>
      <c r="U1339" s="89">
        <v>46132.0</v>
      </c>
      <c r="V1339" s="84"/>
      <c r="W1339" s="90"/>
    </row>
    <row r="1340">
      <c r="A1340" s="83" t="s">
        <v>3348</v>
      </c>
      <c r="B1340" s="84" t="s">
        <v>3349</v>
      </c>
      <c r="C1340" s="84" t="s">
        <v>601</v>
      </c>
      <c r="D1340" s="86">
        <v>37.2</v>
      </c>
      <c r="E1340" s="86">
        <v>3.35</v>
      </c>
      <c r="F1340" s="86">
        <v>9.9</v>
      </c>
      <c r="G1340" s="87" t="s">
        <v>554</v>
      </c>
      <c r="H1340" s="86">
        <v>40.39</v>
      </c>
      <c r="I1340" s="86">
        <v>7.0</v>
      </c>
      <c r="J1340" s="86">
        <v>8985.0</v>
      </c>
      <c r="K1340" s="86">
        <v>1.57</v>
      </c>
      <c r="L1340" s="86">
        <v>31.09</v>
      </c>
      <c r="M1340" s="86">
        <v>26.49</v>
      </c>
      <c r="N1340" s="86">
        <v>25.5</v>
      </c>
      <c r="O1340" s="86">
        <v>-315.0</v>
      </c>
      <c r="P1340" s="87" t="s">
        <v>833</v>
      </c>
      <c r="Q1340" s="86">
        <v>0.0</v>
      </c>
      <c r="R1340" s="86">
        <v>753.0</v>
      </c>
      <c r="S1340" s="88">
        <v>0.0</v>
      </c>
      <c r="T1340" s="88">
        <v>0.0</v>
      </c>
      <c r="U1340" s="89">
        <v>46132.0</v>
      </c>
      <c r="V1340" s="84"/>
      <c r="W1340" s="90"/>
    </row>
    <row r="1341">
      <c r="A1341" s="83" t="s">
        <v>3350</v>
      </c>
      <c r="B1341" s="84" t="s">
        <v>3351</v>
      </c>
      <c r="C1341" s="84" t="s">
        <v>552</v>
      </c>
      <c r="D1341" s="86">
        <v>83.5</v>
      </c>
      <c r="E1341" s="86">
        <v>0.7</v>
      </c>
      <c r="F1341" s="86">
        <v>0.85</v>
      </c>
      <c r="G1341" s="87" t="s">
        <v>578</v>
      </c>
      <c r="H1341" s="86">
        <v>11.67</v>
      </c>
      <c r="I1341" s="86">
        <v>0.0</v>
      </c>
      <c r="J1341" s="86">
        <v>511.0</v>
      </c>
      <c r="K1341" s="86">
        <v>0.56</v>
      </c>
      <c r="L1341" s="86">
        <v>78.84</v>
      </c>
      <c r="M1341" s="86">
        <v>77.18</v>
      </c>
      <c r="N1341" s="86">
        <v>77.41</v>
      </c>
      <c r="O1341" s="86">
        <v>-199.0</v>
      </c>
      <c r="P1341" s="87" t="s">
        <v>585</v>
      </c>
      <c r="Q1341" s="86">
        <v>0.0</v>
      </c>
      <c r="R1341" s="86">
        <v>0.0</v>
      </c>
      <c r="S1341" s="88">
        <v>118.0</v>
      </c>
      <c r="T1341" s="88">
        <v>23.09</v>
      </c>
      <c r="U1341" s="89">
        <v>46132.0</v>
      </c>
      <c r="V1341" s="84"/>
      <c r="W1341" s="90"/>
    </row>
    <row r="1342">
      <c r="A1342" s="83" t="s">
        <v>3352</v>
      </c>
      <c r="B1342" s="84" t="s">
        <v>3353</v>
      </c>
      <c r="C1342" s="84" t="s">
        <v>961</v>
      </c>
      <c r="D1342" s="86">
        <v>29.6</v>
      </c>
      <c r="E1342" s="86">
        <v>0.15</v>
      </c>
      <c r="F1342" s="86">
        <v>0.51</v>
      </c>
      <c r="G1342" s="87" t="s">
        <v>578</v>
      </c>
      <c r="H1342" s="86">
        <v>3.11</v>
      </c>
      <c r="I1342" s="86">
        <v>0.0</v>
      </c>
      <c r="J1342" s="86">
        <v>50.0</v>
      </c>
      <c r="K1342" s="86">
        <v>0.22</v>
      </c>
      <c r="L1342" s="86">
        <v>29.22</v>
      </c>
      <c r="M1342" s="86">
        <v>28.58</v>
      </c>
      <c r="N1342" s="86">
        <v>27.47</v>
      </c>
      <c r="O1342" s="86">
        <v>3.0</v>
      </c>
      <c r="P1342" s="87" t="s">
        <v>612</v>
      </c>
      <c r="Q1342" s="86">
        <v>0.0</v>
      </c>
      <c r="R1342" s="86">
        <v>0.0</v>
      </c>
      <c r="S1342" s="88">
        <v>0.0</v>
      </c>
      <c r="T1342" s="88">
        <v>0.0</v>
      </c>
      <c r="U1342" s="89">
        <v>46132.0</v>
      </c>
      <c r="V1342" s="84"/>
      <c r="W1342" s="91">
        <v>46136.0</v>
      </c>
    </row>
    <row r="1343">
      <c r="A1343" s="83" t="s">
        <v>3354</v>
      </c>
      <c r="B1343" s="84" t="s">
        <v>3355</v>
      </c>
      <c r="C1343" s="84" t="s">
        <v>601</v>
      </c>
      <c r="D1343" s="86">
        <v>149.0</v>
      </c>
      <c r="E1343" s="86">
        <v>-2.5</v>
      </c>
      <c r="F1343" s="86">
        <v>-1.65</v>
      </c>
      <c r="G1343" s="87" t="s">
        <v>773</v>
      </c>
      <c r="H1343" s="86">
        <v>5.5</v>
      </c>
      <c r="I1343" s="86">
        <v>1.0</v>
      </c>
      <c r="J1343" s="86">
        <v>9010.0</v>
      </c>
      <c r="K1343" s="86">
        <v>11.47</v>
      </c>
      <c r="L1343" s="86">
        <v>147.3</v>
      </c>
      <c r="M1343" s="86">
        <v>138.75</v>
      </c>
      <c r="N1343" s="86">
        <v>130.1</v>
      </c>
      <c r="O1343" s="86">
        <v>-1314.0</v>
      </c>
      <c r="P1343" s="87" t="s">
        <v>544</v>
      </c>
      <c r="Q1343" s="86">
        <v>0.0</v>
      </c>
      <c r="R1343" s="86">
        <v>42.0</v>
      </c>
      <c r="S1343" s="88">
        <v>4916.0</v>
      </c>
      <c r="T1343" s="88">
        <v>54.56</v>
      </c>
      <c r="U1343" s="89">
        <v>46132.0</v>
      </c>
      <c r="V1343" s="84"/>
      <c r="W1343" s="90"/>
    </row>
    <row r="1344">
      <c r="A1344" s="83" t="s">
        <v>3356</v>
      </c>
      <c r="B1344" s="84" t="s">
        <v>3357</v>
      </c>
      <c r="C1344" s="84" t="s">
        <v>601</v>
      </c>
      <c r="D1344" s="86">
        <v>28.8</v>
      </c>
      <c r="E1344" s="86">
        <v>0.0</v>
      </c>
      <c r="F1344" s="86">
        <v>0.0</v>
      </c>
      <c r="G1344" s="87" t="s">
        <v>553</v>
      </c>
      <c r="H1344" s="86">
        <v>10.98</v>
      </c>
      <c r="I1344" s="86">
        <v>1.0</v>
      </c>
      <c r="J1344" s="86">
        <v>11063.0</v>
      </c>
      <c r="K1344" s="86">
        <v>2.86</v>
      </c>
      <c r="L1344" s="86">
        <v>28.59</v>
      </c>
      <c r="M1344" s="86">
        <v>27.21</v>
      </c>
      <c r="N1344" s="86">
        <v>27.65</v>
      </c>
      <c r="O1344" s="86">
        <v>-488.0</v>
      </c>
      <c r="P1344" s="87" t="s">
        <v>535</v>
      </c>
      <c r="Q1344" s="86">
        <v>0.0</v>
      </c>
      <c r="R1344" s="86">
        <v>260.0</v>
      </c>
      <c r="S1344" s="88">
        <v>4563.0</v>
      </c>
      <c r="T1344" s="88">
        <v>41.25</v>
      </c>
      <c r="U1344" s="89">
        <v>46132.0</v>
      </c>
      <c r="V1344" s="84"/>
      <c r="W1344" s="90"/>
    </row>
    <row r="1345">
      <c r="A1345" s="83" t="s">
        <v>3358</v>
      </c>
      <c r="B1345" s="84" t="s">
        <v>3359</v>
      </c>
      <c r="C1345" s="84" t="s">
        <v>538</v>
      </c>
      <c r="D1345" s="86">
        <v>14.25</v>
      </c>
      <c r="E1345" s="86">
        <v>-0.75</v>
      </c>
      <c r="F1345" s="86">
        <v>-5.0</v>
      </c>
      <c r="G1345" s="87" t="s">
        <v>585</v>
      </c>
      <c r="H1345" s="86">
        <v>-2.95</v>
      </c>
      <c r="I1345" s="86">
        <v>0.0</v>
      </c>
      <c r="J1345" s="86">
        <v>851.0</v>
      </c>
      <c r="K1345" s="86">
        <v>0.61</v>
      </c>
      <c r="L1345" s="86">
        <v>14.9</v>
      </c>
      <c r="M1345" s="86">
        <v>14.99</v>
      </c>
      <c r="N1345" s="86">
        <v>15.41</v>
      </c>
      <c r="O1345" s="86">
        <v>-102.0</v>
      </c>
      <c r="P1345" s="87" t="s">
        <v>524</v>
      </c>
      <c r="Q1345" s="86">
        <v>0.0</v>
      </c>
      <c r="R1345" s="86">
        <v>0.0</v>
      </c>
      <c r="S1345" s="88">
        <v>0.0</v>
      </c>
      <c r="T1345" s="88">
        <v>0.0</v>
      </c>
      <c r="U1345" s="89">
        <v>46132.0</v>
      </c>
      <c r="V1345" s="84"/>
      <c r="W1345" s="90"/>
    </row>
    <row r="1346">
      <c r="A1346" s="83" t="s">
        <v>3360</v>
      </c>
      <c r="B1346" s="84" t="s">
        <v>3361</v>
      </c>
      <c r="C1346" s="84" t="s">
        <v>859</v>
      </c>
      <c r="D1346" s="86">
        <v>35.45</v>
      </c>
      <c r="E1346" s="86">
        <v>-0.2</v>
      </c>
      <c r="F1346" s="86">
        <v>-0.56</v>
      </c>
      <c r="G1346" s="87" t="s">
        <v>566</v>
      </c>
      <c r="H1346" s="86">
        <v>0.58</v>
      </c>
      <c r="I1346" s="86">
        <v>0.0</v>
      </c>
      <c r="J1346" s="86">
        <v>694.0</v>
      </c>
      <c r="K1346" s="86">
        <v>0.22</v>
      </c>
      <c r="L1346" s="86">
        <v>35.51</v>
      </c>
      <c r="M1346" s="86">
        <v>35.21</v>
      </c>
      <c r="N1346" s="86">
        <v>35.13</v>
      </c>
      <c r="O1346" s="86">
        <v>-107.0</v>
      </c>
      <c r="P1346" s="87" t="s">
        <v>664</v>
      </c>
      <c r="Q1346" s="86">
        <v>0.0</v>
      </c>
      <c r="R1346" s="86">
        <v>-6.0</v>
      </c>
      <c r="S1346" s="88">
        <v>109.0</v>
      </c>
      <c r="T1346" s="88">
        <v>15.71</v>
      </c>
      <c r="U1346" s="89">
        <v>46132.0</v>
      </c>
      <c r="V1346" s="84"/>
      <c r="W1346" s="90"/>
    </row>
    <row r="1347">
      <c r="A1347" s="83" t="s">
        <v>3362</v>
      </c>
      <c r="B1347" s="84" t="s">
        <v>3363</v>
      </c>
      <c r="C1347" s="84" t="s">
        <v>764</v>
      </c>
      <c r="D1347" s="86">
        <v>17.45</v>
      </c>
      <c r="E1347" s="86">
        <v>0.0</v>
      </c>
      <c r="F1347" s="86">
        <v>0.0</v>
      </c>
      <c r="G1347" s="87" t="s">
        <v>544</v>
      </c>
      <c r="H1347" s="86">
        <v>-3.61</v>
      </c>
      <c r="I1347" s="86">
        <v>1.0</v>
      </c>
      <c r="J1347" s="86">
        <v>1.0</v>
      </c>
      <c r="K1347" s="86">
        <v>0.0</v>
      </c>
      <c r="L1347" s="86">
        <v>17.7</v>
      </c>
      <c r="M1347" s="86">
        <v>18.82</v>
      </c>
      <c r="N1347" s="86">
        <v>18.51</v>
      </c>
      <c r="O1347" s="86">
        <v>0.0</v>
      </c>
      <c r="P1347" s="87" t="s">
        <v>516</v>
      </c>
      <c r="Q1347" s="86">
        <v>0.0</v>
      </c>
      <c r="R1347" s="86">
        <v>0.0</v>
      </c>
      <c r="S1347" s="88">
        <v>0.0</v>
      </c>
      <c r="T1347" s="88">
        <v>0.0</v>
      </c>
      <c r="U1347" s="89">
        <v>46132.0</v>
      </c>
      <c r="V1347" s="84"/>
      <c r="W1347" s="90"/>
    </row>
    <row r="1348">
      <c r="A1348" s="83" t="s">
        <v>3364</v>
      </c>
      <c r="B1348" s="84" t="s">
        <v>3365</v>
      </c>
      <c r="C1348" s="84" t="s">
        <v>557</v>
      </c>
      <c r="D1348" s="86">
        <v>50.7</v>
      </c>
      <c r="E1348" s="86">
        <v>-1.3</v>
      </c>
      <c r="F1348" s="86">
        <v>-2.5</v>
      </c>
      <c r="G1348" s="87" t="s">
        <v>833</v>
      </c>
      <c r="H1348" s="86">
        <v>6.3</v>
      </c>
      <c r="I1348" s="86">
        <v>0.0</v>
      </c>
      <c r="J1348" s="86">
        <v>793.0</v>
      </c>
      <c r="K1348" s="86">
        <v>0.72</v>
      </c>
      <c r="L1348" s="86">
        <v>49.84</v>
      </c>
      <c r="M1348" s="86">
        <v>48.16</v>
      </c>
      <c r="N1348" s="86">
        <v>47.41</v>
      </c>
      <c r="O1348" s="86">
        <v>-225.0</v>
      </c>
      <c r="P1348" s="87" t="s">
        <v>553</v>
      </c>
      <c r="Q1348" s="86">
        <v>0.0</v>
      </c>
      <c r="R1348" s="86">
        <v>-10.0</v>
      </c>
      <c r="S1348" s="88">
        <v>160.0</v>
      </c>
      <c r="T1348" s="88">
        <v>20.18</v>
      </c>
      <c r="U1348" s="89">
        <v>46132.0</v>
      </c>
      <c r="V1348" s="84"/>
      <c r="W1348" s="90"/>
    </row>
    <row r="1349">
      <c r="A1349" s="83" t="s">
        <v>3366</v>
      </c>
      <c r="B1349" s="84" t="s">
        <v>3367</v>
      </c>
      <c r="C1349" s="84" t="s">
        <v>588</v>
      </c>
      <c r="D1349" s="86">
        <v>28.3</v>
      </c>
      <c r="E1349" s="86">
        <v>0.3</v>
      </c>
      <c r="F1349" s="86">
        <v>1.07</v>
      </c>
      <c r="G1349" s="87" t="s">
        <v>554</v>
      </c>
      <c r="H1349" s="86">
        <v>32.84</v>
      </c>
      <c r="I1349" s="86">
        <v>2.0</v>
      </c>
      <c r="J1349" s="86">
        <v>101.0</v>
      </c>
      <c r="K1349" s="86">
        <v>0.01</v>
      </c>
      <c r="L1349" s="86">
        <v>26.08</v>
      </c>
      <c r="M1349" s="86">
        <v>22.74</v>
      </c>
      <c r="N1349" s="86">
        <v>20.32</v>
      </c>
      <c r="O1349" s="86">
        <v>63.0</v>
      </c>
      <c r="P1349" s="87" t="s">
        <v>554</v>
      </c>
      <c r="Q1349" s="86">
        <v>0.0</v>
      </c>
      <c r="R1349" s="86">
        <v>2.0</v>
      </c>
      <c r="S1349" s="88">
        <v>0.0</v>
      </c>
      <c r="T1349" s="88">
        <v>0.0</v>
      </c>
      <c r="U1349" s="89">
        <v>46132.0</v>
      </c>
      <c r="V1349" s="84"/>
      <c r="W1349" s="90"/>
    </row>
    <row r="1350">
      <c r="A1350" s="83" t="s">
        <v>3368</v>
      </c>
      <c r="B1350" s="84" t="s">
        <v>3369</v>
      </c>
      <c r="C1350" s="84" t="s">
        <v>533</v>
      </c>
      <c r="D1350" s="86">
        <v>38.5</v>
      </c>
      <c r="E1350" s="86">
        <v>-0.8</v>
      </c>
      <c r="F1350" s="86">
        <v>-2.04</v>
      </c>
      <c r="G1350" s="87" t="s">
        <v>549</v>
      </c>
      <c r="H1350" s="86">
        <v>-1.76</v>
      </c>
      <c r="I1350" s="86">
        <v>0.0</v>
      </c>
      <c r="J1350" s="86">
        <v>98.0</v>
      </c>
      <c r="K1350" s="86">
        <v>0.34</v>
      </c>
      <c r="L1350" s="86">
        <v>38.78</v>
      </c>
      <c r="M1350" s="86">
        <v>39.2</v>
      </c>
      <c r="N1350" s="86">
        <v>39.28</v>
      </c>
      <c r="O1350" s="86">
        <v>2.0</v>
      </c>
      <c r="P1350" s="87" t="s">
        <v>578</v>
      </c>
      <c r="Q1350" s="86">
        <v>0.0</v>
      </c>
      <c r="R1350" s="86">
        <v>0.0</v>
      </c>
      <c r="S1350" s="88">
        <v>0.0</v>
      </c>
      <c r="T1350" s="88">
        <v>0.0</v>
      </c>
      <c r="U1350" s="89">
        <v>46132.0</v>
      </c>
      <c r="V1350" s="84"/>
      <c r="W1350" s="90"/>
    </row>
    <row r="1351">
      <c r="A1351" s="83" t="s">
        <v>3370</v>
      </c>
      <c r="B1351" s="84" t="s">
        <v>3371</v>
      </c>
      <c r="C1351" s="84" t="s">
        <v>588</v>
      </c>
      <c r="D1351" s="86">
        <v>42.2</v>
      </c>
      <c r="E1351" s="86">
        <v>1.55</v>
      </c>
      <c r="F1351" s="86">
        <v>3.81</v>
      </c>
      <c r="G1351" s="87" t="s">
        <v>525</v>
      </c>
      <c r="H1351" s="86">
        <v>5.07</v>
      </c>
      <c r="I1351" s="86">
        <v>0.0</v>
      </c>
      <c r="J1351" s="86">
        <v>855.0</v>
      </c>
      <c r="K1351" s="86">
        <v>0.44</v>
      </c>
      <c r="L1351" s="86">
        <v>41.07</v>
      </c>
      <c r="M1351" s="86">
        <v>40.61</v>
      </c>
      <c r="N1351" s="86">
        <v>40.41</v>
      </c>
      <c r="O1351" s="86">
        <v>95.0</v>
      </c>
      <c r="P1351" s="87" t="s">
        <v>525</v>
      </c>
      <c r="Q1351" s="86">
        <v>0.0</v>
      </c>
      <c r="R1351" s="86">
        <v>0.0</v>
      </c>
      <c r="S1351" s="88">
        <v>104.0</v>
      </c>
      <c r="T1351" s="88">
        <v>12.16</v>
      </c>
      <c r="U1351" s="89">
        <v>46132.0</v>
      </c>
      <c r="V1351" s="84"/>
      <c r="W1351" s="90"/>
    </row>
    <row r="1352">
      <c r="A1352" s="83" t="s">
        <v>3372</v>
      </c>
      <c r="B1352" s="84" t="s">
        <v>3373</v>
      </c>
      <c r="C1352" s="84" t="s">
        <v>519</v>
      </c>
      <c r="D1352" s="86">
        <v>42.75</v>
      </c>
      <c r="E1352" s="86">
        <v>0.1</v>
      </c>
      <c r="F1352" s="86">
        <v>0.23</v>
      </c>
      <c r="G1352" s="87" t="s">
        <v>539</v>
      </c>
      <c r="H1352" s="86">
        <v>-0.23</v>
      </c>
      <c r="I1352" s="86">
        <v>0.0</v>
      </c>
      <c r="J1352" s="86">
        <v>566.0</v>
      </c>
      <c r="K1352" s="86">
        <v>0.13</v>
      </c>
      <c r="L1352" s="86">
        <v>42.66</v>
      </c>
      <c r="M1352" s="86">
        <v>42.83</v>
      </c>
      <c r="N1352" s="86">
        <v>43.56</v>
      </c>
      <c r="O1352" s="86">
        <v>-87.0</v>
      </c>
      <c r="P1352" s="87" t="s">
        <v>664</v>
      </c>
      <c r="Q1352" s="86">
        <v>126.0</v>
      </c>
      <c r="R1352" s="86">
        <v>-62.0</v>
      </c>
      <c r="S1352" s="88">
        <v>59.0</v>
      </c>
      <c r="T1352" s="88">
        <v>10.42</v>
      </c>
      <c r="U1352" s="89">
        <v>46132.0</v>
      </c>
      <c r="V1352" s="84"/>
      <c r="W1352" s="90"/>
    </row>
    <row r="1353">
      <c r="A1353" s="83" t="s">
        <v>3374</v>
      </c>
      <c r="B1353" s="84" t="s">
        <v>3375</v>
      </c>
      <c r="C1353" s="84" t="s">
        <v>547</v>
      </c>
      <c r="D1353" s="86">
        <v>69.7</v>
      </c>
      <c r="E1353" s="86">
        <v>-0.8</v>
      </c>
      <c r="F1353" s="86">
        <v>-1.13</v>
      </c>
      <c r="G1353" s="87" t="s">
        <v>585</v>
      </c>
      <c r="H1353" s="86">
        <v>-0.27</v>
      </c>
      <c r="I1353" s="86">
        <v>0.0</v>
      </c>
      <c r="J1353" s="86">
        <v>103.0</v>
      </c>
      <c r="K1353" s="86">
        <v>0.09</v>
      </c>
      <c r="L1353" s="86">
        <v>70.2</v>
      </c>
      <c r="M1353" s="86">
        <v>69.47</v>
      </c>
      <c r="N1353" s="86">
        <v>68.59</v>
      </c>
      <c r="O1353" s="86">
        <v>8.0</v>
      </c>
      <c r="P1353" s="87" t="s">
        <v>539</v>
      </c>
      <c r="Q1353" s="86">
        <v>-20.0</v>
      </c>
      <c r="R1353" s="86">
        <v>0.0</v>
      </c>
      <c r="S1353" s="88">
        <v>18.0</v>
      </c>
      <c r="T1353" s="88">
        <v>17.48</v>
      </c>
      <c r="U1353" s="89">
        <v>46132.0</v>
      </c>
      <c r="V1353" s="84"/>
      <c r="W1353" s="90"/>
    </row>
    <row r="1354">
      <c r="A1354" s="83" t="s">
        <v>3376</v>
      </c>
      <c r="B1354" s="84" t="s">
        <v>3377</v>
      </c>
      <c r="C1354" s="84" t="s">
        <v>523</v>
      </c>
      <c r="D1354" s="86">
        <v>107.0</v>
      </c>
      <c r="E1354" s="86">
        <v>-1.5</v>
      </c>
      <c r="F1354" s="86">
        <v>-1.38</v>
      </c>
      <c r="G1354" s="87" t="s">
        <v>664</v>
      </c>
      <c r="H1354" s="86">
        <v>2.99</v>
      </c>
      <c r="I1354" s="86">
        <v>0.0</v>
      </c>
      <c r="J1354" s="86">
        <v>266.0</v>
      </c>
      <c r="K1354" s="86">
        <v>0.53</v>
      </c>
      <c r="L1354" s="86">
        <v>106.4</v>
      </c>
      <c r="M1354" s="86">
        <v>105.1</v>
      </c>
      <c r="N1354" s="86">
        <v>104.55</v>
      </c>
      <c r="O1354" s="86">
        <v>-85.0</v>
      </c>
      <c r="P1354" s="87" t="s">
        <v>516</v>
      </c>
      <c r="Q1354" s="86">
        <v>0.0</v>
      </c>
      <c r="R1354" s="86">
        <v>-3.0</v>
      </c>
      <c r="S1354" s="88">
        <v>24.0</v>
      </c>
      <c r="T1354" s="88">
        <v>9.02</v>
      </c>
      <c r="U1354" s="89">
        <v>46132.0</v>
      </c>
      <c r="V1354" s="84"/>
      <c r="W1354" s="90"/>
    </row>
    <row r="1355">
      <c r="A1355" s="83" t="s">
        <v>3378</v>
      </c>
      <c r="B1355" s="84" t="s">
        <v>3379</v>
      </c>
      <c r="C1355" s="84" t="s">
        <v>561</v>
      </c>
      <c r="D1355" s="86">
        <v>678.0</v>
      </c>
      <c r="E1355" s="86">
        <v>35.0</v>
      </c>
      <c r="F1355" s="86">
        <v>5.44</v>
      </c>
      <c r="G1355" s="87" t="s">
        <v>674</v>
      </c>
      <c r="H1355" s="86">
        <v>8.39</v>
      </c>
      <c r="I1355" s="86">
        <v>3.0</v>
      </c>
      <c r="J1355" s="86">
        <v>9523.0</v>
      </c>
      <c r="K1355" s="86">
        <v>0.6</v>
      </c>
      <c r="L1355" s="86">
        <v>636.2</v>
      </c>
      <c r="M1355" s="86">
        <v>625.4</v>
      </c>
      <c r="N1355" s="86">
        <v>561.27</v>
      </c>
      <c r="O1355" s="86">
        <v>135.0</v>
      </c>
      <c r="P1355" s="87" t="s">
        <v>554</v>
      </c>
      <c r="Q1355" s="86">
        <v>-238.0</v>
      </c>
      <c r="R1355" s="86">
        <v>897.0</v>
      </c>
      <c r="S1355" s="88">
        <v>0.0</v>
      </c>
      <c r="T1355" s="88">
        <v>0.0</v>
      </c>
      <c r="U1355" s="89">
        <v>46132.0</v>
      </c>
      <c r="V1355" s="84" t="s">
        <v>3380</v>
      </c>
      <c r="W1355" s="90"/>
    </row>
    <row r="1356">
      <c r="A1356" s="83" t="s">
        <v>3381</v>
      </c>
      <c r="B1356" s="84" t="s">
        <v>3382</v>
      </c>
      <c r="C1356" s="84" t="s">
        <v>754</v>
      </c>
      <c r="D1356" s="86">
        <v>157.0</v>
      </c>
      <c r="E1356" s="86">
        <v>0.5</v>
      </c>
      <c r="F1356" s="86">
        <v>0.32</v>
      </c>
      <c r="G1356" s="87" t="s">
        <v>554</v>
      </c>
      <c r="H1356" s="86">
        <v>3.58</v>
      </c>
      <c r="I1356" s="86">
        <v>0.0</v>
      </c>
      <c r="J1356" s="86">
        <v>171.0</v>
      </c>
      <c r="K1356" s="86">
        <v>0.19</v>
      </c>
      <c r="L1356" s="86">
        <v>155.6</v>
      </c>
      <c r="M1356" s="86">
        <v>153.05</v>
      </c>
      <c r="N1356" s="86">
        <v>151.57</v>
      </c>
      <c r="O1356" s="86">
        <v>-11.0</v>
      </c>
      <c r="P1356" s="87" t="s">
        <v>585</v>
      </c>
      <c r="Q1356" s="86">
        <v>-1.0</v>
      </c>
      <c r="R1356" s="86">
        <v>0.0</v>
      </c>
      <c r="S1356" s="88">
        <v>13.0</v>
      </c>
      <c r="T1356" s="88">
        <v>7.6</v>
      </c>
      <c r="U1356" s="89">
        <v>46132.0</v>
      </c>
      <c r="V1356" s="84"/>
      <c r="W1356" s="90"/>
    </row>
    <row r="1357">
      <c r="A1357" s="83" t="s">
        <v>3383</v>
      </c>
      <c r="B1357" s="84" t="s">
        <v>3384</v>
      </c>
      <c r="C1357" s="84" t="s">
        <v>754</v>
      </c>
      <c r="D1357" s="86">
        <v>73.0</v>
      </c>
      <c r="E1357" s="86">
        <v>-0.8</v>
      </c>
      <c r="F1357" s="86">
        <v>-1.08</v>
      </c>
      <c r="G1357" s="87" t="s">
        <v>562</v>
      </c>
      <c r="H1357" s="86">
        <v>-0.12</v>
      </c>
      <c r="I1357" s="86">
        <v>0.0</v>
      </c>
      <c r="J1357" s="86">
        <v>35.0</v>
      </c>
      <c r="K1357" s="86">
        <v>0.03</v>
      </c>
      <c r="L1357" s="86">
        <v>73.34</v>
      </c>
      <c r="M1357" s="86">
        <v>73.05</v>
      </c>
      <c r="N1357" s="86">
        <v>72.67</v>
      </c>
      <c r="O1357" s="86">
        <v>-2.0</v>
      </c>
      <c r="P1357" s="87" t="s">
        <v>585</v>
      </c>
      <c r="Q1357" s="86">
        <v>0.0</v>
      </c>
      <c r="R1357" s="86">
        <v>1.0</v>
      </c>
      <c r="S1357" s="88">
        <v>2.0</v>
      </c>
      <c r="T1357" s="88">
        <v>5.71</v>
      </c>
      <c r="U1357" s="89">
        <v>46132.0</v>
      </c>
      <c r="V1357" s="84"/>
      <c r="W1357" s="90"/>
    </row>
    <row r="1358">
      <c r="A1358" s="83" t="s">
        <v>3385</v>
      </c>
      <c r="B1358" s="84" t="s">
        <v>3386</v>
      </c>
      <c r="C1358" s="84" t="s">
        <v>565</v>
      </c>
      <c r="D1358" s="86">
        <v>46.85</v>
      </c>
      <c r="E1358" s="86">
        <v>0.0</v>
      </c>
      <c r="F1358" s="86">
        <v>0.0</v>
      </c>
      <c r="G1358" s="87" t="s">
        <v>524</v>
      </c>
      <c r="H1358" s="86">
        <v>0.75</v>
      </c>
      <c r="I1358" s="86">
        <v>0.0</v>
      </c>
      <c r="J1358" s="86">
        <v>16.0</v>
      </c>
      <c r="K1358" s="86">
        <v>0.05</v>
      </c>
      <c r="L1358" s="86">
        <v>46.84</v>
      </c>
      <c r="M1358" s="86">
        <v>46.34</v>
      </c>
      <c r="N1358" s="86">
        <v>46.46</v>
      </c>
      <c r="O1358" s="86">
        <v>7.0</v>
      </c>
      <c r="P1358" s="87" t="s">
        <v>612</v>
      </c>
      <c r="Q1358" s="86">
        <v>0.0</v>
      </c>
      <c r="R1358" s="86">
        <v>0.0</v>
      </c>
      <c r="S1358" s="88">
        <v>0.0</v>
      </c>
      <c r="T1358" s="88">
        <v>0.0</v>
      </c>
      <c r="U1358" s="89">
        <v>46132.0</v>
      </c>
      <c r="V1358" s="84"/>
      <c r="W1358" s="90"/>
    </row>
    <row r="1359">
      <c r="A1359" s="83" t="s">
        <v>3387</v>
      </c>
      <c r="B1359" s="84" t="s">
        <v>3388</v>
      </c>
      <c r="C1359" s="84" t="s">
        <v>523</v>
      </c>
      <c r="D1359" s="86">
        <v>73.4</v>
      </c>
      <c r="E1359" s="86">
        <v>-0.6</v>
      </c>
      <c r="F1359" s="86">
        <v>-0.81</v>
      </c>
      <c r="G1359" s="87" t="s">
        <v>553</v>
      </c>
      <c r="H1359" s="86">
        <v>-1.07</v>
      </c>
      <c r="I1359" s="86">
        <v>0.0</v>
      </c>
      <c r="J1359" s="86">
        <v>114.0</v>
      </c>
      <c r="K1359" s="86">
        <v>0.33</v>
      </c>
      <c r="L1359" s="86">
        <v>74.4</v>
      </c>
      <c r="M1359" s="86">
        <v>75.04</v>
      </c>
      <c r="N1359" s="86">
        <v>78.61</v>
      </c>
      <c r="O1359" s="86">
        <v>25.0</v>
      </c>
      <c r="P1359" s="87" t="s">
        <v>534</v>
      </c>
      <c r="Q1359" s="86">
        <v>0.0</v>
      </c>
      <c r="R1359" s="86">
        <v>0.0</v>
      </c>
      <c r="S1359" s="88">
        <v>5.0</v>
      </c>
      <c r="T1359" s="88">
        <v>4.39</v>
      </c>
      <c r="U1359" s="89">
        <v>46132.0</v>
      </c>
      <c r="V1359" s="84"/>
      <c r="W1359" s="90"/>
    </row>
    <row r="1360">
      <c r="A1360" s="83" t="s">
        <v>3389</v>
      </c>
      <c r="B1360" s="84" t="s">
        <v>3390</v>
      </c>
      <c r="C1360" s="84" t="s">
        <v>588</v>
      </c>
      <c r="D1360" s="86">
        <v>77.7</v>
      </c>
      <c r="E1360" s="86">
        <v>-1.3</v>
      </c>
      <c r="F1360" s="86">
        <v>-1.65</v>
      </c>
      <c r="G1360" s="87" t="s">
        <v>544</v>
      </c>
      <c r="H1360" s="86">
        <v>-6.38</v>
      </c>
      <c r="I1360" s="86">
        <v>0.0</v>
      </c>
      <c r="J1360" s="86">
        <v>1000.0</v>
      </c>
      <c r="K1360" s="86">
        <v>0.32</v>
      </c>
      <c r="L1360" s="86">
        <v>79.78</v>
      </c>
      <c r="M1360" s="86">
        <v>81.1</v>
      </c>
      <c r="N1360" s="86">
        <v>79.3</v>
      </c>
      <c r="O1360" s="86">
        <v>-434.0</v>
      </c>
      <c r="P1360" s="87" t="s">
        <v>516</v>
      </c>
      <c r="Q1360" s="86">
        <v>0.0</v>
      </c>
      <c r="R1360" s="86">
        <v>-41.0</v>
      </c>
      <c r="S1360" s="88">
        <v>65.0</v>
      </c>
      <c r="T1360" s="88">
        <v>6.5</v>
      </c>
      <c r="U1360" s="89">
        <v>46132.0</v>
      </c>
      <c r="V1360" s="84"/>
      <c r="W1360" s="90"/>
    </row>
    <row r="1361">
      <c r="A1361" s="83" t="s">
        <v>3391</v>
      </c>
      <c r="B1361" s="84" t="s">
        <v>3392</v>
      </c>
      <c r="C1361" s="84" t="s">
        <v>707</v>
      </c>
      <c r="D1361" s="86">
        <v>45.35</v>
      </c>
      <c r="E1361" s="86">
        <v>0.05</v>
      </c>
      <c r="F1361" s="86">
        <v>0.11</v>
      </c>
      <c r="G1361" s="87" t="s">
        <v>674</v>
      </c>
      <c r="H1361" s="86">
        <v>1.46</v>
      </c>
      <c r="I1361" s="86">
        <v>0.0</v>
      </c>
      <c r="J1361" s="86">
        <v>226.0</v>
      </c>
      <c r="K1361" s="86">
        <v>0.14</v>
      </c>
      <c r="L1361" s="86">
        <v>45.2</v>
      </c>
      <c r="M1361" s="86">
        <v>44.46</v>
      </c>
      <c r="N1361" s="86">
        <v>43.85</v>
      </c>
      <c r="O1361" s="86">
        <v>28.0</v>
      </c>
      <c r="P1361" s="87" t="s">
        <v>525</v>
      </c>
      <c r="Q1361" s="86">
        <v>0.0</v>
      </c>
      <c r="R1361" s="86">
        <v>2.0</v>
      </c>
      <c r="S1361" s="88">
        <v>21.0</v>
      </c>
      <c r="T1361" s="88">
        <v>9.29</v>
      </c>
      <c r="U1361" s="89">
        <v>46132.0</v>
      </c>
      <c r="V1361" s="84"/>
      <c r="W1361" s="90"/>
    </row>
    <row r="1362">
      <c r="A1362" s="83" t="s">
        <v>3393</v>
      </c>
      <c r="B1362" s="84" t="s">
        <v>3394</v>
      </c>
      <c r="C1362" s="84" t="s">
        <v>543</v>
      </c>
      <c r="D1362" s="86">
        <v>50.9</v>
      </c>
      <c r="E1362" s="86">
        <v>-0.1</v>
      </c>
      <c r="F1362" s="86">
        <v>-0.2</v>
      </c>
      <c r="G1362" s="87" t="s">
        <v>833</v>
      </c>
      <c r="H1362" s="86">
        <v>0.8</v>
      </c>
      <c r="I1362" s="86">
        <v>0.0</v>
      </c>
      <c r="J1362" s="86">
        <v>6.0</v>
      </c>
      <c r="K1362" s="86">
        <v>0.02</v>
      </c>
      <c r="L1362" s="86">
        <v>50.48</v>
      </c>
      <c r="M1362" s="86">
        <v>50.16</v>
      </c>
      <c r="N1362" s="86">
        <v>49.61</v>
      </c>
      <c r="O1362" s="86">
        <v>5.0</v>
      </c>
      <c r="P1362" s="87" t="s">
        <v>525</v>
      </c>
      <c r="Q1362" s="86">
        <v>0.0</v>
      </c>
      <c r="R1362" s="86">
        <v>0.0</v>
      </c>
      <c r="S1362" s="88">
        <v>1.0</v>
      </c>
      <c r="T1362" s="88">
        <v>16.67</v>
      </c>
      <c r="U1362" s="89">
        <v>46132.0</v>
      </c>
      <c r="V1362" s="84"/>
      <c r="W1362" s="90"/>
    </row>
    <row r="1363">
      <c r="A1363" s="83" t="s">
        <v>3395</v>
      </c>
      <c r="B1363" s="84" t="s">
        <v>3396</v>
      </c>
      <c r="C1363" s="84" t="s">
        <v>601</v>
      </c>
      <c r="D1363" s="86">
        <v>25.0</v>
      </c>
      <c r="E1363" s="86">
        <v>-0.4</v>
      </c>
      <c r="F1363" s="86">
        <v>-1.57</v>
      </c>
      <c r="G1363" s="87" t="s">
        <v>535</v>
      </c>
      <c r="H1363" s="86">
        <v>8.45</v>
      </c>
      <c r="I1363" s="86">
        <v>1.0</v>
      </c>
      <c r="J1363" s="86">
        <v>93.0</v>
      </c>
      <c r="K1363" s="86">
        <v>0.21</v>
      </c>
      <c r="L1363" s="86">
        <v>24.8</v>
      </c>
      <c r="M1363" s="86">
        <v>23.96</v>
      </c>
      <c r="N1363" s="86">
        <v>24.37</v>
      </c>
      <c r="O1363" s="86">
        <v>-27.0</v>
      </c>
      <c r="P1363" s="87" t="s">
        <v>535</v>
      </c>
      <c r="Q1363" s="86">
        <v>0.0</v>
      </c>
      <c r="R1363" s="86">
        <v>0.0</v>
      </c>
      <c r="S1363" s="88">
        <v>14.0</v>
      </c>
      <c r="T1363" s="88">
        <v>15.05</v>
      </c>
      <c r="U1363" s="89">
        <v>46132.0</v>
      </c>
      <c r="V1363" s="84"/>
      <c r="W1363" s="90"/>
    </row>
    <row r="1364">
      <c r="A1364" s="83" t="s">
        <v>3397</v>
      </c>
      <c r="B1364" s="84" t="s">
        <v>3398</v>
      </c>
      <c r="C1364" s="84" t="s">
        <v>561</v>
      </c>
      <c r="D1364" s="86">
        <v>33.05</v>
      </c>
      <c r="E1364" s="86">
        <v>0.5</v>
      </c>
      <c r="F1364" s="86">
        <v>1.54</v>
      </c>
      <c r="G1364" s="87" t="s">
        <v>540</v>
      </c>
      <c r="H1364" s="86">
        <v>4.29</v>
      </c>
      <c r="I1364" s="86">
        <v>0.0</v>
      </c>
      <c r="J1364" s="86">
        <v>422.0</v>
      </c>
      <c r="K1364" s="86">
        <v>0.52</v>
      </c>
      <c r="L1364" s="86">
        <v>32.15</v>
      </c>
      <c r="M1364" s="86">
        <v>31.95</v>
      </c>
      <c r="N1364" s="86">
        <v>32.16</v>
      </c>
      <c r="O1364" s="86">
        <v>-16.0</v>
      </c>
      <c r="P1364" s="87" t="s">
        <v>773</v>
      </c>
      <c r="Q1364" s="86">
        <v>0.0</v>
      </c>
      <c r="R1364" s="86">
        <v>-1.0</v>
      </c>
      <c r="S1364" s="88">
        <v>0.0</v>
      </c>
      <c r="T1364" s="88">
        <v>0.0</v>
      </c>
      <c r="U1364" s="89">
        <v>46132.0</v>
      </c>
      <c r="V1364" s="84"/>
      <c r="W1364" s="90"/>
    </row>
    <row r="1365">
      <c r="A1365" s="83" t="s">
        <v>3399</v>
      </c>
      <c r="B1365" s="84" t="s">
        <v>3400</v>
      </c>
      <c r="C1365" s="84" t="s">
        <v>547</v>
      </c>
      <c r="D1365" s="86">
        <v>90.0</v>
      </c>
      <c r="E1365" s="86">
        <v>1.2</v>
      </c>
      <c r="F1365" s="86">
        <v>1.35</v>
      </c>
      <c r="G1365" s="87" t="s">
        <v>612</v>
      </c>
      <c r="H1365" s="86">
        <v>-4.08</v>
      </c>
      <c r="I1365" s="86">
        <v>2.0</v>
      </c>
      <c r="J1365" s="86">
        <v>56.0</v>
      </c>
      <c r="K1365" s="86">
        <v>0.08</v>
      </c>
      <c r="L1365" s="86">
        <v>90.88</v>
      </c>
      <c r="M1365" s="86">
        <v>92.56</v>
      </c>
      <c r="N1365" s="86">
        <v>93.24</v>
      </c>
      <c r="O1365" s="86">
        <v>6.0</v>
      </c>
      <c r="P1365" s="87" t="s">
        <v>575</v>
      </c>
      <c r="Q1365" s="86">
        <v>0.0</v>
      </c>
      <c r="R1365" s="86">
        <v>-1.0</v>
      </c>
      <c r="S1365" s="88">
        <v>13.0</v>
      </c>
      <c r="T1365" s="88">
        <v>23.21</v>
      </c>
      <c r="U1365" s="89">
        <v>46132.0</v>
      </c>
      <c r="V1365" s="84"/>
      <c r="W1365" s="90"/>
    </row>
    <row r="1366">
      <c r="A1366" s="83" t="s">
        <v>3401</v>
      </c>
      <c r="B1366" s="84" t="s">
        <v>3402</v>
      </c>
      <c r="C1366" s="84" t="s">
        <v>588</v>
      </c>
      <c r="D1366" s="86">
        <v>11.9</v>
      </c>
      <c r="E1366" s="86">
        <v>-0.1</v>
      </c>
      <c r="F1366" s="86">
        <v>-0.83</v>
      </c>
      <c r="G1366" s="87" t="s">
        <v>544</v>
      </c>
      <c r="H1366" s="86">
        <v>-1.23</v>
      </c>
      <c r="I1366" s="86">
        <v>0.0</v>
      </c>
      <c r="J1366" s="86">
        <v>2202.0</v>
      </c>
      <c r="K1366" s="86">
        <v>0.59</v>
      </c>
      <c r="L1366" s="86">
        <v>12.07</v>
      </c>
      <c r="M1366" s="86">
        <v>12.08</v>
      </c>
      <c r="N1366" s="86">
        <v>12.18</v>
      </c>
      <c r="O1366" s="86">
        <v>-104.0</v>
      </c>
      <c r="P1366" s="87" t="s">
        <v>544</v>
      </c>
      <c r="Q1366" s="86">
        <v>0.0</v>
      </c>
      <c r="R1366" s="86">
        <v>0.0</v>
      </c>
      <c r="S1366" s="88">
        <v>266.0</v>
      </c>
      <c r="T1366" s="88">
        <v>12.08</v>
      </c>
      <c r="U1366" s="89">
        <v>46132.0</v>
      </c>
      <c r="V1366" s="84"/>
      <c r="W1366" s="90"/>
    </row>
    <row r="1367">
      <c r="A1367" s="83" t="s">
        <v>3403</v>
      </c>
      <c r="B1367" s="84" t="s">
        <v>3404</v>
      </c>
      <c r="C1367" s="84" t="s">
        <v>707</v>
      </c>
      <c r="D1367" s="86">
        <v>44.05</v>
      </c>
      <c r="E1367" s="86">
        <v>1.35</v>
      </c>
      <c r="F1367" s="86">
        <v>3.16</v>
      </c>
      <c r="G1367" s="87" t="s">
        <v>554</v>
      </c>
      <c r="H1367" s="86">
        <v>10.53</v>
      </c>
      <c r="I1367" s="86">
        <v>1.0</v>
      </c>
      <c r="J1367" s="86">
        <v>4413.0</v>
      </c>
      <c r="K1367" s="86">
        <v>2.42</v>
      </c>
      <c r="L1367" s="86">
        <v>41.81</v>
      </c>
      <c r="M1367" s="86">
        <v>39.31</v>
      </c>
      <c r="N1367" s="86">
        <v>37.39</v>
      </c>
      <c r="O1367" s="86">
        <v>-380.0</v>
      </c>
      <c r="P1367" s="87" t="s">
        <v>833</v>
      </c>
      <c r="Q1367" s="86">
        <v>0.0</v>
      </c>
      <c r="R1367" s="86">
        <v>-1.0</v>
      </c>
      <c r="S1367" s="88">
        <v>1541.0</v>
      </c>
      <c r="T1367" s="88">
        <v>34.92</v>
      </c>
      <c r="U1367" s="89">
        <v>46132.0</v>
      </c>
      <c r="V1367" s="84"/>
      <c r="W1367" s="90"/>
    </row>
    <row r="1368">
      <c r="A1368" s="83" t="s">
        <v>3405</v>
      </c>
      <c r="B1368" s="84" t="s">
        <v>3406</v>
      </c>
      <c r="C1368" s="84" t="s">
        <v>547</v>
      </c>
      <c r="D1368" s="86">
        <v>21.75</v>
      </c>
      <c r="E1368" s="86">
        <v>-0.05</v>
      </c>
      <c r="F1368" s="86">
        <v>-0.23</v>
      </c>
      <c r="G1368" s="87" t="s">
        <v>562</v>
      </c>
      <c r="H1368" s="86">
        <v>2.35</v>
      </c>
      <c r="I1368" s="86">
        <v>0.0</v>
      </c>
      <c r="J1368" s="86">
        <v>214.0</v>
      </c>
      <c r="K1368" s="86">
        <v>0.07</v>
      </c>
      <c r="L1368" s="86">
        <v>21.56</v>
      </c>
      <c r="M1368" s="86">
        <v>21.36</v>
      </c>
      <c r="N1368" s="86">
        <v>21.16</v>
      </c>
      <c r="O1368" s="86">
        <v>2.0</v>
      </c>
      <c r="P1368" s="87" t="s">
        <v>525</v>
      </c>
      <c r="Q1368" s="86">
        <v>0.0</v>
      </c>
      <c r="R1368" s="86">
        <v>-11.0</v>
      </c>
      <c r="S1368" s="88">
        <v>24.0</v>
      </c>
      <c r="T1368" s="88">
        <v>11.21</v>
      </c>
      <c r="U1368" s="89">
        <v>46132.0</v>
      </c>
      <c r="V1368" s="84"/>
      <c r="W1368" s="90"/>
    </row>
    <row r="1369">
      <c r="A1369" s="83" t="s">
        <v>3407</v>
      </c>
      <c r="B1369" s="84" t="s">
        <v>3408</v>
      </c>
      <c r="C1369" s="84" t="s">
        <v>623</v>
      </c>
      <c r="D1369" s="86">
        <v>58.0</v>
      </c>
      <c r="E1369" s="86">
        <v>-0.9</v>
      </c>
      <c r="F1369" s="86">
        <v>-1.53</v>
      </c>
      <c r="G1369" s="87" t="s">
        <v>585</v>
      </c>
      <c r="H1369" s="86">
        <v>1.43</v>
      </c>
      <c r="I1369" s="86">
        <v>0.0</v>
      </c>
      <c r="J1369" s="86">
        <v>190.0</v>
      </c>
      <c r="K1369" s="86">
        <v>0.17</v>
      </c>
      <c r="L1369" s="86">
        <v>58.24</v>
      </c>
      <c r="M1369" s="86">
        <v>57.45</v>
      </c>
      <c r="N1369" s="86">
        <v>57.16</v>
      </c>
      <c r="O1369" s="86">
        <v>61.0</v>
      </c>
      <c r="P1369" s="87" t="s">
        <v>525</v>
      </c>
      <c r="Q1369" s="86">
        <v>0.0</v>
      </c>
      <c r="R1369" s="86">
        <v>0.0</v>
      </c>
      <c r="S1369" s="88">
        <v>78.0</v>
      </c>
      <c r="T1369" s="88">
        <v>41.05</v>
      </c>
      <c r="U1369" s="89">
        <v>46132.0</v>
      </c>
      <c r="V1369" s="84"/>
      <c r="W1369" s="84"/>
    </row>
    <row r="1370">
      <c r="A1370" s="83" t="s">
        <v>3409</v>
      </c>
      <c r="B1370" s="84" t="s">
        <v>3410</v>
      </c>
      <c r="C1370" s="84" t="s">
        <v>561</v>
      </c>
      <c r="D1370" s="86">
        <v>45.5</v>
      </c>
      <c r="E1370" s="86">
        <v>-0.1</v>
      </c>
      <c r="F1370" s="86">
        <v>-0.22</v>
      </c>
      <c r="G1370" s="87" t="s">
        <v>562</v>
      </c>
      <c r="H1370" s="86">
        <v>2.7</v>
      </c>
      <c r="I1370" s="86">
        <v>0.0</v>
      </c>
      <c r="J1370" s="86">
        <v>3060.0</v>
      </c>
      <c r="K1370" s="86">
        <v>0.59</v>
      </c>
      <c r="L1370" s="86">
        <v>45.37</v>
      </c>
      <c r="M1370" s="86">
        <v>44.97</v>
      </c>
      <c r="N1370" s="86">
        <v>44.86</v>
      </c>
      <c r="O1370" s="86">
        <v>318.0</v>
      </c>
      <c r="P1370" s="87" t="s">
        <v>578</v>
      </c>
      <c r="Q1370" s="86">
        <v>0.0</v>
      </c>
      <c r="R1370" s="86">
        <v>-150.0</v>
      </c>
      <c r="S1370" s="88">
        <v>651.0</v>
      </c>
      <c r="T1370" s="88">
        <v>21.27</v>
      </c>
      <c r="U1370" s="89">
        <v>46132.0</v>
      </c>
      <c r="V1370" s="84"/>
      <c r="W1370" s="90"/>
    </row>
    <row r="1371">
      <c r="A1371" s="83" t="s">
        <v>3411</v>
      </c>
      <c r="B1371" s="84" t="s">
        <v>3412</v>
      </c>
      <c r="C1371" s="84" t="s">
        <v>533</v>
      </c>
      <c r="D1371" s="86">
        <v>1945.0</v>
      </c>
      <c r="E1371" s="86">
        <v>50.0</v>
      </c>
      <c r="F1371" s="86">
        <v>2.64</v>
      </c>
      <c r="G1371" s="87" t="s">
        <v>520</v>
      </c>
      <c r="H1371" s="86">
        <v>-0.51</v>
      </c>
      <c r="I1371" s="86">
        <v>3.0</v>
      </c>
      <c r="J1371" s="86">
        <v>380.0</v>
      </c>
      <c r="K1371" s="86">
        <v>1.41</v>
      </c>
      <c r="L1371" s="86">
        <v>1921.0</v>
      </c>
      <c r="M1371" s="86">
        <v>1935.5</v>
      </c>
      <c r="N1371" s="86">
        <v>1746.0</v>
      </c>
      <c r="O1371" s="86">
        <v>-5.0</v>
      </c>
      <c r="P1371" s="87" t="s">
        <v>833</v>
      </c>
      <c r="Q1371" s="86">
        <v>65.0</v>
      </c>
      <c r="R1371" s="86">
        <v>3.0</v>
      </c>
      <c r="S1371" s="88">
        <v>156.0</v>
      </c>
      <c r="T1371" s="88">
        <v>41.05</v>
      </c>
      <c r="U1371" s="89">
        <v>46132.0</v>
      </c>
      <c r="V1371" s="84"/>
      <c r="W1371" s="90"/>
    </row>
    <row r="1372">
      <c r="A1372" s="83" t="s">
        <v>3413</v>
      </c>
      <c r="B1372" s="84" t="s">
        <v>3414</v>
      </c>
      <c r="C1372" s="84" t="s">
        <v>557</v>
      </c>
      <c r="D1372" s="86">
        <v>19.4</v>
      </c>
      <c r="E1372" s="86">
        <v>0.15</v>
      </c>
      <c r="F1372" s="86">
        <v>0.78</v>
      </c>
      <c r="G1372" s="87" t="s">
        <v>539</v>
      </c>
      <c r="H1372" s="86">
        <v>2.37</v>
      </c>
      <c r="I1372" s="86">
        <v>0.0</v>
      </c>
      <c r="J1372" s="86">
        <v>95.0</v>
      </c>
      <c r="K1372" s="86">
        <v>0.08</v>
      </c>
      <c r="L1372" s="86">
        <v>19.12</v>
      </c>
      <c r="M1372" s="86">
        <v>19.09</v>
      </c>
      <c r="N1372" s="86">
        <v>19.38</v>
      </c>
      <c r="O1372" s="86">
        <v>-19.0</v>
      </c>
      <c r="P1372" s="87" t="s">
        <v>664</v>
      </c>
      <c r="Q1372" s="86">
        <v>0.0</v>
      </c>
      <c r="R1372" s="86">
        <v>0.0</v>
      </c>
      <c r="S1372" s="88">
        <v>7.0</v>
      </c>
      <c r="T1372" s="88">
        <v>7.37</v>
      </c>
      <c r="U1372" s="89">
        <v>46132.0</v>
      </c>
      <c r="V1372" s="84"/>
      <c r="W1372" s="90"/>
    </row>
    <row r="1373">
      <c r="A1373" s="83" t="s">
        <v>3415</v>
      </c>
      <c r="B1373" s="84" t="s">
        <v>3416</v>
      </c>
      <c r="C1373" s="84" t="s">
        <v>547</v>
      </c>
      <c r="D1373" s="86">
        <v>16.7</v>
      </c>
      <c r="E1373" s="86">
        <v>0.0</v>
      </c>
      <c r="F1373" s="86">
        <v>0.0</v>
      </c>
      <c r="G1373" s="87" t="s">
        <v>626</v>
      </c>
      <c r="H1373" s="86">
        <v>1.21</v>
      </c>
      <c r="I1373" s="86">
        <v>0.0</v>
      </c>
      <c r="J1373" s="86">
        <v>50.0</v>
      </c>
      <c r="K1373" s="86">
        <v>0.05</v>
      </c>
      <c r="L1373" s="86">
        <v>16.67</v>
      </c>
      <c r="M1373" s="86">
        <v>16.54</v>
      </c>
      <c r="N1373" s="86">
        <v>16.45</v>
      </c>
      <c r="O1373" s="86">
        <v>11.0</v>
      </c>
      <c r="P1373" s="87" t="s">
        <v>554</v>
      </c>
      <c r="Q1373" s="86">
        <v>0.0</v>
      </c>
      <c r="R1373" s="86">
        <v>0.0</v>
      </c>
      <c r="S1373" s="88">
        <v>9.0</v>
      </c>
      <c r="T1373" s="88">
        <v>18.0</v>
      </c>
      <c r="U1373" s="89">
        <v>46132.0</v>
      </c>
      <c r="V1373" s="84"/>
      <c r="W1373" s="90"/>
    </row>
    <row r="1374">
      <c r="A1374" s="83" t="s">
        <v>3417</v>
      </c>
      <c r="B1374" s="84" t="s">
        <v>3418</v>
      </c>
      <c r="C1374" s="84" t="s">
        <v>623</v>
      </c>
      <c r="D1374" s="86">
        <v>10.45</v>
      </c>
      <c r="E1374" s="86">
        <v>-0.1</v>
      </c>
      <c r="F1374" s="86">
        <v>-0.95</v>
      </c>
      <c r="G1374" s="87" t="s">
        <v>562</v>
      </c>
      <c r="H1374" s="86">
        <v>0.49</v>
      </c>
      <c r="I1374" s="86">
        <v>0.0</v>
      </c>
      <c r="J1374" s="86">
        <v>437.0</v>
      </c>
      <c r="K1374" s="86">
        <v>0.1</v>
      </c>
      <c r="L1374" s="86">
        <v>10.46</v>
      </c>
      <c r="M1374" s="86">
        <v>10.4</v>
      </c>
      <c r="N1374" s="86">
        <v>10.4</v>
      </c>
      <c r="O1374" s="86">
        <v>-121.0</v>
      </c>
      <c r="P1374" s="87" t="s">
        <v>585</v>
      </c>
      <c r="Q1374" s="86">
        <v>0.0</v>
      </c>
      <c r="R1374" s="86">
        <v>0.0</v>
      </c>
      <c r="S1374" s="88">
        <v>57.0</v>
      </c>
      <c r="T1374" s="88">
        <v>13.04</v>
      </c>
      <c r="U1374" s="89">
        <v>46132.0</v>
      </c>
      <c r="V1374" s="84"/>
      <c r="W1374" s="90"/>
    </row>
    <row r="1375">
      <c r="A1375" s="83" t="s">
        <v>3419</v>
      </c>
      <c r="B1375" s="84" t="s">
        <v>3420</v>
      </c>
      <c r="C1375" s="84" t="s">
        <v>552</v>
      </c>
      <c r="D1375" s="86">
        <v>922.0</v>
      </c>
      <c r="E1375" s="86">
        <v>5.0</v>
      </c>
      <c r="F1375" s="86">
        <v>0.55</v>
      </c>
      <c r="G1375" s="87" t="s">
        <v>534</v>
      </c>
      <c r="H1375" s="86">
        <v>1.48</v>
      </c>
      <c r="I1375" s="86">
        <v>1.0</v>
      </c>
      <c r="J1375" s="86">
        <v>888.0</v>
      </c>
      <c r="K1375" s="86">
        <v>1.16</v>
      </c>
      <c r="L1375" s="86">
        <v>916.0</v>
      </c>
      <c r="M1375" s="86">
        <v>908.6</v>
      </c>
      <c r="N1375" s="86">
        <v>847.85</v>
      </c>
      <c r="O1375" s="86">
        <v>-54.0</v>
      </c>
      <c r="P1375" s="87" t="s">
        <v>549</v>
      </c>
      <c r="Q1375" s="86">
        <v>0.0</v>
      </c>
      <c r="R1375" s="86">
        <v>-7.0</v>
      </c>
      <c r="S1375" s="88">
        <v>232.0</v>
      </c>
      <c r="T1375" s="88">
        <v>26.13</v>
      </c>
      <c r="U1375" s="89">
        <v>46132.0</v>
      </c>
      <c r="V1375" s="84"/>
      <c r="W1375" s="90"/>
    </row>
    <row r="1376">
      <c r="A1376" s="83" t="s">
        <v>3421</v>
      </c>
      <c r="B1376" s="84" t="s">
        <v>3422</v>
      </c>
      <c r="C1376" s="84" t="s">
        <v>961</v>
      </c>
      <c r="D1376" s="86">
        <v>18.4</v>
      </c>
      <c r="E1376" s="86">
        <v>0.0</v>
      </c>
      <c r="F1376" s="86">
        <v>0.0</v>
      </c>
      <c r="G1376" s="87" t="s">
        <v>570</v>
      </c>
      <c r="H1376" s="86">
        <v>0.57</v>
      </c>
      <c r="I1376" s="86">
        <v>0.0</v>
      </c>
      <c r="J1376" s="86">
        <v>55.0</v>
      </c>
      <c r="K1376" s="86">
        <v>0.15</v>
      </c>
      <c r="L1376" s="86">
        <v>18.23</v>
      </c>
      <c r="M1376" s="86">
        <v>18.32</v>
      </c>
      <c r="N1376" s="86">
        <v>18.61</v>
      </c>
      <c r="O1376" s="86">
        <v>-16.0</v>
      </c>
      <c r="P1376" s="87" t="s">
        <v>549</v>
      </c>
      <c r="Q1376" s="86">
        <v>0.0</v>
      </c>
      <c r="R1376" s="86">
        <v>0.0</v>
      </c>
      <c r="S1376" s="88">
        <v>3.0</v>
      </c>
      <c r="T1376" s="88">
        <v>5.45</v>
      </c>
      <c r="U1376" s="89">
        <v>46132.0</v>
      </c>
      <c r="V1376" s="84"/>
      <c r="W1376" s="90"/>
    </row>
    <row r="1377">
      <c r="A1377" s="83" t="s">
        <v>3423</v>
      </c>
      <c r="B1377" s="84" t="s">
        <v>3424</v>
      </c>
      <c r="C1377" s="84" t="s">
        <v>764</v>
      </c>
      <c r="D1377" s="86">
        <v>19.85</v>
      </c>
      <c r="E1377" s="86">
        <v>0.0</v>
      </c>
      <c r="F1377" s="86">
        <v>0.0</v>
      </c>
      <c r="G1377" s="87" t="s">
        <v>524</v>
      </c>
      <c r="H1377" s="86">
        <v>1.07</v>
      </c>
      <c r="I1377" s="86">
        <v>0.0</v>
      </c>
      <c r="J1377" s="86">
        <v>1.0</v>
      </c>
      <c r="K1377" s="86">
        <v>0.0</v>
      </c>
      <c r="L1377" s="86">
        <v>19.75</v>
      </c>
      <c r="M1377" s="86">
        <v>19.84</v>
      </c>
      <c r="N1377" s="86">
        <v>19.87</v>
      </c>
      <c r="O1377" s="86">
        <v>0.0</v>
      </c>
      <c r="P1377" s="87" t="s">
        <v>516</v>
      </c>
      <c r="Q1377" s="86">
        <v>0.0</v>
      </c>
      <c r="R1377" s="86">
        <v>0.0</v>
      </c>
      <c r="S1377" s="88">
        <v>0.0</v>
      </c>
      <c r="T1377" s="88">
        <v>0.0</v>
      </c>
      <c r="U1377" s="89">
        <v>46132.0</v>
      </c>
      <c r="V1377" s="84"/>
      <c r="W1377" s="90"/>
    </row>
    <row r="1378">
      <c r="A1378" s="83" t="s">
        <v>3425</v>
      </c>
      <c r="B1378" s="84" t="s">
        <v>3426</v>
      </c>
      <c r="C1378" s="84" t="s">
        <v>543</v>
      </c>
      <c r="D1378" s="86">
        <v>31.2</v>
      </c>
      <c r="E1378" s="86">
        <v>-0.05</v>
      </c>
      <c r="F1378" s="86">
        <v>-0.16</v>
      </c>
      <c r="G1378" s="87" t="s">
        <v>585</v>
      </c>
      <c r="H1378" s="86">
        <v>1.46</v>
      </c>
      <c r="I1378" s="86">
        <v>0.0</v>
      </c>
      <c r="J1378" s="86">
        <v>120.0</v>
      </c>
      <c r="K1378" s="86">
        <v>0.12</v>
      </c>
      <c r="L1378" s="86">
        <v>31.13</v>
      </c>
      <c r="M1378" s="86">
        <v>30.63</v>
      </c>
      <c r="N1378" s="86">
        <v>30.25</v>
      </c>
      <c r="O1378" s="86">
        <v>10.0</v>
      </c>
      <c r="P1378" s="87" t="s">
        <v>540</v>
      </c>
      <c r="Q1378" s="86">
        <v>0.0</v>
      </c>
      <c r="R1378" s="86">
        <v>0.0</v>
      </c>
      <c r="S1378" s="88">
        <v>8.0</v>
      </c>
      <c r="T1378" s="88">
        <v>6.67</v>
      </c>
      <c r="U1378" s="89">
        <v>46132.0</v>
      </c>
      <c r="V1378" s="84"/>
      <c r="W1378" s="90"/>
    </row>
    <row r="1379">
      <c r="A1379" s="83" t="s">
        <v>3427</v>
      </c>
      <c r="B1379" s="84" t="s">
        <v>3428</v>
      </c>
      <c r="C1379" s="84" t="s">
        <v>601</v>
      </c>
      <c r="D1379" s="86">
        <v>23.55</v>
      </c>
      <c r="E1379" s="86">
        <v>0.15</v>
      </c>
      <c r="F1379" s="86">
        <v>0.64</v>
      </c>
      <c r="G1379" s="87" t="s">
        <v>554</v>
      </c>
      <c r="H1379" s="86">
        <v>13.87</v>
      </c>
      <c r="I1379" s="86">
        <v>1.0</v>
      </c>
      <c r="J1379" s="86">
        <v>659.0</v>
      </c>
      <c r="K1379" s="86">
        <v>0.42</v>
      </c>
      <c r="L1379" s="86">
        <v>23.17</v>
      </c>
      <c r="M1379" s="86">
        <v>21.84</v>
      </c>
      <c r="N1379" s="86">
        <v>21.29</v>
      </c>
      <c r="O1379" s="86">
        <v>172.0</v>
      </c>
      <c r="P1379" s="87" t="s">
        <v>534</v>
      </c>
      <c r="Q1379" s="86">
        <v>-3.0</v>
      </c>
      <c r="R1379" s="86">
        <v>11.0</v>
      </c>
      <c r="S1379" s="88">
        <v>88.0</v>
      </c>
      <c r="T1379" s="88">
        <v>13.35</v>
      </c>
      <c r="U1379" s="89">
        <v>46132.0</v>
      </c>
      <c r="V1379" s="84"/>
      <c r="W1379" s="90"/>
    </row>
    <row r="1380">
      <c r="A1380" s="83" t="s">
        <v>3429</v>
      </c>
      <c r="B1380" s="84" t="s">
        <v>3430</v>
      </c>
      <c r="C1380" s="84" t="s">
        <v>691</v>
      </c>
      <c r="D1380" s="86">
        <v>19.85</v>
      </c>
      <c r="E1380" s="86">
        <v>-0.25</v>
      </c>
      <c r="F1380" s="86">
        <v>-1.24</v>
      </c>
      <c r="G1380" s="87" t="s">
        <v>549</v>
      </c>
      <c r="H1380" s="86">
        <v>-2.71</v>
      </c>
      <c r="I1380" s="86">
        <v>0.0</v>
      </c>
      <c r="J1380" s="86">
        <v>13.0</v>
      </c>
      <c r="K1380" s="86">
        <v>0.03</v>
      </c>
      <c r="L1380" s="86">
        <v>20.07</v>
      </c>
      <c r="M1380" s="86">
        <v>20.12</v>
      </c>
      <c r="N1380" s="86">
        <v>20.09</v>
      </c>
      <c r="O1380" s="86">
        <v>2.0</v>
      </c>
      <c r="P1380" s="87" t="s">
        <v>674</v>
      </c>
      <c r="Q1380" s="86">
        <v>0.0</v>
      </c>
      <c r="R1380" s="86">
        <v>0.0</v>
      </c>
      <c r="S1380" s="88">
        <v>2.0</v>
      </c>
      <c r="T1380" s="88">
        <v>15.38</v>
      </c>
      <c r="U1380" s="89">
        <v>46132.0</v>
      </c>
      <c r="V1380" s="84"/>
      <c r="W1380" s="90"/>
    </row>
    <row r="1381">
      <c r="A1381" s="83" t="s">
        <v>3431</v>
      </c>
      <c r="B1381" s="84" t="s">
        <v>3432</v>
      </c>
      <c r="C1381" s="84" t="s">
        <v>561</v>
      </c>
      <c r="D1381" s="86">
        <v>21.25</v>
      </c>
      <c r="E1381" s="86">
        <v>0.15</v>
      </c>
      <c r="F1381" s="86">
        <v>0.71</v>
      </c>
      <c r="G1381" s="87" t="s">
        <v>697</v>
      </c>
      <c r="H1381" s="86">
        <v>5.15</v>
      </c>
      <c r="I1381" s="86">
        <v>1.0</v>
      </c>
      <c r="J1381" s="86">
        <v>4539.0</v>
      </c>
      <c r="K1381" s="86">
        <v>4.22</v>
      </c>
      <c r="L1381" s="86">
        <v>20.33</v>
      </c>
      <c r="M1381" s="86">
        <v>19.7</v>
      </c>
      <c r="N1381" s="86">
        <v>18.95</v>
      </c>
      <c r="O1381" s="86">
        <v>-638.0</v>
      </c>
      <c r="P1381" s="87" t="s">
        <v>582</v>
      </c>
      <c r="Q1381" s="86">
        <v>0.0</v>
      </c>
      <c r="R1381" s="86">
        <v>0.0</v>
      </c>
      <c r="S1381" s="88">
        <v>1693.0</v>
      </c>
      <c r="T1381" s="88">
        <v>37.3</v>
      </c>
      <c r="U1381" s="89">
        <v>46132.0</v>
      </c>
      <c r="V1381" s="84"/>
      <c r="W1381" s="90"/>
    </row>
    <row r="1382">
      <c r="A1382" s="83" t="s">
        <v>3433</v>
      </c>
      <c r="B1382" s="84" t="s">
        <v>3434</v>
      </c>
      <c r="C1382" s="84" t="s">
        <v>557</v>
      </c>
      <c r="D1382" s="86">
        <v>177.0</v>
      </c>
      <c r="E1382" s="86">
        <v>3.0</v>
      </c>
      <c r="F1382" s="86">
        <v>1.72</v>
      </c>
      <c r="G1382" s="87" t="s">
        <v>554</v>
      </c>
      <c r="H1382" s="86">
        <v>7.67</v>
      </c>
      <c r="I1382" s="86">
        <v>0.0</v>
      </c>
      <c r="J1382" s="86">
        <v>504.0</v>
      </c>
      <c r="K1382" s="86">
        <v>0.66</v>
      </c>
      <c r="L1382" s="86">
        <v>171.3</v>
      </c>
      <c r="M1382" s="86">
        <v>169.9</v>
      </c>
      <c r="N1382" s="86">
        <v>171.78</v>
      </c>
      <c r="O1382" s="86">
        <v>-11.0</v>
      </c>
      <c r="P1382" s="87" t="s">
        <v>582</v>
      </c>
      <c r="Q1382" s="86">
        <v>0.0</v>
      </c>
      <c r="R1382" s="86">
        <v>7.0</v>
      </c>
      <c r="S1382" s="88">
        <v>111.0</v>
      </c>
      <c r="T1382" s="88">
        <v>22.02</v>
      </c>
      <c r="U1382" s="89">
        <v>46132.0</v>
      </c>
      <c r="V1382" s="84"/>
      <c r="W1382" s="90"/>
    </row>
    <row r="1383">
      <c r="A1383" s="83" t="s">
        <v>3435</v>
      </c>
      <c r="B1383" s="84" t="s">
        <v>3436</v>
      </c>
      <c r="C1383" s="84" t="s">
        <v>565</v>
      </c>
      <c r="D1383" s="86">
        <v>28.2</v>
      </c>
      <c r="E1383" s="86">
        <v>-0.05</v>
      </c>
      <c r="F1383" s="86">
        <v>-0.18</v>
      </c>
      <c r="G1383" s="87" t="s">
        <v>544</v>
      </c>
      <c r="H1383" s="86">
        <v>-0.32</v>
      </c>
      <c r="I1383" s="86">
        <v>0.0</v>
      </c>
      <c r="J1383" s="86">
        <v>2.0</v>
      </c>
      <c r="K1383" s="86">
        <v>0.0</v>
      </c>
      <c r="L1383" s="86">
        <v>28.32</v>
      </c>
      <c r="M1383" s="86">
        <v>28.26</v>
      </c>
      <c r="N1383" s="86">
        <v>28.04</v>
      </c>
      <c r="O1383" s="86">
        <v>-1.0</v>
      </c>
      <c r="P1383" s="87" t="s">
        <v>516</v>
      </c>
      <c r="Q1383" s="86">
        <v>0.0</v>
      </c>
      <c r="R1383" s="86">
        <v>0.0</v>
      </c>
      <c r="S1383" s="88">
        <v>0.0</v>
      </c>
      <c r="T1383" s="88">
        <v>0.0</v>
      </c>
      <c r="U1383" s="89">
        <v>46132.0</v>
      </c>
      <c r="V1383" s="84"/>
      <c r="W1383" s="90"/>
    </row>
    <row r="1384">
      <c r="A1384" s="83" t="s">
        <v>3437</v>
      </c>
      <c r="B1384" s="84" t="s">
        <v>3438</v>
      </c>
      <c r="C1384" s="84" t="s">
        <v>639</v>
      </c>
      <c r="D1384" s="86">
        <v>21.5</v>
      </c>
      <c r="E1384" s="86">
        <v>1.25</v>
      </c>
      <c r="F1384" s="86">
        <v>6.17</v>
      </c>
      <c r="G1384" s="87" t="s">
        <v>558</v>
      </c>
      <c r="H1384" s="86">
        <v>4.21</v>
      </c>
      <c r="I1384" s="86">
        <v>0.0</v>
      </c>
      <c r="J1384" s="86">
        <v>7273.0</v>
      </c>
      <c r="K1384" s="86">
        <v>4.38</v>
      </c>
      <c r="L1384" s="86">
        <v>20.62</v>
      </c>
      <c r="M1384" s="86">
        <v>20.66</v>
      </c>
      <c r="N1384" s="86">
        <v>20.52</v>
      </c>
      <c r="O1384" s="86">
        <v>68.0</v>
      </c>
      <c r="P1384" s="87" t="s">
        <v>674</v>
      </c>
      <c r="Q1384" s="86">
        <v>0.0</v>
      </c>
      <c r="R1384" s="86">
        <v>1.0</v>
      </c>
      <c r="S1384" s="88">
        <v>3583.0</v>
      </c>
      <c r="T1384" s="88">
        <v>49.26</v>
      </c>
      <c r="U1384" s="89">
        <v>46132.0</v>
      </c>
      <c r="V1384" s="84"/>
      <c r="W1384" s="90"/>
    </row>
    <row r="1385">
      <c r="A1385" s="83" t="s">
        <v>3439</v>
      </c>
      <c r="B1385" s="84" t="s">
        <v>3440</v>
      </c>
      <c r="C1385" s="84" t="s">
        <v>764</v>
      </c>
      <c r="D1385" s="86">
        <v>19.5</v>
      </c>
      <c r="E1385" s="86">
        <v>-1.1</v>
      </c>
      <c r="F1385" s="86">
        <v>-5.34</v>
      </c>
      <c r="G1385" s="87" t="s">
        <v>549</v>
      </c>
      <c r="H1385" s="86">
        <v>-17.24</v>
      </c>
      <c r="I1385" s="86">
        <v>0.0</v>
      </c>
      <c r="J1385" s="86">
        <v>17.0</v>
      </c>
      <c r="K1385" s="86">
        <v>0.13</v>
      </c>
      <c r="L1385" s="86">
        <v>20.06</v>
      </c>
      <c r="M1385" s="86">
        <v>22.41</v>
      </c>
      <c r="N1385" s="86">
        <v>25.86</v>
      </c>
      <c r="O1385" s="86">
        <v>0.0</v>
      </c>
      <c r="P1385" s="87" t="s">
        <v>516</v>
      </c>
      <c r="Q1385" s="86">
        <v>0.0</v>
      </c>
      <c r="R1385" s="86">
        <v>0.0</v>
      </c>
      <c r="S1385" s="88">
        <v>0.0</v>
      </c>
      <c r="T1385" s="88">
        <v>0.0</v>
      </c>
      <c r="U1385" s="89">
        <v>46132.0</v>
      </c>
      <c r="V1385" s="84"/>
      <c r="W1385" s="90"/>
    </row>
    <row r="1386">
      <c r="A1386" s="83" t="s">
        <v>3441</v>
      </c>
      <c r="B1386" s="84" t="s">
        <v>3442</v>
      </c>
      <c r="C1386" s="84" t="s">
        <v>538</v>
      </c>
      <c r="D1386" s="86">
        <v>77.0</v>
      </c>
      <c r="E1386" s="86">
        <v>-1.2</v>
      </c>
      <c r="F1386" s="86">
        <v>-1.53</v>
      </c>
      <c r="G1386" s="87" t="s">
        <v>664</v>
      </c>
      <c r="H1386" s="86">
        <v>-1.14</v>
      </c>
      <c r="I1386" s="86">
        <v>0.0</v>
      </c>
      <c r="J1386" s="86">
        <v>474.0</v>
      </c>
      <c r="K1386" s="86">
        <v>0.6</v>
      </c>
      <c r="L1386" s="86">
        <v>77.78</v>
      </c>
      <c r="M1386" s="86">
        <v>78.48</v>
      </c>
      <c r="N1386" s="86">
        <v>81.95</v>
      </c>
      <c r="O1386" s="86">
        <v>-46.0</v>
      </c>
      <c r="P1386" s="87" t="s">
        <v>585</v>
      </c>
      <c r="Q1386" s="86">
        <v>-24.0</v>
      </c>
      <c r="R1386" s="86">
        <v>0.0</v>
      </c>
      <c r="S1386" s="88">
        <v>44.0</v>
      </c>
      <c r="T1386" s="88">
        <v>9.28</v>
      </c>
      <c r="U1386" s="89">
        <v>46132.0</v>
      </c>
      <c r="V1386" s="84"/>
      <c r="W1386" s="90"/>
    </row>
    <row r="1387">
      <c r="A1387" s="83" t="s">
        <v>3443</v>
      </c>
      <c r="B1387" s="84" t="s">
        <v>3444</v>
      </c>
      <c r="C1387" s="84" t="s">
        <v>615</v>
      </c>
      <c r="D1387" s="86">
        <v>33.7</v>
      </c>
      <c r="E1387" s="86">
        <v>0.0</v>
      </c>
      <c r="F1387" s="86">
        <v>0.0</v>
      </c>
      <c r="G1387" s="87" t="s">
        <v>516</v>
      </c>
      <c r="H1387" s="86">
        <v>-1.32</v>
      </c>
      <c r="I1387" s="86">
        <v>0.0</v>
      </c>
      <c r="J1387" s="86">
        <v>438.0</v>
      </c>
      <c r="K1387" s="86">
        <v>0.04</v>
      </c>
      <c r="L1387" s="86">
        <v>33.77</v>
      </c>
      <c r="M1387" s="86">
        <v>34.05</v>
      </c>
      <c r="N1387" s="86">
        <v>33.89</v>
      </c>
      <c r="O1387" s="86">
        <v>-98.0</v>
      </c>
      <c r="P1387" s="87" t="s">
        <v>529</v>
      </c>
      <c r="Q1387" s="86">
        <v>0.0</v>
      </c>
      <c r="R1387" s="86">
        <v>-35.0</v>
      </c>
      <c r="S1387" s="88">
        <v>39.0</v>
      </c>
      <c r="T1387" s="88">
        <v>8.9</v>
      </c>
      <c r="U1387" s="89">
        <v>46132.0</v>
      </c>
      <c r="V1387" s="84"/>
      <c r="W1387" s="90"/>
    </row>
    <row r="1388">
      <c r="A1388" s="83" t="s">
        <v>3445</v>
      </c>
      <c r="B1388" s="84" t="s">
        <v>3446</v>
      </c>
      <c r="C1388" s="84" t="s">
        <v>528</v>
      </c>
      <c r="D1388" s="86">
        <v>7.75</v>
      </c>
      <c r="E1388" s="86">
        <v>0.05</v>
      </c>
      <c r="F1388" s="86">
        <v>0.65</v>
      </c>
      <c r="G1388" s="87" t="s">
        <v>539</v>
      </c>
      <c r="H1388" s="86">
        <v>-1.88</v>
      </c>
      <c r="I1388" s="86">
        <v>0.0</v>
      </c>
      <c r="J1388" s="86">
        <v>21483.0</v>
      </c>
      <c r="K1388" s="86">
        <v>0.57</v>
      </c>
      <c r="L1388" s="86">
        <v>7.77</v>
      </c>
      <c r="M1388" s="86">
        <v>7.89</v>
      </c>
      <c r="N1388" s="86">
        <v>8.1</v>
      </c>
      <c r="O1388" s="86">
        <v>4007.0</v>
      </c>
      <c r="P1388" s="87" t="s">
        <v>575</v>
      </c>
      <c r="Q1388" s="86">
        <v>0.0</v>
      </c>
      <c r="R1388" s="86">
        <v>112.0</v>
      </c>
      <c r="S1388" s="88">
        <v>6232.0</v>
      </c>
      <c r="T1388" s="88">
        <v>29.01</v>
      </c>
      <c r="U1388" s="89">
        <v>46132.0</v>
      </c>
      <c r="V1388" s="84"/>
      <c r="W1388" s="90"/>
    </row>
    <row r="1389">
      <c r="A1389" s="83" t="s">
        <v>3447</v>
      </c>
      <c r="B1389" s="84" t="s">
        <v>3448</v>
      </c>
      <c r="C1389" s="84" t="s">
        <v>523</v>
      </c>
      <c r="D1389" s="86">
        <v>18.4</v>
      </c>
      <c r="E1389" s="86">
        <v>0.3</v>
      </c>
      <c r="F1389" s="86">
        <v>1.66</v>
      </c>
      <c r="G1389" s="87" t="s">
        <v>697</v>
      </c>
      <c r="H1389" s="86">
        <v>0.57</v>
      </c>
      <c r="I1389" s="86">
        <v>0.0</v>
      </c>
      <c r="J1389" s="86">
        <v>301.0</v>
      </c>
      <c r="K1389" s="86">
        <v>0.17</v>
      </c>
      <c r="L1389" s="86">
        <v>18.13</v>
      </c>
      <c r="M1389" s="86">
        <v>18.25</v>
      </c>
      <c r="N1389" s="86">
        <v>18.34</v>
      </c>
      <c r="O1389" s="86">
        <v>-136.0</v>
      </c>
      <c r="P1389" s="87" t="s">
        <v>833</v>
      </c>
      <c r="Q1389" s="86">
        <v>0.0</v>
      </c>
      <c r="R1389" s="86">
        <v>0.0</v>
      </c>
      <c r="S1389" s="88">
        <v>0.0</v>
      </c>
      <c r="T1389" s="88">
        <v>0.0</v>
      </c>
      <c r="U1389" s="89">
        <v>46132.0</v>
      </c>
      <c r="V1389" s="84"/>
      <c r="W1389" s="90"/>
    </row>
    <row r="1390">
      <c r="A1390" s="83" t="s">
        <v>3449</v>
      </c>
      <c r="B1390" s="84" t="s">
        <v>3450</v>
      </c>
      <c r="C1390" s="84" t="s">
        <v>569</v>
      </c>
      <c r="D1390" s="86">
        <v>35.2</v>
      </c>
      <c r="E1390" s="86">
        <v>0.2</v>
      </c>
      <c r="F1390" s="86">
        <v>0.57</v>
      </c>
      <c r="G1390" s="87" t="s">
        <v>578</v>
      </c>
      <c r="H1390" s="86">
        <v>4.68</v>
      </c>
      <c r="I1390" s="86">
        <v>0.0</v>
      </c>
      <c r="J1390" s="86">
        <v>4.0</v>
      </c>
      <c r="K1390" s="86">
        <v>0.02</v>
      </c>
      <c r="L1390" s="86">
        <v>34.67</v>
      </c>
      <c r="M1390" s="86">
        <v>34.29</v>
      </c>
      <c r="N1390" s="86">
        <v>34.35</v>
      </c>
      <c r="O1390" s="86">
        <v>0.0</v>
      </c>
      <c r="P1390" s="87" t="s">
        <v>516</v>
      </c>
      <c r="Q1390" s="86">
        <v>0.0</v>
      </c>
      <c r="R1390" s="86">
        <v>0.0</v>
      </c>
      <c r="S1390" s="88">
        <v>0.0</v>
      </c>
      <c r="T1390" s="88">
        <v>0.0</v>
      </c>
      <c r="U1390" s="89">
        <v>46132.0</v>
      </c>
      <c r="V1390" s="84"/>
      <c r="W1390" s="90"/>
    </row>
    <row r="1391">
      <c r="A1391" s="83" t="s">
        <v>3451</v>
      </c>
      <c r="B1391" s="84" t="s">
        <v>3452</v>
      </c>
      <c r="C1391" s="84" t="s">
        <v>533</v>
      </c>
      <c r="D1391" s="86">
        <v>13.0</v>
      </c>
      <c r="E1391" s="86">
        <v>0.0</v>
      </c>
      <c r="F1391" s="86">
        <v>0.0</v>
      </c>
      <c r="G1391" s="87" t="s">
        <v>516</v>
      </c>
      <c r="H1391" s="86">
        <v>-3.38</v>
      </c>
      <c r="I1391" s="86">
        <v>0.0</v>
      </c>
      <c r="J1391" s="86">
        <v>164.0</v>
      </c>
      <c r="K1391" s="86">
        <v>0.36</v>
      </c>
      <c r="L1391" s="86">
        <v>13.13</v>
      </c>
      <c r="M1391" s="86">
        <v>13.06</v>
      </c>
      <c r="N1391" s="86">
        <v>12.93</v>
      </c>
      <c r="O1391" s="86">
        <v>4.0</v>
      </c>
      <c r="P1391" s="87" t="s">
        <v>612</v>
      </c>
      <c r="Q1391" s="86">
        <v>0.0</v>
      </c>
      <c r="R1391" s="86">
        <v>0.0</v>
      </c>
      <c r="S1391" s="88">
        <v>0.0</v>
      </c>
      <c r="T1391" s="88">
        <v>0.0</v>
      </c>
      <c r="U1391" s="89">
        <v>46132.0</v>
      </c>
      <c r="V1391" s="84"/>
      <c r="W1391" s="84"/>
    </row>
    <row r="1392">
      <c r="A1392" s="83" t="s">
        <v>3453</v>
      </c>
      <c r="B1392" s="84" t="s">
        <v>3454</v>
      </c>
      <c r="C1392" s="84" t="s">
        <v>961</v>
      </c>
      <c r="D1392" s="86">
        <v>49.8</v>
      </c>
      <c r="E1392" s="86">
        <v>0.0</v>
      </c>
      <c r="F1392" s="86">
        <v>0.0</v>
      </c>
      <c r="G1392" s="87" t="s">
        <v>535</v>
      </c>
      <c r="H1392" s="86">
        <v>2.25</v>
      </c>
      <c r="I1392" s="86">
        <v>0.0</v>
      </c>
      <c r="J1392" s="86">
        <v>12.0</v>
      </c>
      <c r="K1392" s="86">
        <v>0.01</v>
      </c>
      <c r="L1392" s="86">
        <v>49.55</v>
      </c>
      <c r="M1392" s="86">
        <v>49.27</v>
      </c>
      <c r="N1392" s="86">
        <v>48.54</v>
      </c>
      <c r="O1392" s="86">
        <v>10.0</v>
      </c>
      <c r="P1392" s="87" t="s">
        <v>554</v>
      </c>
      <c r="Q1392" s="86">
        <v>0.0</v>
      </c>
      <c r="R1392" s="86">
        <v>0.0</v>
      </c>
      <c r="S1392" s="88">
        <v>1.0</v>
      </c>
      <c r="T1392" s="88">
        <v>8.33</v>
      </c>
      <c r="U1392" s="89">
        <v>46132.0</v>
      </c>
      <c r="V1392" s="84"/>
      <c r="W1392" s="90"/>
    </row>
    <row r="1393">
      <c r="A1393" s="83" t="s">
        <v>3455</v>
      </c>
      <c r="B1393" s="84" t="s">
        <v>3456</v>
      </c>
      <c r="C1393" s="84" t="s">
        <v>754</v>
      </c>
      <c r="D1393" s="86">
        <v>60.7</v>
      </c>
      <c r="E1393" s="86">
        <v>-0.2</v>
      </c>
      <c r="F1393" s="86">
        <v>-0.33</v>
      </c>
      <c r="G1393" s="87" t="s">
        <v>664</v>
      </c>
      <c r="H1393" s="86">
        <v>-0.09</v>
      </c>
      <c r="I1393" s="86">
        <v>0.0</v>
      </c>
      <c r="J1393" s="86">
        <v>900.0</v>
      </c>
      <c r="K1393" s="86">
        <v>0.3</v>
      </c>
      <c r="L1393" s="86">
        <v>60.98</v>
      </c>
      <c r="M1393" s="86">
        <v>60.87</v>
      </c>
      <c r="N1393" s="86">
        <v>63.75</v>
      </c>
      <c r="O1393" s="86">
        <v>257.0</v>
      </c>
      <c r="P1393" s="87" t="s">
        <v>525</v>
      </c>
      <c r="Q1393" s="86">
        <v>0.0</v>
      </c>
      <c r="R1393" s="86">
        <v>5.0</v>
      </c>
      <c r="S1393" s="88">
        <v>128.0</v>
      </c>
      <c r="T1393" s="88">
        <v>14.22</v>
      </c>
      <c r="U1393" s="89">
        <v>46132.0</v>
      </c>
      <c r="V1393" s="84"/>
      <c r="W1393" s="90"/>
    </row>
    <row r="1394">
      <c r="A1394" s="83" t="s">
        <v>3457</v>
      </c>
      <c r="B1394" s="84" t="s">
        <v>3458</v>
      </c>
      <c r="C1394" s="84" t="s">
        <v>615</v>
      </c>
      <c r="D1394" s="86">
        <v>9.1</v>
      </c>
      <c r="E1394" s="86">
        <v>-0.23</v>
      </c>
      <c r="F1394" s="86">
        <v>-2.47</v>
      </c>
      <c r="G1394" s="87" t="s">
        <v>516</v>
      </c>
      <c r="H1394" s="86">
        <v>-7.35</v>
      </c>
      <c r="I1394" s="86">
        <v>1.0</v>
      </c>
      <c r="J1394" s="86">
        <v>748.0</v>
      </c>
      <c r="K1394" s="86">
        <v>0.17</v>
      </c>
      <c r="L1394" s="86">
        <v>9.39</v>
      </c>
      <c r="M1394" s="86">
        <v>9.59</v>
      </c>
      <c r="N1394" s="86">
        <v>9.86</v>
      </c>
      <c r="O1394" s="86">
        <v>-146.0</v>
      </c>
      <c r="P1394" s="87" t="s">
        <v>664</v>
      </c>
      <c r="Q1394" s="86">
        <v>0.0</v>
      </c>
      <c r="R1394" s="86">
        <v>0.0</v>
      </c>
      <c r="S1394" s="88">
        <v>136.0</v>
      </c>
      <c r="T1394" s="88">
        <v>18.18</v>
      </c>
      <c r="U1394" s="89">
        <v>46132.0</v>
      </c>
      <c r="V1394" s="84"/>
      <c r="W1394" s="90"/>
    </row>
    <row r="1395">
      <c r="A1395" s="83" t="s">
        <v>3459</v>
      </c>
      <c r="B1395" s="84" t="s">
        <v>3460</v>
      </c>
      <c r="C1395" s="84" t="s">
        <v>561</v>
      </c>
      <c r="D1395" s="86">
        <v>250.5</v>
      </c>
      <c r="E1395" s="86">
        <v>-11.0</v>
      </c>
      <c r="F1395" s="86">
        <v>-4.21</v>
      </c>
      <c r="G1395" s="87" t="s">
        <v>773</v>
      </c>
      <c r="H1395" s="86">
        <v>-10.34</v>
      </c>
      <c r="I1395" s="86">
        <v>2.0</v>
      </c>
      <c r="J1395" s="86">
        <v>72814.0</v>
      </c>
      <c r="K1395" s="86">
        <v>6.11</v>
      </c>
      <c r="L1395" s="86">
        <v>258.5</v>
      </c>
      <c r="M1395" s="86">
        <v>268.8</v>
      </c>
      <c r="N1395" s="86">
        <v>255.9</v>
      </c>
      <c r="O1395" s="86">
        <v>-4848.0</v>
      </c>
      <c r="P1395" s="87" t="s">
        <v>544</v>
      </c>
      <c r="Q1395" s="86">
        <v>-4561.0</v>
      </c>
      <c r="R1395" s="86">
        <v>-528.0</v>
      </c>
      <c r="S1395" s="88">
        <v>32150.0</v>
      </c>
      <c r="T1395" s="88">
        <v>44.15</v>
      </c>
      <c r="U1395" s="89">
        <v>46132.0</v>
      </c>
      <c r="V1395" s="84"/>
      <c r="W1395" s="91">
        <v>46175.0</v>
      </c>
    </row>
    <row r="1396">
      <c r="A1396" s="83" t="s">
        <v>3461</v>
      </c>
      <c r="B1396" s="84" t="s">
        <v>3462</v>
      </c>
      <c r="C1396" s="84" t="s">
        <v>565</v>
      </c>
      <c r="D1396" s="86">
        <v>124.0</v>
      </c>
      <c r="E1396" s="86">
        <v>-1.0</v>
      </c>
      <c r="F1396" s="86">
        <v>-0.8</v>
      </c>
      <c r="G1396" s="87" t="s">
        <v>664</v>
      </c>
      <c r="H1396" s="86">
        <v>0.01</v>
      </c>
      <c r="I1396" s="86">
        <v>0.0</v>
      </c>
      <c r="J1396" s="86">
        <v>58.0</v>
      </c>
      <c r="K1396" s="86">
        <v>0.07</v>
      </c>
      <c r="L1396" s="86">
        <v>124.4</v>
      </c>
      <c r="M1396" s="86">
        <v>124.3</v>
      </c>
      <c r="N1396" s="86">
        <v>124.0</v>
      </c>
      <c r="O1396" s="86">
        <v>7.0</v>
      </c>
      <c r="P1396" s="87" t="s">
        <v>540</v>
      </c>
      <c r="Q1396" s="86">
        <v>-1.0</v>
      </c>
      <c r="R1396" s="86">
        <v>0.0</v>
      </c>
      <c r="S1396" s="88">
        <v>1.0</v>
      </c>
      <c r="T1396" s="88">
        <v>1.72</v>
      </c>
      <c r="U1396" s="89">
        <v>46132.0</v>
      </c>
      <c r="V1396" s="84"/>
      <c r="W1396" s="90"/>
    </row>
    <row r="1397">
      <c r="A1397" s="83" t="s">
        <v>3463</v>
      </c>
      <c r="B1397" s="84" t="s">
        <v>3464</v>
      </c>
      <c r="C1397" s="84" t="s">
        <v>533</v>
      </c>
      <c r="D1397" s="86">
        <v>76.9</v>
      </c>
      <c r="E1397" s="86">
        <v>3.9</v>
      </c>
      <c r="F1397" s="86">
        <v>5.34</v>
      </c>
      <c r="G1397" s="87" t="s">
        <v>540</v>
      </c>
      <c r="H1397" s="86">
        <v>25.55</v>
      </c>
      <c r="I1397" s="86">
        <v>1.0</v>
      </c>
      <c r="J1397" s="86">
        <v>350982.0</v>
      </c>
      <c r="K1397" s="86">
        <v>2.79</v>
      </c>
      <c r="L1397" s="86">
        <v>68.0</v>
      </c>
      <c r="M1397" s="86">
        <v>64.07</v>
      </c>
      <c r="N1397" s="86">
        <v>60.56</v>
      </c>
      <c r="O1397" s="86">
        <v>49302.0</v>
      </c>
      <c r="P1397" s="87" t="s">
        <v>540</v>
      </c>
      <c r="Q1397" s="86">
        <v>-9.0</v>
      </c>
      <c r="R1397" s="86">
        <v>3343.0</v>
      </c>
      <c r="S1397" s="88">
        <v>145988.0</v>
      </c>
      <c r="T1397" s="88">
        <v>41.59</v>
      </c>
      <c r="U1397" s="89">
        <v>46132.0</v>
      </c>
      <c r="V1397" s="84"/>
      <c r="W1397" s="90"/>
    </row>
    <row r="1398">
      <c r="A1398" s="83" t="s">
        <v>3465</v>
      </c>
      <c r="B1398" s="84" t="s">
        <v>3466</v>
      </c>
      <c r="C1398" s="84" t="s">
        <v>561</v>
      </c>
      <c r="D1398" s="86">
        <v>48.05</v>
      </c>
      <c r="E1398" s="86">
        <v>0.15</v>
      </c>
      <c r="F1398" s="86">
        <v>0.31</v>
      </c>
      <c r="G1398" s="87" t="s">
        <v>674</v>
      </c>
      <c r="H1398" s="86">
        <v>1.16</v>
      </c>
      <c r="I1398" s="86">
        <v>1.0</v>
      </c>
      <c r="J1398" s="86">
        <v>219.0</v>
      </c>
      <c r="K1398" s="86">
        <v>0.47</v>
      </c>
      <c r="L1398" s="86">
        <v>47.97</v>
      </c>
      <c r="M1398" s="86">
        <v>46.67</v>
      </c>
      <c r="N1398" s="86">
        <v>46.2</v>
      </c>
      <c r="O1398" s="86">
        <v>23.0</v>
      </c>
      <c r="P1398" s="87" t="s">
        <v>540</v>
      </c>
      <c r="Q1398" s="86">
        <v>0.0</v>
      </c>
      <c r="R1398" s="86">
        <v>0.0</v>
      </c>
      <c r="S1398" s="88">
        <v>55.0</v>
      </c>
      <c r="T1398" s="88">
        <v>25.11</v>
      </c>
      <c r="U1398" s="89">
        <v>46132.0</v>
      </c>
      <c r="V1398" s="84"/>
      <c r="W1398" s="90"/>
    </row>
    <row r="1399">
      <c r="A1399" s="83" t="s">
        <v>3467</v>
      </c>
      <c r="B1399" s="84" t="s">
        <v>3468</v>
      </c>
      <c r="C1399" s="84" t="s">
        <v>691</v>
      </c>
      <c r="D1399" s="86">
        <v>12.6</v>
      </c>
      <c r="E1399" s="86">
        <v>-0.1</v>
      </c>
      <c r="F1399" s="86">
        <v>-0.79</v>
      </c>
      <c r="G1399" s="87" t="s">
        <v>664</v>
      </c>
      <c r="H1399" s="86">
        <v>-0.79</v>
      </c>
      <c r="I1399" s="86">
        <v>0.0</v>
      </c>
      <c r="J1399" s="86">
        <v>138.0</v>
      </c>
      <c r="K1399" s="86">
        <v>0.03</v>
      </c>
      <c r="L1399" s="86">
        <v>12.69</v>
      </c>
      <c r="M1399" s="86">
        <v>12.58</v>
      </c>
      <c r="N1399" s="86">
        <v>12.47</v>
      </c>
      <c r="O1399" s="86">
        <v>41.0</v>
      </c>
      <c r="P1399" s="87" t="s">
        <v>554</v>
      </c>
      <c r="Q1399" s="86">
        <v>0.0</v>
      </c>
      <c r="R1399" s="86">
        <v>0.0</v>
      </c>
      <c r="S1399" s="88">
        <v>7.0</v>
      </c>
      <c r="T1399" s="88">
        <v>5.07</v>
      </c>
      <c r="U1399" s="89">
        <v>46132.0</v>
      </c>
      <c r="V1399" s="84"/>
      <c r="W1399" s="90"/>
    </row>
    <row r="1400">
      <c r="A1400" s="83" t="s">
        <v>3469</v>
      </c>
      <c r="B1400" s="84" t="s">
        <v>3470</v>
      </c>
      <c r="C1400" s="84" t="s">
        <v>588</v>
      </c>
      <c r="D1400" s="86">
        <v>26.45</v>
      </c>
      <c r="E1400" s="86">
        <v>-0.25</v>
      </c>
      <c r="F1400" s="86">
        <v>-0.94</v>
      </c>
      <c r="G1400" s="87" t="s">
        <v>544</v>
      </c>
      <c r="H1400" s="86">
        <v>-2.05</v>
      </c>
      <c r="I1400" s="86">
        <v>0.0</v>
      </c>
      <c r="J1400" s="86">
        <v>7.0</v>
      </c>
      <c r="K1400" s="86">
        <v>0.01</v>
      </c>
      <c r="L1400" s="86">
        <v>26.77</v>
      </c>
      <c r="M1400" s="86">
        <v>26.89</v>
      </c>
      <c r="N1400" s="86">
        <v>27.38</v>
      </c>
      <c r="O1400" s="86">
        <v>-1.0</v>
      </c>
      <c r="P1400" s="87" t="s">
        <v>570</v>
      </c>
      <c r="Q1400" s="86">
        <v>0.0</v>
      </c>
      <c r="R1400" s="86">
        <v>0.0</v>
      </c>
      <c r="S1400" s="88">
        <v>0.0</v>
      </c>
      <c r="T1400" s="88">
        <v>0.0</v>
      </c>
      <c r="U1400" s="89">
        <v>46132.0</v>
      </c>
      <c r="V1400" s="84"/>
      <c r="W1400" s="90"/>
    </row>
    <row r="1401">
      <c r="A1401" s="83" t="s">
        <v>3471</v>
      </c>
      <c r="B1401" s="84" t="s">
        <v>3472</v>
      </c>
      <c r="C1401" s="84" t="s">
        <v>538</v>
      </c>
      <c r="D1401" s="86">
        <v>773.0</v>
      </c>
      <c r="E1401" s="86">
        <v>-8.0</v>
      </c>
      <c r="F1401" s="86">
        <v>-1.02</v>
      </c>
      <c r="G1401" s="87" t="s">
        <v>553</v>
      </c>
      <c r="H1401" s="86">
        <v>8.02</v>
      </c>
      <c r="I1401" s="86">
        <v>1.0</v>
      </c>
      <c r="J1401" s="86">
        <v>556.0</v>
      </c>
      <c r="K1401" s="86">
        <v>0.63</v>
      </c>
      <c r="L1401" s="86">
        <v>775.2</v>
      </c>
      <c r="M1401" s="86">
        <v>748.7</v>
      </c>
      <c r="N1401" s="86">
        <v>748.3</v>
      </c>
      <c r="O1401" s="86">
        <v>-146.0</v>
      </c>
      <c r="P1401" s="87" t="s">
        <v>553</v>
      </c>
      <c r="Q1401" s="86">
        <v>88.0</v>
      </c>
      <c r="R1401" s="86">
        <v>2.0</v>
      </c>
      <c r="S1401" s="88">
        <v>160.0</v>
      </c>
      <c r="T1401" s="88">
        <v>28.78</v>
      </c>
      <c r="U1401" s="89">
        <v>46132.0</v>
      </c>
      <c r="V1401" s="84"/>
      <c r="W1401" s="90"/>
    </row>
    <row r="1402">
      <c r="A1402" s="83" t="s">
        <v>3473</v>
      </c>
      <c r="B1402" s="84" t="s">
        <v>3474</v>
      </c>
      <c r="C1402" s="84" t="s">
        <v>707</v>
      </c>
      <c r="D1402" s="86">
        <v>29.3</v>
      </c>
      <c r="E1402" s="86">
        <v>-0.3</v>
      </c>
      <c r="F1402" s="86">
        <v>-1.01</v>
      </c>
      <c r="G1402" s="87" t="s">
        <v>566</v>
      </c>
      <c r="H1402" s="86">
        <v>2.34</v>
      </c>
      <c r="I1402" s="86">
        <v>0.0</v>
      </c>
      <c r="J1402" s="86">
        <v>204.0</v>
      </c>
      <c r="K1402" s="86">
        <v>0.26</v>
      </c>
      <c r="L1402" s="86">
        <v>29.26</v>
      </c>
      <c r="M1402" s="86">
        <v>28.82</v>
      </c>
      <c r="N1402" s="86">
        <v>27.99</v>
      </c>
      <c r="O1402" s="86">
        <v>-10.0</v>
      </c>
      <c r="P1402" s="87" t="s">
        <v>585</v>
      </c>
      <c r="Q1402" s="86">
        <v>0.0</v>
      </c>
      <c r="R1402" s="86">
        <v>9.0</v>
      </c>
      <c r="S1402" s="88">
        <v>38.0</v>
      </c>
      <c r="T1402" s="88">
        <v>18.63</v>
      </c>
      <c r="U1402" s="89">
        <v>46132.0</v>
      </c>
      <c r="V1402" s="84"/>
      <c r="W1402" s="90"/>
    </row>
    <row r="1403">
      <c r="A1403" s="83" t="s">
        <v>3475</v>
      </c>
      <c r="B1403" s="84" t="s">
        <v>3476</v>
      </c>
      <c r="C1403" s="84" t="s">
        <v>552</v>
      </c>
      <c r="D1403" s="86">
        <v>18.05</v>
      </c>
      <c r="E1403" s="86">
        <v>-0.15</v>
      </c>
      <c r="F1403" s="86">
        <v>-0.82</v>
      </c>
      <c r="G1403" s="87" t="s">
        <v>516</v>
      </c>
      <c r="H1403" s="86">
        <v>-2.98</v>
      </c>
      <c r="I1403" s="86">
        <v>0.0</v>
      </c>
      <c r="J1403" s="86">
        <v>615.0</v>
      </c>
      <c r="K1403" s="86">
        <v>0.37</v>
      </c>
      <c r="L1403" s="86">
        <v>18.27</v>
      </c>
      <c r="M1403" s="86">
        <v>18.51</v>
      </c>
      <c r="N1403" s="86">
        <v>18.92</v>
      </c>
      <c r="O1403" s="86">
        <v>-2.0</v>
      </c>
      <c r="P1403" s="87" t="s">
        <v>664</v>
      </c>
      <c r="Q1403" s="86">
        <v>0.0</v>
      </c>
      <c r="R1403" s="86">
        <v>1.0</v>
      </c>
      <c r="S1403" s="88">
        <v>142.0</v>
      </c>
      <c r="T1403" s="88">
        <v>23.09</v>
      </c>
      <c r="U1403" s="89">
        <v>46132.0</v>
      </c>
      <c r="V1403" s="84"/>
      <c r="W1403" s="90"/>
    </row>
    <row r="1404">
      <c r="A1404" s="83" t="s">
        <v>3477</v>
      </c>
      <c r="B1404" s="84" t="s">
        <v>3478</v>
      </c>
      <c r="C1404" s="84" t="s">
        <v>523</v>
      </c>
      <c r="D1404" s="86">
        <v>29.4</v>
      </c>
      <c r="E1404" s="86">
        <v>-0.2</v>
      </c>
      <c r="F1404" s="86">
        <v>-0.68</v>
      </c>
      <c r="G1404" s="87" t="s">
        <v>553</v>
      </c>
      <c r="H1404" s="86">
        <v>-0.31</v>
      </c>
      <c r="I1404" s="86">
        <v>0.0</v>
      </c>
      <c r="J1404" s="86">
        <v>178.0</v>
      </c>
      <c r="K1404" s="86">
        <v>0.18</v>
      </c>
      <c r="L1404" s="86">
        <v>29.76</v>
      </c>
      <c r="M1404" s="86">
        <v>29.62</v>
      </c>
      <c r="N1404" s="86">
        <v>29.61</v>
      </c>
      <c r="O1404" s="86">
        <v>-37.0</v>
      </c>
      <c r="P1404" s="87" t="s">
        <v>553</v>
      </c>
      <c r="Q1404" s="86">
        <v>0.0</v>
      </c>
      <c r="R1404" s="86">
        <v>8.0</v>
      </c>
      <c r="S1404" s="88">
        <v>11.0</v>
      </c>
      <c r="T1404" s="88">
        <v>6.18</v>
      </c>
      <c r="U1404" s="89">
        <v>46132.0</v>
      </c>
      <c r="V1404" s="84"/>
      <c r="W1404" s="90"/>
    </row>
    <row r="1405">
      <c r="A1405" s="83" t="s">
        <v>3479</v>
      </c>
      <c r="B1405" s="84" t="s">
        <v>3480</v>
      </c>
      <c r="C1405" s="84" t="s">
        <v>547</v>
      </c>
      <c r="D1405" s="86">
        <v>32.2</v>
      </c>
      <c r="E1405" s="86">
        <v>0.05</v>
      </c>
      <c r="F1405" s="86">
        <v>0.16</v>
      </c>
      <c r="G1405" s="87" t="s">
        <v>520</v>
      </c>
      <c r="H1405" s="86">
        <v>-1.04</v>
      </c>
      <c r="I1405" s="86">
        <v>0.0</v>
      </c>
      <c r="J1405" s="86">
        <v>512.0</v>
      </c>
      <c r="K1405" s="86">
        <v>1.21</v>
      </c>
      <c r="L1405" s="86">
        <v>32.04</v>
      </c>
      <c r="M1405" s="86">
        <v>32.02</v>
      </c>
      <c r="N1405" s="86">
        <v>31.48</v>
      </c>
      <c r="O1405" s="86">
        <v>-6.0</v>
      </c>
      <c r="P1405" s="87" t="s">
        <v>570</v>
      </c>
      <c r="Q1405" s="86">
        <v>0.0</v>
      </c>
      <c r="R1405" s="86">
        <v>-11.0</v>
      </c>
      <c r="S1405" s="88">
        <v>145.0</v>
      </c>
      <c r="T1405" s="88">
        <v>28.32</v>
      </c>
      <c r="U1405" s="89">
        <v>46132.0</v>
      </c>
      <c r="V1405" s="84"/>
      <c r="W1405" s="90"/>
    </row>
    <row r="1406">
      <c r="A1406" s="83" t="s">
        <v>3481</v>
      </c>
      <c r="B1406" s="84" t="s">
        <v>3482</v>
      </c>
      <c r="C1406" s="84" t="s">
        <v>561</v>
      </c>
      <c r="D1406" s="86">
        <v>183.0</v>
      </c>
      <c r="E1406" s="86">
        <v>-1.5</v>
      </c>
      <c r="F1406" s="86">
        <v>-0.81</v>
      </c>
      <c r="G1406" s="87" t="s">
        <v>535</v>
      </c>
      <c r="H1406" s="86">
        <v>12.41</v>
      </c>
      <c r="I1406" s="86">
        <v>3.0</v>
      </c>
      <c r="J1406" s="86">
        <v>3787.0</v>
      </c>
      <c r="K1406" s="86">
        <v>2.3</v>
      </c>
      <c r="L1406" s="86">
        <v>181.3</v>
      </c>
      <c r="M1406" s="86">
        <v>163.1</v>
      </c>
      <c r="N1406" s="86">
        <v>145.68</v>
      </c>
      <c r="O1406" s="86">
        <v>-316.0</v>
      </c>
      <c r="P1406" s="87" t="s">
        <v>553</v>
      </c>
      <c r="Q1406" s="86">
        <v>135.0</v>
      </c>
      <c r="R1406" s="86">
        <v>-28.0</v>
      </c>
      <c r="S1406" s="88">
        <v>1110.0</v>
      </c>
      <c r="T1406" s="88">
        <v>29.31</v>
      </c>
      <c r="U1406" s="89">
        <v>46132.0</v>
      </c>
      <c r="V1406" s="84"/>
      <c r="W1406" s="90"/>
    </row>
    <row r="1407">
      <c r="A1407" s="83" t="s">
        <v>3483</v>
      </c>
      <c r="B1407" s="84" t="s">
        <v>3484</v>
      </c>
      <c r="C1407" s="84" t="s">
        <v>615</v>
      </c>
      <c r="D1407" s="86">
        <v>13.95</v>
      </c>
      <c r="E1407" s="86">
        <v>-0.05</v>
      </c>
      <c r="F1407" s="86">
        <v>-0.36</v>
      </c>
      <c r="G1407" s="87" t="s">
        <v>516</v>
      </c>
      <c r="H1407" s="86">
        <v>-2.47</v>
      </c>
      <c r="I1407" s="86">
        <v>0.0</v>
      </c>
      <c r="J1407" s="86">
        <v>1099.0</v>
      </c>
      <c r="K1407" s="86">
        <v>0.06</v>
      </c>
      <c r="L1407" s="86">
        <v>14.02</v>
      </c>
      <c r="M1407" s="86">
        <v>14.12</v>
      </c>
      <c r="N1407" s="86">
        <v>14.29</v>
      </c>
      <c r="O1407" s="86">
        <v>-163.0</v>
      </c>
      <c r="P1407" s="87" t="s">
        <v>516</v>
      </c>
      <c r="Q1407" s="86">
        <v>0.0</v>
      </c>
      <c r="R1407" s="86">
        <v>0.0</v>
      </c>
      <c r="S1407" s="88">
        <v>222.0</v>
      </c>
      <c r="T1407" s="88">
        <v>20.2</v>
      </c>
      <c r="U1407" s="89">
        <v>46132.0</v>
      </c>
      <c r="V1407" s="84"/>
      <c r="W1407" s="90"/>
    </row>
    <row r="1408">
      <c r="A1408" s="83" t="s">
        <v>3485</v>
      </c>
      <c r="B1408" s="84" t="s">
        <v>3486</v>
      </c>
      <c r="C1408" s="84" t="s">
        <v>588</v>
      </c>
      <c r="D1408" s="86">
        <v>11.0</v>
      </c>
      <c r="E1408" s="86">
        <v>-0.05</v>
      </c>
      <c r="F1408" s="86">
        <v>-0.45</v>
      </c>
      <c r="G1408" s="87" t="s">
        <v>524</v>
      </c>
      <c r="H1408" s="86">
        <v>0.0</v>
      </c>
      <c r="I1408" s="86">
        <v>0.0</v>
      </c>
      <c r="J1408" s="86">
        <v>439.0</v>
      </c>
      <c r="K1408" s="86">
        <v>0.19</v>
      </c>
      <c r="L1408" s="86">
        <v>11.04</v>
      </c>
      <c r="M1408" s="86">
        <v>11.04</v>
      </c>
      <c r="N1408" s="86">
        <v>11.02</v>
      </c>
      <c r="O1408" s="86">
        <v>-118.0</v>
      </c>
      <c r="P1408" s="87" t="s">
        <v>664</v>
      </c>
      <c r="Q1408" s="86">
        <v>0.0</v>
      </c>
      <c r="R1408" s="86">
        <v>0.0</v>
      </c>
      <c r="S1408" s="88">
        <v>23.0</v>
      </c>
      <c r="T1408" s="88">
        <v>5.24</v>
      </c>
      <c r="U1408" s="89">
        <v>46132.0</v>
      </c>
      <c r="V1408" s="84"/>
      <c r="W1408" s="90"/>
    </row>
    <row r="1409">
      <c r="A1409" s="83" t="s">
        <v>3487</v>
      </c>
      <c r="B1409" s="84" t="s">
        <v>3488</v>
      </c>
      <c r="C1409" s="84" t="s">
        <v>761</v>
      </c>
      <c r="D1409" s="86">
        <v>18.95</v>
      </c>
      <c r="E1409" s="86">
        <v>-0.1</v>
      </c>
      <c r="F1409" s="86">
        <v>-0.52</v>
      </c>
      <c r="G1409" s="87" t="s">
        <v>664</v>
      </c>
      <c r="H1409" s="86">
        <v>-2.59</v>
      </c>
      <c r="I1409" s="86">
        <v>0.0</v>
      </c>
      <c r="J1409" s="86">
        <v>1155.0</v>
      </c>
      <c r="K1409" s="86">
        <v>0.23</v>
      </c>
      <c r="L1409" s="86">
        <v>19.13</v>
      </c>
      <c r="M1409" s="86">
        <v>19.27</v>
      </c>
      <c r="N1409" s="86">
        <v>19.27</v>
      </c>
      <c r="O1409" s="86">
        <v>-139.0</v>
      </c>
      <c r="P1409" s="87" t="s">
        <v>570</v>
      </c>
      <c r="Q1409" s="86">
        <v>0.0</v>
      </c>
      <c r="R1409" s="86">
        <v>14.0</v>
      </c>
      <c r="S1409" s="88">
        <v>104.0</v>
      </c>
      <c r="T1409" s="88">
        <v>9.0</v>
      </c>
      <c r="U1409" s="89">
        <v>46132.0</v>
      </c>
      <c r="V1409" s="84"/>
      <c r="W1409" s="90"/>
    </row>
    <row r="1410">
      <c r="A1410" s="83" t="s">
        <v>3489</v>
      </c>
      <c r="B1410" s="84" t="s">
        <v>3490</v>
      </c>
      <c r="C1410" s="84" t="s">
        <v>601</v>
      </c>
      <c r="D1410" s="86">
        <v>39.6</v>
      </c>
      <c r="E1410" s="86">
        <v>0.6</v>
      </c>
      <c r="F1410" s="86">
        <v>1.54</v>
      </c>
      <c r="G1410" s="87" t="s">
        <v>589</v>
      </c>
      <c r="H1410" s="86">
        <v>9.17</v>
      </c>
      <c r="I1410" s="86">
        <v>0.0</v>
      </c>
      <c r="J1410" s="86">
        <v>1522.0</v>
      </c>
      <c r="K1410" s="86">
        <v>0.86</v>
      </c>
      <c r="L1410" s="86">
        <v>39.0</v>
      </c>
      <c r="M1410" s="86">
        <v>37.61</v>
      </c>
      <c r="N1410" s="86">
        <v>37.44</v>
      </c>
      <c r="O1410" s="86">
        <v>287.0</v>
      </c>
      <c r="P1410" s="87" t="s">
        <v>697</v>
      </c>
      <c r="Q1410" s="86">
        <v>0.0</v>
      </c>
      <c r="R1410" s="86">
        <v>-8.0</v>
      </c>
      <c r="S1410" s="88">
        <v>424.0</v>
      </c>
      <c r="T1410" s="88">
        <v>27.86</v>
      </c>
      <c r="U1410" s="89">
        <v>46132.0</v>
      </c>
      <c r="V1410" s="84"/>
      <c r="W1410" s="90"/>
    </row>
    <row r="1411">
      <c r="A1411" s="83" t="s">
        <v>3491</v>
      </c>
      <c r="B1411" s="84" t="s">
        <v>3492</v>
      </c>
      <c r="C1411" s="84" t="s">
        <v>639</v>
      </c>
      <c r="D1411" s="86">
        <v>66.1</v>
      </c>
      <c r="E1411" s="86">
        <v>2.2</v>
      </c>
      <c r="F1411" s="86">
        <v>3.44</v>
      </c>
      <c r="G1411" s="87" t="s">
        <v>548</v>
      </c>
      <c r="H1411" s="86">
        <v>11.21</v>
      </c>
      <c r="I1411" s="86">
        <v>1.0</v>
      </c>
      <c r="J1411" s="86">
        <v>4197.0</v>
      </c>
      <c r="K1411" s="86">
        <v>4.5</v>
      </c>
      <c r="L1411" s="86">
        <v>64.52</v>
      </c>
      <c r="M1411" s="86">
        <v>61.68</v>
      </c>
      <c r="N1411" s="86">
        <v>58.88</v>
      </c>
      <c r="O1411" s="86">
        <v>699.0</v>
      </c>
      <c r="P1411" s="87" t="s">
        <v>578</v>
      </c>
      <c r="Q1411" s="86">
        <v>0.0</v>
      </c>
      <c r="R1411" s="86">
        <v>27.0</v>
      </c>
      <c r="S1411" s="88">
        <v>1405.0</v>
      </c>
      <c r="T1411" s="88">
        <v>33.48</v>
      </c>
      <c r="U1411" s="89">
        <v>46132.0</v>
      </c>
      <c r="V1411" s="84"/>
      <c r="W1411" s="90"/>
    </row>
    <row r="1412">
      <c r="A1412" s="83" t="s">
        <v>3493</v>
      </c>
      <c r="B1412" s="84" t="s">
        <v>3494</v>
      </c>
      <c r="C1412" s="84" t="s">
        <v>639</v>
      </c>
      <c r="D1412" s="86">
        <v>10.75</v>
      </c>
      <c r="E1412" s="86">
        <v>0.15</v>
      </c>
      <c r="F1412" s="86">
        <v>1.42</v>
      </c>
      <c r="G1412" s="87" t="s">
        <v>539</v>
      </c>
      <c r="H1412" s="86">
        <v>0.96</v>
      </c>
      <c r="I1412" s="86">
        <v>0.0</v>
      </c>
      <c r="J1412" s="86">
        <v>270.0</v>
      </c>
      <c r="K1412" s="86">
        <v>0.38</v>
      </c>
      <c r="L1412" s="86">
        <v>10.6</v>
      </c>
      <c r="M1412" s="86">
        <v>10.78</v>
      </c>
      <c r="N1412" s="86">
        <v>11.32</v>
      </c>
      <c r="O1412" s="86">
        <v>29.0</v>
      </c>
      <c r="P1412" s="87" t="s">
        <v>674</v>
      </c>
      <c r="Q1412" s="86">
        <v>0.0</v>
      </c>
      <c r="R1412" s="86">
        <v>0.0</v>
      </c>
      <c r="S1412" s="88">
        <v>0.0</v>
      </c>
      <c r="T1412" s="88">
        <v>0.0</v>
      </c>
      <c r="U1412" s="89">
        <v>46132.0</v>
      </c>
      <c r="V1412" s="84"/>
      <c r="W1412" s="90"/>
    </row>
    <row r="1413">
      <c r="A1413" s="83" t="s">
        <v>3495</v>
      </c>
      <c r="B1413" s="84" t="s">
        <v>3496</v>
      </c>
      <c r="C1413" s="84" t="s">
        <v>615</v>
      </c>
      <c r="D1413" s="86">
        <v>58.0</v>
      </c>
      <c r="E1413" s="86">
        <v>0.3</v>
      </c>
      <c r="F1413" s="86">
        <v>0.52</v>
      </c>
      <c r="G1413" s="87" t="s">
        <v>548</v>
      </c>
      <c r="H1413" s="86">
        <v>1.77</v>
      </c>
      <c r="I1413" s="86">
        <v>0.0</v>
      </c>
      <c r="J1413" s="86">
        <v>61.0</v>
      </c>
      <c r="K1413" s="86">
        <v>0.02</v>
      </c>
      <c r="L1413" s="86">
        <v>57.78</v>
      </c>
      <c r="M1413" s="86">
        <v>57.11</v>
      </c>
      <c r="N1413" s="86">
        <v>57.07</v>
      </c>
      <c r="O1413" s="86">
        <v>38.0</v>
      </c>
      <c r="P1413" s="87" t="s">
        <v>554</v>
      </c>
      <c r="Q1413" s="86">
        <v>9.0</v>
      </c>
      <c r="R1413" s="86">
        <v>3.0</v>
      </c>
      <c r="S1413" s="88">
        <v>3.0</v>
      </c>
      <c r="T1413" s="88">
        <v>4.92</v>
      </c>
      <c r="U1413" s="89">
        <v>46132.0</v>
      </c>
      <c r="V1413" s="84"/>
      <c r="W1413" s="90"/>
    </row>
    <row r="1414">
      <c r="A1414" s="83" t="s">
        <v>3497</v>
      </c>
      <c r="B1414" s="84" t="s">
        <v>3498</v>
      </c>
      <c r="C1414" s="84" t="s">
        <v>533</v>
      </c>
      <c r="D1414" s="86">
        <v>150.5</v>
      </c>
      <c r="E1414" s="86">
        <v>-2.5</v>
      </c>
      <c r="F1414" s="86">
        <v>-1.63</v>
      </c>
      <c r="G1414" s="87" t="s">
        <v>566</v>
      </c>
      <c r="H1414" s="86">
        <v>-5.71</v>
      </c>
      <c r="I1414" s="86">
        <v>1.0</v>
      </c>
      <c r="J1414" s="86">
        <v>11312.0</v>
      </c>
      <c r="K1414" s="86">
        <v>3.79</v>
      </c>
      <c r="L1414" s="86">
        <v>155.4</v>
      </c>
      <c r="M1414" s="86">
        <v>156.5</v>
      </c>
      <c r="N1414" s="86">
        <v>162.2</v>
      </c>
      <c r="O1414" s="86">
        <v>2289.0</v>
      </c>
      <c r="P1414" s="87" t="s">
        <v>539</v>
      </c>
      <c r="Q1414" s="86">
        <v>34.0</v>
      </c>
      <c r="R1414" s="86">
        <v>-41.0</v>
      </c>
      <c r="S1414" s="88">
        <v>5471.0</v>
      </c>
      <c r="T1414" s="88">
        <v>48.36</v>
      </c>
      <c r="U1414" s="89">
        <v>46132.0</v>
      </c>
      <c r="V1414" s="84"/>
      <c r="W1414" s="90"/>
    </row>
    <row r="1415">
      <c r="A1415" s="83" t="s">
        <v>3499</v>
      </c>
      <c r="B1415" s="84" t="s">
        <v>3500</v>
      </c>
      <c r="C1415" s="84" t="s">
        <v>601</v>
      </c>
      <c r="D1415" s="86">
        <v>20.1</v>
      </c>
      <c r="E1415" s="86">
        <v>0.15</v>
      </c>
      <c r="F1415" s="86">
        <v>0.75</v>
      </c>
      <c r="G1415" s="87" t="s">
        <v>525</v>
      </c>
      <c r="H1415" s="86">
        <v>4.09</v>
      </c>
      <c r="I1415" s="86">
        <v>0.0</v>
      </c>
      <c r="J1415" s="86">
        <v>74.0</v>
      </c>
      <c r="K1415" s="86">
        <v>0.12</v>
      </c>
      <c r="L1415" s="86">
        <v>19.89</v>
      </c>
      <c r="M1415" s="86">
        <v>19.54</v>
      </c>
      <c r="N1415" s="86">
        <v>19.09</v>
      </c>
      <c r="O1415" s="86">
        <v>0.0</v>
      </c>
      <c r="P1415" s="87" t="s">
        <v>773</v>
      </c>
      <c r="Q1415" s="86">
        <v>0.0</v>
      </c>
      <c r="R1415" s="86">
        <v>0.0</v>
      </c>
      <c r="S1415" s="88">
        <v>5.0</v>
      </c>
      <c r="T1415" s="88">
        <v>6.76</v>
      </c>
      <c r="U1415" s="89">
        <v>46132.0</v>
      </c>
      <c r="V1415" s="84"/>
      <c r="W1415" s="90"/>
    </row>
    <row r="1416">
      <c r="A1416" s="83" t="s">
        <v>3501</v>
      </c>
      <c r="B1416" s="84" t="s">
        <v>3502</v>
      </c>
      <c r="C1416" s="84" t="s">
        <v>561</v>
      </c>
      <c r="D1416" s="86">
        <v>3850.0</v>
      </c>
      <c r="E1416" s="86">
        <v>50.0</v>
      </c>
      <c r="F1416" s="86">
        <v>1.32</v>
      </c>
      <c r="G1416" s="87" t="s">
        <v>525</v>
      </c>
      <c r="H1416" s="86">
        <v>15.18</v>
      </c>
      <c r="I1416" s="86">
        <v>2.0</v>
      </c>
      <c r="J1416" s="86">
        <v>3606.0</v>
      </c>
      <c r="K1416" s="86">
        <v>1.01</v>
      </c>
      <c r="L1416" s="86">
        <v>3780.0</v>
      </c>
      <c r="M1416" s="86">
        <v>3492.0</v>
      </c>
      <c r="N1416" s="86">
        <v>3147.0</v>
      </c>
      <c r="O1416" s="86">
        <v>-57.0</v>
      </c>
      <c r="P1416" s="87" t="s">
        <v>553</v>
      </c>
      <c r="Q1416" s="86">
        <v>22.0</v>
      </c>
      <c r="R1416" s="86">
        <v>-11.0</v>
      </c>
      <c r="S1416" s="88">
        <v>1796.0</v>
      </c>
      <c r="T1416" s="88">
        <v>49.81</v>
      </c>
      <c r="U1416" s="89">
        <v>46132.0</v>
      </c>
      <c r="V1416" s="84"/>
      <c r="W1416" s="90"/>
    </row>
    <row r="1417">
      <c r="A1417" s="83" t="s">
        <v>3503</v>
      </c>
      <c r="B1417" s="84" t="s">
        <v>3504</v>
      </c>
      <c r="C1417" s="84" t="s">
        <v>561</v>
      </c>
      <c r="D1417" s="86">
        <v>23.0</v>
      </c>
      <c r="E1417" s="86">
        <v>-0.4</v>
      </c>
      <c r="F1417" s="86">
        <v>-1.71</v>
      </c>
      <c r="G1417" s="87" t="s">
        <v>524</v>
      </c>
      <c r="H1417" s="86">
        <v>10.01</v>
      </c>
      <c r="I1417" s="86">
        <v>3.0</v>
      </c>
      <c r="J1417" s="86">
        <v>740.0</v>
      </c>
      <c r="K1417" s="86">
        <v>2.65</v>
      </c>
      <c r="L1417" s="86">
        <v>22.67</v>
      </c>
      <c r="M1417" s="86">
        <v>20.52</v>
      </c>
      <c r="N1417" s="86">
        <v>18.95</v>
      </c>
      <c r="O1417" s="86">
        <v>-32.0</v>
      </c>
      <c r="P1417" s="87" t="s">
        <v>535</v>
      </c>
      <c r="Q1417" s="86">
        <v>0.0</v>
      </c>
      <c r="R1417" s="86">
        <v>0.0</v>
      </c>
      <c r="S1417" s="88">
        <v>181.0</v>
      </c>
      <c r="T1417" s="88">
        <v>24.46</v>
      </c>
      <c r="U1417" s="89">
        <v>46132.0</v>
      </c>
      <c r="V1417" s="84" t="s">
        <v>3505</v>
      </c>
      <c r="W1417" s="90"/>
    </row>
    <row r="1418">
      <c r="A1418" s="83" t="s">
        <v>3506</v>
      </c>
      <c r="B1418" s="84" t="s">
        <v>3507</v>
      </c>
      <c r="C1418" s="84" t="s">
        <v>601</v>
      </c>
      <c r="D1418" s="86">
        <v>59.9</v>
      </c>
      <c r="E1418" s="86">
        <v>0.1</v>
      </c>
      <c r="F1418" s="86">
        <v>0.17</v>
      </c>
      <c r="G1418" s="87" t="s">
        <v>525</v>
      </c>
      <c r="H1418" s="86">
        <v>2.43</v>
      </c>
      <c r="I1418" s="86">
        <v>0.0</v>
      </c>
      <c r="J1418" s="86">
        <v>249.0</v>
      </c>
      <c r="K1418" s="86">
        <v>0.81</v>
      </c>
      <c r="L1418" s="86">
        <v>59.96</v>
      </c>
      <c r="M1418" s="86">
        <v>58.33</v>
      </c>
      <c r="N1418" s="86">
        <v>57.55</v>
      </c>
      <c r="O1418" s="86">
        <v>46.0</v>
      </c>
      <c r="P1418" s="87" t="s">
        <v>694</v>
      </c>
      <c r="Q1418" s="86">
        <v>0.0</v>
      </c>
      <c r="R1418" s="86">
        <v>0.0</v>
      </c>
      <c r="S1418" s="88">
        <v>29.0</v>
      </c>
      <c r="T1418" s="88">
        <v>11.65</v>
      </c>
      <c r="U1418" s="89">
        <v>46132.0</v>
      </c>
      <c r="V1418" s="84"/>
      <c r="W1418" s="90"/>
    </row>
    <row r="1419">
      <c r="A1419" s="83" t="s">
        <v>3508</v>
      </c>
      <c r="B1419" s="84" t="s">
        <v>3509</v>
      </c>
      <c r="C1419" s="84" t="s">
        <v>569</v>
      </c>
      <c r="D1419" s="86">
        <v>23.45</v>
      </c>
      <c r="E1419" s="86">
        <v>-0.1</v>
      </c>
      <c r="F1419" s="86">
        <v>-0.42</v>
      </c>
      <c r="G1419" s="87" t="s">
        <v>535</v>
      </c>
      <c r="H1419" s="86">
        <v>10.67</v>
      </c>
      <c r="I1419" s="86">
        <v>1.0</v>
      </c>
      <c r="J1419" s="86">
        <v>24.0</v>
      </c>
      <c r="K1419" s="86">
        <v>0.07</v>
      </c>
      <c r="L1419" s="86">
        <v>23.01</v>
      </c>
      <c r="M1419" s="86">
        <v>22.12</v>
      </c>
      <c r="N1419" s="86">
        <v>21.98</v>
      </c>
      <c r="O1419" s="86">
        <v>-1.0</v>
      </c>
      <c r="P1419" s="87" t="s">
        <v>773</v>
      </c>
      <c r="Q1419" s="86">
        <v>0.0</v>
      </c>
      <c r="R1419" s="86">
        <v>0.0</v>
      </c>
      <c r="S1419" s="88">
        <v>2.0</v>
      </c>
      <c r="T1419" s="88">
        <v>8.33</v>
      </c>
      <c r="U1419" s="89">
        <v>46132.0</v>
      </c>
      <c r="V1419" s="84"/>
      <c r="W1419" s="90"/>
    </row>
    <row r="1420">
      <c r="A1420" s="83" t="s">
        <v>3510</v>
      </c>
      <c r="B1420" s="84" t="s">
        <v>3511</v>
      </c>
      <c r="C1420" s="84" t="s">
        <v>961</v>
      </c>
      <c r="D1420" s="86">
        <v>18.7</v>
      </c>
      <c r="E1420" s="86">
        <v>-0.4</v>
      </c>
      <c r="F1420" s="86">
        <v>-2.09</v>
      </c>
      <c r="G1420" s="87" t="s">
        <v>566</v>
      </c>
      <c r="H1420" s="86">
        <v>0.05</v>
      </c>
      <c r="I1420" s="86">
        <v>0.0</v>
      </c>
      <c r="J1420" s="86">
        <v>441.0</v>
      </c>
      <c r="K1420" s="86">
        <v>0.25</v>
      </c>
      <c r="L1420" s="86">
        <v>18.97</v>
      </c>
      <c r="M1420" s="86">
        <v>18.98</v>
      </c>
      <c r="N1420" s="86">
        <v>19.23</v>
      </c>
      <c r="O1420" s="86">
        <v>-47.0</v>
      </c>
      <c r="P1420" s="87" t="s">
        <v>664</v>
      </c>
      <c r="Q1420" s="86">
        <v>0.0</v>
      </c>
      <c r="R1420" s="86">
        <v>7.0</v>
      </c>
      <c r="S1420" s="88">
        <v>25.0</v>
      </c>
      <c r="T1420" s="88">
        <v>5.67</v>
      </c>
      <c r="U1420" s="89">
        <v>46132.0</v>
      </c>
      <c r="V1420" s="84"/>
      <c r="W1420" s="90"/>
    </row>
    <row r="1421">
      <c r="A1421" s="83" t="s">
        <v>3512</v>
      </c>
      <c r="B1421" s="84" t="s">
        <v>3513</v>
      </c>
      <c r="C1421" s="84" t="s">
        <v>533</v>
      </c>
      <c r="D1421" s="86">
        <v>29.3</v>
      </c>
      <c r="E1421" s="86">
        <v>0.2</v>
      </c>
      <c r="F1421" s="86">
        <v>0.69</v>
      </c>
      <c r="G1421" s="87" t="s">
        <v>540</v>
      </c>
      <c r="H1421" s="86">
        <v>3.31</v>
      </c>
      <c r="I1421" s="86">
        <v>0.0</v>
      </c>
      <c r="J1421" s="86">
        <v>37.0</v>
      </c>
      <c r="K1421" s="86">
        <v>0.15</v>
      </c>
      <c r="L1421" s="86">
        <v>28.91</v>
      </c>
      <c r="M1421" s="86">
        <v>28.46</v>
      </c>
      <c r="N1421" s="86">
        <v>28.03</v>
      </c>
      <c r="O1421" s="86">
        <v>1.0</v>
      </c>
      <c r="P1421" s="87" t="s">
        <v>558</v>
      </c>
      <c r="Q1421" s="86">
        <v>0.0</v>
      </c>
      <c r="R1421" s="86">
        <v>0.0</v>
      </c>
      <c r="S1421" s="88">
        <v>20.0</v>
      </c>
      <c r="T1421" s="88">
        <v>54.05</v>
      </c>
      <c r="U1421" s="89">
        <v>46132.0</v>
      </c>
      <c r="V1421" s="84"/>
      <c r="W1421" s="90"/>
    </row>
    <row r="1422">
      <c r="A1422" s="83" t="s">
        <v>3514</v>
      </c>
      <c r="B1422" s="84" t="s">
        <v>3515</v>
      </c>
      <c r="C1422" s="84" t="s">
        <v>764</v>
      </c>
      <c r="D1422" s="86">
        <v>39.6</v>
      </c>
      <c r="E1422" s="86">
        <v>-0.1</v>
      </c>
      <c r="F1422" s="86">
        <v>-0.25</v>
      </c>
      <c r="G1422" s="87" t="s">
        <v>553</v>
      </c>
      <c r="H1422" s="86">
        <v>-0.36</v>
      </c>
      <c r="I1422" s="86">
        <v>0.0</v>
      </c>
      <c r="J1422" s="86">
        <v>41.0</v>
      </c>
      <c r="K1422" s="86">
        <v>0.04</v>
      </c>
      <c r="L1422" s="86">
        <v>39.93</v>
      </c>
      <c r="M1422" s="86">
        <v>39.8</v>
      </c>
      <c r="N1422" s="86">
        <v>38.92</v>
      </c>
      <c r="O1422" s="86">
        <v>-5.0</v>
      </c>
      <c r="P1422" s="87" t="s">
        <v>544</v>
      </c>
      <c r="Q1422" s="86">
        <v>0.0</v>
      </c>
      <c r="R1422" s="86">
        <v>0.0</v>
      </c>
      <c r="S1422" s="88">
        <v>1.0</v>
      </c>
      <c r="T1422" s="88">
        <v>2.44</v>
      </c>
      <c r="U1422" s="89">
        <v>46132.0</v>
      </c>
      <c r="V1422" s="84"/>
      <c r="W1422" s="90"/>
    </row>
    <row r="1423">
      <c r="A1423" s="83" t="s">
        <v>3516</v>
      </c>
      <c r="B1423" s="84" t="s">
        <v>3517</v>
      </c>
      <c r="C1423" s="84" t="s">
        <v>956</v>
      </c>
      <c r="D1423" s="86">
        <v>20.45</v>
      </c>
      <c r="E1423" s="86">
        <v>0.15</v>
      </c>
      <c r="F1423" s="86">
        <v>0.74</v>
      </c>
      <c r="G1423" s="87" t="s">
        <v>525</v>
      </c>
      <c r="H1423" s="86">
        <v>1.99</v>
      </c>
      <c r="I1423" s="86">
        <v>0.0</v>
      </c>
      <c r="J1423" s="86">
        <v>177.0</v>
      </c>
      <c r="K1423" s="86">
        <v>0.03</v>
      </c>
      <c r="L1423" s="86">
        <v>20.27</v>
      </c>
      <c r="M1423" s="86">
        <v>20.15</v>
      </c>
      <c r="N1423" s="86">
        <v>20.07</v>
      </c>
      <c r="O1423" s="86">
        <v>70.0</v>
      </c>
      <c r="P1423" s="87" t="s">
        <v>525</v>
      </c>
      <c r="Q1423" s="86">
        <v>0.0</v>
      </c>
      <c r="R1423" s="86">
        <v>-2.0</v>
      </c>
      <c r="S1423" s="88">
        <v>2.0</v>
      </c>
      <c r="T1423" s="88">
        <v>1.13</v>
      </c>
      <c r="U1423" s="89">
        <v>46132.0</v>
      </c>
      <c r="V1423" s="84"/>
      <c r="W1423" s="90"/>
    </row>
    <row r="1424">
      <c r="A1424" s="83" t="s">
        <v>3518</v>
      </c>
      <c r="B1424" s="84" t="s">
        <v>3519</v>
      </c>
      <c r="C1424" s="84" t="s">
        <v>561</v>
      </c>
      <c r="D1424" s="86">
        <v>54.6</v>
      </c>
      <c r="E1424" s="86">
        <v>4.95</v>
      </c>
      <c r="F1424" s="86">
        <v>9.97</v>
      </c>
      <c r="G1424" s="87" t="s">
        <v>540</v>
      </c>
      <c r="H1424" s="86">
        <v>28.73</v>
      </c>
      <c r="I1424" s="86">
        <v>5.0</v>
      </c>
      <c r="J1424" s="86">
        <v>11349.0</v>
      </c>
      <c r="K1424" s="86">
        <v>16.61</v>
      </c>
      <c r="L1424" s="86">
        <v>46.95</v>
      </c>
      <c r="M1424" s="86">
        <v>42.26</v>
      </c>
      <c r="N1424" s="86">
        <v>39.58</v>
      </c>
      <c r="O1424" s="86">
        <v>774.0</v>
      </c>
      <c r="P1424" s="87" t="s">
        <v>554</v>
      </c>
      <c r="Q1424" s="86">
        <v>0.0</v>
      </c>
      <c r="R1424" s="86">
        <v>36.0</v>
      </c>
      <c r="S1424" s="88">
        <v>5300.0</v>
      </c>
      <c r="T1424" s="88">
        <v>46.7</v>
      </c>
      <c r="U1424" s="89">
        <v>46132.0</v>
      </c>
      <c r="V1424" s="84"/>
      <c r="W1424" s="90"/>
    </row>
    <row r="1425">
      <c r="A1425" s="83" t="s">
        <v>3520</v>
      </c>
      <c r="B1425" s="84" t="s">
        <v>3521</v>
      </c>
      <c r="C1425" s="84" t="s">
        <v>523</v>
      </c>
      <c r="D1425" s="86">
        <v>18.8</v>
      </c>
      <c r="E1425" s="86">
        <v>0.0</v>
      </c>
      <c r="F1425" s="86">
        <v>0.0</v>
      </c>
      <c r="G1425" s="87" t="s">
        <v>562</v>
      </c>
      <c r="H1425" s="86">
        <v>4.98</v>
      </c>
      <c r="I1425" s="86">
        <v>0.0</v>
      </c>
      <c r="J1425" s="86">
        <v>1142.0</v>
      </c>
      <c r="K1425" s="86">
        <v>0.13</v>
      </c>
      <c r="L1425" s="86">
        <v>18.35</v>
      </c>
      <c r="M1425" s="86">
        <v>18.56</v>
      </c>
      <c r="N1425" s="86">
        <v>19.18</v>
      </c>
      <c r="O1425" s="86">
        <v>157.0</v>
      </c>
      <c r="P1425" s="87" t="s">
        <v>554</v>
      </c>
      <c r="Q1425" s="86">
        <v>0.0</v>
      </c>
      <c r="R1425" s="86">
        <v>6.0</v>
      </c>
      <c r="S1425" s="88">
        <v>0.0</v>
      </c>
      <c r="T1425" s="88">
        <v>0.0</v>
      </c>
      <c r="U1425" s="89">
        <v>46132.0</v>
      </c>
      <c r="V1425" s="84"/>
      <c r="W1425" s="90"/>
    </row>
    <row r="1426">
      <c r="A1426" s="83" t="s">
        <v>3522</v>
      </c>
      <c r="B1426" s="84" t="s">
        <v>3523</v>
      </c>
      <c r="C1426" s="84" t="s">
        <v>961</v>
      </c>
      <c r="D1426" s="86">
        <v>83.1</v>
      </c>
      <c r="E1426" s="86">
        <v>-0.7</v>
      </c>
      <c r="F1426" s="86">
        <v>-0.84</v>
      </c>
      <c r="G1426" s="87" t="s">
        <v>516</v>
      </c>
      <c r="H1426" s="86">
        <v>-2.26</v>
      </c>
      <c r="I1426" s="86">
        <v>0.0</v>
      </c>
      <c r="J1426" s="86">
        <v>363.0</v>
      </c>
      <c r="K1426" s="86">
        <v>0.16</v>
      </c>
      <c r="L1426" s="86">
        <v>84.12</v>
      </c>
      <c r="M1426" s="86">
        <v>84.48</v>
      </c>
      <c r="N1426" s="86">
        <v>86.5</v>
      </c>
      <c r="O1426" s="86">
        <v>-49.0</v>
      </c>
      <c r="P1426" s="87" t="s">
        <v>585</v>
      </c>
      <c r="Q1426" s="86">
        <v>-2.0</v>
      </c>
      <c r="R1426" s="86">
        <v>4.0</v>
      </c>
      <c r="S1426" s="88">
        <v>32.0</v>
      </c>
      <c r="T1426" s="88">
        <v>8.82</v>
      </c>
      <c r="U1426" s="89">
        <v>46132.0</v>
      </c>
      <c r="V1426" s="84"/>
      <c r="W1426" s="90"/>
    </row>
    <row r="1427">
      <c r="A1427" s="83" t="s">
        <v>3524</v>
      </c>
      <c r="B1427" s="84" t="s">
        <v>3525</v>
      </c>
      <c r="C1427" s="84" t="s">
        <v>543</v>
      </c>
      <c r="D1427" s="86">
        <v>41.75</v>
      </c>
      <c r="E1427" s="86">
        <v>-1.05</v>
      </c>
      <c r="F1427" s="86">
        <v>-2.45</v>
      </c>
      <c r="G1427" s="87" t="s">
        <v>566</v>
      </c>
      <c r="H1427" s="86">
        <v>-1.12</v>
      </c>
      <c r="I1427" s="86">
        <v>1.0</v>
      </c>
      <c r="J1427" s="86">
        <v>718.0</v>
      </c>
      <c r="K1427" s="86">
        <v>0.32</v>
      </c>
      <c r="L1427" s="86">
        <v>42.6</v>
      </c>
      <c r="M1427" s="86">
        <v>42.21</v>
      </c>
      <c r="N1427" s="86">
        <v>41.64</v>
      </c>
      <c r="O1427" s="86">
        <v>-44.0</v>
      </c>
      <c r="P1427" s="87" t="s">
        <v>566</v>
      </c>
      <c r="Q1427" s="86">
        <v>0.0</v>
      </c>
      <c r="R1427" s="86">
        <v>1.0</v>
      </c>
      <c r="S1427" s="88">
        <v>73.0</v>
      </c>
      <c r="T1427" s="88">
        <v>10.17</v>
      </c>
      <c r="U1427" s="89">
        <v>46132.0</v>
      </c>
      <c r="V1427" s="84"/>
      <c r="W1427" s="90"/>
    </row>
    <row r="1428">
      <c r="A1428" s="83" t="s">
        <v>3526</v>
      </c>
      <c r="B1428" s="84" t="s">
        <v>3527</v>
      </c>
      <c r="C1428" s="84" t="s">
        <v>601</v>
      </c>
      <c r="D1428" s="86">
        <v>34.45</v>
      </c>
      <c r="E1428" s="86">
        <v>0.5</v>
      </c>
      <c r="F1428" s="86">
        <v>1.47</v>
      </c>
      <c r="G1428" s="87" t="s">
        <v>534</v>
      </c>
      <c r="H1428" s="86">
        <v>9.09</v>
      </c>
      <c r="I1428" s="86">
        <v>0.0</v>
      </c>
      <c r="J1428" s="86">
        <v>16975.0</v>
      </c>
      <c r="K1428" s="86">
        <v>4.84</v>
      </c>
      <c r="L1428" s="86">
        <v>33.24</v>
      </c>
      <c r="M1428" s="86">
        <v>32.51</v>
      </c>
      <c r="N1428" s="86">
        <v>33.55</v>
      </c>
      <c r="O1428" s="86">
        <v>-769.0</v>
      </c>
      <c r="P1428" s="87" t="s">
        <v>626</v>
      </c>
      <c r="Q1428" s="86">
        <v>0.0</v>
      </c>
      <c r="R1428" s="86">
        <v>1.0</v>
      </c>
      <c r="S1428" s="88">
        <v>8096.0</v>
      </c>
      <c r="T1428" s="88">
        <v>47.69</v>
      </c>
      <c r="U1428" s="89">
        <v>46132.0</v>
      </c>
      <c r="V1428" s="84"/>
      <c r="W1428" s="90"/>
    </row>
    <row r="1429">
      <c r="A1429" s="83" t="s">
        <v>3528</v>
      </c>
      <c r="B1429" s="84" t="s">
        <v>3529</v>
      </c>
      <c r="C1429" s="84" t="s">
        <v>596</v>
      </c>
      <c r="D1429" s="86">
        <v>166.0</v>
      </c>
      <c r="E1429" s="86">
        <v>5.5</v>
      </c>
      <c r="F1429" s="86">
        <v>3.43</v>
      </c>
      <c r="G1429" s="87" t="s">
        <v>554</v>
      </c>
      <c r="H1429" s="86">
        <v>9.93</v>
      </c>
      <c r="I1429" s="86">
        <v>0.0</v>
      </c>
      <c r="J1429" s="86">
        <v>2331.0</v>
      </c>
      <c r="K1429" s="86">
        <v>0.62</v>
      </c>
      <c r="L1429" s="86">
        <v>157.6</v>
      </c>
      <c r="M1429" s="86">
        <v>153.55</v>
      </c>
      <c r="N1429" s="86">
        <v>151.78</v>
      </c>
      <c r="O1429" s="86">
        <v>893.0</v>
      </c>
      <c r="P1429" s="87" t="s">
        <v>554</v>
      </c>
      <c r="Q1429" s="86">
        <v>-3.0</v>
      </c>
      <c r="R1429" s="86">
        <v>74.0</v>
      </c>
      <c r="S1429" s="88">
        <v>656.0</v>
      </c>
      <c r="T1429" s="88">
        <v>28.14</v>
      </c>
      <c r="U1429" s="89">
        <v>46132.0</v>
      </c>
      <c r="V1429" s="84"/>
      <c r="W1429" s="84"/>
    </row>
    <row r="1430">
      <c r="A1430" s="83" t="s">
        <v>3530</v>
      </c>
      <c r="B1430" s="84" t="s">
        <v>3531</v>
      </c>
      <c r="C1430" s="84" t="s">
        <v>691</v>
      </c>
      <c r="D1430" s="86">
        <v>157.0</v>
      </c>
      <c r="E1430" s="86">
        <v>-0.5</v>
      </c>
      <c r="F1430" s="86">
        <v>-0.32</v>
      </c>
      <c r="G1430" s="87" t="s">
        <v>529</v>
      </c>
      <c r="H1430" s="86">
        <v>-0.95</v>
      </c>
      <c r="I1430" s="86">
        <v>0.0</v>
      </c>
      <c r="J1430" s="86">
        <v>10.0</v>
      </c>
      <c r="K1430" s="86">
        <v>0.02</v>
      </c>
      <c r="L1430" s="86">
        <v>158.0</v>
      </c>
      <c r="M1430" s="86">
        <v>157.8</v>
      </c>
      <c r="N1430" s="86">
        <v>157.35</v>
      </c>
      <c r="O1430" s="86">
        <v>-1.0</v>
      </c>
      <c r="P1430" s="87" t="s">
        <v>566</v>
      </c>
      <c r="Q1430" s="86">
        <v>0.0</v>
      </c>
      <c r="R1430" s="86">
        <v>0.0</v>
      </c>
      <c r="S1430" s="88">
        <v>0.0</v>
      </c>
      <c r="T1430" s="88">
        <v>0.0</v>
      </c>
      <c r="U1430" s="89">
        <v>46132.0</v>
      </c>
      <c r="V1430" s="84"/>
      <c r="W1430" s="90"/>
    </row>
    <row r="1431">
      <c r="A1431" s="83" t="s">
        <v>3532</v>
      </c>
      <c r="B1431" s="84" t="s">
        <v>3533</v>
      </c>
      <c r="C1431" s="84" t="s">
        <v>557</v>
      </c>
      <c r="D1431" s="86">
        <v>33.8</v>
      </c>
      <c r="E1431" s="86">
        <v>0.65</v>
      </c>
      <c r="F1431" s="86">
        <v>1.96</v>
      </c>
      <c r="G1431" s="87" t="s">
        <v>554</v>
      </c>
      <c r="H1431" s="86">
        <v>5.19</v>
      </c>
      <c r="I1431" s="86">
        <v>0.0</v>
      </c>
      <c r="J1431" s="86">
        <v>1166.0</v>
      </c>
      <c r="K1431" s="86">
        <v>1.17</v>
      </c>
      <c r="L1431" s="86">
        <v>32.91</v>
      </c>
      <c r="M1431" s="86">
        <v>32.64</v>
      </c>
      <c r="N1431" s="86">
        <v>33.48</v>
      </c>
      <c r="O1431" s="86">
        <v>212.0</v>
      </c>
      <c r="P1431" s="87" t="s">
        <v>697</v>
      </c>
      <c r="Q1431" s="86">
        <v>0.0</v>
      </c>
      <c r="R1431" s="86">
        <v>-1.0</v>
      </c>
      <c r="S1431" s="88">
        <v>282.0</v>
      </c>
      <c r="T1431" s="88">
        <v>24.19</v>
      </c>
      <c r="U1431" s="89">
        <v>46132.0</v>
      </c>
      <c r="V1431" s="84"/>
      <c r="W1431" s="90"/>
    </row>
    <row r="1432">
      <c r="A1432" s="83" t="s">
        <v>3534</v>
      </c>
      <c r="B1432" s="84" t="s">
        <v>3535</v>
      </c>
      <c r="C1432" s="84" t="s">
        <v>515</v>
      </c>
      <c r="D1432" s="86">
        <v>30.45</v>
      </c>
      <c r="E1432" s="86">
        <v>-0.4</v>
      </c>
      <c r="F1432" s="86">
        <v>-1.3</v>
      </c>
      <c r="G1432" s="87" t="s">
        <v>544</v>
      </c>
      <c r="H1432" s="86">
        <v>-3.97</v>
      </c>
      <c r="I1432" s="86">
        <v>0.0</v>
      </c>
      <c r="J1432" s="86">
        <v>149.0</v>
      </c>
      <c r="K1432" s="86">
        <v>0.07</v>
      </c>
      <c r="L1432" s="86">
        <v>31.16</v>
      </c>
      <c r="M1432" s="86">
        <v>31.14</v>
      </c>
      <c r="N1432" s="86">
        <v>31.06</v>
      </c>
      <c r="O1432" s="86">
        <v>-13.0</v>
      </c>
      <c r="P1432" s="87" t="s">
        <v>544</v>
      </c>
      <c r="Q1432" s="86">
        <v>0.0</v>
      </c>
      <c r="R1432" s="86">
        <v>-12.0</v>
      </c>
      <c r="S1432" s="88">
        <v>23.0</v>
      </c>
      <c r="T1432" s="88">
        <v>15.44</v>
      </c>
      <c r="U1432" s="89">
        <v>46132.0</v>
      </c>
      <c r="V1432" s="84"/>
      <c r="W1432" s="90"/>
    </row>
    <row r="1433">
      <c r="A1433" s="83" t="s">
        <v>3536</v>
      </c>
      <c r="B1433" s="84" t="s">
        <v>3537</v>
      </c>
      <c r="C1433" s="84" t="s">
        <v>639</v>
      </c>
      <c r="D1433" s="86">
        <v>9.33</v>
      </c>
      <c r="E1433" s="86">
        <v>0.1</v>
      </c>
      <c r="F1433" s="86">
        <v>1.08</v>
      </c>
      <c r="G1433" s="87" t="s">
        <v>539</v>
      </c>
      <c r="H1433" s="86">
        <v>0.05</v>
      </c>
      <c r="I1433" s="86">
        <v>0.0</v>
      </c>
      <c r="J1433" s="86">
        <v>2254.0</v>
      </c>
      <c r="K1433" s="86">
        <v>0.68</v>
      </c>
      <c r="L1433" s="86">
        <v>9.26</v>
      </c>
      <c r="M1433" s="86">
        <v>9.27</v>
      </c>
      <c r="N1433" s="86">
        <v>9.55</v>
      </c>
      <c r="O1433" s="86">
        <v>965.0</v>
      </c>
      <c r="P1433" s="87" t="s">
        <v>540</v>
      </c>
      <c r="Q1433" s="86">
        <v>0.0</v>
      </c>
      <c r="R1433" s="86">
        <v>-1.0</v>
      </c>
      <c r="S1433" s="88">
        <v>0.0</v>
      </c>
      <c r="T1433" s="88">
        <v>0.0</v>
      </c>
      <c r="U1433" s="89">
        <v>46132.0</v>
      </c>
      <c r="V1433" s="84"/>
      <c r="W1433" s="90"/>
    </row>
    <row r="1434">
      <c r="A1434" s="83" t="s">
        <v>3538</v>
      </c>
      <c r="B1434" s="84" t="s">
        <v>3539</v>
      </c>
      <c r="C1434" s="84" t="s">
        <v>639</v>
      </c>
      <c r="D1434" s="86">
        <v>19.85</v>
      </c>
      <c r="E1434" s="86">
        <v>-0.15</v>
      </c>
      <c r="F1434" s="86">
        <v>-0.75</v>
      </c>
      <c r="G1434" s="87" t="s">
        <v>833</v>
      </c>
      <c r="H1434" s="86">
        <v>3.98</v>
      </c>
      <c r="I1434" s="86">
        <v>0.0</v>
      </c>
      <c r="J1434" s="86">
        <v>736.0</v>
      </c>
      <c r="K1434" s="86">
        <v>0.38</v>
      </c>
      <c r="L1434" s="86">
        <v>19.39</v>
      </c>
      <c r="M1434" s="86">
        <v>18.73</v>
      </c>
      <c r="N1434" s="86">
        <v>18.65</v>
      </c>
      <c r="O1434" s="86">
        <v>-59.0</v>
      </c>
      <c r="P1434" s="87" t="s">
        <v>570</v>
      </c>
      <c r="Q1434" s="86">
        <v>0.0</v>
      </c>
      <c r="R1434" s="86">
        <v>0.0</v>
      </c>
      <c r="S1434" s="88">
        <v>0.0</v>
      </c>
      <c r="T1434" s="88">
        <v>0.0</v>
      </c>
      <c r="U1434" s="89">
        <v>46132.0</v>
      </c>
      <c r="V1434" s="84"/>
      <c r="W1434" s="90"/>
    </row>
    <row r="1435">
      <c r="A1435" s="83" t="s">
        <v>3540</v>
      </c>
      <c r="B1435" s="84" t="s">
        <v>3541</v>
      </c>
      <c r="C1435" s="84" t="s">
        <v>859</v>
      </c>
      <c r="D1435" s="86">
        <v>15.95</v>
      </c>
      <c r="E1435" s="86">
        <v>-0.15</v>
      </c>
      <c r="F1435" s="86">
        <v>-0.93</v>
      </c>
      <c r="G1435" s="87" t="s">
        <v>529</v>
      </c>
      <c r="H1435" s="86">
        <v>-3.03</v>
      </c>
      <c r="I1435" s="86">
        <v>0.0</v>
      </c>
      <c r="J1435" s="86">
        <v>122.0</v>
      </c>
      <c r="K1435" s="86">
        <v>0.21</v>
      </c>
      <c r="L1435" s="86">
        <v>16.24</v>
      </c>
      <c r="M1435" s="86">
        <v>16.44</v>
      </c>
      <c r="N1435" s="86">
        <v>16.55</v>
      </c>
      <c r="O1435" s="86">
        <v>-24.0</v>
      </c>
      <c r="P1435" s="87" t="s">
        <v>549</v>
      </c>
      <c r="Q1435" s="86">
        <v>0.0</v>
      </c>
      <c r="R1435" s="86">
        <v>0.0</v>
      </c>
      <c r="S1435" s="88">
        <v>20.0</v>
      </c>
      <c r="T1435" s="88">
        <v>16.39</v>
      </c>
      <c r="U1435" s="89">
        <v>46132.0</v>
      </c>
      <c r="V1435" s="84"/>
      <c r="W1435" s="90"/>
    </row>
    <row r="1436">
      <c r="A1436" s="83" t="s">
        <v>3542</v>
      </c>
      <c r="B1436" s="84" t="s">
        <v>3543</v>
      </c>
      <c r="C1436" s="84" t="s">
        <v>523</v>
      </c>
      <c r="D1436" s="86">
        <v>80.8</v>
      </c>
      <c r="E1436" s="86">
        <v>-0.4</v>
      </c>
      <c r="F1436" s="86">
        <v>-0.49</v>
      </c>
      <c r="G1436" s="87" t="s">
        <v>664</v>
      </c>
      <c r="H1436" s="86">
        <v>1.3</v>
      </c>
      <c r="I1436" s="86">
        <v>0.0</v>
      </c>
      <c r="J1436" s="86">
        <v>372.0</v>
      </c>
      <c r="K1436" s="86">
        <v>0.25</v>
      </c>
      <c r="L1436" s="86">
        <v>80.22</v>
      </c>
      <c r="M1436" s="86">
        <v>80.65</v>
      </c>
      <c r="N1436" s="86">
        <v>81.0</v>
      </c>
      <c r="O1436" s="86">
        <v>124.0</v>
      </c>
      <c r="P1436" s="87" t="s">
        <v>539</v>
      </c>
      <c r="Q1436" s="86">
        <v>0.0</v>
      </c>
      <c r="R1436" s="86">
        <v>0.0</v>
      </c>
      <c r="S1436" s="88">
        <v>67.0</v>
      </c>
      <c r="T1436" s="88">
        <v>18.01</v>
      </c>
      <c r="U1436" s="89">
        <v>46132.0</v>
      </c>
      <c r="V1436" s="84"/>
      <c r="W1436" s="90"/>
    </row>
    <row r="1437">
      <c r="A1437" s="83" t="s">
        <v>3544</v>
      </c>
      <c r="B1437" s="84" t="s">
        <v>3545</v>
      </c>
      <c r="C1437" s="84" t="s">
        <v>761</v>
      </c>
      <c r="D1437" s="86">
        <v>142.5</v>
      </c>
      <c r="E1437" s="86">
        <v>0.0</v>
      </c>
      <c r="F1437" s="86">
        <v>0.0</v>
      </c>
      <c r="G1437" s="87" t="s">
        <v>664</v>
      </c>
      <c r="H1437" s="86">
        <v>-1.72</v>
      </c>
      <c r="I1437" s="86">
        <v>0.0</v>
      </c>
      <c r="J1437" s="86">
        <v>1142.0</v>
      </c>
      <c r="K1437" s="86">
        <v>0.39</v>
      </c>
      <c r="L1437" s="86">
        <v>143.3</v>
      </c>
      <c r="M1437" s="86">
        <v>142.85</v>
      </c>
      <c r="N1437" s="86">
        <v>142.9</v>
      </c>
      <c r="O1437" s="86">
        <v>-31.0</v>
      </c>
      <c r="P1437" s="87" t="s">
        <v>516</v>
      </c>
      <c r="Q1437" s="86">
        <v>-331.0</v>
      </c>
      <c r="R1437" s="86">
        <v>64.0</v>
      </c>
      <c r="S1437" s="88">
        <v>159.0</v>
      </c>
      <c r="T1437" s="88">
        <v>13.92</v>
      </c>
      <c r="U1437" s="89">
        <v>46132.0</v>
      </c>
      <c r="V1437" s="84"/>
      <c r="W1437" s="90"/>
    </row>
    <row r="1438">
      <c r="A1438" s="83" t="s">
        <v>3546</v>
      </c>
      <c r="B1438" s="84" t="s">
        <v>3547</v>
      </c>
      <c r="C1438" s="84" t="s">
        <v>623</v>
      </c>
      <c r="D1438" s="86">
        <v>48.15</v>
      </c>
      <c r="E1438" s="86">
        <v>0.1</v>
      </c>
      <c r="F1438" s="86">
        <v>0.21</v>
      </c>
      <c r="G1438" s="87" t="s">
        <v>540</v>
      </c>
      <c r="H1438" s="86">
        <v>-0.4</v>
      </c>
      <c r="I1438" s="86">
        <v>0.0</v>
      </c>
      <c r="J1438" s="86">
        <v>138.0</v>
      </c>
      <c r="K1438" s="86">
        <v>0.16</v>
      </c>
      <c r="L1438" s="86">
        <v>47.93</v>
      </c>
      <c r="M1438" s="86">
        <v>48.92</v>
      </c>
      <c r="N1438" s="86">
        <v>49.86</v>
      </c>
      <c r="O1438" s="86">
        <v>-20.0</v>
      </c>
      <c r="P1438" s="87" t="s">
        <v>524</v>
      </c>
      <c r="Q1438" s="86">
        <v>0.0</v>
      </c>
      <c r="R1438" s="86">
        <v>-6.0</v>
      </c>
      <c r="S1438" s="88">
        <v>14.0</v>
      </c>
      <c r="T1438" s="88">
        <v>10.14</v>
      </c>
      <c r="U1438" s="89">
        <v>46132.0</v>
      </c>
      <c r="V1438" s="84"/>
      <c r="W1438" s="84"/>
    </row>
    <row r="1439">
      <c r="A1439" s="83" t="s">
        <v>3548</v>
      </c>
      <c r="B1439" s="84" t="s">
        <v>3549</v>
      </c>
      <c r="C1439" s="84" t="s">
        <v>533</v>
      </c>
      <c r="D1439" s="86">
        <v>150.0</v>
      </c>
      <c r="E1439" s="86">
        <v>1.5</v>
      </c>
      <c r="F1439" s="86">
        <v>1.01</v>
      </c>
      <c r="G1439" s="87" t="s">
        <v>694</v>
      </c>
      <c r="H1439" s="86">
        <v>8.27</v>
      </c>
      <c r="I1439" s="86">
        <v>1.0</v>
      </c>
      <c r="J1439" s="86">
        <v>22954.0</v>
      </c>
      <c r="K1439" s="86">
        <v>11.68</v>
      </c>
      <c r="L1439" s="86">
        <v>141.9</v>
      </c>
      <c r="M1439" s="86">
        <v>141.85</v>
      </c>
      <c r="N1439" s="86">
        <v>133.32</v>
      </c>
      <c r="O1439" s="86">
        <v>-3215.0</v>
      </c>
      <c r="P1439" s="87" t="s">
        <v>570</v>
      </c>
      <c r="Q1439" s="86">
        <v>0.0</v>
      </c>
      <c r="R1439" s="86">
        <v>-214.0</v>
      </c>
      <c r="S1439" s="88">
        <v>12646.0</v>
      </c>
      <c r="T1439" s="88">
        <v>55.09</v>
      </c>
      <c r="U1439" s="89">
        <v>46132.0</v>
      </c>
      <c r="V1439" s="84"/>
      <c r="W1439" s="90"/>
    </row>
    <row r="1440">
      <c r="A1440" s="83" t="s">
        <v>3550</v>
      </c>
      <c r="B1440" s="84" t="s">
        <v>3551</v>
      </c>
      <c r="C1440" s="84" t="s">
        <v>639</v>
      </c>
      <c r="D1440" s="86">
        <v>127.0</v>
      </c>
      <c r="E1440" s="86">
        <v>1.5</v>
      </c>
      <c r="F1440" s="86">
        <v>1.2</v>
      </c>
      <c r="G1440" s="87" t="s">
        <v>540</v>
      </c>
      <c r="H1440" s="86">
        <v>26.34</v>
      </c>
      <c r="I1440" s="86">
        <v>5.0</v>
      </c>
      <c r="J1440" s="86">
        <v>7206.0</v>
      </c>
      <c r="K1440" s="86">
        <v>21.35</v>
      </c>
      <c r="L1440" s="86">
        <v>113.3</v>
      </c>
      <c r="M1440" s="86">
        <v>105.89</v>
      </c>
      <c r="N1440" s="86">
        <v>98.54</v>
      </c>
      <c r="O1440" s="86">
        <v>1080.0</v>
      </c>
      <c r="P1440" s="87" t="s">
        <v>674</v>
      </c>
      <c r="Q1440" s="86">
        <v>0.0</v>
      </c>
      <c r="R1440" s="86">
        <v>-9.0</v>
      </c>
      <c r="S1440" s="88">
        <v>2628.0</v>
      </c>
      <c r="T1440" s="88">
        <v>36.47</v>
      </c>
      <c r="U1440" s="89">
        <v>46132.0</v>
      </c>
      <c r="V1440" s="84"/>
      <c r="W1440" s="90"/>
    </row>
    <row r="1441">
      <c r="A1441" s="83" t="s">
        <v>3552</v>
      </c>
      <c r="B1441" s="84" t="s">
        <v>3553</v>
      </c>
      <c r="C1441" s="84" t="s">
        <v>956</v>
      </c>
      <c r="D1441" s="86">
        <v>23.55</v>
      </c>
      <c r="E1441" s="86">
        <v>0.0</v>
      </c>
      <c r="F1441" s="86">
        <v>0.0</v>
      </c>
      <c r="G1441" s="87" t="s">
        <v>773</v>
      </c>
      <c r="H1441" s="86">
        <v>-1.24</v>
      </c>
      <c r="I1441" s="86">
        <v>0.0</v>
      </c>
      <c r="J1441" s="86">
        <v>48.0</v>
      </c>
      <c r="K1441" s="86">
        <v>0.07</v>
      </c>
      <c r="L1441" s="86">
        <v>23.57</v>
      </c>
      <c r="M1441" s="86">
        <v>23.65</v>
      </c>
      <c r="N1441" s="86">
        <v>23.63</v>
      </c>
      <c r="O1441" s="86">
        <v>2.0</v>
      </c>
      <c r="P1441" s="87" t="s">
        <v>554</v>
      </c>
      <c r="Q1441" s="86">
        <v>0.0</v>
      </c>
      <c r="R1441" s="86">
        <v>0.0</v>
      </c>
      <c r="S1441" s="88">
        <v>1.0</v>
      </c>
      <c r="T1441" s="88">
        <v>2.08</v>
      </c>
      <c r="U1441" s="89">
        <v>46132.0</v>
      </c>
      <c r="V1441" s="84"/>
      <c r="W1441" s="90"/>
    </row>
    <row r="1442">
      <c r="A1442" s="83" t="s">
        <v>3554</v>
      </c>
      <c r="B1442" s="84" t="s">
        <v>3555</v>
      </c>
      <c r="C1442" s="84" t="s">
        <v>561</v>
      </c>
      <c r="D1442" s="86">
        <v>23.6</v>
      </c>
      <c r="E1442" s="86">
        <v>0.0</v>
      </c>
      <c r="F1442" s="86">
        <v>0.0</v>
      </c>
      <c r="G1442" s="87" t="s">
        <v>516</v>
      </c>
      <c r="H1442" s="86">
        <v>-0.63</v>
      </c>
      <c r="I1442" s="86">
        <v>0.0</v>
      </c>
      <c r="J1442" s="86">
        <v>72.0</v>
      </c>
      <c r="K1442" s="86">
        <v>0.2</v>
      </c>
      <c r="L1442" s="86">
        <v>23.69</v>
      </c>
      <c r="M1442" s="86">
        <v>23.86</v>
      </c>
      <c r="N1442" s="86">
        <v>23.79</v>
      </c>
      <c r="O1442" s="86">
        <v>29.0</v>
      </c>
      <c r="P1442" s="87" t="s">
        <v>578</v>
      </c>
      <c r="Q1442" s="86">
        <v>0.0</v>
      </c>
      <c r="R1442" s="86">
        <v>0.0</v>
      </c>
      <c r="S1442" s="88">
        <v>2.0</v>
      </c>
      <c r="T1442" s="88">
        <v>2.78</v>
      </c>
      <c r="U1442" s="89">
        <v>46132.0</v>
      </c>
      <c r="V1442" s="84"/>
      <c r="W1442" s="90"/>
    </row>
    <row r="1443">
      <c r="A1443" s="83" t="s">
        <v>3556</v>
      </c>
      <c r="B1443" s="84" t="s">
        <v>3557</v>
      </c>
      <c r="C1443" s="84" t="s">
        <v>707</v>
      </c>
      <c r="D1443" s="86">
        <v>52.7</v>
      </c>
      <c r="E1443" s="86">
        <v>-0.3</v>
      </c>
      <c r="F1443" s="86">
        <v>-0.57</v>
      </c>
      <c r="G1443" s="87" t="s">
        <v>524</v>
      </c>
      <c r="H1443" s="86">
        <v>1.35</v>
      </c>
      <c r="I1443" s="86">
        <v>0.0</v>
      </c>
      <c r="J1443" s="86">
        <v>92.0</v>
      </c>
      <c r="K1443" s="86">
        <v>0.09</v>
      </c>
      <c r="L1443" s="86">
        <v>52.68</v>
      </c>
      <c r="M1443" s="86">
        <v>53.04</v>
      </c>
      <c r="N1443" s="86">
        <v>55.52</v>
      </c>
      <c r="O1443" s="86">
        <v>0.0</v>
      </c>
      <c r="P1443" s="87" t="s">
        <v>585</v>
      </c>
      <c r="Q1443" s="86">
        <v>0.0</v>
      </c>
      <c r="R1443" s="86">
        <v>0.0</v>
      </c>
      <c r="S1443" s="88">
        <v>3.0</v>
      </c>
      <c r="T1443" s="88">
        <v>3.26</v>
      </c>
      <c r="U1443" s="89">
        <v>46132.0</v>
      </c>
      <c r="V1443" s="84"/>
      <c r="W1443" s="90"/>
    </row>
    <row r="1444">
      <c r="A1444" s="83" t="s">
        <v>3558</v>
      </c>
      <c r="B1444" s="84" t="s">
        <v>3559</v>
      </c>
      <c r="C1444" s="84" t="s">
        <v>639</v>
      </c>
      <c r="D1444" s="86">
        <v>122.0</v>
      </c>
      <c r="E1444" s="86">
        <v>6.5</v>
      </c>
      <c r="F1444" s="86">
        <v>5.63</v>
      </c>
      <c r="G1444" s="87" t="s">
        <v>697</v>
      </c>
      <c r="H1444" s="86">
        <v>-1.6</v>
      </c>
      <c r="I1444" s="86">
        <v>4.0</v>
      </c>
      <c r="J1444" s="86">
        <v>3076.0</v>
      </c>
      <c r="K1444" s="86">
        <v>2.76</v>
      </c>
      <c r="L1444" s="86">
        <v>116.2</v>
      </c>
      <c r="M1444" s="86">
        <v>110.74</v>
      </c>
      <c r="N1444" s="86">
        <v>100.45</v>
      </c>
      <c r="O1444" s="86">
        <v>-123.0</v>
      </c>
      <c r="P1444" s="87" t="s">
        <v>664</v>
      </c>
      <c r="Q1444" s="86">
        <v>0.0</v>
      </c>
      <c r="R1444" s="86">
        <v>-108.0</v>
      </c>
      <c r="S1444" s="88">
        <v>0.0</v>
      </c>
      <c r="T1444" s="88">
        <v>0.0</v>
      </c>
      <c r="U1444" s="89">
        <v>46132.0</v>
      </c>
      <c r="V1444" s="84"/>
      <c r="W1444" s="90"/>
    </row>
    <row r="1445">
      <c r="A1445" s="83" t="s">
        <v>3560</v>
      </c>
      <c r="B1445" s="84" t="s">
        <v>3561</v>
      </c>
      <c r="C1445" s="84" t="s">
        <v>557</v>
      </c>
      <c r="D1445" s="86">
        <v>57.6</v>
      </c>
      <c r="E1445" s="86">
        <v>-1.3</v>
      </c>
      <c r="F1445" s="86">
        <v>-2.21</v>
      </c>
      <c r="G1445" s="87" t="s">
        <v>562</v>
      </c>
      <c r="H1445" s="86">
        <v>1.45</v>
      </c>
      <c r="I1445" s="86">
        <v>0.0</v>
      </c>
      <c r="J1445" s="86">
        <v>343.0</v>
      </c>
      <c r="K1445" s="86">
        <v>0.83</v>
      </c>
      <c r="L1445" s="86">
        <v>58.04</v>
      </c>
      <c r="M1445" s="86">
        <v>58.31</v>
      </c>
      <c r="N1445" s="86">
        <v>60.12</v>
      </c>
      <c r="O1445" s="86">
        <v>-28.0</v>
      </c>
      <c r="P1445" s="87" t="s">
        <v>562</v>
      </c>
      <c r="Q1445" s="86">
        <v>0.0</v>
      </c>
      <c r="R1445" s="86">
        <v>0.0</v>
      </c>
      <c r="S1445" s="88">
        <v>46.0</v>
      </c>
      <c r="T1445" s="88">
        <v>13.41</v>
      </c>
      <c r="U1445" s="89">
        <v>46132.0</v>
      </c>
      <c r="V1445" s="84"/>
      <c r="W1445" s="90"/>
    </row>
    <row r="1446">
      <c r="A1446" s="83" t="s">
        <v>3562</v>
      </c>
      <c r="B1446" s="84" t="s">
        <v>3563</v>
      </c>
      <c r="C1446" s="84" t="s">
        <v>557</v>
      </c>
      <c r="D1446" s="86">
        <v>70.6</v>
      </c>
      <c r="E1446" s="86">
        <v>1.6</v>
      </c>
      <c r="F1446" s="86">
        <v>2.32</v>
      </c>
      <c r="G1446" s="87" t="s">
        <v>694</v>
      </c>
      <c r="H1446" s="86">
        <v>3.94</v>
      </c>
      <c r="I1446" s="86">
        <v>0.0</v>
      </c>
      <c r="J1446" s="86">
        <v>1801.0</v>
      </c>
      <c r="K1446" s="86">
        <v>1.02</v>
      </c>
      <c r="L1446" s="86">
        <v>68.6</v>
      </c>
      <c r="M1446" s="86">
        <v>66.3</v>
      </c>
      <c r="N1446" s="86">
        <v>64.62</v>
      </c>
      <c r="O1446" s="86">
        <v>397.0</v>
      </c>
      <c r="P1446" s="87" t="s">
        <v>554</v>
      </c>
      <c r="Q1446" s="86">
        <v>-54.0</v>
      </c>
      <c r="R1446" s="86">
        <v>6.0</v>
      </c>
      <c r="S1446" s="88">
        <v>352.0</v>
      </c>
      <c r="T1446" s="88">
        <v>19.54</v>
      </c>
      <c r="U1446" s="89">
        <v>46132.0</v>
      </c>
      <c r="V1446" s="84"/>
      <c r="W1446" s="90"/>
    </row>
    <row r="1447">
      <c r="A1447" s="83" t="s">
        <v>3564</v>
      </c>
      <c r="B1447" s="84" t="s">
        <v>3565</v>
      </c>
      <c r="C1447" s="84" t="s">
        <v>601</v>
      </c>
      <c r="D1447" s="86">
        <v>2710.0</v>
      </c>
      <c r="E1447" s="86">
        <v>105.0</v>
      </c>
      <c r="F1447" s="86">
        <v>4.03</v>
      </c>
      <c r="G1447" s="87" t="s">
        <v>589</v>
      </c>
      <c r="H1447" s="86">
        <v>11.91</v>
      </c>
      <c r="I1447" s="86">
        <v>1.0</v>
      </c>
      <c r="J1447" s="86">
        <v>2683.0</v>
      </c>
      <c r="K1447" s="86">
        <v>2.01</v>
      </c>
      <c r="L1447" s="86">
        <v>2725.0</v>
      </c>
      <c r="M1447" s="86">
        <v>2509.5</v>
      </c>
      <c r="N1447" s="86">
        <v>2362.0</v>
      </c>
      <c r="O1447" s="86">
        <v>844.0</v>
      </c>
      <c r="P1447" s="87" t="s">
        <v>578</v>
      </c>
      <c r="Q1447" s="86">
        <v>-116.0</v>
      </c>
      <c r="R1447" s="86">
        <v>94.0</v>
      </c>
      <c r="S1447" s="88">
        <v>712.0</v>
      </c>
      <c r="T1447" s="88">
        <v>26.54</v>
      </c>
      <c r="U1447" s="89">
        <v>46132.0</v>
      </c>
      <c r="V1447" s="84" t="s">
        <v>3566</v>
      </c>
      <c r="W1447" s="90"/>
    </row>
    <row r="1448">
      <c r="A1448" s="83" t="s">
        <v>3567</v>
      </c>
      <c r="B1448" s="84" t="s">
        <v>3568</v>
      </c>
      <c r="C1448" s="84" t="s">
        <v>601</v>
      </c>
      <c r="D1448" s="86">
        <v>37.2</v>
      </c>
      <c r="E1448" s="86">
        <v>-0.45</v>
      </c>
      <c r="F1448" s="86">
        <v>-1.2</v>
      </c>
      <c r="G1448" s="87" t="s">
        <v>562</v>
      </c>
      <c r="H1448" s="86">
        <v>2.49</v>
      </c>
      <c r="I1448" s="86">
        <v>0.0</v>
      </c>
      <c r="J1448" s="86">
        <v>2106.0</v>
      </c>
      <c r="K1448" s="86">
        <v>0.68</v>
      </c>
      <c r="L1448" s="86">
        <v>37.09</v>
      </c>
      <c r="M1448" s="86">
        <v>36.79</v>
      </c>
      <c r="N1448" s="86">
        <v>36.69</v>
      </c>
      <c r="O1448" s="86">
        <v>-296.0</v>
      </c>
      <c r="P1448" s="87" t="s">
        <v>566</v>
      </c>
      <c r="Q1448" s="86">
        <v>0.0</v>
      </c>
      <c r="R1448" s="86">
        <v>-2.0</v>
      </c>
      <c r="S1448" s="88">
        <v>367.0</v>
      </c>
      <c r="T1448" s="88">
        <v>17.43</v>
      </c>
      <c r="U1448" s="89">
        <v>46132.0</v>
      </c>
      <c r="V1448" s="84"/>
      <c r="W1448" s="90"/>
    </row>
    <row r="1449">
      <c r="A1449" s="83" t="s">
        <v>3569</v>
      </c>
      <c r="B1449" s="84" t="s">
        <v>3570</v>
      </c>
      <c r="C1449" s="84" t="s">
        <v>588</v>
      </c>
      <c r="D1449" s="86">
        <v>21.25</v>
      </c>
      <c r="E1449" s="86">
        <v>-0.45</v>
      </c>
      <c r="F1449" s="86">
        <v>-2.07</v>
      </c>
      <c r="G1449" s="87" t="s">
        <v>549</v>
      </c>
      <c r="H1449" s="86">
        <v>-4.54</v>
      </c>
      <c r="I1449" s="86">
        <v>0.0</v>
      </c>
      <c r="J1449" s="86">
        <v>55.0</v>
      </c>
      <c r="K1449" s="86">
        <v>0.03</v>
      </c>
      <c r="L1449" s="86">
        <v>21.74</v>
      </c>
      <c r="M1449" s="86">
        <v>21.8</v>
      </c>
      <c r="N1449" s="86">
        <v>21.73</v>
      </c>
      <c r="O1449" s="86">
        <v>0.0</v>
      </c>
      <c r="P1449" s="87" t="s">
        <v>562</v>
      </c>
      <c r="Q1449" s="86">
        <v>0.0</v>
      </c>
      <c r="R1449" s="86">
        <v>0.0</v>
      </c>
      <c r="S1449" s="88">
        <v>0.0</v>
      </c>
      <c r="T1449" s="88">
        <v>0.0</v>
      </c>
      <c r="U1449" s="89">
        <v>46132.0</v>
      </c>
      <c r="V1449" s="84"/>
      <c r="W1449" s="90"/>
    </row>
    <row r="1450">
      <c r="A1450" s="83" t="s">
        <v>3571</v>
      </c>
      <c r="B1450" s="84" t="s">
        <v>3572</v>
      </c>
      <c r="C1450" s="84" t="s">
        <v>533</v>
      </c>
      <c r="D1450" s="86">
        <v>27.05</v>
      </c>
      <c r="E1450" s="86">
        <v>1.1</v>
      </c>
      <c r="F1450" s="86">
        <v>4.24</v>
      </c>
      <c r="G1450" s="87" t="s">
        <v>589</v>
      </c>
      <c r="H1450" s="86">
        <v>5.27</v>
      </c>
      <c r="I1450" s="86">
        <v>0.0</v>
      </c>
      <c r="J1450" s="86">
        <v>815.0</v>
      </c>
      <c r="K1450" s="86">
        <v>1.01</v>
      </c>
      <c r="L1450" s="86">
        <v>26.52</v>
      </c>
      <c r="M1450" s="86">
        <v>25.99</v>
      </c>
      <c r="N1450" s="86">
        <v>26.21</v>
      </c>
      <c r="O1450" s="86">
        <v>49.0</v>
      </c>
      <c r="P1450" s="87" t="s">
        <v>578</v>
      </c>
      <c r="Q1450" s="86">
        <v>0.0</v>
      </c>
      <c r="R1450" s="86">
        <v>0.0</v>
      </c>
      <c r="S1450" s="88">
        <v>200.0</v>
      </c>
      <c r="T1450" s="88">
        <v>24.54</v>
      </c>
      <c r="U1450" s="89">
        <v>46132.0</v>
      </c>
      <c r="V1450" s="84"/>
      <c r="W1450" s="90"/>
    </row>
    <row r="1451">
      <c r="A1451" s="83" t="s">
        <v>3573</v>
      </c>
      <c r="B1451" s="84" t="s">
        <v>3574</v>
      </c>
      <c r="C1451" s="84" t="s">
        <v>569</v>
      </c>
      <c r="D1451" s="86">
        <v>63.9</v>
      </c>
      <c r="E1451" s="86">
        <v>0.1</v>
      </c>
      <c r="F1451" s="86">
        <v>0.16</v>
      </c>
      <c r="G1451" s="87" t="s">
        <v>697</v>
      </c>
      <c r="H1451" s="86">
        <v>0.0</v>
      </c>
      <c r="I1451" s="86">
        <v>0.0</v>
      </c>
      <c r="J1451" s="86">
        <v>8.0</v>
      </c>
      <c r="K1451" s="86">
        <v>0.02</v>
      </c>
      <c r="L1451" s="86">
        <v>63.76</v>
      </c>
      <c r="M1451" s="86">
        <v>63.77</v>
      </c>
      <c r="N1451" s="86">
        <v>63.67</v>
      </c>
      <c r="O1451" s="86">
        <v>2.0</v>
      </c>
      <c r="P1451" s="87" t="s">
        <v>674</v>
      </c>
      <c r="Q1451" s="86">
        <v>0.0</v>
      </c>
      <c r="R1451" s="86">
        <v>0.0</v>
      </c>
      <c r="S1451" s="88">
        <v>0.0</v>
      </c>
      <c r="T1451" s="88">
        <v>0.0</v>
      </c>
      <c r="U1451" s="89">
        <v>46132.0</v>
      </c>
      <c r="V1451" s="84"/>
      <c r="W1451" s="90"/>
    </row>
    <row r="1452">
      <c r="A1452" s="83" t="s">
        <v>3575</v>
      </c>
      <c r="B1452" s="84" t="s">
        <v>3576</v>
      </c>
      <c r="C1452" s="84" t="s">
        <v>702</v>
      </c>
      <c r="D1452" s="86">
        <v>42.95</v>
      </c>
      <c r="E1452" s="86">
        <v>-0.65</v>
      </c>
      <c r="F1452" s="86">
        <v>-1.49</v>
      </c>
      <c r="G1452" s="87" t="s">
        <v>570</v>
      </c>
      <c r="H1452" s="86">
        <v>-2.5</v>
      </c>
      <c r="I1452" s="86">
        <v>1.0</v>
      </c>
      <c r="J1452" s="86">
        <v>242.0</v>
      </c>
      <c r="K1452" s="86">
        <v>0.13</v>
      </c>
      <c r="L1452" s="86">
        <v>43.33</v>
      </c>
      <c r="M1452" s="86">
        <v>43.6</v>
      </c>
      <c r="N1452" s="86">
        <v>45.98</v>
      </c>
      <c r="O1452" s="86">
        <v>-12.0</v>
      </c>
      <c r="P1452" s="87" t="s">
        <v>535</v>
      </c>
      <c r="Q1452" s="86">
        <v>0.0</v>
      </c>
      <c r="R1452" s="86">
        <v>0.0</v>
      </c>
      <c r="S1452" s="88">
        <v>74.0</v>
      </c>
      <c r="T1452" s="88">
        <v>30.58</v>
      </c>
      <c r="U1452" s="89">
        <v>46132.0</v>
      </c>
      <c r="V1452" s="84"/>
      <c r="W1452" s="90"/>
    </row>
    <row r="1453">
      <c r="A1453" s="83" t="s">
        <v>3577</v>
      </c>
      <c r="B1453" s="84" t="s">
        <v>3578</v>
      </c>
      <c r="C1453" s="84" t="s">
        <v>565</v>
      </c>
      <c r="D1453" s="86">
        <v>43.8</v>
      </c>
      <c r="E1453" s="86">
        <v>2.25</v>
      </c>
      <c r="F1453" s="86">
        <v>5.42</v>
      </c>
      <c r="G1453" s="87" t="s">
        <v>548</v>
      </c>
      <c r="H1453" s="86">
        <v>5.22</v>
      </c>
      <c r="I1453" s="86">
        <v>0.0</v>
      </c>
      <c r="J1453" s="86">
        <v>499.0</v>
      </c>
      <c r="K1453" s="86">
        <v>0.64</v>
      </c>
      <c r="L1453" s="86">
        <v>41.74</v>
      </c>
      <c r="M1453" s="86">
        <v>41.08</v>
      </c>
      <c r="N1453" s="86">
        <v>39.43</v>
      </c>
      <c r="O1453" s="86">
        <v>10.0</v>
      </c>
      <c r="P1453" s="87" t="s">
        <v>697</v>
      </c>
      <c r="Q1453" s="86">
        <v>0.0</v>
      </c>
      <c r="R1453" s="86">
        <v>0.0</v>
      </c>
      <c r="S1453" s="88">
        <v>126.0</v>
      </c>
      <c r="T1453" s="88">
        <v>25.25</v>
      </c>
      <c r="U1453" s="89">
        <v>46132.0</v>
      </c>
      <c r="V1453" s="84" t="s">
        <v>3579</v>
      </c>
      <c r="W1453" s="90"/>
    </row>
    <row r="1454">
      <c r="A1454" s="83" t="s">
        <v>3580</v>
      </c>
      <c r="B1454" s="84" t="s">
        <v>3581</v>
      </c>
      <c r="C1454" s="84" t="s">
        <v>859</v>
      </c>
      <c r="D1454" s="86">
        <v>23.55</v>
      </c>
      <c r="E1454" s="86">
        <v>-0.25</v>
      </c>
      <c r="F1454" s="86">
        <v>-1.05</v>
      </c>
      <c r="G1454" s="87" t="s">
        <v>553</v>
      </c>
      <c r="H1454" s="86">
        <v>-0.06</v>
      </c>
      <c r="I1454" s="86">
        <v>0.0</v>
      </c>
      <c r="J1454" s="86">
        <v>726.0</v>
      </c>
      <c r="K1454" s="86">
        <v>0.19</v>
      </c>
      <c r="L1454" s="86">
        <v>24.37</v>
      </c>
      <c r="M1454" s="86">
        <v>24.86</v>
      </c>
      <c r="N1454" s="86">
        <v>25.03</v>
      </c>
      <c r="O1454" s="86">
        <v>-115.0</v>
      </c>
      <c r="P1454" s="87" t="s">
        <v>529</v>
      </c>
      <c r="Q1454" s="86">
        <v>0.0</v>
      </c>
      <c r="R1454" s="86">
        <v>-153.0</v>
      </c>
      <c r="S1454" s="88">
        <v>63.0</v>
      </c>
      <c r="T1454" s="88">
        <v>8.68</v>
      </c>
      <c r="U1454" s="89">
        <v>46132.0</v>
      </c>
      <c r="V1454" s="84"/>
      <c r="W1454" s="90"/>
    </row>
    <row r="1455">
      <c r="A1455" s="83" t="s">
        <v>3582</v>
      </c>
      <c r="B1455" s="84" t="s">
        <v>3583</v>
      </c>
      <c r="C1455" s="84" t="s">
        <v>557</v>
      </c>
      <c r="D1455" s="86">
        <v>30.25</v>
      </c>
      <c r="E1455" s="86">
        <v>-0.1</v>
      </c>
      <c r="F1455" s="86">
        <v>-0.33</v>
      </c>
      <c r="G1455" s="87" t="s">
        <v>626</v>
      </c>
      <c r="H1455" s="86">
        <v>4.28</v>
      </c>
      <c r="I1455" s="86">
        <v>0.0</v>
      </c>
      <c r="J1455" s="86">
        <v>74532.0</v>
      </c>
      <c r="K1455" s="86">
        <v>1.69</v>
      </c>
      <c r="L1455" s="86">
        <v>29.79</v>
      </c>
      <c r="M1455" s="86">
        <v>28.82</v>
      </c>
      <c r="N1455" s="86">
        <v>29.45</v>
      </c>
      <c r="O1455" s="86">
        <v>11139.0</v>
      </c>
      <c r="P1455" s="87" t="s">
        <v>534</v>
      </c>
      <c r="Q1455" s="86">
        <v>-15808.0</v>
      </c>
      <c r="R1455" s="86">
        <v>81.0</v>
      </c>
      <c r="S1455" s="88">
        <v>29302.0</v>
      </c>
      <c r="T1455" s="88">
        <v>39.31</v>
      </c>
      <c r="U1455" s="89">
        <v>46132.0</v>
      </c>
      <c r="V1455" s="84"/>
      <c r="W1455" s="90"/>
    </row>
    <row r="1456">
      <c r="A1456" s="83" t="s">
        <v>3584</v>
      </c>
      <c r="B1456" s="84" t="s">
        <v>3585</v>
      </c>
      <c r="C1456" s="84" t="s">
        <v>533</v>
      </c>
      <c r="D1456" s="86">
        <v>474.0</v>
      </c>
      <c r="E1456" s="86">
        <v>43.0</v>
      </c>
      <c r="F1456" s="86">
        <v>9.98</v>
      </c>
      <c r="G1456" s="87" t="s">
        <v>578</v>
      </c>
      <c r="H1456" s="86">
        <v>26.16</v>
      </c>
      <c r="I1456" s="86">
        <v>3.0</v>
      </c>
      <c r="J1456" s="86">
        <v>1650.0</v>
      </c>
      <c r="K1456" s="86">
        <v>4.26</v>
      </c>
      <c r="L1456" s="86">
        <v>415.6</v>
      </c>
      <c r="M1456" s="86">
        <v>398.1</v>
      </c>
      <c r="N1456" s="86">
        <v>384.0</v>
      </c>
      <c r="O1456" s="86">
        <v>461.0</v>
      </c>
      <c r="P1456" s="87" t="s">
        <v>548</v>
      </c>
      <c r="Q1456" s="86">
        <v>0.0</v>
      </c>
      <c r="R1456" s="86">
        <v>76.0</v>
      </c>
      <c r="S1456" s="88">
        <v>409.0</v>
      </c>
      <c r="T1456" s="88">
        <v>24.79</v>
      </c>
      <c r="U1456" s="89">
        <v>46132.0</v>
      </c>
      <c r="V1456" s="84"/>
      <c r="W1456" s="90"/>
    </row>
    <row r="1457">
      <c r="A1457" s="83" t="s">
        <v>3586</v>
      </c>
      <c r="B1457" s="84" t="s">
        <v>3587</v>
      </c>
      <c r="C1457" s="84" t="s">
        <v>557</v>
      </c>
      <c r="D1457" s="86">
        <v>35.15</v>
      </c>
      <c r="E1457" s="86">
        <v>0.25</v>
      </c>
      <c r="F1457" s="86">
        <v>0.72</v>
      </c>
      <c r="G1457" s="87" t="s">
        <v>534</v>
      </c>
      <c r="H1457" s="86">
        <v>8.19</v>
      </c>
      <c r="I1457" s="86">
        <v>0.0</v>
      </c>
      <c r="J1457" s="86">
        <v>11910.0</v>
      </c>
      <c r="K1457" s="86">
        <v>5.38</v>
      </c>
      <c r="L1457" s="86">
        <v>34.65</v>
      </c>
      <c r="M1457" s="86">
        <v>33.16</v>
      </c>
      <c r="N1457" s="86">
        <v>32.7</v>
      </c>
      <c r="O1457" s="86">
        <v>143.0</v>
      </c>
      <c r="P1457" s="87" t="s">
        <v>578</v>
      </c>
      <c r="Q1457" s="86">
        <v>0.0</v>
      </c>
      <c r="R1457" s="86">
        <v>-6.0</v>
      </c>
      <c r="S1457" s="88">
        <v>9500.0</v>
      </c>
      <c r="T1457" s="88">
        <v>79.76</v>
      </c>
      <c r="U1457" s="89">
        <v>46132.0</v>
      </c>
      <c r="V1457" s="84"/>
      <c r="W1457" s="90"/>
    </row>
    <row r="1458">
      <c r="A1458" s="83" t="s">
        <v>3588</v>
      </c>
      <c r="B1458" s="84" t="s">
        <v>3589</v>
      </c>
      <c r="C1458" s="84" t="s">
        <v>523</v>
      </c>
      <c r="D1458" s="86">
        <v>36.7</v>
      </c>
      <c r="E1458" s="86">
        <v>-1.25</v>
      </c>
      <c r="F1458" s="86">
        <v>-3.29</v>
      </c>
      <c r="G1458" s="87" t="s">
        <v>773</v>
      </c>
      <c r="H1458" s="86">
        <v>-2.49</v>
      </c>
      <c r="I1458" s="86">
        <v>0.0</v>
      </c>
      <c r="J1458" s="86">
        <v>676.0</v>
      </c>
      <c r="K1458" s="86">
        <v>0.51</v>
      </c>
      <c r="L1458" s="86">
        <v>37.68</v>
      </c>
      <c r="M1458" s="86">
        <v>37.98</v>
      </c>
      <c r="N1458" s="86">
        <v>38.1</v>
      </c>
      <c r="O1458" s="86">
        <v>-371.0</v>
      </c>
      <c r="P1458" s="87" t="s">
        <v>582</v>
      </c>
      <c r="Q1458" s="86">
        <v>0.0</v>
      </c>
      <c r="R1458" s="86">
        <v>0.0</v>
      </c>
      <c r="S1458" s="88">
        <v>111.0</v>
      </c>
      <c r="T1458" s="88">
        <v>16.42</v>
      </c>
      <c r="U1458" s="89">
        <v>46132.0</v>
      </c>
      <c r="V1458" s="84"/>
      <c r="W1458" s="90"/>
    </row>
    <row r="1459">
      <c r="A1459" s="83" t="s">
        <v>3590</v>
      </c>
      <c r="B1459" s="84" t="s">
        <v>3591</v>
      </c>
      <c r="C1459" s="84" t="s">
        <v>523</v>
      </c>
      <c r="D1459" s="86">
        <v>35.5</v>
      </c>
      <c r="E1459" s="86">
        <v>-0.05</v>
      </c>
      <c r="F1459" s="86">
        <v>-0.14</v>
      </c>
      <c r="G1459" s="87" t="s">
        <v>553</v>
      </c>
      <c r="H1459" s="86">
        <v>-0.14</v>
      </c>
      <c r="I1459" s="86">
        <v>0.0</v>
      </c>
      <c r="J1459" s="86">
        <v>55.0</v>
      </c>
      <c r="K1459" s="86">
        <v>0.05</v>
      </c>
      <c r="L1459" s="86">
        <v>35.64</v>
      </c>
      <c r="M1459" s="86">
        <v>35.69</v>
      </c>
      <c r="N1459" s="86">
        <v>35.86</v>
      </c>
      <c r="O1459" s="86">
        <v>11.0</v>
      </c>
      <c r="P1459" s="87" t="s">
        <v>554</v>
      </c>
      <c r="Q1459" s="86">
        <v>0.0</v>
      </c>
      <c r="R1459" s="86">
        <v>0.0</v>
      </c>
      <c r="S1459" s="88">
        <v>7.0</v>
      </c>
      <c r="T1459" s="88">
        <v>12.73</v>
      </c>
      <c r="U1459" s="89">
        <v>46132.0</v>
      </c>
      <c r="V1459" s="84"/>
      <c r="W1459" s="90"/>
    </row>
    <row r="1460">
      <c r="A1460" s="83" t="s">
        <v>3592</v>
      </c>
      <c r="B1460" s="84" t="s">
        <v>3593</v>
      </c>
      <c r="C1460" s="84" t="s">
        <v>561</v>
      </c>
      <c r="D1460" s="86">
        <v>25.1</v>
      </c>
      <c r="E1460" s="86">
        <v>-0.2</v>
      </c>
      <c r="F1460" s="86">
        <v>-0.79</v>
      </c>
      <c r="G1460" s="87" t="s">
        <v>833</v>
      </c>
      <c r="H1460" s="86">
        <v>-0.63</v>
      </c>
      <c r="I1460" s="86">
        <v>0.0</v>
      </c>
      <c r="J1460" s="86">
        <v>611.0</v>
      </c>
      <c r="K1460" s="86">
        <v>0.29</v>
      </c>
      <c r="L1460" s="86">
        <v>24.71</v>
      </c>
      <c r="M1460" s="86">
        <v>24.02</v>
      </c>
      <c r="N1460" s="86">
        <v>24.48</v>
      </c>
      <c r="O1460" s="86">
        <v>-135.0</v>
      </c>
      <c r="P1460" s="87" t="s">
        <v>664</v>
      </c>
      <c r="Q1460" s="86">
        <v>0.0</v>
      </c>
      <c r="R1460" s="86">
        <v>0.0</v>
      </c>
      <c r="S1460" s="88">
        <v>119.0</v>
      </c>
      <c r="T1460" s="88">
        <v>19.48</v>
      </c>
      <c r="U1460" s="89">
        <v>46132.0</v>
      </c>
      <c r="V1460" s="84"/>
      <c r="W1460" s="90"/>
    </row>
    <row r="1461">
      <c r="A1461" s="83" t="s">
        <v>3594</v>
      </c>
      <c r="B1461" s="84" t="s">
        <v>3595</v>
      </c>
      <c r="C1461" s="84" t="s">
        <v>961</v>
      </c>
      <c r="D1461" s="86">
        <v>45.7</v>
      </c>
      <c r="E1461" s="86">
        <v>-0.9</v>
      </c>
      <c r="F1461" s="86">
        <v>-1.93</v>
      </c>
      <c r="G1461" s="87" t="s">
        <v>529</v>
      </c>
      <c r="H1461" s="86">
        <v>-0.49</v>
      </c>
      <c r="I1461" s="86">
        <v>0.0</v>
      </c>
      <c r="J1461" s="86">
        <v>61.0</v>
      </c>
      <c r="K1461" s="86">
        <v>0.12</v>
      </c>
      <c r="L1461" s="86">
        <v>46.73</v>
      </c>
      <c r="M1461" s="86">
        <v>46.23</v>
      </c>
      <c r="N1461" s="86">
        <v>46.35</v>
      </c>
      <c r="O1461" s="86">
        <v>-4.0</v>
      </c>
      <c r="P1461" s="87" t="s">
        <v>553</v>
      </c>
      <c r="Q1461" s="86">
        <v>0.0</v>
      </c>
      <c r="R1461" s="86">
        <v>0.0</v>
      </c>
      <c r="S1461" s="88">
        <v>0.0</v>
      </c>
      <c r="T1461" s="88">
        <v>0.0</v>
      </c>
      <c r="U1461" s="89">
        <v>46132.0</v>
      </c>
      <c r="V1461" s="84"/>
      <c r="W1461" s="90"/>
    </row>
    <row r="1462">
      <c r="A1462" s="83" t="s">
        <v>3596</v>
      </c>
      <c r="B1462" s="84" t="s">
        <v>3597</v>
      </c>
      <c r="C1462" s="84" t="s">
        <v>557</v>
      </c>
      <c r="D1462" s="86">
        <v>40.7</v>
      </c>
      <c r="E1462" s="86">
        <v>0.35</v>
      </c>
      <c r="F1462" s="86">
        <v>0.87</v>
      </c>
      <c r="G1462" s="87" t="s">
        <v>694</v>
      </c>
      <c r="H1462" s="86">
        <v>-0.34</v>
      </c>
      <c r="I1462" s="86">
        <v>0.0</v>
      </c>
      <c r="J1462" s="86">
        <v>659.0</v>
      </c>
      <c r="K1462" s="86">
        <v>0.34</v>
      </c>
      <c r="L1462" s="86">
        <v>40.2</v>
      </c>
      <c r="M1462" s="86">
        <v>39.98</v>
      </c>
      <c r="N1462" s="86">
        <v>41.14</v>
      </c>
      <c r="O1462" s="86">
        <v>319.0</v>
      </c>
      <c r="P1462" s="87" t="s">
        <v>694</v>
      </c>
      <c r="Q1462" s="86">
        <v>0.0</v>
      </c>
      <c r="R1462" s="86">
        <v>-96.0</v>
      </c>
      <c r="S1462" s="88">
        <v>54.0</v>
      </c>
      <c r="T1462" s="88">
        <v>8.19</v>
      </c>
      <c r="U1462" s="89">
        <v>46132.0</v>
      </c>
      <c r="V1462" s="84"/>
      <c r="W1462" s="90"/>
    </row>
    <row r="1463">
      <c r="A1463" s="83" t="s">
        <v>3598</v>
      </c>
      <c r="B1463" s="84" t="s">
        <v>3599</v>
      </c>
      <c r="C1463" s="84" t="s">
        <v>565</v>
      </c>
      <c r="D1463" s="86">
        <v>27.85</v>
      </c>
      <c r="E1463" s="86">
        <v>-0.5</v>
      </c>
      <c r="F1463" s="86">
        <v>-1.76</v>
      </c>
      <c r="G1463" s="87" t="s">
        <v>585</v>
      </c>
      <c r="H1463" s="86">
        <v>5.09</v>
      </c>
      <c r="I1463" s="86">
        <v>0.0</v>
      </c>
      <c r="J1463" s="86">
        <v>53.0</v>
      </c>
      <c r="K1463" s="86">
        <v>0.06</v>
      </c>
      <c r="L1463" s="86">
        <v>27.74</v>
      </c>
      <c r="M1463" s="86">
        <v>27.12</v>
      </c>
      <c r="N1463" s="86">
        <v>26.78</v>
      </c>
      <c r="O1463" s="86">
        <v>17.0</v>
      </c>
      <c r="P1463" s="87" t="s">
        <v>554</v>
      </c>
      <c r="Q1463" s="86">
        <v>0.0</v>
      </c>
      <c r="R1463" s="86">
        <v>0.0</v>
      </c>
      <c r="S1463" s="88">
        <v>5.0</v>
      </c>
      <c r="T1463" s="88">
        <v>9.43</v>
      </c>
      <c r="U1463" s="89">
        <v>46132.0</v>
      </c>
      <c r="V1463" s="84"/>
      <c r="W1463" s="90"/>
    </row>
    <row r="1464">
      <c r="A1464" s="83" t="s">
        <v>3600</v>
      </c>
      <c r="B1464" s="84" t="s">
        <v>3601</v>
      </c>
      <c r="C1464" s="84" t="s">
        <v>538</v>
      </c>
      <c r="D1464" s="86">
        <v>22.7</v>
      </c>
      <c r="E1464" s="86">
        <v>-0.2</v>
      </c>
      <c r="F1464" s="86">
        <v>-0.87</v>
      </c>
      <c r="G1464" s="87" t="s">
        <v>516</v>
      </c>
      <c r="H1464" s="86">
        <v>-5.53</v>
      </c>
      <c r="I1464" s="86">
        <v>0.0</v>
      </c>
      <c r="J1464" s="86">
        <v>738.0</v>
      </c>
      <c r="K1464" s="86">
        <v>0.49</v>
      </c>
      <c r="L1464" s="86">
        <v>23.11</v>
      </c>
      <c r="M1464" s="86">
        <v>23.32</v>
      </c>
      <c r="N1464" s="86">
        <v>23.35</v>
      </c>
      <c r="O1464" s="86">
        <v>267.0</v>
      </c>
      <c r="P1464" s="87" t="s">
        <v>554</v>
      </c>
      <c r="Q1464" s="86">
        <v>0.0</v>
      </c>
      <c r="R1464" s="86">
        <v>-6.0</v>
      </c>
      <c r="S1464" s="88">
        <v>231.0</v>
      </c>
      <c r="T1464" s="88">
        <v>31.3</v>
      </c>
      <c r="U1464" s="89">
        <v>46132.0</v>
      </c>
      <c r="V1464" s="84"/>
      <c r="W1464" s="90"/>
    </row>
    <row r="1465">
      <c r="A1465" s="83" t="s">
        <v>3602</v>
      </c>
      <c r="B1465" s="84" t="s">
        <v>3603</v>
      </c>
      <c r="C1465" s="84" t="s">
        <v>561</v>
      </c>
      <c r="D1465" s="86">
        <v>65.0</v>
      </c>
      <c r="E1465" s="86">
        <v>0.3</v>
      </c>
      <c r="F1465" s="86">
        <v>0.46</v>
      </c>
      <c r="G1465" s="87" t="s">
        <v>694</v>
      </c>
      <c r="H1465" s="86">
        <v>3.38</v>
      </c>
      <c r="I1465" s="86">
        <v>0.0</v>
      </c>
      <c r="J1465" s="86">
        <v>2957.0</v>
      </c>
      <c r="K1465" s="86">
        <v>0.91</v>
      </c>
      <c r="L1465" s="86">
        <v>63.26</v>
      </c>
      <c r="M1465" s="86">
        <v>63.53</v>
      </c>
      <c r="N1465" s="86">
        <v>61.95</v>
      </c>
      <c r="O1465" s="86">
        <v>560.0</v>
      </c>
      <c r="P1465" s="87" t="s">
        <v>694</v>
      </c>
      <c r="Q1465" s="86">
        <v>0.0</v>
      </c>
      <c r="R1465" s="86">
        <v>2.0</v>
      </c>
      <c r="S1465" s="88">
        <v>896.0</v>
      </c>
      <c r="T1465" s="88">
        <v>30.3</v>
      </c>
      <c r="U1465" s="89">
        <v>46132.0</v>
      </c>
      <c r="V1465" s="84"/>
      <c r="W1465" s="84"/>
    </row>
    <row r="1466">
      <c r="A1466" s="83" t="s">
        <v>3604</v>
      </c>
      <c r="B1466" s="84" t="s">
        <v>3605</v>
      </c>
      <c r="C1466" s="84" t="s">
        <v>538</v>
      </c>
      <c r="D1466" s="86">
        <v>58.5</v>
      </c>
      <c r="E1466" s="86">
        <v>0.4</v>
      </c>
      <c r="F1466" s="86">
        <v>0.69</v>
      </c>
      <c r="G1466" s="87" t="s">
        <v>554</v>
      </c>
      <c r="H1466" s="86">
        <v>2.96</v>
      </c>
      <c r="I1466" s="86">
        <v>0.0</v>
      </c>
      <c r="J1466" s="86">
        <v>61.0</v>
      </c>
      <c r="K1466" s="86">
        <v>0.03</v>
      </c>
      <c r="L1466" s="86">
        <v>57.7</v>
      </c>
      <c r="M1466" s="86">
        <v>57.16</v>
      </c>
      <c r="N1466" s="86">
        <v>56.57</v>
      </c>
      <c r="O1466" s="86">
        <v>28.0</v>
      </c>
      <c r="P1466" s="87" t="s">
        <v>554</v>
      </c>
      <c r="Q1466" s="86">
        <v>0.0</v>
      </c>
      <c r="R1466" s="86">
        <v>1.0</v>
      </c>
      <c r="S1466" s="88">
        <v>9.0</v>
      </c>
      <c r="T1466" s="88">
        <v>14.75</v>
      </c>
      <c r="U1466" s="89">
        <v>46132.0</v>
      </c>
      <c r="V1466" s="84"/>
      <c r="W1466" s="84"/>
    </row>
    <row r="1467">
      <c r="A1467" s="83" t="s">
        <v>3606</v>
      </c>
      <c r="B1467" s="84" t="s">
        <v>3607</v>
      </c>
      <c r="C1467" s="84" t="s">
        <v>523</v>
      </c>
      <c r="D1467" s="86">
        <v>119.5</v>
      </c>
      <c r="E1467" s="86">
        <v>0.0</v>
      </c>
      <c r="F1467" s="86">
        <v>0.0</v>
      </c>
      <c r="G1467" s="87" t="s">
        <v>516</v>
      </c>
      <c r="H1467" s="86">
        <v>-0.83</v>
      </c>
      <c r="I1467" s="86">
        <v>0.0</v>
      </c>
      <c r="J1467" s="86">
        <v>77.0</v>
      </c>
      <c r="K1467" s="86">
        <v>0.11</v>
      </c>
      <c r="L1467" s="86">
        <v>119.9</v>
      </c>
      <c r="M1467" s="86">
        <v>119.85</v>
      </c>
      <c r="N1467" s="86">
        <v>118.83</v>
      </c>
      <c r="O1467" s="86">
        <v>-18.0</v>
      </c>
      <c r="P1467" s="87" t="s">
        <v>549</v>
      </c>
      <c r="Q1467" s="86">
        <v>0.0</v>
      </c>
      <c r="R1467" s="86">
        <v>1.0</v>
      </c>
      <c r="S1467" s="88">
        <v>6.0</v>
      </c>
      <c r="T1467" s="88">
        <v>7.79</v>
      </c>
      <c r="U1467" s="89">
        <v>46132.0</v>
      </c>
      <c r="V1467" s="84"/>
      <c r="W1467" s="84"/>
    </row>
    <row r="1468">
      <c r="A1468" s="83" t="s">
        <v>3608</v>
      </c>
      <c r="B1468" s="84" t="s">
        <v>3609</v>
      </c>
      <c r="C1468" s="84" t="s">
        <v>639</v>
      </c>
      <c r="D1468" s="86">
        <v>92.4</v>
      </c>
      <c r="E1468" s="86">
        <v>-0.6</v>
      </c>
      <c r="F1468" s="86">
        <v>-0.65</v>
      </c>
      <c r="G1468" s="87" t="s">
        <v>585</v>
      </c>
      <c r="H1468" s="86">
        <v>2.14</v>
      </c>
      <c r="I1468" s="86">
        <v>0.0</v>
      </c>
      <c r="J1468" s="86">
        <v>700.0</v>
      </c>
      <c r="K1468" s="86">
        <v>0.81</v>
      </c>
      <c r="L1468" s="86">
        <v>92.8</v>
      </c>
      <c r="M1468" s="86">
        <v>94.22</v>
      </c>
      <c r="N1468" s="86">
        <v>95.97</v>
      </c>
      <c r="O1468" s="86">
        <v>-169.0</v>
      </c>
      <c r="P1468" s="87" t="s">
        <v>544</v>
      </c>
      <c r="Q1468" s="86">
        <v>40.0</v>
      </c>
      <c r="R1468" s="86">
        <v>-15.0</v>
      </c>
      <c r="S1468" s="88">
        <v>150.0</v>
      </c>
      <c r="T1468" s="88">
        <v>21.43</v>
      </c>
      <c r="U1468" s="89">
        <v>46132.0</v>
      </c>
      <c r="V1468" s="84"/>
      <c r="W1468" s="90"/>
    </row>
    <row r="1469">
      <c r="A1469" s="83" t="s">
        <v>3610</v>
      </c>
      <c r="B1469" s="84" t="s">
        <v>3611</v>
      </c>
      <c r="C1469" s="84" t="s">
        <v>561</v>
      </c>
      <c r="D1469" s="86">
        <v>77.3</v>
      </c>
      <c r="E1469" s="86">
        <v>-0.4</v>
      </c>
      <c r="F1469" s="86">
        <v>-0.51</v>
      </c>
      <c r="G1469" s="87" t="s">
        <v>626</v>
      </c>
      <c r="H1469" s="86">
        <v>14.46</v>
      </c>
      <c r="I1469" s="86">
        <v>4.0</v>
      </c>
      <c r="J1469" s="86">
        <v>64668.0</v>
      </c>
      <c r="K1469" s="86">
        <v>21.03</v>
      </c>
      <c r="L1469" s="86">
        <v>74.1</v>
      </c>
      <c r="M1469" s="86">
        <v>66.37</v>
      </c>
      <c r="N1469" s="86">
        <v>58.82</v>
      </c>
      <c r="O1469" s="86">
        <v>-6274.0</v>
      </c>
      <c r="P1469" s="87" t="s">
        <v>626</v>
      </c>
      <c r="Q1469" s="86">
        <v>-158.0</v>
      </c>
      <c r="R1469" s="86">
        <v>-25.0</v>
      </c>
      <c r="S1469" s="88">
        <v>33809.0</v>
      </c>
      <c r="T1469" s="88">
        <v>52.28</v>
      </c>
      <c r="U1469" s="89">
        <v>46132.0</v>
      </c>
      <c r="V1469" s="84"/>
      <c r="W1469" s="90"/>
    </row>
    <row r="1470">
      <c r="A1470" s="83" t="s">
        <v>3612</v>
      </c>
      <c r="B1470" s="84" t="s">
        <v>3613</v>
      </c>
      <c r="C1470" s="84" t="s">
        <v>561</v>
      </c>
      <c r="D1470" s="86">
        <v>87.7</v>
      </c>
      <c r="E1470" s="86">
        <v>-1.2</v>
      </c>
      <c r="F1470" s="86">
        <v>-1.35</v>
      </c>
      <c r="G1470" s="87" t="s">
        <v>562</v>
      </c>
      <c r="H1470" s="86">
        <v>2.84</v>
      </c>
      <c r="I1470" s="86">
        <v>0.0</v>
      </c>
      <c r="J1470" s="86">
        <v>2168.0</v>
      </c>
      <c r="K1470" s="86">
        <v>1.46</v>
      </c>
      <c r="L1470" s="86">
        <v>87.1</v>
      </c>
      <c r="M1470" s="86">
        <v>85.56</v>
      </c>
      <c r="N1470" s="86">
        <v>83.85</v>
      </c>
      <c r="O1470" s="86">
        <v>-194.0</v>
      </c>
      <c r="P1470" s="87" t="s">
        <v>582</v>
      </c>
      <c r="Q1470" s="86">
        <v>0.0</v>
      </c>
      <c r="R1470" s="86">
        <v>-11.0</v>
      </c>
      <c r="S1470" s="88">
        <v>529.0</v>
      </c>
      <c r="T1470" s="88">
        <v>24.4</v>
      </c>
      <c r="U1470" s="89">
        <v>46132.0</v>
      </c>
      <c r="V1470" s="84"/>
      <c r="W1470" s="90"/>
    </row>
    <row r="1471">
      <c r="A1471" s="83" t="s">
        <v>3614</v>
      </c>
      <c r="B1471" s="84" t="s">
        <v>3615</v>
      </c>
      <c r="C1471" s="84" t="s">
        <v>639</v>
      </c>
      <c r="D1471" s="86">
        <v>78.4</v>
      </c>
      <c r="E1471" s="86">
        <v>4.9</v>
      </c>
      <c r="F1471" s="86">
        <v>6.67</v>
      </c>
      <c r="G1471" s="87" t="s">
        <v>589</v>
      </c>
      <c r="H1471" s="86">
        <v>6.9</v>
      </c>
      <c r="I1471" s="86">
        <v>0.0</v>
      </c>
      <c r="J1471" s="86">
        <v>1056.0</v>
      </c>
      <c r="K1471" s="86">
        <v>1.11</v>
      </c>
      <c r="L1471" s="86">
        <v>75.4</v>
      </c>
      <c r="M1471" s="86">
        <v>74.09</v>
      </c>
      <c r="N1471" s="86">
        <v>74.59</v>
      </c>
      <c r="O1471" s="86">
        <v>68.0</v>
      </c>
      <c r="P1471" s="87" t="s">
        <v>534</v>
      </c>
      <c r="Q1471" s="86">
        <v>0.0</v>
      </c>
      <c r="R1471" s="86">
        <v>56.0</v>
      </c>
      <c r="S1471" s="88">
        <v>475.0</v>
      </c>
      <c r="T1471" s="88">
        <v>44.98</v>
      </c>
      <c r="U1471" s="89">
        <v>46132.0</v>
      </c>
      <c r="V1471" s="84"/>
      <c r="W1471" s="90"/>
    </row>
    <row r="1472">
      <c r="A1472" s="83" t="s">
        <v>3616</v>
      </c>
      <c r="B1472" s="84" t="s">
        <v>3617</v>
      </c>
      <c r="C1472" s="84" t="s">
        <v>533</v>
      </c>
      <c r="D1472" s="86">
        <v>2025.0</v>
      </c>
      <c r="E1472" s="86">
        <v>-5.0</v>
      </c>
      <c r="F1472" s="86">
        <v>-0.25</v>
      </c>
      <c r="G1472" s="87" t="s">
        <v>585</v>
      </c>
      <c r="H1472" s="86">
        <v>1.84</v>
      </c>
      <c r="I1472" s="86">
        <v>0.0</v>
      </c>
      <c r="J1472" s="86">
        <v>30566.0</v>
      </c>
      <c r="K1472" s="86">
        <v>0.12</v>
      </c>
      <c r="L1472" s="86">
        <v>2055.0</v>
      </c>
      <c r="M1472" s="86">
        <v>2003.0</v>
      </c>
      <c r="N1472" s="86">
        <v>1910.0</v>
      </c>
      <c r="O1472" s="86">
        <v>-3032.0</v>
      </c>
      <c r="P1472" s="87" t="s">
        <v>553</v>
      </c>
      <c r="Q1472" s="86">
        <v>660.0</v>
      </c>
      <c r="R1472" s="86">
        <v>-70.0</v>
      </c>
      <c r="S1472" s="88">
        <v>3849.0</v>
      </c>
      <c r="T1472" s="88">
        <v>12.59</v>
      </c>
      <c r="U1472" s="89">
        <v>46132.0</v>
      </c>
      <c r="V1472" s="84" t="s">
        <v>3618</v>
      </c>
      <c r="W1472" s="90"/>
    </row>
    <row r="1473">
      <c r="A1473" s="83" t="s">
        <v>3619</v>
      </c>
      <c r="B1473" s="84" t="s">
        <v>3620</v>
      </c>
      <c r="C1473" s="84" t="s">
        <v>515</v>
      </c>
      <c r="D1473" s="86">
        <v>24.25</v>
      </c>
      <c r="E1473" s="86">
        <v>-0.05</v>
      </c>
      <c r="F1473" s="86">
        <v>-0.21</v>
      </c>
      <c r="G1473" s="87" t="s">
        <v>585</v>
      </c>
      <c r="H1473" s="86">
        <v>0.45</v>
      </c>
      <c r="I1473" s="86">
        <v>0.0</v>
      </c>
      <c r="J1473" s="86">
        <v>55927.0</v>
      </c>
      <c r="K1473" s="86">
        <v>0.22</v>
      </c>
      <c r="L1473" s="86">
        <v>24.51</v>
      </c>
      <c r="M1473" s="86">
        <v>24.49</v>
      </c>
      <c r="N1473" s="86">
        <v>24.28</v>
      </c>
      <c r="O1473" s="86">
        <v>21203.0</v>
      </c>
      <c r="P1473" s="87" t="s">
        <v>525</v>
      </c>
      <c r="Q1473" s="86">
        <v>-21286.0</v>
      </c>
      <c r="R1473" s="86">
        <v>1309.0</v>
      </c>
      <c r="S1473" s="88">
        <v>11112.0</v>
      </c>
      <c r="T1473" s="88">
        <v>19.87</v>
      </c>
      <c r="U1473" s="89">
        <v>46132.0</v>
      </c>
      <c r="V1473" s="84" t="s">
        <v>3621</v>
      </c>
      <c r="W1473" s="90"/>
    </row>
    <row r="1474">
      <c r="A1474" s="83" t="s">
        <v>3622</v>
      </c>
      <c r="B1474" s="84" t="s">
        <v>3623</v>
      </c>
      <c r="C1474" s="84" t="s">
        <v>547</v>
      </c>
      <c r="D1474" s="86">
        <v>150.5</v>
      </c>
      <c r="E1474" s="86">
        <v>-1.0</v>
      </c>
      <c r="F1474" s="86">
        <v>-0.66</v>
      </c>
      <c r="G1474" s="87" t="s">
        <v>566</v>
      </c>
      <c r="H1474" s="86">
        <v>-0.33</v>
      </c>
      <c r="I1474" s="86">
        <v>0.0</v>
      </c>
      <c r="J1474" s="86">
        <v>89.0</v>
      </c>
      <c r="K1474" s="86">
        <v>0.13</v>
      </c>
      <c r="L1474" s="86">
        <v>151.5</v>
      </c>
      <c r="M1474" s="86">
        <v>151.7</v>
      </c>
      <c r="N1474" s="86">
        <v>150.7</v>
      </c>
      <c r="O1474" s="86">
        <v>16.0</v>
      </c>
      <c r="P1474" s="87" t="s">
        <v>694</v>
      </c>
      <c r="Q1474" s="86">
        <v>0.0</v>
      </c>
      <c r="R1474" s="86">
        <v>0.0</v>
      </c>
      <c r="S1474" s="88">
        <v>26.0</v>
      </c>
      <c r="T1474" s="88">
        <v>29.21</v>
      </c>
      <c r="U1474" s="89">
        <v>46132.0</v>
      </c>
      <c r="V1474" s="84"/>
      <c r="W1474" s="90"/>
    </row>
    <row r="1475">
      <c r="A1475" s="83" t="s">
        <v>3624</v>
      </c>
      <c r="B1475" s="84" t="s">
        <v>3625</v>
      </c>
      <c r="C1475" s="84" t="s">
        <v>601</v>
      </c>
      <c r="D1475" s="86">
        <v>954.0</v>
      </c>
      <c r="E1475" s="86">
        <v>-3.0</v>
      </c>
      <c r="F1475" s="86">
        <v>-0.31</v>
      </c>
      <c r="G1475" s="87" t="s">
        <v>582</v>
      </c>
      <c r="H1475" s="86">
        <v>4.89</v>
      </c>
      <c r="I1475" s="86">
        <v>1.0</v>
      </c>
      <c r="J1475" s="86">
        <v>2793.0</v>
      </c>
      <c r="K1475" s="86">
        <v>4.37</v>
      </c>
      <c r="L1475" s="86">
        <v>938.0</v>
      </c>
      <c r="M1475" s="86">
        <v>903.9</v>
      </c>
      <c r="N1475" s="86">
        <v>832.65</v>
      </c>
      <c r="O1475" s="86">
        <v>-424.0</v>
      </c>
      <c r="P1475" s="87" t="s">
        <v>773</v>
      </c>
      <c r="Q1475" s="86">
        <v>22.0</v>
      </c>
      <c r="R1475" s="86">
        <v>-21.0</v>
      </c>
      <c r="S1475" s="88">
        <v>1252.0</v>
      </c>
      <c r="T1475" s="88">
        <v>44.83</v>
      </c>
      <c r="U1475" s="89">
        <v>46132.0</v>
      </c>
      <c r="V1475" s="84"/>
      <c r="W1475" s="90"/>
    </row>
    <row r="1476">
      <c r="A1476" s="83" t="s">
        <v>3626</v>
      </c>
      <c r="B1476" s="84" t="s">
        <v>3627</v>
      </c>
      <c r="C1476" s="84" t="s">
        <v>523</v>
      </c>
      <c r="D1476" s="86">
        <v>32.45</v>
      </c>
      <c r="E1476" s="86">
        <v>1.3</v>
      </c>
      <c r="F1476" s="86">
        <v>4.17</v>
      </c>
      <c r="G1476" s="87" t="s">
        <v>525</v>
      </c>
      <c r="H1476" s="86">
        <v>5.49</v>
      </c>
      <c r="I1476" s="86">
        <v>0.0</v>
      </c>
      <c r="J1476" s="86">
        <v>2847.0</v>
      </c>
      <c r="K1476" s="86">
        <v>1.46</v>
      </c>
      <c r="L1476" s="86">
        <v>31.36</v>
      </c>
      <c r="M1476" s="86">
        <v>31.26</v>
      </c>
      <c r="N1476" s="86">
        <v>30.98</v>
      </c>
      <c r="O1476" s="86">
        <v>195.0</v>
      </c>
      <c r="P1476" s="87" t="s">
        <v>612</v>
      </c>
      <c r="Q1476" s="86">
        <v>0.0</v>
      </c>
      <c r="R1476" s="86">
        <v>-17.0</v>
      </c>
      <c r="S1476" s="88">
        <v>930.0</v>
      </c>
      <c r="T1476" s="88">
        <v>32.67</v>
      </c>
      <c r="U1476" s="89">
        <v>46132.0</v>
      </c>
      <c r="V1476" s="84"/>
      <c r="W1476" s="90"/>
    </row>
    <row r="1477">
      <c r="A1477" s="83" t="s">
        <v>3628</v>
      </c>
      <c r="B1477" s="84" t="s">
        <v>3629</v>
      </c>
      <c r="C1477" s="84" t="s">
        <v>523</v>
      </c>
      <c r="D1477" s="86">
        <v>136.5</v>
      </c>
      <c r="E1477" s="86">
        <v>0.5</v>
      </c>
      <c r="F1477" s="86">
        <v>0.37</v>
      </c>
      <c r="G1477" s="87" t="s">
        <v>612</v>
      </c>
      <c r="H1477" s="86">
        <v>0.0</v>
      </c>
      <c r="I1477" s="86">
        <v>0.0</v>
      </c>
      <c r="J1477" s="86">
        <v>52.0</v>
      </c>
      <c r="K1477" s="86">
        <v>0.12</v>
      </c>
      <c r="L1477" s="86">
        <v>136.4</v>
      </c>
      <c r="M1477" s="86">
        <v>136.45</v>
      </c>
      <c r="N1477" s="86">
        <v>136.53</v>
      </c>
      <c r="O1477" s="86">
        <v>0.0</v>
      </c>
      <c r="P1477" s="87" t="s">
        <v>664</v>
      </c>
      <c r="Q1477" s="86">
        <v>0.0</v>
      </c>
      <c r="R1477" s="86">
        <v>0.0</v>
      </c>
      <c r="S1477" s="88">
        <v>4.0</v>
      </c>
      <c r="T1477" s="88">
        <v>7.69</v>
      </c>
      <c r="U1477" s="89">
        <v>46132.0</v>
      </c>
      <c r="V1477" s="84"/>
      <c r="W1477" s="90"/>
    </row>
    <row r="1478">
      <c r="A1478" s="83" t="s">
        <v>3630</v>
      </c>
      <c r="B1478" s="84" t="s">
        <v>3631</v>
      </c>
      <c r="C1478" s="84" t="s">
        <v>561</v>
      </c>
      <c r="D1478" s="86">
        <v>108.0</v>
      </c>
      <c r="E1478" s="86">
        <v>-1.0</v>
      </c>
      <c r="F1478" s="86">
        <v>-0.92</v>
      </c>
      <c r="G1478" s="87" t="s">
        <v>582</v>
      </c>
      <c r="H1478" s="86">
        <v>4.3</v>
      </c>
      <c r="I1478" s="86">
        <v>0.0</v>
      </c>
      <c r="J1478" s="86">
        <v>405.0</v>
      </c>
      <c r="K1478" s="86">
        <v>0.34</v>
      </c>
      <c r="L1478" s="86">
        <v>106.7</v>
      </c>
      <c r="M1478" s="86">
        <v>105.55</v>
      </c>
      <c r="N1478" s="86">
        <v>108.72</v>
      </c>
      <c r="O1478" s="86">
        <v>-11.0</v>
      </c>
      <c r="P1478" s="87" t="s">
        <v>570</v>
      </c>
      <c r="Q1478" s="86">
        <v>-25.0</v>
      </c>
      <c r="R1478" s="86">
        <v>-4.0</v>
      </c>
      <c r="S1478" s="88">
        <v>81.0</v>
      </c>
      <c r="T1478" s="88">
        <v>20.0</v>
      </c>
      <c r="U1478" s="89">
        <v>46132.0</v>
      </c>
      <c r="V1478" s="84"/>
      <c r="W1478" s="90"/>
    </row>
    <row r="1479">
      <c r="A1479" s="83" t="s">
        <v>3632</v>
      </c>
      <c r="B1479" s="84" t="s">
        <v>3633</v>
      </c>
      <c r="C1479" s="84" t="s">
        <v>523</v>
      </c>
      <c r="D1479" s="86">
        <v>32.5</v>
      </c>
      <c r="E1479" s="86">
        <v>-0.2</v>
      </c>
      <c r="F1479" s="86">
        <v>-0.61</v>
      </c>
      <c r="G1479" s="87" t="s">
        <v>524</v>
      </c>
      <c r="H1479" s="86">
        <v>-0.6</v>
      </c>
      <c r="I1479" s="86">
        <v>0.0</v>
      </c>
      <c r="J1479" s="86">
        <v>164.0</v>
      </c>
      <c r="K1479" s="86">
        <v>0.11</v>
      </c>
      <c r="L1479" s="86">
        <v>32.75</v>
      </c>
      <c r="M1479" s="86">
        <v>32.78</v>
      </c>
      <c r="N1479" s="86">
        <v>32.9</v>
      </c>
      <c r="O1479" s="86">
        <v>-71.0</v>
      </c>
      <c r="P1479" s="87" t="s">
        <v>524</v>
      </c>
      <c r="Q1479" s="86">
        <v>0.0</v>
      </c>
      <c r="R1479" s="86">
        <v>0.0</v>
      </c>
      <c r="S1479" s="88">
        <v>4.0</v>
      </c>
      <c r="T1479" s="88">
        <v>2.44</v>
      </c>
      <c r="U1479" s="89">
        <v>46132.0</v>
      </c>
      <c r="V1479" s="84"/>
      <c r="W1479" s="90"/>
    </row>
    <row r="1480">
      <c r="A1480" s="83" t="s">
        <v>3634</v>
      </c>
      <c r="B1480" s="84" t="s">
        <v>3635</v>
      </c>
      <c r="C1480" s="84" t="s">
        <v>533</v>
      </c>
      <c r="D1480" s="86">
        <v>46.5</v>
      </c>
      <c r="E1480" s="86">
        <v>-0.55</v>
      </c>
      <c r="F1480" s="86">
        <v>-1.17</v>
      </c>
      <c r="G1480" s="87" t="s">
        <v>566</v>
      </c>
      <c r="H1480" s="86">
        <v>9.5</v>
      </c>
      <c r="I1480" s="86">
        <v>1.0</v>
      </c>
      <c r="J1480" s="86">
        <v>218.0</v>
      </c>
      <c r="K1480" s="86">
        <v>0.49</v>
      </c>
      <c r="L1480" s="86">
        <v>45.64</v>
      </c>
      <c r="M1480" s="86">
        <v>44.02</v>
      </c>
      <c r="N1480" s="86">
        <v>43.82</v>
      </c>
      <c r="O1480" s="86">
        <v>-37.0</v>
      </c>
      <c r="P1480" s="87" t="s">
        <v>585</v>
      </c>
      <c r="Q1480" s="86">
        <v>0.0</v>
      </c>
      <c r="R1480" s="86">
        <v>0.0</v>
      </c>
      <c r="S1480" s="88">
        <v>52.0</v>
      </c>
      <c r="T1480" s="88">
        <v>23.85</v>
      </c>
      <c r="U1480" s="89">
        <v>46132.0</v>
      </c>
      <c r="V1480" s="84"/>
      <c r="W1480" s="90"/>
    </row>
    <row r="1481">
      <c r="A1481" s="83" t="s">
        <v>3636</v>
      </c>
      <c r="B1481" s="84" t="s">
        <v>3637</v>
      </c>
      <c r="C1481" s="84" t="s">
        <v>601</v>
      </c>
      <c r="D1481" s="86">
        <v>64.4</v>
      </c>
      <c r="E1481" s="86">
        <v>1.7</v>
      </c>
      <c r="F1481" s="86">
        <v>2.71</v>
      </c>
      <c r="G1481" s="87" t="s">
        <v>530</v>
      </c>
      <c r="H1481" s="86">
        <v>0.92</v>
      </c>
      <c r="I1481" s="86">
        <v>3.0</v>
      </c>
      <c r="J1481" s="86">
        <v>2075.0</v>
      </c>
      <c r="K1481" s="86">
        <v>1.2</v>
      </c>
      <c r="L1481" s="86">
        <v>64.68</v>
      </c>
      <c r="M1481" s="86">
        <v>61.81</v>
      </c>
      <c r="N1481" s="86">
        <v>55.58</v>
      </c>
      <c r="O1481" s="86">
        <v>45.0</v>
      </c>
      <c r="P1481" s="87" t="s">
        <v>575</v>
      </c>
      <c r="Q1481" s="86">
        <v>-96.0</v>
      </c>
      <c r="R1481" s="86">
        <v>-1.0</v>
      </c>
      <c r="S1481" s="88">
        <v>1026.0</v>
      </c>
      <c r="T1481" s="88">
        <v>49.45</v>
      </c>
      <c r="U1481" s="89">
        <v>46132.0</v>
      </c>
      <c r="V1481" s="84"/>
      <c r="W1481" s="84"/>
    </row>
    <row r="1482">
      <c r="A1482" s="83" t="s">
        <v>3638</v>
      </c>
      <c r="B1482" s="84" t="s">
        <v>3639</v>
      </c>
      <c r="C1482" s="84" t="s">
        <v>515</v>
      </c>
      <c r="D1482" s="86">
        <v>32.85</v>
      </c>
      <c r="E1482" s="86">
        <v>0.1</v>
      </c>
      <c r="F1482" s="86">
        <v>0.31</v>
      </c>
      <c r="G1482" s="87" t="s">
        <v>525</v>
      </c>
      <c r="H1482" s="86">
        <v>2.49</v>
      </c>
      <c r="I1482" s="86">
        <v>0.0</v>
      </c>
      <c r="J1482" s="86">
        <v>38944.0</v>
      </c>
      <c r="K1482" s="86">
        <v>0.24</v>
      </c>
      <c r="L1482" s="86">
        <v>32.85</v>
      </c>
      <c r="M1482" s="86">
        <v>32.6</v>
      </c>
      <c r="N1482" s="86">
        <v>32.27</v>
      </c>
      <c r="O1482" s="86">
        <v>16655.0</v>
      </c>
      <c r="P1482" s="87" t="s">
        <v>554</v>
      </c>
      <c r="Q1482" s="86">
        <v>-11701.0</v>
      </c>
      <c r="R1482" s="86">
        <v>592.0</v>
      </c>
      <c r="S1482" s="88">
        <v>4329.0</v>
      </c>
      <c r="T1482" s="88">
        <v>11.12</v>
      </c>
      <c r="U1482" s="89">
        <v>46132.0</v>
      </c>
      <c r="V1482" s="84" t="s">
        <v>3640</v>
      </c>
      <c r="W1482" s="90"/>
    </row>
    <row r="1483">
      <c r="A1483" s="83" t="s">
        <v>3641</v>
      </c>
      <c r="B1483" s="84" t="s">
        <v>3642</v>
      </c>
      <c r="C1483" s="84" t="s">
        <v>557</v>
      </c>
      <c r="D1483" s="86">
        <v>78.5</v>
      </c>
      <c r="E1483" s="86">
        <v>4.7</v>
      </c>
      <c r="F1483" s="86">
        <v>6.37</v>
      </c>
      <c r="G1483" s="87" t="s">
        <v>548</v>
      </c>
      <c r="H1483" s="86">
        <v>18.43</v>
      </c>
      <c r="I1483" s="86">
        <v>1.0</v>
      </c>
      <c r="J1483" s="86">
        <v>3141.0</v>
      </c>
      <c r="K1483" s="86">
        <v>1.44</v>
      </c>
      <c r="L1483" s="86">
        <v>73.36</v>
      </c>
      <c r="M1483" s="86">
        <v>67.21</v>
      </c>
      <c r="N1483" s="86">
        <v>63.27</v>
      </c>
      <c r="O1483" s="86">
        <v>288.0</v>
      </c>
      <c r="P1483" s="87" t="s">
        <v>554</v>
      </c>
      <c r="Q1483" s="86">
        <v>0.0</v>
      </c>
      <c r="R1483" s="86">
        <v>-16.0</v>
      </c>
      <c r="S1483" s="88">
        <v>1332.0</v>
      </c>
      <c r="T1483" s="88">
        <v>42.41</v>
      </c>
      <c r="U1483" s="89">
        <v>46132.0</v>
      </c>
      <c r="V1483" s="84"/>
      <c r="W1483" s="90"/>
    </row>
    <row r="1484">
      <c r="A1484" s="83" t="s">
        <v>3643</v>
      </c>
      <c r="B1484" s="84" t="s">
        <v>3644</v>
      </c>
      <c r="C1484" s="84" t="s">
        <v>533</v>
      </c>
      <c r="D1484" s="86">
        <v>556.0</v>
      </c>
      <c r="E1484" s="86">
        <v>50.0</v>
      </c>
      <c r="F1484" s="86">
        <v>9.88</v>
      </c>
      <c r="G1484" s="87" t="s">
        <v>554</v>
      </c>
      <c r="H1484" s="86">
        <v>19.6</v>
      </c>
      <c r="I1484" s="86">
        <v>1.0</v>
      </c>
      <c r="J1484" s="86">
        <v>3113.0</v>
      </c>
      <c r="K1484" s="86">
        <v>7.45</v>
      </c>
      <c r="L1484" s="86">
        <v>505.0</v>
      </c>
      <c r="M1484" s="86">
        <v>485.35</v>
      </c>
      <c r="N1484" s="86">
        <v>479.88</v>
      </c>
      <c r="O1484" s="86">
        <v>-98.0</v>
      </c>
      <c r="P1484" s="87" t="s">
        <v>582</v>
      </c>
      <c r="Q1484" s="86">
        <v>-1.0</v>
      </c>
      <c r="R1484" s="86">
        <v>198.0</v>
      </c>
      <c r="S1484" s="88">
        <v>1295.0</v>
      </c>
      <c r="T1484" s="88">
        <v>41.6</v>
      </c>
      <c r="U1484" s="89">
        <v>46132.0</v>
      </c>
      <c r="V1484" s="84"/>
      <c r="W1484" s="90"/>
    </row>
    <row r="1485">
      <c r="A1485" s="83" t="s">
        <v>3645</v>
      </c>
      <c r="B1485" s="84" t="s">
        <v>3646</v>
      </c>
      <c r="C1485" s="84" t="s">
        <v>515</v>
      </c>
      <c r="D1485" s="86">
        <v>21.6</v>
      </c>
      <c r="E1485" s="86">
        <v>0.0</v>
      </c>
      <c r="F1485" s="86">
        <v>0.0</v>
      </c>
      <c r="G1485" s="87" t="s">
        <v>535</v>
      </c>
      <c r="H1485" s="86">
        <v>2.12</v>
      </c>
      <c r="I1485" s="86">
        <v>0.0</v>
      </c>
      <c r="J1485" s="86">
        <v>16967.0</v>
      </c>
      <c r="K1485" s="86">
        <v>0.14</v>
      </c>
      <c r="L1485" s="86">
        <v>21.43</v>
      </c>
      <c r="M1485" s="86">
        <v>21.21</v>
      </c>
      <c r="N1485" s="86">
        <v>20.87</v>
      </c>
      <c r="O1485" s="86">
        <v>5715.0</v>
      </c>
      <c r="P1485" s="87" t="s">
        <v>554</v>
      </c>
      <c r="Q1485" s="86">
        <v>-3129.0</v>
      </c>
      <c r="R1485" s="86">
        <v>0.0</v>
      </c>
      <c r="S1485" s="88">
        <v>2865.0</v>
      </c>
      <c r="T1485" s="88">
        <v>16.89</v>
      </c>
      <c r="U1485" s="89">
        <v>46132.0</v>
      </c>
      <c r="V1485" s="84"/>
      <c r="W1485" s="90"/>
    </row>
    <row r="1486">
      <c r="A1486" s="83" t="s">
        <v>3647</v>
      </c>
      <c r="B1486" s="84" t="s">
        <v>3648</v>
      </c>
      <c r="C1486" s="84" t="s">
        <v>561</v>
      </c>
      <c r="D1486" s="86">
        <v>77.8</v>
      </c>
      <c r="E1486" s="86">
        <v>-0.8</v>
      </c>
      <c r="F1486" s="86">
        <v>-1.02</v>
      </c>
      <c r="G1486" s="87" t="s">
        <v>664</v>
      </c>
      <c r="H1486" s="86">
        <v>-4.7</v>
      </c>
      <c r="I1486" s="86">
        <v>0.0</v>
      </c>
      <c r="J1486" s="86">
        <v>1066.0</v>
      </c>
      <c r="K1486" s="86">
        <v>0.27</v>
      </c>
      <c r="L1486" s="86">
        <v>78.62</v>
      </c>
      <c r="M1486" s="86">
        <v>78.48</v>
      </c>
      <c r="N1486" s="86">
        <v>76.93</v>
      </c>
      <c r="O1486" s="86">
        <v>25.0</v>
      </c>
      <c r="P1486" s="87" t="s">
        <v>612</v>
      </c>
      <c r="Q1486" s="86">
        <v>-140.0</v>
      </c>
      <c r="R1486" s="86">
        <v>-1.0</v>
      </c>
      <c r="S1486" s="88">
        <v>164.0</v>
      </c>
      <c r="T1486" s="88">
        <v>15.38</v>
      </c>
      <c r="U1486" s="89">
        <v>46132.0</v>
      </c>
      <c r="V1486" s="84"/>
      <c r="W1486" s="90"/>
    </row>
    <row r="1487">
      <c r="A1487" s="83" t="s">
        <v>3649</v>
      </c>
      <c r="B1487" s="84" t="s">
        <v>3650</v>
      </c>
      <c r="C1487" s="84" t="s">
        <v>569</v>
      </c>
      <c r="D1487" s="86">
        <v>44.2</v>
      </c>
      <c r="E1487" s="86">
        <v>-0.45</v>
      </c>
      <c r="F1487" s="86">
        <v>-1.01</v>
      </c>
      <c r="G1487" s="87" t="s">
        <v>524</v>
      </c>
      <c r="H1487" s="86">
        <v>0.36</v>
      </c>
      <c r="I1487" s="86">
        <v>0.0</v>
      </c>
      <c r="J1487" s="86">
        <v>27.0</v>
      </c>
      <c r="K1487" s="86">
        <v>0.09</v>
      </c>
      <c r="L1487" s="86">
        <v>44.41</v>
      </c>
      <c r="M1487" s="86">
        <v>44.31</v>
      </c>
      <c r="N1487" s="86">
        <v>44.36</v>
      </c>
      <c r="O1487" s="86">
        <v>0.0</v>
      </c>
      <c r="P1487" s="87" t="s">
        <v>544</v>
      </c>
      <c r="Q1487" s="86">
        <v>0.0</v>
      </c>
      <c r="R1487" s="86">
        <v>0.0</v>
      </c>
      <c r="S1487" s="88">
        <v>0.0</v>
      </c>
      <c r="T1487" s="88">
        <v>0.0</v>
      </c>
      <c r="U1487" s="89">
        <v>46132.0</v>
      </c>
      <c r="V1487" s="84"/>
      <c r="W1487" s="90"/>
    </row>
    <row r="1488">
      <c r="A1488" s="83" t="s">
        <v>3651</v>
      </c>
      <c r="B1488" s="84" t="s">
        <v>3652</v>
      </c>
      <c r="C1488" s="84" t="s">
        <v>615</v>
      </c>
      <c r="D1488" s="86">
        <v>15.35</v>
      </c>
      <c r="E1488" s="86">
        <v>0.15</v>
      </c>
      <c r="F1488" s="86">
        <v>0.99</v>
      </c>
      <c r="G1488" s="87" t="s">
        <v>530</v>
      </c>
      <c r="H1488" s="86">
        <v>0.01</v>
      </c>
      <c r="I1488" s="86">
        <v>1.0</v>
      </c>
      <c r="J1488" s="86">
        <v>236.0</v>
      </c>
      <c r="K1488" s="86">
        <v>0.12</v>
      </c>
      <c r="L1488" s="86">
        <v>15.36</v>
      </c>
      <c r="M1488" s="86">
        <v>15.38</v>
      </c>
      <c r="N1488" s="86">
        <v>15.52</v>
      </c>
      <c r="O1488" s="86">
        <v>52.0</v>
      </c>
      <c r="P1488" s="87" t="s">
        <v>554</v>
      </c>
      <c r="Q1488" s="86">
        <v>0.0</v>
      </c>
      <c r="R1488" s="86">
        <v>-1.0</v>
      </c>
      <c r="S1488" s="88">
        <v>33.0</v>
      </c>
      <c r="T1488" s="88">
        <v>13.98</v>
      </c>
      <c r="U1488" s="89">
        <v>46132.0</v>
      </c>
      <c r="V1488" s="84"/>
      <c r="W1488" s="90"/>
    </row>
    <row r="1489">
      <c r="A1489" s="83" t="s">
        <v>3653</v>
      </c>
      <c r="B1489" s="84" t="s">
        <v>3654</v>
      </c>
      <c r="C1489" s="84" t="s">
        <v>601</v>
      </c>
      <c r="D1489" s="86">
        <v>30.65</v>
      </c>
      <c r="E1489" s="86">
        <v>0.45</v>
      </c>
      <c r="F1489" s="86">
        <v>1.49</v>
      </c>
      <c r="G1489" s="87" t="s">
        <v>578</v>
      </c>
      <c r="H1489" s="86">
        <v>7.03</v>
      </c>
      <c r="I1489" s="86">
        <v>0.0</v>
      </c>
      <c r="J1489" s="86">
        <v>1233.0</v>
      </c>
      <c r="K1489" s="86">
        <v>0.87</v>
      </c>
      <c r="L1489" s="86">
        <v>30.06</v>
      </c>
      <c r="M1489" s="86">
        <v>29.03</v>
      </c>
      <c r="N1489" s="86">
        <v>28.72</v>
      </c>
      <c r="O1489" s="86">
        <v>403.0</v>
      </c>
      <c r="P1489" s="87" t="s">
        <v>578</v>
      </c>
      <c r="Q1489" s="86">
        <v>0.0</v>
      </c>
      <c r="R1489" s="86">
        <v>0.0</v>
      </c>
      <c r="S1489" s="88">
        <v>210.0</v>
      </c>
      <c r="T1489" s="88">
        <v>17.03</v>
      </c>
      <c r="U1489" s="89">
        <v>46132.0</v>
      </c>
      <c r="V1489" s="84"/>
      <c r="W1489" s="84"/>
    </row>
    <row r="1490">
      <c r="A1490" s="83" t="s">
        <v>3655</v>
      </c>
      <c r="B1490" s="84" t="s">
        <v>3656</v>
      </c>
      <c r="C1490" s="84" t="s">
        <v>538</v>
      </c>
      <c r="D1490" s="86">
        <v>18.0</v>
      </c>
      <c r="E1490" s="86">
        <v>0.3</v>
      </c>
      <c r="F1490" s="86">
        <v>1.69</v>
      </c>
      <c r="G1490" s="87" t="s">
        <v>578</v>
      </c>
      <c r="H1490" s="86">
        <v>5.47</v>
      </c>
      <c r="I1490" s="86">
        <v>1.0</v>
      </c>
      <c r="J1490" s="86">
        <v>185.0</v>
      </c>
      <c r="K1490" s="86">
        <v>0.24</v>
      </c>
      <c r="L1490" s="86">
        <v>17.46</v>
      </c>
      <c r="M1490" s="86">
        <v>17.2</v>
      </c>
      <c r="N1490" s="86">
        <v>17.03</v>
      </c>
      <c r="O1490" s="86">
        <v>-18.0</v>
      </c>
      <c r="P1490" s="87" t="s">
        <v>562</v>
      </c>
      <c r="Q1490" s="86">
        <v>0.0</v>
      </c>
      <c r="R1490" s="86">
        <v>0.0</v>
      </c>
      <c r="S1490" s="88">
        <v>13.0</v>
      </c>
      <c r="T1490" s="88">
        <v>7.03</v>
      </c>
      <c r="U1490" s="89">
        <v>46132.0</v>
      </c>
      <c r="V1490" s="84"/>
      <c r="W1490" s="90"/>
    </row>
    <row r="1491">
      <c r="A1491" s="83" t="s">
        <v>3657</v>
      </c>
      <c r="B1491" s="84" t="s">
        <v>3658</v>
      </c>
      <c r="C1491" s="84" t="s">
        <v>761</v>
      </c>
      <c r="D1491" s="86">
        <v>72.6</v>
      </c>
      <c r="E1491" s="86">
        <v>-0.9</v>
      </c>
      <c r="F1491" s="86">
        <v>-1.22</v>
      </c>
      <c r="G1491" s="87" t="s">
        <v>582</v>
      </c>
      <c r="H1491" s="86">
        <v>0.84</v>
      </c>
      <c r="I1491" s="86">
        <v>0.0</v>
      </c>
      <c r="J1491" s="86">
        <v>12685.0</v>
      </c>
      <c r="K1491" s="86">
        <v>0.22</v>
      </c>
      <c r="L1491" s="86">
        <v>72.76</v>
      </c>
      <c r="M1491" s="86">
        <v>72.48</v>
      </c>
      <c r="N1491" s="86">
        <v>71.79</v>
      </c>
      <c r="O1491" s="86">
        <v>3837.0</v>
      </c>
      <c r="P1491" s="87" t="s">
        <v>554</v>
      </c>
      <c r="Q1491" s="86">
        <v>-6110.0</v>
      </c>
      <c r="R1491" s="86">
        <v>76.0</v>
      </c>
      <c r="S1491" s="88">
        <v>1527.0</v>
      </c>
      <c r="T1491" s="88">
        <v>12.04</v>
      </c>
      <c r="U1491" s="89">
        <v>46132.0</v>
      </c>
      <c r="V1491" s="84"/>
      <c r="W1491" s="90"/>
    </row>
    <row r="1492">
      <c r="A1492" s="83" t="s">
        <v>3659</v>
      </c>
      <c r="B1492" s="84" t="s">
        <v>3660</v>
      </c>
      <c r="C1492" s="84" t="s">
        <v>707</v>
      </c>
      <c r="D1492" s="86">
        <v>44.6</v>
      </c>
      <c r="E1492" s="86">
        <v>-1.5</v>
      </c>
      <c r="F1492" s="86">
        <v>-3.25</v>
      </c>
      <c r="G1492" s="87" t="s">
        <v>524</v>
      </c>
      <c r="H1492" s="86">
        <v>-7.77</v>
      </c>
      <c r="I1492" s="86">
        <v>0.0</v>
      </c>
      <c r="J1492" s="86">
        <v>113.0</v>
      </c>
      <c r="K1492" s="86">
        <v>0.16</v>
      </c>
      <c r="L1492" s="86">
        <v>45.85</v>
      </c>
      <c r="M1492" s="86">
        <v>47.58</v>
      </c>
      <c r="N1492" s="86">
        <v>46.17</v>
      </c>
      <c r="O1492" s="86">
        <v>3.0</v>
      </c>
      <c r="P1492" s="87" t="s">
        <v>539</v>
      </c>
      <c r="Q1492" s="86">
        <v>0.0</v>
      </c>
      <c r="R1492" s="86">
        <v>0.0</v>
      </c>
      <c r="S1492" s="88">
        <v>0.0</v>
      </c>
      <c r="T1492" s="88">
        <v>0.0</v>
      </c>
      <c r="U1492" s="89">
        <v>46132.0</v>
      </c>
      <c r="V1492" s="84"/>
      <c r="W1492" s="90"/>
    </row>
    <row r="1493">
      <c r="A1493" s="83" t="s">
        <v>3661</v>
      </c>
      <c r="B1493" s="84" t="s">
        <v>3662</v>
      </c>
      <c r="C1493" s="84" t="s">
        <v>565</v>
      </c>
      <c r="D1493" s="86">
        <v>16.1</v>
      </c>
      <c r="E1493" s="86">
        <v>-0.5</v>
      </c>
      <c r="F1493" s="86">
        <v>-3.01</v>
      </c>
      <c r="G1493" s="87" t="s">
        <v>585</v>
      </c>
      <c r="H1493" s="86">
        <v>-0.56</v>
      </c>
      <c r="I1493" s="86">
        <v>0.0</v>
      </c>
      <c r="J1493" s="86">
        <v>440.0</v>
      </c>
      <c r="K1493" s="86">
        <v>0.38</v>
      </c>
      <c r="L1493" s="86">
        <v>16.41</v>
      </c>
      <c r="M1493" s="86">
        <v>16.41</v>
      </c>
      <c r="N1493" s="86">
        <v>16.88</v>
      </c>
      <c r="O1493" s="86">
        <v>-34.0</v>
      </c>
      <c r="P1493" s="87" t="s">
        <v>582</v>
      </c>
      <c r="Q1493" s="86">
        <v>0.0</v>
      </c>
      <c r="R1493" s="86">
        <v>0.0</v>
      </c>
      <c r="S1493" s="88">
        <v>53.0</v>
      </c>
      <c r="T1493" s="88">
        <v>12.05</v>
      </c>
      <c r="U1493" s="89">
        <v>46132.0</v>
      </c>
      <c r="V1493" s="84"/>
      <c r="W1493" s="90"/>
    </row>
    <row r="1494">
      <c r="A1494" s="83" t="s">
        <v>3663</v>
      </c>
      <c r="B1494" s="84" t="s">
        <v>3664</v>
      </c>
      <c r="C1494" s="84" t="s">
        <v>523</v>
      </c>
      <c r="D1494" s="86">
        <v>79.0</v>
      </c>
      <c r="E1494" s="86">
        <v>-1.7</v>
      </c>
      <c r="F1494" s="86">
        <v>-2.11</v>
      </c>
      <c r="G1494" s="87" t="s">
        <v>833</v>
      </c>
      <c r="H1494" s="86">
        <v>11.21</v>
      </c>
      <c r="I1494" s="86">
        <v>1.0</v>
      </c>
      <c r="J1494" s="86">
        <v>1724.0</v>
      </c>
      <c r="K1494" s="86">
        <v>1.01</v>
      </c>
      <c r="L1494" s="86">
        <v>75.16</v>
      </c>
      <c r="M1494" s="86">
        <v>72.56</v>
      </c>
      <c r="N1494" s="86">
        <v>71.0</v>
      </c>
      <c r="O1494" s="86">
        <v>-153.0</v>
      </c>
      <c r="P1494" s="87" t="s">
        <v>549</v>
      </c>
      <c r="Q1494" s="86">
        <v>0.0</v>
      </c>
      <c r="R1494" s="86">
        <v>-32.0</v>
      </c>
      <c r="S1494" s="88">
        <v>543.0</v>
      </c>
      <c r="T1494" s="88">
        <v>31.5</v>
      </c>
      <c r="U1494" s="89">
        <v>46132.0</v>
      </c>
      <c r="V1494" s="84"/>
      <c r="W1494" s="90"/>
    </row>
    <row r="1495">
      <c r="A1495" s="83" t="s">
        <v>3665</v>
      </c>
      <c r="B1495" s="84" t="s">
        <v>3666</v>
      </c>
      <c r="C1495" s="84" t="s">
        <v>569</v>
      </c>
      <c r="D1495" s="86">
        <v>19.0</v>
      </c>
      <c r="E1495" s="86">
        <v>0.25</v>
      </c>
      <c r="F1495" s="86">
        <v>1.33</v>
      </c>
      <c r="G1495" s="87" t="s">
        <v>525</v>
      </c>
      <c r="H1495" s="86">
        <v>8.44</v>
      </c>
      <c r="I1495" s="86">
        <v>0.0</v>
      </c>
      <c r="J1495" s="86">
        <v>96.0</v>
      </c>
      <c r="K1495" s="86">
        <v>0.17</v>
      </c>
      <c r="L1495" s="86">
        <v>18.51</v>
      </c>
      <c r="M1495" s="86">
        <v>18.06</v>
      </c>
      <c r="N1495" s="86">
        <v>18.84</v>
      </c>
      <c r="O1495" s="86">
        <v>-1.0</v>
      </c>
      <c r="P1495" s="87" t="s">
        <v>553</v>
      </c>
      <c r="Q1495" s="86">
        <v>0.0</v>
      </c>
      <c r="R1495" s="86">
        <v>0.0</v>
      </c>
      <c r="S1495" s="88">
        <v>0.0</v>
      </c>
      <c r="T1495" s="88">
        <v>0.0</v>
      </c>
      <c r="U1495" s="89">
        <v>46132.0</v>
      </c>
      <c r="V1495" s="84"/>
      <c r="W1495" s="84"/>
    </row>
    <row r="1496">
      <c r="A1496" s="83" t="s">
        <v>3667</v>
      </c>
      <c r="B1496" s="84" t="s">
        <v>3668</v>
      </c>
      <c r="C1496" s="84" t="s">
        <v>601</v>
      </c>
      <c r="D1496" s="86">
        <v>44.6</v>
      </c>
      <c r="E1496" s="86">
        <v>-1.4</v>
      </c>
      <c r="F1496" s="86">
        <v>-3.04</v>
      </c>
      <c r="G1496" s="87" t="s">
        <v>553</v>
      </c>
      <c r="H1496" s="86">
        <v>0.8</v>
      </c>
      <c r="I1496" s="86">
        <v>0.0</v>
      </c>
      <c r="J1496" s="86">
        <v>109.0</v>
      </c>
      <c r="K1496" s="86">
        <v>0.15</v>
      </c>
      <c r="L1496" s="86">
        <v>46.77</v>
      </c>
      <c r="M1496" s="86">
        <v>44.66</v>
      </c>
      <c r="N1496" s="86">
        <v>42.89</v>
      </c>
      <c r="O1496" s="86">
        <v>-1.0</v>
      </c>
      <c r="P1496" s="87" t="s">
        <v>553</v>
      </c>
      <c r="Q1496" s="86">
        <v>0.0</v>
      </c>
      <c r="R1496" s="86">
        <v>2.0</v>
      </c>
      <c r="S1496" s="88">
        <v>10.0</v>
      </c>
      <c r="T1496" s="88">
        <v>9.17</v>
      </c>
      <c r="U1496" s="89">
        <v>46132.0</v>
      </c>
      <c r="V1496" s="84"/>
      <c r="W1496" s="90"/>
    </row>
    <row r="1497">
      <c r="A1497" s="83" t="s">
        <v>3669</v>
      </c>
      <c r="B1497" s="84" t="s">
        <v>3670</v>
      </c>
      <c r="C1497" s="84" t="s">
        <v>543</v>
      </c>
      <c r="D1497" s="86">
        <v>140.0</v>
      </c>
      <c r="E1497" s="86">
        <v>-2.0</v>
      </c>
      <c r="F1497" s="86">
        <v>-1.41</v>
      </c>
      <c r="G1497" s="87" t="s">
        <v>566</v>
      </c>
      <c r="H1497" s="86">
        <v>1.89</v>
      </c>
      <c r="I1497" s="86">
        <v>0.0</v>
      </c>
      <c r="J1497" s="86">
        <v>460.0</v>
      </c>
      <c r="K1497" s="86">
        <v>0.4</v>
      </c>
      <c r="L1497" s="86">
        <v>139.7</v>
      </c>
      <c r="M1497" s="86">
        <v>136.85</v>
      </c>
      <c r="N1497" s="86">
        <v>133.88</v>
      </c>
      <c r="O1497" s="86">
        <v>130.0</v>
      </c>
      <c r="P1497" s="87" t="s">
        <v>575</v>
      </c>
      <c r="Q1497" s="86">
        <v>-35.0</v>
      </c>
      <c r="R1497" s="86">
        <v>-5.0</v>
      </c>
      <c r="S1497" s="88">
        <v>76.0</v>
      </c>
      <c r="T1497" s="88">
        <v>16.52</v>
      </c>
      <c r="U1497" s="89">
        <v>46132.0</v>
      </c>
      <c r="V1497" s="84" t="s">
        <v>3671</v>
      </c>
      <c r="W1497" s="84"/>
    </row>
    <row r="1498">
      <c r="A1498" s="83" t="s">
        <v>3672</v>
      </c>
      <c r="B1498" s="84" t="s">
        <v>3673</v>
      </c>
      <c r="C1498" s="84" t="s">
        <v>956</v>
      </c>
      <c r="D1498" s="86">
        <v>14.45</v>
      </c>
      <c r="E1498" s="86">
        <v>-0.05</v>
      </c>
      <c r="F1498" s="86">
        <v>-0.34</v>
      </c>
      <c r="G1498" s="87" t="s">
        <v>553</v>
      </c>
      <c r="H1498" s="86">
        <v>0.38</v>
      </c>
      <c r="I1498" s="86">
        <v>0.0</v>
      </c>
      <c r="J1498" s="86">
        <v>573.0</v>
      </c>
      <c r="K1498" s="86">
        <v>0.05</v>
      </c>
      <c r="L1498" s="86">
        <v>14.58</v>
      </c>
      <c r="M1498" s="86">
        <v>14.58</v>
      </c>
      <c r="N1498" s="86">
        <v>14.46</v>
      </c>
      <c r="O1498" s="86">
        <v>-95.0</v>
      </c>
      <c r="P1498" s="87" t="s">
        <v>585</v>
      </c>
      <c r="Q1498" s="86">
        <v>0.0</v>
      </c>
      <c r="R1498" s="86">
        <v>-12.0</v>
      </c>
      <c r="S1498" s="88">
        <v>63.0</v>
      </c>
      <c r="T1498" s="88">
        <v>10.99</v>
      </c>
      <c r="U1498" s="89">
        <v>46132.0</v>
      </c>
      <c r="V1498" s="84"/>
      <c r="W1498" s="90"/>
    </row>
    <row r="1499">
      <c r="A1499" s="83" t="s">
        <v>3674</v>
      </c>
      <c r="B1499" s="84" t="s">
        <v>3675</v>
      </c>
      <c r="C1499" s="84" t="s">
        <v>639</v>
      </c>
      <c r="D1499" s="86">
        <v>82.0</v>
      </c>
      <c r="E1499" s="86">
        <v>0.6</v>
      </c>
      <c r="F1499" s="86">
        <v>0.74</v>
      </c>
      <c r="G1499" s="87" t="s">
        <v>534</v>
      </c>
      <c r="H1499" s="86">
        <v>4.39</v>
      </c>
      <c r="I1499" s="86">
        <v>0.0</v>
      </c>
      <c r="J1499" s="86">
        <v>345.0</v>
      </c>
      <c r="K1499" s="86">
        <v>0.47</v>
      </c>
      <c r="L1499" s="86">
        <v>80.74</v>
      </c>
      <c r="M1499" s="86">
        <v>79.96</v>
      </c>
      <c r="N1499" s="86">
        <v>79.78</v>
      </c>
      <c r="O1499" s="86">
        <v>25.0</v>
      </c>
      <c r="P1499" s="87" t="s">
        <v>534</v>
      </c>
      <c r="Q1499" s="86">
        <v>0.0</v>
      </c>
      <c r="R1499" s="86">
        <v>1.0</v>
      </c>
      <c r="S1499" s="88">
        <v>57.0</v>
      </c>
      <c r="T1499" s="88">
        <v>16.52</v>
      </c>
      <c r="U1499" s="89">
        <v>46132.0</v>
      </c>
      <c r="V1499" s="84"/>
      <c r="W1499" s="90"/>
    </row>
    <row r="1500">
      <c r="A1500" s="83" t="s">
        <v>3676</v>
      </c>
      <c r="B1500" s="84" t="s">
        <v>3677</v>
      </c>
      <c r="C1500" s="84" t="s">
        <v>543</v>
      </c>
      <c r="D1500" s="86">
        <v>22.45</v>
      </c>
      <c r="E1500" s="86">
        <v>0.55</v>
      </c>
      <c r="F1500" s="86">
        <v>2.51</v>
      </c>
      <c r="G1500" s="87" t="s">
        <v>697</v>
      </c>
      <c r="H1500" s="86">
        <v>0.5</v>
      </c>
      <c r="I1500" s="86">
        <v>0.0</v>
      </c>
      <c r="J1500" s="86">
        <v>1215.0</v>
      </c>
      <c r="K1500" s="86">
        <v>0.58</v>
      </c>
      <c r="L1500" s="86">
        <v>21.98</v>
      </c>
      <c r="M1500" s="86">
        <v>22.39</v>
      </c>
      <c r="N1500" s="86">
        <v>22.01</v>
      </c>
      <c r="O1500" s="86">
        <v>380.0</v>
      </c>
      <c r="P1500" s="87" t="s">
        <v>554</v>
      </c>
      <c r="Q1500" s="86">
        <v>0.0</v>
      </c>
      <c r="R1500" s="86">
        <v>-108.0</v>
      </c>
      <c r="S1500" s="88">
        <v>202.0</v>
      </c>
      <c r="T1500" s="88">
        <v>16.63</v>
      </c>
      <c r="U1500" s="89">
        <v>46132.0</v>
      </c>
      <c r="V1500" s="84"/>
      <c r="W1500" s="90"/>
    </row>
    <row r="1501">
      <c r="A1501" s="83" t="s">
        <v>3678</v>
      </c>
      <c r="B1501" s="84" t="s">
        <v>3679</v>
      </c>
      <c r="C1501" s="84" t="s">
        <v>547</v>
      </c>
      <c r="D1501" s="86">
        <v>350.0</v>
      </c>
      <c r="E1501" s="86">
        <v>31.5</v>
      </c>
      <c r="F1501" s="86">
        <v>9.89</v>
      </c>
      <c r="G1501" s="87" t="s">
        <v>520</v>
      </c>
      <c r="H1501" s="86">
        <v>11.44</v>
      </c>
      <c r="I1501" s="86">
        <v>1.0</v>
      </c>
      <c r="J1501" s="86">
        <v>1872.0</v>
      </c>
      <c r="K1501" s="86">
        <v>3.54</v>
      </c>
      <c r="L1501" s="86">
        <v>323.3</v>
      </c>
      <c r="M1501" s="86">
        <v>310.5</v>
      </c>
      <c r="N1501" s="86">
        <v>294.62</v>
      </c>
      <c r="O1501" s="86">
        <v>448.0</v>
      </c>
      <c r="P1501" s="87" t="s">
        <v>520</v>
      </c>
      <c r="Q1501" s="86">
        <v>0.0</v>
      </c>
      <c r="R1501" s="86">
        <v>69.0</v>
      </c>
      <c r="S1501" s="88">
        <v>350.0</v>
      </c>
      <c r="T1501" s="88">
        <v>18.7</v>
      </c>
      <c r="U1501" s="89">
        <v>46132.0</v>
      </c>
      <c r="V1501" s="84" t="s">
        <v>3680</v>
      </c>
      <c r="W1501" s="90"/>
    </row>
    <row r="1502">
      <c r="A1502" s="83" t="s">
        <v>3681</v>
      </c>
      <c r="B1502" s="84" t="s">
        <v>3682</v>
      </c>
      <c r="C1502" s="84" t="s">
        <v>961</v>
      </c>
      <c r="D1502" s="86">
        <v>118.5</v>
      </c>
      <c r="E1502" s="86">
        <v>-0.5</v>
      </c>
      <c r="F1502" s="86">
        <v>-0.42</v>
      </c>
      <c r="G1502" s="87" t="s">
        <v>626</v>
      </c>
      <c r="H1502" s="86">
        <v>1.28</v>
      </c>
      <c r="I1502" s="86">
        <v>0.0</v>
      </c>
      <c r="J1502" s="86">
        <v>21.0</v>
      </c>
      <c r="K1502" s="86">
        <v>0.07</v>
      </c>
      <c r="L1502" s="86">
        <v>118.3</v>
      </c>
      <c r="M1502" s="86">
        <v>118.55</v>
      </c>
      <c r="N1502" s="86">
        <v>118.4</v>
      </c>
      <c r="O1502" s="86">
        <v>4.0</v>
      </c>
      <c r="P1502" s="87" t="s">
        <v>589</v>
      </c>
      <c r="Q1502" s="86">
        <v>0.0</v>
      </c>
      <c r="R1502" s="86">
        <v>0.0</v>
      </c>
      <c r="S1502" s="88">
        <v>1.0</v>
      </c>
      <c r="T1502" s="88">
        <v>4.76</v>
      </c>
      <c r="U1502" s="89">
        <v>46132.0</v>
      </c>
      <c r="V1502" s="84"/>
      <c r="W1502" s="90"/>
    </row>
    <row r="1503">
      <c r="A1503" s="83" t="s">
        <v>3683</v>
      </c>
      <c r="B1503" s="84" t="s">
        <v>3684</v>
      </c>
      <c r="C1503" s="84" t="s">
        <v>561</v>
      </c>
      <c r="D1503" s="86">
        <v>176.0</v>
      </c>
      <c r="E1503" s="86">
        <v>1.5</v>
      </c>
      <c r="F1503" s="86">
        <v>0.86</v>
      </c>
      <c r="G1503" s="87" t="s">
        <v>534</v>
      </c>
      <c r="H1503" s="86">
        <v>4.72</v>
      </c>
      <c r="I1503" s="86">
        <v>0.0</v>
      </c>
      <c r="J1503" s="86">
        <v>1052.0</v>
      </c>
      <c r="K1503" s="86">
        <v>1.14</v>
      </c>
      <c r="L1503" s="86">
        <v>174.6</v>
      </c>
      <c r="M1503" s="86">
        <v>166.4</v>
      </c>
      <c r="N1503" s="86">
        <v>160.53</v>
      </c>
      <c r="O1503" s="86">
        <v>271.0</v>
      </c>
      <c r="P1503" s="87" t="s">
        <v>540</v>
      </c>
      <c r="Q1503" s="86">
        <v>0.0</v>
      </c>
      <c r="R1503" s="86">
        <v>9.0</v>
      </c>
      <c r="S1503" s="88">
        <v>360.0</v>
      </c>
      <c r="T1503" s="88">
        <v>34.22</v>
      </c>
      <c r="U1503" s="89">
        <v>46132.0</v>
      </c>
      <c r="V1503" s="84"/>
      <c r="W1503" s="90"/>
    </row>
    <row r="1504">
      <c r="A1504" s="83" t="s">
        <v>3685</v>
      </c>
      <c r="B1504" s="84" t="s">
        <v>3686</v>
      </c>
      <c r="C1504" s="84" t="s">
        <v>533</v>
      </c>
      <c r="D1504" s="86">
        <v>185.5</v>
      </c>
      <c r="E1504" s="86">
        <v>0.0</v>
      </c>
      <c r="F1504" s="86">
        <v>0.0</v>
      </c>
      <c r="G1504" s="87" t="s">
        <v>582</v>
      </c>
      <c r="H1504" s="86">
        <v>7.67</v>
      </c>
      <c r="I1504" s="86">
        <v>1.0</v>
      </c>
      <c r="J1504" s="86">
        <v>8897.0</v>
      </c>
      <c r="K1504" s="86">
        <v>4.26</v>
      </c>
      <c r="L1504" s="86">
        <v>183.0</v>
      </c>
      <c r="M1504" s="86">
        <v>175.4</v>
      </c>
      <c r="N1504" s="86">
        <v>161.93</v>
      </c>
      <c r="O1504" s="86">
        <v>-668.0</v>
      </c>
      <c r="P1504" s="87" t="s">
        <v>626</v>
      </c>
      <c r="Q1504" s="86">
        <v>332.0</v>
      </c>
      <c r="R1504" s="86">
        <v>-92.0</v>
      </c>
      <c r="S1504" s="88">
        <v>3494.0</v>
      </c>
      <c r="T1504" s="88">
        <v>39.27</v>
      </c>
      <c r="U1504" s="89">
        <v>46132.0</v>
      </c>
      <c r="V1504" s="84"/>
      <c r="W1504" s="90"/>
    </row>
    <row r="1505">
      <c r="A1505" s="83" t="s">
        <v>3687</v>
      </c>
      <c r="B1505" s="84" t="s">
        <v>3688</v>
      </c>
      <c r="C1505" s="84" t="s">
        <v>623</v>
      </c>
      <c r="D1505" s="86">
        <v>16.4</v>
      </c>
      <c r="E1505" s="86">
        <v>-0.15</v>
      </c>
      <c r="F1505" s="86">
        <v>-0.91</v>
      </c>
      <c r="G1505" s="87" t="s">
        <v>544</v>
      </c>
      <c r="H1505" s="86">
        <v>-3.54</v>
      </c>
      <c r="I1505" s="86">
        <v>0.0</v>
      </c>
      <c r="J1505" s="86">
        <v>342.0</v>
      </c>
      <c r="K1505" s="86">
        <v>0.17</v>
      </c>
      <c r="L1505" s="86">
        <v>16.68</v>
      </c>
      <c r="M1505" s="86">
        <v>16.81</v>
      </c>
      <c r="N1505" s="86">
        <v>17.18</v>
      </c>
      <c r="O1505" s="86">
        <v>-34.0</v>
      </c>
      <c r="P1505" s="87" t="s">
        <v>524</v>
      </c>
      <c r="Q1505" s="86">
        <v>0.0</v>
      </c>
      <c r="R1505" s="86">
        <v>-4.0</v>
      </c>
      <c r="S1505" s="88">
        <v>162.0</v>
      </c>
      <c r="T1505" s="88">
        <v>47.37</v>
      </c>
      <c r="U1505" s="89">
        <v>46132.0</v>
      </c>
      <c r="V1505" s="84"/>
      <c r="W1505" s="90"/>
    </row>
    <row r="1506">
      <c r="A1506" s="83" t="s">
        <v>3689</v>
      </c>
      <c r="B1506" s="84" t="s">
        <v>3690</v>
      </c>
      <c r="C1506" s="84" t="s">
        <v>569</v>
      </c>
      <c r="D1506" s="86">
        <v>96.0</v>
      </c>
      <c r="E1506" s="86">
        <v>-1.3</v>
      </c>
      <c r="F1506" s="86">
        <v>-1.34</v>
      </c>
      <c r="G1506" s="87" t="s">
        <v>566</v>
      </c>
      <c r="H1506" s="86">
        <v>-0.81</v>
      </c>
      <c r="I1506" s="86">
        <v>0.0</v>
      </c>
      <c r="J1506" s="86">
        <v>1201.0</v>
      </c>
      <c r="K1506" s="86">
        <v>0.72</v>
      </c>
      <c r="L1506" s="86">
        <v>97.24</v>
      </c>
      <c r="M1506" s="86">
        <v>97.07</v>
      </c>
      <c r="N1506" s="86">
        <v>97.41</v>
      </c>
      <c r="O1506" s="86">
        <v>-279.0</v>
      </c>
      <c r="P1506" s="87" t="s">
        <v>566</v>
      </c>
      <c r="Q1506" s="86">
        <v>-2.0</v>
      </c>
      <c r="R1506" s="86">
        <v>4.0</v>
      </c>
      <c r="S1506" s="88">
        <v>283.0</v>
      </c>
      <c r="T1506" s="88">
        <v>23.56</v>
      </c>
      <c r="U1506" s="89">
        <v>46132.0</v>
      </c>
      <c r="V1506" s="84"/>
      <c r="W1506" s="90"/>
    </row>
    <row r="1507">
      <c r="A1507" s="83" t="s">
        <v>3691</v>
      </c>
      <c r="B1507" s="84" t="s">
        <v>3692</v>
      </c>
      <c r="C1507" s="84" t="s">
        <v>601</v>
      </c>
      <c r="D1507" s="86">
        <v>17.0</v>
      </c>
      <c r="E1507" s="86">
        <v>0.05</v>
      </c>
      <c r="F1507" s="86">
        <v>0.29</v>
      </c>
      <c r="G1507" s="87" t="s">
        <v>558</v>
      </c>
      <c r="H1507" s="86">
        <v>-0.59</v>
      </c>
      <c r="I1507" s="86">
        <v>0.0</v>
      </c>
      <c r="J1507" s="86">
        <v>59.0</v>
      </c>
      <c r="K1507" s="86">
        <v>0.1</v>
      </c>
      <c r="L1507" s="86">
        <v>16.98</v>
      </c>
      <c r="M1507" s="86">
        <v>17.17</v>
      </c>
      <c r="N1507" s="86">
        <v>17.43</v>
      </c>
      <c r="O1507" s="86">
        <v>-1.0</v>
      </c>
      <c r="P1507" s="87" t="s">
        <v>570</v>
      </c>
      <c r="Q1507" s="86">
        <v>0.0</v>
      </c>
      <c r="R1507" s="86">
        <v>0.0</v>
      </c>
      <c r="S1507" s="88">
        <v>0.0</v>
      </c>
      <c r="T1507" s="88">
        <v>0.0</v>
      </c>
      <c r="U1507" s="89">
        <v>46132.0</v>
      </c>
      <c r="V1507" s="84"/>
      <c r="W1507" s="90"/>
    </row>
    <row r="1508">
      <c r="A1508" s="83" t="s">
        <v>3693</v>
      </c>
      <c r="B1508" s="84" t="s">
        <v>3694</v>
      </c>
      <c r="C1508" s="84" t="s">
        <v>523</v>
      </c>
      <c r="D1508" s="86">
        <v>16.75</v>
      </c>
      <c r="E1508" s="86">
        <v>-0.4</v>
      </c>
      <c r="F1508" s="86">
        <v>-2.33</v>
      </c>
      <c r="G1508" s="87" t="s">
        <v>524</v>
      </c>
      <c r="H1508" s="86">
        <v>-1.02</v>
      </c>
      <c r="I1508" s="86">
        <v>0.0</v>
      </c>
      <c r="J1508" s="86">
        <v>1795.0</v>
      </c>
      <c r="K1508" s="86">
        <v>0.31</v>
      </c>
      <c r="L1508" s="86">
        <v>17.17</v>
      </c>
      <c r="M1508" s="86">
        <v>17.07</v>
      </c>
      <c r="N1508" s="86">
        <v>17.01</v>
      </c>
      <c r="O1508" s="86">
        <v>-423.0</v>
      </c>
      <c r="P1508" s="87" t="s">
        <v>664</v>
      </c>
      <c r="Q1508" s="86">
        <v>0.0</v>
      </c>
      <c r="R1508" s="86">
        <v>-2.0</v>
      </c>
      <c r="S1508" s="88">
        <v>355.0</v>
      </c>
      <c r="T1508" s="88">
        <v>19.78</v>
      </c>
      <c r="U1508" s="89">
        <v>46132.0</v>
      </c>
      <c r="V1508" s="84"/>
      <c r="W1508" s="90"/>
    </row>
    <row r="1509">
      <c r="A1509" s="83" t="s">
        <v>3695</v>
      </c>
      <c r="B1509" s="84" t="s">
        <v>3696</v>
      </c>
      <c r="C1509" s="84" t="s">
        <v>565</v>
      </c>
      <c r="D1509" s="86">
        <v>124.5</v>
      </c>
      <c r="E1509" s="86">
        <v>-1.5</v>
      </c>
      <c r="F1509" s="86">
        <v>-1.19</v>
      </c>
      <c r="G1509" s="87" t="s">
        <v>516</v>
      </c>
      <c r="H1509" s="86">
        <v>-2.76</v>
      </c>
      <c r="I1509" s="86">
        <v>0.0</v>
      </c>
      <c r="J1509" s="86">
        <v>200.0</v>
      </c>
      <c r="K1509" s="86">
        <v>0.41</v>
      </c>
      <c r="L1509" s="86">
        <v>126.7</v>
      </c>
      <c r="M1509" s="86">
        <v>127.85</v>
      </c>
      <c r="N1509" s="86">
        <v>128.68</v>
      </c>
      <c r="O1509" s="86">
        <v>-30.0</v>
      </c>
      <c r="P1509" s="87" t="s">
        <v>664</v>
      </c>
      <c r="Q1509" s="86">
        <v>0.0</v>
      </c>
      <c r="R1509" s="86">
        <v>0.0</v>
      </c>
      <c r="S1509" s="88">
        <v>9.0</v>
      </c>
      <c r="T1509" s="88">
        <v>4.5</v>
      </c>
      <c r="U1509" s="89">
        <v>46132.0</v>
      </c>
      <c r="V1509" s="84"/>
      <c r="W1509" s="90"/>
    </row>
    <row r="1510">
      <c r="A1510" s="83" t="s">
        <v>3697</v>
      </c>
      <c r="B1510" s="84" t="s">
        <v>3698</v>
      </c>
      <c r="C1510" s="84" t="s">
        <v>639</v>
      </c>
      <c r="D1510" s="86">
        <v>30.25</v>
      </c>
      <c r="E1510" s="86">
        <v>0.2</v>
      </c>
      <c r="F1510" s="86">
        <v>0.67</v>
      </c>
      <c r="G1510" s="87" t="s">
        <v>539</v>
      </c>
      <c r="H1510" s="86">
        <v>-5.09</v>
      </c>
      <c r="I1510" s="86">
        <v>4.0</v>
      </c>
      <c r="J1510" s="86">
        <v>10993.0</v>
      </c>
      <c r="K1510" s="86">
        <v>3.33</v>
      </c>
      <c r="L1510" s="86">
        <v>30.64</v>
      </c>
      <c r="M1510" s="86">
        <v>30.56</v>
      </c>
      <c r="N1510" s="86">
        <v>28.95</v>
      </c>
      <c r="O1510" s="86">
        <v>1049.0</v>
      </c>
      <c r="P1510" s="87" t="s">
        <v>540</v>
      </c>
      <c r="Q1510" s="86">
        <v>0.0</v>
      </c>
      <c r="R1510" s="86">
        <v>-104.0</v>
      </c>
      <c r="S1510" s="88">
        <v>4566.0</v>
      </c>
      <c r="T1510" s="88">
        <v>41.54</v>
      </c>
      <c r="U1510" s="89">
        <v>46132.0</v>
      </c>
      <c r="V1510" s="84"/>
      <c r="W1510" s="90"/>
    </row>
    <row r="1511">
      <c r="A1511" s="83" t="s">
        <v>3699</v>
      </c>
      <c r="B1511" s="84" t="s">
        <v>3700</v>
      </c>
      <c r="C1511" s="84" t="s">
        <v>561</v>
      </c>
      <c r="D1511" s="86">
        <v>950.0</v>
      </c>
      <c r="E1511" s="86">
        <v>4.0</v>
      </c>
      <c r="F1511" s="86">
        <v>0.42</v>
      </c>
      <c r="G1511" s="87" t="s">
        <v>589</v>
      </c>
      <c r="H1511" s="86">
        <v>16.33</v>
      </c>
      <c r="I1511" s="86">
        <v>4.0</v>
      </c>
      <c r="J1511" s="86">
        <v>3478.0</v>
      </c>
      <c r="K1511" s="86">
        <v>1.2</v>
      </c>
      <c r="L1511" s="86">
        <v>932.4</v>
      </c>
      <c r="M1511" s="86">
        <v>847.6</v>
      </c>
      <c r="N1511" s="86">
        <v>716.8</v>
      </c>
      <c r="O1511" s="86">
        <v>-826.0</v>
      </c>
      <c r="P1511" s="87" t="s">
        <v>585</v>
      </c>
      <c r="Q1511" s="86">
        <v>332.0</v>
      </c>
      <c r="R1511" s="86">
        <v>30.0</v>
      </c>
      <c r="S1511" s="88">
        <v>0.0</v>
      </c>
      <c r="T1511" s="88">
        <v>0.0</v>
      </c>
      <c r="U1511" s="89">
        <v>46132.0</v>
      </c>
      <c r="V1511" s="84" t="s">
        <v>3701</v>
      </c>
      <c r="W1511" s="91">
        <v>46128.0</v>
      </c>
    </row>
    <row r="1512">
      <c r="A1512" s="83" t="s">
        <v>3702</v>
      </c>
      <c r="B1512" s="84" t="s">
        <v>3703</v>
      </c>
      <c r="C1512" s="84" t="s">
        <v>596</v>
      </c>
      <c r="D1512" s="86">
        <v>30.8</v>
      </c>
      <c r="E1512" s="86">
        <v>-0.05</v>
      </c>
      <c r="F1512" s="86">
        <v>-0.16</v>
      </c>
      <c r="G1512" s="87" t="s">
        <v>524</v>
      </c>
      <c r="H1512" s="86">
        <v>-0.32</v>
      </c>
      <c r="I1512" s="86">
        <v>0.0</v>
      </c>
      <c r="J1512" s="86">
        <v>365.0</v>
      </c>
      <c r="K1512" s="86">
        <v>0.08</v>
      </c>
      <c r="L1512" s="86">
        <v>30.93</v>
      </c>
      <c r="M1512" s="86">
        <v>30.91</v>
      </c>
      <c r="N1512" s="86">
        <v>30.88</v>
      </c>
      <c r="O1512" s="86">
        <v>24.0</v>
      </c>
      <c r="P1512" s="87" t="s">
        <v>525</v>
      </c>
      <c r="Q1512" s="86">
        <v>0.0</v>
      </c>
      <c r="R1512" s="86">
        <v>-14.0</v>
      </c>
      <c r="S1512" s="88">
        <v>38.0</v>
      </c>
      <c r="T1512" s="88">
        <v>10.41</v>
      </c>
      <c r="U1512" s="89">
        <v>46132.0</v>
      </c>
      <c r="V1512" s="84"/>
      <c r="W1512" s="90"/>
    </row>
    <row r="1513">
      <c r="A1513" s="83" t="s">
        <v>3704</v>
      </c>
      <c r="B1513" s="84" t="s">
        <v>3705</v>
      </c>
      <c r="C1513" s="84" t="s">
        <v>691</v>
      </c>
      <c r="D1513" s="86">
        <v>69.4</v>
      </c>
      <c r="E1513" s="86">
        <v>-0.1</v>
      </c>
      <c r="F1513" s="86">
        <v>-0.14</v>
      </c>
      <c r="G1513" s="87" t="s">
        <v>566</v>
      </c>
      <c r="H1513" s="86">
        <v>-0.38</v>
      </c>
      <c r="I1513" s="86">
        <v>0.0</v>
      </c>
      <c r="J1513" s="86">
        <v>42.0</v>
      </c>
      <c r="K1513" s="86">
        <v>0.09</v>
      </c>
      <c r="L1513" s="86">
        <v>69.86</v>
      </c>
      <c r="M1513" s="86">
        <v>69.47</v>
      </c>
      <c r="N1513" s="86">
        <v>69.89</v>
      </c>
      <c r="O1513" s="86">
        <v>9.0</v>
      </c>
      <c r="P1513" s="87" t="s">
        <v>589</v>
      </c>
      <c r="Q1513" s="86">
        <v>0.0</v>
      </c>
      <c r="R1513" s="86">
        <v>0.0</v>
      </c>
      <c r="S1513" s="88">
        <v>3.0</v>
      </c>
      <c r="T1513" s="88">
        <v>7.14</v>
      </c>
      <c r="U1513" s="89">
        <v>46132.0</v>
      </c>
      <c r="V1513" s="84"/>
      <c r="W1513" s="90"/>
    </row>
    <row r="1514">
      <c r="A1514" s="83" t="s">
        <v>3706</v>
      </c>
      <c r="B1514" s="84" t="s">
        <v>3707</v>
      </c>
      <c r="C1514" s="84" t="s">
        <v>764</v>
      </c>
      <c r="D1514" s="86">
        <v>26.85</v>
      </c>
      <c r="E1514" s="86">
        <v>-0.2</v>
      </c>
      <c r="F1514" s="86">
        <v>-0.74</v>
      </c>
      <c r="G1514" s="87" t="s">
        <v>529</v>
      </c>
      <c r="H1514" s="86">
        <v>-1.27</v>
      </c>
      <c r="I1514" s="86">
        <v>0.0</v>
      </c>
      <c r="J1514" s="86">
        <v>173.0</v>
      </c>
      <c r="K1514" s="86">
        <v>0.2</v>
      </c>
      <c r="L1514" s="86">
        <v>27.18</v>
      </c>
      <c r="M1514" s="86">
        <v>27.13</v>
      </c>
      <c r="N1514" s="86">
        <v>27.3</v>
      </c>
      <c r="O1514" s="86">
        <v>-92.0</v>
      </c>
      <c r="P1514" s="87" t="s">
        <v>529</v>
      </c>
      <c r="Q1514" s="86">
        <v>0.0</v>
      </c>
      <c r="R1514" s="86">
        <v>0.0</v>
      </c>
      <c r="S1514" s="88">
        <v>26.0</v>
      </c>
      <c r="T1514" s="88">
        <v>15.03</v>
      </c>
      <c r="U1514" s="89">
        <v>46132.0</v>
      </c>
      <c r="V1514" s="84"/>
      <c r="W1514" s="90"/>
    </row>
    <row r="1515">
      <c r="A1515" s="83" t="s">
        <v>3708</v>
      </c>
      <c r="B1515" s="84" t="s">
        <v>3709</v>
      </c>
      <c r="C1515" s="84" t="s">
        <v>565</v>
      </c>
      <c r="D1515" s="86">
        <v>132.5</v>
      </c>
      <c r="E1515" s="86">
        <v>1.0</v>
      </c>
      <c r="F1515" s="86">
        <v>0.76</v>
      </c>
      <c r="G1515" s="87" t="s">
        <v>578</v>
      </c>
      <c r="H1515" s="86">
        <v>9.22</v>
      </c>
      <c r="I1515" s="86">
        <v>0.0</v>
      </c>
      <c r="J1515" s="86">
        <v>666.0</v>
      </c>
      <c r="K1515" s="86">
        <v>0.65</v>
      </c>
      <c r="L1515" s="86">
        <v>127.6</v>
      </c>
      <c r="M1515" s="86">
        <v>124.85</v>
      </c>
      <c r="N1515" s="86">
        <v>125.12</v>
      </c>
      <c r="O1515" s="86">
        <v>149.0</v>
      </c>
      <c r="P1515" s="87" t="s">
        <v>578</v>
      </c>
      <c r="Q1515" s="86">
        <v>0.0</v>
      </c>
      <c r="R1515" s="86">
        <v>21.0</v>
      </c>
      <c r="S1515" s="88">
        <v>174.0</v>
      </c>
      <c r="T1515" s="88">
        <v>26.13</v>
      </c>
      <c r="U1515" s="89">
        <v>46132.0</v>
      </c>
      <c r="V1515" s="84"/>
      <c r="W1515" s="90"/>
    </row>
    <row r="1516">
      <c r="A1516" s="83" t="s">
        <v>3710</v>
      </c>
      <c r="B1516" s="84" t="s">
        <v>3711</v>
      </c>
      <c r="C1516" s="84" t="s">
        <v>533</v>
      </c>
      <c r="D1516" s="86">
        <v>124.0</v>
      </c>
      <c r="E1516" s="86">
        <v>3.5</v>
      </c>
      <c r="F1516" s="86">
        <v>2.9</v>
      </c>
      <c r="G1516" s="87" t="s">
        <v>694</v>
      </c>
      <c r="H1516" s="86">
        <v>10.29</v>
      </c>
      <c r="I1516" s="86">
        <v>1.0</v>
      </c>
      <c r="J1516" s="86">
        <v>1123.0</v>
      </c>
      <c r="K1516" s="86">
        <v>3.45</v>
      </c>
      <c r="L1516" s="86">
        <v>115.9</v>
      </c>
      <c r="M1516" s="86">
        <v>114.5</v>
      </c>
      <c r="N1516" s="86">
        <v>114.28</v>
      </c>
      <c r="O1516" s="86">
        <v>3.0</v>
      </c>
      <c r="P1516" s="87" t="s">
        <v>674</v>
      </c>
      <c r="Q1516" s="86">
        <v>0.0</v>
      </c>
      <c r="R1516" s="86">
        <v>0.0</v>
      </c>
      <c r="S1516" s="88">
        <v>494.0</v>
      </c>
      <c r="T1516" s="88">
        <v>43.99</v>
      </c>
      <c r="U1516" s="89">
        <v>46132.0</v>
      </c>
      <c r="V1516" s="84"/>
      <c r="W1516" s="90"/>
    </row>
    <row r="1517">
      <c r="A1517" s="83" t="s">
        <v>3712</v>
      </c>
      <c r="B1517" s="84" t="s">
        <v>3713</v>
      </c>
      <c r="C1517" s="84" t="s">
        <v>561</v>
      </c>
      <c r="D1517" s="86">
        <v>16.25</v>
      </c>
      <c r="E1517" s="86">
        <v>-0.15</v>
      </c>
      <c r="F1517" s="86">
        <v>-0.91</v>
      </c>
      <c r="G1517" s="87" t="s">
        <v>626</v>
      </c>
      <c r="H1517" s="86">
        <v>0.62</v>
      </c>
      <c r="I1517" s="86">
        <v>0.0</v>
      </c>
      <c r="J1517" s="86">
        <v>99.0</v>
      </c>
      <c r="K1517" s="86">
        <v>0.1</v>
      </c>
      <c r="L1517" s="86">
        <v>16.59</v>
      </c>
      <c r="M1517" s="86">
        <v>16.36</v>
      </c>
      <c r="N1517" s="86">
        <v>16.18</v>
      </c>
      <c r="O1517" s="86">
        <v>20.0</v>
      </c>
      <c r="P1517" s="87" t="s">
        <v>694</v>
      </c>
      <c r="Q1517" s="86">
        <v>0.0</v>
      </c>
      <c r="R1517" s="86">
        <v>0.0</v>
      </c>
      <c r="S1517" s="88">
        <v>7.0</v>
      </c>
      <c r="T1517" s="88">
        <v>7.07</v>
      </c>
      <c r="U1517" s="89">
        <v>46132.0</v>
      </c>
      <c r="V1517" s="84"/>
      <c r="W1517" s="90"/>
    </row>
    <row r="1518">
      <c r="A1518" s="83" t="s">
        <v>3714</v>
      </c>
      <c r="B1518" s="84" t="s">
        <v>3715</v>
      </c>
      <c r="C1518" s="84" t="s">
        <v>588</v>
      </c>
      <c r="D1518" s="86">
        <v>31.15</v>
      </c>
      <c r="E1518" s="86">
        <v>-1.15</v>
      </c>
      <c r="F1518" s="86">
        <v>-3.56</v>
      </c>
      <c r="G1518" s="87" t="s">
        <v>773</v>
      </c>
      <c r="H1518" s="86">
        <v>-3.84</v>
      </c>
      <c r="I1518" s="86">
        <v>0.0</v>
      </c>
      <c r="J1518" s="86">
        <v>356.0</v>
      </c>
      <c r="K1518" s="86">
        <v>0.36</v>
      </c>
      <c r="L1518" s="86">
        <v>31.98</v>
      </c>
      <c r="M1518" s="86">
        <v>32.21</v>
      </c>
      <c r="N1518" s="86">
        <v>32.34</v>
      </c>
      <c r="O1518" s="86">
        <v>-69.0</v>
      </c>
      <c r="P1518" s="87" t="s">
        <v>549</v>
      </c>
      <c r="Q1518" s="86">
        <v>0.0</v>
      </c>
      <c r="R1518" s="86">
        <v>0.0</v>
      </c>
      <c r="S1518" s="88">
        <v>5.0</v>
      </c>
      <c r="T1518" s="88">
        <v>1.4</v>
      </c>
      <c r="U1518" s="89">
        <v>46132.0</v>
      </c>
      <c r="V1518" s="84"/>
      <c r="W1518" s="90"/>
    </row>
    <row r="1519">
      <c r="A1519" s="83" t="s">
        <v>3716</v>
      </c>
      <c r="B1519" s="84" t="s">
        <v>3717</v>
      </c>
      <c r="C1519" s="84" t="s">
        <v>533</v>
      </c>
      <c r="D1519" s="86">
        <v>59.7</v>
      </c>
      <c r="E1519" s="86">
        <v>0.4</v>
      </c>
      <c r="F1519" s="86">
        <v>0.67</v>
      </c>
      <c r="G1519" s="87" t="s">
        <v>525</v>
      </c>
      <c r="H1519" s="86">
        <v>29.35</v>
      </c>
      <c r="I1519" s="86">
        <v>4.0</v>
      </c>
      <c r="J1519" s="86">
        <v>281.0</v>
      </c>
      <c r="K1519" s="86">
        <v>0.9</v>
      </c>
      <c r="L1519" s="86">
        <v>56.5</v>
      </c>
      <c r="M1519" s="86">
        <v>49.16</v>
      </c>
      <c r="N1519" s="86">
        <v>45.28</v>
      </c>
      <c r="O1519" s="86">
        <v>-7.0</v>
      </c>
      <c r="P1519" s="87" t="s">
        <v>773</v>
      </c>
      <c r="Q1519" s="86">
        <v>0.0</v>
      </c>
      <c r="R1519" s="86">
        <v>3.0</v>
      </c>
      <c r="S1519" s="88">
        <v>0.0</v>
      </c>
      <c r="T1519" s="88">
        <v>0.0</v>
      </c>
      <c r="U1519" s="89">
        <v>46132.0</v>
      </c>
      <c r="V1519" s="84" t="s">
        <v>3718</v>
      </c>
      <c r="W1519" s="90"/>
    </row>
    <row r="1520">
      <c r="A1520" s="83" t="s">
        <v>3719</v>
      </c>
      <c r="B1520" s="84" t="s">
        <v>3720</v>
      </c>
      <c r="C1520" s="84" t="s">
        <v>561</v>
      </c>
      <c r="D1520" s="86">
        <v>310.0</v>
      </c>
      <c r="E1520" s="86">
        <v>28.0</v>
      </c>
      <c r="F1520" s="86">
        <v>9.93</v>
      </c>
      <c r="G1520" s="87" t="s">
        <v>694</v>
      </c>
      <c r="H1520" s="86">
        <v>19.53</v>
      </c>
      <c r="I1520" s="86">
        <v>3.0</v>
      </c>
      <c r="J1520" s="86">
        <v>47012.0</v>
      </c>
      <c r="K1520" s="86">
        <v>4.39</v>
      </c>
      <c r="L1520" s="86">
        <v>270.3</v>
      </c>
      <c r="M1520" s="86">
        <v>261.0</v>
      </c>
      <c r="N1520" s="86">
        <v>236.97</v>
      </c>
      <c r="O1520" s="86">
        <v>-3954.0</v>
      </c>
      <c r="P1520" s="87" t="s">
        <v>773</v>
      </c>
      <c r="Q1520" s="86">
        <v>1379.0</v>
      </c>
      <c r="R1520" s="86">
        <v>-16.0</v>
      </c>
      <c r="S1520" s="88">
        <v>27737.0</v>
      </c>
      <c r="T1520" s="88">
        <v>59.0</v>
      </c>
      <c r="U1520" s="89">
        <v>46132.0</v>
      </c>
      <c r="V1520" s="84"/>
      <c r="W1520" s="90"/>
    </row>
    <row r="1521">
      <c r="A1521" s="83" t="s">
        <v>3721</v>
      </c>
      <c r="B1521" s="84" t="s">
        <v>3722</v>
      </c>
      <c r="C1521" s="84" t="s">
        <v>961</v>
      </c>
      <c r="D1521" s="86">
        <v>519.0</v>
      </c>
      <c r="E1521" s="86">
        <v>9.0</v>
      </c>
      <c r="F1521" s="86">
        <v>1.76</v>
      </c>
      <c r="G1521" s="87" t="s">
        <v>697</v>
      </c>
      <c r="H1521" s="86">
        <v>2.76</v>
      </c>
      <c r="I1521" s="86">
        <v>0.0</v>
      </c>
      <c r="J1521" s="86">
        <v>522.0</v>
      </c>
      <c r="K1521" s="86">
        <v>0.49</v>
      </c>
      <c r="L1521" s="86">
        <v>507.0</v>
      </c>
      <c r="M1521" s="86">
        <v>506.3</v>
      </c>
      <c r="N1521" s="86">
        <v>506.7</v>
      </c>
      <c r="O1521" s="86">
        <v>176.0</v>
      </c>
      <c r="P1521" s="87" t="s">
        <v>694</v>
      </c>
      <c r="Q1521" s="86">
        <v>36.0</v>
      </c>
      <c r="R1521" s="86">
        <v>3.0</v>
      </c>
      <c r="S1521" s="88">
        <v>90.0</v>
      </c>
      <c r="T1521" s="88">
        <v>17.24</v>
      </c>
      <c r="U1521" s="89">
        <v>46132.0</v>
      </c>
      <c r="V1521" s="84"/>
      <c r="W1521" s="90"/>
    </row>
    <row r="1522">
      <c r="A1522" s="83" t="s">
        <v>3723</v>
      </c>
      <c r="B1522" s="84" t="s">
        <v>3724</v>
      </c>
      <c r="C1522" s="84" t="s">
        <v>561</v>
      </c>
      <c r="D1522" s="86">
        <v>18.8</v>
      </c>
      <c r="E1522" s="86">
        <v>0.05</v>
      </c>
      <c r="F1522" s="86">
        <v>0.27</v>
      </c>
      <c r="G1522" s="87" t="s">
        <v>520</v>
      </c>
      <c r="H1522" s="86">
        <v>7.74</v>
      </c>
      <c r="I1522" s="86">
        <v>1.0</v>
      </c>
      <c r="J1522" s="86">
        <v>10873.0</v>
      </c>
      <c r="K1522" s="86">
        <v>1.71</v>
      </c>
      <c r="L1522" s="86">
        <v>18.02</v>
      </c>
      <c r="M1522" s="86">
        <v>17.52</v>
      </c>
      <c r="N1522" s="86">
        <v>17.01</v>
      </c>
      <c r="O1522" s="86">
        <v>-2538.0</v>
      </c>
      <c r="P1522" s="87" t="s">
        <v>773</v>
      </c>
      <c r="Q1522" s="86">
        <v>0.0</v>
      </c>
      <c r="R1522" s="86">
        <v>74.0</v>
      </c>
      <c r="S1522" s="88">
        <v>4614.0</v>
      </c>
      <c r="T1522" s="88">
        <v>42.44</v>
      </c>
      <c r="U1522" s="89">
        <v>46132.0</v>
      </c>
      <c r="V1522" s="84" t="s">
        <v>1933</v>
      </c>
      <c r="W1522" s="90"/>
    </row>
    <row r="1523">
      <c r="A1523" s="83" t="s">
        <v>3725</v>
      </c>
      <c r="B1523" s="84" t="s">
        <v>3726</v>
      </c>
      <c r="C1523" s="84" t="s">
        <v>623</v>
      </c>
      <c r="D1523" s="86">
        <v>12.3</v>
      </c>
      <c r="E1523" s="86">
        <v>0.2</v>
      </c>
      <c r="F1523" s="86">
        <v>1.65</v>
      </c>
      <c r="G1523" s="87" t="s">
        <v>548</v>
      </c>
      <c r="H1523" s="86">
        <v>-1.48</v>
      </c>
      <c r="I1523" s="86">
        <v>0.0</v>
      </c>
      <c r="J1523" s="86">
        <v>33.0</v>
      </c>
      <c r="K1523" s="86">
        <v>0.02</v>
      </c>
      <c r="L1523" s="86">
        <v>12.33</v>
      </c>
      <c r="M1523" s="86">
        <v>12.28</v>
      </c>
      <c r="N1523" s="86">
        <v>12.04</v>
      </c>
      <c r="O1523" s="86">
        <v>16.0</v>
      </c>
      <c r="P1523" s="87" t="s">
        <v>554</v>
      </c>
      <c r="Q1523" s="86">
        <v>0.0</v>
      </c>
      <c r="R1523" s="86">
        <v>1.0</v>
      </c>
      <c r="S1523" s="88">
        <v>0.0</v>
      </c>
      <c r="T1523" s="88">
        <v>0.0</v>
      </c>
      <c r="U1523" s="89">
        <v>46132.0</v>
      </c>
      <c r="V1523" s="84"/>
      <c r="W1523" s="90"/>
    </row>
    <row r="1524">
      <c r="A1524" s="83" t="s">
        <v>3727</v>
      </c>
      <c r="B1524" s="84" t="s">
        <v>3728</v>
      </c>
      <c r="C1524" s="84" t="s">
        <v>565</v>
      </c>
      <c r="D1524" s="86">
        <v>26.75</v>
      </c>
      <c r="E1524" s="86">
        <v>0.45</v>
      </c>
      <c r="F1524" s="86">
        <v>1.71</v>
      </c>
      <c r="G1524" s="87" t="s">
        <v>539</v>
      </c>
      <c r="H1524" s="86">
        <v>-9.16</v>
      </c>
      <c r="I1524" s="86">
        <v>3.0</v>
      </c>
      <c r="J1524" s="86">
        <v>1059.0</v>
      </c>
      <c r="K1524" s="86">
        <v>1.22</v>
      </c>
      <c r="L1524" s="86">
        <v>26.83</v>
      </c>
      <c r="M1524" s="86">
        <v>26.07</v>
      </c>
      <c r="N1524" s="86">
        <v>25.75</v>
      </c>
      <c r="O1524" s="86">
        <v>103.0</v>
      </c>
      <c r="P1524" s="87" t="s">
        <v>520</v>
      </c>
      <c r="Q1524" s="86">
        <v>0.0</v>
      </c>
      <c r="R1524" s="86">
        <v>0.0</v>
      </c>
      <c r="S1524" s="88">
        <v>0.0</v>
      </c>
      <c r="T1524" s="88">
        <v>0.0</v>
      </c>
      <c r="U1524" s="89">
        <v>46132.0</v>
      </c>
      <c r="V1524" s="84"/>
      <c r="W1524" s="90"/>
    </row>
    <row r="1525">
      <c r="A1525" s="83" t="s">
        <v>3729</v>
      </c>
      <c r="B1525" s="84" t="s">
        <v>3730</v>
      </c>
      <c r="C1525" s="84" t="s">
        <v>596</v>
      </c>
      <c r="D1525" s="86">
        <v>50.4</v>
      </c>
      <c r="E1525" s="86">
        <v>0.0</v>
      </c>
      <c r="F1525" s="86">
        <v>0.0</v>
      </c>
      <c r="G1525" s="87" t="s">
        <v>582</v>
      </c>
      <c r="H1525" s="86">
        <v>7.19</v>
      </c>
      <c r="I1525" s="86">
        <v>0.0</v>
      </c>
      <c r="J1525" s="86">
        <v>6483.0</v>
      </c>
      <c r="K1525" s="86">
        <v>0.69</v>
      </c>
      <c r="L1525" s="86">
        <v>49.14</v>
      </c>
      <c r="M1525" s="86">
        <v>47.93</v>
      </c>
      <c r="N1525" s="86">
        <v>48.3</v>
      </c>
      <c r="O1525" s="86">
        <v>-799.0</v>
      </c>
      <c r="P1525" s="87" t="s">
        <v>562</v>
      </c>
      <c r="Q1525" s="86">
        <v>-6.0</v>
      </c>
      <c r="R1525" s="86">
        <v>4.0</v>
      </c>
      <c r="S1525" s="88">
        <v>1976.0</v>
      </c>
      <c r="T1525" s="88">
        <v>30.48</v>
      </c>
      <c r="U1525" s="89">
        <v>46132.0</v>
      </c>
      <c r="V1525" s="84"/>
      <c r="W1525" s="90"/>
    </row>
    <row r="1526">
      <c r="A1526" s="83" t="s">
        <v>3731</v>
      </c>
      <c r="B1526" s="84" t="s">
        <v>3732</v>
      </c>
      <c r="C1526" s="84" t="s">
        <v>561</v>
      </c>
      <c r="D1526" s="86">
        <v>400.0</v>
      </c>
      <c r="E1526" s="86">
        <v>31.5</v>
      </c>
      <c r="F1526" s="86">
        <v>8.55</v>
      </c>
      <c r="G1526" s="87" t="s">
        <v>554</v>
      </c>
      <c r="H1526" s="86">
        <v>34.4</v>
      </c>
      <c r="I1526" s="86">
        <v>6.0</v>
      </c>
      <c r="J1526" s="86">
        <v>5797.0</v>
      </c>
      <c r="K1526" s="86">
        <v>4.56</v>
      </c>
      <c r="L1526" s="86">
        <v>348.5</v>
      </c>
      <c r="M1526" s="86">
        <v>315.5</v>
      </c>
      <c r="N1526" s="86">
        <v>264.2</v>
      </c>
      <c r="O1526" s="86">
        <v>-1072.0</v>
      </c>
      <c r="P1526" s="87" t="s">
        <v>562</v>
      </c>
      <c r="Q1526" s="86">
        <v>0.0</v>
      </c>
      <c r="R1526" s="86">
        <v>12.0</v>
      </c>
      <c r="S1526" s="88">
        <v>0.0</v>
      </c>
      <c r="T1526" s="88">
        <v>0.0</v>
      </c>
      <c r="U1526" s="89">
        <v>46132.0</v>
      </c>
      <c r="V1526" s="84"/>
      <c r="W1526" s="90"/>
    </row>
    <row r="1527">
      <c r="A1527" s="83" t="s">
        <v>3733</v>
      </c>
      <c r="B1527" s="84" t="s">
        <v>3734</v>
      </c>
      <c r="C1527" s="84" t="s">
        <v>523</v>
      </c>
      <c r="D1527" s="86">
        <v>22.65</v>
      </c>
      <c r="E1527" s="86">
        <v>0.15</v>
      </c>
      <c r="F1527" s="86">
        <v>0.67</v>
      </c>
      <c r="G1527" s="87" t="s">
        <v>525</v>
      </c>
      <c r="H1527" s="86">
        <v>2.02</v>
      </c>
      <c r="I1527" s="86">
        <v>0.0</v>
      </c>
      <c r="J1527" s="86">
        <v>63.0</v>
      </c>
      <c r="K1527" s="86">
        <v>0.06</v>
      </c>
      <c r="L1527" s="86">
        <v>22.49</v>
      </c>
      <c r="M1527" s="86">
        <v>22.4</v>
      </c>
      <c r="N1527" s="86">
        <v>22.34</v>
      </c>
      <c r="O1527" s="86">
        <v>9.0</v>
      </c>
      <c r="P1527" s="87" t="s">
        <v>554</v>
      </c>
      <c r="Q1527" s="86">
        <v>0.0</v>
      </c>
      <c r="R1527" s="86">
        <v>0.0</v>
      </c>
      <c r="S1527" s="88">
        <v>0.0</v>
      </c>
      <c r="T1527" s="88">
        <v>0.0</v>
      </c>
      <c r="U1527" s="89">
        <v>46132.0</v>
      </c>
      <c r="V1527" s="84"/>
      <c r="W1527" s="90"/>
    </row>
    <row r="1528">
      <c r="A1528" s="83" t="s">
        <v>3735</v>
      </c>
      <c r="B1528" s="84" t="s">
        <v>3736</v>
      </c>
      <c r="C1528" s="84" t="s">
        <v>533</v>
      </c>
      <c r="D1528" s="86">
        <v>179.5</v>
      </c>
      <c r="E1528" s="86">
        <v>2.0</v>
      </c>
      <c r="F1528" s="86">
        <v>1.13</v>
      </c>
      <c r="G1528" s="87" t="s">
        <v>575</v>
      </c>
      <c r="H1528" s="86">
        <v>0.04</v>
      </c>
      <c r="I1528" s="86">
        <v>1.0</v>
      </c>
      <c r="J1528" s="86">
        <v>14353.0</v>
      </c>
      <c r="K1528" s="86">
        <v>2.97</v>
      </c>
      <c r="L1528" s="86">
        <v>179.6</v>
      </c>
      <c r="M1528" s="86">
        <v>175.0</v>
      </c>
      <c r="N1528" s="86">
        <v>158.4</v>
      </c>
      <c r="O1528" s="86">
        <v>1390.0</v>
      </c>
      <c r="P1528" s="87" t="s">
        <v>558</v>
      </c>
      <c r="Q1528" s="86">
        <v>-1587.0</v>
      </c>
      <c r="R1528" s="86">
        <v>-25.0</v>
      </c>
      <c r="S1528" s="88">
        <v>6217.0</v>
      </c>
      <c r="T1528" s="88">
        <v>43.31</v>
      </c>
      <c r="U1528" s="89">
        <v>46132.0</v>
      </c>
      <c r="V1528" s="84"/>
      <c r="W1528" s="90"/>
    </row>
    <row r="1529">
      <c r="A1529" s="83" t="s">
        <v>3737</v>
      </c>
      <c r="B1529" s="84" t="s">
        <v>3738</v>
      </c>
      <c r="C1529" s="84" t="s">
        <v>515</v>
      </c>
      <c r="D1529" s="86">
        <v>74.6</v>
      </c>
      <c r="E1529" s="86">
        <v>-0.4</v>
      </c>
      <c r="F1529" s="86">
        <v>-0.53</v>
      </c>
      <c r="G1529" s="87" t="s">
        <v>582</v>
      </c>
      <c r="H1529" s="86">
        <v>3.58</v>
      </c>
      <c r="I1529" s="86">
        <v>0.0</v>
      </c>
      <c r="J1529" s="86">
        <v>30826.0</v>
      </c>
      <c r="K1529" s="86">
        <v>0.21</v>
      </c>
      <c r="L1529" s="86">
        <v>73.88</v>
      </c>
      <c r="M1529" s="86">
        <v>73.36</v>
      </c>
      <c r="N1529" s="86">
        <v>72.27</v>
      </c>
      <c r="O1529" s="86">
        <v>-5315.0</v>
      </c>
      <c r="P1529" s="87" t="s">
        <v>566</v>
      </c>
      <c r="Q1529" s="86">
        <v>-3414.0</v>
      </c>
      <c r="R1529" s="86">
        <v>383.0</v>
      </c>
      <c r="S1529" s="88">
        <v>5731.0</v>
      </c>
      <c r="T1529" s="88">
        <v>18.59</v>
      </c>
      <c r="U1529" s="89">
        <v>46132.0</v>
      </c>
      <c r="V1529" s="84"/>
      <c r="W1529" s="90"/>
    </row>
    <row r="1530">
      <c r="A1530" s="83" t="s">
        <v>3739</v>
      </c>
      <c r="B1530" s="84" t="s">
        <v>3740</v>
      </c>
      <c r="C1530" s="84" t="s">
        <v>557</v>
      </c>
      <c r="D1530" s="86">
        <v>71.5</v>
      </c>
      <c r="E1530" s="86">
        <v>0.4</v>
      </c>
      <c r="F1530" s="86">
        <v>0.56</v>
      </c>
      <c r="G1530" s="87" t="s">
        <v>578</v>
      </c>
      <c r="H1530" s="86">
        <v>2.17</v>
      </c>
      <c r="I1530" s="86">
        <v>2.0</v>
      </c>
      <c r="J1530" s="86">
        <v>344.0</v>
      </c>
      <c r="K1530" s="86">
        <v>0.29</v>
      </c>
      <c r="L1530" s="86">
        <v>70.66</v>
      </c>
      <c r="M1530" s="86">
        <v>70.24</v>
      </c>
      <c r="N1530" s="86">
        <v>68.0</v>
      </c>
      <c r="O1530" s="86">
        <v>18.0</v>
      </c>
      <c r="P1530" s="87" t="s">
        <v>554</v>
      </c>
      <c r="Q1530" s="86">
        <v>0.0</v>
      </c>
      <c r="R1530" s="86">
        <v>0.0</v>
      </c>
      <c r="S1530" s="88">
        <v>60.0</v>
      </c>
      <c r="T1530" s="88">
        <v>17.44</v>
      </c>
      <c r="U1530" s="89">
        <v>46132.0</v>
      </c>
      <c r="V1530" s="84"/>
      <c r="W1530" s="90"/>
    </row>
    <row r="1531">
      <c r="A1531" s="83" t="s">
        <v>3741</v>
      </c>
      <c r="B1531" s="84" t="s">
        <v>3742</v>
      </c>
      <c r="C1531" s="84" t="s">
        <v>761</v>
      </c>
      <c r="D1531" s="86">
        <v>17.65</v>
      </c>
      <c r="E1531" s="86">
        <v>0.0</v>
      </c>
      <c r="F1531" s="86">
        <v>0.0</v>
      </c>
      <c r="G1531" s="87" t="s">
        <v>529</v>
      </c>
      <c r="H1531" s="86">
        <v>-1.67</v>
      </c>
      <c r="I1531" s="86">
        <v>0.0</v>
      </c>
      <c r="J1531" s="86">
        <v>385.0</v>
      </c>
      <c r="K1531" s="86">
        <v>0.19</v>
      </c>
      <c r="L1531" s="86">
        <v>17.86</v>
      </c>
      <c r="M1531" s="86">
        <v>18.18</v>
      </c>
      <c r="N1531" s="86">
        <v>18.89</v>
      </c>
      <c r="O1531" s="86">
        <v>186.0</v>
      </c>
      <c r="P1531" s="87" t="s">
        <v>558</v>
      </c>
      <c r="Q1531" s="86">
        <v>0.0</v>
      </c>
      <c r="R1531" s="86">
        <v>-188.0</v>
      </c>
      <c r="S1531" s="88">
        <v>20.0</v>
      </c>
      <c r="T1531" s="88">
        <v>5.19</v>
      </c>
      <c r="U1531" s="89">
        <v>46132.0</v>
      </c>
      <c r="V1531" s="84"/>
      <c r="W1531" s="90"/>
    </row>
    <row r="1532">
      <c r="A1532" s="83" t="s">
        <v>3743</v>
      </c>
      <c r="B1532" s="84" t="s">
        <v>3744</v>
      </c>
      <c r="C1532" s="84" t="s">
        <v>691</v>
      </c>
      <c r="D1532" s="86">
        <v>3.46</v>
      </c>
      <c r="E1532" s="86">
        <v>-0.02</v>
      </c>
      <c r="F1532" s="86">
        <v>-0.57</v>
      </c>
      <c r="G1532" s="87" t="s">
        <v>516</v>
      </c>
      <c r="H1532" s="86">
        <v>-6.37</v>
      </c>
      <c r="I1532" s="86">
        <v>0.0</v>
      </c>
      <c r="J1532" s="86">
        <v>14.0</v>
      </c>
      <c r="K1532" s="86">
        <v>0.01</v>
      </c>
      <c r="L1532" s="86">
        <v>3.56</v>
      </c>
      <c r="M1532" s="86">
        <v>3.55</v>
      </c>
      <c r="N1532" s="86">
        <v>3.53</v>
      </c>
      <c r="O1532" s="86">
        <v>0.0</v>
      </c>
      <c r="P1532" s="87" t="s">
        <v>516</v>
      </c>
      <c r="Q1532" s="86">
        <v>0.0</v>
      </c>
      <c r="R1532" s="86">
        <v>-1.0</v>
      </c>
      <c r="S1532" s="88">
        <v>0.0</v>
      </c>
      <c r="T1532" s="88">
        <v>0.0</v>
      </c>
      <c r="U1532" s="89">
        <v>46132.0</v>
      </c>
      <c r="V1532" s="84"/>
      <c r="W1532" s="90"/>
    </row>
    <row r="1533">
      <c r="A1533" s="83" t="s">
        <v>3745</v>
      </c>
      <c r="B1533" s="84" t="s">
        <v>3746</v>
      </c>
      <c r="C1533" s="84" t="s">
        <v>515</v>
      </c>
      <c r="D1533" s="86">
        <v>33.0</v>
      </c>
      <c r="E1533" s="86">
        <v>0.55</v>
      </c>
      <c r="F1533" s="86">
        <v>1.69</v>
      </c>
      <c r="G1533" s="87" t="s">
        <v>525</v>
      </c>
      <c r="H1533" s="86">
        <v>6.43</v>
      </c>
      <c r="I1533" s="86">
        <v>0.0</v>
      </c>
      <c r="J1533" s="86">
        <v>5211.0</v>
      </c>
      <c r="K1533" s="86">
        <v>0.33</v>
      </c>
      <c r="L1533" s="86">
        <v>32.69</v>
      </c>
      <c r="M1533" s="86">
        <v>32.3</v>
      </c>
      <c r="N1533" s="86">
        <v>32.17</v>
      </c>
      <c r="O1533" s="86">
        <v>3213.0</v>
      </c>
      <c r="P1533" s="87" t="s">
        <v>525</v>
      </c>
      <c r="Q1533" s="86">
        <v>-277.0</v>
      </c>
      <c r="R1533" s="86">
        <v>0.0</v>
      </c>
      <c r="S1533" s="88">
        <v>633.0</v>
      </c>
      <c r="T1533" s="88">
        <v>12.15</v>
      </c>
      <c r="U1533" s="89">
        <v>46132.0</v>
      </c>
      <c r="V1533" s="84"/>
      <c r="W1533" s="90"/>
    </row>
    <row r="1534">
      <c r="A1534" s="83" t="s">
        <v>3747</v>
      </c>
      <c r="B1534" s="84" t="s">
        <v>3748</v>
      </c>
      <c r="C1534" s="84" t="s">
        <v>533</v>
      </c>
      <c r="D1534" s="86">
        <v>249.0</v>
      </c>
      <c r="E1534" s="86">
        <v>9.0</v>
      </c>
      <c r="F1534" s="86">
        <v>3.75</v>
      </c>
      <c r="G1534" s="87" t="s">
        <v>578</v>
      </c>
      <c r="H1534" s="86">
        <v>23.24</v>
      </c>
      <c r="I1534" s="86">
        <v>1.0</v>
      </c>
      <c r="J1534" s="86">
        <v>265.0</v>
      </c>
      <c r="K1534" s="86">
        <v>0.88</v>
      </c>
      <c r="L1534" s="86">
        <v>227.8</v>
      </c>
      <c r="M1534" s="86">
        <v>219.55</v>
      </c>
      <c r="N1534" s="86">
        <v>217.4</v>
      </c>
      <c r="O1534" s="86">
        <v>-33.0</v>
      </c>
      <c r="P1534" s="87" t="s">
        <v>585</v>
      </c>
      <c r="Q1534" s="86">
        <v>0.0</v>
      </c>
      <c r="R1534" s="86">
        <v>0.0</v>
      </c>
      <c r="S1534" s="88">
        <v>74.0</v>
      </c>
      <c r="T1534" s="88">
        <v>27.92</v>
      </c>
      <c r="U1534" s="89">
        <v>46132.0</v>
      </c>
      <c r="V1534" s="84"/>
      <c r="W1534" s="90"/>
    </row>
    <row r="1535">
      <c r="A1535" s="83" t="s">
        <v>3749</v>
      </c>
      <c r="B1535" s="84" t="s">
        <v>3750</v>
      </c>
      <c r="C1535" s="84" t="s">
        <v>557</v>
      </c>
      <c r="D1535" s="86">
        <v>42.15</v>
      </c>
      <c r="E1535" s="86">
        <v>0.15</v>
      </c>
      <c r="F1535" s="86">
        <v>0.36</v>
      </c>
      <c r="G1535" s="87" t="s">
        <v>674</v>
      </c>
      <c r="H1535" s="86">
        <v>1.46</v>
      </c>
      <c r="I1535" s="86">
        <v>0.0</v>
      </c>
      <c r="J1535" s="86">
        <v>53.0</v>
      </c>
      <c r="K1535" s="86">
        <v>0.09</v>
      </c>
      <c r="L1535" s="86">
        <v>41.95</v>
      </c>
      <c r="M1535" s="86">
        <v>41.27</v>
      </c>
      <c r="N1535" s="86">
        <v>40.95</v>
      </c>
      <c r="O1535" s="86">
        <v>6.0</v>
      </c>
      <c r="P1535" s="87" t="s">
        <v>694</v>
      </c>
      <c r="Q1535" s="86">
        <v>0.0</v>
      </c>
      <c r="R1535" s="86">
        <v>3.0</v>
      </c>
      <c r="S1535" s="88">
        <v>8.0</v>
      </c>
      <c r="T1535" s="88">
        <v>15.09</v>
      </c>
      <c r="U1535" s="89">
        <v>46132.0</v>
      </c>
      <c r="V1535" s="84"/>
      <c r="W1535" s="90"/>
    </row>
    <row r="1536">
      <c r="A1536" s="83" t="s">
        <v>3751</v>
      </c>
      <c r="B1536" s="84" t="s">
        <v>3752</v>
      </c>
      <c r="C1536" s="84" t="s">
        <v>702</v>
      </c>
      <c r="D1536" s="86">
        <v>52.5</v>
      </c>
      <c r="E1536" s="86">
        <v>-0.3</v>
      </c>
      <c r="F1536" s="86">
        <v>-0.57</v>
      </c>
      <c r="G1536" s="87" t="s">
        <v>773</v>
      </c>
      <c r="H1536" s="86">
        <v>-0.18</v>
      </c>
      <c r="I1536" s="86">
        <v>0.0</v>
      </c>
      <c r="J1536" s="86">
        <v>23.0</v>
      </c>
      <c r="K1536" s="86">
        <v>0.01</v>
      </c>
      <c r="L1536" s="86">
        <v>52.86</v>
      </c>
      <c r="M1536" s="86">
        <v>52.9</v>
      </c>
      <c r="N1536" s="86">
        <v>54.05</v>
      </c>
      <c r="O1536" s="86">
        <v>-5.0</v>
      </c>
      <c r="P1536" s="87" t="s">
        <v>549</v>
      </c>
      <c r="Q1536" s="86">
        <v>0.0</v>
      </c>
      <c r="R1536" s="86">
        <v>0.0</v>
      </c>
      <c r="S1536" s="88">
        <v>8.0</v>
      </c>
      <c r="T1536" s="88">
        <v>34.78</v>
      </c>
      <c r="U1536" s="89">
        <v>46132.0</v>
      </c>
      <c r="V1536" s="84"/>
      <c r="W1536" s="90"/>
    </row>
    <row r="1537">
      <c r="A1537" s="83" t="s">
        <v>3753</v>
      </c>
      <c r="B1537" s="84" t="s">
        <v>3754</v>
      </c>
      <c r="C1537" s="84" t="s">
        <v>533</v>
      </c>
      <c r="D1537" s="86">
        <v>157.5</v>
      </c>
      <c r="E1537" s="86">
        <v>14.0</v>
      </c>
      <c r="F1537" s="86">
        <v>9.76</v>
      </c>
      <c r="G1537" s="87" t="s">
        <v>520</v>
      </c>
      <c r="H1537" s="86">
        <v>7.23</v>
      </c>
      <c r="I1537" s="86">
        <v>3.0</v>
      </c>
      <c r="J1537" s="86">
        <v>1518.0</v>
      </c>
      <c r="K1537" s="86">
        <v>3.32</v>
      </c>
      <c r="L1537" s="86">
        <v>146.9</v>
      </c>
      <c r="M1537" s="86">
        <v>140.8</v>
      </c>
      <c r="N1537" s="86">
        <v>122.8</v>
      </c>
      <c r="O1537" s="86">
        <v>-63.0</v>
      </c>
      <c r="P1537" s="87" t="s">
        <v>773</v>
      </c>
      <c r="Q1537" s="86">
        <v>30.0</v>
      </c>
      <c r="R1537" s="86">
        <v>34.0</v>
      </c>
      <c r="S1537" s="88">
        <v>378.0</v>
      </c>
      <c r="T1537" s="88">
        <v>24.9</v>
      </c>
      <c r="U1537" s="89">
        <v>46132.0</v>
      </c>
      <c r="V1537" s="84"/>
      <c r="W1537" s="90"/>
    </row>
    <row r="1538">
      <c r="A1538" s="83" t="s">
        <v>3755</v>
      </c>
      <c r="B1538" s="84" t="s">
        <v>3756</v>
      </c>
      <c r="C1538" s="84" t="s">
        <v>547</v>
      </c>
      <c r="D1538" s="86">
        <v>17.85</v>
      </c>
      <c r="E1538" s="86">
        <v>0.85</v>
      </c>
      <c r="F1538" s="86">
        <v>5.0</v>
      </c>
      <c r="G1538" s="87" t="s">
        <v>674</v>
      </c>
      <c r="H1538" s="86">
        <v>3.86</v>
      </c>
      <c r="I1538" s="86">
        <v>0.0</v>
      </c>
      <c r="J1538" s="86">
        <v>1.0</v>
      </c>
      <c r="K1538" s="86">
        <v>0.0</v>
      </c>
      <c r="L1538" s="86">
        <v>17.35</v>
      </c>
      <c r="M1538" s="86">
        <v>17.32</v>
      </c>
      <c r="N1538" s="86">
        <v>17.32</v>
      </c>
      <c r="O1538" s="86">
        <v>0.0</v>
      </c>
      <c r="P1538" s="87" t="s">
        <v>516</v>
      </c>
      <c r="Q1538" s="86">
        <v>0.0</v>
      </c>
      <c r="R1538" s="86">
        <v>0.0</v>
      </c>
      <c r="S1538" s="88">
        <v>0.0</v>
      </c>
      <c r="T1538" s="88">
        <v>0.0</v>
      </c>
      <c r="U1538" s="89">
        <v>46132.0</v>
      </c>
      <c r="V1538" s="84"/>
      <c r="W1538" s="90"/>
    </row>
    <row r="1539">
      <c r="A1539" s="83" t="s">
        <v>3757</v>
      </c>
      <c r="B1539" s="84" t="s">
        <v>3758</v>
      </c>
      <c r="C1539" s="84" t="s">
        <v>615</v>
      </c>
      <c r="D1539" s="86">
        <v>20.95</v>
      </c>
      <c r="E1539" s="86">
        <v>-0.05</v>
      </c>
      <c r="F1539" s="86">
        <v>-0.24</v>
      </c>
      <c r="G1539" s="87" t="s">
        <v>833</v>
      </c>
      <c r="H1539" s="86">
        <v>1.93</v>
      </c>
      <c r="I1539" s="86">
        <v>0.0</v>
      </c>
      <c r="J1539" s="86">
        <v>1680.0</v>
      </c>
      <c r="K1539" s="86">
        <v>0.32</v>
      </c>
      <c r="L1539" s="86">
        <v>20.75</v>
      </c>
      <c r="M1539" s="86">
        <v>20.71</v>
      </c>
      <c r="N1539" s="86">
        <v>20.51</v>
      </c>
      <c r="O1539" s="86">
        <v>-450.0</v>
      </c>
      <c r="P1539" s="87" t="s">
        <v>582</v>
      </c>
      <c r="Q1539" s="86">
        <v>0.0</v>
      </c>
      <c r="R1539" s="86">
        <v>9.0</v>
      </c>
      <c r="S1539" s="88">
        <v>214.0</v>
      </c>
      <c r="T1539" s="88">
        <v>12.74</v>
      </c>
      <c r="U1539" s="89">
        <v>46132.0</v>
      </c>
      <c r="V1539" s="84"/>
      <c r="W1539" s="90"/>
    </row>
    <row r="1540">
      <c r="A1540" s="83" t="s">
        <v>3759</v>
      </c>
      <c r="B1540" s="84" t="s">
        <v>3760</v>
      </c>
      <c r="C1540" s="84" t="s">
        <v>533</v>
      </c>
      <c r="D1540" s="86">
        <v>260.5</v>
      </c>
      <c r="E1540" s="86">
        <v>0.5</v>
      </c>
      <c r="F1540" s="86">
        <v>0.19</v>
      </c>
      <c r="G1540" s="87" t="s">
        <v>578</v>
      </c>
      <c r="H1540" s="86">
        <v>20.44</v>
      </c>
      <c r="I1540" s="86">
        <v>6.0</v>
      </c>
      <c r="J1540" s="86">
        <v>1372.0</v>
      </c>
      <c r="K1540" s="86">
        <v>3.43</v>
      </c>
      <c r="L1540" s="86">
        <v>238.5</v>
      </c>
      <c r="M1540" s="86">
        <v>212.6</v>
      </c>
      <c r="N1540" s="86">
        <v>188.85</v>
      </c>
      <c r="O1540" s="86">
        <v>-206.0</v>
      </c>
      <c r="P1540" s="87" t="s">
        <v>570</v>
      </c>
      <c r="Q1540" s="86">
        <v>0.0</v>
      </c>
      <c r="R1540" s="86">
        <v>-6.0</v>
      </c>
      <c r="S1540" s="88">
        <v>675.0</v>
      </c>
      <c r="T1540" s="88">
        <v>49.2</v>
      </c>
      <c r="U1540" s="89">
        <v>46132.0</v>
      </c>
      <c r="V1540" s="84" t="s">
        <v>3761</v>
      </c>
      <c r="W1540" s="90"/>
    </row>
    <row r="1541">
      <c r="A1541" s="83" t="s">
        <v>3762</v>
      </c>
      <c r="B1541" s="84" t="s">
        <v>3763</v>
      </c>
      <c r="C1541" s="84" t="s">
        <v>538</v>
      </c>
      <c r="D1541" s="86">
        <v>294.0</v>
      </c>
      <c r="E1541" s="86">
        <v>5.5</v>
      </c>
      <c r="F1541" s="86">
        <v>1.91</v>
      </c>
      <c r="G1541" s="87" t="s">
        <v>554</v>
      </c>
      <c r="H1541" s="86">
        <v>13.53</v>
      </c>
      <c r="I1541" s="86">
        <v>0.0</v>
      </c>
      <c r="J1541" s="86">
        <v>3108.0</v>
      </c>
      <c r="K1541" s="86">
        <v>6.31</v>
      </c>
      <c r="L1541" s="86">
        <v>280.1</v>
      </c>
      <c r="M1541" s="86">
        <v>264.3</v>
      </c>
      <c r="N1541" s="86">
        <v>253.97</v>
      </c>
      <c r="O1541" s="86">
        <v>221.0</v>
      </c>
      <c r="P1541" s="87" t="s">
        <v>534</v>
      </c>
      <c r="Q1541" s="86">
        <v>0.0</v>
      </c>
      <c r="R1541" s="86">
        <v>18.0</v>
      </c>
      <c r="S1541" s="88">
        <v>969.0</v>
      </c>
      <c r="T1541" s="88">
        <v>31.18</v>
      </c>
      <c r="U1541" s="89">
        <v>46132.0</v>
      </c>
      <c r="V1541" s="84"/>
      <c r="W1541" s="90"/>
    </row>
    <row r="1542">
      <c r="A1542" s="83" t="s">
        <v>3764</v>
      </c>
      <c r="B1542" s="84" t="s">
        <v>3765</v>
      </c>
      <c r="C1542" s="84" t="s">
        <v>515</v>
      </c>
      <c r="D1542" s="86">
        <v>23.65</v>
      </c>
      <c r="E1542" s="86">
        <v>-0.25</v>
      </c>
      <c r="F1542" s="86">
        <v>-1.05</v>
      </c>
      <c r="G1542" s="87" t="s">
        <v>664</v>
      </c>
      <c r="H1542" s="86">
        <v>-1.05</v>
      </c>
      <c r="I1542" s="86">
        <v>0.0</v>
      </c>
      <c r="J1542" s="86">
        <v>14995.0</v>
      </c>
      <c r="K1542" s="86">
        <v>0.1</v>
      </c>
      <c r="L1542" s="86">
        <v>23.84</v>
      </c>
      <c r="M1542" s="86">
        <v>23.86</v>
      </c>
      <c r="N1542" s="86">
        <v>23.57</v>
      </c>
      <c r="O1542" s="86">
        <v>-927.0</v>
      </c>
      <c r="P1542" s="87" t="s">
        <v>562</v>
      </c>
      <c r="Q1542" s="86">
        <v>-2.0</v>
      </c>
      <c r="R1542" s="86">
        <v>108.0</v>
      </c>
      <c r="S1542" s="88">
        <v>3370.0</v>
      </c>
      <c r="T1542" s="88">
        <v>22.47</v>
      </c>
      <c r="U1542" s="89">
        <v>46132.0</v>
      </c>
      <c r="V1542" s="84"/>
      <c r="W1542" s="84"/>
    </row>
    <row r="1543">
      <c r="A1543" s="83" t="s">
        <v>3766</v>
      </c>
      <c r="B1543" s="84" t="s">
        <v>3767</v>
      </c>
      <c r="C1543" s="84" t="s">
        <v>561</v>
      </c>
      <c r="D1543" s="86">
        <v>65.1</v>
      </c>
      <c r="E1543" s="86">
        <v>-0.3</v>
      </c>
      <c r="F1543" s="86">
        <v>-0.46</v>
      </c>
      <c r="G1543" s="87" t="s">
        <v>585</v>
      </c>
      <c r="H1543" s="86">
        <v>-0.4</v>
      </c>
      <c r="I1543" s="86">
        <v>0.0</v>
      </c>
      <c r="J1543" s="86">
        <v>252.0</v>
      </c>
      <c r="K1543" s="86">
        <v>0.38</v>
      </c>
      <c r="L1543" s="86">
        <v>66.32</v>
      </c>
      <c r="M1543" s="86">
        <v>66.28</v>
      </c>
      <c r="N1543" s="86">
        <v>66.84</v>
      </c>
      <c r="O1543" s="86">
        <v>-56.0</v>
      </c>
      <c r="P1543" s="87" t="s">
        <v>664</v>
      </c>
      <c r="Q1543" s="86">
        <v>0.0</v>
      </c>
      <c r="R1543" s="86">
        <v>0.0</v>
      </c>
      <c r="S1543" s="88">
        <v>50.0</v>
      </c>
      <c r="T1543" s="88">
        <v>19.84</v>
      </c>
      <c r="U1543" s="89">
        <v>46132.0</v>
      </c>
      <c r="V1543" s="84"/>
      <c r="W1543" s="90"/>
    </row>
    <row r="1544">
      <c r="A1544" s="83" t="s">
        <v>3768</v>
      </c>
      <c r="B1544" s="84" t="s">
        <v>3769</v>
      </c>
      <c r="C1544" s="84" t="s">
        <v>961</v>
      </c>
      <c r="D1544" s="86">
        <v>9.98</v>
      </c>
      <c r="E1544" s="86">
        <v>-0.02</v>
      </c>
      <c r="F1544" s="86">
        <v>-0.2</v>
      </c>
      <c r="G1544" s="87" t="s">
        <v>553</v>
      </c>
      <c r="H1544" s="86">
        <v>-0.1</v>
      </c>
      <c r="I1544" s="86">
        <v>0.0</v>
      </c>
      <c r="J1544" s="86">
        <v>113.0</v>
      </c>
      <c r="K1544" s="86">
        <v>0.16</v>
      </c>
      <c r="L1544" s="86">
        <v>10.01</v>
      </c>
      <c r="M1544" s="86">
        <v>10.0</v>
      </c>
      <c r="N1544" s="86">
        <v>10.07</v>
      </c>
      <c r="O1544" s="86">
        <v>-11.0</v>
      </c>
      <c r="P1544" s="87" t="s">
        <v>535</v>
      </c>
      <c r="Q1544" s="86">
        <v>0.0</v>
      </c>
      <c r="R1544" s="86">
        <v>0.0</v>
      </c>
      <c r="S1544" s="88">
        <v>2.0</v>
      </c>
      <c r="T1544" s="88">
        <v>1.77</v>
      </c>
      <c r="U1544" s="89">
        <v>46132.0</v>
      </c>
      <c r="V1544" s="84"/>
      <c r="W1544" s="90"/>
    </row>
    <row r="1545">
      <c r="A1545" s="83" t="s">
        <v>3770</v>
      </c>
      <c r="B1545" s="84" t="s">
        <v>3771</v>
      </c>
      <c r="C1545" s="84" t="s">
        <v>561</v>
      </c>
      <c r="D1545" s="86">
        <v>2625.0</v>
      </c>
      <c r="E1545" s="86">
        <v>135.0</v>
      </c>
      <c r="F1545" s="86">
        <v>5.42</v>
      </c>
      <c r="G1545" s="87" t="s">
        <v>674</v>
      </c>
      <c r="H1545" s="86">
        <v>15.93</v>
      </c>
      <c r="I1545" s="86">
        <v>2.0</v>
      </c>
      <c r="J1545" s="86">
        <v>2224.0</v>
      </c>
      <c r="K1545" s="86">
        <v>1.98</v>
      </c>
      <c r="L1545" s="86">
        <v>2445.0</v>
      </c>
      <c r="M1545" s="86">
        <v>2331.5</v>
      </c>
      <c r="N1545" s="86">
        <v>2222.0</v>
      </c>
      <c r="O1545" s="86">
        <v>-505.0</v>
      </c>
      <c r="P1545" s="87" t="s">
        <v>516</v>
      </c>
      <c r="Q1545" s="86">
        <v>282.0</v>
      </c>
      <c r="R1545" s="86">
        <v>0.0</v>
      </c>
      <c r="S1545" s="88">
        <v>741.0</v>
      </c>
      <c r="T1545" s="88">
        <v>33.32</v>
      </c>
      <c r="U1545" s="89">
        <v>46132.0</v>
      </c>
      <c r="V1545" s="84"/>
      <c r="W1545" s="90"/>
    </row>
    <row r="1546">
      <c r="A1546" s="83" t="s">
        <v>3772</v>
      </c>
      <c r="B1546" s="84" t="s">
        <v>3773</v>
      </c>
      <c r="C1546" s="84" t="s">
        <v>691</v>
      </c>
      <c r="D1546" s="86">
        <v>92.4</v>
      </c>
      <c r="E1546" s="86">
        <v>0.2</v>
      </c>
      <c r="F1546" s="86">
        <v>0.22</v>
      </c>
      <c r="G1546" s="87" t="s">
        <v>575</v>
      </c>
      <c r="H1546" s="86">
        <v>0.23</v>
      </c>
      <c r="I1546" s="86">
        <v>0.0</v>
      </c>
      <c r="J1546" s="86">
        <v>14.0</v>
      </c>
      <c r="K1546" s="86">
        <v>0.05</v>
      </c>
      <c r="L1546" s="86">
        <v>92.26</v>
      </c>
      <c r="M1546" s="86">
        <v>92.26</v>
      </c>
      <c r="N1546" s="86">
        <v>92.38</v>
      </c>
      <c r="O1546" s="86">
        <v>0.0</v>
      </c>
      <c r="P1546" s="87" t="s">
        <v>516</v>
      </c>
      <c r="Q1546" s="86">
        <v>0.0</v>
      </c>
      <c r="R1546" s="86">
        <v>0.0</v>
      </c>
      <c r="S1546" s="88">
        <v>0.0</v>
      </c>
      <c r="T1546" s="88">
        <v>0.0</v>
      </c>
      <c r="U1546" s="89">
        <v>46132.0</v>
      </c>
      <c r="V1546" s="84"/>
      <c r="W1546" s="90"/>
    </row>
    <row r="1547">
      <c r="A1547" s="83" t="s">
        <v>3774</v>
      </c>
      <c r="B1547" s="84" t="s">
        <v>3775</v>
      </c>
      <c r="C1547" s="84" t="s">
        <v>615</v>
      </c>
      <c r="D1547" s="86">
        <v>14.35</v>
      </c>
      <c r="E1547" s="86">
        <v>-0.3</v>
      </c>
      <c r="F1547" s="86">
        <v>-2.05</v>
      </c>
      <c r="G1547" s="87" t="s">
        <v>585</v>
      </c>
      <c r="H1547" s="86">
        <v>9.29</v>
      </c>
      <c r="I1547" s="86">
        <v>2.0</v>
      </c>
      <c r="J1547" s="86">
        <v>375.0</v>
      </c>
      <c r="K1547" s="86">
        <v>0.37</v>
      </c>
      <c r="L1547" s="86">
        <v>14.18</v>
      </c>
      <c r="M1547" s="86">
        <v>13.64</v>
      </c>
      <c r="N1547" s="86">
        <v>13.71</v>
      </c>
      <c r="O1547" s="86">
        <v>45.0</v>
      </c>
      <c r="P1547" s="87" t="s">
        <v>525</v>
      </c>
      <c r="Q1547" s="86">
        <v>0.0</v>
      </c>
      <c r="R1547" s="86">
        <v>0.0</v>
      </c>
      <c r="S1547" s="88">
        <v>69.0</v>
      </c>
      <c r="T1547" s="88">
        <v>18.4</v>
      </c>
      <c r="U1547" s="89">
        <v>46132.0</v>
      </c>
      <c r="V1547" s="84"/>
      <c r="W1547" s="84"/>
    </row>
    <row r="1548">
      <c r="A1548" s="83" t="s">
        <v>3776</v>
      </c>
      <c r="B1548" s="84" t="s">
        <v>3777</v>
      </c>
      <c r="C1548" s="84" t="s">
        <v>538</v>
      </c>
      <c r="D1548" s="86">
        <v>109.0</v>
      </c>
      <c r="E1548" s="86">
        <v>-1.5</v>
      </c>
      <c r="F1548" s="86">
        <v>-1.36</v>
      </c>
      <c r="G1548" s="87" t="s">
        <v>549</v>
      </c>
      <c r="H1548" s="86">
        <v>-1.67</v>
      </c>
      <c r="I1548" s="86">
        <v>0.0</v>
      </c>
      <c r="J1548" s="86">
        <v>21.0</v>
      </c>
      <c r="K1548" s="86">
        <v>0.09</v>
      </c>
      <c r="L1548" s="86">
        <v>108.6</v>
      </c>
      <c r="M1548" s="86">
        <v>109.15</v>
      </c>
      <c r="N1548" s="86">
        <v>110.67</v>
      </c>
      <c r="O1548" s="86">
        <v>2.0</v>
      </c>
      <c r="P1548" s="87" t="s">
        <v>530</v>
      </c>
      <c r="Q1548" s="86">
        <v>0.0</v>
      </c>
      <c r="R1548" s="86">
        <v>0.0</v>
      </c>
      <c r="S1548" s="88">
        <v>0.0</v>
      </c>
      <c r="T1548" s="88">
        <v>0.0</v>
      </c>
      <c r="U1548" s="89">
        <v>46132.0</v>
      </c>
      <c r="V1548" s="84"/>
      <c r="W1548" s="90"/>
    </row>
    <row r="1549">
      <c r="A1549" s="83" t="s">
        <v>3778</v>
      </c>
      <c r="B1549" s="84" t="s">
        <v>3779</v>
      </c>
      <c r="C1549" s="84" t="s">
        <v>596</v>
      </c>
      <c r="D1549" s="86">
        <v>62.0</v>
      </c>
      <c r="E1549" s="86">
        <v>-3.0</v>
      </c>
      <c r="F1549" s="86">
        <v>-4.62</v>
      </c>
      <c r="G1549" s="87" t="s">
        <v>833</v>
      </c>
      <c r="H1549" s="86">
        <v>2.35</v>
      </c>
      <c r="I1549" s="86">
        <v>0.0</v>
      </c>
      <c r="J1549" s="86">
        <v>5606.0</v>
      </c>
      <c r="K1549" s="86">
        <v>0.66</v>
      </c>
      <c r="L1549" s="86">
        <v>62.86</v>
      </c>
      <c r="M1549" s="86">
        <v>61.71</v>
      </c>
      <c r="N1549" s="86">
        <v>60.18</v>
      </c>
      <c r="O1549" s="86">
        <v>-2412.0</v>
      </c>
      <c r="P1549" s="87" t="s">
        <v>833</v>
      </c>
      <c r="Q1549" s="86">
        <v>435.0</v>
      </c>
      <c r="R1549" s="86">
        <v>-176.0</v>
      </c>
      <c r="S1549" s="88">
        <v>1137.0</v>
      </c>
      <c r="T1549" s="88">
        <v>20.28</v>
      </c>
      <c r="U1549" s="89">
        <v>46132.0</v>
      </c>
      <c r="V1549" s="84"/>
      <c r="W1549" s="90"/>
    </row>
    <row r="1550">
      <c r="A1550" s="83" t="s">
        <v>3780</v>
      </c>
      <c r="B1550" s="84" t="s">
        <v>3781</v>
      </c>
      <c r="C1550" s="84" t="s">
        <v>519</v>
      </c>
      <c r="D1550" s="86">
        <v>92.5</v>
      </c>
      <c r="E1550" s="86">
        <v>2.1</v>
      </c>
      <c r="F1550" s="86">
        <v>2.32</v>
      </c>
      <c r="G1550" s="87" t="s">
        <v>578</v>
      </c>
      <c r="H1550" s="86">
        <v>4.49</v>
      </c>
      <c r="I1550" s="86">
        <v>0.0</v>
      </c>
      <c r="J1550" s="86">
        <v>8045.0</v>
      </c>
      <c r="K1550" s="86">
        <v>6.45</v>
      </c>
      <c r="L1550" s="86">
        <v>89.72</v>
      </c>
      <c r="M1550" s="86">
        <v>85.86</v>
      </c>
      <c r="N1550" s="86">
        <v>84.06</v>
      </c>
      <c r="O1550" s="86">
        <v>-559.0</v>
      </c>
      <c r="P1550" s="87" t="s">
        <v>562</v>
      </c>
      <c r="Q1550" s="86">
        <v>0.0</v>
      </c>
      <c r="R1550" s="86">
        <v>141.0</v>
      </c>
      <c r="S1550" s="88">
        <v>4285.0</v>
      </c>
      <c r="T1550" s="88">
        <v>53.26</v>
      </c>
      <c r="U1550" s="89">
        <v>46132.0</v>
      </c>
      <c r="V1550" s="84"/>
      <c r="W1550" s="90"/>
    </row>
    <row r="1551">
      <c r="A1551" s="83" t="s">
        <v>3782</v>
      </c>
      <c r="B1551" s="84" t="s">
        <v>3783</v>
      </c>
      <c r="C1551" s="84" t="s">
        <v>533</v>
      </c>
      <c r="D1551" s="86">
        <v>7.51</v>
      </c>
      <c r="E1551" s="86">
        <v>-0.15</v>
      </c>
      <c r="F1551" s="86">
        <v>-1.96</v>
      </c>
      <c r="G1551" s="87" t="s">
        <v>562</v>
      </c>
      <c r="H1551" s="86">
        <v>0.17</v>
      </c>
      <c r="I1551" s="86">
        <v>0.0</v>
      </c>
      <c r="J1551" s="86">
        <v>257.0</v>
      </c>
      <c r="K1551" s="86">
        <v>0.28</v>
      </c>
      <c r="L1551" s="86">
        <v>7.58</v>
      </c>
      <c r="M1551" s="86">
        <v>7.59</v>
      </c>
      <c r="N1551" s="86">
        <v>7.85</v>
      </c>
      <c r="O1551" s="86">
        <v>-37.0</v>
      </c>
      <c r="P1551" s="87" t="s">
        <v>582</v>
      </c>
      <c r="Q1551" s="86">
        <v>0.0</v>
      </c>
      <c r="R1551" s="86">
        <v>3.0</v>
      </c>
      <c r="S1551" s="88">
        <v>0.0</v>
      </c>
      <c r="T1551" s="88">
        <v>0.0</v>
      </c>
      <c r="U1551" s="89">
        <v>46132.0</v>
      </c>
      <c r="V1551" s="84"/>
      <c r="W1551" s="90"/>
    </row>
    <row r="1552">
      <c r="A1552" s="83" t="s">
        <v>3784</v>
      </c>
      <c r="B1552" s="84" t="s">
        <v>3785</v>
      </c>
      <c r="C1552" s="84" t="s">
        <v>561</v>
      </c>
      <c r="D1552" s="86">
        <v>413.5</v>
      </c>
      <c r="E1552" s="86">
        <v>2.0</v>
      </c>
      <c r="F1552" s="86">
        <v>0.49</v>
      </c>
      <c r="G1552" s="87" t="s">
        <v>554</v>
      </c>
      <c r="H1552" s="86">
        <v>10.35</v>
      </c>
      <c r="I1552" s="86">
        <v>0.0</v>
      </c>
      <c r="J1552" s="86">
        <v>5338.0</v>
      </c>
      <c r="K1552" s="86">
        <v>1.02</v>
      </c>
      <c r="L1552" s="86">
        <v>403.8</v>
      </c>
      <c r="M1552" s="86">
        <v>387.25</v>
      </c>
      <c r="N1552" s="86">
        <v>369.57</v>
      </c>
      <c r="O1552" s="86">
        <v>421.0</v>
      </c>
      <c r="P1552" s="87" t="s">
        <v>589</v>
      </c>
      <c r="Q1552" s="86">
        <v>-338.0</v>
      </c>
      <c r="R1552" s="86">
        <v>58.0</v>
      </c>
      <c r="S1552" s="88">
        <v>2153.0</v>
      </c>
      <c r="T1552" s="88">
        <v>40.33</v>
      </c>
      <c r="U1552" s="89">
        <v>46132.0</v>
      </c>
      <c r="V1552" s="84"/>
      <c r="W1552" s="90"/>
    </row>
    <row r="1553">
      <c r="A1553" s="83" t="s">
        <v>3786</v>
      </c>
      <c r="B1553" s="84" t="s">
        <v>3787</v>
      </c>
      <c r="C1553" s="84" t="s">
        <v>557</v>
      </c>
      <c r="D1553" s="86">
        <v>27.05</v>
      </c>
      <c r="E1553" s="86">
        <v>-0.05</v>
      </c>
      <c r="F1553" s="86">
        <v>-0.18</v>
      </c>
      <c r="G1553" s="87" t="s">
        <v>585</v>
      </c>
      <c r="H1553" s="86">
        <v>5.22</v>
      </c>
      <c r="I1553" s="86">
        <v>0.0</v>
      </c>
      <c r="J1553" s="86">
        <v>175.0</v>
      </c>
      <c r="K1553" s="86">
        <v>0.24</v>
      </c>
      <c r="L1553" s="86">
        <v>27.06</v>
      </c>
      <c r="M1553" s="86">
        <v>26.69</v>
      </c>
      <c r="N1553" s="86">
        <v>27.11</v>
      </c>
      <c r="O1553" s="86">
        <v>26.0</v>
      </c>
      <c r="P1553" s="87" t="s">
        <v>697</v>
      </c>
      <c r="Q1553" s="86">
        <v>0.0</v>
      </c>
      <c r="R1553" s="86">
        <v>0.0</v>
      </c>
      <c r="S1553" s="88">
        <v>17.0</v>
      </c>
      <c r="T1553" s="88">
        <v>9.71</v>
      </c>
      <c r="U1553" s="89">
        <v>46132.0</v>
      </c>
      <c r="V1553" s="84"/>
      <c r="W1553" s="90"/>
    </row>
    <row r="1554">
      <c r="A1554" s="83" t="s">
        <v>3788</v>
      </c>
      <c r="B1554" s="84" t="s">
        <v>3789</v>
      </c>
      <c r="C1554" s="84" t="s">
        <v>754</v>
      </c>
      <c r="D1554" s="86">
        <v>20.55</v>
      </c>
      <c r="E1554" s="86">
        <v>-0.1</v>
      </c>
      <c r="F1554" s="86">
        <v>-0.48</v>
      </c>
      <c r="G1554" s="87" t="s">
        <v>562</v>
      </c>
      <c r="H1554" s="86">
        <v>2.76</v>
      </c>
      <c r="I1554" s="86">
        <v>0.0</v>
      </c>
      <c r="J1554" s="86">
        <v>229.0</v>
      </c>
      <c r="K1554" s="86">
        <v>0.13</v>
      </c>
      <c r="L1554" s="86">
        <v>20.32</v>
      </c>
      <c r="M1554" s="86">
        <v>19.94</v>
      </c>
      <c r="N1554" s="86">
        <v>19.71</v>
      </c>
      <c r="O1554" s="86">
        <v>-34.0</v>
      </c>
      <c r="P1554" s="87" t="s">
        <v>570</v>
      </c>
      <c r="Q1554" s="86">
        <v>0.0</v>
      </c>
      <c r="R1554" s="86">
        <v>-2.0</v>
      </c>
      <c r="S1554" s="88">
        <v>28.0</v>
      </c>
      <c r="T1554" s="88">
        <v>12.23</v>
      </c>
      <c r="U1554" s="89">
        <v>46132.0</v>
      </c>
      <c r="V1554" s="84"/>
      <c r="W1554" s="90"/>
    </row>
    <row r="1555">
      <c r="A1555" s="83" t="s">
        <v>3790</v>
      </c>
      <c r="B1555" s="84" t="s">
        <v>3791</v>
      </c>
      <c r="C1555" s="84" t="s">
        <v>601</v>
      </c>
      <c r="D1555" s="86">
        <v>12.0</v>
      </c>
      <c r="E1555" s="86">
        <v>1.05</v>
      </c>
      <c r="F1555" s="86">
        <v>9.59</v>
      </c>
      <c r="G1555" s="87" t="s">
        <v>694</v>
      </c>
      <c r="H1555" s="86">
        <v>16.89</v>
      </c>
      <c r="I1555" s="86">
        <v>1.0</v>
      </c>
      <c r="J1555" s="86">
        <v>6566.0</v>
      </c>
      <c r="K1555" s="86">
        <v>2.37</v>
      </c>
      <c r="L1555" s="86">
        <v>10.69</v>
      </c>
      <c r="M1555" s="86">
        <v>10.43</v>
      </c>
      <c r="N1555" s="86">
        <v>10.31</v>
      </c>
      <c r="O1555" s="86">
        <v>524.0</v>
      </c>
      <c r="P1555" s="87" t="s">
        <v>674</v>
      </c>
      <c r="Q1555" s="86">
        <v>0.0</v>
      </c>
      <c r="R1555" s="86">
        <v>7.0</v>
      </c>
      <c r="S1555" s="88">
        <v>1406.0</v>
      </c>
      <c r="T1555" s="88">
        <v>21.41</v>
      </c>
      <c r="U1555" s="89">
        <v>46132.0</v>
      </c>
      <c r="V1555" s="84"/>
      <c r="W1555" s="90"/>
    </row>
    <row r="1556">
      <c r="A1556" s="83" t="s">
        <v>3792</v>
      </c>
      <c r="B1556" s="84" t="s">
        <v>3793</v>
      </c>
      <c r="C1556" s="84" t="s">
        <v>565</v>
      </c>
      <c r="D1556" s="86">
        <v>35.05</v>
      </c>
      <c r="E1556" s="86">
        <v>0.6</v>
      </c>
      <c r="F1556" s="86">
        <v>1.74</v>
      </c>
      <c r="G1556" s="87" t="s">
        <v>554</v>
      </c>
      <c r="H1556" s="86">
        <v>25.45</v>
      </c>
      <c r="I1556" s="86">
        <v>1.0</v>
      </c>
      <c r="J1556" s="86">
        <v>888.0</v>
      </c>
      <c r="K1556" s="86">
        <v>1.12</v>
      </c>
      <c r="L1556" s="86">
        <v>32.95</v>
      </c>
      <c r="M1556" s="86">
        <v>30.26</v>
      </c>
      <c r="N1556" s="86">
        <v>29.87</v>
      </c>
      <c r="O1556" s="86">
        <v>-72.0</v>
      </c>
      <c r="P1556" s="87" t="s">
        <v>626</v>
      </c>
      <c r="Q1556" s="86">
        <v>0.0</v>
      </c>
      <c r="R1556" s="86">
        <v>0.0</v>
      </c>
      <c r="S1556" s="88">
        <v>0.0</v>
      </c>
      <c r="T1556" s="88">
        <v>0.0</v>
      </c>
      <c r="U1556" s="89">
        <v>46132.0</v>
      </c>
      <c r="V1556" s="84"/>
      <c r="W1556" s="90"/>
    </row>
    <row r="1557">
      <c r="A1557" s="83" t="s">
        <v>3794</v>
      </c>
      <c r="B1557" s="84" t="s">
        <v>3795</v>
      </c>
      <c r="C1557" s="84" t="s">
        <v>691</v>
      </c>
      <c r="D1557" s="86">
        <v>17.75</v>
      </c>
      <c r="E1557" s="86">
        <v>-0.25</v>
      </c>
      <c r="F1557" s="86">
        <v>-1.39</v>
      </c>
      <c r="G1557" s="87" t="s">
        <v>516</v>
      </c>
      <c r="H1557" s="86">
        <v>-3.84</v>
      </c>
      <c r="I1557" s="86">
        <v>0.0</v>
      </c>
      <c r="J1557" s="86">
        <v>33.0</v>
      </c>
      <c r="K1557" s="86">
        <v>0.05</v>
      </c>
      <c r="L1557" s="86">
        <v>18.05</v>
      </c>
      <c r="M1557" s="86">
        <v>18.1</v>
      </c>
      <c r="N1557" s="86">
        <v>18.29</v>
      </c>
      <c r="O1557" s="86">
        <v>2.0</v>
      </c>
      <c r="P1557" s="87" t="s">
        <v>525</v>
      </c>
      <c r="Q1557" s="86">
        <v>0.0</v>
      </c>
      <c r="R1557" s="86">
        <v>0.0</v>
      </c>
      <c r="S1557" s="88">
        <v>3.0</v>
      </c>
      <c r="T1557" s="88">
        <v>9.09</v>
      </c>
      <c r="U1557" s="89">
        <v>46132.0</v>
      </c>
      <c r="V1557" s="84"/>
      <c r="W1557" s="90"/>
    </row>
    <row r="1558">
      <c r="A1558" s="83" t="s">
        <v>3796</v>
      </c>
      <c r="B1558" s="84" t="s">
        <v>3797</v>
      </c>
      <c r="C1558" s="84" t="s">
        <v>707</v>
      </c>
      <c r="D1558" s="86">
        <v>39.35</v>
      </c>
      <c r="E1558" s="86">
        <v>0.0</v>
      </c>
      <c r="F1558" s="86">
        <v>0.0</v>
      </c>
      <c r="G1558" s="87" t="s">
        <v>773</v>
      </c>
      <c r="H1558" s="86">
        <v>-0.21</v>
      </c>
      <c r="I1558" s="86">
        <v>0.0</v>
      </c>
      <c r="J1558" s="86">
        <v>2813.0</v>
      </c>
      <c r="K1558" s="86">
        <v>1.04</v>
      </c>
      <c r="L1558" s="86">
        <v>39.37</v>
      </c>
      <c r="M1558" s="86">
        <v>37.9</v>
      </c>
      <c r="N1558" s="86">
        <v>37.35</v>
      </c>
      <c r="O1558" s="86">
        <v>1033.0</v>
      </c>
      <c r="P1558" s="87" t="s">
        <v>540</v>
      </c>
      <c r="Q1558" s="86">
        <v>0.0</v>
      </c>
      <c r="R1558" s="86">
        <v>-108.0</v>
      </c>
      <c r="S1558" s="88">
        <v>897.0</v>
      </c>
      <c r="T1558" s="88">
        <v>31.89</v>
      </c>
      <c r="U1558" s="89">
        <v>46132.0</v>
      </c>
      <c r="V1558" s="84"/>
      <c r="W1558" s="90"/>
    </row>
    <row r="1559">
      <c r="A1559" s="83" t="s">
        <v>3798</v>
      </c>
      <c r="B1559" s="84" t="s">
        <v>3799</v>
      </c>
      <c r="C1559" s="84" t="s">
        <v>523</v>
      </c>
      <c r="D1559" s="86">
        <v>23.75</v>
      </c>
      <c r="E1559" s="86">
        <v>-0.05</v>
      </c>
      <c r="F1559" s="86">
        <v>-0.21</v>
      </c>
      <c r="G1559" s="87" t="s">
        <v>553</v>
      </c>
      <c r="H1559" s="86">
        <v>2.0</v>
      </c>
      <c r="I1559" s="86">
        <v>0.0</v>
      </c>
      <c r="J1559" s="86">
        <v>287.0</v>
      </c>
      <c r="K1559" s="86">
        <v>0.26</v>
      </c>
      <c r="L1559" s="86">
        <v>23.98</v>
      </c>
      <c r="M1559" s="86">
        <v>23.52</v>
      </c>
      <c r="N1559" s="86">
        <v>23.73</v>
      </c>
      <c r="O1559" s="86">
        <v>-23.0</v>
      </c>
      <c r="P1559" s="87" t="s">
        <v>529</v>
      </c>
      <c r="Q1559" s="86">
        <v>0.0</v>
      </c>
      <c r="R1559" s="86">
        <v>0.0</v>
      </c>
      <c r="S1559" s="88">
        <v>0.0</v>
      </c>
      <c r="T1559" s="88">
        <v>0.0</v>
      </c>
      <c r="U1559" s="89">
        <v>46132.0</v>
      </c>
      <c r="V1559" s="84"/>
      <c r="W1559" s="90"/>
    </row>
    <row r="1560">
      <c r="A1560" s="83" t="s">
        <v>3800</v>
      </c>
      <c r="B1560" s="84" t="s">
        <v>3801</v>
      </c>
      <c r="C1560" s="84" t="s">
        <v>523</v>
      </c>
      <c r="D1560" s="86">
        <v>66.6</v>
      </c>
      <c r="E1560" s="86">
        <v>-0.4</v>
      </c>
      <c r="F1560" s="86">
        <v>-0.6</v>
      </c>
      <c r="G1560" s="87" t="s">
        <v>516</v>
      </c>
      <c r="H1560" s="86">
        <v>-2.94</v>
      </c>
      <c r="I1560" s="86">
        <v>0.0</v>
      </c>
      <c r="J1560" s="86">
        <v>11.0</v>
      </c>
      <c r="K1560" s="86">
        <v>0.02</v>
      </c>
      <c r="L1560" s="86">
        <v>67.06</v>
      </c>
      <c r="M1560" s="86">
        <v>67.19</v>
      </c>
      <c r="N1560" s="86">
        <v>68.73</v>
      </c>
      <c r="O1560" s="86">
        <v>-1.0</v>
      </c>
      <c r="P1560" s="87" t="s">
        <v>544</v>
      </c>
      <c r="Q1560" s="86">
        <v>0.0</v>
      </c>
      <c r="R1560" s="86">
        <v>0.0</v>
      </c>
      <c r="S1560" s="88">
        <v>0.0</v>
      </c>
      <c r="T1560" s="88">
        <v>0.0</v>
      </c>
      <c r="U1560" s="89">
        <v>46132.0</v>
      </c>
      <c r="V1560" s="84"/>
      <c r="W1560" s="90"/>
    </row>
    <row r="1561">
      <c r="A1561" s="83" t="s">
        <v>3802</v>
      </c>
      <c r="B1561" s="84" t="s">
        <v>3803</v>
      </c>
      <c r="C1561" s="84" t="s">
        <v>639</v>
      </c>
      <c r="D1561" s="86">
        <v>114.0</v>
      </c>
      <c r="E1561" s="86">
        <v>2.0</v>
      </c>
      <c r="F1561" s="86">
        <v>1.79</v>
      </c>
      <c r="G1561" s="87" t="s">
        <v>548</v>
      </c>
      <c r="H1561" s="86">
        <v>6.01</v>
      </c>
      <c r="I1561" s="86">
        <v>0.0</v>
      </c>
      <c r="J1561" s="86">
        <v>262.0</v>
      </c>
      <c r="K1561" s="86">
        <v>0.44</v>
      </c>
      <c r="L1561" s="86">
        <v>112.4</v>
      </c>
      <c r="M1561" s="86">
        <v>110.8</v>
      </c>
      <c r="N1561" s="86">
        <v>113.4</v>
      </c>
      <c r="O1561" s="86">
        <v>98.0</v>
      </c>
      <c r="P1561" s="87" t="s">
        <v>578</v>
      </c>
      <c r="Q1561" s="86">
        <v>0.0</v>
      </c>
      <c r="R1561" s="86">
        <v>0.0</v>
      </c>
      <c r="S1561" s="88">
        <v>35.0</v>
      </c>
      <c r="T1561" s="88">
        <v>13.36</v>
      </c>
      <c r="U1561" s="89">
        <v>46132.0</v>
      </c>
      <c r="V1561" s="84"/>
      <c r="W1561" s="90"/>
    </row>
    <row r="1562">
      <c r="A1562" s="83" t="s">
        <v>3804</v>
      </c>
      <c r="B1562" s="84" t="s">
        <v>3805</v>
      </c>
      <c r="C1562" s="84" t="s">
        <v>956</v>
      </c>
      <c r="D1562" s="86">
        <v>238.0</v>
      </c>
      <c r="E1562" s="86">
        <v>0.5</v>
      </c>
      <c r="F1562" s="86">
        <v>0.21</v>
      </c>
      <c r="G1562" s="87" t="s">
        <v>554</v>
      </c>
      <c r="H1562" s="86">
        <v>5.66</v>
      </c>
      <c r="I1562" s="86">
        <v>0.0</v>
      </c>
      <c r="J1562" s="86">
        <v>3380.0</v>
      </c>
      <c r="K1562" s="86">
        <v>0.33</v>
      </c>
      <c r="L1562" s="86">
        <v>233.7</v>
      </c>
      <c r="M1562" s="86">
        <v>231.2</v>
      </c>
      <c r="N1562" s="86">
        <v>225.75</v>
      </c>
      <c r="O1562" s="86">
        <v>1251.0</v>
      </c>
      <c r="P1562" s="87" t="s">
        <v>554</v>
      </c>
      <c r="Q1562" s="86">
        <v>-581.0</v>
      </c>
      <c r="R1562" s="86">
        <v>-3.0</v>
      </c>
      <c r="S1562" s="88">
        <v>729.0</v>
      </c>
      <c r="T1562" s="88">
        <v>21.57</v>
      </c>
      <c r="U1562" s="89">
        <v>46132.0</v>
      </c>
      <c r="V1562" s="84"/>
      <c r="W1562" s="90"/>
    </row>
    <row r="1563">
      <c r="A1563" s="83" t="s">
        <v>3806</v>
      </c>
      <c r="B1563" s="84" t="s">
        <v>3807</v>
      </c>
      <c r="C1563" s="84" t="s">
        <v>639</v>
      </c>
      <c r="D1563" s="86">
        <v>126.0</v>
      </c>
      <c r="E1563" s="86">
        <v>3.5</v>
      </c>
      <c r="F1563" s="86">
        <v>2.86</v>
      </c>
      <c r="G1563" s="87" t="s">
        <v>540</v>
      </c>
      <c r="H1563" s="86">
        <v>15.02</v>
      </c>
      <c r="I1563" s="86">
        <v>1.0</v>
      </c>
      <c r="J1563" s="86">
        <v>252.0</v>
      </c>
      <c r="K1563" s="86">
        <v>0.6</v>
      </c>
      <c r="L1563" s="86">
        <v>117.7</v>
      </c>
      <c r="M1563" s="86">
        <v>111.35</v>
      </c>
      <c r="N1563" s="86">
        <v>108.03</v>
      </c>
      <c r="O1563" s="86">
        <v>-10.0</v>
      </c>
      <c r="P1563" s="87" t="s">
        <v>535</v>
      </c>
      <c r="Q1563" s="86">
        <v>0.0</v>
      </c>
      <c r="R1563" s="86">
        <v>9.0</v>
      </c>
      <c r="S1563" s="88">
        <v>78.0</v>
      </c>
      <c r="T1563" s="88">
        <v>30.95</v>
      </c>
      <c r="U1563" s="89">
        <v>46132.0</v>
      </c>
      <c r="V1563" s="84"/>
      <c r="W1563" s="90"/>
    </row>
    <row r="1564">
      <c r="A1564" s="83" t="s">
        <v>3808</v>
      </c>
      <c r="B1564" s="84" t="s">
        <v>3809</v>
      </c>
      <c r="C1564" s="84" t="s">
        <v>601</v>
      </c>
      <c r="D1564" s="86">
        <v>41.7</v>
      </c>
      <c r="E1564" s="86">
        <v>1.85</v>
      </c>
      <c r="F1564" s="86">
        <v>4.64</v>
      </c>
      <c r="G1564" s="87" t="s">
        <v>674</v>
      </c>
      <c r="H1564" s="86">
        <v>4.89</v>
      </c>
      <c r="I1564" s="86">
        <v>0.0</v>
      </c>
      <c r="J1564" s="86">
        <v>865.0</v>
      </c>
      <c r="K1564" s="86">
        <v>1.01</v>
      </c>
      <c r="L1564" s="86">
        <v>40.37</v>
      </c>
      <c r="M1564" s="86">
        <v>39.69</v>
      </c>
      <c r="N1564" s="86">
        <v>41.41</v>
      </c>
      <c r="O1564" s="86">
        <v>124.0</v>
      </c>
      <c r="P1564" s="87" t="s">
        <v>589</v>
      </c>
      <c r="Q1564" s="86">
        <v>0.0</v>
      </c>
      <c r="R1564" s="86">
        <v>0.0</v>
      </c>
      <c r="S1564" s="88">
        <v>0.0</v>
      </c>
      <c r="T1564" s="88">
        <v>0.0</v>
      </c>
      <c r="U1564" s="89">
        <v>46132.0</v>
      </c>
      <c r="V1564" s="84"/>
      <c r="W1564" s="90"/>
    </row>
    <row r="1565">
      <c r="A1565" s="83" t="s">
        <v>3810</v>
      </c>
      <c r="B1565" s="84" t="s">
        <v>3811</v>
      </c>
      <c r="C1565" s="84" t="s">
        <v>547</v>
      </c>
      <c r="D1565" s="86">
        <v>16.85</v>
      </c>
      <c r="E1565" s="86">
        <v>-0.6</v>
      </c>
      <c r="F1565" s="86">
        <v>-3.44</v>
      </c>
      <c r="G1565" s="87" t="s">
        <v>664</v>
      </c>
      <c r="H1565" s="86">
        <v>-10.08</v>
      </c>
      <c r="I1565" s="86">
        <v>0.0</v>
      </c>
      <c r="J1565" s="86">
        <v>6.0</v>
      </c>
      <c r="K1565" s="86">
        <v>0.01</v>
      </c>
      <c r="L1565" s="86">
        <v>17.51</v>
      </c>
      <c r="M1565" s="86">
        <v>17.87</v>
      </c>
      <c r="N1565" s="86">
        <v>18.58</v>
      </c>
      <c r="O1565" s="86">
        <v>0.0</v>
      </c>
      <c r="P1565" s="87" t="s">
        <v>516</v>
      </c>
      <c r="Q1565" s="86">
        <v>0.0</v>
      </c>
      <c r="R1565" s="86">
        <v>0.0</v>
      </c>
      <c r="S1565" s="88">
        <v>0.0</v>
      </c>
      <c r="T1565" s="88">
        <v>0.0</v>
      </c>
      <c r="U1565" s="89">
        <v>46132.0</v>
      </c>
      <c r="V1565" s="84"/>
      <c r="W1565" s="90"/>
    </row>
    <row r="1566">
      <c r="A1566" s="83" t="s">
        <v>3812</v>
      </c>
      <c r="B1566" s="84" t="s">
        <v>3813</v>
      </c>
      <c r="C1566" s="84" t="s">
        <v>707</v>
      </c>
      <c r="D1566" s="86">
        <v>37.3</v>
      </c>
      <c r="E1566" s="86">
        <v>0.45</v>
      </c>
      <c r="F1566" s="86">
        <v>1.22</v>
      </c>
      <c r="G1566" s="87" t="s">
        <v>674</v>
      </c>
      <c r="H1566" s="86">
        <v>3.02</v>
      </c>
      <c r="I1566" s="86">
        <v>0.0</v>
      </c>
      <c r="J1566" s="86">
        <v>85.0</v>
      </c>
      <c r="K1566" s="86">
        <v>0.16</v>
      </c>
      <c r="L1566" s="86">
        <v>36.82</v>
      </c>
      <c r="M1566" s="86">
        <v>36.47</v>
      </c>
      <c r="N1566" s="86">
        <v>36.15</v>
      </c>
      <c r="O1566" s="86">
        <v>0.0</v>
      </c>
      <c r="P1566" s="87" t="s">
        <v>516</v>
      </c>
      <c r="Q1566" s="86">
        <v>0.0</v>
      </c>
      <c r="R1566" s="86">
        <v>0.0</v>
      </c>
      <c r="S1566" s="88">
        <v>0.0</v>
      </c>
      <c r="T1566" s="88">
        <v>0.0</v>
      </c>
      <c r="U1566" s="89">
        <v>46132.0</v>
      </c>
      <c r="V1566" s="84"/>
      <c r="W1566" s="90"/>
    </row>
    <row r="1567">
      <c r="A1567" s="83" t="s">
        <v>3814</v>
      </c>
      <c r="B1567" s="84" t="s">
        <v>3815</v>
      </c>
      <c r="C1567" s="84" t="s">
        <v>533</v>
      </c>
      <c r="D1567" s="86">
        <v>163.5</v>
      </c>
      <c r="E1567" s="86">
        <v>1.0</v>
      </c>
      <c r="F1567" s="86">
        <v>0.62</v>
      </c>
      <c r="G1567" s="87" t="s">
        <v>530</v>
      </c>
      <c r="H1567" s="86">
        <v>0.65</v>
      </c>
      <c r="I1567" s="86">
        <v>0.0</v>
      </c>
      <c r="J1567" s="86">
        <v>35.0</v>
      </c>
      <c r="K1567" s="86">
        <v>0.12</v>
      </c>
      <c r="L1567" s="86">
        <v>164.2</v>
      </c>
      <c r="M1567" s="86">
        <v>165.05</v>
      </c>
      <c r="N1567" s="86">
        <v>165.93</v>
      </c>
      <c r="O1567" s="86">
        <v>13.0</v>
      </c>
      <c r="P1567" s="87" t="s">
        <v>530</v>
      </c>
      <c r="Q1567" s="86">
        <v>0.0</v>
      </c>
      <c r="R1567" s="86">
        <v>0.0</v>
      </c>
      <c r="S1567" s="88">
        <v>4.0</v>
      </c>
      <c r="T1567" s="88">
        <v>11.43</v>
      </c>
      <c r="U1567" s="89">
        <v>46132.0</v>
      </c>
      <c r="V1567" s="84"/>
      <c r="W1567" s="90"/>
    </row>
    <row r="1568">
      <c r="A1568" s="83" t="s">
        <v>3816</v>
      </c>
      <c r="B1568" s="84" t="s">
        <v>3817</v>
      </c>
      <c r="C1568" s="84" t="s">
        <v>515</v>
      </c>
      <c r="D1568" s="86">
        <v>15.25</v>
      </c>
      <c r="E1568" s="86">
        <v>0.05</v>
      </c>
      <c r="F1568" s="86">
        <v>0.33</v>
      </c>
      <c r="G1568" s="87" t="s">
        <v>525</v>
      </c>
      <c r="H1568" s="86">
        <v>0.35</v>
      </c>
      <c r="I1568" s="86">
        <v>0.0</v>
      </c>
      <c r="J1568" s="86">
        <v>2328.0</v>
      </c>
      <c r="K1568" s="86">
        <v>0.06</v>
      </c>
      <c r="L1568" s="86">
        <v>15.29</v>
      </c>
      <c r="M1568" s="86">
        <v>15.28</v>
      </c>
      <c r="N1568" s="86">
        <v>15.6</v>
      </c>
      <c r="O1568" s="86">
        <v>-120.0</v>
      </c>
      <c r="P1568" s="87" t="s">
        <v>524</v>
      </c>
      <c r="Q1568" s="86">
        <v>0.0</v>
      </c>
      <c r="R1568" s="86">
        <v>37.0</v>
      </c>
      <c r="S1568" s="88">
        <v>435.0</v>
      </c>
      <c r="T1568" s="88">
        <v>18.69</v>
      </c>
      <c r="U1568" s="89">
        <v>46132.0</v>
      </c>
      <c r="V1568" s="84"/>
      <c r="W1568" s="90"/>
    </row>
    <row r="1569">
      <c r="A1569" s="83" t="s">
        <v>3818</v>
      </c>
      <c r="B1569" s="84" t="s">
        <v>3819</v>
      </c>
      <c r="C1569" s="84" t="s">
        <v>533</v>
      </c>
      <c r="D1569" s="86">
        <v>505.0</v>
      </c>
      <c r="E1569" s="86">
        <v>-1.0</v>
      </c>
      <c r="F1569" s="86">
        <v>-0.2</v>
      </c>
      <c r="G1569" s="87" t="s">
        <v>562</v>
      </c>
      <c r="H1569" s="86">
        <v>6.04</v>
      </c>
      <c r="I1569" s="86">
        <v>0.0</v>
      </c>
      <c r="J1569" s="86">
        <v>794.0</v>
      </c>
      <c r="K1569" s="86">
        <v>0.47</v>
      </c>
      <c r="L1569" s="86">
        <v>498.8</v>
      </c>
      <c r="M1569" s="86">
        <v>489.35</v>
      </c>
      <c r="N1569" s="86">
        <v>487.6</v>
      </c>
      <c r="O1569" s="86">
        <v>-44.0</v>
      </c>
      <c r="P1569" s="87" t="s">
        <v>562</v>
      </c>
      <c r="Q1569" s="86">
        <v>-3.0</v>
      </c>
      <c r="R1569" s="86">
        <v>62.0</v>
      </c>
      <c r="S1569" s="88">
        <v>261.0</v>
      </c>
      <c r="T1569" s="88">
        <v>32.87</v>
      </c>
      <c r="U1569" s="89">
        <v>46132.0</v>
      </c>
      <c r="V1569" s="84"/>
      <c r="W1569" s="90"/>
    </row>
    <row r="1570">
      <c r="A1570" s="83" t="s">
        <v>3820</v>
      </c>
      <c r="B1570" s="84" t="s">
        <v>3821</v>
      </c>
      <c r="C1570" s="84" t="s">
        <v>702</v>
      </c>
      <c r="D1570" s="86">
        <v>54.0</v>
      </c>
      <c r="E1570" s="86">
        <v>-0.9</v>
      </c>
      <c r="F1570" s="86">
        <v>-1.64</v>
      </c>
      <c r="G1570" s="87" t="s">
        <v>566</v>
      </c>
      <c r="H1570" s="86">
        <v>-1.91</v>
      </c>
      <c r="I1570" s="86">
        <v>0.0</v>
      </c>
      <c r="J1570" s="86">
        <v>9988.0</v>
      </c>
      <c r="K1570" s="86">
        <v>0.1</v>
      </c>
      <c r="L1570" s="86">
        <v>54.92</v>
      </c>
      <c r="M1570" s="86">
        <v>54.55</v>
      </c>
      <c r="N1570" s="86">
        <v>55.0</v>
      </c>
      <c r="O1570" s="86">
        <v>-2420.0</v>
      </c>
      <c r="P1570" s="87" t="s">
        <v>582</v>
      </c>
      <c r="Q1570" s="86">
        <v>-5.0</v>
      </c>
      <c r="R1570" s="86">
        <v>20.0</v>
      </c>
      <c r="S1570" s="88">
        <v>3050.0</v>
      </c>
      <c r="T1570" s="88">
        <v>30.54</v>
      </c>
      <c r="U1570" s="89">
        <v>46132.0</v>
      </c>
      <c r="V1570" s="84"/>
      <c r="W1570" s="90"/>
    </row>
    <row r="1571">
      <c r="A1571" s="83" t="s">
        <v>3822</v>
      </c>
      <c r="B1571" s="84" t="s">
        <v>3823</v>
      </c>
      <c r="C1571" s="84" t="s">
        <v>533</v>
      </c>
      <c r="D1571" s="86">
        <v>1580.0</v>
      </c>
      <c r="E1571" s="86">
        <v>5.0</v>
      </c>
      <c r="F1571" s="86">
        <v>0.32</v>
      </c>
      <c r="G1571" s="87" t="s">
        <v>558</v>
      </c>
      <c r="H1571" s="86">
        <v>2.23</v>
      </c>
      <c r="I1571" s="86">
        <v>1.0</v>
      </c>
      <c r="J1571" s="86">
        <v>543.0</v>
      </c>
      <c r="K1571" s="86">
        <v>1.19</v>
      </c>
      <c r="L1571" s="86">
        <v>1613.0</v>
      </c>
      <c r="M1571" s="86">
        <v>1657.0</v>
      </c>
      <c r="N1571" s="86">
        <v>1638.21</v>
      </c>
      <c r="O1571" s="86">
        <v>-6.0</v>
      </c>
      <c r="P1571" s="87" t="s">
        <v>544</v>
      </c>
      <c r="Q1571" s="86">
        <v>0.0</v>
      </c>
      <c r="R1571" s="86">
        <v>6.0</v>
      </c>
      <c r="S1571" s="88">
        <v>0.0</v>
      </c>
      <c r="T1571" s="88">
        <v>0.0</v>
      </c>
      <c r="U1571" s="89">
        <v>46132.0</v>
      </c>
      <c r="V1571" s="84"/>
      <c r="W1571" s="90"/>
    </row>
    <row r="1572">
      <c r="A1572" s="83" t="s">
        <v>3824</v>
      </c>
      <c r="B1572" s="84" t="s">
        <v>3825</v>
      </c>
      <c r="C1572" s="84" t="s">
        <v>691</v>
      </c>
      <c r="D1572" s="86">
        <v>67.8</v>
      </c>
      <c r="E1572" s="86">
        <v>-0.5</v>
      </c>
      <c r="F1572" s="86">
        <v>-0.73</v>
      </c>
      <c r="G1572" s="87" t="s">
        <v>570</v>
      </c>
      <c r="H1572" s="86">
        <v>3.52</v>
      </c>
      <c r="I1572" s="86">
        <v>0.0</v>
      </c>
      <c r="J1572" s="86">
        <v>62.0</v>
      </c>
      <c r="K1572" s="86">
        <v>0.13</v>
      </c>
      <c r="L1572" s="86">
        <v>66.52</v>
      </c>
      <c r="M1572" s="86">
        <v>66.24</v>
      </c>
      <c r="N1572" s="86">
        <v>66.89</v>
      </c>
      <c r="O1572" s="86">
        <v>0.0</v>
      </c>
      <c r="P1572" s="87" t="s">
        <v>549</v>
      </c>
      <c r="Q1572" s="86">
        <v>0.0</v>
      </c>
      <c r="R1572" s="86">
        <v>0.0</v>
      </c>
      <c r="S1572" s="88">
        <v>8.0</v>
      </c>
      <c r="T1572" s="88">
        <v>12.9</v>
      </c>
      <c r="U1572" s="89">
        <v>46132.0</v>
      </c>
      <c r="V1572" s="84"/>
      <c r="W1572" s="90"/>
    </row>
    <row r="1573">
      <c r="A1573" s="83" t="s">
        <v>3826</v>
      </c>
      <c r="B1573" s="84" t="s">
        <v>3827</v>
      </c>
      <c r="C1573" s="84" t="s">
        <v>569</v>
      </c>
      <c r="D1573" s="86">
        <v>138.0</v>
      </c>
      <c r="E1573" s="86">
        <v>3.0</v>
      </c>
      <c r="F1573" s="86">
        <v>2.22</v>
      </c>
      <c r="G1573" s="87" t="s">
        <v>534</v>
      </c>
      <c r="H1573" s="86">
        <v>24.03</v>
      </c>
      <c r="I1573" s="86">
        <v>2.0</v>
      </c>
      <c r="J1573" s="86">
        <v>419.0</v>
      </c>
      <c r="K1573" s="86">
        <v>2.01</v>
      </c>
      <c r="L1573" s="86">
        <v>128.2</v>
      </c>
      <c r="M1573" s="86">
        <v>114.28</v>
      </c>
      <c r="N1573" s="86">
        <v>105.98</v>
      </c>
      <c r="O1573" s="86">
        <v>38.0</v>
      </c>
      <c r="P1573" s="87" t="s">
        <v>530</v>
      </c>
      <c r="Q1573" s="86">
        <v>0.0</v>
      </c>
      <c r="R1573" s="86">
        <v>0.0</v>
      </c>
      <c r="S1573" s="88">
        <v>137.0</v>
      </c>
      <c r="T1573" s="88">
        <v>32.7</v>
      </c>
      <c r="U1573" s="89">
        <v>46132.0</v>
      </c>
      <c r="V1573" s="84" t="s">
        <v>3828</v>
      </c>
      <c r="W1573" s="91">
        <v>46128.0</v>
      </c>
    </row>
    <row r="1574">
      <c r="A1574" s="83" t="s">
        <v>3829</v>
      </c>
      <c r="B1574" s="84" t="s">
        <v>3830</v>
      </c>
      <c r="C1574" s="84" t="s">
        <v>533</v>
      </c>
      <c r="D1574" s="86">
        <v>4385.0</v>
      </c>
      <c r="E1574" s="86">
        <v>310.0</v>
      </c>
      <c r="F1574" s="86">
        <v>7.61</v>
      </c>
      <c r="G1574" s="87" t="s">
        <v>554</v>
      </c>
      <c r="H1574" s="86">
        <v>34.13</v>
      </c>
      <c r="I1574" s="86">
        <v>3.0</v>
      </c>
      <c r="J1574" s="86">
        <v>1292.0</v>
      </c>
      <c r="K1574" s="86">
        <v>1.73</v>
      </c>
      <c r="L1574" s="86">
        <v>3774.0</v>
      </c>
      <c r="M1574" s="86">
        <v>3357.5</v>
      </c>
      <c r="N1574" s="86">
        <v>3030.75</v>
      </c>
      <c r="O1574" s="86">
        <v>-177.0</v>
      </c>
      <c r="P1574" s="87" t="s">
        <v>664</v>
      </c>
      <c r="Q1574" s="86">
        <v>198.0</v>
      </c>
      <c r="R1574" s="86">
        <v>-13.0</v>
      </c>
      <c r="S1574" s="88">
        <v>533.0</v>
      </c>
      <c r="T1574" s="88">
        <v>41.25</v>
      </c>
      <c r="U1574" s="89">
        <v>46132.0</v>
      </c>
      <c r="V1574" s="84"/>
      <c r="W1574" s="90"/>
    </row>
    <row r="1575">
      <c r="A1575" s="83" t="s">
        <v>3831</v>
      </c>
      <c r="B1575" s="84" t="s">
        <v>3832</v>
      </c>
      <c r="C1575" s="84" t="s">
        <v>707</v>
      </c>
      <c r="D1575" s="86">
        <v>47.3</v>
      </c>
      <c r="E1575" s="86">
        <v>0.1</v>
      </c>
      <c r="F1575" s="86">
        <v>0.21</v>
      </c>
      <c r="G1575" s="87" t="s">
        <v>575</v>
      </c>
      <c r="H1575" s="86">
        <v>1.07</v>
      </c>
      <c r="I1575" s="86">
        <v>0.0</v>
      </c>
      <c r="J1575" s="86">
        <v>668.0</v>
      </c>
      <c r="K1575" s="86">
        <v>0.25</v>
      </c>
      <c r="L1575" s="86">
        <v>47.22</v>
      </c>
      <c r="M1575" s="86">
        <v>46.41</v>
      </c>
      <c r="N1575" s="86">
        <v>46.27</v>
      </c>
      <c r="O1575" s="86">
        <v>112.0</v>
      </c>
      <c r="P1575" s="87" t="s">
        <v>578</v>
      </c>
      <c r="Q1575" s="86">
        <v>-8.0</v>
      </c>
      <c r="R1575" s="86">
        <v>4.0</v>
      </c>
      <c r="S1575" s="88">
        <v>93.0</v>
      </c>
      <c r="T1575" s="88">
        <v>13.92</v>
      </c>
      <c r="U1575" s="89">
        <v>46132.0</v>
      </c>
      <c r="V1575" s="84"/>
      <c r="W1575" s="90"/>
    </row>
    <row r="1576">
      <c r="A1576" s="83" t="s">
        <v>3833</v>
      </c>
      <c r="B1576" s="84" t="s">
        <v>3834</v>
      </c>
      <c r="C1576" s="84" t="s">
        <v>557</v>
      </c>
      <c r="D1576" s="86">
        <v>30.45</v>
      </c>
      <c r="E1576" s="86">
        <v>0.3</v>
      </c>
      <c r="F1576" s="86">
        <v>1.0</v>
      </c>
      <c r="G1576" s="87" t="s">
        <v>520</v>
      </c>
      <c r="H1576" s="86">
        <v>1.63</v>
      </c>
      <c r="I1576" s="86">
        <v>1.0</v>
      </c>
      <c r="J1576" s="86">
        <v>1187.0</v>
      </c>
      <c r="K1576" s="86">
        <v>1.08</v>
      </c>
      <c r="L1576" s="86">
        <v>30.19</v>
      </c>
      <c r="M1576" s="86">
        <v>29.16</v>
      </c>
      <c r="N1576" s="86">
        <v>28.91</v>
      </c>
      <c r="O1576" s="86">
        <v>7.0</v>
      </c>
      <c r="P1576" s="87" t="s">
        <v>520</v>
      </c>
      <c r="Q1576" s="86">
        <v>0.0</v>
      </c>
      <c r="R1576" s="86">
        <v>-13.0</v>
      </c>
      <c r="S1576" s="88">
        <v>378.0</v>
      </c>
      <c r="T1576" s="88">
        <v>31.84</v>
      </c>
      <c r="U1576" s="89">
        <v>46132.0</v>
      </c>
      <c r="V1576" s="84"/>
      <c r="W1576" s="90"/>
    </row>
    <row r="1577">
      <c r="A1577" s="83" t="s">
        <v>3835</v>
      </c>
      <c r="B1577" s="84" t="s">
        <v>3836</v>
      </c>
      <c r="C1577" s="84" t="s">
        <v>561</v>
      </c>
      <c r="D1577" s="86">
        <v>38.65</v>
      </c>
      <c r="E1577" s="86">
        <v>2.05</v>
      </c>
      <c r="F1577" s="86">
        <v>5.6</v>
      </c>
      <c r="G1577" s="87" t="s">
        <v>554</v>
      </c>
      <c r="H1577" s="86">
        <v>13.05</v>
      </c>
      <c r="I1577" s="86">
        <v>0.0</v>
      </c>
      <c r="J1577" s="86">
        <v>3937.0</v>
      </c>
      <c r="K1577" s="86">
        <v>1.45</v>
      </c>
      <c r="L1577" s="86">
        <v>36.29</v>
      </c>
      <c r="M1577" s="86">
        <v>35.02</v>
      </c>
      <c r="N1577" s="86">
        <v>33.94</v>
      </c>
      <c r="O1577" s="86">
        <v>1980.0</v>
      </c>
      <c r="P1577" s="87" t="s">
        <v>554</v>
      </c>
      <c r="Q1577" s="86">
        <v>0.0</v>
      </c>
      <c r="R1577" s="86">
        <v>2.0</v>
      </c>
      <c r="S1577" s="88">
        <v>540.0</v>
      </c>
      <c r="T1577" s="88">
        <v>13.72</v>
      </c>
      <c r="U1577" s="89">
        <v>46132.0</v>
      </c>
      <c r="V1577" s="84"/>
      <c r="W1577" s="90"/>
    </row>
    <row r="1578">
      <c r="A1578" s="83" t="s">
        <v>3837</v>
      </c>
      <c r="B1578" s="84" t="s">
        <v>3838</v>
      </c>
      <c r="C1578" s="84" t="s">
        <v>523</v>
      </c>
      <c r="D1578" s="86">
        <v>169.5</v>
      </c>
      <c r="E1578" s="86">
        <v>3.0</v>
      </c>
      <c r="F1578" s="86">
        <v>1.8</v>
      </c>
      <c r="G1578" s="87" t="s">
        <v>674</v>
      </c>
      <c r="H1578" s="86">
        <v>12.59</v>
      </c>
      <c r="I1578" s="86">
        <v>1.0</v>
      </c>
      <c r="J1578" s="86">
        <v>537.0</v>
      </c>
      <c r="K1578" s="86">
        <v>0.81</v>
      </c>
      <c r="L1578" s="86">
        <v>161.8</v>
      </c>
      <c r="M1578" s="86">
        <v>158.89</v>
      </c>
      <c r="N1578" s="86">
        <v>158.89</v>
      </c>
      <c r="O1578" s="86">
        <v>64.0</v>
      </c>
      <c r="P1578" s="87" t="s">
        <v>540</v>
      </c>
      <c r="Q1578" s="86">
        <v>0.0</v>
      </c>
      <c r="R1578" s="86">
        <v>-5.0</v>
      </c>
      <c r="S1578" s="88">
        <v>0.0</v>
      </c>
      <c r="T1578" s="88">
        <v>0.0</v>
      </c>
      <c r="U1578" s="89">
        <v>46132.0</v>
      </c>
      <c r="V1578" s="84"/>
      <c r="W1578" s="90"/>
    </row>
    <row r="1579">
      <c r="A1579" s="83" t="s">
        <v>3839</v>
      </c>
      <c r="B1579" s="84" t="s">
        <v>3840</v>
      </c>
      <c r="C1579" s="84" t="s">
        <v>533</v>
      </c>
      <c r="D1579" s="86">
        <v>415.0</v>
      </c>
      <c r="E1579" s="86">
        <v>0.0</v>
      </c>
      <c r="F1579" s="86">
        <v>0.0</v>
      </c>
      <c r="G1579" s="87" t="s">
        <v>582</v>
      </c>
      <c r="H1579" s="86">
        <v>5.1</v>
      </c>
      <c r="I1579" s="86">
        <v>0.0</v>
      </c>
      <c r="J1579" s="86">
        <v>6356.0</v>
      </c>
      <c r="K1579" s="86">
        <v>1.04</v>
      </c>
      <c r="L1579" s="86">
        <v>409.1</v>
      </c>
      <c r="M1579" s="86">
        <v>400.95</v>
      </c>
      <c r="N1579" s="86">
        <v>392.45</v>
      </c>
      <c r="O1579" s="86">
        <v>-1085.0</v>
      </c>
      <c r="P1579" s="87" t="s">
        <v>582</v>
      </c>
      <c r="Q1579" s="86">
        <v>-490.0</v>
      </c>
      <c r="R1579" s="86">
        <v>-62.0</v>
      </c>
      <c r="S1579" s="88">
        <v>1412.0</v>
      </c>
      <c r="T1579" s="88">
        <v>22.22</v>
      </c>
      <c r="U1579" s="89">
        <v>46132.0</v>
      </c>
      <c r="V1579" s="84"/>
      <c r="W1579" s="90"/>
    </row>
    <row r="1580">
      <c r="A1580" s="83" t="s">
        <v>3841</v>
      </c>
      <c r="B1580" s="84" t="s">
        <v>3842</v>
      </c>
      <c r="C1580" s="84" t="s">
        <v>565</v>
      </c>
      <c r="D1580" s="86">
        <v>91.0</v>
      </c>
      <c r="E1580" s="86">
        <v>5.1</v>
      </c>
      <c r="F1580" s="86">
        <v>5.94</v>
      </c>
      <c r="G1580" s="87" t="s">
        <v>534</v>
      </c>
      <c r="H1580" s="86">
        <v>25.25</v>
      </c>
      <c r="I1580" s="86">
        <v>3.0</v>
      </c>
      <c r="J1580" s="86">
        <v>14357.0</v>
      </c>
      <c r="K1580" s="86">
        <v>28.19</v>
      </c>
      <c r="L1580" s="86">
        <v>83.08</v>
      </c>
      <c r="M1580" s="86">
        <v>74.82</v>
      </c>
      <c r="N1580" s="86">
        <v>69.36</v>
      </c>
      <c r="O1580" s="86">
        <v>-1046.0</v>
      </c>
      <c r="P1580" s="87" t="s">
        <v>562</v>
      </c>
      <c r="Q1580" s="86">
        <v>0.0</v>
      </c>
      <c r="R1580" s="86">
        <v>-7.0</v>
      </c>
      <c r="S1580" s="88">
        <v>8599.0</v>
      </c>
      <c r="T1580" s="88">
        <v>59.89</v>
      </c>
      <c r="U1580" s="89">
        <v>46132.0</v>
      </c>
      <c r="V1580" s="84"/>
      <c r="W1580" s="84"/>
    </row>
    <row r="1581">
      <c r="A1581" s="83" t="s">
        <v>3843</v>
      </c>
      <c r="B1581" s="84" t="s">
        <v>3844</v>
      </c>
      <c r="C1581" s="84" t="s">
        <v>533</v>
      </c>
      <c r="D1581" s="86">
        <v>90.3</v>
      </c>
      <c r="E1581" s="86">
        <v>1.9</v>
      </c>
      <c r="F1581" s="86">
        <v>2.15</v>
      </c>
      <c r="G1581" s="87" t="s">
        <v>539</v>
      </c>
      <c r="H1581" s="86">
        <v>-5.01</v>
      </c>
      <c r="I1581" s="86">
        <v>1.0</v>
      </c>
      <c r="J1581" s="86">
        <v>8411.0</v>
      </c>
      <c r="K1581" s="86">
        <v>1.48</v>
      </c>
      <c r="L1581" s="86">
        <v>89.54</v>
      </c>
      <c r="M1581" s="86">
        <v>91.01</v>
      </c>
      <c r="N1581" s="86">
        <v>91.1</v>
      </c>
      <c r="O1581" s="86">
        <v>2870.0</v>
      </c>
      <c r="P1581" s="87" t="s">
        <v>520</v>
      </c>
      <c r="Q1581" s="86">
        <v>-205.0</v>
      </c>
      <c r="R1581" s="86">
        <v>337.0</v>
      </c>
      <c r="S1581" s="88">
        <v>2629.0</v>
      </c>
      <c r="T1581" s="88">
        <v>31.26</v>
      </c>
      <c r="U1581" s="89">
        <v>46132.0</v>
      </c>
      <c r="V1581" s="84"/>
      <c r="W1581" s="90"/>
    </row>
    <row r="1582">
      <c r="A1582" s="83" t="s">
        <v>3845</v>
      </c>
      <c r="B1582" s="84" t="s">
        <v>3846</v>
      </c>
      <c r="C1582" s="84" t="s">
        <v>639</v>
      </c>
      <c r="D1582" s="86">
        <v>83.9</v>
      </c>
      <c r="E1582" s="86">
        <v>1.1</v>
      </c>
      <c r="F1582" s="86">
        <v>1.33</v>
      </c>
      <c r="G1582" s="87" t="s">
        <v>554</v>
      </c>
      <c r="H1582" s="86">
        <v>10.32</v>
      </c>
      <c r="I1582" s="86">
        <v>0.0</v>
      </c>
      <c r="J1582" s="86">
        <v>2391.0</v>
      </c>
      <c r="K1582" s="86">
        <v>1.63</v>
      </c>
      <c r="L1582" s="86">
        <v>79.8</v>
      </c>
      <c r="M1582" s="86">
        <v>76.47</v>
      </c>
      <c r="N1582" s="86">
        <v>72.39</v>
      </c>
      <c r="O1582" s="86">
        <v>249.0</v>
      </c>
      <c r="P1582" s="87" t="s">
        <v>540</v>
      </c>
      <c r="Q1582" s="86">
        <v>0.0</v>
      </c>
      <c r="R1582" s="86">
        <v>0.0</v>
      </c>
      <c r="S1582" s="88">
        <v>512.0</v>
      </c>
      <c r="T1582" s="88">
        <v>21.41</v>
      </c>
      <c r="U1582" s="89">
        <v>46132.0</v>
      </c>
      <c r="V1582" s="84"/>
      <c r="W1582" s="90"/>
    </row>
    <row r="1583">
      <c r="A1583" s="83" t="s">
        <v>3847</v>
      </c>
      <c r="B1583" s="84" t="s">
        <v>3848</v>
      </c>
      <c r="C1583" s="84" t="s">
        <v>543</v>
      </c>
      <c r="D1583" s="86">
        <v>54.2</v>
      </c>
      <c r="E1583" s="86">
        <v>-0.3</v>
      </c>
      <c r="F1583" s="86">
        <v>-0.55</v>
      </c>
      <c r="G1583" s="87" t="s">
        <v>664</v>
      </c>
      <c r="H1583" s="86">
        <v>-1.28</v>
      </c>
      <c r="I1583" s="86">
        <v>0.0</v>
      </c>
      <c r="J1583" s="86">
        <v>1026.0</v>
      </c>
      <c r="K1583" s="86">
        <v>0.19</v>
      </c>
      <c r="L1583" s="86">
        <v>54.58</v>
      </c>
      <c r="M1583" s="86">
        <v>54.55</v>
      </c>
      <c r="N1583" s="86">
        <v>54.94</v>
      </c>
      <c r="O1583" s="86">
        <v>-482.0</v>
      </c>
      <c r="P1583" s="87" t="s">
        <v>524</v>
      </c>
      <c r="Q1583" s="86">
        <v>-33.0</v>
      </c>
      <c r="R1583" s="86">
        <v>-5.0</v>
      </c>
      <c r="S1583" s="88">
        <v>124.0</v>
      </c>
      <c r="T1583" s="88">
        <v>12.09</v>
      </c>
      <c r="U1583" s="89">
        <v>46132.0</v>
      </c>
      <c r="V1583" s="84"/>
      <c r="W1583" s="90"/>
    </row>
    <row r="1584">
      <c r="A1584" s="83" t="s">
        <v>3849</v>
      </c>
      <c r="B1584" s="84" t="s">
        <v>3850</v>
      </c>
      <c r="C1584" s="84" t="s">
        <v>547</v>
      </c>
      <c r="D1584" s="86">
        <v>20.5</v>
      </c>
      <c r="E1584" s="86">
        <v>0.1</v>
      </c>
      <c r="F1584" s="86">
        <v>0.49</v>
      </c>
      <c r="G1584" s="87" t="s">
        <v>674</v>
      </c>
      <c r="H1584" s="86">
        <v>0.24</v>
      </c>
      <c r="I1584" s="86">
        <v>0.0</v>
      </c>
      <c r="J1584" s="86">
        <v>588.0</v>
      </c>
      <c r="K1584" s="86">
        <v>0.18</v>
      </c>
      <c r="L1584" s="86">
        <v>20.44</v>
      </c>
      <c r="M1584" s="86">
        <v>20.51</v>
      </c>
      <c r="N1584" s="86">
        <v>20.55</v>
      </c>
      <c r="O1584" s="86">
        <v>112.0</v>
      </c>
      <c r="P1584" s="87" t="s">
        <v>674</v>
      </c>
      <c r="Q1584" s="86">
        <v>0.0</v>
      </c>
      <c r="R1584" s="86">
        <v>0.0</v>
      </c>
      <c r="S1584" s="88">
        <v>131.0</v>
      </c>
      <c r="T1584" s="88">
        <v>22.28</v>
      </c>
      <c r="U1584" s="89">
        <v>46132.0</v>
      </c>
      <c r="V1584" s="84"/>
      <c r="W1584" s="90"/>
    </row>
    <row r="1585">
      <c r="A1585" s="83" t="s">
        <v>3851</v>
      </c>
      <c r="B1585" s="84" t="s">
        <v>3852</v>
      </c>
      <c r="C1585" s="84" t="s">
        <v>663</v>
      </c>
      <c r="D1585" s="86">
        <v>46.9</v>
      </c>
      <c r="E1585" s="86">
        <v>1.7</v>
      </c>
      <c r="F1585" s="86">
        <v>3.76</v>
      </c>
      <c r="G1585" s="87" t="s">
        <v>520</v>
      </c>
      <c r="H1585" s="86">
        <v>3.88</v>
      </c>
      <c r="I1585" s="86">
        <v>0.0</v>
      </c>
      <c r="J1585" s="86">
        <v>756.0</v>
      </c>
      <c r="K1585" s="86">
        <v>0.97</v>
      </c>
      <c r="L1585" s="86">
        <v>45.33</v>
      </c>
      <c r="M1585" s="86">
        <v>45.36</v>
      </c>
      <c r="N1585" s="86">
        <v>45.93</v>
      </c>
      <c r="O1585" s="86">
        <v>239.0</v>
      </c>
      <c r="P1585" s="87" t="s">
        <v>540</v>
      </c>
      <c r="Q1585" s="86">
        <v>0.0</v>
      </c>
      <c r="R1585" s="86">
        <v>-2.0</v>
      </c>
      <c r="S1585" s="88">
        <v>119.0</v>
      </c>
      <c r="T1585" s="88">
        <v>15.74</v>
      </c>
      <c r="U1585" s="89">
        <v>46132.0</v>
      </c>
      <c r="V1585" s="84"/>
      <c r="W1585" s="90"/>
    </row>
    <row r="1586">
      <c r="A1586" s="83" t="s">
        <v>3853</v>
      </c>
      <c r="B1586" s="84" t="s">
        <v>3854</v>
      </c>
      <c r="C1586" s="84" t="s">
        <v>547</v>
      </c>
      <c r="D1586" s="86">
        <v>162.5</v>
      </c>
      <c r="E1586" s="86">
        <v>-1.0</v>
      </c>
      <c r="F1586" s="86">
        <v>-0.61</v>
      </c>
      <c r="G1586" s="87" t="s">
        <v>524</v>
      </c>
      <c r="H1586" s="86">
        <v>1.1</v>
      </c>
      <c r="I1586" s="86">
        <v>0.0</v>
      </c>
      <c r="J1586" s="86">
        <v>77.0</v>
      </c>
      <c r="K1586" s="86">
        <v>0.14</v>
      </c>
      <c r="L1586" s="86">
        <v>161.8</v>
      </c>
      <c r="M1586" s="86">
        <v>158.95</v>
      </c>
      <c r="N1586" s="86">
        <v>159.38</v>
      </c>
      <c r="O1586" s="86">
        <v>-16.0</v>
      </c>
      <c r="P1586" s="87" t="s">
        <v>585</v>
      </c>
      <c r="Q1586" s="86">
        <v>0.0</v>
      </c>
      <c r="R1586" s="86">
        <v>0.0</v>
      </c>
      <c r="S1586" s="88">
        <v>11.0</v>
      </c>
      <c r="T1586" s="88">
        <v>14.29</v>
      </c>
      <c r="U1586" s="89">
        <v>46132.0</v>
      </c>
      <c r="V1586" s="84"/>
      <c r="W1586" s="90"/>
    </row>
    <row r="1587">
      <c r="A1587" s="83" t="s">
        <v>3855</v>
      </c>
      <c r="B1587" s="84" t="s">
        <v>3856</v>
      </c>
      <c r="C1587" s="84" t="s">
        <v>565</v>
      </c>
      <c r="D1587" s="86">
        <v>21.8</v>
      </c>
      <c r="E1587" s="86">
        <v>-0.2</v>
      </c>
      <c r="F1587" s="86">
        <v>-0.91</v>
      </c>
      <c r="G1587" s="87" t="s">
        <v>566</v>
      </c>
      <c r="H1587" s="86">
        <v>0.96</v>
      </c>
      <c r="I1587" s="86">
        <v>0.0</v>
      </c>
      <c r="J1587" s="86">
        <v>250.0</v>
      </c>
      <c r="K1587" s="86">
        <v>0.29</v>
      </c>
      <c r="L1587" s="86">
        <v>22.02</v>
      </c>
      <c r="M1587" s="86">
        <v>21.97</v>
      </c>
      <c r="N1587" s="86">
        <v>22.02</v>
      </c>
      <c r="O1587" s="86">
        <v>-45.0</v>
      </c>
      <c r="P1587" s="87" t="s">
        <v>566</v>
      </c>
      <c r="Q1587" s="86">
        <v>0.0</v>
      </c>
      <c r="R1587" s="86">
        <v>-6.0</v>
      </c>
      <c r="S1587" s="88">
        <v>32.0</v>
      </c>
      <c r="T1587" s="88">
        <v>12.8</v>
      </c>
      <c r="U1587" s="89">
        <v>46132.0</v>
      </c>
      <c r="V1587" s="84"/>
      <c r="W1587" s="90"/>
    </row>
    <row r="1588">
      <c r="A1588" s="83" t="s">
        <v>3857</v>
      </c>
      <c r="B1588" s="84" t="s">
        <v>3858</v>
      </c>
      <c r="C1588" s="84" t="s">
        <v>547</v>
      </c>
      <c r="D1588" s="86">
        <v>120.0</v>
      </c>
      <c r="E1588" s="86">
        <v>2.0</v>
      </c>
      <c r="F1588" s="86">
        <v>1.69</v>
      </c>
      <c r="G1588" s="87" t="s">
        <v>534</v>
      </c>
      <c r="H1588" s="86">
        <v>8.81</v>
      </c>
      <c r="I1588" s="86">
        <v>0.0</v>
      </c>
      <c r="J1588" s="86">
        <v>13299.0</v>
      </c>
      <c r="K1588" s="86">
        <v>0.78</v>
      </c>
      <c r="L1588" s="86">
        <v>116.8</v>
      </c>
      <c r="M1588" s="86">
        <v>112.75</v>
      </c>
      <c r="N1588" s="86">
        <v>110.45</v>
      </c>
      <c r="O1588" s="86">
        <v>6622.0</v>
      </c>
      <c r="P1588" s="87" t="s">
        <v>554</v>
      </c>
      <c r="Q1588" s="86">
        <v>-1884.0</v>
      </c>
      <c r="R1588" s="86">
        <v>-7.0</v>
      </c>
      <c r="S1588" s="88">
        <v>2348.0</v>
      </c>
      <c r="T1588" s="88">
        <v>17.66</v>
      </c>
      <c r="U1588" s="89">
        <v>46132.0</v>
      </c>
      <c r="V1588" s="84"/>
      <c r="W1588" s="90"/>
    </row>
    <row r="1589">
      <c r="A1589" s="83" t="s">
        <v>3859</v>
      </c>
      <c r="B1589" s="84" t="s">
        <v>3860</v>
      </c>
      <c r="C1589" s="84" t="s">
        <v>639</v>
      </c>
      <c r="D1589" s="86">
        <v>52.6</v>
      </c>
      <c r="E1589" s="86">
        <v>-0.9</v>
      </c>
      <c r="F1589" s="86">
        <v>-1.68</v>
      </c>
      <c r="G1589" s="87" t="s">
        <v>664</v>
      </c>
      <c r="H1589" s="86">
        <v>-5.32</v>
      </c>
      <c r="I1589" s="86">
        <v>0.0</v>
      </c>
      <c r="J1589" s="86">
        <v>153.0</v>
      </c>
      <c r="K1589" s="86">
        <v>0.24</v>
      </c>
      <c r="L1589" s="86">
        <v>53.78</v>
      </c>
      <c r="M1589" s="86">
        <v>54.55</v>
      </c>
      <c r="N1589" s="86">
        <v>55.11</v>
      </c>
      <c r="O1589" s="86">
        <v>-58.0</v>
      </c>
      <c r="P1589" s="87" t="s">
        <v>664</v>
      </c>
      <c r="Q1589" s="86">
        <v>0.0</v>
      </c>
      <c r="R1589" s="86">
        <v>-9.0</v>
      </c>
      <c r="S1589" s="88">
        <v>15.0</v>
      </c>
      <c r="T1589" s="88">
        <v>9.8</v>
      </c>
      <c r="U1589" s="89">
        <v>46132.0</v>
      </c>
      <c r="V1589" s="84"/>
      <c r="W1589" s="90"/>
    </row>
    <row r="1590">
      <c r="A1590" s="83" t="s">
        <v>3861</v>
      </c>
      <c r="B1590" s="84" t="s">
        <v>3862</v>
      </c>
      <c r="C1590" s="84" t="s">
        <v>533</v>
      </c>
      <c r="D1590" s="86">
        <v>461.5</v>
      </c>
      <c r="E1590" s="86">
        <v>19.5</v>
      </c>
      <c r="F1590" s="86">
        <v>4.41</v>
      </c>
      <c r="G1590" s="87" t="s">
        <v>525</v>
      </c>
      <c r="H1590" s="86">
        <v>10.29</v>
      </c>
      <c r="I1590" s="86">
        <v>1.0</v>
      </c>
      <c r="J1590" s="86">
        <v>22395.0</v>
      </c>
      <c r="K1590" s="86">
        <v>0.5</v>
      </c>
      <c r="L1590" s="86">
        <v>444.9</v>
      </c>
      <c r="M1590" s="86">
        <v>416.2</v>
      </c>
      <c r="N1590" s="86">
        <v>381.82</v>
      </c>
      <c r="O1590" s="86">
        <v>365.0</v>
      </c>
      <c r="P1590" s="87" t="s">
        <v>558</v>
      </c>
      <c r="Q1590" s="86">
        <v>401.0</v>
      </c>
      <c r="R1590" s="86">
        <v>-103.0</v>
      </c>
      <c r="S1590" s="88">
        <v>4616.0</v>
      </c>
      <c r="T1590" s="88">
        <v>20.61</v>
      </c>
      <c r="U1590" s="89">
        <v>46132.0</v>
      </c>
      <c r="V1590" s="84"/>
      <c r="W1590" s="90"/>
    </row>
    <row r="1591">
      <c r="A1591" s="83" t="s">
        <v>3863</v>
      </c>
      <c r="B1591" s="84" t="s">
        <v>3864</v>
      </c>
      <c r="C1591" s="84" t="s">
        <v>533</v>
      </c>
      <c r="D1591" s="86">
        <v>51.4</v>
      </c>
      <c r="E1591" s="86">
        <v>-1.2</v>
      </c>
      <c r="F1591" s="86">
        <v>-2.28</v>
      </c>
      <c r="G1591" s="87" t="s">
        <v>566</v>
      </c>
      <c r="H1591" s="86">
        <v>-5.75</v>
      </c>
      <c r="I1591" s="86">
        <v>0.0</v>
      </c>
      <c r="J1591" s="86">
        <v>99368.0</v>
      </c>
      <c r="K1591" s="86">
        <v>2.33</v>
      </c>
      <c r="L1591" s="86">
        <v>53.16</v>
      </c>
      <c r="M1591" s="86">
        <v>54.13</v>
      </c>
      <c r="N1591" s="86">
        <v>57.76</v>
      </c>
      <c r="O1591" s="86">
        <v>30632.0</v>
      </c>
      <c r="P1591" s="87" t="s">
        <v>575</v>
      </c>
      <c r="Q1591" s="86">
        <v>0.0</v>
      </c>
      <c r="R1591" s="86">
        <v>-227.0</v>
      </c>
      <c r="S1591" s="88">
        <v>39011.0</v>
      </c>
      <c r="T1591" s="88">
        <v>39.26</v>
      </c>
      <c r="U1591" s="89">
        <v>46132.0</v>
      </c>
      <c r="V1591" s="84" t="s">
        <v>3865</v>
      </c>
      <c r="W1591" s="90"/>
    </row>
    <row r="1592">
      <c r="A1592" s="83" t="s">
        <v>3866</v>
      </c>
      <c r="B1592" s="84" t="s">
        <v>3867</v>
      </c>
      <c r="C1592" s="84" t="s">
        <v>565</v>
      </c>
      <c r="D1592" s="86">
        <v>891.0</v>
      </c>
      <c r="E1592" s="86">
        <v>19.0</v>
      </c>
      <c r="F1592" s="86">
        <v>2.18</v>
      </c>
      <c r="G1592" s="87" t="s">
        <v>589</v>
      </c>
      <c r="H1592" s="86">
        <v>8.86</v>
      </c>
      <c r="I1592" s="86">
        <v>0.0</v>
      </c>
      <c r="J1592" s="86">
        <v>4978.0</v>
      </c>
      <c r="K1592" s="86">
        <v>1.58</v>
      </c>
      <c r="L1592" s="86">
        <v>868.4</v>
      </c>
      <c r="M1592" s="86">
        <v>839.4</v>
      </c>
      <c r="N1592" s="86">
        <v>849.8</v>
      </c>
      <c r="O1592" s="86">
        <v>372.0</v>
      </c>
      <c r="P1592" s="87" t="s">
        <v>530</v>
      </c>
      <c r="Q1592" s="86">
        <v>122.0</v>
      </c>
      <c r="R1592" s="86">
        <v>21.0</v>
      </c>
      <c r="S1592" s="88">
        <v>2241.0</v>
      </c>
      <c r="T1592" s="88">
        <v>45.02</v>
      </c>
      <c r="U1592" s="89">
        <v>46132.0</v>
      </c>
      <c r="V1592" s="84"/>
      <c r="W1592" s="90"/>
    </row>
    <row r="1593">
      <c r="A1593" s="83" t="s">
        <v>3868</v>
      </c>
      <c r="B1593" s="84" t="s">
        <v>3869</v>
      </c>
      <c r="C1593" s="84" t="s">
        <v>565</v>
      </c>
      <c r="D1593" s="86">
        <v>38.5</v>
      </c>
      <c r="E1593" s="86">
        <v>1.0</v>
      </c>
      <c r="F1593" s="86">
        <v>2.67</v>
      </c>
      <c r="G1593" s="87" t="s">
        <v>578</v>
      </c>
      <c r="H1593" s="86">
        <v>10.4</v>
      </c>
      <c r="I1593" s="86">
        <v>2.0</v>
      </c>
      <c r="J1593" s="86">
        <v>1438.0</v>
      </c>
      <c r="K1593" s="86">
        <v>2.41</v>
      </c>
      <c r="L1593" s="86">
        <v>36.95</v>
      </c>
      <c r="M1593" s="86">
        <v>35.09</v>
      </c>
      <c r="N1593" s="86">
        <v>33.9</v>
      </c>
      <c r="O1593" s="86">
        <v>-125.0</v>
      </c>
      <c r="P1593" s="87" t="s">
        <v>529</v>
      </c>
      <c r="Q1593" s="86">
        <v>0.0</v>
      </c>
      <c r="R1593" s="86">
        <v>0.0</v>
      </c>
      <c r="S1593" s="88">
        <v>515.0</v>
      </c>
      <c r="T1593" s="88">
        <v>35.81</v>
      </c>
      <c r="U1593" s="89">
        <v>46132.0</v>
      </c>
      <c r="V1593" s="84"/>
      <c r="W1593" s="90"/>
    </row>
    <row r="1594">
      <c r="A1594" s="83" t="s">
        <v>3870</v>
      </c>
      <c r="B1594" s="84" t="s">
        <v>3871</v>
      </c>
      <c r="C1594" s="84" t="s">
        <v>601</v>
      </c>
      <c r="D1594" s="86">
        <v>158.0</v>
      </c>
      <c r="E1594" s="86">
        <v>3.0</v>
      </c>
      <c r="F1594" s="86">
        <v>1.94</v>
      </c>
      <c r="G1594" s="87" t="s">
        <v>525</v>
      </c>
      <c r="H1594" s="86">
        <v>6.61</v>
      </c>
      <c r="I1594" s="86">
        <v>0.0</v>
      </c>
      <c r="J1594" s="86">
        <v>5323.0</v>
      </c>
      <c r="K1594" s="86">
        <v>0.46</v>
      </c>
      <c r="L1594" s="86">
        <v>153.7</v>
      </c>
      <c r="M1594" s="86">
        <v>149.45</v>
      </c>
      <c r="N1594" s="86">
        <v>146.53</v>
      </c>
      <c r="O1594" s="86">
        <v>887.0</v>
      </c>
      <c r="P1594" s="87" t="s">
        <v>575</v>
      </c>
      <c r="Q1594" s="86">
        <v>189.0</v>
      </c>
      <c r="R1594" s="86">
        <v>-22.0</v>
      </c>
      <c r="S1594" s="88">
        <v>960.0</v>
      </c>
      <c r="T1594" s="88">
        <v>18.03</v>
      </c>
      <c r="U1594" s="89">
        <v>46132.0</v>
      </c>
      <c r="V1594" s="84"/>
      <c r="W1594" s="90"/>
    </row>
    <row r="1595">
      <c r="A1595" s="83" t="s">
        <v>3872</v>
      </c>
      <c r="B1595" s="84" t="s">
        <v>3873</v>
      </c>
      <c r="C1595" s="84" t="s">
        <v>761</v>
      </c>
      <c r="D1595" s="86">
        <v>151.0</v>
      </c>
      <c r="E1595" s="86">
        <v>1.0</v>
      </c>
      <c r="F1595" s="86">
        <v>0.67</v>
      </c>
      <c r="G1595" s="87" t="s">
        <v>558</v>
      </c>
      <c r="H1595" s="86">
        <v>1.01</v>
      </c>
      <c r="I1595" s="86">
        <v>0.0</v>
      </c>
      <c r="J1595" s="86">
        <v>129.0</v>
      </c>
      <c r="K1595" s="86">
        <v>0.08</v>
      </c>
      <c r="L1595" s="86">
        <v>150.3</v>
      </c>
      <c r="M1595" s="86">
        <v>150.1</v>
      </c>
      <c r="N1595" s="86">
        <v>149.93</v>
      </c>
      <c r="O1595" s="86">
        <v>9.0</v>
      </c>
      <c r="P1595" s="87" t="s">
        <v>554</v>
      </c>
      <c r="Q1595" s="86">
        <v>3.0</v>
      </c>
      <c r="R1595" s="86">
        <v>0.0</v>
      </c>
      <c r="S1595" s="88">
        <v>10.0</v>
      </c>
      <c r="T1595" s="88">
        <v>7.75</v>
      </c>
      <c r="U1595" s="89">
        <v>46132.0</v>
      </c>
      <c r="V1595" s="84"/>
      <c r="W1595" s="90"/>
    </row>
    <row r="1596">
      <c r="A1596" s="83" t="s">
        <v>3874</v>
      </c>
      <c r="B1596" s="84" t="s">
        <v>3875</v>
      </c>
      <c r="C1596" s="84" t="s">
        <v>588</v>
      </c>
      <c r="D1596" s="86">
        <v>14.55</v>
      </c>
      <c r="E1596" s="86">
        <v>-0.1</v>
      </c>
      <c r="F1596" s="86">
        <v>-0.68</v>
      </c>
      <c r="G1596" s="87" t="s">
        <v>664</v>
      </c>
      <c r="H1596" s="86">
        <v>-1.35</v>
      </c>
      <c r="I1596" s="86">
        <v>0.0</v>
      </c>
      <c r="J1596" s="86">
        <v>2227.0</v>
      </c>
      <c r="K1596" s="86">
        <v>0.46</v>
      </c>
      <c r="L1596" s="86">
        <v>14.71</v>
      </c>
      <c r="M1596" s="86">
        <v>14.79</v>
      </c>
      <c r="N1596" s="86">
        <v>14.79</v>
      </c>
      <c r="O1596" s="86">
        <v>-547.0</v>
      </c>
      <c r="P1596" s="87" t="s">
        <v>566</v>
      </c>
      <c r="Q1596" s="86">
        <v>-147.0</v>
      </c>
      <c r="R1596" s="86">
        <v>2.0</v>
      </c>
      <c r="S1596" s="88">
        <v>164.0</v>
      </c>
      <c r="T1596" s="88">
        <v>7.36</v>
      </c>
      <c r="U1596" s="89">
        <v>46132.0</v>
      </c>
      <c r="V1596" s="84"/>
      <c r="W1596" s="90"/>
    </row>
    <row r="1597">
      <c r="A1597" s="83" t="s">
        <v>3876</v>
      </c>
      <c r="B1597" s="84" t="s">
        <v>3877</v>
      </c>
      <c r="C1597" s="84" t="s">
        <v>601</v>
      </c>
      <c r="D1597" s="86">
        <v>95.4</v>
      </c>
      <c r="E1597" s="86">
        <v>2.2</v>
      </c>
      <c r="F1597" s="86">
        <v>2.36</v>
      </c>
      <c r="G1597" s="87" t="s">
        <v>575</v>
      </c>
      <c r="H1597" s="86">
        <v>6.44</v>
      </c>
      <c r="I1597" s="86">
        <v>0.0</v>
      </c>
      <c r="J1597" s="86">
        <v>56.0</v>
      </c>
      <c r="K1597" s="86">
        <v>0.12</v>
      </c>
      <c r="L1597" s="86">
        <v>94.34</v>
      </c>
      <c r="M1597" s="86">
        <v>91.11</v>
      </c>
      <c r="N1597" s="86">
        <v>90.15</v>
      </c>
      <c r="O1597" s="86">
        <v>13.0</v>
      </c>
      <c r="P1597" s="87" t="s">
        <v>575</v>
      </c>
      <c r="Q1597" s="86">
        <v>0.0</v>
      </c>
      <c r="R1597" s="86">
        <v>0.0</v>
      </c>
      <c r="S1597" s="88">
        <v>7.0</v>
      </c>
      <c r="T1597" s="88">
        <v>12.5</v>
      </c>
      <c r="U1597" s="89">
        <v>46132.0</v>
      </c>
      <c r="V1597" s="84"/>
      <c r="W1597" s="90"/>
    </row>
    <row r="1598">
      <c r="A1598" s="83" t="s">
        <v>3878</v>
      </c>
      <c r="B1598" s="84" t="s">
        <v>3879</v>
      </c>
      <c r="C1598" s="84" t="s">
        <v>691</v>
      </c>
      <c r="D1598" s="86">
        <v>17.9</v>
      </c>
      <c r="E1598" s="86">
        <v>0.5</v>
      </c>
      <c r="F1598" s="86">
        <v>2.87</v>
      </c>
      <c r="G1598" s="87" t="s">
        <v>540</v>
      </c>
      <c r="H1598" s="86">
        <v>8.29</v>
      </c>
      <c r="I1598" s="86">
        <v>1.0</v>
      </c>
      <c r="J1598" s="86">
        <v>66.0</v>
      </c>
      <c r="K1598" s="86">
        <v>0.06</v>
      </c>
      <c r="L1598" s="86">
        <v>16.96</v>
      </c>
      <c r="M1598" s="86">
        <v>16.07</v>
      </c>
      <c r="N1598" s="86">
        <v>15.43</v>
      </c>
      <c r="O1598" s="86">
        <v>12.0</v>
      </c>
      <c r="P1598" s="87" t="s">
        <v>554</v>
      </c>
      <c r="Q1598" s="86">
        <v>0.0</v>
      </c>
      <c r="R1598" s="86">
        <v>0.0</v>
      </c>
      <c r="S1598" s="88">
        <v>0.0</v>
      </c>
      <c r="T1598" s="88">
        <v>0.0</v>
      </c>
      <c r="U1598" s="89">
        <v>46132.0</v>
      </c>
      <c r="V1598" s="84"/>
      <c r="W1598" s="90"/>
    </row>
    <row r="1599">
      <c r="A1599" s="83" t="s">
        <v>3880</v>
      </c>
      <c r="B1599" s="84" t="s">
        <v>3881</v>
      </c>
      <c r="C1599" s="84" t="s">
        <v>663</v>
      </c>
      <c r="D1599" s="86">
        <v>231.0</v>
      </c>
      <c r="E1599" s="86">
        <v>-1.0</v>
      </c>
      <c r="F1599" s="86">
        <v>-0.43</v>
      </c>
      <c r="G1599" s="87" t="s">
        <v>585</v>
      </c>
      <c r="H1599" s="86">
        <v>2.24</v>
      </c>
      <c r="I1599" s="86">
        <v>0.0</v>
      </c>
      <c r="J1599" s="86">
        <v>45.0</v>
      </c>
      <c r="K1599" s="86">
        <v>0.11</v>
      </c>
      <c r="L1599" s="86">
        <v>231.6</v>
      </c>
      <c r="M1599" s="86">
        <v>228.55</v>
      </c>
      <c r="N1599" s="86">
        <v>226.28</v>
      </c>
      <c r="O1599" s="86">
        <v>3.0</v>
      </c>
      <c r="P1599" s="87" t="s">
        <v>525</v>
      </c>
      <c r="Q1599" s="86">
        <v>0.0</v>
      </c>
      <c r="R1599" s="86">
        <v>0.0</v>
      </c>
      <c r="S1599" s="88">
        <v>5.0</v>
      </c>
      <c r="T1599" s="88">
        <v>11.11</v>
      </c>
      <c r="U1599" s="89">
        <v>46132.0</v>
      </c>
      <c r="V1599" s="84"/>
      <c r="W1599" s="90"/>
    </row>
    <row r="1600">
      <c r="A1600" s="83" t="s">
        <v>3882</v>
      </c>
      <c r="B1600" s="84" t="s">
        <v>3883</v>
      </c>
      <c r="C1600" s="84" t="s">
        <v>639</v>
      </c>
      <c r="D1600" s="86">
        <v>98.2</v>
      </c>
      <c r="E1600" s="86">
        <v>0.8</v>
      </c>
      <c r="F1600" s="86">
        <v>0.82</v>
      </c>
      <c r="G1600" s="87" t="s">
        <v>540</v>
      </c>
      <c r="H1600" s="86">
        <v>4.07</v>
      </c>
      <c r="I1600" s="86">
        <v>0.0</v>
      </c>
      <c r="J1600" s="86">
        <v>6912.0</v>
      </c>
      <c r="K1600" s="86">
        <v>0.19</v>
      </c>
      <c r="L1600" s="86">
        <v>96.2</v>
      </c>
      <c r="M1600" s="86">
        <v>95.18</v>
      </c>
      <c r="N1600" s="86">
        <v>94.03</v>
      </c>
      <c r="O1600" s="86">
        <v>-1587.0</v>
      </c>
      <c r="P1600" s="87" t="s">
        <v>582</v>
      </c>
      <c r="Q1600" s="86">
        <v>1735.0</v>
      </c>
      <c r="R1600" s="86">
        <v>340.0</v>
      </c>
      <c r="S1600" s="88">
        <v>1969.0</v>
      </c>
      <c r="T1600" s="88">
        <v>28.49</v>
      </c>
      <c r="U1600" s="89">
        <v>46132.0</v>
      </c>
      <c r="V1600" s="84"/>
      <c r="W1600" s="90"/>
    </row>
    <row r="1601">
      <c r="A1601" s="83" t="s">
        <v>3884</v>
      </c>
      <c r="B1601" s="84" t="s">
        <v>3885</v>
      </c>
      <c r="C1601" s="84" t="s">
        <v>538</v>
      </c>
      <c r="D1601" s="86">
        <v>866.0</v>
      </c>
      <c r="E1601" s="86">
        <v>-19.0</v>
      </c>
      <c r="F1601" s="86">
        <v>-2.15</v>
      </c>
      <c r="G1601" s="87" t="s">
        <v>562</v>
      </c>
      <c r="H1601" s="86">
        <v>12.32</v>
      </c>
      <c r="I1601" s="86">
        <v>6.0</v>
      </c>
      <c r="J1601" s="86">
        <v>574.0</v>
      </c>
      <c r="K1601" s="86">
        <v>1.07</v>
      </c>
      <c r="L1601" s="86">
        <v>829.8</v>
      </c>
      <c r="M1601" s="86">
        <v>753.1</v>
      </c>
      <c r="N1601" s="86">
        <v>609.27</v>
      </c>
      <c r="O1601" s="86">
        <v>-32.0</v>
      </c>
      <c r="P1601" s="87" t="s">
        <v>582</v>
      </c>
      <c r="Q1601" s="86">
        <v>0.0</v>
      </c>
      <c r="R1601" s="86">
        <v>1.0</v>
      </c>
      <c r="S1601" s="88">
        <v>0.0</v>
      </c>
      <c r="T1601" s="88">
        <v>0.0</v>
      </c>
      <c r="U1601" s="89">
        <v>46132.0</v>
      </c>
      <c r="V1601" s="84"/>
      <c r="W1601" s="90"/>
    </row>
    <row r="1602">
      <c r="A1602" s="83" t="s">
        <v>3886</v>
      </c>
      <c r="B1602" s="84" t="s">
        <v>3887</v>
      </c>
      <c r="C1602" s="84" t="s">
        <v>561</v>
      </c>
      <c r="D1602" s="86">
        <v>426.0</v>
      </c>
      <c r="E1602" s="86">
        <v>-12.5</v>
      </c>
      <c r="F1602" s="86">
        <v>-2.85</v>
      </c>
      <c r="G1602" s="87" t="s">
        <v>833</v>
      </c>
      <c r="H1602" s="86">
        <v>3.83</v>
      </c>
      <c r="I1602" s="86">
        <v>3.0</v>
      </c>
      <c r="J1602" s="86">
        <v>1945.0</v>
      </c>
      <c r="K1602" s="86">
        <v>3.2</v>
      </c>
      <c r="L1602" s="86">
        <v>425.6</v>
      </c>
      <c r="M1602" s="86">
        <v>402.15</v>
      </c>
      <c r="N1602" s="86">
        <v>349.62</v>
      </c>
      <c r="O1602" s="86">
        <v>-196.0</v>
      </c>
      <c r="P1602" s="87" t="s">
        <v>544</v>
      </c>
      <c r="Q1602" s="86">
        <v>0.0</v>
      </c>
      <c r="R1602" s="86">
        <v>-14.0</v>
      </c>
      <c r="S1602" s="88">
        <v>752.0</v>
      </c>
      <c r="T1602" s="88">
        <v>38.66</v>
      </c>
      <c r="U1602" s="89">
        <v>46132.0</v>
      </c>
      <c r="V1602" s="84"/>
      <c r="W1602" s="90"/>
    </row>
    <row r="1603">
      <c r="A1603" s="83" t="s">
        <v>3888</v>
      </c>
      <c r="B1603" s="84" t="s">
        <v>3889</v>
      </c>
      <c r="C1603" s="84" t="s">
        <v>533</v>
      </c>
      <c r="D1603" s="86">
        <v>35.1</v>
      </c>
      <c r="E1603" s="86">
        <v>-0.15</v>
      </c>
      <c r="F1603" s="86">
        <v>-0.43</v>
      </c>
      <c r="G1603" s="87" t="s">
        <v>553</v>
      </c>
      <c r="H1603" s="86">
        <v>-2.51</v>
      </c>
      <c r="I1603" s="86">
        <v>0.0</v>
      </c>
      <c r="J1603" s="86">
        <v>56.0</v>
      </c>
      <c r="K1603" s="86">
        <v>0.17</v>
      </c>
      <c r="L1603" s="86">
        <v>35.73</v>
      </c>
      <c r="M1603" s="86">
        <v>35.98</v>
      </c>
      <c r="N1603" s="86">
        <v>35.8</v>
      </c>
      <c r="O1603" s="86">
        <v>-4.0</v>
      </c>
      <c r="P1603" s="87" t="s">
        <v>516</v>
      </c>
      <c r="Q1603" s="86">
        <v>0.0</v>
      </c>
      <c r="R1603" s="86">
        <v>0.0</v>
      </c>
      <c r="S1603" s="88">
        <v>10.0</v>
      </c>
      <c r="T1603" s="88">
        <v>17.86</v>
      </c>
      <c r="U1603" s="89">
        <v>46132.0</v>
      </c>
      <c r="V1603" s="84"/>
      <c r="W1603" s="90"/>
    </row>
    <row r="1604">
      <c r="A1604" s="83" t="s">
        <v>3890</v>
      </c>
      <c r="B1604" s="84" t="s">
        <v>3891</v>
      </c>
      <c r="C1604" s="84" t="s">
        <v>588</v>
      </c>
      <c r="D1604" s="86">
        <v>25.9</v>
      </c>
      <c r="E1604" s="86">
        <v>-0.05</v>
      </c>
      <c r="F1604" s="86">
        <v>-0.19</v>
      </c>
      <c r="G1604" s="87" t="s">
        <v>664</v>
      </c>
      <c r="H1604" s="86">
        <v>-1.31</v>
      </c>
      <c r="I1604" s="86">
        <v>0.0</v>
      </c>
      <c r="J1604" s="86">
        <v>86.0</v>
      </c>
      <c r="K1604" s="86">
        <v>0.09</v>
      </c>
      <c r="L1604" s="86">
        <v>26.01</v>
      </c>
      <c r="M1604" s="86">
        <v>26.21</v>
      </c>
      <c r="N1604" s="86">
        <v>26.71</v>
      </c>
      <c r="O1604" s="86">
        <v>-2.0</v>
      </c>
      <c r="P1604" s="87" t="s">
        <v>664</v>
      </c>
      <c r="Q1604" s="86">
        <v>0.0</v>
      </c>
      <c r="R1604" s="86">
        <v>0.0</v>
      </c>
      <c r="S1604" s="88">
        <v>9.0</v>
      </c>
      <c r="T1604" s="88">
        <v>10.47</v>
      </c>
      <c r="U1604" s="89">
        <v>46132.0</v>
      </c>
      <c r="V1604" s="84"/>
      <c r="W1604" s="90"/>
    </row>
    <row r="1605">
      <c r="A1605" s="83" t="s">
        <v>3892</v>
      </c>
      <c r="B1605" s="84" t="s">
        <v>3893</v>
      </c>
      <c r="C1605" s="84" t="s">
        <v>754</v>
      </c>
      <c r="D1605" s="86">
        <v>27.7</v>
      </c>
      <c r="E1605" s="86">
        <v>0.2</v>
      </c>
      <c r="F1605" s="86">
        <v>0.73</v>
      </c>
      <c r="G1605" s="87" t="s">
        <v>534</v>
      </c>
      <c r="H1605" s="86">
        <v>6.27</v>
      </c>
      <c r="I1605" s="86">
        <v>0.0</v>
      </c>
      <c r="J1605" s="86">
        <v>147.0</v>
      </c>
      <c r="K1605" s="86">
        <v>0.44</v>
      </c>
      <c r="L1605" s="86">
        <v>26.95</v>
      </c>
      <c r="M1605" s="86">
        <v>26.19</v>
      </c>
      <c r="N1605" s="86">
        <v>24.95</v>
      </c>
      <c r="O1605" s="86">
        <v>8.0</v>
      </c>
      <c r="P1605" s="87" t="s">
        <v>520</v>
      </c>
      <c r="Q1605" s="86">
        <v>0.0</v>
      </c>
      <c r="R1605" s="86">
        <v>0.0</v>
      </c>
      <c r="S1605" s="88">
        <v>9.0</v>
      </c>
      <c r="T1605" s="88">
        <v>6.12</v>
      </c>
      <c r="U1605" s="89">
        <v>46132.0</v>
      </c>
      <c r="V1605" s="84"/>
      <c r="W1605" s="90"/>
    </row>
    <row r="1606">
      <c r="A1606" s="83" t="s">
        <v>3894</v>
      </c>
      <c r="B1606" s="84" t="s">
        <v>3895</v>
      </c>
      <c r="C1606" s="84" t="s">
        <v>601</v>
      </c>
      <c r="D1606" s="86">
        <v>21.55</v>
      </c>
      <c r="E1606" s="86">
        <v>-0.5</v>
      </c>
      <c r="F1606" s="86">
        <v>-2.27</v>
      </c>
      <c r="G1606" s="87" t="s">
        <v>833</v>
      </c>
      <c r="H1606" s="86">
        <v>10.0</v>
      </c>
      <c r="I1606" s="86">
        <v>3.0</v>
      </c>
      <c r="J1606" s="86">
        <v>1527.0</v>
      </c>
      <c r="K1606" s="86">
        <v>1.84</v>
      </c>
      <c r="L1606" s="86">
        <v>21.26</v>
      </c>
      <c r="M1606" s="86">
        <v>20.27</v>
      </c>
      <c r="N1606" s="86">
        <v>19.99</v>
      </c>
      <c r="O1606" s="86">
        <v>-314.0</v>
      </c>
      <c r="P1606" s="87" t="s">
        <v>544</v>
      </c>
      <c r="Q1606" s="86">
        <v>0.0</v>
      </c>
      <c r="R1606" s="86">
        <v>0.0</v>
      </c>
      <c r="S1606" s="88">
        <v>555.0</v>
      </c>
      <c r="T1606" s="88">
        <v>36.35</v>
      </c>
      <c r="U1606" s="89">
        <v>46132.0</v>
      </c>
      <c r="V1606" s="84"/>
      <c r="W1606" s="90"/>
    </row>
    <row r="1607">
      <c r="A1607" s="83" t="s">
        <v>3896</v>
      </c>
      <c r="B1607" s="84" t="s">
        <v>3897</v>
      </c>
      <c r="C1607" s="84" t="s">
        <v>764</v>
      </c>
      <c r="D1607" s="86">
        <v>31.25</v>
      </c>
      <c r="E1607" s="86">
        <v>-0.45</v>
      </c>
      <c r="F1607" s="86">
        <v>-1.42</v>
      </c>
      <c r="G1607" s="87" t="s">
        <v>833</v>
      </c>
      <c r="H1607" s="86">
        <v>0.83</v>
      </c>
      <c r="I1607" s="86">
        <v>1.0</v>
      </c>
      <c r="J1607" s="86">
        <v>28.0</v>
      </c>
      <c r="K1607" s="86">
        <v>0.1</v>
      </c>
      <c r="L1607" s="86">
        <v>31.23</v>
      </c>
      <c r="M1607" s="86">
        <v>31.44</v>
      </c>
      <c r="N1607" s="86">
        <v>31.84</v>
      </c>
      <c r="O1607" s="86">
        <v>0.0</v>
      </c>
      <c r="P1607" s="87" t="s">
        <v>585</v>
      </c>
      <c r="Q1607" s="86">
        <v>0.0</v>
      </c>
      <c r="R1607" s="86">
        <v>0.0</v>
      </c>
      <c r="S1607" s="88">
        <v>2.0</v>
      </c>
      <c r="T1607" s="88">
        <v>7.14</v>
      </c>
      <c r="U1607" s="89">
        <v>46132.0</v>
      </c>
      <c r="V1607" s="84"/>
      <c r="W1607" s="90"/>
    </row>
    <row r="1608">
      <c r="A1608" s="83" t="s">
        <v>3898</v>
      </c>
      <c r="B1608" s="84" t="s">
        <v>3899</v>
      </c>
      <c r="C1608" s="84" t="s">
        <v>523</v>
      </c>
      <c r="D1608" s="86">
        <v>223.0</v>
      </c>
      <c r="E1608" s="86">
        <v>-12.0</v>
      </c>
      <c r="F1608" s="86">
        <v>-5.11</v>
      </c>
      <c r="G1608" s="87" t="s">
        <v>833</v>
      </c>
      <c r="H1608" s="86">
        <v>7.98</v>
      </c>
      <c r="I1608" s="86">
        <v>0.0</v>
      </c>
      <c r="J1608" s="86">
        <v>842.0</v>
      </c>
      <c r="K1608" s="86">
        <v>1.34</v>
      </c>
      <c r="L1608" s="86">
        <v>221.5</v>
      </c>
      <c r="M1608" s="86">
        <v>212.4</v>
      </c>
      <c r="N1608" s="86">
        <v>206.07</v>
      </c>
      <c r="O1608" s="86">
        <v>-94.0</v>
      </c>
      <c r="P1608" s="87" t="s">
        <v>833</v>
      </c>
      <c r="Q1608" s="86">
        <v>0.0</v>
      </c>
      <c r="R1608" s="86">
        <v>82.0</v>
      </c>
      <c r="S1608" s="88">
        <v>234.0</v>
      </c>
      <c r="T1608" s="88">
        <v>27.79</v>
      </c>
      <c r="U1608" s="89">
        <v>46132.0</v>
      </c>
      <c r="V1608" s="84"/>
      <c r="W1608" s="90"/>
    </row>
    <row r="1609">
      <c r="A1609" s="83" t="s">
        <v>3900</v>
      </c>
      <c r="B1609" s="84" t="s">
        <v>3901</v>
      </c>
      <c r="C1609" s="84" t="s">
        <v>547</v>
      </c>
      <c r="D1609" s="86">
        <v>17.75</v>
      </c>
      <c r="E1609" s="86">
        <v>-0.2</v>
      </c>
      <c r="F1609" s="86">
        <v>-1.11</v>
      </c>
      <c r="G1609" s="87" t="s">
        <v>544</v>
      </c>
      <c r="H1609" s="86">
        <v>-0.2</v>
      </c>
      <c r="I1609" s="86">
        <v>0.0</v>
      </c>
      <c r="J1609" s="86">
        <v>479.0</v>
      </c>
      <c r="K1609" s="86">
        <v>0.11</v>
      </c>
      <c r="L1609" s="86">
        <v>17.96</v>
      </c>
      <c r="M1609" s="86">
        <v>17.96</v>
      </c>
      <c r="N1609" s="86">
        <v>18.36</v>
      </c>
      <c r="O1609" s="86">
        <v>-13.0</v>
      </c>
      <c r="P1609" s="87" t="s">
        <v>529</v>
      </c>
      <c r="Q1609" s="86">
        <v>0.0</v>
      </c>
      <c r="R1609" s="86">
        <v>0.0</v>
      </c>
      <c r="S1609" s="88">
        <v>78.0</v>
      </c>
      <c r="T1609" s="88">
        <v>16.28</v>
      </c>
      <c r="U1609" s="89">
        <v>46132.0</v>
      </c>
      <c r="V1609" s="84"/>
      <c r="W1609" s="90"/>
    </row>
    <row r="1610">
      <c r="A1610" s="83" t="s">
        <v>3902</v>
      </c>
      <c r="B1610" s="84" t="s">
        <v>3903</v>
      </c>
      <c r="C1610" s="84" t="s">
        <v>707</v>
      </c>
      <c r="D1610" s="86">
        <v>91.3</v>
      </c>
      <c r="E1610" s="86">
        <v>8.3</v>
      </c>
      <c r="F1610" s="86">
        <v>10.0</v>
      </c>
      <c r="G1610" s="87" t="s">
        <v>554</v>
      </c>
      <c r="H1610" s="86">
        <v>27.81</v>
      </c>
      <c r="I1610" s="86">
        <v>1.0</v>
      </c>
      <c r="J1610" s="86">
        <v>753.0</v>
      </c>
      <c r="K1610" s="86">
        <v>1.67</v>
      </c>
      <c r="L1610" s="86">
        <v>81.12</v>
      </c>
      <c r="M1610" s="86">
        <v>75.37</v>
      </c>
      <c r="N1610" s="86">
        <v>68.41</v>
      </c>
      <c r="O1610" s="86">
        <v>128.0</v>
      </c>
      <c r="P1610" s="87" t="s">
        <v>534</v>
      </c>
      <c r="Q1610" s="86">
        <v>0.0</v>
      </c>
      <c r="R1610" s="86">
        <v>15.0</v>
      </c>
      <c r="S1610" s="88">
        <v>140.0</v>
      </c>
      <c r="T1610" s="88">
        <v>18.59</v>
      </c>
      <c r="U1610" s="89">
        <v>46132.0</v>
      </c>
      <c r="V1610" s="84"/>
      <c r="W1610" s="90"/>
    </row>
    <row r="1611">
      <c r="A1611" s="83" t="s">
        <v>3904</v>
      </c>
      <c r="B1611" s="84" t="s">
        <v>3905</v>
      </c>
      <c r="C1611" s="84" t="s">
        <v>961</v>
      </c>
      <c r="D1611" s="86">
        <v>24.2</v>
      </c>
      <c r="E1611" s="86">
        <v>-0.3</v>
      </c>
      <c r="F1611" s="86">
        <v>-1.22</v>
      </c>
      <c r="G1611" s="87" t="s">
        <v>664</v>
      </c>
      <c r="H1611" s="86">
        <v>-1.62</v>
      </c>
      <c r="I1611" s="86">
        <v>0.0</v>
      </c>
      <c r="J1611" s="86">
        <v>46.0</v>
      </c>
      <c r="K1611" s="86">
        <v>0.09</v>
      </c>
      <c r="L1611" s="86">
        <v>24.4</v>
      </c>
      <c r="M1611" s="86">
        <v>24.46</v>
      </c>
      <c r="N1611" s="86">
        <v>24.61</v>
      </c>
      <c r="O1611" s="86">
        <v>4.0</v>
      </c>
      <c r="P1611" s="87" t="s">
        <v>520</v>
      </c>
      <c r="Q1611" s="86">
        <v>0.0</v>
      </c>
      <c r="R1611" s="86">
        <v>0.0</v>
      </c>
      <c r="S1611" s="88">
        <v>2.0</v>
      </c>
      <c r="T1611" s="88">
        <v>4.35</v>
      </c>
      <c r="U1611" s="89">
        <v>46132.0</v>
      </c>
      <c r="V1611" s="84"/>
      <c r="W1611" s="90"/>
    </row>
    <row r="1612">
      <c r="A1612" s="83" t="s">
        <v>3906</v>
      </c>
      <c r="B1612" s="84" t="s">
        <v>3907</v>
      </c>
      <c r="C1612" s="84" t="s">
        <v>533</v>
      </c>
      <c r="D1612" s="86">
        <v>42.4</v>
      </c>
      <c r="E1612" s="86">
        <v>2.0</v>
      </c>
      <c r="F1612" s="86">
        <v>4.95</v>
      </c>
      <c r="G1612" s="87" t="s">
        <v>525</v>
      </c>
      <c r="H1612" s="86">
        <v>10.0</v>
      </c>
      <c r="I1612" s="86">
        <v>0.0</v>
      </c>
      <c r="J1612" s="86">
        <v>1743.0</v>
      </c>
      <c r="K1612" s="86">
        <v>1.81</v>
      </c>
      <c r="L1612" s="86">
        <v>40.17</v>
      </c>
      <c r="M1612" s="86">
        <v>39.32</v>
      </c>
      <c r="N1612" s="86">
        <v>39.48</v>
      </c>
      <c r="O1612" s="86">
        <v>-403.0</v>
      </c>
      <c r="P1612" s="87" t="s">
        <v>553</v>
      </c>
      <c r="Q1612" s="86">
        <v>0.0</v>
      </c>
      <c r="R1612" s="86">
        <v>0.0</v>
      </c>
      <c r="S1612" s="88">
        <v>599.0</v>
      </c>
      <c r="T1612" s="88">
        <v>34.37</v>
      </c>
      <c r="U1612" s="89">
        <v>46132.0</v>
      </c>
      <c r="V1612" s="84"/>
      <c r="W1612" s="90"/>
    </row>
    <row r="1613">
      <c r="A1613" s="83" t="s">
        <v>3908</v>
      </c>
      <c r="B1613" s="84" t="s">
        <v>3909</v>
      </c>
      <c r="C1613" s="84" t="s">
        <v>538</v>
      </c>
      <c r="D1613" s="86">
        <v>45.95</v>
      </c>
      <c r="E1613" s="86">
        <v>-0.05</v>
      </c>
      <c r="F1613" s="86">
        <v>-0.11</v>
      </c>
      <c r="G1613" s="87" t="s">
        <v>626</v>
      </c>
      <c r="H1613" s="86">
        <v>1.0</v>
      </c>
      <c r="I1613" s="86">
        <v>0.0</v>
      </c>
      <c r="J1613" s="86">
        <v>59.0</v>
      </c>
      <c r="K1613" s="86">
        <v>0.04</v>
      </c>
      <c r="L1613" s="86">
        <v>45.95</v>
      </c>
      <c r="M1613" s="86">
        <v>45.77</v>
      </c>
      <c r="N1613" s="86">
        <v>45.76</v>
      </c>
      <c r="O1613" s="86">
        <v>14.0</v>
      </c>
      <c r="P1613" s="87" t="s">
        <v>554</v>
      </c>
      <c r="Q1613" s="86">
        <v>0.0</v>
      </c>
      <c r="R1613" s="86">
        <v>1.0</v>
      </c>
      <c r="S1613" s="88">
        <v>6.0</v>
      </c>
      <c r="T1613" s="88">
        <v>10.17</v>
      </c>
      <c r="U1613" s="89">
        <v>46132.0</v>
      </c>
      <c r="V1613" s="84"/>
      <c r="W1613" s="90"/>
    </row>
    <row r="1614">
      <c r="A1614" s="83" t="s">
        <v>3910</v>
      </c>
      <c r="B1614" s="84" t="s">
        <v>3911</v>
      </c>
      <c r="C1614" s="84" t="s">
        <v>639</v>
      </c>
      <c r="D1614" s="86">
        <v>60.1</v>
      </c>
      <c r="E1614" s="86">
        <v>-1.1</v>
      </c>
      <c r="F1614" s="86">
        <v>-1.8</v>
      </c>
      <c r="G1614" s="87" t="s">
        <v>582</v>
      </c>
      <c r="H1614" s="86">
        <v>3.63</v>
      </c>
      <c r="I1614" s="86">
        <v>0.0</v>
      </c>
      <c r="J1614" s="86">
        <v>82.0</v>
      </c>
      <c r="K1614" s="86">
        <v>0.17</v>
      </c>
      <c r="L1614" s="86">
        <v>60.26</v>
      </c>
      <c r="M1614" s="86">
        <v>58.15</v>
      </c>
      <c r="N1614" s="86">
        <v>57.33</v>
      </c>
      <c r="O1614" s="86">
        <v>14.0</v>
      </c>
      <c r="P1614" s="87" t="s">
        <v>575</v>
      </c>
      <c r="Q1614" s="86">
        <v>0.0</v>
      </c>
      <c r="R1614" s="86">
        <v>0.0</v>
      </c>
      <c r="S1614" s="88">
        <v>15.0</v>
      </c>
      <c r="T1614" s="88">
        <v>18.29</v>
      </c>
      <c r="U1614" s="89">
        <v>46132.0</v>
      </c>
      <c r="V1614" s="84"/>
      <c r="W1614" s="90"/>
    </row>
    <row r="1615">
      <c r="A1615" s="83" t="s">
        <v>3912</v>
      </c>
      <c r="B1615" s="84" t="s">
        <v>3913</v>
      </c>
      <c r="C1615" s="84" t="s">
        <v>639</v>
      </c>
      <c r="D1615" s="86">
        <v>19.55</v>
      </c>
      <c r="E1615" s="86">
        <v>0.15</v>
      </c>
      <c r="F1615" s="86">
        <v>0.77</v>
      </c>
      <c r="G1615" s="87" t="s">
        <v>589</v>
      </c>
      <c r="H1615" s="86">
        <v>2.87</v>
      </c>
      <c r="I1615" s="86">
        <v>0.0</v>
      </c>
      <c r="J1615" s="86">
        <v>478.0</v>
      </c>
      <c r="K1615" s="86">
        <v>0.37</v>
      </c>
      <c r="L1615" s="86">
        <v>19.41</v>
      </c>
      <c r="M1615" s="86">
        <v>19.29</v>
      </c>
      <c r="N1615" s="86">
        <v>19.5</v>
      </c>
      <c r="O1615" s="86">
        <v>169.0</v>
      </c>
      <c r="P1615" s="87" t="s">
        <v>578</v>
      </c>
      <c r="Q1615" s="86">
        <v>0.0</v>
      </c>
      <c r="R1615" s="86">
        <v>0.0</v>
      </c>
      <c r="S1615" s="88">
        <v>58.0</v>
      </c>
      <c r="T1615" s="88">
        <v>12.13</v>
      </c>
      <c r="U1615" s="89">
        <v>46132.0</v>
      </c>
      <c r="V1615" s="84" t="s">
        <v>3914</v>
      </c>
      <c r="W1615" s="90"/>
    </row>
    <row r="1616">
      <c r="A1616" s="83" t="s">
        <v>3915</v>
      </c>
      <c r="B1616" s="84" t="s">
        <v>3916</v>
      </c>
      <c r="C1616" s="84" t="s">
        <v>519</v>
      </c>
      <c r="D1616" s="86">
        <v>198.0</v>
      </c>
      <c r="E1616" s="86">
        <v>18.0</v>
      </c>
      <c r="F1616" s="86">
        <v>10.0</v>
      </c>
      <c r="G1616" s="87" t="s">
        <v>548</v>
      </c>
      <c r="H1616" s="86">
        <v>16.67</v>
      </c>
      <c r="I1616" s="86">
        <v>1.0</v>
      </c>
      <c r="J1616" s="86">
        <v>3729.0</v>
      </c>
      <c r="K1616" s="86">
        <v>3.63</v>
      </c>
      <c r="L1616" s="86">
        <v>184.0</v>
      </c>
      <c r="M1616" s="86">
        <v>177.2</v>
      </c>
      <c r="N1616" s="86">
        <v>172.65</v>
      </c>
      <c r="O1616" s="86">
        <v>74.0</v>
      </c>
      <c r="P1616" s="87" t="s">
        <v>548</v>
      </c>
      <c r="Q1616" s="86">
        <v>-116.0</v>
      </c>
      <c r="R1616" s="86">
        <v>40.0</v>
      </c>
      <c r="S1616" s="88">
        <v>1107.0</v>
      </c>
      <c r="T1616" s="88">
        <v>29.69</v>
      </c>
      <c r="U1616" s="89">
        <v>46132.0</v>
      </c>
      <c r="V1616" s="84"/>
      <c r="W1616" s="90"/>
    </row>
    <row r="1617">
      <c r="A1617" s="83" t="s">
        <v>3917</v>
      </c>
      <c r="B1617" s="84" t="s">
        <v>3918</v>
      </c>
      <c r="C1617" s="84" t="s">
        <v>547</v>
      </c>
      <c r="D1617" s="86">
        <v>5.01</v>
      </c>
      <c r="E1617" s="86">
        <v>-0.15</v>
      </c>
      <c r="F1617" s="86">
        <v>-2.91</v>
      </c>
      <c r="G1617" s="87" t="s">
        <v>524</v>
      </c>
      <c r="H1617" s="86">
        <v>-11.93</v>
      </c>
      <c r="I1617" s="86">
        <v>0.0</v>
      </c>
      <c r="J1617" s="86">
        <v>22.0</v>
      </c>
      <c r="K1617" s="86">
        <v>0.02</v>
      </c>
      <c r="L1617" s="86">
        <v>5.16</v>
      </c>
      <c r="M1617" s="86">
        <v>6.05</v>
      </c>
      <c r="N1617" s="86">
        <v>7.47</v>
      </c>
      <c r="O1617" s="86">
        <v>-10.0</v>
      </c>
      <c r="P1617" s="87" t="s">
        <v>516</v>
      </c>
      <c r="Q1617" s="86">
        <v>0.0</v>
      </c>
      <c r="R1617" s="86">
        <v>0.0</v>
      </c>
      <c r="S1617" s="88">
        <v>0.0</v>
      </c>
      <c r="T1617" s="88">
        <v>0.0</v>
      </c>
      <c r="U1617" s="89">
        <v>46132.0</v>
      </c>
      <c r="V1617" s="84"/>
      <c r="W1617" s="90"/>
    </row>
    <row r="1618">
      <c r="A1618" s="83" t="s">
        <v>3919</v>
      </c>
      <c r="B1618" s="84" t="s">
        <v>3920</v>
      </c>
      <c r="C1618" s="84" t="s">
        <v>515</v>
      </c>
      <c r="D1618" s="86">
        <v>87.2</v>
      </c>
      <c r="E1618" s="86">
        <v>-0.8</v>
      </c>
      <c r="F1618" s="86">
        <v>-0.91</v>
      </c>
      <c r="G1618" s="87" t="s">
        <v>562</v>
      </c>
      <c r="H1618" s="86">
        <v>0.59</v>
      </c>
      <c r="I1618" s="86">
        <v>0.0</v>
      </c>
      <c r="J1618" s="86">
        <v>22352.0</v>
      </c>
      <c r="K1618" s="86">
        <v>0.16</v>
      </c>
      <c r="L1618" s="86">
        <v>87.64</v>
      </c>
      <c r="M1618" s="86">
        <v>87.79</v>
      </c>
      <c r="N1618" s="86">
        <v>87.67</v>
      </c>
      <c r="O1618" s="86">
        <v>688.0</v>
      </c>
      <c r="P1618" s="87" t="s">
        <v>525</v>
      </c>
      <c r="Q1618" s="86">
        <v>-6431.0</v>
      </c>
      <c r="R1618" s="86">
        <v>185.0</v>
      </c>
      <c r="S1618" s="88">
        <v>1604.0</v>
      </c>
      <c r="T1618" s="88">
        <v>7.18</v>
      </c>
      <c r="U1618" s="89">
        <v>46132.0</v>
      </c>
      <c r="V1618" s="84"/>
      <c r="W1618" s="90"/>
    </row>
    <row r="1619">
      <c r="A1619" s="83" t="s">
        <v>3921</v>
      </c>
      <c r="B1619" s="84" t="s">
        <v>3922</v>
      </c>
      <c r="C1619" s="84" t="s">
        <v>561</v>
      </c>
      <c r="D1619" s="86">
        <v>68.6</v>
      </c>
      <c r="E1619" s="86">
        <v>0.1</v>
      </c>
      <c r="F1619" s="86">
        <v>0.15</v>
      </c>
      <c r="G1619" s="87" t="s">
        <v>548</v>
      </c>
      <c r="H1619" s="86">
        <v>13.22</v>
      </c>
      <c r="I1619" s="86">
        <v>1.0</v>
      </c>
      <c r="J1619" s="86">
        <v>442.0</v>
      </c>
      <c r="K1619" s="86">
        <v>1.91</v>
      </c>
      <c r="L1619" s="86">
        <v>66.66</v>
      </c>
      <c r="M1619" s="86">
        <v>63.18</v>
      </c>
      <c r="N1619" s="86">
        <v>61.74</v>
      </c>
      <c r="O1619" s="86">
        <v>-106.0</v>
      </c>
      <c r="P1619" s="87" t="s">
        <v>570</v>
      </c>
      <c r="Q1619" s="86">
        <v>0.0</v>
      </c>
      <c r="R1619" s="86">
        <v>0.0</v>
      </c>
      <c r="S1619" s="88">
        <v>129.0</v>
      </c>
      <c r="T1619" s="88">
        <v>29.19</v>
      </c>
      <c r="U1619" s="89">
        <v>46132.0</v>
      </c>
      <c r="V1619" s="84" t="s">
        <v>3923</v>
      </c>
      <c r="W1619" s="90"/>
    </row>
    <row r="1620">
      <c r="A1620" s="83" t="s">
        <v>3924</v>
      </c>
      <c r="B1620" s="84" t="s">
        <v>3925</v>
      </c>
      <c r="C1620" s="84" t="s">
        <v>561</v>
      </c>
      <c r="D1620" s="86">
        <v>1900.0</v>
      </c>
      <c r="E1620" s="86">
        <v>60.0</v>
      </c>
      <c r="F1620" s="86">
        <v>3.26</v>
      </c>
      <c r="G1620" s="87" t="s">
        <v>525</v>
      </c>
      <c r="H1620" s="86">
        <v>8.92</v>
      </c>
      <c r="I1620" s="86">
        <v>2.0</v>
      </c>
      <c r="J1620" s="86">
        <v>12064.0</v>
      </c>
      <c r="K1620" s="86">
        <v>0.46</v>
      </c>
      <c r="L1620" s="86">
        <v>1824.0</v>
      </c>
      <c r="M1620" s="86">
        <v>1742.0</v>
      </c>
      <c r="N1620" s="86">
        <v>1603.25</v>
      </c>
      <c r="O1620" s="86">
        <v>444.0</v>
      </c>
      <c r="P1620" s="87" t="s">
        <v>674</v>
      </c>
      <c r="Q1620" s="86">
        <v>25.0</v>
      </c>
      <c r="R1620" s="86">
        <v>18.0</v>
      </c>
      <c r="S1620" s="88">
        <v>3542.0</v>
      </c>
      <c r="T1620" s="88">
        <v>29.36</v>
      </c>
      <c r="U1620" s="89">
        <v>46132.0</v>
      </c>
      <c r="V1620" s="84"/>
      <c r="W1620" s="90"/>
    </row>
    <row r="1621">
      <c r="A1621" s="83" t="s">
        <v>3926</v>
      </c>
      <c r="B1621" s="84" t="s">
        <v>3927</v>
      </c>
      <c r="C1621" s="84" t="s">
        <v>1295</v>
      </c>
      <c r="D1621" s="86">
        <v>17.4</v>
      </c>
      <c r="E1621" s="86">
        <v>-0.35</v>
      </c>
      <c r="F1621" s="86">
        <v>-1.97</v>
      </c>
      <c r="G1621" s="87" t="s">
        <v>544</v>
      </c>
      <c r="H1621" s="86">
        <v>-3.08</v>
      </c>
      <c r="I1621" s="86">
        <v>0.0</v>
      </c>
      <c r="J1621" s="86">
        <v>305.0</v>
      </c>
      <c r="K1621" s="86">
        <v>0.42</v>
      </c>
      <c r="L1621" s="86">
        <v>17.69</v>
      </c>
      <c r="M1621" s="86">
        <v>17.8</v>
      </c>
      <c r="N1621" s="86">
        <v>17.79</v>
      </c>
      <c r="O1621" s="86">
        <v>-16.0</v>
      </c>
      <c r="P1621" s="87" t="s">
        <v>529</v>
      </c>
      <c r="Q1621" s="86">
        <v>0.0</v>
      </c>
      <c r="R1621" s="86">
        <v>0.0</v>
      </c>
      <c r="S1621" s="88">
        <v>31.0</v>
      </c>
      <c r="T1621" s="88">
        <v>10.16</v>
      </c>
      <c r="U1621" s="89">
        <v>46132.0</v>
      </c>
      <c r="V1621" s="84"/>
      <c r="W1621" s="90"/>
    </row>
    <row r="1622">
      <c r="A1622" s="83" t="s">
        <v>3928</v>
      </c>
      <c r="B1622" s="84" t="s">
        <v>3929</v>
      </c>
      <c r="C1622" s="84" t="s">
        <v>523</v>
      </c>
      <c r="D1622" s="86">
        <v>21.7</v>
      </c>
      <c r="E1622" s="86">
        <v>-0.15</v>
      </c>
      <c r="F1622" s="86">
        <v>-0.69</v>
      </c>
      <c r="G1622" s="87" t="s">
        <v>544</v>
      </c>
      <c r="H1622" s="86">
        <v>-0.69</v>
      </c>
      <c r="I1622" s="86">
        <v>0.0</v>
      </c>
      <c r="J1622" s="86">
        <v>300.0</v>
      </c>
      <c r="K1622" s="86">
        <v>0.23</v>
      </c>
      <c r="L1622" s="86">
        <v>21.83</v>
      </c>
      <c r="M1622" s="86">
        <v>21.81</v>
      </c>
      <c r="N1622" s="86">
        <v>21.79</v>
      </c>
      <c r="O1622" s="86">
        <v>36.0</v>
      </c>
      <c r="P1622" s="87" t="s">
        <v>554</v>
      </c>
      <c r="Q1622" s="86">
        <v>0.0</v>
      </c>
      <c r="R1622" s="86">
        <v>0.0</v>
      </c>
      <c r="S1622" s="88">
        <v>2.0</v>
      </c>
      <c r="T1622" s="88">
        <v>0.67</v>
      </c>
      <c r="U1622" s="89">
        <v>46132.0</v>
      </c>
      <c r="V1622" s="84"/>
      <c r="W1622" s="90"/>
    </row>
    <row r="1623">
      <c r="A1623" s="83" t="s">
        <v>3930</v>
      </c>
      <c r="B1623" s="84" t="s">
        <v>3931</v>
      </c>
      <c r="C1623" s="84" t="s">
        <v>515</v>
      </c>
      <c r="D1623" s="86">
        <v>12.15</v>
      </c>
      <c r="E1623" s="86">
        <v>-0.05</v>
      </c>
      <c r="F1623" s="86">
        <v>-0.41</v>
      </c>
      <c r="G1623" s="87" t="s">
        <v>529</v>
      </c>
      <c r="H1623" s="86">
        <v>0.0</v>
      </c>
      <c r="I1623" s="86">
        <v>0.0</v>
      </c>
      <c r="J1623" s="86">
        <v>2239.0</v>
      </c>
      <c r="K1623" s="86">
        <v>0.12</v>
      </c>
      <c r="L1623" s="86">
        <v>12.22</v>
      </c>
      <c r="M1623" s="86">
        <v>12.2</v>
      </c>
      <c r="N1623" s="86">
        <v>12.15</v>
      </c>
      <c r="O1623" s="86">
        <v>-527.0</v>
      </c>
      <c r="P1623" s="87" t="s">
        <v>664</v>
      </c>
      <c r="Q1623" s="86">
        <v>0.0</v>
      </c>
      <c r="R1623" s="86">
        <v>-14.0</v>
      </c>
      <c r="S1623" s="88">
        <v>225.0</v>
      </c>
      <c r="T1623" s="88">
        <v>10.05</v>
      </c>
      <c r="U1623" s="89">
        <v>46132.0</v>
      </c>
      <c r="V1623" s="84"/>
      <c r="W1623" s="90"/>
    </row>
    <row r="1624">
      <c r="A1624" s="83" t="s">
        <v>3932</v>
      </c>
      <c r="B1624" s="84" t="s">
        <v>3933</v>
      </c>
      <c r="C1624" s="84" t="s">
        <v>523</v>
      </c>
      <c r="D1624" s="86">
        <v>19.6</v>
      </c>
      <c r="E1624" s="86">
        <v>-0.05</v>
      </c>
      <c r="F1624" s="86">
        <v>-0.25</v>
      </c>
      <c r="G1624" s="87" t="s">
        <v>544</v>
      </c>
      <c r="H1624" s="86">
        <v>-0.76</v>
      </c>
      <c r="I1624" s="86">
        <v>0.0</v>
      </c>
      <c r="J1624" s="86">
        <v>103.0</v>
      </c>
      <c r="K1624" s="86">
        <v>0.14</v>
      </c>
      <c r="L1624" s="86">
        <v>19.98</v>
      </c>
      <c r="M1624" s="86">
        <v>20.27</v>
      </c>
      <c r="N1624" s="86">
        <v>20.39</v>
      </c>
      <c r="O1624" s="86">
        <v>-44.0</v>
      </c>
      <c r="P1624" s="87" t="s">
        <v>524</v>
      </c>
      <c r="Q1624" s="86">
        <v>0.0</v>
      </c>
      <c r="R1624" s="86">
        <v>0.0</v>
      </c>
      <c r="S1624" s="88">
        <v>11.0</v>
      </c>
      <c r="T1624" s="88">
        <v>10.68</v>
      </c>
      <c r="U1624" s="89">
        <v>46132.0</v>
      </c>
      <c r="V1624" s="84"/>
      <c r="W1624" s="91">
        <v>46128.0</v>
      </c>
    </row>
    <row r="1625">
      <c r="A1625" s="83" t="s">
        <v>3934</v>
      </c>
      <c r="B1625" s="84" t="s">
        <v>3935</v>
      </c>
      <c r="C1625" s="84" t="s">
        <v>557</v>
      </c>
      <c r="D1625" s="86">
        <v>78.4</v>
      </c>
      <c r="E1625" s="86">
        <v>0.1</v>
      </c>
      <c r="F1625" s="86">
        <v>0.13</v>
      </c>
      <c r="G1625" s="87" t="s">
        <v>530</v>
      </c>
      <c r="H1625" s="86">
        <v>-0.63</v>
      </c>
      <c r="I1625" s="86">
        <v>0.0</v>
      </c>
      <c r="J1625" s="86">
        <v>36.0</v>
      </c>
      <c r="K1625" s="86">
        <v>0.06</v>
      </c>
      <c r="L1625" s="86">
        <v>78.56</v>
      </c>
      <c r="M1625" s="86">
        <v>77.62</v>
      </c>
      <c r="N1625" s="86">
        <v>77.05</v>
      </c>
      <c r="O1625" s="86">
        <v>2.0</v>
      </c>
      <c r="P1625" s="87" t="s">
        <v>694</v>
      </c>
      <c r="Q1625" s="86">
        <v>0.0</v>
      </c>
      <c r="R1625" s="86">
        <v>0.0</v>
      </c>
      <c r="S1625" s="88">
        <v>0.0</v>
      </c>
      <c r="T1625" s="88">
        <v>0.0</v>
      </c>
      <c r="U1625" s="89">
        <v>46132.0</v>
      </c>
      <c r="V1625" s="84"/>
      <c r="W1625" s="90"/>
    </row>
    <row r="1626">
      <c r="A1626" s="83" t="s">
        <v>3936</v>
      </c>
      <c r="B1626" s="84" t="s">
        <v>3937</v>
      </c>
      <c r="C1626" s="84" t="s">
        <v>691</v>
      </c>
      <c r="D1626" s="86">
        <v>160.5</v>
      </c>
      <c r="E1626" s="86">
        <v>1.0</v>
      </c>
      <c r="F1626" s="86">
        <v>0.63</v>
      </c>
      <c r="G1626" s="87" t="s">
        <v>612</v>
      </c>
      <c r="H1626" s="86">
        <v>-2.43</v>
      </c>
      <c r="I1626" s="86">
        <v>0.0</v>
      </c>
      <c r="J1626" s="86">
        <v>404.0</v>
      </c>
      <c r="K1626" s="86">
        <v>0.43</v>
      </c>
      <c r="L1626" s="86">
        <v>160.3</v>
      </c>
      <c r="M1626" s="86">
        <v>161.5</v>
      </c>
      <c r="N1626" s="86">
        <v>162.28</v>
      </c>
      <c r="O1626" s="86">
        <v>-99.0</v>
      </c>
      <c r="P1626" s="87" t="s">
        <v>516</v>
      </c>
      <c r="Q1626" s="86">
        <v>-1.0</v>
      </c>
      <c r="R1626" s="86">
        <v>0.0</v>
      </c>
      <c r="S1626" s="88">
        <v>40.0</v>
      </c>
      <c r="T1626" s="88">
        <v>9.9</v>
      </c>
      <c r="U1626" s="89">
        <v>46132.0</v>
      </c>
      <c r="V1626" s="84"/>
      <c r="W1626" s="90"/>
    </row>
    <row r="1627">
      <c r="A1627" s="83" t="s">
        <v>3938</v>
      </c>
      <c r="B1627" s="84" t="s">
        <v>3939</v>
      </c>
      <c r="C1627" s="84" t="s">
        <v>561</v>
      </c>
      <c r="D1627" s="86">
        <v>33.75</v>
      </c>
      <c r="E1627" s="86">
        <v>3.05</v>
      </c>
      <c r="F1627" s="86">
        <v>9.93</v>
      </c>
      <c r="G1627" s="87" t="s">
        <v>554</v>
      </c>
      <c r="H1627" s="86">
        <v>41.64</v>
      </c>
      <c r="I1627" s="86">
        <v>7.0</v>
      </c>
      <c r="J1627" s="86">
        <v>599.0</v>
      </c>
      <c r="K1627" s="86">
        <v>0.93</v>
      </c>
      <c r="L1627" s="86">
        <v>28.47</v>
      </c>
      <c r="M1627" s="86">
        <v>24.19</v>
      </c>
      <c r="N1627" s="86">
        <v>22.21</v>
      </c>
      <c r="O1627" s="86">
        <v>0.0</v>
      </c>
      <c r="P1627" s="87" t="s">
        <v>544</v>
      </c>
      <c r="Q1627" s="86">
        <v>0.0</v>
      </c>
      <c r="R1627" s="86">
        <v>-2.0</v>
      </c>
      <c r="S1627" s="88">
        <v>0.0</v>
      </c>
      <c r="T1627" s="88">
        <v>0.0</v>
      </c>
      <c r="U1627" s="89">
        <v>46132.0</v>
      </c>
      <c r="V1627" s="84"/>
      <c r="W1627" s="90"/>
    </row>
    <row r="1628">
      <c r="A1628" s="83" t="s">
        <v>3940</v>
      </c>
      <c r="B1628" s="84" t="s">
        <v>3941</v>
      </c>
      <c r="C1628" s="84" t="s">
        <v>601</v>
      </c>
      <c r="D1628" s="86">
        <v>34.55</v>
      </c>
      <c r="E1628" s="86">
        <v>0.1</v>
      </c>
      <c r="F1628" s="86">
        <v>0.29</v>
      </c>
      <c r="G1628" s="87" t="s">
        <v>525</v>
      </c>
      <c r="H1628" s="86">
        <v>4.5</v>
      </c>
      <c r="I1628" s="86">
        <v>0.0</v>
      </c>
      <c r="J1628" s="86">
        <v>456.0</v>
      </c>
      <c r="K1628" s="86">
        <v>0.37</v>
      </c>
      <c r="L1628" s="86">
        <v>34.33</v>
      </c>
      <c r="M1628" s="86">
        <v>33.78</v>
      </c>
      <c r="N1628" s="86">
        <v>34.16</v>
      </c>
      <c r="O1628" s="86">
        <v>114.0</v>
      </c>
      <c r="P1628" s="87" t="s">
        <v>554</v>
      </c>
      <c r="Q1628" s="86">
        <v>0.0</v>
      </c>
      <c r="R1628" s="86">
        <v>0.0</v>
      </c>
      <c r="S1628" s="88">
        <v>121.0</v>
      </c>
      <c r="T1628" s="88">
        <v>26.54</v>
      </c>
      <c r="U1628" s="89">
        <v>46132.0</v>
      </c>
      <c r="V1628" s="84"/>
      <c r="W1628" s="90"/>
    </row>
    <row r="1629">
      <c r="A1629" s="83" t="s">
        <v>3942</v>
      </c>
      <c r="B1629" s="84" t="s">
        <v>3943</v>
      </c>
      <c r="C1629" s="84" t="s">
        <v>565</v>
      </c>
      <c r="D1629" s="86">
        <v>23.4</v>
      </c>
      <c r="E1629" s="86">
        <v>0.65</v>
      </c>
      <c r="F1629" s="86">
        <v>2.86</v>
      </c>
      <c r="G1629" s="87" t="s">
        <v>578</v>
      </c>
      <c r="H1629" s="86">
        <v>4.2</v>
      </c>
      <c r="I1629" s="86">
        <v>0.0</v>
      </c>
      <c r="J1629" s="86">
        <v>412.0</v>
      </c>
      <c r="K1629" s="86">
        <v>0.39</v>
      </c>
      <c r="L1629" s="86">
        <v>22.76</v>
      </c>
      <c r="M1629" s="86">
        <v>22.7</v>
      </c>
      <c r="N1629" s="86">
        <v>22.7</v>
      </c>
      <c r="O1629" s="86">
        <v>56.0</v>
      </c>
      <c r="P1629" s="87" t="s">
        <v>540</v>
      </c>
      <c r="Q1629" s="86">
        <v>0.0</v>
      </c>
      <c r="R1629" s="86">
        <v>0.0</v>
      </c>
      <c r="S1629" s="88">
        <v>178.0</v>
      </c>
      <c r="T1629" s="88">
        <v>43.2</v>
      </c>
      <c r="U1629" s="89">
        <v>46132.0</v>
      </c>
      <c r="V1629" s="84"/>
      <c r="W1629" s="90"/>
    </row>
    <row r="1630">
      <c r="A1630" s="83" t="s">
        <v>3944</v>
      </c>
      <c r="B1630" s="84" t="s">
        <v>3945</v>
      </c>
      <c r="C1630" s="84" t="s">
        <v>639</v>
      </c>
      <c r="D1630" s="86">
        <v>35.45</v>
      </c>
      <c r="E1630" s="86">
        <v>-2.15</v>
      </c>
      <c r="F1630" s="86">
        <v>-5.72</v>
      </c>
      <c r="G1630" s="87" t="s">
        <v>664</v>
      </c>
      <c r="H1630" s="86">
        <v>-7.12</v>
      </c>
      <c r="I1630" s="86">
        <v>3.0</v>
      </c>
      <c r="J1630" s="86">
        <v>1828.0</v>
      </c>
      <c r="K1630" s="86">
        <v>2.84</v>
      </c>
      <c r="L1630" s="86">
        <v>36.57</v>
      </c>
      <c r="M1630" s="86">
        <v>35.14</v>
      </c>
      <c r="N1630" s="86">
        <v>30.25</v>
      </c>
      <c r="O1630" s="86">
        <v>48.0</v>
      </c>
      <c r="P1630" s="87" t="s">
        <v>520</v>
      </c>
      <c r="Q1630" s="86">
        <v>0.0</v>
      </c>
      <c r="R1630" s="86">
        <v>-13.0</v>
      </c>
      <c r="S1630" s="88">
        <v>0.0</v>
      </c>
      <c r="T1630" s="88">
        <v>0.0</v>
      </c>
      <c r="U1630" s="89">
        <v>46132.0</v>
      </c>
      <c r="V1630" s="84"/>
      <c r="W1630" s="84"/>
    </row>
    <row r="1631">
      <c r="A1631" s="83" t="s">
        <v>3946</v>
      </c>
      <c r="B1631" s="84" t="s">
        <v>3947</v>
      </c>
      <c r="C1631" s="84" t="s">
        <v>588</v>
      </c>
      <c r="D1631" s="86">
        <v>18.55</v>
      </c>
      <c r="E1631" s="86">
        <v>-0.9</v>
      </c>
      <c r="F1631" s="86">
        <v>-4.63</v>
      </c>
      <c r="G1631" s="87" t="s">
        <v>516</v>
      </c>
      <c r="H1631" s="86">
        <v>-8.63</v>
      </c>
      <c r="I1631" s="86">
        <v>0.0</v>
      </c>
      <c r="J1631" s="86">
        <v>7020.0</v>
      </c>
      <c r="K1631" s="86">
        <v>2.16</v>
      </c>
      <c r="L1631" s="86">
        <v>19.57</v>
      </c>
      <c r="M1631" s="86">
        <v>19.96</v>
      </c>
      <c r="N1631" s="86">
        <v>20.23</v>
      </c>
      <c r="O1631" s="86">
        <v>-689.0</v>
      </c>
      <c r="P1631" s="87" t="s">
        <v>524</v>
      </c>
      <c r="Q1631" s="86">
        <v>0.0</v>
      </c>
      <c r="R1631" s="86">
        <v>-29.0</v>
      </c>
      <c r="S1631" s="88">
        <v>1215.0</v>
      </c>
      <c r="T1631" s="88">
        <v>17.31</v>
      </c>
      <c r="U1631" s="89">
        <v>46132.0</v>
      </c>
      <c r="V1631" s="84"/>
      <c r="W1631" s="90"/>
    </row>
    <row r="1632">
      <c r="A1632" s="83" t="s">
        <v>3948</v>
      </c>
      <c r="B1632" s="84" t="s">
        <v>3949</v>
      </c>
      <c r="C1632" s="84" t="s">
        <v>561</v>
      </c>
      <c r="D1632" s="86">
        <v>190.5</v>
      </c>
      <c r="E1632" s="86">
        <v>-7.5</v>
      </c>
      <c r="F1632" s="86">
        <v>-3.79</v>
      </c>
      <c r="G1632" s="87" t="s">
        <v>570</v>
      </c>
      <c r="H1632" s="86">
        <v>2.38</v>
      </c>
      <c r="I1632" s="86">
        <v>2.0</v>
      </c>
      <c r="J1632" s="86">
        <v>35373.0</v>
      </c>
      <c r="K1632" s="86">
        <v>12.47</v>
      </c>
      <c r="L1632" s="86">
        <v>189.4</v>
      </c>
      <c r="M1632" s="86">
        <v>188.3</v>
      </c>
      <c r="N1632" s="86">
        <v>184.1</v>
      </c>
      <c r="O1632" s="86">
        <v>-7946.0</v>
      </c>
      <c r="P1632" s="87" t="s">
        <v>570</v>
      </c>
      <c r="Q1632" s="86">
        <v>130.0</v>
      </c>
      <c r="R1632" s="86">
        <v>-436.0</v>
      </c>
      <c r="S1632" s="88">
        <v>14214.0</v>
      </c>
      <c r="T1632" s="88">
        <v>40.18</v>
      </c>
      <c r="U1632" s="89">
        <v>46132.0</v>
      </c>
      <c r="V1632" s="84" t="s">
        <v>3950</v>
      </c>
      <c r="W1632" s="90"/>
    </row>
    <row r="1633">
      <c r="A1633" s="83" t="s">
        <v>3951</v>
      </c>
      <c r="B1633" s="84" t="s">
        <v>3952</v>
      </c>
      <c r="C1633" s="84" t="s">
        <v>557</v>
      </c>
      <c r="D1633" s="86">
        <v>19.15</v>
      </c>
      <c r="E1633" s="86">
        <v>0.1</v>
      </c>
      <c r="F1633" s="86">
        <v>0.52</v>
      </c>
      <c r="G1633" s="87" t="s">
        <v>575</v>
      </c>
      <c r="H1633" s="86">
        <v>1.91</v>
      </c>
      <c r="I1633" s="86">
        <v>0.0</v>
      </c>
      <c r="J1633" s="86">
        <v>274.0</v>
      </c>
      <c r="K1633" s="86">
        <v>0.27</v>
      </c>
      <c r="L1633" s="86">
        <v>19.12</v>
      </c>
      <c r="M1633" s="86">
        <v>19.09</v>
      </c>
      <c r="N1633" s="86">
        <v>19.09</v>
      </c>
      <c r="O1633" s="86">
        <v>71.0</v>
      </c>
      <c r="P1633" s="87" t="s">
        <v>589</v>
      </c>
      <c r="Q1633" s="86">
        <v>0.0</v>
      </c>
      <c r="R1633" s="86">
        <v>0.0</v>
      </c>
      <c r="S1633" s="88">
        <v>61.0</v>
      </c>
      <c r="T1633" s="88">
        <v>22.26</v>
      </c>
      <c r="U1633" s="89">
        <v>46132.0</v>
      </c>
      <c r="V1633" s="84"/>
      <c r="W1633" s="90"/>
    </row>
    <row r="1634">
      <c r="A1634" s="83" t="s">
        <v>3953</v>
      </c>
      <c r="B1634" s="84" t="s">
        <v>3954</v>
      </c>
      <c r="C1634" s="84" t="s">
        <v>565</v>
      </c>
      <c r="D1634" s="86">
        <v>7.16</v>
      </c>
      <c r="E1634" s="86">
        <v>-0.05</v>
      </c>
      <c r="F1634" s="86">
        <v>-0.69</v>
      </c>
      <c r="G1634" s="87" t="s">
        <v>664</v>
      </c>
      <c r="H1634" s="86">
        <v>-4.31</v>
      </c>
      <c r="I1634" s="86">
        <v>0.0</v>
      </c>
      <c r="J1634" s="86">
        <v>30.0</v>
      </c>
      <c r="K1634" s="86">
        <v>0.07</v>
      </c>
      <c r="L1634" s="86">
        <v>7.21</v>
      </c>
      <c r="M1634" s="86">
        <v>7.38</v>
      </c>
      <c r="N1634" s="86">
        <v>7.67</v>
      </c>
      <c r="O1634" s="86">
        <v>-5.0</v>
      </c>
      <c r="P1634" s="87" t="s">
        <v>516</v>
      </c>
      <c r="Q1634" s="86">
        <v>0.0</v>
      </c>
      <c r="R1634" s="86">
        <v>0.0</v>
      </c>
      <c r="S1634" s="88">
        <v>0.0</v>
      </c>
      <c r="T1634" s="88">
        <v>0.0</v>
      </c>
      <c r="U1634" s="89">
        <v>46132.0</v>
      </c>
      <c r="V1634" s="84"/>
      <c r="W1634" s="90"/>
    </row>
    <row r="1635">
      <c r="A1635" s="83" t="s">
        <v>3955</v>
      </c>
      <c r="B1635" s="84" t="s">
        <v>3956</v>
      </c>
      <c r="C1635" s="84" t="s">
        <v>523</v>
      </c>
      <c r="D1635" s="86">
        <v>177.5</v>
      </c>
      <c r="E1635" s="86">
        <v>16.0</v>
      </c>
      <c r="F1635" s="86">
        <v>9.91</v>
      </c>
      <c r="G1635" s="87" t="s">
        <v>534</v>
      </c>
      <c r="H1635" s="86">
        <v>30.65</v>
      </c>
      <c r="I1635" s="86">
        <v>3.0</v>
      </c>
      <c r="J1635" s="86">
        <v>4566.0</v>
      </c>
      <c r="K1635" s="86">
        <v>10.98</v>
      </c>
      <c r="L1635" s="86">
        <v>156.8</v>
      </c>
      <c r="M1635" s="86">
        <v>144.4</v>
      </c>
      <c r="N1635" s="86">
        <v>141.93</v>
      </c>
      <c r="O1635" s="86">
        <v>-64.0</v>
      </c>
      <c r="P1635" s="87" t="s">
        <v>549</v>
      </c>
      <c r="Q1635" s="86">
        <v>0.0</v>
      </c>
      <c r="R1635" s="86">
        <v>27.0</v>
      </c>
      <c r="S1635" s="88">
        <v>2384.0</v>
      </c>
      <c r="T1635" s="88">
        <v>52.21</v>
      </c>
      <c r="U1635" s="89">
        <v>46132.0</v>
      </c>
      <c r="V1635" s="84"/>
      <c r="W1635" s="90"/>
    </row>
    <row r="1636">
      <c r="A1636" s="83" t="s">
        <v>3957</v>
      </c>
      <c r="B1636" s="84" t="s">
        <v>3958</v>
      </c>
      <c r="C1636" s="84" t="s">
        <v>588</v>
      </c>
      <c r="D1636" s="86">
        <v>15.7</v>
      </c>
      <c r="E1636" s="86">
        <v>0.6</v>
      </c>
      <c r="F1636" s="86">
        <v>3.97</v>
      </c>
      <c r="G1636" s="87" t="s">
        <v>540</v>
      </c>
      <c r="H1636" s="86">
        <v>21.6</v>
      </c>
      <c r="I1636" s="86">
        <v>2.0</v>
      </c>
      <c r="J1636" s="86">
        <v>2413.0</v>
      </c>
      <c r="K1636" s="86">
        <v>3.28</v>
      </c>
      <c r="L1636" s="86">
        <v>14.01</v>
      </c>
      <c r="M1636" s="86">
        <v>13.37</v>
      </c>
      <c r="N1636" s="86">
        <v>13.61</v>
      </c>
      <c r="O1636" s="86">
        <v>-437.0</v>
      </c>
      <c r="P1636" s="87" t="s">
        <v>833</v>
      </c>
      <c r="Q1636" s="86">
        <v>0.0</v>
      </c>
      <c r="R1636" s="86">
        <v>0.0</v>
      </c>
      <c r="S1636" s="88">
        <v>377.0</v>
      </c>
      <c r="T1636" s="88">
        <v>15.62</v>
      </c>
      <c r="U1636" s="89">
        <v>46132.0</v>
      </c>
      <c r="V1636" s="84" t="s">
        <v>3959</v>
      </c>
      <c r="W1636" s="90"/>
    </row>
    <row r="1637">
      <c r="A1637" s="83" t="s">
        <v>3960</v>
      </c>
      <c r="B1637" s="84" t="s">
        <v>3961</v>
      </c>
      <c r="C1637" s="84" t="s">
        <v>557</v>
      </c>
      <c r="D1637" s="86">
        <v>356.0</v>
      </c>
      <c r="E1637" s="86">
        <v>7.5</v>
      </c>
      <c r="F1637" s="86">
        <v>2.15</v>
      </c>
      <c r="G1637" s="87" t="s">
        <v>612</v>
      </c>
      <c r="H1637" s="86">
        <v>1.44</v>
      </c>
      <c r="I1637" s="86">
        <v>0.0</v>
      </c>
      <c r="J1637" s="86">
        <v>641.0</v>
      </c>
      <c r="K1637" s="86">
        <v>0.35</v>
      </c>
      <c r="L1637" s="86">
        <v>350.8</v>
      </c>
      <c r="M1637" s="86">
        <v>349.4</v>
      </c>
      <c r="N1637" s="86">
        <v>346.7</v>
      </c>
      <c r="O1637" s="86">
        <v>143.0</v>
      </c>
      <c r="P1637" s="87" t="s">
        <v>697</v>
      </c>
      <c r="Q1637" s="86">
        <v>-88.0</v>
      </c>
      <c r="R1637" s="86">
        <v>-4.0</v>
      </c>
      <c r="S1637" s="88">
        <v>87.0</v>
      </c>
      <c r="T1637" s="88">
        <v>13.57</v>
      </c>
      <c r="U1637" s="89">
        <v>46132.0</v>
      </c>
      <c r="V1637" s="84"/>
      <c r="W1637" s="90"/>
    </row>
    <row r="1638">
      <c r="A1638" s="83" t="s">
        <v>3962</v>
      </c>
      <c r="B1638" s="84" t="s">
        <v>3963</v>
      </c>
      <c r="C1638" s="84" t="s">
        <v>596</v>
      </c>
      <c r="D1638" s="86">
        <v>14.5</v>
      </c>
      <c r="E1638" s="86">
        <v>-0.2</v>
      </c>
      <c r="F1638" s="86">
        <v>-1.36</v>
      </c>
      <c r="G1638" s="87" t="s">
        <v>566</v>
      </c>
      <c r="H1638" s="86">
        <v>-3.02</v>
      </c>
      <c r="I1638" s="86">
        <v>1.0</v>
      </c>
      <c r="J1638" s="86">
        <v>302.0</v>
      </c>
      <c r="K1638" s="86">
        <v>0.16</v>
      </c>
      <c r="L1638" s="86">
        <v>14.83</v>
      </c>
      <c r="M1638" s="86">
        <v>14.56</v>
      </c>
      <c r="N1638" s="86">
        <v>14.48</v>
      </c>
      <c r="O1638" s="86">
        <v>-51.0</v>
      </c>
      <c r="P1638" s="87" t="s">
        <v>585</v>
      </c>
      <c r="Q1638" s="86">
        <v>0.0</v>
      </c>
      <c r="R1638" s="86">
        <v>0.0</v>
      </c>
      <c r="S1638" s="88">
        <v>14.0</v>
      </c>
      <c r="T1638" s="88">
        <v>4.64</v>
      </c>
      <c r="U1638" s="89">
        <v>46132.0</v>
      </c>
      <c r="V1638" s="84"/>
      <c r="W1638" s="90"/>
    </row>
    <row r="1639">
      <c r="A1639" s="83" t="s">
        <v>3964</v>
      </c>
      <c r="B1639" s="84" t="s">
        <v>3965</v>
      </c>
      <c r="C1639" s="84" t="s">
        <v>561</v>
      </c>
      <c r="D1639" s="86">
        <v>51.0</v>
      </c>
      <c r="E1639" s="86">
        <v>0.3</v>
      </c>
      <c r="F1639" s="86">
        <v>0.59</v>
      </c>
      <c r="G1639" s="87" t="s">
        <v>575</v>
      </c>
      <c r="H1639" s="86">
        <v>1.03</v>
      </c>
      <c r="I1639" s="86">
        <v>0.0</v>
      </c>
      <c r="J1639" s="86">
        <v>450.0</v>
      </c>
      <c r="K1639" s="86">
        <v>0.24</v>
      </c>
      <c r="L1639" s="86">
        <v>50.88</v>
      </c>
      <c r="M1639" s="86">
        <v>50.61</v>
      </c>
      <c r="N1639" s="86">
        <v>50.6</v>
      </c>
      <c r="O1639" s="86">
        <v>119.0</v>
      </c>
      <c r="P1639" s="87" t="s">
        <v>554</v>
      </c>
      <c r="Q1639" s="86">
        <v>-13.0</v>
      </c>
      <c r="R1639" s="86">
        <v>0.0</v>
      </c>
      <c r="S1639" s="88">
        <v>73.0</v>
      </c>
      <c r="T1639" s="88">
        <v>16.22</v>
      </c>
      <c r="U1639" s="89">
        <v>46132.0</v>
      </c>
      <c r="V1639" s="84"/>
      <c r="W1639" s="90"/>
    </row>
    <row r="1640">
      <c r="A1640" s="83" t="s">
        <v>3966</v>
      </c>
      <c r="B1640" s="84" t="s">
        <v>3967</v>
      </c>
      <c r="C1640" s="84" t="s">
        <v>523</v>
      </c>
      <c r="D1640" s="86">
        <v>409.0</v>
      </c>
      <c r="E1640" s="86">
        <v>-7.0</v>
      </c>
      <c r="F1640" s="86">
        <v>-1.68</v>
      </c>
      <c r="G1640" s="87" t="s">
        <v>544</v>
      </c>
      <c r="H1640" s="86">
        <v>-3.07</v>
      </c>
      <c r="I1640" s="86">
        <v>0.0</v>
      </c>
      <c r="J1640" s="86">
        <v>1049.0</v>
      </c>
      <c r="K1640" s="86">
        <v>0.82</v>
      </c>
      <c r="L1640" s="86">
        <v>419.1</v>
      </c>
      <c r="M1640" s="86">
        <v>416.8</v>
      </c>
      <c r="N1640" s="86">
        <v>436.4</v>
      </c>
      <c r="O1640" s="86">
        <v>-2.0</v>
      </c>
      <c r="P1640" s="87" t="s">
        <v>553</v>
      </c>
      <c r="Q1640" s="86">
        <v>0.0</v>
      </c>
      <c r="R1640" s="86">
        <v>20.0</v>
      </c>
      <c r="S1640" s="88">
        <v>256.0</v>
      </c>
      <c r="T1640" s="88">
        <v>24.4</v>
      </c>
      <c r="U1640" s="89">
        <v>46132.0</v>
      </c>
      <c r="V1640" s="84" t="s">
        <v>3968</v>
      </c>
      <c r="W1640" s="90"/>
    </row>
    <row r="1641">
      <c r="A1641" s="83" t="s">
        <v>3969</v>
      </c>
      <c r="B1641" s="84" t="s">
        <v>3970</v>
      </c>
      <c r="C1641" s="84" t="s">
        <v>561</v>
      </c>
      <c r="D1641" s="86">
        <v>96.3</v>
      </c>
      <c r="E1641" s="86">
        <v>1.9</v>
      </c>
      <c r="F1641" s="86">
        <v>2.01</v>
      </c>
      <c r="G1641" s="87" t="s">
        <v>578</v>
      </c>
      <c r="H1641" s="86">
        <v>9.23</v>
      </c>
      <c r="I1641" s="86">
        <v>0.0</v>
      </c>
      <c r="J1641" s="86">
        <v>11135.0</v>
      </c>
      <c r="K1641" s="86">
        <v>2.29</v>
      </c>
      <c r="L1641" s="86">
        <v>93.04</v>
      </c>
      <c r="M1641" s="86">
        <v>89.3</v>
      </c>
      <c r="N1641" s="86">
        <v>85.75</v>
      </c>
      <c r="O1641" s="86">
        <v>796.0</v>
      </c>
      <c r="P1641" s="87" t="s">
        <v>578</v>
      </c>
      <c r="Q1641" s="86">
        <v>-324.0</v>
      </c>
      <c r="R1641" s="86">
        <v>40.0</v>
      </c>
      <c r="S1641" s="88">
        <v>5242.0</v>
      </c>
      <c r="T1641" s="88">
        <v>47.08</v>
      </c>
      <c r="U1641" s="89">
        <v>46132.0</v>
      </c>
      <c r="V1641" s="84" t="s">
        <v>3971</v>
      </c>
      <c r="W1641" s="90"/>
    </row>
    <row r="1642">
      <c r="A1642" s="83" t="s">
        <v>3972</v>
      </c>
      <c r="B1642" s="84" t="s">
        <v>3973</v>
      </c>
      <c r="C1642" s="84" t="s">
        <v>538</v>
      </c>
      <c r="D1642" s="86">
        <v>51.6</v>
      </c>
      <c r="E1642" s="86">
        <v>0.0</v>
      </c>
      <c r="F1642" s="86">
        <v>0.0</v>
      </c>
      <c r="G1642" s="87" t="s">
        <v>585</v>
      </c>
      <c r="H1642" s="86">
        <v>2.01</v>
      </c>
      <c r="I1642" s="86">
        <v>0.0</v>
      </c>
      <c r="J1642" s="86">
        <v>3673.0</v>
      </c>
      <c r="K1642" s="86">
        <v>0.26</v>
      </c>
      <c r="L1642" s="86">
        <v>51.78</v>
      </c>
      <c r="M1642" s="86">
        <v>51.11</v>
      </c>
      <c r="N1642" s="86">
        <v>51.5</v>
      </c>
      <c r="O1642" s="86">
        <v>127.0</v>
      </c>
      <c r="P1642" s="87" t="s">
        <v>530</v>
      </c>
      <c r="Q1642" s="86">
        <v>-1.0</v>
      </c>
      <c r="R1642" s="86">
        <v>13.0</v>
      </c>
      <c r="S1642" s="88">
        <v>728.0</v>
      </c>
      <c r="T1642" s="88">
        <v>19.82</v>
      </c>
      <c r="U1642" s="89">
        <v>46132.0</v>
      </c>
      <c r="V1642" s="84"/>
      <c r="W1642" s="90"/>
    </row>
    <row r="1643">
      <c r="A1643" s="83" t="s">
        <v>3974</v>
      </c>
      <c r="B1643" s="84" t="s">
        <v>3975</v>
      </c>
      <c r="C1643" s="84" t="s">
        <v>523</v>
      </c>
      <c r="D1643" s="86">
        <v>37.3</v>
      </c>
      <c r="E1643" s="86">
        <v>-0.7</v>
      </c>
      <c r="F1643" s="86">
        <v>-1.84</v>
      </c>
      <c r="G1643" s="87" t="s">
        <v>516</v>
      </c>
      <c r="H1643" s="86">
        <v>-6.93</v>
      </c>
      <c r="I1643" s="86">
        <v>0.0</v>
      </c>
      <c r="J1643" s="86">
        <v>38.0</v>
      </c>
      <c r="K1643" s="86">
        <v>0.06</v>
      </c>
      <c r="L1643" s="86">
        <v>38.44</v>
      </c>
      <c r="M1643" s="86">
        <v>39.95</v>
      </c>
      <c r="N1643" s="86">
        <v>41.24</v>
      </c>
      <c r="O1643" s="86">
        <v>-7.0</v>
      </c>
      <c r="P1643" s="87" t="s">
        <v>529</v>
      </c>
      <c r="Q1643" s="86">
        <v>0.0</v>
      </c>
      <c r="R1643" s="86">
        <v>0.0</v>
      </c>
      <c r="S1643" s="88">
        <v>5.0</v>
      </c>
      <c r="T1643" s="88">
        <v>13.16</v>
      </c>
      <c r="U1643" s="89">
        <v>46132.0</v>
      </c>
      <c r="V1643" s="84"/>
      <c r="W1643" s="90"/>
    </row>
    <row r="1644">
      <c r="A1644" s="83" t="s">
        <v>3976</v>
      </c>
      <c r="B1644" s="84" t="s">
        <v>3977</v>
      </c>
      <c r="C1644" s="84" t="s">
        <v>547</v>
      </c>
      <c r="D1644" s="86">
        <v>36.4</v>
      </c>
      <c r="E1644" s="86">
        <v>-2.1</v>
      </c>
      <c r="F1644" s="86">
        <v>-5.45</v>
      </c>
      <c r="G1644" s="87" t="s">
        <v>773</v>
      </c>
      <c r="H1644" s="86">
        <v>4.15</v>
      </c>
      <c r="I1644" s="86">
        <v>1.0</v>
      </c>
      <c r="J1644" s="86">
        <v>9889.0</v>
      </c>
      <c r="K1644" s="86">
        <v>1.1</v>
      </c>
      <c r="L1644" s="86">
        <v>37.12</v>
      </c>
      <c r="M1644" s="86">
        <v>36.3</v>
      </c>
      <c r="N1644" s="86">
        <v>36.22</v>
      </c>
      <c r="O1644" s="86">
        <v>-4679.0</v>
      </c>
      <c r="P1644" s="87" t="s">
        <v>833</v>
      </c>
      <c r="Q1644" s="86">
        <v>0.0</v>
      </c>
      <c r="R1644" s="86">
        <v>12.0</v>
      </c>
      <c r="S1644" s="88">
        <v>1901.0</v>
      </c>
      <c r="T1644" s="88">
        <v>19.22</v>
      </c>
      <c r="U1644" s="89">
        <v>46132.0</v>
      </c>
      <c r="V1644" s="84"/>
      <c r="W1644" s="90"/>
    </row>
    <row r="1645">
      <c r="A1645" s="83" t="s">
        <v>3978</v>
      </c>
      <c r="B1645" s="84" t="s">
        <v>3979</v>
      </c>
      <c r="C1645" s="84" t="s">
        <v>588</v>
      </c>
      <c r="D1645" s="86">
        <v>86.0</v>
      </c>
      <c r="E1645" s="86">
        <v>-0.3</v>
      </c>
      <c r="F1645" s="86">
        <v>-0.35</v>
      </c>
      <c r="G1645" s="87" t="s">
        <v>535</v>
      </c>
      <c r="H1645" s="86">
        <v>0.47</v>
      </c>
      <c r="I1645" s="86">
        <v>0.0</v>
      </c>
      <c r="J1645" s="86">
        <v>182.0</v>
      </c>
      <c r="K1645" s="86">
        <v>0.14</v>
      </c>
      <c r="L1645" s="86">
        <v>86.16</v>
      </c>
      <c r="M1645" s="86">
        <v>84.66</v>
      </c>
      <c r="N1645" s="86">
        <v>83.25</v>
      </c>
      <c r="O1645" s="86">
        <v>6.0</v>
      </c>
      <c r="P1645" s="87" t="s">
        <v>520</v>
      </c>
      <c r="Q1645" s="86">
        <v>17.0</v>
      </c>
      <c r="R1645" s="86">
        <v>-7.0</v>
      </c>
      <c r="S1645" s="88">
        <v>19.0</v>
      </c>
      <c r="T1645" s="88">
        <v>10.44</v>
      </c>
      <c r="U1645" s="89">
        <v>46132.0</v>
      </c>
      <c r="V1645" s="84"/>
      <c r="W1645" s="90"/>
    </row>
    <row r="1646">
      <c r="A1646" s="83" t="s">
        <v>3980</v>
      </c>
      <c r="B1646" s="84" t="s">
        <v>3981</v>
      </c>
      <c r="C1646" s="84" t="s">
        <v>623</v>
      </c>
      <c r="D1646" s="86">
        <v>225.0</v>
      </c>
      <c r="E1646" s="86">
        <v>10.0</v>
      </c>
      <c r="F1646" s="86">
        <v>4.65</v>
      </c>
      <c r="G1646" s="87" t="s">
        <v>575</v>
      </c>
      <c r="H1646" s="86">
        <v>4.43</v>
      </c>
      <c r="I1646" s="86">
        <v>0.0</v>
      </c>
      <c r="J1646" s="86">
        <v>2794.0</v>
      </c>
      <c r="K1646" s="86">
        <v>1.13</v>
      </c>
      <c r="L1646" s="86">
        <v>217.6</v>
      </c>
      <c r="M1646" s="86">
        <v>218.4</v>
      </c>
      <c r="N1646" s="86">
        <v>233.85</v>
      </c>
      <c r="O1646" s="86">
        <v>942.0</v>
      </c>
      <c r="P1646" s="87" t="s">
        <v>575</v>
      </c>
      <c r="Q1646" s="86">
        <v>-365.0</v>
      </c>
      <c r="R1646" s="86">
        <v>-6.0</v>
      </c>
      <c r="S1646" s="88">
        <v>719.0</v>
      </c>
      <c r="T1646" s="88">
        <v>25.73</v>
      </c>
      <c r="U1646" s="89">
        <v>46132.0</v>
      </c>
      <c r="V1646" s="84"/>
      <c r="W1646" s="90"/>
    </row>
    <row r="1647">
      <c r="A1647" s="83" t="s">
        <v>3982</v>
      </c>
      <c r="B1647" s="84" t="s">
        <v>3983</v>
      </c>
      <c r="C1647" s="84" t="s">
        <v>588</v>
      </c>
      <c r="D1647" s="86">
        <v>36.2</v>
      </c>
      <c r="E1647" s="86">
        <v>-0.5</v>
      </c>
      <c r="F1647" s="86">
        <v>-1.36</v>
      </c>
      <c r="G1647" s="87" t="s">
        <v>585</v>
      </c>
      <c r="H1647" s="86">
        <v>0.2</v>
      </c>
      <c r="I1647" s="86">
        <v>1.0</v>
      </c>
      <c r="J1647" s="86">
        <v>661.0</v>
      </c>
      <c r="K1647" s="86">
        <v>0.24</v>
      </c>
      <c r="L1647" s="86">
        <v>37.9</v>
      </c>
      <c r="M1647" s="86">
        <v>35.12</v>
      </c>
      <c r="N1647" s="86">
        <v>32.27</v>
      </c>
      <c r="O1647" s="86">
        <v>-59.0</v>
      </c>
      <c r="P1647" s="87" t="s">
        <v>582</v>
      </c>
      <c r="Q1647" s="86">
        <v>-85.0</v>
      </c>
      <c r="R1647" s="86">
        <v>26.0</v>
      </c>
      <c r="S1647" s="88">
        <v>79.0</v>
      </c>
      <c r="T1647" s="88">
        <v>11.95</v>
      </c>
      <c r="U1647" s="89">
        <v>46132.0</v>
      </c>
      <c r="V1647" s="84"/>
      <c r="W1647" s="90"/>
    </row>
    <row r="1648">
      <c r="A1648" s="83" t="s">
        <v>3984</v>
      </c>
      <c r="B1648" s="84" t="s">
        <v>3985</v>
      </c>
      <c r="C1648" s="84" t="s">
        <v>956</v>
      </c>
      <c r="D1648" s="86">
        <v>50.4</v>
      </c>
      <c r="E1648" s="86">
        <v>1.1</v>
      </c>
      <c r="F1648" s="86">
        <v>2.23</v>
      </c>
      <c r="G1648" s="87" t="s">
        <v>558</v>
      </c>
      <c r="H1648" s="86">
        <v>3.0</v>
      </c>
      <c r="I1648" s="86">
        <v>0.0</v>
      </c>
      <c r="J1648" s="86">
        <v>3.0</v>
      </c>
      <c r="K1648" s="86">
        <v>0.01</v>
      </c>
      <c r="L1648" s="86">
        <v>49.71</v>
      </c>
      <c r="M1648" s="86">
        <v>48.76</v>
      </c>
      <c r="N1648" s="86">
        <v>48.09</v>
      </c>
      <c r="O1648" s="86">
        <v>2.0</v>
      </c>
      <c r="P1648" s="87" t="s">
        <v>540</v>
      </c>
      <c r="Q1648" s="86">
        <v>0.0</v>
      </c>
      <c r="R1648" s="86">
        <v>0.0</v>
      </c>
      <c r="S1648" s="88">
        <v>0.0</v>
      </c>
      <c r="T1648" s="88">
        <v>0.0</v>
      </c>
      <c r="U1648" s="89">
        <v>46132.0</v>
      </c>
      <c r="V1648" s="84"/>
      <c r="W1648" s="90"/>
    </row>
    <row r="1649">
      <c r="A1649" s="83" t="s">
        <v>3986</v>
      </c>
      <c r="B1649" s="84" t="s">
        <v>3987</v>
      </c>
      <c r="C1649" s="84" t="s">
        <v>761</v>
      </c>
      <c r="D1649" s="86">
        <v>20.0</v>
      </c>
      <c r="E1649" s="86">
        <v>-0.35</v>
      </c>
      <c r="F1649" s="86">
        <v>-1.72</v>
      </c>
      <c r="G1649" s="87" t="s">
        <v>524</v>
      </c>
      <c r="H1649" s="86">
        <v>-5.07</v>
      </c>
      <c r="I1649" s="86">
        <v>3.0</v>
      </c>
      <c r="J1649" s="86">
        <v>4809.0</v>
      </c>
      <c r="K1649" s="86">
        <v>0.59</v>
      </c>
      <c r="L1649" s="86">
        <v>20.46</v>
      </c>
      <c r="M1649" s="86">
        <v>20.78</v>
      </c>
      <c r="N1649" s="86">
        <v>20.32</v>
      </c>
      <c r="O1649" s="86">
        <v>270.0</v>
      </c>
      <c r="P1649" s="87" t="s">
        <v>554</v>
      </c>
      <c r="Q1649" s="86">
        <v>0.0</v>
      </c>
      <c r="R1649" s="86">
        <v>-1.0</v>
      </c>
      <c r="S1649" s="88">
        <v>769.0</v>
      </c>
      <c r="T1649" s="88">
        <v>15.99</v>
      </c>
      <c r="U1649" s="89">
        <v>46132.0</v>
      </c>
      <c r="V1649" s="84"/>
      <c r="W1649" s="90"/>
    </row>
    <row r="1650">
      <c r="A1650" s="83" t="s">
        <v>3988</v>
      </c>
      <c r="B1650" s="84" t="s">
        <v>3989</v>
      </c>
      <c r="C1650" s="84" t="s">
        <v>557</v>
      </c>
      <c r="D1650" s="86">
        <v>112.0</v>
      </c>
      <c r="E1650" s="86">
        <v>1.0</v>
      </c>
      <c r="F1650" s="86">
        <v>0.9</v>
      </c>
      <c r="G1650" s="87" t="s">
        <v>554</v>
      </c>
      <c r="H1650" s="86">
        <v>8.54</v>
      </c>
      <c r="I1650" s="86">
        <v>1.0</v>
      </c>
      <c r="J1650" s="86">
        <v>4790.0</v>
      </c>
      <c r="K1650" s="86">
        <v>2.34</v>
      </c>
      <c r="L1650" s="86">
        <v>107.1</v>
      </c>
      <c r="M1650" s="86">
        <v>104.25</v>
      </c>
      <c r="N1650" s="86">
        <v>101.9</v>
      </c>
      <c r="O1650" s="86">
        <v>-693.0</v>
      </c>
      <c r="P1650" s="87" t="s">
        <v>529</v>
      </c>
      <c r="Q1650" s="86">
        <v>0.0</v>
      </c>
      <c r="R1650" s="86">
        <v>-36.0</v>
      </c>
      <c r="S1650" s="88">
        <v>1963.0</v>
      </c>
      <c r="T1650" s="88">
        <v>40.98</v>
      </c>
      <c r="U1650" s="89">
        <v>46132.0</v>
      </c>
      <c r="V1650" s="84"/>
      <c r="W1650" s="90"/>
    </row>
    <row r="1651">
      <c r="A1651" s="83" t="s">
        <v>3990</v>
      </c>
      <c r="B1651" s="84" t="s">
        <v>3991</v>
      </c>
      <c r="C1651" s="84" t="s">
        <v>538</v>
      </c>
      <c r="D1651" s="86">
        <v>369.0</v>
      </c>
      <c r="E1651" s="86">
        <v>2.0</v>
      </c>
      <c r="F1651" s="86">
        <v>0.54</v>
      </c>
      <c r="G1651" s="87" t="s">
        <v>694</v>
      </c>
      <c r="H1651" s="86">
        <v>16.0</v>
      </c>
      <c r="I1651" s="86">
        <v>5.0</v>
      </c>
      <c r="J1651" s="86">
        <v>8696.0</v>
      </c>
      <c r="K1651" s="86">
        <v>12.22</v>
      </c>
      <c r="L1651" s="86">
        <v>336.4</v>
      </c>
      <c r="M1651" s="86">
        <v>304.25</v>
      </c>
      <c r="N1651" s="86">
        <v>268.75</v>
      </c>
      <c r="O1651" s="86">
        <v>-397.0</v>
      </c>
      <c r="P1651" s="87" t="s">
        <v>524</v>
      </c>
      <c r="Q1651" s="86">
        <v>0.0</v>
      </c>
      <c r="R1651" s="86">
        <v>-25.0</v>
      </c>
      <c r="S1651" s="88">
        <v>4434.0</v>
      </c>
      <c r="T1651" s="88">
        <v>50.99</v>
      </c>
      <c r="U1651" s="89">
        <v>46132.0</v>
      </c>
      <c r="V1651" s="84"/>
      <c r="W1651" s="84"/>
    </row>
    <row r="1652">
      <c r="A1652" s="83" t="s">
        <v>3992</v>
      </c>
      <c r="B1652" s="84" t="s">
        <v>3993</v>
      </c>
      <c r="C1652" s="84" t="s">
        <v>528</v>
      </c>
      <c r="D1652" s="86">
        <v>13.3</v>
      </c>
      <c r="E1652" s="86">
        <v>-0.8</v>
      </c>
      <c r="F1652" s="86">
        <v>-5.67</v>
      </c>
      <c r="G1652" s="87" t="s">
        <v>529</v>
      </c>
      <c r="H1652" s="86">
        <v>-0.78</v>
      </c>
      <c r="I1652" s="86">
        <v>1.0</v>
      </c>
      <c r="J1652" s="86">
        <v>15099.0</v>
      </c>
      <c r="K1652" s="86">
        <v>1.36</v>
      </c>
      <c r="L1652" s="86">
        <v>14.16</v>
      </c>
      <c r="M1652" s="86">
        <v>13.61</v>
      </c>
      <c r="N1652" s="86">
        <v>13.67</v>
      </c>
      <c r="O1652" s="86">
        <v>-5880.0</v>
      </c>
      <c r="P1652" s="87" t="s">
        <v>529</v>
      </c>
      <c r="Q1652" s="86">
        <v>0.0</v>
      </c>
      <c r="R1652" s="86">
        <v>-284.0</v>
      </c>
      <c r="S1652" s="88">
        <v>3048.0</v>
      </c>
      <c r="T1652" s="88">
        <v>20.19</v>
      </c>
      <c r="U1652" s="89">
        <v>46132.0</v>
      </c>
      <c r="V1652" s="84"/>
      <c r="W1652" s="90"/>
    </row>
    <row r="1653">
      <c r="A1653" s="83" t="s">
        <v>3994</v>
      </c>
      <c r="B1653" s="84" t="s">
        <v>3995</v>
      </c>
      <c r="C1653" s="84" t="s">
        <v>859</v>
      </c>
      <c r="D1653" s="86">
        <v>32.5</v>
      </c>
      <c r="E1653" s="86">
        <v>-0.3</v>
      </c>
      <c r="F1653" s="86">
        <v>-0.91</v>
      </c>
      <c r="G1653" s="87" t="s">
        <v>535</v>
      </c>
      <c r="H1653" s="86">
        <v>1.26</v>
      </c>
      <c r="I1653" s="86">
        <v>0.0</v>
      </c>
      <c r="J1653" s="86">
        <v>296.0</v>
      </c>
      <c r="K1653" s="86">
        <v>0.15</v>
      </c>
      <c r="L1653" s="86">
        <v>32.69</v>
      </c>
      <c r="M1653" s="86">
        <v>32.42</v>
      </c>
      <c r="N1653" s="86">
        <v>32.56</v>
      </c>
      <c r="O1653" s="86">
        <v>-89.0</v>
      </c>
      <c r="P1653" s="87" t="s">
        <v>516</v>
      </c>
      <c r="Q1653" s="86">
        <v>0.0</v>
      </c>
      <c r="R1653" s="86">
        <v>-12.0</v>
      </c>
      <c r="S1653" s="88">
        <v>15.0</v>
      </c>
      <c r="T1653" s="88">
        <v>5.07</v>
      </c>
      <c r="U1653" s="89">
        <v>46132.0</v>
      </c>
      <c r="V1653" s="84"/>
      <c r="W1653" s="90"/>
    </row>
    <row r="1654">
      <c r="A1654" s="83" t="s">
        <v>3996</v>
      </c>
      <c r="B1654" s="84" t="s">
        <v>3997</v>
      </c>
      <c r="C1654" s="84" t="s">
        <v>601</v>
      </c>
      <c r="D1654" s="86">
        <v>16.4</v>
      </c>
      <c r="E1654" s="86">
        <v>-0.6</v>
      </c>
      <c r="F1654" s="86">
        <v>-3.53</v>
      </c>
      <c r="G1654" s="87" t="s">
        <v>562</v>
      </c>
      <c r="H1654" s="86">
        <v>9.41</v>
      </c>
      <c r="I1654" s="86">
        <v>0.0</v>
      </c>
      <c r="J1654" s="86">
        <v>352.0</v>
      </c>
      <c r="K1654" s="86">
        <v>0.43</v>
      </c>
      <c r="L1654" s="86">
        <v>15.86</v>
      </c>
      <c r="M1654" s="86">
        <v>15.38</v>
      </c>
      <c r="N1654" s="86">
        <v>15.58</v>
      </c>
      <c r="O1654" s="86">
        <v>-99.0</v>
      </c>
      <c r="P1654" s="87" t="s">
        <v>585</v>
      </c>
      <c r="Q1654" s="86">
        <v>0.0</v>
      </c>
      <c r="R1654" s="86">
        <v>0.0</v>
      </c>
      <c r="S1654" s="88">
        <v>85.0</v>
      </c>
      <c r="T1654" s="88">
        <v>24.15</v>
      </c>
      <c r="U1654" s="89">
        <v>46132.0</v>
      </c>
      <c r="V1654" s="84"/>
      <c r="W1654" s="90"/>
    </row>
    <row r="1655">
      <c r="A1655" s="83" t="s">
        <v>3998</v>
      </c>
      <c r="B1655" s="84" t="s">
        <v>3999</v>
      </c>
      <c r="C1655" s="84" t="s">
        <v>557</v>
      </c>
      <c r="D1655" s="86">
        <v>8.22</v>
      </c>
      <c r="E1655" s="86">
        <v>-0.13</v>
      </c>
      <c r="F1655" s="86">
        <v>-1.56</v>
      </c>
      <c r="G1655" s="87" t="s">
        <v>582</v>
      </c>
      <c r="H1655" s="86">
        <v>2.51</v>
      </c>
      <c r="I1655" s="86">
        <v>0.0</v>
      </c>
      <c r="J1655" s="86">
        <v>196.0</v>
      </c>
      <c r="K1655" s="86">
        <v>0.21</v>
      </c>
      <c r="L1655" s="86">
        <v>8.28</v>
      </c>
      <c r="M1655" s="86">
        <v>8.08</v>
      </c>
      <c r="N1655" s="86">
        <v>8.09</v>
      </c>
      <c r="O1655" s="86">
        <v>-5.0</v>
      </c>
      <c r="P1655" s="87" t="s">
        <v>582</v>
      </c>
      <c r="Q1655" s="86">
        <v>0.0</v>
      </c>
      <c r="R1655" s="86">
        <v>-2.0</v>
      </c>
      <c r="S1655" s="88">
        <v>0.0</v>
      </c>
      <c r="T1655" s="88">
        <v>0.0</v>
      </c>
      <c r="U1655" s="89">
        <v>46132.0</v>
      </c>
      <c r="V1655" s="84"/>
      <c r="W1655" s="90"/>
    </row>
    <row r="1656">
      <c r="A1656" s="83" t="s">
        <v>4000</v>
      </c>
      <c r="B1656" s="84" t="s">
        <v>4001</v>
      </c>
      <c r="C1656" s="84" t="s">
        <v>557</v>
      </c>
      <c r="D1656" s="86">
        <v>93.3</v>
      </c>
      <c r="E1656" s="86">
        <v>1.1</v>
      </c>
      <c r="F1656" s="86">
        <v>1.19</v>
      </c>
      <c r="G1656" s="87" t="s">
        <v>578</v>
      </c>
      <c r="H1656" s="86">
        <v>3.17</v>
      </c>
      <c r="I1656" s="86">
        <v>0.0</v>
      </c>
      <c r="J1656" s="86">
        <v>615.0</v>
      </c>
      <c r="K1656" s="86">
        <v>0.85</v>
      </c>
      <c r="L1656" s="86">
        <v>91.92</v>
      </c>
      <c r="M1656" s="86">
        <v>89.89</v>
      </c>
      <c r="N1656" s="86">
        <v>88.09</v>
      </c>
      <c r="O1656" s="86">
        <v>176.0</v>
      </c>
      <c r="P1656" s="87" t="s">
        <v>534</v>
      </c>
      <c r="Q1656" s="86">
        <v>0.0</v>
      </c>
      <c r="R1656" s="86">
        <v>2.0</v>
      </c>
      <c r="S1656" s="88">
        <v>106.0</v>
      </c>
      <c r="T1656" s="88">
        <v>17.24</v>
      </c>
      <c r="U1656" s="89">
        <v>46132.0</v>
      </c>
      <c r="V1656" s="84"/>
      <c r="W1656" s="90"/>
    </row>
    <row r="1657">
      <c r="A1657" s="83" t="s">
        <v>4002</v>
      </c>
      <c r="B1657" s="84" t="s">
        <v>4003</v>
      </c>
      <c r="C1657" s="84" t="s">
        <v>538</v>
      </c>
      <c r="D1657" s="86">
        <v>242.0</v>
      </c>
      <c r="E1657" s="86">
        <v>4.5</v>
      </c>
      <c r="F1657" s="86">
        <v>1.89</v>
      </c>
      <c r="G1657" s="87" t="s">
        <v>534</v>
      </c>
      <c r="H1657" s="86">
        <v>5.75</v>
      </c>
      <c r="I1657" s="86">
        <v>0.0</v>
      </c>
      <c r="J1657" s="86">
        <v>598.0</v>
      </c>
      <c r="K1657" s="86">
        <v>0.77</v>
      </c>
      <c r="L1657" s="86">
        <v>239.3</v>
      </c>
      <c r="M1657" s="86">
        <v>226.6</v>
      </c>
      <c r="N1657" s="86">
        <v>216.88</v>
      </c>
      <c r="O1657" s="86">
        <v>4.0</v>
      </c>
      <c r="P1657" s="87" t="s">
        <v>558</v>
      </c>
      <c r="Q1657" s="86">
        <v>-6.0</v>
      </c>
      <c r="R1657" s="86">
        <v>1.0</v>
      </c>
      <c r="S1657" s="88">
        <v>204.0</v>
      </c>
      <c r="T1657" s="88">
        <v>34.11</v>
      </c>
      <c r="U1657" s="89">
        <v>46132.0</v>
      </c>
      <c r="V1657" s="84"/>
      <c r="W1657" s="90"/>
    </row>
    <row r="1658">
      <c r="A1658" s="83" t="s">
        <v>4004</v>
      </c>
      <c r="B1658" s="84" t="s">
        <v>4005</v>
      </c>
      <c r="C1658" s="84" t="s">
        <v>533</v>
      </c>
      <c r="D1658" s="86">
        <v>808.0</v>
      </c>
      <c r="E1658" s="86">
        <v>48.0</v>
      </c>
      <c r="F1658" s="86">
        <v>6.32</v>
      </c>
      <c r="G1658" s="87" t="s">
        <v>540</v>
      </c>
      <c r="H1658" s="86">
        <v>14.62</v>
      </c>
      <c r="I1658" s="86">
        <v>5.0</v>
      </c>
      <c r="J1658" s="86">
        <v>1621.0</v>
      </c>
      <c r="K1658" s="86">
        <v>2.02</v>
      </c>
      <c r="L1658" s="86">
        <v>731.0</v>
      </c>
      <c r="M1658" s="86">
        <v>670.6</v>
      </c>
      <c r="N1658" s="86">
        <v>568.9</v>
      </c>
      <c r="O1658" s="86">
        <v>-145.0</v>
      </c>
      <c r="P1658" s="87" t="s">
        <v>529</v>
      </c>
      <c r="Q1658" s="86">
        <v>32.0</v>
      </c>
      <c r="R1658" s="86">
        <v>-28.0</v>
      </c>
      <c r="S1658" s="88">
        <v>0.0</v>
      </c>
      <c r="T1658" s="88">
        <v>0.0</v>
      </c>
      <c r="U1658" s="89">
        <v>46132.0</v>
      </c>
      <c r="V1658" s="84"/>
      <c r="W1658" s="90"/>
    </row>
    <row r="1659">
      <c r="A1659" s="83" t="s">
        <v>4006</v>
      </c>
      <c r="B1659" s="84" t="s">
        <v>4007</v>
      </c>
      <c r="C1659" s="84" t="s">
        <v>523</v>
      </c>
      <c r="D1659" s="86">
        <v>35.0</v>
      </c>
      <c r="E1659" s="86">
        <v>-0.5</v>
      </c>
      <c r="F1659" s="86">
        <v>-1.41</v>
      </c>
      <c r="G1659" s="87" t="s">
        <v>516</v>
      </c>
      <c r="H1659" s="86">
        <v>-2.67</v>
      </c>
      <c r="I1659" s="86">
        <v>0.0</v>
      </c>
      <c r="J1659" s="86">
        <v>74.0</v>
      </c>
      <c r="K1659" s="86">
        <v>0.19</v>
      </c>
      <c r="L1659" s="86">
        <v>35.57</v>
      </c>
      <c r="M1659" s="86">
        <v>35.39</v>
      </c>
      <c r="N1659" s="86">
        <v>35.55</v>
      </c>
      <c r="O1659" s="86">
        <v>40.0</v>
      </c>
      <c r="P1659" s="87" t="s">
        <v>534</v>
      </c>
      <c r="Q1659" s="86">
        <v>0.0</v>
      </c>
      <c r="R1659" s="86">
        <v>0.0</v>
      </c>
      <c r="S1659" s="88">
        <v>0.0</v>
      </c>
      <c r="T1659" s="88">
        <v>0.0</v>
      </c>
      <c r="U1659" s="89">
        <v>46132.0</v>
      </c>
      <c r="V1659" s="84"/>
      <c r="W1659" s="90"/>
    </row>
    <row r="1660">
      <c r="A1660" s="83" t="s">
        <v>4008</v>
      </c>
      <c r="B1660" s="84" t="s">
        <v>4009</v>
      </c>
      <c r="C1660" s="84" t="s">
        <v>639</v>
      </c>
      <c r="D1660" s="86">
        <v>140.0</v>
      </c>
      <c r="E1660" s="86">
        <v>8.5</v>
      </c>
      <c r="F1660" s="86">
        <v>6.46</v>
      </c>
      <c r="G1660" s="87" t="s">
        <v>674</v>
      </c>
      <c r="H1660" s="86">
        <v>6.47</v>
      </c>
      <c r="I1660" s="86">
        <v>0.0</v>
      </c>
      <c r="J1660" s="86">
        <v>339.0</v>
      </c>
      <c r="K1660" s="86">
        <v>0.54</v>
      </c>
      <c r="L1660" s="86">
        <v>132.8</v>
      </c>
      <c r="M1660" s="86">
        <v>129.85</v>
      </c>
      <c r="N1660" s="86">
        <v>126.9</v>
      </c>
      <c r="O1660" s="86">
        <v>57.0</v>
      </c>
      <c r="P1660" s="87" t="s">
        <v>540</v>
      </c>
      <c r="Q1660" s="86">
        <v>0.0</v>
      </c>
      <c r="R1660" s="86">
        <v>0.0</v>
      </c>
      <c r="S1660" s="88">
        <v>61.0</v>
      </c>
      <c r="T1660" s="88">
        <v>17.99</v>
      </c>
      <c r="U1660" s="89">
        <v>46132.0</v>
      </c>
      <c r="V1660" s="84"/>
      <c r="W1660" s="90"/>
    </row>
    <row r="1661">
      <c r="A1661" s="83" t="s">
        <v>4010</v>
      </c>
      <c r="B1661" s="84" t="s">
        <v>4011</v>
      </c>
      <c r="C1661" s="84" t="s">
        <v>519</v>
      </c>
      <c r="D1661" s="86">
        <v>15.75</v>
      </c>
      <c r="E1661" s="86">
        <v>-0.45</v>
      </c>
      <c r="F1661" s="86">
        <v>-2.78</v>
      </c>
      <c r="G1661" s="87" t="s">
        <v>773</v>
      </c>
      <c r="H1661" s="86">
        <v>0.21</v>
      </c>
      <c r="I1661" s="86">
        <v>1.0</v>
      </c>
      <c r="J1661" s="86">
        <v>703.0</v>
      </c>
      <c r="K1661" s="86">
        <v>0.74</v>
      </c>
      <c r="L1661" s="86">
        <v>15.69</v>
      </c>
      <c r="M1661" s="86">
        <v>15.1</v>
      </c>
      <c r="N1661" s="86">
        <v>14.62</v>
      </c>
      <c r="O1661" s="86">
        <v>-29.0</v>
      </c>
      <c r="P1661" s="87" t="s">
        <v>562</v>
      </c>
      <c r="Q1661" s="86">
        <v>0.0</v>
      </c>
      <c r="R1661" s="86">
        <v>0.0</v>
      </c>
      <c r="S1661" s="88">
        <v>171.0</v>
      </c>
      <c r="T1661" s="88">
        <v>24.32</v>
      </c>
      <c r="U1661" s="89">
        <v>46132.0</v>
      </c>
      <c r="V1661" s="84"/>
      <c r="W1661" s="90"/>
    </row>
    <row r="1662">
      <c r="A1662" s="83" t="s">
        <v>4012</v>
      </c>
      <c r="B1662" s="84" t="s">
        <v>4013</v>
      </c>
      <c r="C1662" s="84" t="s">
        <v>547</v>
      </c>
      <c r="D1662" s="86">
        <v>154.5</v>
      </c>
      <c r="E1662" s="86">
        <v>6.5</v>
      </c>
      <c r="F1662" s="86">
        <v>4.39</v>
      </c>
      <c r="G1662" s="87" t="s">
        <v>578</v>
      </c>
      <c r="H1662" s="86">
        <v>17.68</v>
      </c>
      <c r="I1662" s="86">
        <v>0.0</v>
      </c>
      <c r="J1662" s="86">
        <v>9290.0</v>
      </c>
      <c r="K1662" s="86">
        <v>6.09</v>
      </c>
      <c r="L1662" s="86">
        <v>144.3</v>
      </c>
      <c r="M1662" s="86">
        <v>138.35</v>
      </c>
      <c r="N1662" s="86">
        <v>140.82</v>
      </c>
      <c r="O1662" s="86">
        <v>1794.0</v>
      </c>
      <c r="P1662" s="87" t="s">
        <v>554</v>
      </c>
      <c r="Q1662" s="86">
        <v>0.0</v>
      </c>
      <c r="R1662" s="86">
        <v>136.0</v>
      </c>
      <c r="S1662" s="88">
        <v>3863.0</v>
      </c>
      <c r="T1662" s="88">
        <v>41.58</v>
      </c>
      <c r="U1662" s="89">
        <v>46132.0</v>
      </c>
      <c r="V1662" s="84"/>
      <c r="W1662" s="90"/>
    </row>
    <row r="1663">
      <c r="A1663" s="83" t="s">
        <v>4014</v>
      </c>
      <c r="B1663" s="84" t="s">
        <v>4015</v>
      </c>
      <c r="C1663" s="84" t="s">
        <v>565</v>
      </c>
      <c r="D1663" s="86">
        <v>16.7</v>
      </c>
      <c r="E1663" s="86">
        <v>-0.05</v>
      </c>
      <c r="F1663" s="86">
        <v>-0.3</v>
      </c>
      <c r="G1663" s="87" t="s">
        <v>585</v>
      </c>
      <c r="H1663" s="86">
        <v>1.84</v>
      </c>
      <c r="I1663" s="86">
        <v>0.0</v>
      </c>
      <c r="J1663" s="86">
        <v>105.0</v>
      </c>
      <c r="K1663" s="86">
        <v>0.18</v>
      </c>
      <c r="L1663" s="86">
        <v>16.71</v>
      </c>
      <c r="M1663" s="86">
        <v>16.57</v>
      </c>
      <c r="N1663" s="86">
        <v>16.84</v>
      </c>
      <c r="O1663" s="86">
        <v>-4.0</v>
      </c>
      <c r="P1663" s="87" t="s">
        <v>585</v>
      </c>
      <c r="Q1663" s="86">
        <v>0.0</v>
      </c>
      <c r="R1663" s="86">
        <v>5.0</v>
      </c>
      <c r="S1663" s="88">
        <v>8.0</v>
      </c>
      <c r="T1663" s="88">
        <v>7.62</v>
      </c>
      <c r="U1663" s="89">
        <v>46132.0</v>
      </c>
      <c r="V1663" s="84"/>
      <c r="W1663" s="90"/>
    </row>
    <row r="1664">
      <c r="A1664" s="83" t="s">
        <v>4016</v>
      </c>
      <c r="B1664" s="84" t="s">
        <v>4017</v>
      </c>
      <c r="C1664" s="84" t="s">
        <v>552</v>
      </c>
      <c r="D1664" s="86">
        <v>27.1</v>
      </c>
      <c r="E1664" s="86">
        <v>2.45</v>
      </c>
      <c r="F1664" s="86">
        <v>9.94</v>
      </c>
      <c r="G1664" s="87" t="s">
        <v>540</v>
      </c>
      <c r="H1664" s="86">
        <v>29.54</v>
      </c>
      <c r="I1664" s="86">
        <v>4.0</v>
      </c>
      <c r="J1664" s="86">
        <v>234.0</v>
      </c>
      <c r="K1664" s="86">
        <v>0.09</v>
      </c>
      <c r="L1664" s="86">
        <v>22.65</v>
      </c>
      <c r="M1664" s="86">
        <v>24.17</v>
      </c>
      <c r="N1664" s="86">
        <v>31.33</v>
      </c>
      <c r="O1664" s="86">
        <v>-21.0</v>
      </c>
      <c r="P1664" s="87" t="s">
        <v>516</v>
      </c>
      <c r="Q1664" s="86">
        <v>0.0</v>
      </c>
      <c r="R1664" s="86">
        <v>0.0</v>
      </c>
      <c r="S1664" s="88">
        <v>0.0</v>
      </c>
      <c r="T1664" s="88">
        <v>0.0</v>
      </c>
      <c r="U1664" s="89">
        <v>46132.0</v>
      </c>
      <c r="V1664" s="84"/>
      <c r="W1664" s="90"/>
    </row>
    <row r="1665">
      <c r="A1665" s="83" t="s">
        <v>4018</v>
      </c>
      <c r="B1665" s="84" t="s">
        <v>4019</v>
      </c>
      <c r="C1665" s="84" t="s">
        <v>519</v>
      </c>
      <c r="D1665" s="86">
        <v>15.85</v>
      </c>
      <c r="E1665" s="86">
        <v>0.8</v>
      </c>
      <c r="F1665" s="86">
        <v>5.32</v>
      </c>
      <c r="G1665" s="87" t="s">
        <v>554</v>
      </c>
      <c r="H1665" s="86">
        <v>17.55</v>
      </c>
      <c r="I1665" s="86">
        <v>1.0</v>
      </c>
      <c r="J1665" s="86">
        <v>9160.0</v>
      </c>
      <c r="K1665" s="86">
        <v>2.27</v>
      </c>
      <c r="L1665" s="86">
        <v>14.61</v>
      </c>
      <c r="M1665" s="86">
        <v>13.41</v>
      </c>
      <c r="N1665" s="86">
        <v>12.12</v>
      </c>
      <c r="O1665" s="86">
        <v>-1355.0</v>
      </c>
      <c r="P1665" s="87" t="s">
        <v>535</v>
      </c>
      <c r="Q1665" s="86">
        <v>0.0</v>
      </c>
      <c r="R1665" s="86">
        <v>39.0</v>
      </c>
      <c r="S1665" s="88">
        <v>2596.0</v>
      </c>
      <c r="T1665" s="88">
        <v>28.34</v>
      </c>
      <c r="U1665" s="89">
        <v>46132.0</v>
      </c>
      <c r="V1665" s="84"/>
      <c r="W1665" s="90"/>
    </row>
    <row r="1666">
      <c r="A1666" s="83" t="s">
        <v>4020</v>
      </c>
      <c r="B1666" s="84" t="s">
        <v>4021</v>
      </c>
      <c r="C1666" s="84" t="s">
        <v>601</v>
      </c>
      <c r="D1666" s="86">
        <v>30.4</v>
      </c>
      <c r="E1666" s="86">
        <v>1.4</v>
      </c>
      <c r="F1666" s="86">
        <v>4.83</v>
      </c>
      <c r="G1666" s="87" t="s">
        <v>539</v>
      </c>
      <c r="H1666" s="86">
        <v>5.92</v>
      </c>
      <c r="I1666" s="86">
        <v>0.0</v>
      </c>
      <c r="J1666" s="86">
        <v>4129.0</v>
      </c>
      <c r="K1666" s="86">
        <v>7.51</v>
      </c>
      <c r="L1666" s="86">
        <v>29.0</v>
      </c>
      <c r="M1666" s="86">
        <v>28.19</v>
      </c>
      <c r="N1666" s="86">
        <v>27.05</v>
      </c>
      <c r="O1666" s="86">
        <v>37.0</v>
      </c>
      <c r="P1666" s="87" t="s">
        <v>674</v>
      </c>
      <c r="Q1666" s="86">
        <v>0.0</v>
      </c>
      <c r="R1666" s="86">
        <v>0.0</v>
      </c>
      <c r="S1666" s="88">
        <v>2085.0</v>
      </c>
      <c r="T1666" s="88">
        <v>50.5</v>
      </c>
      <c r="U1666" s="89">
        <v>46132.0</v>
      </c>
      <c r="V1666" s="84"/>
      <c r="W1666" s="90"/>
    </row>
    <row r="1667">
      <c r="A1667" s="83" t="s">
        <v>4022</v>
      </c>
      <c r="B1667" s="84" t="s">
        <v>4023</v>
      </c>
      <c r="C1667" s="84" t="s">
        <v>557</v>
      </c>
      <c r="D1667" s="86">
        <v>28.55</v>
      </c>
      <c r="E1667" s="86">
        <v>-0.15</v>
      </c>
      <c r="F1667" s="86">
        <v>-0.52</v>
      </c>
      <c r="G1667" s="87" t="s">
        <v>582</v>
      </c>
      <c r="H1667" s="86">
        <v>5.28</v>
      </c>
      <c r="I1667" s="86">
        <v>0.0</v>
      </c>
      <c r="J1667" s="86">
        <v>28662.0</v>
      </c>
      <c r="K1667" s="86">
        <v>0.94</v>
      </c>
      <c r="L1667" s="86">
        <v>28.08</v>
      </c>
      <c r="M1667" s="86">
        <v>27.62</v>
      </c>
      <c r="N1667" s="86">
        <v>27.43</v>
      </c>
      <c r="O1667" s="86">
        <v>-4599.0</v>
      </c>
      <c r="P1667" s="87" t="s">
        <v>582</v>
      </c>
      <c r="Q1667" s="86">
        <v>4462.0</v>
      </c>
      <c r="R1667" s="86">
        <v>-845.0</v>
      </c>
      <c r="S1667" s="88">
        <v>7722.0</v>
      </c>
      <c r="T1667" s="88">
        <v>26.94</v>
      </c>
      <c r="U1667" s="89">
        <v>46132.0</v>
      </c>
      <c r="V1667" s="84"/>
      <c r="W1667" s="90"/>
    </row>
    <row r="1668">
      <c r="A1668" s="83" t="s">
        <v>4024</v>
      </c>
      <c r="B1668" s="84" t="s">
        <v>4025</v>
      </c>
      <c r="C1668" s="84" t="s">
        <v>523</v>
      </c>
      <c r="D1668" s="86">
        <v>73.8</v>
      </c>
      <c r="E1668" s="86">
        <v>-0.8</v>
      </c>
      <c r="F1668" s="86">
        <v>-1.07</v>
      </c>
      <c r="G1668" s="87" t="s">
        <v>549</v>
      </c>
      <c r="H1668" s="86">
        <v>-1.2</v>
      </c>
      <c r="I1668" s="86">
        <v>0.0</v>
      </c>
      <c r="J1668" s="86">
        <v>1033.0</v>
      </c>
      <c r="K1668" s="86">
        <v>0.42</v>
      </c>
      <c r="L1668" s="86">
        <v>74.2</v>
      </c>
      <c r="M1668" s="86">
        <v>74.22</v>
      </c>
      <c r="N1668" s="86">
        <v>75.17</v>
      </c>
      <c r="O1668" s="86">
        <v>-674.0</v>
      </c>
      <c r="P1668" s="87" t="s">
        <v>664</v>
      </c>
      <c r="Q1668" s="86">
        <v>-1.0</v>
      </c>
      <c r="R1668" s="86">
        <v>0.0</v>
      </c>
      <c r="S1668" s="88">
        <v>42.0</v>
      </c>
      <c r="T1668" s="88">
        <v>4.07</v>
      </c>
      <c r="U1668" s="89">
        <v>46132.0</v>
      </c>
      <c r="V1668" s="84"/>
      <c r="W1668" s="84"/>
    </row>
    <row r="1669">
      <c r="A1669" s="83" t="s">
        <v>4026</v>
      </c>
      <c r="B1669" s="84" t="s">
        <v>4027</v>
      </c>
      <c r="C1669" s="84" t="s">
        <v>601</v>
      </c>
      <c r="D1669" s="86">
        <v>33.6</v>
      </c>
      <c r="E1669" s="86">
        <v>1.2</v>
      </c>
      <c r="F1669" s="86">
        <v>3.7</v>
      </c>
      <c r="G1669" s="87" t="s">
        <v>575</v>
      </c>
      <c r="H1669" s="86">
        <v>4.36</v>
      </c>
      <c r="I1669" s="86">
        <v>0.0</v>
      </c>
      <c r="J1669" s="86">
        <v>540.0</v>
      </c>
      <c r="K1669" s="86">
        <v>1.35</v>
      </c>
      <c r="L1669" s="86">
        <v>32.79</v>
      </c>
      <c r="M1669" s="86">
        <v>31.85</v>
      </c>
      <c r="N1669" s="86">
        <v>31.05</v>
      </c>
      <c r="O1669" s="86">
        <v>50.0</v>
      </c>
      <c r="P1669" s="87" t="s">
        <v>694</v>
      </c>
      <c r="Q1669" s="86">
        <v>0.0</v>
      </c>
      <c r="R1669" s="86">
        <v>0.0</v>
      </c>
      <c r="S1669" s="88">
        <v>180.0</v>
      </c>
      <c r="T1669" s="88">
        <v>33.33</v>
      </c>
      <c r="U1669" s="89">
        <v>46132.0</v>
      </c>
      <c r="V1669" s="84"/>
      <c r="W1669" s="90"/>
    </row>
    <row r="1670">
      <c r="A1670" s="83" t="s">
        <v>4028</v>
      </c>
      <c r="B1670" s="84" t="s">
        <v>4029</v>
      </c>
      <c r="C1670" s="84" t="s">
        <v>561</v>
      </c>
      <c r="D1670" s="86">
        <v>46.6</v>
      </c>
      <c r="E1670" s="86">
        <v>4.2</v>
      </c>
      <c r="F1670" s="86">
        <v>9.91</v>
      </c>
      <c r="G1670" s="87" t="s">
        <v>540</v>
      </c>
      <c r="H1670" s="86">
        <v>30.18</v>
      </c>
      <c r="I1670" s="86">
        <v>5.0</v>
      </c>
      <c r="J1670" s="86">
        <v>27553.0</v>
      </c>
      <c r="K1670" s="86">
        <v>17.28</v>
      </c>
      <c r="L1670" s="86">
        <v>40.08</v>
      </c>
      <c r="M1670" s="86">
        <v>35.67</v>
      </c>
      <c r="N1670" s="86">
        <v>32.39</v>
      </c>
      <c r="O1670" s="86">
        <v>1198.0</v>
      </c>
      <c r="P1670" s="87" t="s">
        <v>694</v>
      </c>
      <c r="Q1670" s="86">
        <v>0.0</v>
      </c>
      <c r="R1670" s="86">
        <v>0.0</v>
      </c>
      <c r="S1670" s="88">
        <v>11345.0</v>
      </c>
      <c r="T1670" s="88">
        <v>41.18</v>
      </c>
      <c r="U1670" s="89">
        <v>46132.0</v>
      </c>
      <c r="V1670" s="84"/>
      <c r="W1670" s="90"/>
    </row>
    <row r="1671">
      <c r="A1671" s="83" t="s">
        <v>4030</v>
      </c>
      <c r="B1671" s="84" t="s">
        <v>4031</v>
      </c>
      <c r="C1671" s="84" t="s">
        <v>859</v>
      </c>
      <c r="D1671" s="86">
        <v>12.05</v>
      </c>
      <c r="E1671" s="86">
        <v>-0.15</v>
      </c>
      <c r="F1671" s="86">
        <v>-1.23</v>
      </c>
      <c r="G1671" s="87" t="s">
        <v>664</v>
      </c>
      <c r="H1671" s="86">
        <v>-2.43</v>
      </c>
      <c r="I1671" s="86">
        <v>0.0</v>
      </c>
      <c r="J1671" s="86">
        <v>916.0</v>
      </c>
      <c r="K1671" s="86">
        <v>0.28</v>
      </c>
      <c r="L1671" s="86">
        <v>12.26</v>
      </c>
      <c r="M1671" s="86">
        <v>12.27</v>
      </c>
      <c r="N1671" s="86">
        <v>12.47</v>
      </c>
      <c r="O1671" s="86">
        <v>-286.0</v>
      </c>
      <c r="P1671" s="87" t="s">
        <v>553</v>
      </c>
      <c r="Q1671" s="86">
        <v>0.0</v>
      </c>
      <c r="R1671" s="86">
        <v>-42.0</v>
      </c>
      <c r="S1671" s="88">
        <v>58.0</v>
      </c>
      <c r="T1671" s="88">
        <v>6.33</v>
      </c>
      <c r="U1671" s="89">
        <v>46132.0</v>
      </c>
      <c r="V1671" s="84" t="s">
        <v>4032</v>
      </c>
      <c r="W1671" s="90"/>
    </row>
    <row r="1672">
      <c r="A1672" s="83" t="s">
        <v>4033</v>
      </c>
      <c r="B1672" s="84" t="s">
        <v>4034</v>
      </c>
      <c r="C1672" s="84" t="s">
        <v>645</v>
      </c>
      <c r="D1672" s="86">
        <v>29.15</v>
      </c>
      <c r="E1672" s="86">
        <v>-0.2</v>
      </c>
      <c r="F1672" s="86">
        <v>-0.68</v>
      </c>
      <c r="G1672" s="87" t="s">
        <v>524</v>
      </c>
      <c r="H1672" s="86">
        <v>-0.5</v>
      </c>
      <c r="I1672" s="86">
        <v>0.0</v>
      </c>
      <c r="J1672" s="86">
        <v>783.0</v>
      </c>
      <c r="K1672" s="86">
        <v>0.11</v>
      </c>
      <c r="L1672" s="86">
        <v>29.25</v>
      </c>
      <c r="M1672" s="86">
        <v>29.29</v>
      </c>
      <c r="N1672" s="86">
        <v>29.39</v>
      </c>
      <c r="O1672" s="86">
        <v>-207.0</v>
      </c>
      <c r="P1672" s="87" t="s">
        <v>570</v>
      </c>
      <c r="Q1672" s="86">
        <v>0.0</v>
      </c>
      <c r="R1672" s="86">
        <v>-3.0</v>
      </c>
      <c r="S1672" s="88">
        <v>124.0</v>
      </c>
      <c r="T1672" s="88">
        <v>15.84</v>
      </c>
      <c r="U1672" s="89">
        <v>46132.0</v>
      </c>
      <c r="V1672" s="84"/>
      <c r="W1672" s="90"/>
    </row>
    <row r="1673">
      <c r="A1673" s="83" t="s">
        <v>4035</v>
      </c>
      <c r="B1673" s="84" t="s">
        <v>4036</v>
      </c>
      <c r="C1673" s="84" t="s">
        <v>761</v>
      </c>
      <c r="D1673" s="86">
        <v>33.95</v>
      </c>
      <c r="E1673" s="86">
        <v>0.65</v>
      </c>
      <c r="F1673" s="86">
        <v>1.95</v>
      </c>
      <c r="G1673" s="87" t="s">
        <v>575</v>
      </c>
      <c r="H1673" s="86">
        <v>1.11</v>
      </c>
      <c r="I1673" s="86">
        <v>0.0</v>
      </c>
      <c r="J1673" s="86">
        <v>544.0</v>
      </c>
      <c r="K1673" s="86">
        <v>0.22</v>
      </c>
      <c r="L1673" s="86">
        <v>33.85</v>
      </c>
      <c r="M1673" s="86">
        <v>33.3</v>
      </c>
      <c r="N1673" s="86">
        <v>32.57</v>
      </c>
      <c r="O1673" s="86">
        <v>63.0</v>
      </c>
      <c r="P1673" s="87" t="s">
        <v>554</v>
      </c>
      <c r="Q1673" s="86">
        <v>0.0</v>
      </c>
      <c r="R1673" s="86">
        <v>-9.0</v>
      </c>
      <c r="S1673" s="88">
        <v>48.0</v>
      </c>
      <c r="T1673" s="88">
        <v>8.82</v>
      </c>
      <c r="U1673" s="89">
        <v>46132.0</v>
      </c>
      <c r="V1673" s="84"/>
      <c r="W1673" s="90"/>
    </row>
    <row r="1674">
      <c r="A1674" s="83" t="s">
        <v>4037</v>
      </c>
      <c r="B1674" s="84" t="s">
        <v>4038</v>
      </c>
      <c r="C1674" s="84" t="s">
        <v>892</v>
      </c>
      <c r="D1674" s="86">
        <v>25.75</v>
      </c>
      <c r="E1674" s="86">
        <v>-0.3</v>
      </c>
      <c r="F1674" s="86">
        <v>-1.15</v>
      </c>
      <c r="G1674" s="87" t="s">
        <v>549</v>
      </c>
      <c r="H1674" s="86">
        <v>-3.77</v>
      </c>
      <c r="I1674" s="86">
        <v>0.0</v>
      </c>
      <c r="J1674" s="86">
        <v>898.0</v>
      </c>
      <c r="K1674" s="86">
        <v>0.18</v>
      </c>
      <c r="L1674" s="86">
        <v>26.1</v>
      </c>
      <c r="M1674" s="86">
        <v>26.04</v>
      </c>
      <c r="N1674" s="86">
        <v>25.92</v>
      </c>
      <c r="O1674" s="86">
        <v>-40.0</v>
      </c>
      <c r="P1674" s="87" t="s">
        <v>626</v>
      </c>
      <c r="Q1674" s="86">
        <v>0.0</v>
      </c>
      <c r="R1674" s="86">
        <v>-16.0</v>
      </c>
      <c r="S1674" s="88">
        <v>207.0</v>
      </c>
      <c r="T1674" s="88">
        <v>23.05</v>
      </c>
      <c r="U1674" s="89">
        <v>46132.0</v>
      </c>
      <c r="V1674" s="84"/>
      <c r="W1674" s="90"/>
    </row>
    <row r="1675">
      <c r="A1675" s="83" t="s">
        <v>4039</v>
      </c>
      <c r="B1675" s="84" t="s">
        <v>4040</v>
      </c>
      <c r="C1675" s="84" t="s">
        <v>547</v>
      </c>
      <c r="D1675" s="86">
        <v>115.5</v>
      </c>
      <c r="E1675" s="86">
        <v>-1.0</v>
      </c>
      <c r="F1675" s="86">
        <v>-0.86</v>
      </c>
      <c r="G1675" s="87" t="s">
        <v>566</v>
      </c>
      <c r="H1675" s="86">
        <v>0.44</v>
      </c>
      <c r="I1675" s="86">
        <v>0.0</v>
      </c>
      <c r="J1675" s="86">
        <v>575.0</v>
      </c>
      <c r="K1675" s="86">
        <v>0.13</v>
      </c>
      <c r="L1675" s="86">
        <v>115.9</v>
      </c>
      <c r="M1675" s="86">
        <v>115.5</v>
      </c>
      <c r="N1675" s="86">
        <v>114.6</v>
      </c>
      <c r="O1675" s="86">
        <v>42.0</v>
      </c>
      <c r="P1675" s="87" t="s">
        <v>554</v>
      </c>
      <c r="Q1675" s="86">
        <v>3.0</v>
      </c>
      <c r="R1675" s="86">
        <v>-21.0</v>
      </c>
      <c r="S1675" s="88">
        <v>105.0</v>
      </c>
      <c r="T1675" s="88">
        <v>18.26</v>
      </c>
      <c r="U1675" s="89">
        <v>46132.0</v>
      </c>
      <c r="V1675" s="84" t="s">
        <v>4041</v>
      </c>
      <c r="W1675" s="90"/>
    </row>
    <row r="1676">
      <c r="A1676" s="83" t="s">
        <v>4042</v>
      </c>
      <c r="B1676" s="84" t="s">
        <v>4043</v>
      </c>
      <c r="C1676" s="84" t="s">
        <v>601</v>
      </c>
      <c r="D1676" s="86">
        <v>72.9</v>
      </c>
      <c r="E1676" s="86">
        <v>-0.4</v>
      </c>
      <c r="F1676" s="86">
        <v>-0.55</v>
      </c>
      <c r="G1676" s="87" t="s">
        <v>570</v>
      </c>
      <c r="H1676" s="86">
        <v>2.1</v>
      </c>
      <c r="I1676" s="86">
        <v>0.0</v>
      </c>
      <c r="J1676" s="86">
        <v>2614.0</v>
      </c>
      <c r="K1676" s="86">
        <v>0.59</v>
      </c>
      <c r="L1676" s="86">
        <v>72.24</v>
      </c>
      <c r="M1676" s="86">
        <v>71.11</v>
      </c>
      <c r="N1676" s="86">
        <v>69.74</v>
      </c>
      <c r="O1676" s="86">
        <v>-61.0</v>
      </c>
      <c r="P1676" s="87" t="s">
        <v>582</v>
      </c>
      <c r="Q1676" s="86">
        <v>109.0</v>
      </c>
      <c r="R1676" s="86">
        <v>-41.0</v>
      </c>
      <c r="S1676" s="88">
        <v>770.0</v>
      </c>
      <c r="T1676" s="88">
        <v>29.46</v>
      </c>
      <c r="U1676" s="89">
        <v>46132.0</v>
      </c>
      <c r="V1676" s="84"/>
      <c r="W1676" s="90"/>
    </row>
    <row r="1677">
      <c r="A1677" s="83" t="s">
        <v>4044</v>
      </c>
      <c r="B1677" s="84" t="s">
        <v>4045</v>
      </c>
      <c r="C1677" s="84" t="s">
        <v>561</v>
      </c>
      <c r="D1677" s="86">
        <v>32.3</v>
      </c>
      <c r="E1677" s="86">
        <v>-0.95</v>
      </c>
      <c r="F1677" s="86">
        <v>-2.86</v>
      </c>
      <c r="G1677" s="87" t="s">
        <v>562</v>
      </c>
      <c r="H1677" s="86">
        <v>1.41</v>
      </c>
      <c r="I1677" s="86">
        <v>1.0</v>
      </c>
      <c r="J1677" s="86">
        <v>1259.0</v>
      </c>
      <c r="K1677" s="86">
        <v>0.97</v>
      </c>
      <c r="L1677" s="86">
        <v>32.51</v>
      </c>
      <c r="M1677" s="86">
        <v>32.01</v>
      </c>
      <c r="N1677" s="86">
        <v>31.29</v>
      </c>
      <c r="O1677" s="86">
        <v>-430.0</v>
      </c>
      <c r="P1677" s="87" t="s">
        <v>626</v>
      </c>
      <c r="Q1677" s="86">
        <v>0.0</v>
      </c>
      <c r="R1677" s="86">
        <v>-13.0</v>
      </c>
      <c r="S1677" s="88">
        <v>182.0</v>
      </c>
      <c r="T1677" s="88">
        <v>14.46</v>
      </c>
      <c r="U1677" s="89">
        <v>46132.0</v>
      </c>
      <c r="V1677" s="84"/>
      <c r="W1677" s="90"/>
    </row>
    <row r="1678">
      <c r="A1678" s="83" t="s">
        <v>4046</v>
      </c>
      <c r="B1678" s="84" t="s">
        <v>4047</v>
      </c>
      <c r="C1678" s="84" t="s">
        <v>557</v>
      </c>
      <c r="D1678" s="86">
        <v>142.5</v>
      </c>
      <c r="E1678" s="86">
        <v>-2.5</v>
      </c>
      <c r="F1678" s="86">
        <v>-1.72</v>
      </c>
      <c r="G1678" s="87" t="s">
        <v>570</v>
      </c>
      <c r="H1678" s="86">
        <v>1.5</v>
      </c>
      <c r="I1678" s="86">
        <v>1.0</v>
      </c>
      <c r="J1678" s="86">
        <v>6498.0</v>
      </c>
      <c r="K1678" s="86">
        <v>9.91</v>
      </c>
      <c r="L1678" s="86">
        <v>141.1</v>
      </c>
      <c r="M1678" s="86">
        <v>138.1</v>
      </c>
      <c r="N1678" s="86">
        <v>138.78</v>
      </c>
      <c r="O1678" s="86">
        <v>-538.0</v>
      </c>
      <c r="P1678" s="87" t="s">
        <v>549</v>
      </c>
      <c r="Q1678" s="86">
        <v>0.0</v>
      </c>
      <c r="R1678" s="86">
        <v>43.0</v>
      </c>
      <c r="S1678" s="88">
        <v>3176.0</v>
      </c>
      <c r="T1678" s="88">
        <v>48.88</v>
      </c>
      <c r="U1678" s="89">
        <v>46132.0</v>
      </c>
      <c r="V1678" s="84"/>
      <c r="W1678" s="90"/>
    </row>
    <row r="1679">
      <c r="A1679" s="83" t="s">
        <v>4048</v>
      </c>
      <c r="B1679" s="84" t="s">
        <v>4049</v>
      </c>
      <c r="C1679" s="84" t="s">
        <v>565</v>
      </c>
      <c r="D1679" s="86">
        <v>1275.0</v>
      </c>
      <c r="E1679" s="86">
        <v>20.0</v>
      </c>
      <c r="F1679" s="86">
        <v>1.59</v>
      </c>
      <c r="G1679" s="87" t="s">
        <v>554</v>
      </c>
      <c r="H1679" s="86">
        <v>15.53</v>
      </c>
      <c r="I1679" s="86">
        <v>0.0</v>
      </c>
      <c r="J1679" s="86">
        <v>1866.0</v>
      </c>
      <c r="K1679" s="86">
        <v>0.93</v>
      </c>
      <c r="L1679" s="86">
        <v>1211.0</v>
      </c>
      <c r="M1679" s="86">
        <v>1144.5</v>
      </c>
      <c r="N1679" s="86">
        <v>1067.4</v>
      </c>
      <c r="O1679" s="86">
        <v>124.0</v>
      </c>
      <c r="P1679" s="87" t="s">
        <v>694</v>
      </c>
      <c r="Q1679" s="86">
        <v>59.0</v>
      </c>
      <c r="R1679" s="86">
        <v>10.0</v>
      </c>
      <c r="S1679" s="88">
        <v>529.0</v>
      </c>
      <c r="T1679" s="88">
        <v>28.35</v>
      </c>
      <c r="U1679" s="89">
        <v>46132.0</v>
      </c>
      <c r="V1679" s="84"/>
      <c r="W1679" s="90"/>
    </row>
    <row r="1680">
      <c r="A1680" s="83" t="s">
        <v>4050</v>
      </c>
      <c r="B1680" s="84" t="s">
        <v>4051</v>
      </c>
      <c r="C1680" s="84" t="s">
        <v>663</v>
      </c>
      <c r="D1680" s="86">
        <v>304.5</v>
      </c>
      <c r="E1680" s="86">
        <v>-0.5</v>
      </c>
      <c r="F1680" s="86">
        <v>-0.16</v>
      </c>
      <c r="G1680" s="87" t="s">
        <v>585</v>
      </c>
      <c r="H1680" s="86">
        <v>0.69</v>
      </c>
      <c r="I1680" s="86">
        <v>0.0</v>
      </c>
      <c r="J1680" s="86">
        <v>99.0</v>
      </c>
      <c r="K1680" s="86">
        <v>0.15</v>
      </c>
      <c r="L1680" s="86">
        <v>305.8</v>
      </c>
      <c r="M1680" s="86">
        <v>306.4</v>
      </c>
      <c r="N1680" s="86">
        <v>310.7</v>
      </c>
      <c r="O1680" s="86">
        <v>34.0</v>
      </c>
      <c r="P1680" s="87" t="s">
        <v>525</v>
      </c>
      <c r="Q1680" s="86">
        <v>0.0</v>
      </c>
      <c r="R1680" s="86">
        <v>0.0</v>
      </c>
      <c r="S1680" s="88">
        <v>25.0</v>
      </c>
      <c r="T1680" s="88">
        <v>25.25</v>
      </c>
      <c r="U1680" s="89">
        <v>46132.0</v>
      </c>
      <c r="V1680" s="84"/>
      <c r="W1680" s="90"/>
    </row>
    <row r="1681">
      <c r="A1681" s="83" t="s">
        <v>4052</v>
      </c>
      <c r="B1681" s="84" t="s">
        <v>4053</v>
      </c>
      <c r="C1681" s="84" t="s">
        <v>588</v>
      </c>
      <c r="D1681" s="86">
        <v>10.0</v>
      </c>
      <c r="E1681" s="86">
        <v>-0.1</v>
      </c>
      <c r="F1681" s="86">
        <v>-0.99</v>
      </c>
      <c r="G1681" s="87" t="s">
        <v>570</v>
      </c>
      <c r="H1681" s="86">
        <v>-0.98</v>
      </c>
      <c r="I1681" s="86">
        <v>0.0</v>
      </c>
      <c r="J1681" s="86">
        <v>357.0</v>
      </c>
      <c r="K1681" s="86">
        <v>0.08</v>
      </c>
      <c r="L1681" s="86">
        <v>10.05</v>
      </c>
      <c r="M1681" s="86">
        <v>10.05</v>
      </c>
      <c r="N1681" s="86">
        <v>10.08</v>
      </c>
      <c r="O1681" s="86">
        <v>63.0</v>
      </c>
      <c r="P1681" s="87" t="s">
        <v>554</v>
      </c>
      <c r="Q1681" s="86">
        <v>0.0</v>
      </c>
      <c r="R1681" s="86">
        <v>0.0</v>
      </c>
      <c r="S1681" s="88">
        <v>19.0</v>
      </c>
      <c r="T1681" s="88">
        <v>5.32</v>
      </c>
      <c r="U1681" s="89">
        <v>46132.0</v>
      </c>
      <c r="V1681" s="84"/>
      <c r="W1681" s="90"/>
    </row>
    <row r="1682">
      <c r="A1682" s="83" t="s">
        <v>4054</v>
      </c>
      <c r="B1682" s="84" t="s">
        <v>4055</v>
      </c>
      <c r="C1682" s="84" t="s">
        <v>663</v>
      </c>
      <c r="D1682" s="86">
        <v>69.4</v>
      </c>
      <c r="E1682" s="86">
        <v>-4.1</v>
      </c>
      <c r="F1682" s="86">
        <v>-5.58</v>
      </c>
      <c r="G1682" s="87" t="s">
        <v>582</v>
      </c>
      <c r="H1682" s="86">
        <v>0.22</v>
      </c>
      <c r="I1682" s="86">
        <v>0.0</v>
      </c>
      <c r="J1682" s="86">
        <v>143.0</v>
      </c>
      <c r="K1682" s="86">
        <v>0.71</v>
      </c>
      <c r="L1682" s="86">
        <v>70.98</v>
      </c>
      <c r="M1682" s="86">
        <v>70.69</v>
      </c>
      <c r="N1682" s="86">
        <v>73.06</v>
      </c>
      <c r="O1682" s="86">
        <v>-62.0</v>
      </c>
      <c r="P1682" s="87" t="s">
        <v>566</v>
      </c>
      <c r="Q1682" s="86">
        <v>0.0</v>
      </c>
      <c r="R1682" s="86">
        <v>0.0</v>
      </c>
      <c r="S1682" s="88">
        <v>21.0</v>
      </c>
      <c r="T1682" s="88">
        <v>14.69</v>
      </c>
      <c r="U1682" s="89">
        <v>46132.0</v>
      </c>
      <c r="V1682" s="84"/>
      <c r="W1682" s="90"/>
    </row>
    <row r="1683">
      <c r="A1683" s="83" t="s">
        <v>4056</v>
      </c>
      <c r="B1683" s="84" t="s">
        <v>4057</v>
      </c>
      <c r="C1683" s="84" t="s">
        <v>538</v>
      </c>
      <c r="D1683" s="86">
        <v>15.6</v>
      </c>
      <c r="E1683" s="86">
        <v>1.4</v>
      </c>
      <c r="F1683" s="86">
        <v>9.86</v>
      </c>
      <c r="G1683" s="87" t="s">
        <v>540</v>
      </c>
      <c r="H1683" s="86">
        <v>29.26</v>
      </c>
      <c r="I1683" s="86">
        <v>3.0</v>
      </c>
      <c r="J1683" s="86">
        <v>1363.0</v>
      </c>
      <c r="K1683" s="86">
        <v>2.38</v>
      </c>
      <c r="L1683" s="86">
        <v>13.25</v>
      </c>
      <c r="M1683" s="86">
        <v>12.57</v>
      </c>
      <c r="N1683" s="86">
        <v>12.61</v>
      </c>
      <c r="O1683" s="86">
        <v>-302.0</v>
      </c>
      <c r="P1683" s="87" t="s">
        <v>773</v>
      </c>
      <c r="Q1683" s="86">
        <v>0.0</v>
      </c>
      <c r="R1683" s="86">
        <v>1.0</v>
      </c>
      <c r="S1683" s="88">
        <v>287.0</v>
      </c>
      <c r="T1683" s="88">
        <v>21.06</v>
      </c>
      <c r="U1683" s="89">
        <v>46132.0</v>
      </c>
      <c r="V1683" s="84"/>
      <c r="W1683" s="84"/>
    </row>
    <row r="1684">
      <c r="A1684" s="83" t="s">
        <v>4058</v>
      </c>
      <c r="B1684" s="84" t="s">
        <v>4059</v>
      </c>
      <c r="C1684" s="84" t="s">
        <v>552</v>
      </c>
      <c r="D1684" s="86">
        <v>25.9</v>
      </c>
      <c r="E1684" s="86">
        <v>0.05</v>
      </c>
      <c r="F1684" s="86">
        <v>0.19</v>
      </c>
      <c r="G1684" s="87" t="s">
        <v>530</v>
      </c>
      <c r="H1684" s="86">
        <v>-9.43</v>
      </c>
      <c r="I1684" s="86">
        <v>0.0</v>
      </c>
      <c r="J1684" s="86">
        <v>2.0</v>
      </c>
      <c r="K1684" s="86">
        <v>0.01</v>
      </c>
      <c r="L1684" s="86">
        <v>26.92</v>
      </c>
      <c r="M1684" s="86">
        <v>28.01</v>
      </c>
      <c r="N1684" s="86">
        <v>28.54</v>
      </c>
      <c r="O1684" s="86">
        <v>0.0</v>
      </c>
      <c r="P1684" s="87" t="s">
        <v>516</v>
      </c>
      <c r="Q1684" s="86">
        <v>0.0</v>
      </c>
      <c r="R1684" s="86">
        <v>0.0</v>
      </c>
      <c r="S1684" s="88">
        <v>0.0</v>
      </c>
      <c r="T1684" s="88">
        <v>0.0</v>
      </c>
      <c r="U1684" s="89">
        <v>46132.0</v>
      </c>
      <c r="V1684" s="84"/>
      <c r="W1684" s="90"/>
    </row>
    <row r="1685">
      <c r="A1685" s="83" t="s">
        <v>4060</v>
      </c>
      <c r="B1685" s="84" t="s">
        <v>4061</v>
      </c>
      <c r="C1685" s="84" t="s">
        <v>561</v>
      </c>
      <c r="D1685" s="86">
        <v>16.7</v>
      </c>
      <c r="E1685" s="86">
        <v>0.05</v>
      </c>
      <c r="F1685" s="86">
        <v>0.3</v>
      </c>
      <c r="G1685" s="87" t="s">
        <v>534</v>
      </c>
      <c r="H1685" s="86">
        <v>4.65</v>
      </c>
      <c r="I1685" s="86">
        <v>0.0</v>
      </c>
      <c r="J1685" s="86">
        <v>96.0</v>
      </c>
      <c r="K1685" s="86">
        <v>0.16</v>
      </c>
      <c r="L1685" s="86">
        <v>16.6</v>
      </c>
      <c r="M1685" s="86">
        <v>16.2</v>
      </c>
      <c r="N1685" s="86">
        <v>16.27</v>
      </c>
      <c r="O1685" s="86">
        <v>35.0</v>
      </c>
      <c r="P1685" s="87" t="s">
        <v>534</v>
      </c>
      <c r="Q1685" s="86">
        <v>0.0</v>
      </c>
      <c r="R1685" s="86">
        <v>0.0</v>
      </c>
      <c r="S1685" s="88">
        <v>8.0</v>
      </c>
      <c r="T1685" s="88">
        <v>8.33</v>
      </c>
      <c r="U1685" s="89">
        <v>46132.0</v>
      </c>
      <c r="V1685" s="84"/>
      <c r="W1685" s="90"/>
    </row>
    <row r="1686">
      <c r="A1686" s="83" t="s">
        <v>4062</v>
      </c>
      <c r="B1686" s="84" t="s">
        <v>4063</v>
      </c>
      <c r="C1686" s="84" t="s">
        <v>623</v>
      </c>
      <c r="D1686" s="86">
        <v>196.0</v>
      </c>
      <c r="E1686" s="86">
        <v>1.5</v>
      </c>
      <c r="F1686" s="86">
        <v>0.77</v>
      </c>
      <c r="G1686" s="87" t="s">
        <v>525</v>
      </c>
      <c r="H1686" s="86">
        <v>3.4</v>
      </c>
      <c r="I1686" s="86">
        <v>0.0</v>
      </c>
      <c r="J1686" s="86">
        <v>81.0</v>
      </c>
      <c r="K1686" s="86">
        <v>0.12</v>
      </c>
      <c r="L1686" s="86">
        <v>194.1</v>
      </c>
      <c r="M1686" s="86">
        <v>193.95</v>
      </c>
      <c r="N1686" s="86">
        <v>195.75</v>
      </c>
      <c r="O1686" s="86">
        <v>17.0</v>
      </c>
      <c r="P1686" s="87" t="s">
        <v>578</v>
      </c>
      <c r="Q1686" s="86">
        <v>0.0</v>
      </c>
      <c r="R1686" s="86">
        <v>-8.0</v>
      </c>
      <c r="S1686" s="88">
        <v>10.0</v>
      </c>
      <c r="T1686" s="88">
        <v>12.35</v>
      </c>
      <c r="U1686" s="89">
        <v>46132.0</v>
      </c>
      <c r="V1686" s="84"/>
      <c r="W1686" s="90"/>
    </row>
    <row r="1687">
      <c r="A1687" s="83" t="s">
        <v>4064</v>
      </c>
      <c r="B1687" s="84" t="s">
        <v>4065</v>
      </c>
      <c r="C1687" s="84" t="s">
        <v>533</v>
      </c>
      <c r="D1687" s="86">
        <v>271.0</v>
      </c>
      <c r="E1687" s="86">
        <v>-4.0</v>
      </c>
      <c r="F1687" s="86">
        <v>-1.45</v>
      </c>
      <c r="G1687" s="87" t="s">
        <v>529</v>
      </c>
      <c r="H1687" s="86">
        <v>-8.32</v>
      </c>
      <c r="I1687" s="86">
        <v>0.0</v>
      </c>
      <c r="J1687" s="86">
        <v>25391.0</v>
      </c>
      <c r="K1687" s="86">
        <v>2.08</v>
      </c>
      <c r="L1687" s="86">
        <v>284.3</v>
      </c>
      <c r="M1687" s="86">
        <v>281.7</v>
      </c>
      <c r="N1687" s="86">
        <v>280.85</v>
      </c>
      <c r="O1687" s="86">
        <v>-1798.0</v>
      </c>
      <c r="P1687" s="87" t="s">
        <v>664</v>
      </c>
      <c r="Q1687" s="86">
        <v>-2378.0</v>
      </c>
      <c r="R1687" s="86">
        <v>39.0</v>
      </c>
      <c r="S1687" s="88">
        <v>7534.0</v>
      </c>
      <c r="T1687" s="88">
        <v>29.67</v>
      </c>
      <c r="U1687" s="89">
        <v>46132.0</v>
      </c>
      <c r="V1687" s="84"/>
      <c r="W1687" s="90"/>
    </row>
    <row r="1688">
      <c r="A1688" s="83" t="s">
        <v>4066</v>
      </c>
      <c r="B1688" s="84" t="s">
        <v>4067</v>
      </c>
      <c r="C1688" s="84" t="s">
        <v>601</v>
      </c>
      <c r="D1688" s="86">
        <v>30.65</v>
      </c>
      <c r="E1688" s="86">
        <v>-2.55</v>
      </c>
      <c r="F1688" s="86">
        <v>-7.68</v>
      </c>
      <c r="G1688" s="87" t="s">
        <v>833</v>
      </c>
      <c r="H1688" s="86">
        <v>-1.2</v>
      </c>
      <c r="I1688" s="86">
        <v>2.0</v>
      </c>
      <c r="J1688" s="86">
        <v>8447.0</v>
      </c>
      <c r="K1688" s="86">
        <v>4.88</v>
      </c>
      <c r="L1688" s="86">
        <v>32.06</v>
      </c>
      <c r="M1688" s="86">
        <v>29.22</v>
      </c>
      <c r="N1688" s="86">
        <v>26.09</v>
      </c>
      <c r="O1688" s="86">
        <v>20.0</v>
      </c>
      <c r="P1688" s="87" t="s">
        <v>612</v>
      </c>
      <c r="Q1688" s="86">
        <v>41.0</v>
      </c>
      <c r="R1688" s="86">
        <v>-20.0</v>
      </c>
      <c r="S1688" s="88">
        <v>2961.0</v>
      </c>
      <c r="T1688" s="88">
        <v>35.05</v>
      </c>
      <c r="U1688" s="89">
        <v>46132.0</v>
      </c>
      <c r="V1688" s="84"/>
      <c r="W1688" s="90"/>
    </row>
    <row r="1689">
      <c r="A1689" s="83" t="s">
        <v>4068</v>
      </c>
      <c r="B1689" s="84" t="s">
        <v>4069</v>
      </c>
      <c r="C1689" s="84" t="s">
        <v>565</v>
      </c>
      <c r="D1689" s="86">
        <v>115.5</v>
      </c>
      <c r="E1689" s="86">
        <v>-2.0</v>
      </c>
      <c r="F1689" s="86">
        <v>-1.7</v>
      </c>
      <c r="G1689" s="87" t="s">
        <v>562</v>
      </c>
      <c r="H1689" s="86">
        <v>6.31</v>
      </c>
      <c r="I1689" s="86">
        <v>3.0</v>
      </c>
      <c r="J1689" s="86">
        <v>5033.0</v>
      </c>
      <c r="K1689" s="86">
        <v>5.64</v>
      </c>
      <c r="L1689" s="86">
        <v>117.0</v>
      </c>
      <c r="M1689" s="86">
        <v>106.62</v>
      </c>
      <c r="N1689" s="86">
        <v>95.76</v>
      </c>
      <c r="O1689" s="86">
        <v>-368.0</v>
      </c>
      <c r="P1689" s="87" t="s">
        <v>553</v>
      </c>
      <c r="Q1689" s="86">
        <v>37.0</v>
      </c>
      <c r="R1689" s="86">
        <v>-62.0</v>
      </c>
      <c r="S1689" s="88">
        <v>2492.0</v>
      </c>
      <c r="T1689" s="88">
        <v>49.51</v>
      </c>
      <c r="U1689" s="89">
        <v>46132.0</v>
      </c>
      <c r="V1689" s="84"/>
      <c r="W1689" s="90"/>
    </row>
    <row r="1690">
      <c r="A1690" s="83" t="s">
        <v>4070</v>
      </c>
      <c r="B1690" s="84" t="s">
        <v>4071</v>
      </c>
      <c r="C1690" s="84" t="s">
        <v>543</v>
      </c>
      <c r="D1690" s="86">
        <v>21.65</v>
      </c>
      <c r="E1690" s="86">
        <v>-0.05</v>
      </c>
      <c r="F1690" s="86">
        <v>-0.23</v>
      </c>
      <c r="G1690" s="87" t="s">
        <v>535</v>
      </c>
      <c r="H1690" s="86">
        <v>0.93</v>
      </c>
      <c r="I1690" s="86">
        <v>0.0</v>
      </c>
      <c r="J1690" s="86">
        <v>47.0</v>
      </c>
      <c r="K1690" s="86">
        <v>0.05</v>
      </c>
      <c r="L1690" s="86">
        <v>21.61</v>
      </c>
      <c r="M1690" s="86">
        <v>21.54</v>
      </c>
      <c r="N1690" s="86">
        <v>21.5</v>
      </c>
      <c r="O1690" s="86">
        <v>8.0</v>
      </c>
      <c r="P1690" s="87" t="s">
        <v>554</v>
      </c>
      <c r="Q1690" s="86">
        <v>0.0</v>
      </c>
      <c r="R1690" s="86">
        <v>-2.0</v>
      </c>
      <c r="S1690" s="88">
        <v>1.0</v>
      </c>
      <c r="T1690" s="88">
        <v>2.13</v>
      </c>
      <c r="U1690" s="89">
        <v>46132.0</v>
      </c>
      <c r="V1690" s="84"/>
      <c r="W1690" s="90"/>
    </row>
    <row r="1691">
      <c r="A1691" s="83" t="s">
        <v>4072</v>
      </c>
      <c r="B1691" s="84" t="s">
        <v>4073</v>
      </c>
      <c r="C1691" s="84" t="s">
        <v>601</v>
      </c>
      <c r="D1691" s="86">
        <v>77.4</v>
      </c>
      <c r="E1691" s="86">
        <v>-0.5</v>
      </c>
      <c r="F1691" s="86">
        <v>-0.64</v>
      </c>
      <c r="G1691" s="87" t="s">
        <v>582</v>
      </c>
      <c r="H1691" s="86">
        <v>31.68</v>
      </c>
      <c r="I1691" s="86">
        <v>6.0</v>
      </c>
      <c r="J1691" s="86">
        <v>23616.0</v>
      </c>
      <c r="K1691" s="86">
        <v>3.2</v>
      </c>
      <c r="L1691" s="86">
        <v>72.66</v>
      </c>
      <c r="M1691" s="86">
        <v>63.15</v>
      </c>
      <c r="N1691" s="86">
        <v>55.86</v>
      </c>
      <c r="O1691" s="86">
        <v>-606.0</v>
      </c>
      <c r="P1691" s="87" t="s">
        <v>516</v>
      </c>
      <c r="Q1691" s="86">
        <v>0.0</v>
      </c>
      <c r="R1691" s="86">
        <v>137.0</v>
      </c>
      <c r="S1691" s="88">
        <v>0.0</v>
      </c>
      <c r="T1691" s="88">
        <v>0.0</v>
      </c>
      <c r="U1691" s="89">
        <v>46132.0</v>
      </c>
      <c r="V1691" s="84" t="s">
        <v>4074</v>
      </c>
      <c r="W1691" s="90"/>
    </row>
    <row r="1692">
      <c r="A1692" s="83" t="s">
        <v>4075</v>
      </c>
      <c r="B1692" s="84" t="s">
        <v>4076</v>
      </c>
      <c r="C1692" s="84" t="s">
        <v>533</v>
      </c>
      <c r="D1692" s="86">
        <v>538.0</v>
      </c>
      <c r="E1692" s="86">
        <v>7.0</v>
      </c>
      <c r="F1692" s="86">
        <v>1.32</v>
      </c>
      <c r="G1692" s="87" t="s">
        <v>674</v>
      </c>
      <c r="H1692" s="86">
        <v>2.51</v>
      </c>
      <c r="I1692" s="86">
        <v>0.0</v>
      </c>
      <c r="J1692" s="86">
        <v>4706.0</v>
      </c>
      <c r="K1692" s="86">
        <v>0.91</v>
      </c>
      <c r="L1692" s="86">
        <v>531.6</v>
      </c>
      <c r="M1692" s="86">
        <v>520.7</v>
      </c>
      <c r="N1692" s="86">
        <v>502.38</v>
      </c>
      <c r="O1692" s="86">
        <v>2558.0</v>
      </c>
      <c r="P1692" s="87" t="s">
        <v>554</v>
      </c>
      <c r="Q1692" s="86">
        <v>-821.0</v>
      </c>
      <c r="R1692" s="86">
        <v>4.0</v>
      </c>
      <c r="S1692" s="88">
        <v>832.0</v>
      </c>
      <c r="T1692" s="88">
        <v>17.68</v>
      </c>
      <c r="U1692" s="89">
        <v>46132.0</v>
      </c>
      <c r="V1692" s="84"/>
      <c r="W1692" s="90"/>
    </row>
    <row r="1693">
      <c r="A1693" s="83" t="s">
        <v>4077</v>
      </c>
      <c r="B1693" s="84" t="s">
        <v>4078</v>
      </c>
      <c r="C1693" s="84" t="s">
        <v>663</v>
      </c>
      <c r="D1693" s="86">
        <v>160.0</v>
      </c>
      <c r="E1693" s="86">
        <v>-1.0</v>
      </c>
      <c r="F1693" s="86">
        <v>-0.62</v>
      </c>
      <c r="G1693" s="87" t="s">
        <v>529</v>
      </c>
      <c r="H1693" s="86">
        <v>-1.24</v>
      </c>
      <c r="I1693" s="86">
        <v>0.0</v>
      </c>
      <c r="J1693" s="86">
        <v>95.0</v>
      </c>
      <c r="K1693" s="86">
        <v>0.16</v>
      </c>
      <c r="L1693" s="86">
        <v>163.4</v>
      </c>
      <c r="M1693" s="86">
        <v>165.5</v>
      </c>
      <c r="N1693" s="86">
        <v>165.88</v>
      </c>
      <c r="O1693" s="86">
        <v>-24.0</v>
      </c>
      <c r="P1693" s="87" t="s">
        <v>516</v>
      </c>
      <c r="Q1693" s="86">
        <v>0.0</v>
      </c>
      <c r="R1693" s="86">
        <v>0.0</v>
      </c>
      <c r="S1693" s="88">
        <v>5.0</v>
      </c>
      <c r="T1693" s="88">
        <v>5.26</v>
      </c>
      <c r="U1693" s="89">
        <v>46132.0</v>
      </c>
      <c r="V1693" s="84"/>
      <c r="W1693" s="91">
        <v>46128.0</v>
      </c>
    </row>
    <row r="1694">
      <c r="A1694" s="83" t="s">
        <v>4079</v>
      </c>
      <c r="B1694" s="84" t="s">
        <v>4080</v>
      </c>
      <c r="C1694" s="84" t="s">
        <v>547</v>
      </c>
      <c r="D1694" s="86">
        <v>40.05</v>
      </c>
      <c r="E1694" s="86">
        <v>-0.5</v>
      </c>
      <c r="F1694" s="86">
        <v>-1.23</v>
      </c>
      <c r="G1694" s="87" t="s">
        <v>570</v>
      </c>
      <c r="H1694" s="86">
        <v>-0.1</v>
      </c>
      <c r="I1694" s="86">
        <v>0.0</v>
      </c>
      <c r="J1694" s="86">
        <v>7.0</v>
      </c>
      <c r="K1694" s="86">
        <v>0.01</v>
      </c>
      <c r="L1694" s="86">
        <v>40.1</v>
      </c>
      <c r="M1694" s="86">
        <v>40.11</v>
      </c>
      <c r="N1694" s="86">
        <v>40.12</v>
      </c>
      <c r="O1694" s="86">
        <v>1.0</v>
      </c>
      <c r="P1694" s="87" t="s">
        <v>539</v>
      </c>
      <c r="Q1694" s="86">
        <v>0.0</v>
      </c>
      <c r="R1694" s="86">
        <v>1.0</v>
      </c>
      <c r="S1694" s="88">
        <v>0.0</v>
      </c>
      <c r="T1694" s="88">
        <v>0.0</v>
      </c>
      <c r="U1694" s="89">
        <v>46132.0</v>
      </c>
      <c r="V1694" s="84"/>
      <c r="W1694" s="90"/>
    </row>
    <row r="1695">
      <c r="A1695" s="83" t="s">
        <v>4081</v>
      </c>
      <c r="B1695" s="84" t="s">
        <v>4082</v>
      </c>
      <c r="C1695" s="84" t="s">
        <v>561</v>
      </c>
      <c r="D1695" s="86">
        <v>115.5</v>
      </c>
      <c r="E1695" s="86">
        <v>10.5</v>
      </c>
      <c r="F1695" s="86">
        <v>10.0</v>
      </c>
      <c r="G1695" s="87" t="s">
        <v>534</v>
      </c>
      <c r="H1695" s="86">
        <v>22.15</v>
      </c>
      <c r="I1695" s="86">
        <v>3.0</v>
      </c>
      <c r="J1695" s="86">
        <v>3106.0</v>
      </c>
      <c r="K1695" s="86">
        <v>4.58</v>
      </c>
      <c r="L1695" s="86">
        <v>106.0</v>
      </c>
      <c r="M1695" s="86">
        <v>95.41</v>
      </c>
      <c r="N1695" s="86">
        <v>88.05</v>
      </c>
      <c r="O1695" s="86">
        <v>138.0</v>
      </c>
      <c r="P1695" s="87" t="s">
        <v>697</v>
      </c>
      <c r="Q1695" s="86">
        <v>0.0</v>
      </c>
      <c r="R1695" s="86">
        <v>30.0</v>
      </c>
      <c r="S1695" s="88">
        <v>831.0</v>
      </c>
      <c r="T1695" s="88">
        <v>26.75</v>
      </c>
      <c r="U1695" s="89">
        <v>46132.0</v>
      </c>
      <c r="V1695" s="84"/>
      <c r="W1695" s="90"/>
    </row>
    <row r="1696">
      <c r="A1696" s="83" t="s">
        <v>4083</v>
      </c>
      <c r="B1696" s="84" t="s">
        <v>4084</v>
      </c>
      <c r="C1696" s="84" t="s">
        <v>561</v>
      </c>
      <c r="D1696" s="86">
        <v>258.5</v>
      </c>
      <c r="E1696" s="86">
        <v>23.5</v>
      </c>
      <c r="F1696" s="86">
        <v>10.0</v>
      </c>
      <c r="G1696" s="87" t="s">
        <v>554</v>
      </c>
      <c r="H1696" s="86">
        <v>20.2</v>
      </c>
      <c r="I1696" s="86">
        <v>1.0</v>
      </c>
      <c r="J1696" s="86">
        <v>7237.0</v>
      </c>
      <c r="K1696" s="86">
        <v>4.27</v>
      </c>
      <c r="L1696" s="86">
        <v>232.2</v>
      </c>
      <c r="M1696" s="86">
        <v>222.35</v>
      </c>
      <c r="N1696" s="86">
        <v>215.12</v>
      </c>
      <c r="O1696" s="86">
        <v>1874.0</v>
      </c>
      <c r="P1696" s="87" t="s">
        <v>554</v>
      </c>
      <c r="Q1696" s="86">
        <v>0.0</v>
      </c>
      <c r="R1696" s="86">
        <v>-106.0</v>
      </c>
      <c r="S1696" s="88">
        <v>2208.0</v>
      </c>
      <c r="T1696" s="88">
        <v>30.51</v>
      </c>
      <c r="U1696" s="89">
        <v>46132.0</v>
      </c>
      <c r="V1696" s="84"/>
      <c r="W1696" s="90"/>
    </row>
    <row r="1697">
      <c r="A1697" s="83" t="s">
        <v>4085</v>
      </c>
      <c r="B1697" s="84" t="s">
        <v>4086</v>
      </c>
      <c r="C1697" s="84" t="s">
        <v>615</v>
      </c>
      <c r="D1697" s="86">
        <v>32.5</v>
      </c>
      <c r="E1697" s="86">
        <v>0.5</v>
      </c>
      <c r="F1697" s="86">
        <v>1.56</v>
      </c>
      <c r="G1697" s="87" t="s">
        <v>554</v>
      </c>
      <c r="H1697" s="86">
        <v>4.75</v>
      </c>
      <c r="I1697" s="86">
        <v>0.0</v>
      </c>
      <c r="J1697" s="86">
        <v>38.0</v>
      </c>
      <c r="K1697" s="86">
        <v>0.02</v>
      </c>
      <c r="L1697" s="86">
        <v>31.88</v>
      </c>
      <c r="M1697" s="86">
        <v>31.24</v>
      </c>
      <c r="N1697" s="86">
        <v>30.49</v>
      </c>
      <c r="O1697" s="86">
        <v>20.0</v>
      </c>
      <c r="P1697" s="87" t="s">
        <v>554</v>
      </c>
      <c r="Q1697" s="86">
        <v>0.0</v>
      </c>
      <c r="R1697" s="86">
        <v>1.0</v>
      </c>
      <c r="S1697" s="88">
        <v>11.0</v>
      </c>
      <c r="T1697" s="88">
        <v>28.95</v>
      </c>
      <c r="U1697" s="89">
        <v>46132.0</v>
      </c>
      <c r="V1697" s="84"/>
      <c r="W1697" s="90"/>
    </row>
    <row r="1698">
      <c r="A1698" s="83" t="s">
        <v>4087</v>
      </c>
      <c r="B1698" s="84" t="s">
        <v>4088</v>
      </c>
      <c r="C1698" s="84" t="s">
        <v>639</v>
      </c>
      <c r="D1698" s="86">
        <v>18.85</v>
      </c>
      <c r="E1698" s="86">
        <v>-0.15</v>
      </c>
      <c r="F1698" s="86">
        <v>-0.79</v>
      </c>
      <c r="G1698" s="87" t="s">
        <v>553</v>
      </c>
      <c r="H1698" s="86">
        <v>-0.78</v>
      </c>
      <c r="I1698" s="86">
        <v>0.0</v>
      </c>
      <c r="J1698" s="86">
        <v>21.0</v>
      </c>
      <c r="K1698" s="86">
        <v>0.03</v>
      </c>
      <c r="L1698" s="86">
        <v>19.02</v>
      </c>
      <c r="M1698" s="86">
        <v>18.74</v>
      </c>
      <c r="N1698" s="86">
        <v>18.46</v>
      </c>
      <c r="O1698" s="86">
        <v>3.0</v>
      </c>
      <c r="P1698" s="87" t="s">
        <v>578</v>
      </c>
      <c r="Q1698" s="86">
        <v>0.0</v>
      </c>
      <c r="R1698" s="86">
        <v>0.0</v>
      </c>
      <c r="S1698" s="88">
        <v>3.0</v>
      </c>
      <c r="T1698" s="88">
        <v>14.29</v>
      </c>
      <c r="U1698" s="89">
        <v>46132.0</v>
      </c>
      <c r="V1698" s="84"/>
      <c r="W1698" s="90"/>
    </row>
    <row r="1699">
      <c r="A1699" s="83" t="s">
        <v>4089</v>
      </c>
      <c r="B1699" s="84" t="s">
        <v>4090</v>
      </c>
      <c r="C1699" s="84" t="s">
        <v>561</v>
      </c>
      <c r="D1699" s="86">
        <v>108.5</v>
      </c>
      <c r="E1699" s="86">
        <v>1.5</v>
      </c>
      <c r="F1699" s="86">
        <v>1.4</v>
      </c>
      <c r="G1699" s="87" t="s">
        <v>612</v>
      </c>
      <c r="H1699" s="86">
        <v>-0.45</v>
      </c>
      <c r="I1699" s="86">
        <v>0.0</v>
      </c>
      <c r="J1699" s="86">
        <v>136.0</v>
      </c>
      <c r="K1699" s="86">
        <v>0.17</v>
      </c>
      <c r="L1699" s="86">
        <v>107.9</v>
      </c>
      <c r="M1699" s="86">
        <v>108.15</v>
      </c>
      <c r="N1699" s="86">
        <v>105.28</v>
      </c>
      <c r="O1699" s="86">
        <v>34.0</v>
      </c>
      <c r="P1699" s="87" t="s">
        <v>554</v>
      </c>
      <c r="Q1699" s="86">
        <v>0.0</v>
      </c>
      <c r="R1699" s="86">
        <v>0.0</v>
      </c>
      <c r="S1699" s="88">
        <v>34.0</v>
      </c>
      <c r="T1699" s="88">
        <v>25.0</v>
      </c>
      <c r="U1699" s="89">
        <v>46132.0</v>
      </c>
      <c r="V1699" s="84"/>
      <c r="W1699" s="90"/>
    </row>
    <row r="1700">
      <c r="A1700" s="83" t="s">
        <v>4091</v>
      </c>
      <c r="B1700" s="84" t="s">
        <v>4092</v>
      </c>
      <c r="C1700" s="84" t="s">
        <v>533</v>
      </c>
      <c r="D1700" s="86">
        <v>30.25</v>
      </c>
      <c r="E1700" s="86">
        <v>-0.35</v>
      </c>
      <c r="F1700" s="86">
        <v>-1.14</v>
      </c>
      <c r="G1700" s="87" t="s">
        <v>529</v>
      </c>
      <c r="H1700" s="86">
        <v>-5.11</v>
      </c>
      <c r="I1700" s="86">
        <v>2.0</v>
      </c>
      <c r="J1700" s="86">
        <v>9362.0</v>
      </c>
      <c r="K1700" s="86">
        <v>2.46</v>
      </c>
      <c r="L1700" s="86">
        <v>31.08</v>
      </c>
      <c r="M1700" s="86">
        <v>30.78</v>
      </c>
      <c r="N1700" s="86">
        <v>31.12</v>
      </c>
      <c r="O1700" s="86">
        <v>1934.0</v>
      </c>
      <c r="P1700" s="87" t="s">
        <v>554</v>
      </c>
      <c r="Q1700" s="86">
        <v>0.0</v>
      </c>
      <c r="R1700" s="86">
        <v>-70.0</v>
      </c>
      <c r="S1700" s="88">
        <v>2930.0</v>
      </c>
      <c r="T1700" s="88">
        <v>31.3</v>
      </c>
      <c r="U1700" s="89">
        <v>46132.0</v>
      </c>
      <c r="V1700" s="84"/>
      <c r="W1700" s="90"/>
    </row>
    <row r="1701">
      <c r="A1701" s="83" t="s">
        <v>4093</v>
      </c>
      <c r="B1701" s="84" t="s">
        <v>4094</v>
      </c>
      <c r="C1701" s="84" t="s">
        <v>523</v>
      </c>
      <c r="D1701" s="86">
        <v>129.0</v>
      </c>
      <c r="E1701" s="86">
        <v>-3.0</v>
      </c>
      <c r="F1701" s="86">
        <v>-2.27</v>
      </c>
      <c r="G1701" s="87" t="s">
        <v>585</v>
      </c>
      <c r="H1701" s="86">
        <v>-0.35</v>
      </c>
      <c r="I1701" s="86">
        <v>0.0</v>
      </c>
      <c r="J1701" s="86">
        <v>339.0</v>
      </c>
      <c r="K1701" s="86">
        <v>0.4</v>
      </c>
      <c r="L1701" s="86">
        <v>131.0</v>
      </c>
      <c r="M1701" s="86">
        <v>130.95</v>
      </c>
      <c r="N1701" s="86">
        <v>133.07</v>
      </c>
      <c r="O1701" s="86">
        <v>-69.0</v>
      </c>
      <c r="P1701" s="87" t="s">
        <v>585</v>
      </c>
      <c r="Q1701" s="86">
        <v>0.0</v>
      </c>
      <c r="R1701" s="86">
        <v>0.0</v>
      </c>
      <c r="S1701" s="88">
        <v>48.0</v>
      </c>
      <c r="T1701" s="88">
        <v>14.16</v>
      </c>
      <c r="U1701" s="89">
        <v>46132.0</v>
      </c>
      <c r="V1701" s="84"/>
      <c r="W1701" s="84"/>
    </row>
    <row r="1702">
      <c r="A1702" s="83" t="s">
        <v>4095</v>
      </c>
      <c r="B1702" s="84" t="s">
        <v>4096</v>
      </c>
      <c r="C1702" s="84" t="s">
        <v>565</v>
      </c>
      <c r="D1702" s="86">
        <v>102.5</v>
      </c>
      <c r="E1702" s="86">
        <v>3.0</v>
      </c>
      <c r="F1702" s="86">
        <v>3.02</v>
      </c>
      <c r="G1702" s="87" t="s">
        <v>674</v>
      </c>
      <c r="H1702" s="86">
        <v>4.24</v>
      </c>
      <c r="I1702" s="86">
        <v>2.0</v>
      </c>
      <c r="J1702" s="86">
        <v>280.0</v>
      </c>
      <c r="K1702" s="86">
        <v>0.49</v>
      </c>
      <c r="L1702" s="86">
        <v>99.76</v>
      </c>
      <c r="M1702" s="86">
        <v>99.92</v>
      </c>
      <c r="N1702" s="86">
        <v>94.91</v>
      </c>
      <c r="O1702" s="86">
        <v>109.0</v>
      </c>
      <c r="P1702" s="87" t="s">
        <v>554</v>
      </c>
      <c r="Q1702" s="86">
        <v>0.0</v>
      </c>
      <c r="R1702" s="86">
        <v>0.0</v>
      </c>
      <c r="S1702" s="88">
        <v>44.0</v>
      </c>
      <c r="T1702" s="88">
        <v>15.71</v>
      </c>
      <c r="U1702" s="89">
        <v>46132.0</v>
      </c>
      <c r="V1702" s="84"/>
      <c r="W1702" s="90"/>
    </row>
    <row r="1703">
      <c r="A1703" s="83" t="s">
        <v>4097</v>
      </c>
      <c r="B1703" s="84" t="s">
        <v>4098</v>
      </c>
      <c r="C1703" s="84" t="s">
        <v>859</v>
      </c>
      <c r="D1703" s="86">
        <v>55.7</v>
      </c>
      <c r="E1703" s="86">
        <v>0.3</v>
      </c>
      <c r="F1703" s="86">
        <v>0.54</v>
      </c>
      <c r="G1703" s="87" t="s">
        <v>575</v>
      </c>
      <c r="H1703" s="86">
        <v>3.31</v>
      </c>
      <c r="I1703" s="86">
        <v>0.0</v>
      </c>
      <c r="J1703" s="86">
        <v>156.0</v>
      </c>
      <c r="K1703" s="86">
        <v>0.18</v>
      </c>
      <c r="L1703" s="86">
        <v>55.3</v>
      </c>
      <c r="M1703" s="86">
        <v>54.9</v>
      </c>
      <c r="N1703" s="86">
        <v>55.08</v>
      </c>
      <c r="O1703" s="86">
        <v>75.0</v>
      </c>
      <c r="P1703" s="87" t="s">
        <v>554</v>
      </c>
      <c r="Q1703" s="86">
        <v>0.0</v>
      </c>
      <c r="R1703" s="86">
        <v>0.0</v>
      </c>
      <c r="S1703" s="88">
        <v>13.0</v>
      </c>
      <c r="T1703" s="88">
        <v>8.33</v>
      </c>
      <c r="U1703" s="89">
        <v>46132.0</v>
      </c>
      <c r="V1703" s="84" t="s">
        <v>1274</v>
      </c>
      <c r="W1703" s="90"/>
    </row>
    <row r="1704">
      <c r="A1704" s="83" t="s">
        <v>4099</v>
      </c>
      <c r="B1704" s="84" t="s">
        <v>4100</v>
      </c>
      <c r="C1704" s="84" t="s">
        <v>533</v>
      </c>
      <c r="D1704" s="86">
        <v>123.5</v>
      </c>
      <c r="E1704" s="86">
        <v>-0.5</v>
      </c>
      <c r="F1704" s="86">
        <v>-0.4</v>
      </c>
      <c r="G1704" s="87" t="s">
        <v>582</v>
      </c>
      <c r="H1704" s="86">
        <v>3.73</v>
      </c>
      <c r="I1704" s="86">
        <v>0.0</v>
      </c>
      <c r="J1704" s="86">
        <v>852.0</v>
      </c>
      <c r="K1704" s="86">
        <v>0.51</v>
      </c>
      <c r="L1704" s="86">
        <v>122.3</v>
      </c>
      <c r="M1704" s="86">
        <v>120.15</v>
      </c>
      <c r="N1704" s="86">
        <v>118.17</v>
      </c>
      <c r="O1704" s="86">
        <v>-154.0</v>
      </c>
      <c r="P1704" s="87" t="s">
        <v>582</v>
      </c>
      <c r="Q1704" s="86">
        <v>-14.0</v>
      </c>
      <c r="R1704" s="86">
        <v>0.0</v>
      </c>
      <c r="S1704" s="88">
        <v>151.0</v>
      </c>
      <c r="T1704" s="88">
        <v>17.72</v>
      </c>
      <c r="U1704" s="89">
        <v>46132.0</v>
      </c>
      <c r="V1704" s="84"/>
      <c r="W1704" s="90"/>
    </row>
    <row r="1705">
      <c r="A1705" s="83" t="s">
        <v>4101</v>
      </c>
      <c r="B1705" s="84" t="s">
        <v>4102</v>
      </c>
      <c r="C1705" s="84" t="s">
        <v>533</v>
      </c>
      <c r="D1705" s="86">
        <v>85.7</v>
      </c>
      <c r="E1705" s="86">
        <v>-2.1</v>
      </c>
      <c r="F1705" s="86">
        <v>-2.39</v>
      </c>
      <c r="G1705" s="87" t="s">
        <v>516</v>
      </c>
      <c r="H1705" s="86">
        <v>-9.55</v>
      </c>
      <c r="I1705" s="86">
        <v>0.0</v>
      </c>
      <c r="J1705" s="86">
        <v>164660.0</v>
      </c>
      <c r="K1705" s="86">
        <v>3.66</v>
      </c>
      <c r="L1705" s="86">
        <v>89.36</v>
      </c>
      <c r="M1705" s="86">
        <v>91.07</v>
      </c>
      <c r="N1705" s="86">
        <v>94.12</v>
      </c>
      <c r="O1705" s="86">
        <v>49497.0</v>
      </c>
      <c r="P1705" s="87" t="s">
        <v>694</v>
      </c>
      <c r="Q1705" s="86">
        <v>-7986.0</v>
      </c>
      <c r="R1705" s="86">
        <v>1331.0</v>
      </c>
      <c r="S1705" s="88">
        <v>60976.0</v>
      </c>
      <c r="T1705" s="88">
        <v>37.03</v>
      </c>
      <c r="U1705" s="89">
        <v>46132.0</v>
      </c>
      <c r="V1705" s="84"/>
      <c r="W1705" s="90"/>
    </row>
    <row r="1706">
      <c r="A1706" s="83" t="s">
        <v>4103</v>
      </c>
      <c r="B1706" s="84" t="s">
        <v>4104</v>
      </c>
      <c r="C1706" s="84" t="s">
        <v>601</v>
      </c>
      <c r="D1706" s="86">
        <v>23.25</v>
      </c>
      <c r="E1706" s="86">
        <v>0.65</v>
      </c>
      <c r="F1706" s="86">
        <v>2.88</v>
      </c>
      <c r="G1706" s="87" t="s">
        <v>534</v>
      </c>
      <c r="H1706" s="86">
        <v>5.14</v>
      </c>
      <c r="I1706" s="86">
        <v>0.0</v>
      </c>
      <c r="J1706" s="86">
        <v>113.0</v>
      </c>
      <c r="K1706" s="86">
        <v>0.39</v>
      </c>
      <c r="L1706" s="86">
        <v>22.65</v>
      </c>
      <c r="M1706" s="86">
        <v>22.31</v>
      </c>
      <c r="N1706" s="86">
        <v>22.69</v>
      </c>
      <c r="O1706" s="86">
        <v>8.0</v>
      </c>
      <c r="P1706" s="87" t="s">
        <v>534</v>
      </c>
      <c r="Q1706" s="86">
        <v>0.0</v>
      </c>
      <c r="R1706" s="86">
        <v>0.0</v>
      </c>
      <c r="S1706" s="88">
        <v>32.0</v>
      </c>
      <c r="T1706" s="88">
        <v>28.32</v>
      </c>
      <c r="U1706" s="89">
        <v>46132.0</v>
      </c>
      <c r="V1706" s="84"/>
      <c r="W1706" s="90"/>
    </row>
    <row r="1707">
      <c r="A1707" s="83" t="s">
        <v>4105</v>
      </c>
      <c r="B1707" s="84" t="s">
        <v>4106</v>
      </c>
      <c r="C1707" s="84" t="s">
        <v>956</v>
      </c>
      <c r="D1707" s="86">
        <v>12.05</v>
      </c>
      <c r="E1707" s="86">
        <v>0.0</v>
      </c>
      <c r="F1707" s="86">
        <v>0.0</v>
      </c>
      <c r="G1707" s="87" t="s">
        <v>553</v>
      </c>
      <c r="H1707" s="86">
        <v>0.84</v>
      </c>
      <c r="I1707" s="86">
        <v>0.0</v>
      </c>
      <c r="J1707" s="86">
        <v>50.0</v>
      </c>
      <c r="K1707" s="86">
        <v>0.07</v>
      </c>
      <c r="L1707" s="86">
        <v>12.05</v>
      </c>
      <c r="M1707" s="86">
        <v>12.03</v>
      </c>
      <c r="N1707" s="86">
        <v>11.98</v>
      </c>
      <c r="O1707" s="86">
        <v>4.0</v>
      </c>
      <c r="P1707" s="87" t="s">
        <v>525</v>
      </c>
      <c r="Q1707" s="86">
        <v>0.0</v>
      </c>
      <c r="R1707" s="86">
        <v>-1.0</v>
      </c>
      <c r="S1707" s="88">
        <v>0.0</v>
      </c>
      <c r="T1707" s="88">
        <v>0.0</v>
      </c>
      <c r="U1707" s="89">
        <v>46132.0</v>
      </c>
      <c r="V1707" s="84"/>
      <c r="W1707" s="90"/>
    </row>
    <row r="1708">
      <c r="A1708" s="83" t="s">
        <v>4107</v>
      </c>
      <c r="B1708" s="84" t="s">
        <v>4108</v>
      </c>
      <c r="C1708" s="84" t="s">
        <v>533</v>
      </c>
      <c r="D1708" s="86">
        <v>44.5</v>
      </c>
      <c r="E1708" s="86">
        <v>0.3</v>
      </c>
      <c r="F1708" s="86">
        <v>0.68</v>
      </c>
      <c r="G1708" s="87" t="s">
        <v>554</v>
      </c>
      <c r="H1708" s="86">
        <v>5.1</v>
      </c>
      <c r="I1708" s="86">
        <v>0.0</v>
      </c>
      <c r="J1708" s="86">
        <v>347.0</v>
      </c>
      <c r="K1708" s="86">
        <v>0.46</v>
      </c>
      <c r="L1708" s="86">
        <v>43.61</v>
      </c>
      <c r="M1708" s="86">
        <v>43.16</v>
      </c>
      <c r="N1708" s="86">
        <v>42.95</v>
      </c>
      <c r="O1708" s="86">
        <v>14.0</v>
      </c>
      <c r="P1708" s="87" t="s">
        <v>554</v>
      </c>
      <c r="Q1708" s="86">
        <v>0.0</v>
      </c>
      <c r="R1708" s="86">
        <v>11.0</v>
      </c>
      <c r="S1708" s="88">
        <v>65.0</v>
      </c>
      <c r="T1708" s="88">
        <v>18.73</v>
      </c>
      <c r="U1708" s="89">
        <v>46132.0</v>
      </c>
      <c r="V1708" s="84"/>
      <c r="W1708" s="90"/>
    </row>
    <row r="1709">
      <c r="A1709" s="83" t="s">
        <v>4109</v>
      </c>
      <c r="B1709" s="84" t="s">
        <v>4110</v>
      </c>
      <c r="C1709" s="84" t="s">
        <v>533</v>
      </c>
      <c r="D1709" s="86">
        <v>31.3</v>
      </c>
      <c r="E1709" s="86">
        <v>0.8</v>
      </c>
      <c r="F1709" s="86">
        <v>2.62</v>
      </c>
      <c r="G1709" s="87" t="s">
        <v>554</v>
      </c>
      <c r="H1709" s="86">
        <v>7.35</v>
      </c>
      <c r="I1709" s="86">
        <v>0.0</v>
      </c>
      <c r="J1709" s="86">
        <v>2493.0</v>
      </c>
      <c r="K1709" s="86">
        <v>1.58</v>
      </c>
      <c r="L1709" s="86">
        <v>30.18</v>
      </c>
      <c r="M1709" s="86">
        <v>29.71</v>
      </c>
      <c r="N1709" s="86">
        <v>29.88</v>
      </c>
      <c r="O1709" s="86">
        <v>304.0</v>
      </c>
      <c r="P1709" s="87" t="s">
        <v>554</v>
      </c>
      <c r="Q1709" s="86">
        <v>0.0</v>
      </c>
      <c r="R1709" s="86">
        <v>8.0</v>
      </c>
      <c r="S1709" s="88">
        <v>944.0</v>
      </c>
      <c r="T1709" s="88">
        <v>37.87</v>
      </c>
      <c r="U1709" s="89">
        <v>46132.0</v>
      </c>
      <c r="V1709" s="84"/>
      <c r="W1709" s="90"/>
    </row>
    <row r="1710">
      <c r="A1710" s="83" t="s">
        <v>4111</v>
      </c>
      <c r="B1710" s="84" t="s">
        <v>4112</v>
      </c>
      <c r="C1710" s="84" t="s">
        <v>538</v>
      </c>
      <c r="D1710" s="86">
        <v>52.7</v>
      </c>
      <c r="E1710" s="86">
        <v>-2.6</v>
      </c>
      <c r="F1710" s="86">
        <v>-4.7</v>
      </c>
      <c r="G1710" s="87" t="s">
        <v>529</v>
      </c>
      <c r="H1710" s="86">
        <v>-8.38</v>
      </c>
      <c r="I1710" s="86">
        <v>1.0</v>
      </c>
      <c r="J1710" s="86">
        <v>91.0</v>
      </c>
      <c r="K1710" s="86">
        <v>0.22</v>
      </c>
      <c r="L1710" s="86">
        <v>55.82</v>
      </c>
      <c r="M1710" s="86">
        <v>55.11</v>
      </c>
      <c r="N1710" s="86">
        <v>54.75</v>
      </c>
      <c r="O1710" s="86">
        <v>-50.0</v>
      </c>
      <c r="P1710" s="87" t="s">
        <v>664</v>
      </c>
      <c r="Q1710" s="86">
        <v>0.0</v>
      </c>
      <c r="R1710" s="86">
        <v>0.0</v>
      </c>
      <c r="S1710" s="88">
        <v>0.0</v>
      </c>
      <c r="T1710" s="88">
        <v>0.0</v>
      </c>
      <c r="U1710" s="89">
        <v>46132.0</v>
      </c>
      <c r="V1710" s="84"/>
      <c r="W1710" s="90"/>
    </row>
    <row r="1711">
      <c r="A1711" s="83" t="s">
        <v>4113</v>
      </c>
      <c r="B1711" s="84" t="s">
        <v>4114</v>
      </c>
      <c r="C1711" s="84" t="s">
        <v>561</v>
      </c>
      <c r="D1711" s="86">
        <v>60.2</v>
      </c>
      <c r="E1711" s="86">
        <v>1.4</v>
      </c>
      <c r="F1711" s="86">
        <v>2.38</v>
      </c>
      <c r="G1711" s="87" t="s">
        <v>525</v>
      </c>
      <c r="H1711" s="86">
        <v>6.95</v>
      </c>
      <c r="I1711" s="86">
        <v>0.0</v>
      </c>
      <c r="J1711" s="86">
        <v>5360.0</v>
      </c>
      <c r="K1711" s="86">
        <v>2.33</v>
      </c>
      <c r="L1711" s="86">
        <v>58.64</v>
      </c>
      <c r="M1711" s="86">
        <v>57.52</v>
      </c>
      <c r="N1711" s="86">
        <v>58.28</v>
      </c>
      <c r="O1711" s="86">
        <v>1324.0</v>
      </c>
      <c r="P1711" s="87" t="s">
        <v>575</v>
      </c>
      <c r="Q1711" s="86">
        <v>0.0</v>
      </c>
      <c r="R1711" s="86">
        <v>77.0</v>
      </c>
      <c r="S1711" s="88">
        <v>1733.0</v>
      </c>
      <c r="T1711" s="88">
        <v>32.33</v>
      </c>
      <c r="U1711" s="89">
        <v>46132.0</v>
      </c>
      <c r="V1711" s="84"/>
      <c r="W1711" s="90"/>
    </row>
    <row r="1712">
      <c r="A1712" s="83" t="s">
        <v>4115</v>
      </c>
      <c r="B1712" s="84" t="s">
        <v>4116</v>
      </c>
      <c r="C1712" s="84" t="s">
        <v>565</v>
      </c>
      <c r="D1712" s="86">
        <v>174.0</v>
      </c>
      <c r="E1712" s="86">
        <v>0.5</v>
      </c>
      <c r="F1712" s="86">
        <v>0.29</v>
      </c>
      <c r="G1712" s="87" t="s">
        <v>589</v>
      </c>
      <c r="H1712" s="86">
        <v>2.04</v>
      </c>
      <c r="I1712" s="86">
        <v>0.0</v>
      </c>
      <c r="J1712" s="86">
        <v>36.0</v>
      </c>
      <c r="K1712" s="86">
        <v>0.1</v>
      </c>
      <c r="L1712" s="86">
        <v>173.2</v>
      </c>
      <c r="M1712" s="86">
        <v>171.2</v>
      </c>
      <c r="N1712" s="86">
        <v>169.43</v>
      </c>
      <c r="O1712" s="86">
        <v>-2.0</v>
      </c>
      <c r="P1712" s="87" t="s">
        <v>544</v>
      </c>
      <c r="Q1712" s="86">
        <v>0.0</v>
      </c>
      <c r="R1712" s="86">
        <v>-1.0</v>
      </c>
      <c r="S1712" s="88">
        <v>20.0</v>
      </c>
      <c r="T1712" s="88">
        <v>55.56</v>
      </c>
      <c r="U1712" s="89">
        <v>46132.0</v>
      </c>
      <c r="V1712" s="84"/>
      <c r="W1712" s="90"/>
    </row>
    <row r="1713">
      <c r="A1713" s="83" t="s">
        <v>4117</v>
      </c>
      <c r="B1713" s="84" t="s">
        <v>4118</v>
      </c>
      <c r="C1713" s="84" t="s">
        <v>565</v>
      </c>
      <c r="D1713" s="86">
        <v>48.3</v>
      </c>
      <c r="E1713" s="86">
        <v>0.1</v>
      </c>
      <c r="F1713" s="86">
        <v>0.21</v>
      </c>
      <c r="G1713" s="87" t="s">
        <v>554</v>
      </c>
      <c r="H1713" s="86">
        <v>8.52</v>
      </c>
      <c r="I1713" s="86">
        <v>0.0</v>
      </c>
      <c r="J1713" s="86">
        <v>32.0</v>
      </c>
      <c r="K1713" s="86">
        <v>0.03</v>
      </c>
      <c r="L1713" s="86">
        <v>47.22</v>
      </c>
      <c r="M1713" s="86">
        <v>45.69</v>
      </c>
      <c r="N1713" s="86">
        <v>44.97</v>
      </c>
      <c r="O1713" s="86">
        <v>8.0</v>
      </c>
      <c r="P1713" s="87" t="s">
        <v>554</v>
      </c>
      <c r="Q1713" s="86">
        <v>0.0</v>
      </c>
      <c r="R1713" s="86">
        <v>0.0</v>
      </c>
      <c r="S1713" s="88">
        <v>6.0</v>
      </c>
      <c r="T1713" s="88">
        <v>18.75</v>
      </c>
      <c r="U1713" s="89">
        <v>46132.0</v>
      </c>
      <c r="V1713" s="84"/>
      <c r="W1713" s="90"/>
    </row>
    <row r="1714">
      <c r="A1714" s="83" t="s">
        <v>4119</v>
      </c>
      <c r="B1714" s="84" t="s">
        <v>4120</v>
      </c>
      <c r="C1714" s="84" t="s">
        <v>533</v>
      </c>
      <c r="D1714" s="86">
        <v>358.0</v>
      </c>
      <c r="E1714" s="86">
        <v>-10.5</v>
      </c>
      <c r="F1714" s="86">
        <v>-2.85</v>
      </c>
      <c r="G1714" s="87" t="s">
        <v>626</v>
      </c>
      <c r="H1714" s="86">
        <v>-1.92</v>
      </c>
      <c r="I1714" s="86">
        <v>1.0</v>
      </c>
      <c r="J1714" s="86">
        <v>23519.0</v>
      </c>
      <c r="K1714" s="86">
        <v>7.2</v>
      </c>
      <c r="L1714" s="86">
        <v>366.3</v>
      </c>
      <c r="M1714" s="86">
        <v>368.7</v>
      </c>
      <c r="N1714" s="86">
        <v>377.23</v>
      </c>
      <c r="O1714" s="86">
        <v>-4159.0</v>
      </c>
      <c r="P1714" s="87" t="s">
        <v>626</v>
      </c>
      <c r="Q1714" s="86">
        <v>-118.0</v>
      </c>
      <c r="R1714" s="86">
        <v>-310.0</v>
      </c>
      <c r="S1714" s="88">
        <v>12130.0</v>
      </c>
      <c r="T1714" s="88">
        <v>51.58</v>
      </c>
      <c r="U1714" s="89">
        <v>46132.0</v>
      </c>
      <c r="V1714" s="84" t="s">
        <v>4121</v>
      </c>
      <c r="W1714" s="90"/>
    </row>
    <row r="1715">
      <c r="A1715" s="83" t="s">
        <v>4122</v>
      </c>
      <c r="B1715" s="84" t="s">
        <v>4123</v>
      </c>
      <c r="C1715" s="84" t="s">
        <v>639</v>
      </c>
      <c r="D1715" s="86">
        <v>35.05</v>
      </c>
      <c r="E1715" s="86">
        <v>0.75</v>
      </c>
      <c r="F1715" s="86">
        <v>2.19</v>
      </c>
      <c r="G1715" s="87" t="s">
        <v>520</v>
      </c>
      <c r="H1715" s="86">
        <v>4.74</v>
      </c>
      <c r="I1715" s="86">
        <v>0.0</v>
      </c>
      <c r="J1715" s="86">
        <v>38.0</v>
      </c>
      <c r="K1715" s="86">
        <v>0.38</v>
      </c>
      <c r="L1715" s="86">
        <v>33.98</v>
      </c>
      <c r="M1715" s="86">
        <v>33.0</v>
      </c>
      <c r="N1715" s="86">
        <v>32.05</v>
      </c>
      <c r="O1715" s="86">
        <v>1.0</v>
      </c>
      <c r="P1715" s="87" t="s">
        <v>612</v>
      </c>
      <c r="Q1715" s="86">
        <v>0.0</v>
      </c>
      <c r="R1715" s="86">
        <v>0.0</v>
      </c>
      <c r="S1715" s="88">
        <v>6.0</v>
      </c>
      <c r="T1715" s="88">
        <v>15.79</v>
      </c>
      <c r="U1715" s="89">
        <v>46132.0</v>
      </c>
      <c r="V1715" s="84"/>
      <c r="W1715" s="90"/>
    </row>
    <row r="1716">
      <c r="A1716" s="83" t="s">
        <v>4124</v>
      </c>
      <c r="B1716" s="84" t="s">
        <v>4125</v>
      </c>
      <c r="C1716" s="84" t="s">
        <v>538</v>
      </c>
      <c r="D1716" s="86">
        <v>86.9</v>
      </c>
      <c r="E1716" s="86">
        <v>7.9</v>
      </c>
      <c r="F1716" s="86">
        <v>10.0</v>
      </c>
      <c r="G1716" s="87" t="s">
        <v>548</v>
      </c>
      <c r="H1716" s="86">
        <v>22.48</v>
      </c>
      <c r="I1716" s="86">
        <v>1.0</v>
      </c>
      <c r="J1716" s="86">
        <v>19558.0</v>
      </c>
      <c r="K1716" s="86">
        <v>9.48</v>
      </c>
      <c r="L1716" s="86">
        <v>77.74</v>
      </c>
      <c r="M1716" s="86">
        <v>72.92</v>
      </c>
      <c r="N1716" s="86">
        <v>71.99</v>
      </c>
      <c r="O1716" s="86">
        <v>5799.0</v>
      </c>
      <c r="P1716" s="87" t="s">
        <v>534</v>
      </c>
      <c r="Q1716" s="86">
        <v>0.0</v>
      </c>
      <c r="R1716" s="86">
        <v>281.0</v>
      </c>
      <c r="S1716" s="88">
        <v>5120.0</v>
      </c>
      <c r="T1716" s="88">
        <v>26.18</v>
      </c>
      <c r="U1716" s="89">
        <v>46132.0</v>
      </c>
      <c r="V1716" s="84"/>
      <c r="W1716" s="90"/>
    </row>
    <row r="1717">
      <c r="A1717" s="83" t="s">
        <v>4126</v>
      </c>
      <c r="B1717" s="84" t="s">
        <v>4127</v>
      </c>
      <c r="C1717" s="84" t="s">
        <v>523</v>
      </c>
      <c r="D1717" s="86">
        <v>101.0</v>
      </c>
      <c r="E1717" s="86">
        <v>-3.5</v>
      </c>
      <c r="F1717" s="86">
        <v>-3.35</v>
      </c>
      <c r="G1717" s="87" t="s">
        <v>516</v>
      </c>
      <c r="H1717" s="86">
        <v>-11.94</v>
      </c>
      <c r="I1717" s="86">
        <v>0.0</v>
      </c>
      <c r="J1717" s="86">
        <v>284.0</v>
      </c>
      <c r="K1717" s="86">
        <v>0.63</v>
      </c>
      <c r="L1717" s="86">
        <v>106.2</v>
      </c>
      <c r="M1717" s="86">
        <v>110.9</v>
      </c>
      <c r="N1717" s="86">
        <v>113.95</v>
      </c>
      <c r="O1717" s="86">
        <v>13.0</v>
      </c>
      <c r="P1717" s="87" t="s">
        <v>612</v>
      </c>
      <c r="Q1717" s="86">
        <v>0.0</v>
      </c>
      <c r="R1717" s="86">
        <v>0.0</v>
      </c>
      <c r="S1717" s="88">
        <v>22.0</v>
      </c>
      <c r="T1717" s="88">
        <v>7.75</v>
      </c>
      <c r="U1717" s="89">
        <v>46132.0</v>
      </c>
      <c r="V1717" s="84"/>
      <c r="W1717" s="90"/>
    </row>
    <row r="1718">
      <c r="A1718" s="83" t="s">
        <v>4128</v>
      </c>
      <c r="B1718" s="84" t="s">
        <v>4129</v>
      </c>
      <c r="C1718" s="84" t="s">
        <v>538</v>
      </c>
      <c r="D1718" s="86">
        <v>66.7</v>
      </c>
      <c r="E1718" s="86">
        <v>0.5</v>
      </c>
      <c r="F1718" s="86">
        <v>0.76</v>
      </c>
      <c r="G1718" s="87" t="s">
        <v>548</v>
      </c>
      <c r="H1718" s="86">
        <v>2.85</v>
      </c>
      <c r="I1718" s="86">
        <v>2.0</v>
      </c>
      <c r="J1718" s="86">
        <v>4006.0</v>
      </c>
      <c r="K1718" s="86">
        <v>8.21</v>
      </c>
      <c r="L1718" s="86">
        <v>66.54</v>
      </c>
      <c r="M1718" s="86">
        <v>64.75</v>
      </c>
      <c r="N1718" s="86">
        <v>63.8</v>
      </c>
      <c r="O1718" s="86">
        <v>-573.0</v>
      </c>
      <c r="P1718" s="87" t="s">
        <v>529</v>
      </c>
      <c r="Q1718" s="86">
        <v>0.0</v>
      </c>
      <c r="R1718" s="86">
        <v>99.0</v>
      </c>
      <c r="S1718" s="88">
        <v>2140.0</v>
      </c>
      <c r="T1718" s="88">
        <v>53.42</v>
      </c>
      <c r="U1718" s="89">
        <v>46132.0</v>
      </c>
      <c r="V1718" s="84"/>
      <c r="W1718" s="90"/>
    </row>
    <row r="1719">
      <c r="A1719" s="83" t="s">
        <v>4130</v>
      </c>
      <c r="B1719" s="84" t="s">
        <v>4131</v>
      </c>
      <c r="C1719" s="84" t="s">
        <v>615</v>
      </c>
      <c r="D1719" s="86">
        <v>30.1</v>
      </c>
      <c r="E1719" s="86">
        <v>-0.15</v>
      </c>
      <c r="F1719" s="86">
        <v>-0.5</v>
      </c>
      <c r="G1719" s="87" t="s">
        <v>664</v>
      </c>
      <c r="H1719" s="86">
        <v>0.92</v>
      </c>
      <c r="I1719" s="86">
        <v>0.0</v>
      </c>
      <c r="J1719" s="86">
        <v>53.0</v>
      </c>
      <c r="K1719" s="86">
        <v>0.06</v>
      </c>
      <c r="L1719" s="86">
        <v>30.28</v>
      </c>
      <c r="M1719" s="86">
        <v>30.15</v>
      </c>
      <c r="N1719" s="86">
        <v>30.58</v>
      </c>
      <c r="O1719" s="86">
        <v>-12.0</v>
      </c>
      <c r="P1719" s="87" t="s">
        <v>664</v>
      </c>
      <c r="Q1719" s="86">
        <v>0.0</v>
      </c>
      <c r="R1719" s="86">
        <v>0.0</v>
      </c>
      <c r="S1719" s="88">
        <v>4.0</v>
      </c>
      <c r="T1719" s="88">
        <v>7.55</v>
      </c>
      <c r="U1719" s="89">
        <v>46132.0</v>
      </c>
      <c r="V1719" s="84"/>
      <c r="W1719" s="90"/>
    </row>
    <row r="1720">
      <c r="A1720" s="83" t="s">
        <v>4132</v>
      </c>
      <c r="B1720" s="84" t="s">
        <v>4133</v>
      </c>
      <c r="C1720" s="84" t="s">
        <v>764</v>
      </c>
      <c r="D1720" s="86">
        <v>36.55</v>
      </c>
      <c r="E1720" s="86">
        <v>1.05</v>
      </c>
      <c r="F1720" s="86">
        <v>2.96</v>
      </c>
      <c r="G1720" s="87" t="s">
        <v>525</v>
      </c>
      <c r="H1720" s="86">
        <v>10.45</v>
      </c>
      <c r="I1720" s="86">
        <v>2.0</v>
      </c>
      <c r="J1720" s="86">
        <v>184.0</v>
      </c>
      <c r="K1720" s="86">
        <v>0.42</v>
      </c>
      <c r="L1720" s="86">
        <v>35.54</v>
      </c>
      <c r="M1720" s="86">
        <v>33.96</v>
      </c>
      <c r="N1720" s="86">
        <v>31.52</v>
      </c>
      <c r="O1720" s="86">
        <v>23.0</v>
      </c>
      <c r="P1720" s="87" t="s">
        <v>674</v>
      </c>
      <c r="Q1720" s="86">
        <v>0.0</v>
      </c>
      <c r="R1720" s="86">
        <v>0.0</v>
      </c>
      <c r="S1720" s="88">
        <v>46.0</v>
      </c>
      <c r="T1720" s="88">
        <v>25.0</v>
      </c>
      <c r="U1720" s="89">
        <v>46132.0</v>
      </c>
      <c r="V1720" s="84"/>
      <c r="W1720" s="90"/>
    </row>
    <row r="1721">
      <c r="A1721" s="83" t="s">
        <v>4134</v>
      </c>
      <c r="B1721" s="84" t="s">
        <v>4135</v>
      </c>
      <c r="C1721" s="84" t="s">
        <v>691</v>
      </c>
      <c r="D1721" s="86">
        <v>51.7</v>
      </c>
      <c r="E1721" s="86">
        <v>-1.0</v>
      </c>
      <c r="F1721" s="86">
        <v>-1.9</v>
      </c>
      <c r="G1721" s="87" t="s">
        <v>664</v>
      </c>
      <c r="H1721" s="86">
        <v>-9.72</v>
      </c>
      <c r="I1721" s="86">
        <v>1.0</v>
      </c>
      <c r="J1721" s="86">
        <v>547.0</v>
      </c>
      <c r="K1721" s="86">
        <v>0.64</v>
      </c>
      <c r="L1721" s="86">
        <v>52.46</v>
      </c>
      <c r="M1721" s="86">
        <v>52.68</v>
      </c>
      <c r="N1721" s="86">
        <v>52.16</v>
      </c>
      <c r="O1721" s="86">
        <v>-246.0</v>
      </c>
      <c r="P1721" s="87" t="s">
        <v>664</v>
      </c>
      <c r="Q1721" s="86">
        <v>0.0</v>
      </c>
      <c r="R1721" s="86">
        <v>0.0</v>
      </c>
      <c r="S1721" s="88">
        <v>51.0</v>
      </c>
      <c r="T1721" s="88">
        <v>9.32</v>
      </c>
      <c r="U1721" s="89">
        <v>46132.0</v>
      </c>
      <c r="V1721" s="84"/>
      <c r="W1721" s="90"/>
    </row>
    <row r="1722">
      <c r="A1722" s="83" t="s">
        <v>4136</v>
      </c>
      <c r="B1722" s="84" t="s">
        <v>4137</v>
      </c>
      <c r="C1722" s="84" t="s">
        <v>615</v>
      </c>
      <c r="D1722" s="86">
        <v>28.0</v>
      </c>
      <c r="E1722" s="86">
        <v>-0.3</v>
      </c>
      <c r="F1722" s="86">
        <v>-1.06</v>
      </c>
      <c r="G1722" s="87" t="s">
        <v>773</v>
      </c>
      <c r="H1722" s="86">
        <v>-0.87</v>
      </c>
      <c r="I1722" s="86">
        <v>0.0</v>
      </c>
      <c r="J1722" s="86">
        <v>17.0</v>
      </c>
      <c r="K1722" s="86">
        <v>0.0</v>
      </c>
      <c r="L1722" s="86">
        <v>28.28</v>
      </c>
      <c r="M1722" s="86">
        <v>28.19</v>
      </c>
      <c r="N1722" s="86">
        <v>28.17</v>
      </c>
      <c r="O1722" s="86">
        <v>0.0</v>
      </c>
      <c r="P1722" s="87" t="s">
        <v>516</v>
      </c>
      <c r="Q1722" s="86">
        <v>0.0</v>
      </c>
      <c r="R1722" s="86">
        <v>0.0</v>
      </c>
      <c r="S1722" s="88">
        <v>0.0</v>
      </c>
      <c r="T1722" s="88">
        <v>0.0</v>
      </c>
      <c r="U1722" s="89">
        <v>46132.0</v>
      </c>
      <c r="V1722" s="84"/>
      <c r="W1722" s="90"/>
    </row>
    <row r="1723">
      <c r="A1723" s="83" t="s">
        <v>4138</v>
      </c>
      <c r="B1723" s="84" t="s">
        <v>4139</v>
      </c>
      <c r="C1723" s="84" t="s">
        <v>528</v>
      </c>
      <c r="D1723" s="86">
        <v>11.8</v>
      </c>
      <c r="E1723" s="86">
        <v>-0.3</v>
      </c>
      <c r="F1723" s="86">
        <v>-2.48</v>
      </c>
      <c r="G1723" s="87" t="s">
        <v>585</v>
      </c>
      <c r="H1723" s="86">
        <v>12.19</v>
      </c>
      <c r="I1723" s="86">
        <v>2.0</v>
      </c>
      <c r="J1723" s="86">
        <v>531.0</v>
      </c>
      <c r="K1723" s="86">
        <v>0.32</v>
      </c>
      <c r="L1723" s="86">
        <v>12.33</v>
      </c>
      <c r="M1723" s="86">
        <v>11.49</v>
      </c>
      <c r="N1723" s="86">
        <v>11.08</v>
      </c>
      <c r="O1723" s="86">
        <v>19.0</v>
      </c>
      <c r="P1723" s="87" t="s">
        <v>612</v>
      </c>
      <c r="Q1723" s="86">
        <v>0.0</v>
      </c>
      <c r="R1723" s="86">
        <v>0.0</v>
      </c>
      <c r="S1723" s="88">
        <v>0.0</v>
      </c>
      <c r="T1723" s="88">
        <v>0.0</v>
      </c>
      <c r="U1723" s="89">
        <v>46132.0</v>
      </c>
      <c r="V1723" s="84"/>
      <c r="W1723" s="90"/>
    </row>
    <row r="1724">
      <c r="A1724" s="83" t="s">
        <v>4140</v>
      </c>
      <c r="B1724" s="84" t="s">
        <v>4141</v>
      </c>
      <c r="C1724" s="84" t="s">
        <v>588</v>
      </c>
      <c r="D1724" s="86">
        <v>8.1</v>
      </c>
      <c r="E1724" s="86">
        <v>-0.03</v>
      </c>
      <c r="F1724" s="86">
        <v>-0.37</v>
      </c>
      <c r="G1724" s="87" t="s">
        <v>566</v>
      </c>
      <c r="H1724" s="86">
        <v>-1.46</v>
      </c>
      <c r="I1724" s="86">
        <v>0.0</v>
      </c>
      <c r="J1724" s="86">
        <v>1192.0</v>
      </c>
      <c r="K1724" s="86">
        <v>0.07</v>
      </c>
      <c r="L1724" s="86">
        <v>8.19</v>
      </c>
      <c r="M1724" s="86">
        <v>8.17</v>
      </c>
      <c r="N1724" s="86">
        <v>8.13</v>
      </c>
      <c r="O1724" s="86">
        <v>-244.0</v>
      </c>
      <c r="P1724" s="87" t="s">
        <v>566</v>
      </c>
      <c r="Q1724" s="86">
        <v>0.0</v>
      </c>
      <c r="R1724" s="86">
        <v>1.0</v>
      </c>
      <c r="S1724" s="88">
        <v>104.0</v>
      </c>
      <c r="T1724" s="88">
        <v>8.72</v>
      </c>
      <c r="U1724" s="89">
        <v>46132.0</v>
      </c>
      <c r="V1724" s="84"/>
      <c r="W1724" s="90"/>
    </row>
    <row r="1725">
      <c r="A1725" s="83" t="s">
        <v>4142</v>
      </c>
      <c r="B1725" s="84" t="s">
        <v>4143</v>
      </c>
      <c r="C1725" s="84" t="s">
        <v>615</v>
      </c>
      <c r="D1725" s="86">
        <v>26.9</v>
      </c>
      <c r="E1725" s="86">
        <v>-0.3</v>
      </c>
      <c r="F1725" s="86">
        <v>-1.1</v>
      </c>
      <c r="G1725" s="87" t="s">
        <v>664</v>
      </c>
      <c r="H1725" s="86">
        <v>-1.09</v>
      </c>
      <c r="I1725" s="86">
        <v>0.0</v>
      </c>
      <c r="J1725" s="86">
        <v>22.0</v>
      </c>
      <c r="K1725" s="86">
        <v>0.05</v>
      </c>
      <c r="L1725" s="86">
        <v>27.17</v>
      </c>
      <c r="M1725" s="86">
        <v>27.19</v>
      </c>
      <c r="N1725" s="86">
        <v>27.18</v>
      </c>
      <c r="O1725" s="86">
        <v>0.0</v>
      </c>
      <c r="P1725" s="87" t="s">
        <v>562</v>
      </c>
      <c r="Q1725" s="86">
        <v>0.0</v>
      </c>
      <c r="R1725" s="86">
        <v>0.0</v>
      </c>
      <c r="S1725" s="88">
        <v>0.0</v>
      </c>
      <c r="T1725" s="88">
        <v>0.0</v>
      </c>
      <c r="U1725" s="89">
        <v>46132.0</v>
      </c>
      <c r="V1725" s="84"/>
      <c r="W1725" s="90"/>
    </row>
    <row r="1726">
      <c r="A1726" s="83" t="s">
        <v>4144</v>
      </c>
      <c r="B1726" s="84" t="s">
        <v>4145</v>
      </c>
      <c r="C1726" s="84" t="s">
        <v>601</v>
      </c>
      <c r="D1726" s="86">
        <v>71.2</v>
      </c>
      <c r="E1726" s="86">
        <v>-0.9</v>
      </c>
      <c r="F1726" s="86">
        <v>-1.25</v>
      </c>
      <c r="G1726" s="87" t="s">
        <v>582</v>
      </c>
      <c r="H1726" s="86">
        <v>26.94</v>
      </c>
      <c r="I1726" s="86">
        <v>4.0</v>
      </c>
      <c r="J1726" s="86">
        <v>31297.0</v>
      </c>
      <c r="K1726" s="86">
        <v>7.7</v>
      </c>
      <c r="L1726" s="86">
        <v>67.74</v>
      </c>
      <c r="M1726" s="86">
        <v>59.54</v>
      </c>
      <c r="N1726" s="86">
        <v>52.27</v>
      </c>
      <c r="O1726" s="86">
        <v>-5747.0</v>
      </c>
      <c r="P1726" s="87" t="s">
        <v>585</v>
      </c>
      <c r="Q1726" s="86">
        <v>0.0</v>
      </c>
      <c r="R1726" s="86">
        <v>179.0</v>
      </c>
      <c r="S1726" s="88">
        <v>16244.0</v>
      </c>
      <c r="T1726" s="88">
        <v>51.9</v>
      </c>
      <c r="U1726" s="89">
        <v>46132.0</v>
      </c>
      <c r="V1726" s="84"/>
      <c r="W1726" s="90"/>
    </row>
    <row r="1727">
      <c r="A1727" s="83" t="s">
        <v>4146</v>
      </c>
      <c r="B1727" s="84" t="s">
        <v>4147</v>
      </c>
      <c r="C1727" s="84" t="s">
        <v>761</v>
      </c>
      <c r="D1727" s="86">
        <v>26.85</v>
      </c>
      <c r="E1727" s="86">
        <v>-0.05</v>
      </c>
      <c r="F1727" s="86">
        <v>-0.19</v>
      </c>
      <c r="G1727" s="87" t="s">
        <v>524</v>
      </c>
      <c r="H1727" s="86">
        <v>0.56</v>
      </c>
      <c r="I1727" s="86">
        <v>0.0</v>
      </c>
      <c r="J1727" s="86">
        <v>79.0</v>
      </c>
      <c r="K1727" s="86">
        <v>0.09</v>
      </c>
      <c r="L1727" s="86">
        <v>26.8</v>
      </c>
      <c r="M1727" s="86">
        <v>26.27</v>
      </c>
      <c r="N1727" s="86">
        <v>26.34</v>
      </c>
      <c r="O1727" s="86">
        <v>3.0</v>
      </c>
      <c r="P1727" s="87" t="s">
        <v>558</v>
      </c>
      <c r="Q1727" s="86">
        <v>0.0</v>
      </c>
      <c r="R1727" s="86">
        <v>-41.0</v>
      </c>
      <c r="S1727" s="88">
        <v>14.0</v>
      </c>
      <c r="T1727" s="88">
        <v>17.72</v>
      </c>
      <c r="U1727" s="89">
        <v>46132.0</v>
      </c>
      <c r="V1727" s="84"/>
      <c r="W1727" s="90"/>
    </row>
    <row r="1728">
      <c r="A1728" s="83" t="s">
        <v>4148</v>
      </c>
      <c r="B1728" s="84" t="s">
        <v>4149</v>
      </c>
      <c r="C1728" s="84" t="s">
        <v>538</v>
      </c>
      <c r="D1728" s="86">
        <v>125.0</v>
      </c>
      <c r="E1728" s="86">
        <v>2.5</v>
      </c>
      <c r="F1728" s="86">
        <v>2.04</v>
      </c>
      <c r="G1728" s="87" t="s">
        <v>554</v>
      </c>
      <c r="H1728" s="86">
        <v>5.38</v>
      </c>
      <c r="I1728" s="86">
        <v>0.0</v>
      </c>
      <c r="J1728" s="86">
        <v>568.0</v>
      </c>
      <c r="K1728" s="86">
        <v>0.59</v>
      </c>
      <c r="L1728" s="86">
        <v>121.8</v>
      </c>
      <c r="M1728" s="86">
        <v>120.25</v>
      </c>
      <c r="N1728" s="86">
        <v>118.83</v>
      </c>
      <c r="O1728" s="86">
        <v>-86.0</v>
      </c>
      <c r="P1728" s="87" t="s">
        <v>773</v>
      </c>
      <c r="Q1728" s="86">
        <v>29.0</v>
      </c>
      <c r="R1728" s="86">
        <v>-1.0</v>
      </c>
      <c r="S1728" s="88">
        <v>72.0</v>
      </c>
      <c r="T1728" s="88">
        <v>12.68</v>
      </c>
      <c r="U1728" s="89">
        <v>46132.0</v>
      </c>
      <c r="V1728" s="84"/>
      <c r="W1728" s="91">
        <v>46135.0</v>
      </c>
    </row>
    <row r="1729">
      <c r="A1729" s="83" t="s">
        <v>4150</v>
      </c>
      <c r="B1729" s="84" t="s">
        <v>4151</v>
      </c>
      <c r="C1729" s="84" t="s">
        <v>538</v>
      </c>
      <c r="D1729" s="86">
        <v>665.0</v>
      </c>
      <c r="E1729" s="86">
        <v>6.0</v>
      </c>
      <c r="F1729" s="86">
        <v>0.91</v>
      </c>
      <c r="G1729" s="87" t="s">
        <v>554</v>
      </c>
      <c r="H1729" s="86">
        <v>6.42</v>
      </c>
      <c r="I1729" s="86">
        <v>0.0</v>
      </c>
      <c r="J1729" s="86">
        <v>899.0</v>
      </c>
      <c r="K1729" s="86">
        <v>0.74</v>
      </c>
      <c r="L1729" s="86">
        <v>650.8</v>
      </c>
      <c r="M1729" s="86">
        <v>625.2</v>
      </c>
      <c r="N1729" s="86">
        <v>607.35</v>
      </c>
      <c r="O1729" s="86">
        <v>141.0</v>
      </c>
      <c r="P1729" s="87" t="s">
        <v>525</v>
      </c>
      <c r="Q1729" s="86">
        <v>-108.0</v>
      </c>
      <c r="R1729" s="86">
        <v>-8.0</v>
      </c>
      <c r="S1729" s="88">
        <v>325.0</v>
      </c>
      <c r="T1729" s="88">
        <v>36.15</v>
      </c>
      <c r="U1729" s="89">
        <v>46132.0</v>
      </c>
      <c r="V1729" s="84"/>
      <c r="W1729" s="90"/>
    </row>
    <row r="1730">
      <c r="A1730" s="83" t="s">
        <v>4152</v>
      </c>
      <c r="B1730" s="84" t="s">
        <v>4153</v>
      </c>
      <c r="C1730" s="84" t="s">
        <v>565</v>
      </c>
      <c r="D1730" s="86">
        <v>28.2</v>
      </c>
      <c r="E1730" s="86">
        <v>-1.0</v>
      </c>
      <c r="F1730" s="86">
        <v>-3.42</v>
      </c>
      <c r="G1730" s="87" t="s">
        <v>553</v>
      </c>
      <c r="H1730" s="86">
        <v>3.63</v>
      </c>
      <c r="I1730" s="86">
        <v>3.0</v>
      </c>
      <c r="J1730" s="86">
        <v>17835.0</v>
      </c>
      <c r="K1730" s="86">
        <v>9.32</v>
      </c>
      <c r="L1730" s="86">
        <v>29.03</v>
      </c>
      <c r="M1730" s="86">
        <v>28.08</v>
      </c>
      <c r="N1730" s="86">
        <v>26.07</v>
      </c>
      <c r="O1730" s="86">
        <v>374.0</v>
      </c>
      <c r="P1730" s="87" t="s">
        <v>534</v>
      </c>
      <c r="Q1730" s="86">
        <v>-22.0</v>
      </c>
      <c r="R1730" s="86">
        <v>4.0</v>
      </c>
      <c r="S1730" s="88">
        <v>6903.0</v>
      </c>
      <c r="T1730" s="88">
        <v>38.7</v>
      </c>
      <c r="U1730" s="89">
        <v>46132.0</v>
      </c>
      <c r="V1730" s="84"/>
      <c r="W1730" s="90"/>
    </row>
    <row r="1731">
      <c r="A1731" s="83" t="s">
        <v>4154</v>
      </c>
      <c r="B1731" s="84" t="s">
        <v>4155</v>
      </c>
      <c r="C1731" s="84" t="s">
        <v>557</v>
      </c>
      <c r="D1731" s="86">
        <v>5.28</v>
      </c>
      <c r="E1731" s="86">
        <v>-0.02</v>
      </c>
      <c r="F1731" s="86">
        <v>-0.38</v>
      </c>
      <c r="G1731" s="87" t="s">
        <v>664</v>
      </c>
      <c r="H1731" s="86">
        <v>0.47</v>
      </c>
      <c r="I1731" s="86">
        <v>1.0</v>
      </c>
      <c r="J1731" s="86">
        <v>119.0</v>
      </c>
      <c r="K1731" s="86">
        <v>0.05</v>
      </c>
      <c r="L1731" s="86">
        <v>5.29</v>
      </c>
      <c r="M1731" s="86">
        <v>5.26</v>
      </c>
      <c r="N1731" s="86">
        <v>5.68</v>
      </c>
      <c r="O1731" s="86">
        <v>0.0</v>
      </c>
      <c r="P1731" s="87" t="s">
        <v>516</v>
      </c>
      <c r="Q1731" s="86">
        <v>0.0</v>
      </c>
      <c r="R1731" s="86">
        <v>0.0</v>
      </c>
      <c r="S1731" s="88">
        <v>0.0</v>
      </c>
      <c r="T1731" s="88">
        <v>0.0</v>
      </c>
      <c r="U1731" s="89">
        <v>46132.0</v>
      </c>
      <c r="V1731" s="84"/>
      <c r="W1731" s="90"/>
    </row>
    <row r="1732">
      <c r="A1732" s="83" t="s">
        <v>4156</v>
      </c>
      <c r="B1732" s="84" t="s">
        <v>4157</v>
      </c>
      <c r="C1732" s="84" t="s">
        <v>691</v>
      </c>
      <c r="D1732" s="86">
        <v>17.15</v>
      </c>
      <c r="E1732" s="86">
        <v>-0.15</v>
      </c>
      <c r="F1732" s="86">
        <v>-0.87</v>
      </c>
      <c r="G1732" s="87" t="s">
        <v>664</v>
      </c>
      <c r="H1732" s="86">
        <v>-3.57</v>
      </c>
      <c r="I1732" s="86">
        <v>1.0</v>
      </c>
      <c r="J1732" s="86">
        <v>120.0</v>
      </c>
      <c r="K1732" s="86">
        <v>0.21</v>
      </c>
      <c r="L1732" s="86">
        <v>17.25</v>
      </c>
      <c r="M1732" s="86">
        <v>16.93</v>
      </c>
      <c r="N1732" s="86">
        <v>16.51</v>
      </c>
      <c r="O1732" s="86">
        <v>15.0</v>
      </c>
      <c r="P1732" s="87" t="s">
        <v>539</v>
      </c>
      <c r="Q1732" s="86">
        <v>0.0</v>
      </c>
      <c r="R1732" s="86">
        <v>0.0</v>
      </c>
      <c r="S1732" s="88">
        <v>22.0</v>
      </c>
      <c r="T1732" s="88">
        <v>18.33</v>
      </c>
      <c r="U1732" s="89">
        <v>46132.0</v>
      </c>
      <c r="V1732" s="84"/>
      <c r="W1732" s="90"/>
    </row>
    <row r="1733">
      <c r="A1733" s="83" t="s">
        <v>4158</v>
      </c>
      <c r="B1733" s="84" t="s">
        <v>4159</v>
      </c>
      <c r="C1733" s="84" t="s">
        <v>601</v>
      </c>
      <c r="D1733" s="86">
        <v>38.7</v>
      </c>
      <c r="E1733" s="86">
        <v>-1.3</v>
      </c>
      <c r="F1733" s="86">
        <v>-3.25</v>
      </c>
      <c r="G1733" s="87" t="s">
        <v>562</v>
      </c>
      <c r="H1733" s="86">
        <v>18.5</v>
      </c>
      <c r="I1733" s="86">
        <v>1.0</v>
      </c>
      <c r="J1733" s="86">
        <v>3165.0</v>
      </c>
      <c r="K1733" s="86">
        <v>3.04</v>
      </c>
      <c r="L1733" s="86">
        <v>37.48</v>
      </c>
      <c r="M1733" s="86">
        <v>34.67</v>
      </c>
      <c r="N1733" s="86">
        <v>34.09</v>
      </c>
      <c r="O1733" s="86">
        <v>298.0</v>
      </c>
      <c r="P1733" s="87" t="s">
        <v>530</v>
      </c>
      <c r="Q1733" s="86">
        <v>0.0</v>
      </c>
      <c r="R1733" s="86">
        <v>3.0</v>
      </c>
      <c r="S1733" s="88">
        <v>518.0</v>
      </c>
      <c r="T1733" s="88">
        <v>16.37</v>
      </c>
      <c r="U1733" s="89">
        <v>46132.0</v>
      </c>
      <c r="V1733" s="84"/>
      <c r="W1733" s="90"/>
    </row>
    <row r="1734">
      <c r="A1734" s="83" t="s">
        <v>4160</v>
      </c>
      <c r="B1734" s="84" t="s">
        <v>4161</v>
      </c>
      <c r="C1734" s="84" t="s">
        <v>691</v>
      </c>
      <c r="D1734" s="86">
        <v>58.8</v>
      </c>
      <c r="E1734" s="86">
        <v>-0.7</v>
      </c>
      <c r="F1734" s="86">
        <v>-1.18</v>
      </c>
      <c r="G1734" s="87" t="s">
        <v>833</v>
      </c>
      <c r="H1734" s="86">
        <v>-1.47</v>
      </c>
      <c r="I1734" s="86">
        <v>0.0</v>
      </c>
      <c r="J1734" s="86">
        <v>20.0</v>
      </c>
      <c r="K1734" s="86">
        <v>0.06</v>
      </c>
      <c r="L1734" s="86">
        <v>58.96</v>
      </c>
      <c r="M1734" s="86">
        <v>59.18</v>
      </c>
      <c r="N1734" s="86">
        <v>59.46</v>
      </c>
      <c r="O1734" s="86">
        <v>0.0</v>
      </c>
      <c r="P1734" s="87" t="s">
        <v>529</v>
      </c>
      <c r="Q1734" s="86">
        <v>0.0</v>
      </c>
      <c r="R1734" s="86">
        <v>0.0</v>
      </c>
      <c r="S1734" s="88">
        <v>4.0</v>
      </c>
      <c r="T1734" s="88">
        <v>20.0</v>
      </c>
      <c r="U1734" s="89">
        <v>46132.0</v>
      </c>
      <c r="V1734" s="84"/>
      <c r="W1734" s="90"/>
    </row>
    <row r="1735">
      <c r="A1735" s="83" t="s">
        <v>4162</v>
      </c>
      <c r="B1735" s="84" t="s">
        <v>4163</v>
      </c>
      <c r="C1735" s="84" t="s">
        <v>523</v>
      </c>
      <c r="D1735" s="86">
        <v>30.35</v>
      </c>
      <c r="E1735" s="86">
        <v>-0.4</v>
      </c>
      <c r="F1735" s="86">
        <v>-1.3</v>
      </c>
      <c r="G1735" s="87" t="s">
        <v>544</v>
      </c>
      <c r="H1735" s="86">
        <v>-2.39</v>
      </c>
      <c r="I1735" s="86">
        <v>0.0</v>
      </c>
      <c r="J1735" s="86">
        <v>255.0</v>
      </c>
      <c r="K1735" s="86">
        <v>0.19</v>
      </c>
      <c r="L1735" s="86">
        <v>30.88</v>
      </c>
      <c r="M1735" s="86">
        <v>31.34</v>
      </c>
      <c r="N1735" s="86">
        <v>32.51</v>
      </c>
      <c r="O1735" s="86">
        <v>77.0</v>
      </c>
      <c r="P1735" s="87" t="s">
        <v>589</v>
      </c>
      <c r="Q1735" s="86">
        <v>0.0</v>
      </c>
      <c r="R1735" s="86">
        <v>-9.0</v>
      </c>
      <c r="S1735" s="88">
        <v>0.0</v>
      </c>
      <c r="T1735" s="88">
        <v>0.0</v>
      </c>
      <c r="U1735" s="89">
        <v>46132.0</v>
      </c>
      <c r="V1735" s="84"/>
      <c r="W1735" s="90"/>
    </row>
    <row r="1736">
      <c r="A1736" s="83" t="s">
        <v>4164</v>
      </c>
      <c r="B1736" s="84" t="s">
        <v>4165</v>
      </c>
      <c r="C1736" s="84" t="s">
        <v>707</v>
      </c>
      <c r="D1736" s="86">
        <v>42.25</v>
      </c>
      <c r="E1736" s="86">
        <v>0.75</v>
      </c>
      <c r="F1736" s="86">
        <v>1.81</v>
      </c>
      <c r="G1736" s="87" t="s">
        <v>525</v>
      </c>
      <c r="H1736" s="86">
        <v>9.93</v>
      </c>
      <c r="I1736" s="86">
        <v>0.0</v>
      </c>
      <c r="J1736" s="86">
        <v>73.0</v>
      </c>
      <c r="K1736" s="86">
        <v>0.09</v>
      </c>
      <c r="L1736" s="86">
        <v>41.16</v>
      </c>
      <c r="M1736" s="86">
        <v>39.91</v>
      </c>
      <c r="N1736" s="86">
        <v>41.49</v>
      </c>
      <c r="O1736" s="86">
        <v>18.0</v>
      </c>
      <c r="P1736" s="87" t="s">
        <v>589</v>
      </c>
      <c r="Q1736" s="86">
        <v>0.0</v>
      </c>
      <c r="R1736" s="86">
        <v>0.0</v>
      </c>
      <c r="S1736" s="88">
        <v>7.0</v>
      </c>
      <c r="T1736" s="88">
        <v>9.59</v>
      </c>
      <c r="U1736" s="89">
        <v>46132.0</v>
      </c>
      <c r="V1736" s="84" t="s">
        <v>4166</v>
      </c>
      <c r="W1736" s="90"/>
    </row>
    <row r="1737">
      <c r="A1737" s="83" t="s">
        <v>4167</v>
      </c>
      <c r="B1737" s="84" t="s">
        <v>4168</v>
      </c>
      <c r="C1737" s="84" t="s">
        <v>663</v>
      </c>
      <c r="D1737" s="86">
        <v>101.0</v>
      </c>
      <c r="E1737" s="86">
        <v>1.9</v>
      </c>
      <c r="F1737" s="86">
        <v>1.92</v>
      </c>
      <c r="G1737" s="87" t="s">
        <v>554</v>
      </c>
      <c r="H1737" s="86">
        <v>27.71</v>
      </c>
      <c r="I1737" s="86">
        <v>2.0</v>
      </c>
      <c r="J1737" s="86">
        <v>779.0</v>
      </c>
      <c r="K1737" s="86">
        <v>2.2</v>
      </c>
      <c r="L1737" s="86">
        <v>91.42</v>
      </c>
      <c r="M1737" s="86">
        <v>83.86</v>
      </c>
      <c r="N1737" s="86">
        <v>79.62</v>
      </c>
      <c r="O1737" s="86">
        <v>36.0</v>
      </c>
      <c r="P1737" s="87" t="s">
        <v>525</v>
      </c>
      <c r="Q1737" s="86">
        <v>0.0</v>
      </c>
      <c r="R1737" s="86">
        <v>0.0</v>
      </c>
      <c r="S1737" s="88">
        <v>377.0</v>
      </c>
      <c r="T1737" s="88">
        <v>48.4</v>
      </c>
      <c r="U1737" s="89">
        <v>46132.0</v>
      </c>
      <c r="V1737" s="84"/>
      <c r="W1737" s="84"/>
    </row>
    <row r="1738">
      <c r="A1738" s="83" t="s">
        <v>4169</v>
      </c>
      <c r="B1738" s="84" t="s">
        <v>4170</v>
      </c>
      <c r="C1738" s="84" t="s">
        <v>754</v>
      </c>
      <c r="D1738" s="86">
        <v>33.0</v>
      </c>
      <c r="E1738" s="86">
        <v>-0.4</v>
      </c>
      <c r="F1738" s="86">
        <v>-1.2</v>
      </c>
      <c r="G1738" s="87" t="s">
        <v>524</v>
      </c>
      <c r="H1738" s="86">
        <v>-1.94</v>
      </c>
      <c r="I1738" s="86">
        <v>0.0</v>
      </c>
      <c r="J1738" s="86">
        <v>21.0</v>
      </c>
      <c r="K1738" s="86">
        <v>0.05</v>
      </c>
      <c r="L1738" s="86">
        <v>33.28</v>
      </c>
      <c r="M1738" s="86">
        <v>33.46</v>
      </c>
      <c r="N1738" s="86">
        <v>33.81</v>
      </c>
      <c r="O1738" s="86">
        <v>-3.0</v>
      </c>
      <c r="P1738" s="87" t="s">
        <v>553</v>
      </c>
      <c r="Q1738" s="86">
        <v>0.0</v>
      </c>
      <c r="R1738" s="86">
        <v>0.0</v>
      </c>
      <c r="S1738" s="88">
        <v>0.0</v>
      </c>
      <c r="T1738" s="88">
        <v>0.0</v>
      </c>
      <c r="U1738" s="89">
        <v>46132.0</v>
      </c>
      <c r="V1738" s="84"/>
      <c r="W1738" s="90"/>
    </row>
    <row r="1739">
      <c r="A1739" s="83" t="s">
        <v>4171</v>
      </c>
      <c r="B1739" s="84" t="s">
        <v>4172</v>
      </c>
      <c r="C1739" s="84" t="s">
        <v>523</v>
      </c>
      <c r="D1739" s="86">
        <v>22.4</v>
      </c>
      <c r="E1739" s="86">
        <v>-0.1</v>
      </c>
      <c r="F1739" s="86">
        <v>-0.44</v>
      </c>
      <c r="G1739" s="87" t="s">
        <v>524</v>
      </c>
      <c r="H1739" s="86">
        <v>-0.66</v>
      </c>
      <c r="I1739" s="86">
        <v>0.0</v>
      </c>
      <c r="J1739" s="86">
        <v>106.0</v>
      </c>
      <c r="K1739" s="86">
        <v>0.18</v>
      </c>
      <c r="L1739" s="86">
        <v>22.57</v>
      </c>
      <c r="M1739" s="86">
        <v>22.51</v>
      </c>
      <c r="N1739" s="86">
        <v>22.73</v>
      </c>
      <c r="O1739" s="86">
        <v>23.0</v>
      </c>
      <c r="P1739" s="87" t="s">
        <v>534</v>
      </c>
      <c r="Q1739" s="86">
        <v>0.0</v>
      </c>
      <c r="R1739" s="86">
        <v>0.0</v>
      </c>
      <c r="S1739" s="88">
        <v>11.0</v>
      </c>
      <c r="T1739" s="88">
        <v>10.38</v>
      </c>
      <c r="U1739" s="89">
        <v>46132.0</v>
      </c>
      <c r="V1739" s="84"/>
      <c r="W1739" s="90"/>
    </row>
    <row r="1740">
      <c r="A1740" s="83" t="s">
        <v>4173</v>
      </c>
      <c r="B1740" s="84" t="s">
        <v>4174</v>
      </c>
      <c r="C1740" s="84" t="s">
        <v>547</v>
      </c>
      <c r="D1740" s="86">
        <v>14.75</v>
      </c>
      <c r="E1740" s="86">
        <v>-0.05</v>
      </c>
      <c r="F1740" s="86">
        <v>-0.34</v>
      </c>
      <c r="G1740" s="87" t="s">
        <v>524</v>
      </c>
      <c r="H1740" s="86">
        <v>-2.65</v>
      </c>
      <c r="I1740" s="86">
        <v>0.0</v>
      </c>
      <c r="J1740" s="86">
        <v>398.0</v>
      </c>
      <c r="K1740" s="86">
        <v>0.2</v>
      </c>
      <c r="L1740" s="86">
        <v>14.9</v>
      </c>
      <c r="M1740" s="86">
        <v>15.12</v>
      </c>
      <c r="N1740" s="86">
        <v>15.37</v>
      </c>
      <c r="O1740" s="86">
        <v>-81.0</v>
      </c>
      <c r="P1740" s="87" t="s">
        <v>524</v>
      </c>
      <c r="Q1740" s="86">
        <v>0.0</v>
      </c>
      <c r="R1740" s="86">
        <v>0.0</v>
      </c>
      <c r="S1740" s="88">
        <v>40.0</v>
      </c>
      <c r="T1740" s="88">
        <v>10.05</v>
      </c>
      <c r="U1740" s="89">
        <v>46132.0</v>
      </c>
      <c r="V1740" s="84"/>
      <c r="W1740" s="90"/>
    </row>
    <row r="1741">
      <c r="A1741" s="83" t="s">
        <v>4175</v>
      </c>
      <c r="B1741" s="84" t="s">
        <v>4176</v>
      </c>
      <c r="C1741" s="84" t="s">
        <v>761</v>
      </c>
      <c r="D1741" s="86">
        <v>162.0</v>
      </c>
      <c r="E1741" s="86">
        <v>5.0</v>
      </c>
      <c r="F1741" s="86">
        <v>3.18</v>
      </c>
      <c r="G1741" s="87" t="s">
        <v>578</v>
      </c>
      <c r="H1741" s="86">
        <v>7.46</v>
      </c>
      <c r="I1741" s="86">
        <v>0.0</v>
      </c>
      <c r="J1741" s="86">
        <v>134.0</v>
      </c>
      <c r="K1741" s="86">
        <v>0.37</v>
      </c>
      <c r="L1741" s="86">
        <v>155.4</v>
      </c>
      <c r="M1741" s="86">
        <v>153.55</v>
      </c>
      <c r="N1741" s="86">
        <v>151.12</v>
      </c>
      <c r="O1741" s="86">
        <v>38.0</v>
      </c>
      <c r="P1741" s="87" t="s">
        <v>525</v>
      </c>
      <c r="Q1741" s="86">
        <v>0.0</v>
      </c>
      <c r="R1741" s="86">
        <v>-3.0</v>
      </c>
      <c r="S1741" s="88">
        <v>15.0</v>
      </c>
      <c r="T1741" s="88">
        <v>11.19</v>
      </c>
      <c r="U1741" s="89">
        <v>46132.0</v>
      </c>
      <c r="V1741" s="84"/>
      <c r="W1741" s="90"/>
    </row>
    <row r="1742">
      <c r="A1742" s="83" t="s">
        <v>4177</v>
      </c>
      <c r="B1742" s="84" t="s">
        <v>4178</v>
      </c>
      <c r="C1742" s="84" t="s">
        <v>569</v>
      </c>
      <c r="D1742" s="86">
        <v>172.0</v>
      </c>
      <c r="E1742" s="86">
        <v>2.5</v>
      </c>
      <c r="F1742" s="86">
        <v>1.47</v>
      </c>
      <c r="G1742" s="87" t="s">
        <v>548</v>
      </c>
      <c r="H1742" s="86">
        <v>1.78</v>
      </c>
      <c r="I1742" s="86">
        <v>0.0</v>
      </c>
      <c r="J1742" s="86">
        <v>18.0</v>
      </c>
      <c r="K1742" s="86">
        <v>0.06</v>
      </c>
      <c r="L1742" s="86">
        <v>170.2</v>
      </c>
      <c r="M1742" s="86">
        <v>169.85</v>
      </c>
      <c r="N1742" s="86">
        <v>169.12</v>
      </c>
      <c r="O1742" s="86">
        <v>4.0</v>
      </c>
      <c r="P1742" s="87" t="s">
        <v>612</v>
      </c>
      <c r="Q1742" s="86">
        <v>0.0</v>
      </c>
      <c r="R1742" s="86">
        <v>0.0</v>
      </c>
      <c r="S1742" s="88">
        <v>0.0</v>
      </c>
      <c r="T1742" s="88">
        <v>0.0</v>
      </c>
      <c r="U1742" s="89">
        <v>46132.0</v>
      </c>
      <c r="V1742" s="84"/>
      <c r="W1742" s="90"/>
    </row>
    <row r="1743">
      <c r="A1743" s="83" t="s">
        <v>4179</v>
      </c>
      <c r="B1743" s="84" t="s">
        <v>4180</v>
      </c>
      <c r="C1743" s="84" t="s">
        <v>538</v>
      </c>
      <c r="D1743" s="86">
        <v>29.5</v>
      </c>
      <c r="E1743" s="86">
        <v>-0.4</v>
      </c>
      <c r="F1743" s="86">
        <v>-1.34</v>
      </c>
      <c r="G1743" s="87" t="s">
        <v>585</v>
      </c>
      <c r="H1743" s="86">
        <v>1.04</v>
      </c>
      <c r="I1743" s="86">
        <v>0.0</v>
      </c>
      <c r="J1743" s="86">
        <v>75.0</v>
      </c>
      <c r="K1743" s="86">
        <v>0.28</v>
      </c>
      <c r="L1743" s="86">
        <v>29.77</v>
      </c>
      <c r="M1743" s="86">
        <v>29.39</v>
      </c>
      <c r="N1743" s="86">
        <v>29.12</v>
      </c>
      <c r="O1743" s="86">
        <v>-4.0</v>
      </c>
      <c r="P1743" s="87" t="s">
        <v>516</v>
      </c>
      <c r="Q1743" s="86">
        <v>0.0</v>
      </c>
      <c r="R1743" s="86">
        <v>0.0</v>
      </c>
      <c r="S1743" s="88">
        <v>3.0</v>
      </c>
      <c r="T1743" s="88">
        <v>4.0</v>
      </c>
      <c r="U1743" s="89">
        <v>46132.0</v>
      </c>
      <c r="V1743" s="84"/>
      <c r="W1743" s="90"/>
    </row>
    <row r="1744">
      <c r="A1744" s="83" t="s">
        <v>4181</v>
      </c>
      <c r="B1744" s="84" t="s">
        <v>4182</v>
      </c>
      <c r="C1744" s="84" t="s">
        <v>533</v>
      </c>
      <c r="D1744" s="86">
        <v>49.9</v>
      </c>
      <c r="E1744" s="86">
        <v>-1.0</v>
      </c>
      <c r="F1744" s="86">
        <v>-1.96</v>
      </c>
      <c r="G1744" s="87" t="s">
        <v>562</v>
      </c>
      <c r="H1744" s="86">
        <v>11.65</v>
      </c>
      <c r="I1744" s="86">
        <v>1.0</v>
      </c>
      <c r="J1744" s="86">
        <v>23977.0</v>
      </c>
      <c r="K1744" s="86">
        <v>6.54</v>
      </c>
      <c r="L1744" s="86">
        <v>47.45</v>
      </c>
      <c r="M1744" s="86">
        <v>46.24</v>
      </c>
      <c r="N1744" s="86">
        <v>46.13</v>
      </c>
      <c r="O1744" s="86">
        <v>-3837.0</v>
      </c>
      <c r="P1744" s="87" t="s">
        <v>562</v>
      </c>
      <c r="Q1744" s="86">
        <v>0.0</v>
      </c>
      <c r="R1744" s="86">
        <v>439.0</v>
      </c>
      <c r="S1744" s="88">
        <v>11920.0</v>
      </c>
      <c r="T1744" s="88">
        <v>49.71</v>
      </c>
      <c r="U1744" s="89">
        <v>46132.0</v>
      </c>
      <c r="V1744" s="84"/>
      <c r="W1744" s="90"/>
    </row>
    <row r="1745">
      <c r="A1745" s="83" t="s">
        <v>4183</v>
      </c>
      <c r="B1745" s="84" t="s">
        <v>4184</v>
      </c>
      <c r="C1745" s="84" t="s">
        <v>601</v>
      </c>
      <c r="D1745" s="86">
        <v>55.7</v>
      </c>
      <c r="E1745" s="86">
        <v>1.3</v>
      </c>
      <c r="F1745" s="86">
        <v>2.39</v>
      </c>
      <c r="G1745" s="87" t="s">
        <v>578</v>
      </c>
      <c r="H1745" s="86">
        <v>7.48</v>
      </c>
      <c r="I1745" s="86">
        <v>7.0</v>
      </c>
      <c r="J1745" s="86">
        <v>4690.0</v>
      </c>
      <c r="K1745" s="86">
        <v>1.56</v>
      </c>
      <c r="L1745" s="86">
        <v>53.1</v>
      </c>
      <c r="M1745" s="86">
        <v>48.24</v>
      </c>
      <c r="N1745" s="86">
        <v>41.48</v>
      </c>
      <c r="O1745" s="86">
        <v>376.0</v>
      </c>
      <c r="P1745" s="87" t="s">
        <v>540</v>
      </c>
      <c r="Q1745" s="86">
        <v>0.0</v>
      </c>
      <c r="R1745" s="86">
        <v>-68.0</v>
      </c>
      <c r="S1745" s="88">
        <v>0.0</v>
      </c>
      <c r="T1745" s="88">
        <v>0.0</v>
      </c>
      <c r="U1745" s="89">
        <v>46132.0</v>
      </c>
      <c r="V1745" s="84"/>
      <c r="W1745" s="90"/>
    </row>
    <row r="1746">
      <c r="A1746" s="83" t="s">
        <v>4185</v>
      </c>
      <c r="B1746" s="84" t="s">
        <v>4186</v>
      </c>
      <c r="C1746" s="84" t="s">
        <v>557</v>
      </c>
      <c r="D1746" s="86">
        <v>28.15</v>
      </c>
      <c r="E1746" s="86">
        <v>-0.25</v>
      </c>
      <c r="F1746" s="86">
        <v>-0.88</v>
      </c>
      <c r="G1746" s="87" t="s">
        <v>570</v>
      </c>
      <c r="H1746" s="86">
        <v>0.61</v>
      </c>
      <c r="I1746" s="86">
        <v>1.0</v>
      </c>
      <c r="J1746" s="86">
        <v>233.0</v>
      </c>
      <c r="K1746" s="86">
        <v>0.51</v>
      </c>
      <c r="L1746" s="86">
        <v>27.8</v>
      </c>
      <c r="M1746" s="86">
        <v>27.89</v>
      </c>
      <c r="N1746" s="86">
        <v>27.1</v>
      </c>
      <c r="O1746" s="86">
        <v>-154.0</v>
      </c>
      <c r="P1746" s="87" t="s">
        <v>562</v>
      </c>
      <c r="Q1746" s="86">
        <v>0.0</v>
      </c>
      <c r="R1746" s="86">
        <v>0.0</v>
      </c>
      <c r="S1746" s="88">
        <v>0.0</v>
      </c>
      <c r="T1746" s="88">
        <v>0.0</v>
      </c>
      <c r="U1746" s="89">
        <v>46132.0</v>
      </c>
      <c r="V1746" s="84"/>
      <c r="W1746" s="90"/>
    </row>
    <row r="1747">
      <c r="A1747" s="83" t="s">
        <v>4187</v>
      </c>
      <c r="B1747" s="84" t="s">
        <v>4188</v>
      </c>
      <c r="C1747" s="84" t="s">
        <v>561</v>
      </c>
      <c r="D1747" s="86">
        <v>20.8</v>
      </c>
      <c r="E1747" s="86">
        <v>-0.5</v>
      </c>
      <c r="F1747" s="86">
        <v>-2.35</v>
      </c>
      <c r="G1747" s="87" t="s">
        <v>562</v>
      </c>
      <c r="H1747" s="86">
        <v>8.97</v>
      </c>
      <c r="I1747" s="86">
        <v>1.0</v>
      </c>
      <c r="J1747" s="86">
        <v>979.0</v>
      </c>
      <c r="K1747" s="86">
        <v>1.22</v>
      </c>
      <c r="L1747" s="86">
        <v>20.04</v>
      </c>
      <c r="M1747" s="86">
        <v>19.6</v>
      </c>
      <c r="N1747" s="86">
        <v>19.24</v>
      </c>
      <c r="O1747" s="86">
        <v>-213.0</v>
      </c>
      <c r="P1747" s="87" t="s">
        <v>553</v>
      </c>
      <c r="Q1747" s="86">
        <v>0.0</v>
      </c>
      <c r="R1747" s="86">
        <v>0.0</v>
      </c>
      <c r="S1747" s="88">
        <v>191.0</v>
      </c>
      <c r="T1747" s="88">
        <v>19.51</v>
      </c>
      <c r="U1747" s="89">
        <v>46132.0</v>
      </c>
      <c r="V1747" s="84"/>
      <c r="W1747" s="90"/>
    </row>
    <row r="1748">
      <c r="A1748" s="83" t="s">
        <v>4189</v>
      </c>
      <c r="B1748" s="84" t="s">
        <v>4190</v>
      </c>
      <c r="C1748" s="84" t="s">
        <v>601</v>
      </c>
      <c r="D1748" s="86">
        <v>89.3</v>
      </c>
      <c r="E1748" s="86">
        <v>-1.1</v>
      </c>
      <c r="F1748" s="86">
        <v>-1.22</v>
      </c>
      <c r="G1748" s="87" t="s">
        <v>549</v>
      </c>
      <c r="H1748" s="86">
        <v>-4.07</v>
      </c>
      <c r="I1748" s="86">
        <v>4.0</v>
      </c>
      <c r="J1748" s="86">
        <v>1715.0</v>
      </c>
      <c r="K1748" s="86">
        <v>2.53</v>
      </c>
      <c r="L1748" s="86">
        <v>89.88</v>
      </c>
      <c r="M1748" s="86">
        <v>83.95</v>
      </c>
      <c r="N1748" s="86">
        <v>74.76</v>
      </c>
      <c r="O1748" s="86">
        <v>-76.0</v>
      </c>
      <c r="P1748" s="87" t="s">
        <v>664</v>
      </c>
      <c r="Q1748" s="86">
        <v>27.0</v>
      </c>
      <c r="R1748" s="86">
        <v>29.0</v>
      </c>
      <c r="S1748" s="88">
        <v>0.0</v>
      </c>
      <c r="T1748" s="88">
        <v>0.0</v>
      </c>
      <c r="U1748" s="89">
        <v>46132.0</v>
      </c>
      <c r="V1748" s="84"/>
      <c r="W1748" s="90"/>
    </row>
    <row r="1749">
      <c r="A1749" s="83" t="s">
        <v>4191</v>
      </c>
      <c r="B1749" s="84" t="s">
        <v>4192</v>
      </c>
      <c r="C1749" s="84" t="s">
        <v>533</v>
      </c>
      <c r="D1749" s="86">
        <v>27.65</v>
      </c>
      <c r="E1749" s="86">
        <v>0.05</v>
      </c>
      <c r="F1749" s="86">
        <v>0.18</v>
      </c>
      <c r="G1749" s="87" t="s">
        <v>534</v>
      </c>
      <c r="H1749" s="86">
        <v>7.07</v>
      </c>
      <c r="I1749" s="86">
        <v>0.0</v>
      </c>
      <c r="J1749" s="86">
        <v>228.0</v>
      </c>
      <c r="K1749" s="86">
        <v>0.27</v>
      </c>
      <c r="L1749" s="86">
        <v>27.4</v>
      </c>
      <c r="M1749" s="86">
        <v>26.7</v>
      </c>
      <c r="N1749" s="86">
        <v>26.71</v>
      </c>
      <c r="O1749" s="86">
        <v>6.0</v>
      </c>
      <c r="P1749" s="87" t="s">
        <v>697</v>
      </c>
      <c r="Q1749" s="86">
        <v>0.0</v>
      </c>
      <c r="R1749" s="86">
        <v>0.0</v>
      </c>
      <c r="S1749" s="88">
        <v>72.0</v>
      </c>
      <c r="T1749" s="88">
        <v>31.58</v>
      </c>
      <c r="U1749" s="89">
        <v>46132.0</v>
      </c>
      <c r="V1749" s="84"/>
      <c r="W1749" s="90"/>
    </row>
    <row r="1750">
      <c r="A1750" s="83" t="s">
        <v>4193</v>
      </c>
      <c r="B1750" s="84" t="s">
        <v>4194</v>
      </c>
      <c r="C1750" s="84" t="s">
        <v>519</v>
      </c>
      <c r="D1750" s="86">
        <v>159.0</v>
      </c>
      <c r="E1750" s="86">
        <v>1.5</v>
      </c>
      <c r="F1750" s="86">
        <v>0.95</v>
      </c>
      <c r="G1750" s="87" t="s">
        <v>534</v>
      </c>
      <c r="H1750" s="86">
        <v>4.21</v>
      </c>
      <c r="I1750" s="86">
        <v>0.0</v>
      </c>
      <c r="J1750" s="86">
        <v>2727.0</v>
      </c>
      <c r="K1750" s="86">
        <v>0.91</v>
      </c>
      <c r="L1750" s="86">
        <v>156.8</v>
      </c>
      <c r="M1750" s="86">
        <v>153.7</v>
      </c>
      <c r="N1750" s="86">
        <v>148.32</v>
      </c>
      <c r="O1750" s="86">
        <v>180.0</v>
      </c>
      <c r="P1750" s="87" t="s">
        <v>554</v>
      </c>
      <c r="Q1750" s="86">
        <v>-2.0</v>
      </c>
      <c r="R1750" s="86">
        <v>69.0</v>
      </c>
      <c r="S1750" s="88">
        <v>1118.0</v>
      </c>
      <c r="T1750" s="88">
        <v>41.0</v>
      </c>
      <c r="U1750" s="89">
        <v>46132.0</v>
      </c>
      <c r="V1750" s="84"/>
      <c r="W1750" s="90"/>
    </row>
    <row r="1751">
      <c r="A1751" s="83" t="s">
        <v>4195</v>
      </c>
      <c r="B1751" s="84" t="s">
        <v>4196</v>
      </c>
      <c r="C1751" s="84" t="s">
        <v>533</v>
      </c>
      <c r="D1751" s="86">
        <v>96.2</v>
      </c>
      <c r="E1751" s="86">
        <v>0.8</v>
      </c>
      <c r="F1751" s="86">
        <v>0.84</v>
      </c>
      <c r="G1751" s="87" t="s">
        <v>525</v>
      </c>
      <c r="H1751" s="86">
        <v>5.65</v>
      </c>
      <c r="I1751" s="86">
        <v>0.0</v>
      </c>
      <c r="J1751" s="86">
        <v>181.0</v>
      </c>
      <c r="K1751" s="86">
        <v>0.29</v>
      </c>
      <c r="L1751" s="86">
        <v>94.1</v>
      </c>
      <c r="M1751" s="86">
        <v>92.3</v>
      </c>
      <c r="N1751" s="86">
        <v>93.75</v>
      </c>
      <c r="O1751" s="86">
        <v>51.0</v>
      </c>
      <c r="P1751" s="87" t="s">
        <v>554</v>
      </c>
      <c r="Q1751" s="86">
        <v>0.0</v>
      </c>
      <c r="R1751" s="86">
        <v>1.0</v>
      </c>
      <c r="S1751" s="88">
        <v>26.0</v>
      </c>
      <c r="T1751" s="88">
        <v>14.36</v>
      </c>
      <c r="U1751" s="89">
        <v>46132.0</v>
      </c>
      <c r="V1751" s="84"/>
      <c r="W1751" s="90"/>
    </row>
    <row r="1752">
      <c r="A1752" s="83" t="s">
        <v>4197</v>
      </c>
      <c r="B1752" s="84" t="s">
        <v>4198</v>
      </c>
      <c r="C1752" s="84" t="s">
        <v>561</v>
      </c>
      <c r="D1752" s="86">
        <v>136.5</v>
      </c>
      <c r="E1752" s="86">
        <v>4.0</v>
      </c>
      <c r="F1752" s="86">
        <v>3.02</v>
      </c>
      <c r="G1752" s="87" t="s">
        <v>612</v>
      </c>
      <c r="H1752" s="86">
        <v>-1.73</v>
      </c>
      <c r="I1752" s="86">
        <v>1.0</v>
      </c>
      <c r="J1752" s="86">
        <v>5385.0</v>
      </c>
      <c r="K1752" s="86">
        <v>6.02</v>
      </c>
      <c r="L1752" s="86">
        <v>135.8</v>
      </c>
      <c r="M1752" s="86">
        <v>133.35</v>
      </c>
      <c r="N1752" s="86">
        <v>123.17</v>
      </c>
      <c r="O1752" s="86">
        <v>0.0</v>
      </c>
      <c r="P1752" s="87" t="s">
        <v>535</v>
      </c>
      <c r="Q1752" s="86">
        <v>0.0</v>
      </c>
      <c r="R1752" s="86">
        <v>224.0</v>
      </c>
      <c r="S1752" s="88">
        <v>2205.0</v>
      </c>
      <c r="T1752" s="88">
        <v>40.95</v>
      </c>
      <c r="U1752" s="89">
        <v>46132.0</v>
      </c>
      <c r="V1752" s="84"/>
      <c r="W1752" s="90"/>
    </row>
    <row r="1753">
      <c r="A1753" s="83" t="s">
        <v>4199</v>
      </c>
      <c r="B1753" s="84" t="s">
        <v>4200</v>
      </c>
      <c r="C1753" s="84" t="s">
        <v>561</v>
      </c>
      <c r="D1753" s="86">
        <v>23.45</v>
      </c>
      <c r="E1753" s="86">
        <v>0.5</v>
      </c>
      <c r="F1753" s="86">
        <v>2.18</v>
      </c>
      <c r="G1753" s="87" t="s">
        <v>554</v>
      </c>
      <c r="H1753" s="86">
        <v>9.0</v>
      </c>
      <c r="I1753" s="86">
        <v>0.0</v>
      </c>
      <c r="J1753" s="86">
        <v>411.0</v>
      </c>
      <c r="K1753" s="86">
        <v>0.38</v>
      </c>
      <c r="L1753" s="86">
        <v>22.53</v>
      </c>
      <c r="M1753" s="86">
        <v>21.85</v>
      </c>
      <c r="N1753" s="86">
        <v>21.39</v>
      </c>
      <c r="O1753" s="86">
        <v>-116.0</v>
      </c>
      <c r="P1753" s="87" t="s">
        <v>562</v>
      </c>
      <c r="Q1753" s="86">
        <v>0.0</v>
      </c>
      <c r="R1753" s="86">
        <v>-19.0</v>
      </c>
      <c r="S1753" s="88">
        <v>85.0</v>
      </c>
      <c r="T1753" s="88">
        <v>20.68</v>
      </c>
      <c r="U1753" s="89">
        <v>46132.0</v>
      </c>
      <c r="V1753" s="84"/>
      <c r="W1753" s="90"/>
    </row>
    <row r="1754">
      <c r="A1754" s="83" t="s">
        <v>4201</v>
      </c>
      <c r="B1754" s="84" t="s">
        <v>4202</v>
      </c>
      <c r="C1754" s="84" t="s">
        <v>561</v>
      </c>
      <c r="D1754" s="86">
        <v>435.0</v>
      </c>
      <c r="E1754" s="86">
        <v>36.0</v>
      </c>
      <c r="F1754" s="86">
        <v>9.02</v>
      </c>
      <c r="G1754" s="87" t="s">
        <v>578</v>
      </c>
      <c r="H1754" s="86">
        <v>14.82</v>
      </c>
      <c r="I1754" s="86">
        <v>5.0</v>
      </c>
      <c r="J1754" s="86">
        <v>304.0</v>
      </c>
      <c r="K1754" s="86">
        <v>1.13</v>
      </c>
      <c r="L1754" s="86">
        <v>396.2</v>
      </c>
      <c r="M1754" s="86">
        <v>387.6</v>
      </c>
      <c r="N1754" s="86">
        <v>343.25</v>
      </c>
      <c r="O1754" s="86">
        <v>-23.0</v>
      </c>
      <c r="P1754" s="87" t="s">
        <v>664</v>
      </c>
      <c r="Q1754" s="86">
        <v>0.0</v>
      </c>
      <c r="R1754" s="86">
        <v>30.0</v>
      </c>
      <c r="S1754" s="88">
        <v>0.0</v>
      </c>
      <c r="T1754" s="88">
        <v>0.0</v>
      </c>
      <c r="U1754" s="89">
        <v>46132.0</v>
      </c>
      <c r="V1754" s="84"/>
      <c r="W1754" s="90"/>
    </row>
    <row r="1755">
      <c r="A1755" s="83" t="s">
        <v>4203</v>
      </c>
      <c r="B1755" s="84" t="s">
        <v>4204</v>
      </c>
      <c r="C1755" s="84" t="s">
        <v>523</v>
      </c>
      <c r="D1755" s="86">
        <v>19.0</v>
      </c>
      <c r="E1755" s="86">
        <v>-0.05</v>
      </c>
      <c r="F1755" s="86">
        <v>-0.26</v>
      </c>
      <c r="G1755" s="87" t="s">
        <v>566</v>
      </c>
      <c r="H1755" s="86">
        <v>-0.78</v>
      </c>
      <c r="I1755" s="86">
        <v>0.0</v>
      </c>
      <c r="J1755" s="86">
        <v>37.0</v>
      </c>
      <c r="K1755" s="86">
        <v>0.09</v>
      </c>
      <c r="L1755" s="86">
        <v>19.08</v>
      </c>
      <c r="M1755" s="86">
        <v>19.19</v>
      </c>
      <c r="N1755" s="86">
        <v>19.19</v>
      </c>
      <c r="O1755" s="86">
        <v>-1.0</v>
      </c>
      <c r="P1755" s="87" t="s">
        <v>553</v>
      </c>
      <c r="Q1755" s="86">
        <v>0.0</v>
      </c>
      <c r="R1755" s="86">
        <v>0.0</v>
      </c>
      <c r="S1755" s="88">
        <v>4.0</v>
      </c>
      <c r="T1755" s="88">
        <v>10.81</v>
      </c>
      <c r="U1755" s="89">
        <v>46132.0</v>
      </c>
      <c r="V1755" s="84"/>
      <c r="W1755" s="90"/>
    </row>
    <row r="1756">
      <c r="A1756" s="83" t="s">
        <v>4205</v>
      </c>
      <c r="B1756" s="84" t="s">
        <v>4206</v>
      </c>
      <c r="C1756" s="84" t="s">
        <v>552</v>
      </c>
      <c r="D1756" s="86">
        <v>137.0</v>
      </c>
      <c r="E1756" s="86">
        <v>-1.0</v>
      </c>
      <c r="F1756" s="86">
        <v>-0.72</v>
      </c>
      <c r="G1756" s="87" t="s">
        <v>664</v>
      </c>
      <c r="H1756" s="86">
        <v>-3.06</v>
      </c>
      <c r="I1756" s="86">
        <v>1.0</v>
      </c>
      <c r="J1756" s="86">
        <v>242.0</v>
      </c>
      <c r="K1756" s="86">
        <v>0.14</v>
      </c>
      <c r="L1756" s="86">
        <v>139.1</v>
      </c>
      <c r="M1756" s="86">
        <v>135.55</v>
      </c>
      <c r="N1756" s="86">
        <v>133.6</v>
      </c>
      <c r="O1756" s="86">
        <v>60.0</v>
      </c>
      <c r="P1756" s="87" t="s">
        <v>674</v>
      </c>
      <c r="Q1756" s="86">
        <v>0.0</v>
      </c>
      <c r="R1756" s="86">
        <v>0.0</v>
      </c>
      <c r="S1756" s="88">
        <v>0.0</v>
      </c>
      <c r="T1756" s="88">
        <v>0.0</v>
      </c>
      <c r="U1756" s="89">
        <v>46132.0</v>
      </c>
      <c r="V1756" s="84"/>
      <c r="W1756" s="90"/>
    </row>
    <row r="1757">
      <c r="A1757" s="83" t="s">
        <v>4207</v>
      </c>
      <c r="B1757" s="84" t="s">
        <v>4208</v>
      </c>
      <c r="C1757" s="84" t="s">
        <v>523</v>
      </c>
      <c r="D1757" s="86">
        <v>63.3</v>
      </c>
      <c r="E1757" s="86">
        <v>-3.7</v>
      </c>
      <c r="F1757" s="86">
        <v>-5.52</v>
      </c>
      <c r="G1757" s="87" t="s">
        <v>664</v>
      </c>
      <c r="H1757" s="86">
        <v>-9.0</v>
      </c>
      <c r="I1757" s="86">
        <v>0.0</v>
      </c>
      <c r="J1757" s="86">
        <v>406.0</v>
      </c>
      <c r="K1757" s="86">
        <v>0.52</v>
      </c>
      <c r="L1757" s="86">
        <v>67.3</v>
      </c>
      <c r="M1757" s="86">
        <v>68.47</v>
      </c>
      <c r="N1757" s="86">
        <v>67.34</v>
      </c>
      <c r="O1757" s="86">
        <v>67.0</v>
      </c>
      <c r="P1757" s="87" t="s">
        <v>525</v>
      </c>
      <c r="Q1757" s="86">
        <v>0.0</v>
      </c>
      <c r="R1757" s="86">
        <v>0.0</v>
      </c>
      <c r="S1757" s="88">
        <v>89.0</v>
      </c>
      <c r="T1757" s="88">
        <v>21.92</v>
      </c>
      <c r="U1757" s="89">
        <v>46132.0</v>
      </c>
      <c r="V1757" s="84"/>
      <c r="W1757" s="84"/>
    </row>
    <row r="1758">
      <c r="A1758" s="83" t="s">
        <v>4209</v>
      </c>
      <c r="B1758" s="84" t="s">
        <v>4210</v>
      </c>
      <c r="C1758" s="84" t="s">
        <v>543</v>
      </c>
      <c r="D1758" s="86">
        <v>41.25</v>
      </c>
      <c r="E1758" s="86">
        <v>0.25</v>
      </c>
      <c r="F1758" s="86">
        <v>0.61</v>
      </c>
      <c r="G1758" s="87" t="s">
        <v>694</v>
      </c>
      <c r="H1758" s="86">
        <v>1.11</v>
      </c>
      <c r="I1758" s="86">
        <v>0.0</v>
      </c>
      <c r="J1758" s="86">
        <v>72.0</v>
      </c>
      <c r="K1758" s="86">
        <v>0.1</v>
      </c>
      <c r="L1758" s="86">
        <v>40.78</v>
      </c>
      <c r="M1758" s="86">
        <v>40.98</v>
      </c>
      <c r="N1758" s="86">
        <v>40.96</v>
      </c>
      <c r="O1758" s="86">
        <v>0.0</v>
      </c>
      <c r="P1758" s="87" t="s">
        <v>582</v>
      </c>
      <c r="Q1758" s="86">
        <v>0.0</v>
      </c>
      <c r="R1758" s="86">
        <v>0.0</v>
      </c>
      <c r="S1758" s="88">
        <v>9.0</v>
      </c>
      <c r="T1758" s="88">
        <v>12.5</v>
      </c>
      <c r="U1758" s="89">
        <v>46132.0</v>
      </c>
      <c r="V1758" s="84"/>
      <c r="W1758" s="90"/>
    </row>
    <row r="1759">
      <c r="A1759" s="83" t="s">
        <v>4211</v>
      </c>
      <c r="B1759" s="84" t="s">
        <v>4212</v>
      </c>
      <c r="C1759" s="84" t="s">
        <v>523</v>
      </c>
      <c r="D1759" s="86">
        <v>38.85</v>
      </c>
      <c r="E1759" s="86">
        <v>1.35</v>
      </c>
      <c r="F1759" s="86">
        <v>3.6</v>
      </c>
      <c r="G1759" s="87" t="s">
        <v>694</v>
      </c>
      <c r="H1759" s="86">
        <v>7.76</v>
      </c>
      <c r="I1759" s="86">
        <v>0.0</v>
      </c>
      <c r="J1759" s="86">
        <v>219.0</v>
      </c>
      <c r="K1759" s="86">
        <v>0.48</v>
      </c>
      <c r="L1759" s="86">
        <v>36.81</v>
      </c>
      <c r="M1759" s="86">
        <v>36.27</v>
      </c>
      <c r="N1759" s="86">
        <v>35.88</v>
      </c>
      <c r="O1759" s="86">
        <v>11.0</v>
      </c>
      <c r="P1759" s="87" t="s">
        <v>694</v>
      </c>
      <c r="Q1759" s="86">
        <v>0.0</v>
      </c>
      <c r="R1759" s="86">
        <v>0.0</v>
      </c>
      <c r="S1759" s="88">
        <v>15.0</v>
      </c>
      <c r="T1759" s="88">
        <v>6.85</v>
      </c>
      <c r="U1759" s="89">
        <v>46132.0</v>
      </c>
      <c r="V1759" s="84"/>
      <c r="W1759" s="90"/>
    </row>
    <row r="1760">
      <c r="A1760" s="83" t="s">
        <v>4213</v>
      </c>
      <c r="B1760" s="84" t="s">
        <v>4214</v>
      </c>
      <c r="C1760" s="84" t="s">
        <v>533</v>
      </c>
      <c r="D1760" s="86">
        <v>26.15</v>
      </c>
      <c r="E1760" s="86">
        <v>0.15</v>
      </c>
      <c r="F1760" s="86">
        <v>0.58</v>
      </c>
      <c r="G1760" s="87" t="s">
        <v>539</v>
      </c>
      <c r="H1760" s="86">
        <v>-1.31</v>
      </c>
      <c r="I1760" s="86">
        <v>0.0</v>
      </c>
      <c r="J1760" s="86">
        <v>148.0</v>
      </c>
      <c r="K1760" s="86">
        <v>0.44</v>
      </c>
      <c r="L1760" s="86">
        <v>26.24</v>
      </c>
      <c r="M1760" s="86">
        <v>26.22</v>
      </c>
      <c r="N1760" s="86">
        <v>25.97</v>
      </c>
      <c r="O1760" s="86">
        <v>2.0</v>
      </c>
      <c r="P1760" s="87" t="s">
        <v>612</v>
      </c>
      <c r="Q1760" s="86">
        <v>0.0</v>
      </c>
      <c r="R1760" s="86">
        <v>0.0</v>
      </c>
      <c r="S1760" s="88">
        <v>20.0</v>
      </c>
      <c r="T1760" s="88">
        <v>13.51</v>
      </c>
      <c r="U1760" s="89">
        <v>46132.0</v>
      </c>
      <c r="V1760" s="84"/>
      <c r="W1760" s="90"/>
    </row>
    <row r="1761">
      <c r="A1761" s="83" t="s">
        <v>4215</v>
      </c>
      <c r="B1761" s="84" t="s">
        <v>4216</v>
      </c>
      <c r="C1761" s="84" t="s">
        <v>588</v>
      </c>
      <c r="D1761" s="86">
        <v>34.25</v>
      </c>
      <c r="E1761" s="86">
        <v>-0.7</v>
      </c>
      <c r="F1761" s="86">
        <v>-2.0</v>
      </c>
      <c r="G1761" s="87" t="s">
        <v>516</v>
      </c>
      <c r="H1761" s="86">
        <v>-7.09</v>
      </c>
      <c r="I1761" s="86">
        <v>0.0</v>
      </c>
      <c r="J1761" s="86">
        <v>12152.0</v>
      </c>
      <c r="K1761" s="86">
        <v>0.56</v>
      </c>
      <c r="L1761" s="86">
        <v>35.1</v>
      </c>
      <c r="M1761" s="86">
        <v>35.7</v>
      </c>
      <c r="N1761" s="86">
        <v>35.66</v>
      </c>
      <c r="O1761" s="86">
        <v>16.0</v>
      </c>
      <c r="P1761" s="87" t="s">
        <v>539</v>
      </c>
      <c r="Q1761" s="86">
        <v>-2895.0</v>
      </c>
      <c r="R1761" s="86">
        <v>-75.0</v>
      </c>
      <c r="S1761" s="88">
        <v>1587.0</v>
      </c>
      <c r="T1761" s="88">
        <v>13.06</v>
      </c>
      <c r="U1761" s="89">
        <v>46132.0</v>
      </c>
      <c r="V1761" s="84"/>
      <c r="W1761" s="90"/>
    </row>
    <row r="1762">
      <c r="A1762" s="83" t="s">
        <v>4217</v>
      </c>
      <c r="B1762" s="84" t="s">
        <v>4218</v>
      </c>
      <c r="C1762" s="84" t="s">
        <v>761</v>
      </c>
      <c r="D1762" s="86">
        <v>43.7</v>
      </c>
      <c r="E1762" s="86">
        <v>0.3</v>
      </c>
      <c r="F1762" s="86">
        <v>0.69</v>
      </c>
      <c r="G1762" s="87" t="s">
        <v>554</v>
      </c>
      <c r="H1762" s="86">
        <v>5.81</v>
      </c>
      <c r="I1762" s="86">
        <v>0.0</v>
      </c>
      <c r="J1762" s="86">
        <v>35.0</v>
      </c>
      <c r="K1762" s="86">
        <v>0.01</v>
      </c>
      <c r="L1762" s="86">
        <v>42.79</v>
      </c>
      <c r="M1762" s="86">
        <v>41.56</v>
      </c>
      <c r="N1762" s="86">
        <v>40.36</v>
      </c>
      <c r="O1762" s="86">
        <v>20.0</v>
      </c>
      <c r="P1762" s="87" t="s">
        <v>554</v>
      </c>
      <c r="Q1762" s="86">
        <v>0.0</v>
      </c>
      <c r="R1762" s="86">
        <v>-1.0</v>
      </c>
      <c r="S1762" s="88">
        <v>3.0</v>
      </c>
      <c r="T1762" s="88">
        <v>8.57</v>
      </c>
      <c r="U1762" s="89">
        <v>46132.0</v>
      </c>
      <c r="V1762" s="84"/>
      <c r="W1762" s="90"/>
    </row>
    <row r="1763">
      <c r="A1763" s="83" t="s">
        <v>4219</v>
      </c>
      <c r="B1763" s="84" t="s">
        <v>4220</v>
      </c>
      <c r="C1763" s="84" t="s">
        <v>707</v>
      </c>
      <c r="D1763" s="86">
        <v>84.0</v>
      </c>
      <c r="E1763" s="86">
        <v>0.1</v>
      </c>
      <c r="F1763" s="86">
        <v>0.12</v>
      </c>
      <c r="G1763" s="87" t="s">
        <v>548</v>
      </c>
      <c r="H1763" s="86">
        <v>2.43</v>
      </c>
      <c r="I1763" s="86">
        <v>0.0</v>
      </c>
      <c r="J1763" s="86">
        <v>6552.0</v>
      </c>
      <c r="K1763" s="86">
        <v>0.39</v>
      </c>
      <c r="L1763" s="86">
        <v>82.9</v>
      </c>
      <c r="M1763" s="86">
        <v>81.68</v>
      </c>
      <c r="N1763" s="86">
        <v>79.93</v>
      </c>
      <c r="O1763" s="86">
        <v>-1851.0</v>
      </c>
      <c r="P1763" s="87" t="s">
        <v>582</v>
      </c>
      <c r="Q1763" s="86">
        <v>1728.0</v>
      </c>
      <c r="R1763" s="86">
        <v>110.0</v>
      </c>
      <c r="S1763" s="88">
        <v>1779.0</v>
      </c>
      <c r="T1763" s="88">
        <v>27.15</v>
      </c>
      <c r="U1763" s="89">
        <v>46132.0</v>
      </c>
      <c r="V1763" s="84"/>
      <c r="W1763" s="90"/>
    </row>
    <row r="1764">
      <c r="A1764" s="83" t="s">
        <v>4221</v>
      </c>
      <c r="B1764" s="84" t="s">
        <v>4222</v>
      </c>
      <c r="C1764" s="84" t="s">
        <v>601</v>
      </c>
      <c r="D1764" s="86">
        <v>29.95</v>
      </c>
      <c r="E1764" s="86">
        <v>1.15</v>
      </c>
      <c r="F1764" s="86">
        <v>3.99</v>
      </c>
      <c r="G1764" s="87" t="s">
        <v>540</v>
      </c>
      <c r="H1764" s="86">
        <v>11.47</v>
      </c>
      <c r="I1764" s="86">
        <v>2.0</v>
      </c>
      <c r="J1764" s="86">
        <v>19465.0</v>
      </c>
      <c r="K1764" s="86">
        <v>9.45</v>
      </c>
      <c r="L1764" s="86">
        <v>28.22</v>
      </c>
      <c r="M1764" s="86">
        <v>27.56</v>
      </c>
      <c r="N1764" s="86">
        <v>26.06</v>
      </c>
      <c r="O1764" s="86">
        <v>-1980.0</v>
      </c>
      <c r="P1764" s="87" t="s">
        <v>773</v>
      </c>
      <c r="Q1764" s="86">
        <v>0.0</v>
      </c>
      <c r="R1764" s="86">
        <v>-12.0</v>
      </c>
      <c r="S1764" s="88">
        <v>9662.0</v>
      </c>
      <c r="T1764" s="88">
        <v>49.64</v>
      </c>
      <c r="U1764" s="89">
        <v>46132.0</v>
      </c>
      <c r="V1764" s="84" t="s">
        <v>4223</v>
      </c>
      <c r="W1764" s="90"/>
    </row>
    <row r="1765">
      <c r="A1765" s="83" t="s">
        <v>4224</v>
      </c>
      <c r="B1765" s="84" t="s">
        <v>4225</v>
      </c>
      <c r="C1765" s="84" t="s">
        <v>978</v>
      </c>
      <c r="D1765" s="86">
        <v>38.75</v>
      </c>
      <c r="E1765" s="86">
        <v>0.05</v>
      </c>
      <c r="F1765" s="86">
        <v>0.13</v>
      </c>
      <c r="G1765" s="87" t="s">
        <v>589</v>
      </c>
      <c r="H1765" s="86">
        <v>0.26</v>
      </c>
      <c r="I1765" s="86">
        <v>0.0</v>
      </c>
      <c r="J1765" s="86">
        <v>81.0</v>
      </c>
      <c r="K1765" s="86">
        <v>0.11</v>
      </c>
      <c r="L1765" s="86">
        <v>38.8</v>
      </c>
      <c r="M1765" s="86">
        <v>38.86</v>
      </c>
      <c r="N1765" s="86">
        <v>38.79</v>
      </c>
      <c r="O1765" s="86">
        <v>14.0</v>
      </c>
      <c r="P1765" s="87" t="s">
        <v>554</v>
      </c>
      <c r="Q1765" s="86">
        <v>0.0</v>
      </c>
      <c r="R1765" s="86">
        <v>-13.0</v>
      </c>
      <c r="S1765" s="88">
        <v>0.0</v>
      </c>
      <c r="T1765" s="88">
        <v>0.0</v>
      </c>
      <c r="U1765" s="89">
        <v>46132.0</v>
      </c>
      <c r="V1765" s="84"/>
      <c r="W1765" s="90"/>
    </row>
    <row r="1766">
      <c r="A1766" s="83" t="s">
        <v>4226</v>
      </c>
      <c r="B1766" s="84" t="s">
        <v>4227</v>
      </c>
      <c r="C1766" s="84" t="s">
        <v>533</v>
      </c>
      <c r="D1766" s="86">
        <v>25.85</v>
      </c>
      <c r="E1766" s="86">
        <v>-0.05</v>
      </c>
      <c r="F1766" s="86">
        <v>-0.19</v>
      </c>
      <c r="G1766" s="87" t="s">
        <v>585</v>
      </c>
      <c r="H1766" s="86">
        <v>2.98</v>
      </c>
      <c r="I1766" s="86">
        <v>0.0</v>
      </c>
      <c r="J1766" s="86">
        <v>121.0</v>
      </c>
      <c r="K1766" s="86">
        <v>0.3</v>
      </c>
      <c r="L1766" s="86">
        <v>25.83</v>
      </c>
      <c r="M1766" s="86">
        <v>25.39</v>
      </c>
      <c r="N1766" s="86">
        <v>25.78</v>
      </c>
      <c r="O1766" s="86">
        <v>-6.0</v>
      </c>
      <c r="P1766" s="87" t="s">
        <v>833</v>
      </c>
      <c r="Q1766" s="86">
        <v>0.0</v>
      </c>
      <c r="R1766" s="86">
        <v>0.0</v>
      </c>
      <c r="S1766" s="88">
        <v>0.0</v>
      </c>
      <c r="T1766" s="88">
        <v>0.0</v>
      </c>
      <c r="U1766" s="89">
        <v>46132.0</v>
      </c>
      <c r="V1766" s="84"/>
      <c r="W1766" s="84"/>
    </row>
    <row r="1767">
      <c r="A1767" s="83" t="s">
        <v>4228</v>
      </c>
      <c r="B1767" s="84" t="s">
        <v>4229</v>
      </c>
      <c r="C1767" s="84" t="s">
        <v>588</v>
      </c>
      <c r="D1767" s="86">
        <v>11.95</v>
      </c>
      <c r="E1767" s="86">
        <v>-0.05</v>
      </c>
      <c r="F1767" s="86">
        <v>-0.42</v>
      </c>
      <c r="G1767" s="87" t="s">
        <v>549</v>
      </c>
      <c r="H1767" s="86">
        <v>-0.42</v>
      </c>
      <c r="I1767" s="86">
        <v>0.0</v>
      </c>
      <c r="J1767" s="86">
        <v>339.0</v>
      </c>
      <c r="K1767" s="86">
        <v>0.15</v>
      </c>
      <c r="L1767" s="86">
        <v>11.97</v>
      </c>
      <c r="M1767" s="86">
        <v>11.98</v>
      </c>
      <c r="N1767" s="86">
        <v>11.75</v>
      </c>
      <c r="O1767" s="86">
        <v>27.0</v>
      </c>
      <c r="P1767" s="87" t="s">
        <v>554</v>
      </c>
      <c r="Q1767" s="86">
        <v>0.0</v>
      </c>
      <c r="R1767" s="86">
        <v>0.0</v>
      </c>
      <c r="S1767" s="88">
        <v>0.0</v>
      </c>
      <c r="T1767" s="88">
        <v>0.0</v>
      </c>
      <c r="U1767" s="89">
        <v>46132.0</v>
      </c>
      <c r="V1767" s="84"/>
      <c r="W1767" s="90"/>
    </row>
    <row r="1768">
      <c r="A1768" s="83" t="s">
        <v>4230</v>
      </c>
      <c r="B1768" s="84" t="s">
        <v>4231</v>
      </c>
      <c r="C1768" s="84" t="s">
        <v>552</v>
      </c>
      <c r="D1768" s="86">
        <v>28.8</v>
      </c>
      <c r="E1768" s="86">
        <v>-0.2</v>
      </c>
      <c r="F1768" s="86">
        <v>-0.69</v>
      </c>
      <c r="G1768" s="87" t="s">
        <v>566</v>
      </c>
      <c r="H1768" s="86">
        <v>-0.52</v>
      </c>
      <c r="I1768" s="86">
        <v>0.0</v>
      </c>
      <c r="J1768" s="86">
        <v>17.0</v>
      </c>
      <c r="K1768" s="86">
        <v>0.05</v>
      </c>
      <c r="L1768" s="86">
        <v>28.93</v>
      </c>
      <c r="M1768" s="86">
        <v>28.95</v>
      </c>
      <c r="N1768" s="86">
        <v>29.02</v>
      </c>
      <c r="O1768" s="86">
        <v>0.0</v>
      </c>
      <c r="P1768" s="87" t="s">
        <v>585</v>
      </c>
      <c r="Q1768" s="86">
        <v>0.0</v>
      </c>
      <c r="R1768" s="86">
        <v>0.0</v>
      </c>
      <c r="S1768" s="88">
        <v>1.0</v>
      </c>
      <c r="T1768" s="88">
        <v>5.88</v>
      </c>
      <c r="U1768" s="89">
        <v>46132.0</v>
      </c>
      <c r="V1768" s="84"/>
      <c r="W1768" s="90"/>
    </row>
    <row r="1769">
      <c r="A1769" s="83" t="s">
        <v>4232</v>
      </c>
      <c r="B1769" s="84" t="s">
        <v>4233</v>
      </c>
      <c r="C1769" s="84" t="s">
        <v>601</v>
      </c>
      <c r="D1769" s="86">
        <v>121.5</v>
      </c>
      <c r="E1769" s="86">
        <v>8.5</v>
      </c>
      <c r="F1769" s="86">
        <v>7.52</v>
      </c>
      <c r="G1769" s="87" t="s">
        <v>575</v>
      </c>
      <c r="H1769" s="86">
        <v>14.63</v>
      </c>
      <c r="I1769" s="86">
        <v>1.0</v>
      </c>
      <c r="J1769" s="86">
        <v>2698.0</v>
      </c>
      <c r="K1769" s="86">
        <v>1.89</v>
      </c>
      <c r="L1769" s="86">
        <v>114.0</v>
      </c>
      <c r="M1769" s="86">
        <v>105.81</v>
      </c>
      <c r="N1769" s="86">
        <v>100.47</v>
      </c>
      <c r="O1769" s="86">
        <v>-148.0</v>
      </c>
      <c r="P1769" s="87" t="s">
        <v>833</v>
      </c>
      <c r="Q1769" s="86">
        <v>0.0</v>
      </c>
      <c r="R1769" s="86">
        <v>37.0</v>
      </c>
      <c r="S1769" s="88">
        <v>1049.0</v>
      </c>
      <c r="T1769" s="88">
        <v>38.88</v>
      </c>
      <c r="U1769" s="89">
        <v>46132.0</v>
      </c>
      <c r="V1769" s="84"/>
      <c r="W1769" s="91">
        <v>46141.0</v>
      </c>
    </row>
    <row r="1770">
      <c r="A1770" s="83" t="s">
        <v>4234</v>
      </c>
      <c r="B1770" s="84" t="s">
        <v>4235</v>
      </c>
      <c r="C1770" s="84" t="s">
        <v>557</v>
      </c>
      <c r="D1770" s="86">
        <v>158.5</v>
      </c>
      <c r="E1770" s="86">
        <v>-1.5</v>
      </c>
      <c r="F1770" s="86">
        <v>-0.94</v>
      </c>
      <c r="G1770" s="87" t="s">
        <v>562</v>
      </c>
      <c r="H1770" s="86">
        <v>1.34</v>
      </c>
      <c r="I1770" s="86">
        <v>0.0</v>
      </c>
      <c r="J1770" s="86">
        <v>355.0</v>
      </c>
      <c r="K1770" s="86">
        <v>0.44</v>
      </c>
      <c r="L1770" s="86">
        <v>159.5</v>
      </c>
      <c r="M1770" s="86">
        <v>154.65</v>
      </c>
      <c r="N1770" s="86">
        <v>151.28</v>
      </c>
      <c r="O1770" s="86">
        <v>25.0</v>
      </c>
      <c r="P1770" s="87" t="s">
        <v>694</v>
      </c>
      <c r="Q1770" s="86">
        <v>0.0</v>
      </c>
      <c r="R1770" s="86">
        <v>17.0</v>
      </c>
      <c r="S1770" s="88">
        <v>101.0</v>
      </c>
      <c r="T1770" s="88">
        <v>28.45</v>
      </c>
      <c r="U1770" s="89">
        <v>46132.0</v>
      </c>
      <c r="V1770" s="84"/>
      <c r="W1770" s="90"/>
    </row>
    <row r="1771">
      <c r="A1771" s="83" t="s">
        <v>4236</v>
      </c>
      <c r="B1771" s="84" t="s">
        <v>4237</v>
      </c>
      <c r="C1771" s="84" t="s">
        <v>623</v>
      </c>
      <c r="D1771" s="86">
        <v>8.97</v>
      </c>
      <c r="E1771" s="86">
        <v>-0.05</v>
      </c>
      <c r="F1771" s="86">
        <v>-0.55</v>
      </c>
      <c r="G1771" s="87" t="s">
        <v>524</v>
      </c>
      <c r="H1771" s="86">
        <v>3.2</v>
      </c>
      <c r="I1771" s="86">
        <v>0.0</v>
      </c>
      <c r="J1771" s="86">
        <v>935.0</v>
      </c>
      <c r="K1771" s="86">
        <v>0.18</v>
      </c>
      <c r="L1771" s="86">
        <v>8.92</v>
      </c>
      <c r="M1771" s="86">
        <v>8.73</v>
      </c>
      <c r="N1771" s="86">
        <v>8.81</v>
      </c>
      <c r="O1771" s="86">
        <v>-38.0</v>
      </c>
      <c r="P1771" s="87" t="s">
        <v>585</v>
      </c>
      <c r="Q1771" s="86">
        <v>0.0</v>
      </c>
      <c r="R1771" s="86">
        <v>-5.0</v>
      </c>
      <c r="S1771" s="88">
        <v>275.0</v>
      </c>
      <c r="T1771" s="88">
        <v>29.41</v>
      </c>
      <c r="U1771" s="89">
        <v>46132.0</v>
      </c>
      <c r="V1771" s="84"/>
      <c r="W1771" s="90"/>
    </row>
    <row r="1772">
      <c r="A1772" s="83" t="s">
        <v>4238</v>
      </c>
      <c r="B1772" s="84" t="s">
        <v>4239</v>
      </c>
      <c r="C1772" s="84" t="s">
        <v>528</v>
      </c>
      <c r="D1772" s="86">
        <v>14.75</v>
      </c>
      <c r="E1772" s="86">
        <v>0.2</v>
      </c>
      <c r="F1772" s="86">
        <v>1.37</v>
      </c>
      <c r="G1772" s="87" t="s">
        <v>612</v>
      </c>
      <c r="H1772" s="86">
        <v>-12.4</v>
      </c>
      <c r="I1772" s="86">
        <v>3.0</v>
      </c>
      <c r="J1772" s="86">
        <v>12275.0</v>
      </c>
      <c r="K1772" s="86">
        <v>1.03</v>
      </c>
      <c r="L1772" s="86">
        <v>15.23</v>
      </c>
      <c r="M1772" s="86">
        <v>15.84</v>
      </c>
      <c r="N1772" s="86">
        <v>16.16</v>
      </c>
      <c r="O1772" s="86">
        <v>4646.0</v>
      </c>
      <c r="P1772" s="87" t="s">
        <v>612</v>
      </c>
      <c r="Q1772" s="86">
        <v>0.0</v>
      </c>
      <c r="R1772" s="86">
        <v>139.0</v>
      </c>
      <c r="S1772" s="88">
        <v>3540.0</v>
      </c>
      <c r="T1772" s="88">
        <v>28.84</v>
      </c>
      <c r="U1772" s="89">
        <v>46132.0</v>
      </c>
      <c r="V1772" s="84"/>
      <c r="W1772" s="90"/>
    </row>
    <row r="1773">
      <c r="A1773" s="83" t="s">
        <v>4240</v>
      </c>
      <c r="B1773" s="84" t="s">
        <v>4241</v>
      </c>
      <c r="C1773" s="84" t="s">
        <v>547</v>
      </c>
      <c r="D1773" s="86">
        <v>17.95</v>
      </c>
      <c r="E1773" s="86">
        <v>-0.05</v>
      </c>
      <c r="F1773" s="86">
        <v>-0.28</v>
      </c>
      <c r="G1773" s="87" t="s">
        <v>566</v>
      </c>
      <c r="H1773" s="86">
        <v>-0.55</v>
      </c>
      <c r="I1773" s="86">
        <v>0.0</v>
      </c>
      <c r="J1773" s="86">
        <v>3631.0</v>
      </c>
      <c r="K1773" s="86">
        <v>0.23</v>
      </c>
      <c r="L1773" s="86">
        <v>18.02</v>
      </c>
      <c r="M1773" s="86">
        <v>18.2</v>
      </c>
      <c r="N1773" s="86">
        <v>18.18</v>
      </c>
      <c r="O1773" s="86">
        <v>-1408.0</v>
      </c>
      <c r="P1773" s="87" t="s">
        <v>516</v>
      </c>
      <c r="Q1773" s="86">
        <v>-414.0</v>
      </c>
      <c r="R1773" s="86">
        <v>-1.0</v>
      </c>
      <c r="S1773" s="88">
        <v>316.0</v>
      </c>
      <c r="T1773" s="88">
        <v>8.7</v>
      </c>
      <c r="U1773" s="89">
        <v>46132.0</v>
      </c>
      <c r="V1773" s="84"/>
      <c r="W1773" s="90"/>
    </row>
    <row r="1774">
      <c r="A1774" s="83" t="s">
        <v>4242</v>
      </c>
      <c r="B1774" s="84" t="s">
        <v>4243</v>
      </c>
      <c r="C1774" s="84" t="s">
        <v>533</v>
      </c>
      <c r="D1774" s="86">
        <v>46.3</v>
      </c>
      <c r="E1774" s="86">
        <v>-0.25</v>
      </c>
      <c r="F1774" s="86">
        <v>-0.54</v>
      </c>
      <c r="G1774" s="87" t="s">
        <v>566</v>
      </c>
      <c r="H1774" s="86">
        <v>5.13</v>
      </c>
      <c r="I1774" s="86">
        <v>0.0</v>
      </c>
      <c r="J1774" s="86">
        <v>62.0</v>
      </c>
      <c r="K1774" s="86">
        <v>0.13</v>
      </c>
      <c r="L1774" s="86">
        <v>46.65</v>
      </c>
      <c r="M1774" s="86">
        <v>45.39</v>
      </c>
      <c r="N1774" s="86">
        <v>45.24</v>
      </c>
      <c r="O1774" s="86">
        <v>5.0</v>
      </c>
      <c r="P1774" s="87" t="s">
        <v>578</v>
      </c>
      <c r="Q1774" s="86">
        <v>0.0</v>
      </c>
      <c r="R1774" s="86">
        <v>0.0</v>
      </c>
      <c r="S1774" s="88">
        <v>12.0</v>
      </c>
      <c r="T1774" s="88">
        <v>19.35</v>
      </c>
      <c r="U1774" s="89">
        <v>46132.0</v>
      </c>
      <c r="V1774" s="84"/>
      <c r="W1774" s="90"/>
    </row>
    <row r="1775">
      <c r="A1775" s="83" t="s">
        <v>4244</v>
      </c>
      <c r="B1775" s="84" t="s">
        <v>4245</v>
      </c>
      <c r="C1775" s="84" t="s">
        <v>764</v>
      </c>
      <c r="D1775" s="86">
        <v>39.1</v>
      </c>
      <c r="E1775" s="86">
        <v>-0.2</v>
      </c>
      <c r="F1775" s="86">
        <v>-0.51</v>
      </c>
      <c r="G1775" s="87" t="s">
        <v>544</v>
      </c>
      <c r="H1775" s="86">
        <v>-0.79</v>
      </c>
      <c r="I1775" s="86">
        <v>0.0</v>
      </c>
      <c r="J1775" s="86">
        <v>42.0</v>
      </c>
      <c r="K1775" s="86">
        <v>0.16</v>
      </c>
      <c r="L1775" s="86">
        <v>40.32</v>
      </c>
      <c r="M1775" s="86">
        <v>40.65</v>
      </c>
      <c r="N1775" s="86">
        <v>40.57</v>
      </c>
      <c r="O1775" s="86">
        <v>-18.0</v>
      </c>
      <c r="P1775" s="87" t="s">
        <v>516</v>
      </c>
      <c r="Q1775" s="86">
        <v>0.0</v>
      </c>
      <c r="R1775" s="86">
        <v>0.0</v>
      </c>
      <c r="S1775" s="88">
        <v>4.0</v>
      </c>
      <c r="T1775" s="88">
        <v>9.52</v>
      </c>
      <c r="U1775" s="89">
        <v>46132.0</v>
      </c>
      <c r="V1775" s="84"/>
      <c r="W1775" s="91">
        <v>46128.0</v>
      </c>
    </row>
    <row r="1776">
      <c r="A1776" s="83" t="s">
        <v>4246</v>
      </c>
      <c r="B1776" s="84" t="s">
        <v>4247</v>
      </c>
      <c r="C1776" s="84" t="s">
        <v>533</v>
      </c>
      <c r="D1776" s="86">
        <v>94.9</v>
      </c>
      <c r="E1776" s="86">
        <v>1.9</v>
      </c>
      <c r="F1776" s="86">
        <v>2.04</v>
      </c>
      <c r="G1776" s="87" t="s">
        <v>697</v>
      </c>
      <c r="H1776" s="86">
        <v>2.16</v>
      </c>
      <c r="I1776" s="86">
        <v>0.0</v>
      </c>
      <c r="J1776" s="86">
        <v>153.0</v>
      </c>
      <c r="K1776" s="86">
        <v>0.44</v>
      </c>
      <c r="L1776" s="86">
        <v>93.04</v>
      </c>
      <c r="M1776" s="86">
        <v>92.2</v>
      </c>
      <c r="N1776" s="86">
        <v>90.56</v>
      </c>
      <c r="O1776" s="86">
        <v>33.0</v>
      </c>
      <c r="P1776" s="87" t="s">
        <v>697</v>
      </c>
      <c r="Q1776" s="86">
        <v>0.0</v>
      </c>
      <c r="R1776" s="86">
        <v>-2.0</v>
      </c>
      <c r="S1776" s="88">
        <v>17.0</v>
      </c>
      <c r="T1776" s="88">
        <v>11.11</v>
      </c>
      <c r="U1776" s="89">
        <v>46132.0</v>
      </c>
      <c r="V1776" s="84"/>
      <c r="W1776" s="90"/>
    </row>
    <row r="1777">
      <c r="A1777" s="83" t="s">
        <v>4248</v>
      </c>
      <c r="B1777" s="84" t="s">
        <v>4249</v>
      </c>
      <c r="C1777" s="84" t="s">
        <v>561</v>
      </c>
      <c r="D1777" s="86">
        <v>91.3</v>
      </c>
      <c r="E1777" s="86">
        <v>-5.3</v>
      </c>
      <c r="F1777" s="86">
        <v>-5.49</v>
      </c>
      <c r="G1777" s="87" t="s">
        <v>582</v>
      </c>
      <c r="H1777" s="86">
        <v>11.72</v>
      </c>
      <c r="I1777" s="86">
        <v>3.0</v>
      </c>
      <c r="J1777" s="86">
        <v>2671.0</v>
      </c>
      <c r="K1777" s="86">
        <v>3.34</v>
      </c>
      <c r="L1777" s="86">
        <v>90.52</v>
      </c>
      <c r="M1777" s="86">
        <v>80.63</v>
      </c>
      <c r="N1777" s="86">
        <v>75.53</v>
      </c>
      <c r="O1777" s="86">
        <v>-6.0</v>
      </c>
      <c r="P1777" s="87" t="s">
        <v>544</v>
      </c>
      <c r="Q1777" s="86">
        <v>0.0</v>
      </c>
      <c r="R1777" s="86">
        <v>-54.0</v>
      </c>
      <c r="S1777" s="88">
        <v>0.0</v>
      </c>
      <c r="T1777" s="88">
        <v>0.0</v>
      </c>
      <c r="U1777" s="89">
        <v>46132.0</v>
      </c>
      <c r="V1777" s="84" t="s">
        <v>4250</v>
      </c>
      <c r="W1777" s="84"/>
    </row>
    <row r="1778">
      <c r="A1778" s="83" t="s">
        <v>4251</v>
      </c>
      <c r="B1778" s="84" t="s">
        <v>4252</v>
      </c>
      <c r="C1778" s="84" t="s">
        <v>561</v>
      </c>
      <c r="D1778" s="86">
        <v>18.4</v>
      </c>
      <c r="E1778" s="86">
        <v>0.5</v>
      </c>
      <c r="F1778" s="86">
        <v>2.79</v>
      </c>
      <c r="G1778" s="87" t="s">
        <v>578</v>
      </c>
      <c r="H1778" s="86">
        <v>11.13</v>
      </c>
      <c r="I1778" s="86">
        <v>0.0</v>
      </c>
      <c r="J1778" s="86">
        <v>994.0</v>
      </c>
      <c r="K1778" s="86">
        <v>0.63</v>
      </c>
      <c r="L1778" s="86">
        <v>17.78</v>
      </c>
      <c r="M1778" s="86">
        <v>17.04</v>
      </c>
      <c r="N1778" s="86">
        <v>16.73</v>
      </c>
      <c r="O1778" s="86">
        <v>17.0</v>
      </c>
      <c r="P1778" s="87" t="s">
        <v>554</v>
      </c>
      <c r="Q1778" s="86">
        <v>0.0</v>
      </c>
      <c r="R1778" s="86">
        <v>0.0</v>
      </c>
      <c r="S1778" s="88">
        <v>270.0</v>
      </c>
      <c r="T1778" s="88">
        <v>27.16</v>
      </c>
      <c r="U1778" s="89">
        <v>46132.0</v>
      </c>
      <c r="V1778" s="84"/>
      <c r="W1778" s="90"/>
    </row>
    <row r="1779">
      <c r="A1779" s="83" t="s">
        <v>4253</v>
      </c>
      <c r="B1779" s="84" t="s">
        <v>4254</v>
      </c>
      <c r="C1779" s="84" t="s">
        <v>565</v>
      </c>
      <c r="D1779" s="86">
        <v>93.4</v>
      </c>
      <c r="E1779" s="86">
        <v>-0.3</v>
      </c>
      <c r="F1779" s="86">
        <v>-0.32</v>
      </c>
      <c r="G1779" s="87" t="s">
        <v>524</v>
      </c>
      <c r="H1779" s="86">
        <v>0.75</v>
      </c>
      <c r="I1779" s="86">
        <v>0.0</v>
      </c>
      <c r="J1779" s="86">
        <v>45.0</v>
      </c>
      <c r="K1779" s="86">
        <v>0.07</v>
      </c>
      <c r="L1779" s="86">
        <v>93.32</v>
      </c>
      <c r="M1779" s="86">
        <v>92.86</v>
      </c>
      <c r="N1779" s="86">
        <v>92.78</v>
      </c>
      <c r="O1779" s="86">
        <v>18.0</v>
      </c>
      <c r="P1779" s="87" t="s">
        <v>554</v>
      </c>
      <c r="Q1779" s="86">
        <v>-1.0</v>
      </c>
      <c r="R1779" s="86">
        <v>0.0</v>
      </c>
      <c r="S1779" s="88">
        <v>10.0</v>
      </c>
      <c r="T1779" s="88">
        <v>22.22</v>
      </c>
      <c r="U1779" s="89">
        <v>46132.0</v>
      </c>
      <c r="V1779" s="84"/>
      <c r="W1779" s="90"/>
    </row>
    <row r="1780">
      <c r="A1780" s="83" t="s">
        <v>4255</v>
      </c>
      <c r="B1780" s="84" t="s">
        <v>4256</v>
      </c>
      <c r="C1780" s="84" t="s">
        <v>761</v>
      </c>
      <c r="D1780" s="86">
        <v>46.3</v>
      </c>
      <c r="E1780" s="86">
        <v>1.1</v>
      </c>
      <c r="F1780" s="86">
        <v>2.43</v>
      </c>
      <c r="G1780" s="87" t="s">
        <v>575</v>
      </c>
      <c r="H1780" s="86">
        <v>5.08</v>
      </c>
      <c r="I1780" s="86">
        <v>2.0</v>
      </c>
      <c r="J1780" s="86">
        <v>38.0</v>
      </c>
      <c r="K1780" s="86">
        <v>0.02</v>
      </c>
      <c r="L1780" s="86">
        <v>44.9</v>
      </c>
      <c r="M1780" s="86">
        <v>43.45</v>
      </c>
      <c r="N1780" s="86">
        <v>41.2</v>
      </c>
      <c r="O1780" s="86">
        <v>13.0</v>
      </c>
      <c r="P1780" s="87" t="s">
        <v>554</v>
      </c>
      <c r="Q1780" s="86">
        <v>0.0</v>
      </c>
      <c r="R1780" s="86">
        <v>0.0</v>
      </c>
      <c r="S1780" s="88">
        <v>13.0</v>
      </c>
      <c r="T1780" s="88">
        <v>34.21</v>
      </c>
      <c r="U1780" s="89">
        <v>46132.0</v>
      </c>
      <c r="V1780" s="84"/>
      <c r="W1780" s="90"/>
    </row>
    <row r="1781">
      <c r="A1781" s="83" t="s">
        <v>4257</v>
      </c>
      <c r="B1781" s="84" t="s">
        <v>4258</v>
      </c>
      <c r="C1781" s="84" t="s">
        <v>533</v>
      </c>
      <c r="D1781" s="86">
        <v>383.0</v>
      </c>
      <c r="E1781" s="86">
        <v>17.0</v>
      </c>
      <c r="F1781" s="86">
        <v>4.64</v>
      </c>
      <c r="G1781" s="87" t="s">
        <v>534</v>
      </c>
      <c r="H1781" s="86">
        <v>22.15</v>
      </c>
      <c r="I1781" s="86">
        <v>1.0</v>
      </c>
      <c r="J1781" s="86">
        <v>38722.0</v>
      </c>
      <c r="K1781" s="86">
        <v>26.58</v>
      </c>
      <c r="L1781" s="86">
        <v>350.0</v>
      </c>
      <c r="M1781" s="86">
        <v>318.5</v>
      </c>
      <c r="N1781" s="86">
        <v>290.27</v>
      </c>
      <c r="O1781" s="86">
        <v>-4294.0</v>
      </c>
      <c r="P1781" s="87" t="s">
        <v>535</v>
      </c>
      <c r="Q1781" s="86">
        <v>1801.0</v>
      </c>
      <c r="R1781" s="86">
        <v>151.0</v>
      </c>
      <c r="S1781" s="88">
        <v>26115.0</v>
      </c>
      <c r="T1781" s="88">
        <v>67.44</v>
      </c>
      <c r="U1781" s="89">
        <v>46132.0</v>
      </c>
      <c r="V1781" s="84"/>
      <c r="W1781" s="90"/>
    </row>
    <row r="1782">
      <c r="A1782" s="83" t="s">
        <v>4259</v>
      </c>
      <c r="B1782" s="84" t="s">
        <v>4260</v>
      </c>
      <c r="C1782" s="84" t="s">
        <v>956</v>
      </c>
      <c r="D1782" s="86">
        <v>15.45</v>
      </c>
      <c r="E1782" s="86">
        <v>0.05</v>
      </c>
      <c r="F1782" s="86">
        <v>0.32</v>
      </c>
      <c r="G1782" s="87" t="s">
        <v>697</v>
      </c>
      <c r="H1782" s="86">
        <v>-1.18</v>
      </c>
      <c r="I1782" s="86">
        <v>1.0</v>
      </c>
      <c r="J1782" s="86">
        <v>64.0</v>
      </c>
      <c r="K1782" s="86">
        <v>0.13</v>
      </c>
      <c r="L1782" s="86">
        <v>15.2</v>
      </c>
      <c r="M1782" s="86">
        <v>14.88</v>
      </c>
      <c r="N1782" s="86">
        <v>15.04</v>
      </c>
      <c r="O1782" s="86">
        <v>7.0</v>
      </c>
      <c r="P1782" s="87" t="s">
        <v>578</v>
      </c>
      <c r="Q1782" s="86">
        <v>0.0</v>
      </c>
      <c r="R1782" s="86">
        <v>-10.0</v>
      </c>
      <c r="S1782" s="88">
        <v>5.0</v>
      </c>
      <c r="T1782" s="88">
        <v>7.81</v>
      </c>
      <c r="U1782" s="89">
        <v>46132.0</v>
      </c>
      <c r="V1782" s="84"/>
      <c r="W1782" s="90"/>
    </row>
    <row r="1783">
      <c r="A1783" s="83" t="s">
        <v>4261</v>
      </c>
      <c r="B1783" s="84" t="s">
        <v>4262</v>
      </c>
      <c r="C1783" s="84" t="s">
        <v>707</v>
      </c>
      <c r="D1783" s="86">
        <v>48.5</v>
      </c>
      <c r="E1783" s="86">
        <v>1.05</v>
      </c>
      <c r="F1783" s="86">
        <v>2.21</v>
      </c>
      <c r="G1783" s="87" t="s">
        <v>578</v>
      </c>
      <c r="H1783" s="86">
        <v>6.9</v>
      </c>
      <c r="I1783" s="86">
        <v>0.0</v>
      </c>
      <c r="J1783" s="86">
        <v>4615.0</v>
      </c>
      <c r="K1783" s="86">
        <v>1.96</v>
      </c>
      <c r="L1783" s="86">
        <v>47.05</v>
      </c>
      <c r="M1783" s="86">
        <v>45.23</v>
      </c>
      <c r="N1783" s="86">
        <v>43.87</v>
      </c>
      <c r="O1783" s="86">
        <v>459.0</v>
      </c>
      <c r="P1783" s="87" t="s">
        <v>540</v>
      </c>
      <c r="Q1783" s="86">
        <v>161.0</v>
      </c>
      <c r="R1783" s="86">
        <v>-15.0</v>
      </c>
      <c r="S1783" s="88">
        <v>1494.0</v>
      </c>
      <c r="T1783" s="88">
        <v>32.37</v>
      </c>
      <c r="U1783" s="89">
        <v>46132.0</v>
      </c>
      <c r="V1783" s="84"/>
      <c r="W1783" s="90"/>
    </row>
    <row r="1784">
      <c r="A1784" s="83" t="s">
        <v>4263</v>
      </c>
      <c r="B1784" s="84" t="s">
        <v>4264</v>
      </c>
      <c r="C1784" s="84" t="s">
        <v>1949</v>
      </c>
      <c r="D1784" s="86">
        <v>18.35</v>
      </c>
      <c r="E1784" s="86">
        <v>-0.25</v>
      </c>
      <c r="F1784" s="86">
        <v>-1.34</v>
      </c>
      <c r="G1784" s="87" t="s">
        <v>544</v>
      </c>
      <c r="H1784" s="86">
        <v>-4.49</v>
      </c>
      <c r="I1784" s="86">
        <v>0.0</v>
      </c>
      <c r="J1784" s="86">
        <v>1432.0</v>
      </c>
      <c r="K1784" s="86">
        <v>0.13</v>
      </c>
      <c r="L1784" s="86">
        <v>18.76</v>
      </c>
      <c r="M1784" s="86">
        <v>18.84</v>
      </c>
      <c r="N1784" s="86">
        <v>18.95</v>
      </c>
      <c r="O1784" s="86">
        <v>180.0</v>
      </c>
      <c r="P1784" s="87" t="s">
        <v>558</v>
      </c>
      <c r="Q1784" s="86">
        <v>0.0</v>
      </c>
      <c r="R1784" s="86">
        <v>0.0</v>
      </c>
      <c r="S1784" s="88">
        <v>149.0</v>
      </c>
      <c r="T1784" s="88">
        <v>10.41</v>
      </c>
      <c r="U1784" s="89">
        <v>46132.0</v>
      </c>
      <c r="V1784" s="84"/>
      <c r="W1784" s="90"/>
    </row>
    <row r="1785">
      <c r="A1785" s="83" t="s">
        <v>4265</v>
      </c>
      <c r="B1785" s="84" t="s">
        <v>4266</v>
      </c>
      <c r="C1785" s="84" t="s">
        <v>533</v>
      </c>
      <c r="D1785" s="86">
        <v>57.9</v>
      </c>
      <c r="E1785" s="86">
        <v>1.7</v>
      </c>
      <c r="F1785" s="86">
        <v>3.02</v>
      </c>
      <c r="G1785" s="87" t="s">
        <v>578</v>
      </c>
      <c r="H1785" s="86">
        <v>13.07</v>
      </c>
      <c r="I1785" s="86">
        <v>1.0</v>
      </c>
      <c r="J1785" s="86">
        <v>9547.0</v>
      </c>
      <c r="K1785" s="86">
        <v>2.41</v>
      </c>
      <c r="L1785" s="86">
        <v>55.92</v>
      </c>
      <c r="M1785" s="86">
        <v>53.11</v>
      </c>
      <c r="N1785" s="86">
        <v>53.92</v>
      </c>
      <c r="O1785" s="86">
        <v>536.0</v>
      </c>
      <c r="P1785" s="87" t="s">
        <v>578</v>
      </c>
      <c r="Q1785" s="86">
        <v>0.0</v>
      </c>
      <c r="R1785" s="86">
        <v>38.0</v>
      </c>
      <c r="S1785" s="88">
        <v>4914.0</v>
      </c>
      <c r="T1785" s="88">
        <v>51.47</v>
      </c>
      <c r="U1785" s="89">
        <v>46132.0</v>
      </c>
      <c r="V1785" s="84"/>
      <c r="W1785" s="84"/>
    </row>
    <row r="1786">
      <c r="A1786" s="83" t="s">
        <v>4267</v>
      </c>
      <c r="B1786" s="84" t="s">
        <v>4268</v>
      </c>
      <c r="C1786" s="84" t="s">
        <v>533</v>
      </c>
      <c r="D1786" s="86">
        <v>20.0</v>
      </c>
      <c r="E1786" s="86">
        <v>-0.05</v>
      </c>
      <c r="F1786" s="86">
        <v>-0.25</v>
      </c>
      <c r="G1786" s="87" t="s">
        <v>549</v>
      </c>
      <c r="H1786" s="86">
        <v>-2.45</v>
      </c>
      <c r="I1786" s="86">
        <v>0.0</v>
      </c>
      <c r="J1786" s="86">
        <v>908.0</v>
      </c>
      <c r="K1786" s="86">
        <v>0.52</v>
      </c>
      <c r="L1786" s="86">
        <v>20.09</v>
      </c>
      <c r="M1786" s="86">
        <v>19.89</v>
      </c>
      <c r="N1786" s="86">
        <v>20.05</v>
      </c>
      <c r="O1786" s="86">
        <v>121.0</v>
      </c>
      <c r="P1786" s="87" t="s">
        <v>694</v>
      </c>
      <c r="Q1786" s="86">
        <v>0.0</v>
      </c>
      <c r="R1786" s="86">
        <v>0.0</v>
      </c>
      <c r="S1786" s="88">
        <v>0.0</v>
      </c>
      <c r="T1786" s="88">
        <v>0.0</v>
      </c>
      <c r="U1786" s="89">
        <v>46132.0</v>
      </c>
      <c r="V1786" s="84" t="s">
        <v>1263</v>
      </c>
      <c r="W1786" s="90"/>
    </row>
    <row r="1787">
      <c r="A1787" s="83" t="s">
        <v>4269</v>
      </c>
      <c r="B1787" s="84" t="s">
        <v>4270</v>
      </c>
      <c r="C1787" s="84" t="s">
        <v>565</v>
      </c>
      <c r="D1787" s="86">
        <v>37.8</v>
      </c>
      <c r="E1787" s="86">
        <v>0.5</v>
      </c>
      <c r="F1787" s="86">
        <v>1.34</v>
      </c>
      <c r="G1787" s="87" t="s">
        <v>554</v>
      </c>
      <c r="H1787" s="86">
        <v>7.38</v>
      </c>
      <c r="I1787" s="86">
        <v>0.0</v>
      </c>
      <c r="J1787" s="86">
        <v>307.0</v>
      </c>
      <c r="K1787" s="86">
        <v>0.81</v>
      </c>
      <c r="L1787" s="86">
        <v>37.21</v>
      </c>
      <c r="M1787" s="86">
        <v>37.01</v>
      </c>
      <c r="N1787" s="86">
        <v>37.47</v>
      </c>
      <c r="O1787" s="86">
        <v>60.0</v>
      </c>
      <c r="P1787" s="87" t="s">
        <v>578</v>
      </c>
      <c r="Q1787" s="86">
        <v>0.0</v>
      </c>
      <c r="R1787" s="86">
        <v>-11.0</v>
      </c>
      <c r="S1787" s="88">
        <v>73.0</v>
      </c>
      <c r="T1787" s="88">
        <v>23.78</v>
      </c>
      <c r="U1787" s="89">
        <v>46132.0</v>
      </c>
      <c r="V1787" s="84"/>
      <c r="W1787" s="90"/>
    </row>
    <row r="1788">
      <c r="A1788" s="83" t="s">
        <v>4271</v>
      </c>
      <c r="B1788" s="84" t="s">
        <v>4272</v>
      </c>
      <c r="C1788" s="84" t="s">
        <v>523</v>
      </c>
      <c r="D1788" s="86">
        <v>32.45</v>
      </c>
      <c r="E1788" s="86">
        <v>-0.05</v>
      </c>
      <c r="F1788" s="86">
        <v>-0.15</v>
      </c>
      <c r="G1788" s="87" t="s">
        <v>544</v>
      </c>
      <c r="H1788" s="86">
        <v>-3.41</v>
      </c>
      <c r="I1788" s="86">
        <v>1.0</v>
      </c>
      <c r="J1788" s="86">
        <v>776.0</v>
      </c>
      <c r="K1788" s="86">
        <v>0.56</v>
      </c>
      <c r="L1788" s="86">
        <v>32.86</v>
      </c>
      <c r="M1788" s="86">
        <v>33.47</v>
      </c>
      <c r="N1788" s="86">
        <v>32.8</v>
      </c>
      <c r="O1788" s="86">
        <v>-41.0</v>
      </c>
      <c r="P1788" s="87" t="s">
        <v>516</v>
      </c>
      <c r="Q1788" s="86">
        <v>0.0</v>
      </c>
      <c r="R1788" s="86">
        <v>2.0</v>
      </c>
      <c r="S1788" s="88">
        <v>61.0</v>
      </c>
      <c r="T1788" s="88">
        <v>7.86</v>
      </c>
      <c r="U1788" s="89">
        <v>46132.0</v>
      </c>
      <c r="V1788" s="84"/>
      <c r="W1788" s="90"/>
    </row>
    <row r="1789">
      <c r="A1789" s="83" t="s">
        <v>4273</v>
      </c>
      <c r="B1789" s="84" t="s">
        <v>4274</v>
      </c>
      <c r="C1789" s="84" t="s">
        <v>557</v>
      </c>
      <c r="D1789" s="86">
        <v>26.75</v>
      </c>
      <c r="E1789" s="86">
        <v>0.25</v>
      </c>
      <c r="F1789" s="86">
        <v>0.94</v>
      </c>
      <c r="G1789" s="87" t="s">
        <v>578</v>
      </c>
      <c r="H1789" s="86">
        <v>7.55</v>
      </c>
      <c r="I1789" s="86">
        <v>0.0</v>
      </c>
      <c r="J1789" s="86">
        <v>54.0</v>
      </c>
      <c r="K1789" s="86">
        <v>0.12</v>
      </c>
      <c r="L1789" s="86">
        <v>25.9</v>
      </c>
      <c r="M1789" s="86">
        <v>25.86</v>
      </c>
      <c r="N1789" s="86">
        <v>26.48</v>
      </c>
      <c r="O1789" s="86">
        <v>-8.0</v>
      </c>
      <c r="P1789" s="87" t="s">
        <v>544</v>
      </c>
      <c r="Q1789" s="86">
        <v>0.0</v>
      </c>
      <c r="R1789" s="86">
        <v>0.0</v>
      </c>
      <c r="S1789" s="88">
        <v>4.0</v>
      </c>
      <c r="T1789" s="88">
        <v>7.41</v>
      </c>
      <c r="U1789" s="89">
        <v>46132.0</v>
      </c>
      <c r="V1789" s="84"/>
      <c r="W1789" s="90"/>
    </row>
    <row r="1790">
      <c r="A1790" s="83" t="s">
        <v>4275</v>
      </c>
      <c r="B1790" s="84" t="s">
        <v>4276</v>
      </c>
      <c r="C1790" s="84" t="s">
        <v>565</v>
      </c>
      <c r="D1790" s="86">
        <v>25.1</v>
      </c>
      <c r="E1790" s="86">
        <v>-0.3</v>
      </c>
      <c r="F1790" s="86">
        <v>-1.18</v>
      </c>
      <c r="G1790" s="87" t="s">
        <v>549</v>
      </c>
      <c r="H1790" s="86">
        <v>-1.96</v>
      </c>
      <c r="I1790" s="86">
        <v>0.0</v>
      </c>
      <c r="J1790" s="86">
        <v>57.0</v>
      </c>
      <c r="K1790" s="86">
        <v>0.08</v>
      </c>
      <c r="L1790" s="86">
        <v>25.33</v>
      </c>
      <c r="M1790" s="86">
        <v>25.36</v>
      </c>
      <c r="N1790" s="86">
        <v>25.59</v>
      </c>
      <c r="O1790" s="86">
        <v>2.0</v>
      </c>
      <c r="P1790" s="87" t="s">
        <v>694</v>
      </c>
      <c r="Q1790" s="86">
        <v>0.0</v>
      </c>
      <c r="R1790" s="86">
        <v>0.0</v>
      </c>
      <c r="S1790" s="88">
        <v>2.0</v>
      </c>
      <c r="T1790" s="88">
        <v>3.51</v>
      </c>
      <c r="U1790" s="89">
        <v>46132.0</v>
      </c>
      <c r="V1790" s="84"/>
      <c r="W1790" s="90"/>
    </row>
    <row r="1791">
      <c r="A1791" s="83" t="s">
        <v>4277</v>
      </c>
      <c r="B1791" s="84" t="s">
        <v>4278</v>
      </c>
      <c r="C1791" s="84" t="s">
        <v>623</v>
      </c>
      <c r="D1791" s="86">
        <v>17.3</v>
      </c>
      <c r="E1791" s="86">
        <v>0.0</v>
      </c>
      <c r="F1791" s="86">
        <v>0.0</v>
      </c>
      <c r="G1791" s="87" t="s">
        <v>529</v>
      </c>
      <c r="H1791" s="86">
        <v>-0.06</v>
      </c>
      <c r="I1791" s="86">
        <v>0.0</v>
      </c>
      <c r="J1791" s="86">
        <v>178.0</v>
      </c>
      <c r="K1791" s="86">
        <v>0.09</v>
      </c>
      <c r="L1791" s="86">
        <v>17.89</v>
      </c>
      <c r="M1791" s="86">
        <v>18.09</v>
      </c>
      <c r="N1791" s="86">
        <v>18.02</v>
      </c>
      <c r="O1791" s="86">
        <v>21.0</v>
      </c>
      <c r="P1791" s="87" t="s">
        <v>530</v>
      </c>
      <c r="Q1791" s="86">
        <v>0.0</v>
      </c>
      <c r="R1791" s="86">
        <v>0.0</v>
      </c>
      <c r="S1791" s="88">
        <v>31.0</v>
      </c>
      <c r="T1791" s="88">
        <v>17.42</v>
      </c>
      <c r="U1791" s="89">
        <v>46132.0</v>
      </c>
      <c r="V1791" s="84"/>
      <c r="W1791" s="90"/>
    </row>
    <row r="1792">
      <c r="A1792" s="83" t="s">
        <v>4279</v>
      </c>
      <c r="B1792" s="84" t="s">
        <v>4280</v>
      </c>
      <c r="C1792" s="84" t="s">
        <v>523</v>
      </c>
      <c r="D1792" s="86">
        <v>15.2</v>
      </c>
      <c r="E1792" s="86">
        <v>0.0</v>
      </c>
      <c r="F1792" s="86">
        <v>0.0</v>
      </c>
      <c r="G1792" s="87" t="s">
        <v>664</v>
      </c>
      <c r="H1792" s="86">
        <v>-1.3</v>
      </c>
      <c r="I1792" s="86">
        <v>0.0</v>
      </c>
      <c r="J1792" s="86">
        <v>7.0</v>
      </c>
      <c r="K1792" s="86">
        <v>0.03</v>
      </c>
      <c r="L1792" s="86">
        <v>15.25</v>
      </c>
      <c r="M1792" s="86">
        <v>15.55</v>
      </c>
      <c r="N1792" s="86">
        <v>15.75</v>
      </c>
      <c r="O1792" s="86">
        <v>0.0</v>
      </c>
      <c r="P1792" s="87" t="s">
        <v>516</v>
      </c>
      <c r="Q1792" s="86">
        <v>0.0</v>
      </c>
      <c r="R1792" s="86">
        <v>0.0</v>
      </c>
      <c r="S1792" s="88">
        <v>0.0</v>
      </c>
      <c r="T1792" s="88">
        <v>0.0</v>
      </c>
      <c r="U1792" s="89">
        <v>46132.0</v>
      </c>
      <c r="V1792" s="84"/>
      <c r="W1792" s="84"/>
    </row>
    <row r="1793">
      <c r="A1793" s="83" t="s">
        <v>4281</v>
      </c>
      <c r="B1793" s="84" t="s">
        <v>4282</v>
      </c>
      <c r="C1793" s="84" t="s">
        <v>754</v>
      </c>
      <c r="D1793" s="86">
        <v>16.75</v>
      </c>
      <c r="E1793" s="86">
        <v>-0.2</v>
      </c>
      <c r="F1793" s="86">
        <v>-1.18</v>
      </c>
      <c r="G1793" s="87" t="s">
        <v>664</v>
      </c>
      <c r="H1793" s="86">
        <v>-2.63</v>
      </c>
      <c r="I1793" s="86">
        <v>0.0</v>
      </c>
      <c r="J1793" s="86">
        <v>766.0</v>
      </c>
      <c r="K1793" s="86">
        <v>0.71</v>
      </c>
      <c r="L1793" s="86">
        <v>17.03</v>
      </c>
      <c r="M1793" s="86">
        <v>17.2</v>
      </c>
      <c r="N1793" s="86">
        <v>17.49</v>
      </c>
      <c r="O1793" s="86">
        <v>115.0</v>
      </c>
      <c r="P1793" s="87" t="s">
        <v>525</v>
      </c>
      <c r="Q1793" s="86">
        <v>0.0</v>
      </c>
      <c r="R1793" s="86">
        <v>1.0</v>
      </c>
      <c r="S1793" s="88">
        <v>58.0</v>
      </c>
      <c r="T1793" s="88">
        <v>7.57</v>
      </c>
      <c r="U1793" s="89">
        <v>46132.0</v>
      </c>
      <c r="V1793" s="84"/>
      <c r="W1793" s="90"/>
    </row>
    <row r="1794">
      <c r="A1794" s="83" t="s">
        <v>4283</v>
      </c>
      <c r="B1794" s="84" t="s">
        <v>4284</v>
      </c>
      <c r="C1794" s="84" t="s">
        <v>569</v>
      </c>
      <c r="D1794" s="86">
        <v>34.6</v>
      </c>
      <c r="E1794" s="86">
        <v>-0.3</v>
      </c>
      <c r="F1794" s="86">
        <v>-0.86</v>
      </c>
      <c r="G1794" s="87" t="s">
        <v>566</v>
      </c>
      <c r="H1794" s="86">
        <v>1.81</v>
      </c>
      <c r="I1794" s="86">
        <v>0.0</v>
      </c>
      <c r="J1794" s="86">
        <v>252.0</v>
      </c>
      <c r="K1794" s="86">
        <v>0.36</v>
      </c>
      <c r="L1794" s="86">
        <v>34.9</v>
      </c>
      <c r="M1794" s="86">
        <v>34.3</v>
      </c>
      <c r="N1794" s="86">
        <v>35.32</v>
      </c>
      <c r="O1794" s="86">
        <v>30.0</v>
      </c>
      <c r="P1794" s="87" t="s">
        <v>694</v>
      </c>
      <c r="Q1794" s="86">
        <v>0.0</v>
      </c>
      <c r="R1794" s="86">
        <v>0.0</v>
      </c>
      <c r="S1794" s="88">
        <v>39.0</v>
      </c>
      <c r="T1794" s="88">
        <v>15.48</v>
      </c>
      <c r="U1794" s="89">
        <v>46132.0</v>
      </c>
      <c r="V1794" s="84"/>
      <c r="W1794" s="90"/>
    </row>
    <row r="1795">
      <c r="A1795" s="83" t="s">
        <v>4285</v>
      </c>
      <c r="B1795" s="84" t="s">
        <v>4286</v>
      </c>
      <c r="C1795" s="84" t="s">
        <v>528</v>
      </c>
      <c r="D1795" s="86">
        <v>5.41</v>
      </c>
      <c r="E1795" s="86">
        <v>-0.11</v>
      </c>
      <c r="F1795" s="86">
        <v>-1.99</v>
      </c>
      <c r="G1795" s="87" t="s">
        <v>516</v>
      </c>
      <c r="H1795" s="86">
        <v>-8.42</v>
      </c>
      <c r="I1795" s="86">
        <v>0.0</v>
      </c>
      <c r="J1795" s="86">
        <v>791.0</v>
      </c>
      <c r="K1795" s="86">
        <v>0.29</v>
      </c>
      <c r="L1795" s="86">
        <v>5.61</v>
      </c>
      <c r="M1795" s="86">
        <v>5.68</v>
      </c>
      <c r="N1795" s="86">
        <v>5.95</v>
      </c>
      <c r="O1795" s="86">
        <v>2.0</v>
      </c>
      <c r="P1795" s="87" t="s">
        <v>674</v>
      </c>
      <c r="Q1795" s="86">
        <v>0.0</v>
      </c>
      <c r="R1795" s="86">
        <v>5.0</v>
      </c>
      <c r="S1795" s="88">
        <v>174.0</v>
      </c>
      <c r="T1795" s="88">
        <v>22.0</v>
      </c>
      <c r="U1795" s="89">
        <v>46132.0</v>
      </c>
      <c r="V1795" s="84"/>
      <c r="W1795" s="90"/>
    </row>
    <row r="1796">
      <c r="A1796" s="83" t="s">
        <v>4287</v>
      </c>
      <c r="B1796" s="84" t="s">
        <v>4288</v>
      </c>
      <c r="C1796" s="84" t="s">
        <v>519</v>
      </c>
      <c r="D1796" s="86">
        <v>508.0</v>
      </c>
      <c r="E1796" s="86">
        <v>45.5</v>
      </c>
      <c r="F1796" s="86">
        <v>9.84</v>
      </c>
      <c r="G1796" s="87" t="s">
        <v>558</v>
      </c>
      <c r="H1796" s="86">
        <v>3.65</v>
      </c>
      <c r="I1796" s="86">
        <v>3.0</v>
      </c>
      <c r="J1796" s="86">
        <v>3168.0</v>
      </c>
      <c r="K1796" s="86">
        <v>6.67</v>
      </c>
      <c r="L1796" s="86">
        <v>483.1</v>
      </c>
      <c r="M1796" s="86">
        <v>477.2</v>
      </c>
      <c r="N1796" s="86">
        <v>467.88</v>
      </c>
      <c r="O1796" s="86">
        <v>1228.0</v>
      </c>
      <c r="P1796" s="87" t="s">
        <v>558</v>
      </c>
      <c r="Q1796" s="86">
        <v>0.0</v>
      </c>
      <c r="R1796" s="86">
        <v>-3.0</v>
      </c>
      <c r="S1796" s="88">
        <v>794.0</v>
      </c>
      <c r="T1796" s="88">
        <v>25.06</v>
      </c>
      <c r="U1796" s="89">
        <v>46132.0</v>
      </c>
      <c r="V1796" s="84"/>
      <c r="W1796" s="90"/>
    </row>
    <row r="1797">
      <c r="A1797" s="83" t="s">
        <v>4289</v>
      </c>
      <c r="B1797" s="84" t="s">
        <v>4290</v>
      </c>
      <c r="C1797" s="84" t="s">
        <v>639</v>
      </c>
      <c r="D1797" s="86">
        <v>38.75</v>
      </c>
      <c r="E1797" s="86">
        <v>-0.6</v>
      </c>
      <c r="F1797" s="86">
        <v>-1.52</v>
      </c>
      <c r="G1797" s="87" t="s">
        <v>553</v>
      </c>
      <c r="H1797" s="86">
        <v>0.44</v>
      </c>
      <c r="I1797" s="86">
        <v>0.0</v>
      </c>
      <c r="J1797" s="86">
        <v>192.0</v>
      </c>
      <c r="K1797" s="86">
        <v>0.25</v>
      </c>
      <c r="L1797" s="86">
        <v>39.26</v>
      </c>
      <c r="M1797" s="86">
        <v>38.7</v>
      </c>
      <c r="N1797" s="86">
        <v>38.92</v>
      </c>
      <c r="O1797" s="86">
        <v>-13.0</v>
      </c>
      <c r="P1797" s="87" t="s">
        <v>535</v>
      </c>
      <c r="Q1797" s="86">
        <v>0.0</v>
      </c>
      <c r="R1797" s="86">
        <v>-3.0</v>
      </c>
      <c r="S1797" s="88">
        <v>26.0</v>
      </c>
      <c r="T1797" s="88">
        <v>13.54</v>
      </c>
      <c r="U1797" s="89">
        <v>46132.0</v>
      </c>
      <c r="V1797" s="84"/>
      <c r="W1797" s="91">
        <v>46195.0</v>
      </c>
    </row>
    <row r="1798">
      <c r="A1798" s="83" t="s">
        <v>4291</v>
      </c>
      <c r="B1798" s="84" t="s">
        <v>4292</v>
      </c>
      <c r="C1798" s="84" t="s">
        <v>561</v>
      </c>
      <c r="D1798" s="86">
        <v>36.65</v>
      </c>
      <c r="E1798" s="86">
        <v>-0.45</v>
      </c>
      <c r="F1798" s="86">
        <v>-1.21</v>
      </c>
      <c r="G1798" s="87" t="s">
        <v>833</v>
      </c>
      <c r="H1798" s="86">
        <v>22.37</v>
      </c>
      <c r="I1798" s="86">
        <v>4.0</v>
      </c>
      <c r="J1798" s="86">
        <v>1401.0</v>
      </c>
      <c r="K1798" s="86">
        <v>3.68</v>
      </c>
      <c r="L1798" s="86">
        <v>33.56</v>
      </c>
      <c r="M1798" s="86">
        <v>29.59</v>
      </c>
      <c r="N1798" s="86">
        <v>26.93</v>
      </c>
      <c r="O1798" s="86">
        <v>-55.0</v>
      </c>
      <c r="P1798" s="87" t="s">
        <v>585</v>
      </c>
      <c r="Q1798" s="86">
        <v>0.0</v>
      </c>
      <c r="R1798" s="86">
        <v>1.0</v>
      </c>
      <c r="S1798" s="88">
        <v>0.0</v>
      </c>
      <c r="T1798" s="88">
        <v>0.0</v>
      </c>
      <c r="U1798" s="89">
        <v>46132.0</v>
      </c>
      <c r="V1798" s="84" t="s">
        <v>4293</v>
      </c>
      <c r="W1798" s="90"/>
    </row>
    <row r="1799">
      <c r="A1799" s="83" t="s">
        <v>4294</v>
      </c>
      <c r="B1799" s="84" t="s">
        <v>4295</v>
      </c>
      <c r="C1799" s="84" t="s">
        <v>533</v>
      </c>
      <c r="D1799" s="86">
        <v>18.0</v>
      </c>
      <c r="E1799" s="86">
        <v>-0.15</v>
      </c>
      <c r="F1799" s="86">
        <v>-0.83</v>
      </c>
      <c r="G1799" s="87" t="s">
        <v>529</v>
      </c>
      <c r="H1799" s="86">
        <v>-2.18</v>
      </c>
      <c r="I1799" s="86">
        <v>1.0</v>
      </c>
      <c r="J1799" s="86">
        <v>102.0</v>
      </c>
      <c r="K1799" s="86">
        <v>0.17</v>
      </c>
      <c r="L1799" s="86">
        <v>18.28</v>
      </c>
      <c r="M1799" s="86">
        <v>18.32</v>
      </c>
      <c r="N1799" s="86">
        <v>18.36</v>
      </c>
      <c r="O1799" s="86">
        <v>-6.0</v>
      </c>
      <c r="P1799" s="87" t="s">
        <v>833</v>
      </c>
      <c r="Q1799" s="86">
        <v>0.0</v>
      </c>
      <c r="R1799" s="86">
        <v>0.0</v>
      </c>
      <c r="S1799" s="88">
        <v>0.0</v>
      </c>
      <c r="T1799" s="88">
        <v>0.0</v>
      </c>
      <c r="U1799" s="89">
        <v>46132.0</v>
      </c>
      <c r="V1799" s="84"/>
      <c r="W1799" s="90"/>
    </row>
    <row r="1800">
      <c r="A1800" s="83" t="s">
        <v>4296</v>
      </c>
      <c r="B1800" s="84" t="s">
        <v>4297</v>
      </c>
      <c r="C1800" s="84" t="s">
        <v>552</v>
      </c>
      <c r="D1800" s="86">
        <v>55.9</v>
      </c>
      <c r="E1800" s="86">
        <v>-0.9</v>
      </c>
      <c r="F1800" s="86">
        <v>-1.58</v>
      </c>
      <c r="G1800" s="87" t="s">
        <v>664</v>
      </c>
      <c r="H1800" s="86">
        <v>-5.01</v>
      </c>
      <c r="I1800" s="86">
        <v>0.0</v>
      </c>
      <c r="J1800" s="86">
        <v>35.0</v>
      </c>
      <c r="K1800" s="86">
        <v>0.16</v>
      </c>
      <c r="L1800" s="86">
        <v>57.2</v>
      </c>
      <c r="M1800" s="86">
        <v>57.96</v>
      </c>
      <c r="N1800" s="86">
        <v>58.48</v>
      </c>
      <c r="O1800" s="86">
        <v>-4.0</v>
      </c>
      <c r="P1800" s="87" t="s">
        <v>562</v>
      </c>
      <c r="Q1800" s="86">
        <v>0.0</v>
      </c>
      <c r="R1800" s="86">
        <v>0.0</v>
      </c>
      <c r="S1800" s="88">
        <v>3.0</v>
      </c>
      <c r="T1800" s="88">
        <v>8.57</v>
      </c>
      <c r="U1800" s="89">
        <v>46132.0</v>
      </c>
      <c r="V1800" s="84"/>
      <c r="W1800" s="90"/>
    </row>
    <row r="1801">
      <c r="A1801" s="83" t="s">
        <v>4298</v>
      </c>
      <c r="B1801" s="84" t="s">
        <v>4299</v>
      </c>
      <c r="C1801" s="84" t="s">
        <v>761</v>
      </c>
      <c r="D1801" s="86">
        <v>9.26</v>
      </c>
      <c r="E1801" s="86">
        <v>-0.07</v>
      </c>
      <c r="F1801" s="86">
        <v>-0.75</v>
      </c>
      <c r="G1801" s="87" t="s">
        <v>549</v>
      </c>
      <c r="H1801" s="86">
        <v>-2.22</v>
      </c>
      <c r="I1801" s="86">
        <v>0.0</v>
      </c>
      <c r="J1801" s="86">
        <v>25.0</v>
      </c>
      <c r="K1801" s="86">
        <v>0.04</v>
      </c>
      <c r="L1801" s="86">
        <v>9.33</v>
      </c>
      <c r="M1801" s="86">
        <v>9.36</v>
      </c>
      <c r="N1801" s="86">
        <v>9.59</v>
      </c>
      <c r="O1801" s="86">
        <v>0.0</v>
      </c>
      <c r="P1801" s="87" t="s">
        <v>516</v>
      </c>
      <c r="Q1801" s="86">
        <v>0.0</v>
      </c>
      <c r="R1801" s="86">
        <v>0.0</v>
      </c>
      <c r="S1801" s="88">
        <v>0.0</v>
      </c>
      <c r="T1801" s="88">
        <v>0.0</v>
      </c>
      <c r="U1801" s="89">
        <v>46132.0</v>
      </c>
      <c r="V1801" s="84"/>
      <c r="W1801" s="90"/>
    </row>
    <row r="1802">
      <c r="A1802" s="83" t="s">
        <v>4300</v>
      </c>
      <c r="B1802" s="84" t="s">
        <v>4301</v>
      </c>
      <c r="C1802" s="84" t="s">
        <v>601</v>
      </c>
      <c r="D1802" s="86">
        <v>83.5</v>
      </c>
      <c r="E1802" s="86">
        <v>5.5</v>
      </c>
      <c r="F1802" s="86">
        <v>7.05</v>
      </c>
      <c r="G1802" s="87" t="s">
        <v>694</v>
      </c>
      <c r="H1802" s="86">
        <v>1.32</v>
      </c>
      <c r="I1802" s="86">
        <v>4.0</v>
      </c>
      <c r="J1802" s="86">
        <v>30947.0</v>
      </c>
      <c r="K1802" s="86">
        <v>18.78</v>
      </c>
      <c r="L1802" s="86">
        <v>77.54</v>
      </c>
      <c r="M1802" s="86">
        <v>76.28</v>
      </c>
      <c r="N1802" s="86">
        <v>71.82</v>
      </c>
      <c r="O1802" s="86">
        <v>4528.0</v>
      </c>
      <c r="P1802" s="87" t="s">
        <v>520</v>
      </c>
      <c r="Q1802" s="86">
        <v>0.0</v>
      </c>
      <c r="R1802" s="86">
        <v>42.0</v>
      </c>
      <c r="S1802" s="88">
        <v>16323.0</v>
      </c>
      <c r="T1802" s="88">
        <v>52.75</v>
      </c>
      <c r="U1802" s="89">
        <v>46132.0</v>
      </c>
      <c r="V1802" s="84" t="s">
        <v>4302</v>
      </c>
      <c r="W1802" s="90"/>
    </row>
    <row r="1803">
      <c r="A1803" s="83" t="s">
        <v>4303</v>
      </c>
      <c r="B1803" s="84" t="s">
        <v>4304</v>
      </c>
      <c r="C1803" s="84" t="s">
        <v>639</v>
      </c>
      <c r="D1803" s="86">
        <v>16.95</v>
      </c>
      <c r="E1803" s="86">
        <v>1.5</v>
      </c>
      <c r="F1803" s="86">
        <v>9.71</v>
      </c>
      <c r="G1803" s="87" t="s">
        <v>540</v>
      </c>
      <c r="H1803" s="86">
        <v>22.67</v>
      </c>
      <c r="I1803" s="86">
        <v>4.0</v>
      </c>
      <c r="J1803" s="86">
        <v>719.0</v>
      </c>
      <c r="K1803" s="86">
        <v>0.68</v>
      </c>
      <c r="L1803" s="86">
        <v>14.68</v>
      </c>
      <c r="M1803" s="86">
        <v>14.22</v>
      </c>
      <c r="N1803" s="86">
        <v>16.26</v>
      </c>
      <c r="O1803" s="86">
        <v>0.0</v>
      </c>
      <c r="P1803" s="87" t="s">
        <v>516</v>
      </c>
      <c r="Q1803" s="86">
        <v>0.0</v>
      </c>
      <c r="R1803" s="86">
        <v>0.0</v>
      </c>
      <c r="S1803" s="88">
        <v>0.0</v>
      </c>
      <c r="T1803" s="88">
        <v>0.0</v>
      </c>
      <c r="U1803" s="89">
        <v>46132.0</v>
      </c>
      <c r="V1803" s="84"/>
      <c r="W1803" s="90"/>
    </row>
    <row r="1804">
      <c r="A1804" s="83" t="s">
        <v>4305</v>
      </c>
      <c r="B1804" s="84" t="s">
        <v>4306</v>
      </c>
      <c r="C1804" s="84" t="s">
        <v>523</v>
      </c>
      <c r="D1804" s="86">
        <v>32.05</v>
      </c>
      <c r="E1804" s="86">
        <v>0.05</v>
      </c>
      <c r="F1804" s="86">
        <v>0.16</v>
      </c>
      <c r="G1804" s="87" t="s">
        <v>539</v>
      </c>
      <c r="H1804" s="86">
        <v>-0.77</v>
      </c>
      <c r="I1804" s="86">
        <v>0.0</v>
      </c>
      <c r="J1804" s="86">
        <v>70.0</v>
      </c>
      <c r="K1804" s="86">
        <v>0.12</v>
      </c>
      <c r="L1804" s="86">
        <v>32.12</v>
      </c>
      <c r="M1804" s="86">
        <v>32.36</v>
      </c>
      <c r="N1804" s="86">
        <v>32.59</v>
      </c>
      <c r="O1804" s="86">
        <v>-1.0</v>
      </c>
      <c r="P1804" s="87" t="s">
        <v>516</v>
      </c>
      <c r="Q1804" s="86">
        <v>0.0</v>
      </c>
      <c r="R1804" s="86">
        <v>0.0</v>
      </c>
      <c r="S1804" s="88">
        <v>2.0</v>
      </c>
      <c r="T1804" s="88">
        <v>2.86</v>
      </c>
      <c r="U1804" s="89">
        <v>46132.0</v>
      </c>
      <c r="V1804" s="84"/>
      <c r="W1804" s="90"/>
    </row>
    <row r="1805">
      <c r="A1805" s="83" t="s">
        <v>4307</v>
      </c>
      <c r="B1805" s="84" t="s">
        <v>4308</v>
      </c>
      <c r="C1805" s="84" t="s">
        <v>764</v>
      </c>
      <c r="D1805" s="86">
        <v>17.2</v>
      </c>
      <c r="E1805" s="86">
        <v>-0.25</v>
      </c>
      <c r="F1805" s="86">
        <v>-1.43</v>
      </c>
      <c r="G1805" s="87" t="s">
        <v>516</v>
      </c>
      <c r="H1805" s="86">
        <v>-3.96</v>
      </c>
      <c r="I1805" s="86">
        <v>0.0</v>
      </c>
      <c r="J1805" s="86">
        <v>35.0</v>
      </c>
      <c r="K1805" s="86">
        <v>0.07</v>
      </c>
      <c r="L1805" s="86">
        <v>17.44</v>
      </c>
      <c r="M1805" s="86">
        <v>17.36</v>
      </c>
      <c r="N1805" s="86">
        <v>17.51</v>
      </c>
      <c r="O1805" s="86">
        <v>0.0</v>
      </c>
      <c r="P1805" s="87" t="s">
        <v>664</v>
      </c>
      <c r="Q1805" s="86">
        <v>0.0</v>
      </c>
      <c r="R1805" s="86">
        <v>0.0</v>
      </c>
      <c r="S1805" s="88">
        <v>0.0</v>
      </c>
      <c r="T1805" s="88">
        <v>0.0</v>
      </c>
      <c r="U1805" s="89">
        <v>46132.0</v>
      </c>
      <c r="V1805" s="84"/>
      <c r="W1805" s="90"/>
    </row>
    <row r="1806">
      <c r="A1806" s="83" t="s">
        <v>4309</v>
      </c>
      <c r="B1806" s="84" t="s">
        <v>4310</v>
      </c>
      <c r="C1806" s="84" t="s">
        <v>538</v>
      </c>
      <c r="D1806" s="86">
        <v>342.0</v>
      </c>
      <c r="E1806" s="86">
        <v>3.5</v>
      </c>
      <c r="F1806" s="86">
        <v>1.03</v>
      </c>
      <c r="G1806" s="87" t="s">
        <v>520</v>
      </c>
      <c r="H1806" s="86">
        <v>10.16</v>
      </c>
      <c r="I1806" s="86">
        <v>2.0</v>
      </c>
      <c r="J1806" s="86">
        <v>11324.0</v>
      </c>
      <c r="K1806" s="86">
        <v>4.79</v>
      </c>
      <c r="L1806" s="86">
        <v>319.9</v>
      </c>
      <c r="M1806" s="86">
        <v>301.5</v>
      </c>
      <c r="N1806" s="86">
        <v>276.88</v>
      </c>
      <c r="O1806" s="86">
        <v>-1768.0</v>
      </c>
      <c r="P1806" s="87" t="s">
        <v>549</v>
      </c>
      <c r="Q1806" s="86">
        <v>-118.0</v>
      </c>
      <c r="R1806" s="86">
        <v>-77.0</v>
      </c>
      <c r="S1806" s="88">
        <v>6150.0</v>
      </c>
      <c r="T1806" s="88">
        <v>54.31</v>
      </c>
      <c r="U1806" s="89">
        <v>46132.0</v>
      </c>
      <c r="V1806" s="84"/>
      <c r="W1806" s="90"/>
    </row>
    <row r="1807">
      <c r="A1807" s="83" t="s">
        <v>4311</v>
      </c>
      <c r="B1807" s="84" t="s">
        <v>4312</v>
      </c>
      <c r="C1807" s="84" t="s">
        <v>639</v>
      </c>
      <c r="D1807" s="86">
        <v>2005.0</v>
      </c>
      <c r="E1807" s="86">
        <v>-65.0</v>
      </c>
      <c r="F1807" s="86">
        <v>-3.14</v>
      </c>
      <c r="G1807" s="87" t="s">
        <v>582</v>
      </c>
      <c r="H1807" s="86">
        <v>9.96</v>
      </c>
      <c r="I1807" s="86">
        <v>2.0</v>
      </c>
      <c r="J1807" s="86">
        <v>4046.0</v>
      </c>
      <c r="K1807" s="86">
        <v>0.72</v>
      </c>
      <c r="L1807" s="86">
        <v>1994.0</v>
      </c>
      <c r="M1807" s="86">
        <v>1864.0</v>
      </c>
      <c r="N1807" s="86">
        <v>1738.0</v>
      </c>
      <c r="O1807" s="86">
        <v>-1260.0</v>
      </c>
      <c r="P1807" s="87" t="s">
        <v>833</v>
      </c>
      <c r="Q1807" s="86">
        <v>-40.0</v>
      </c>
      <c r="R1807" s="86">
        <v>64.0</v>
      </c>
      <c r="S1807" s="88">
        <v>1253.0</v>
      </c>
      <c r="T1807" s="88">
        <v>30.97</v>
      </c>
      <c r="U1807" s="89">
        <v>46132.0</v>
      </c>
      <c r="V1807" s="84"/>
      <c r="W1807" s="90"/>
    </row>
    <row r="1808">
      <c r="A1808" s="83" t="s">
        <v>4313</v>
      </c>
      <c r="B1808" s="84" t="s">
        <v>4314</v>
      </c>
      <c r="C1808" s="84" t="s">
        <v>639</v>
      </c>
      <c r="D1808" s="86">
        <v>15.2</v>
      </c>
      <c r="E1808" s="86">
        <v>-0.15</v>
      </c>
      <c r="F1808" s="86">
        <v>-0.98</v>
      </c>
      <c r="G1808" s="87" t="s">
        <v>524</v>
      </c>
      <c r="H1808" s="86">
        <v>0.01</v>
      </c>
      <c r="I1808" s="86">
        <v>0.0</v>
      </c>
      <c r="J1808" s="86">
        <v>2622.0</v>
      </c>
      <c r="K1808" s="86">
        <v>0.44</v>
      </c>
      <c r="L1808" s="86">
        <v>15.27</v>
      </c>
      <c r="M1808" s="86">
        <v>15.2</v>
      </c>
      <c r="N1808" s="86">
        <v>15.18</v>
      </c>
      <c r="O1808" s="86">
        <v>-199.0</v>
      </c>
      <c r="P1808" s="87" t="s">
        <v>585</v>
      </c>
      <c r="Q1808" s="86">
        <v>0.0</v>
      </c>
      <c r="R1808" s="86">
        <v>-7.0</v>
      </c>
      <c r="S1808" s="88">
        <v>592.0</v>
      </c>
      <c r="T1808" s="88">
        <v>22.58</v>
      </c>
      <c r="U1808" s="89">
        <v>46132.0</v>
      </c>
      <c r="V1808" s="84"/>
      <c r="W1808" s="90"/>
    </row>
    <row r="1809">
      <c r="A1809" s="83" t="s">
        <v>4315</v>
      </c>
      <c r="B1809" s="84" t="s">
        <v>4316</v>
      </c>
      <c r="C1809" s="84" t="s">
        <v>961</v>
      </c>
      <c r="D1809" s="86">
        <v>123.0</v>
      </c>
      <c r="E1809" s="86">
        <v>6.5</v>
      </c>
      <c r="F1809" s="86">
        <v>5.58</v>
      </c>
      <c r="G1809" s="87" t="s">
        <v>694</v>
      </c>
      <c r="H1809" s="86">
        <v>6.52</v>
      </c>
      <c r="I1809" s="86">
        <v>0.0</v>
      </c>
      <c r="J1809" s="86">
        <v>149.0</v>
      </c>
      <c r="K1809" s="86">
        <v>0.39</v>
      </c>
      <c r="L1809" s="86">
        <v>114.6</v>
      </c>
      <c r="M1809" s="86">
        <v>115.0</v>
      </c>
      <c r="N1809" s="86">
        <v>110.25</v>
      </c>
      <c r="O1809" s="86">
        <v>7.0</v>
      </c>
      <c r="P1809" s="87" t="s">
        <v>520</v>
      </c>
      <c r="Q1809" s="86">
        <v>0.0</v>
      </c>
      <c r="R1809" s="86">
        <v>0.0</v>
      </c>
      <c r="S1809" s="88">
        <v>51.0</v>
      </c>
      <c r="T1809" s="88">
        <v>34.23</v>
      </c>
      <c r="U1809" s="89">
        <v>46132.0</v>
      </c>
      <c r="V1809" s="84"/>
      <c r="W1809" s="90"/>
    </row>
    <row r="1810">
      <c r="A1810" s="83" t="s">
        <v>4317</v>
      </c>
      <c r="B1810" s="84" t="s">
        <v>4318</v>
      </c>
      <c r="C1810" s="84" t="s">
        <v>601</v>
      </c>
      <c r="D1810" s="86">
        <v>51.7</v>
      </c>
      <c r="E1810" s="86">
        <v>-0.7</v>
      </c>
      <c r="F1810" s="86">
        <v>-1.34</v>
      </c>
      <c r="G1810" s="87" t="s">
        <v>524</v>
      </c>
      <c r="H1810" s="86">
        <v>-0.73</v>
      </c>
      <c r="I1810" s="86">
        <v>0.0</v>
      </c>
      <c r="J1810" s="86">
        <v>590.0</v>
      </c>
      <c r="K1810" s="86">
        <v>0.74</v>
      </c>
      <c r="L1810" s="86">
        <v>52.38</v>
      </c>
      <c r="M1810" s="86">
        <v>51.14</v>
      </c>
      <c r="N1810" s="86">
        <v>50.19</v>
      </c>
      <c r="O1810" s="86">
        <v>111.0</v>
      </c>
      <c r="P1810" s="87" t="s">
        <v>534</v>
      </c>
      <c r="Q1810" s="86">
        <v>0.0</v>
      </c>
      <c r="R1810" s="86">
        <v>-5.0</v>
      </c>
      <c r="S1810" s="88">
        <v>152.0</v>
      </c>
      <c r="T1810" s="88">
        <v>25.76</v>
      </c>
      <c r="U1810" s="89">
        <v>46132.0</v>
      </c>
      <c r="V1810" s="84"/>
      <c r="W1810" s="90"/>
    </row>
    <row r="1811">
      <c r="A1811" s="83" t="s">
        <v>4319</v>
      </c>
      <c r="B1811" s="84" t="s">
        <v>4320</v>
      </c>
      <c r="C1811" s="84" t="s">
        <v>639</v>
      </c>
      <c r="D1811" s="86">
        <v>53.9</v>
      </c>
      <c r="E1811" s="86">
        <v>4.85</v>
      </c>
      <c r="F1811" s="86">
        <v>9.89</v>
      </c>
      <c r="G1811" s="87" t="s">
        <v>694</v>
      </c>
      <c r="H1811" s="86">
        <v>13.22</v>
      </c>
      <c r="I1811" s="86">
        <v>3.0</v>
      </c>
      <c r="J1811" s="86">
        <v>1097.0</v>
      </c>
      <c r="K1811" s="86">
        <v>2.33</v>
      </c>
      <c r="L1811" s="86">
        <v>47.46</v>
      </c>
      <c r="M1811" s="86">
        <v>46.73</v>
      </c>
      <c r="N1811" s="86">
        <v>45.75</v>
      </c>
      <c r="O1811" s="86">
        <v>207.0</v>
      </c>
      <c r="P1811" s="87" t="s">
        <v>694</v>
      </c>
      <c r="Q1811" s="86">
        <v>0.0</v>
      </c>
      <c r="R1811" s="86">
        <v>-2.0</v>
      </c>
      <c r="S1811" s="88">
        <v>342.0</v>
      </c>
      <c r="T1811" s="88">
        <v>31.18</v>
      </c>
      <c r="U1811" s="89">
        <v>46132.0</v>
      </c>
      <c r="V1811" s="84"/>
      <c r="W1811" s="90"/>
    </row>
    <row r="1812">
      <c r="A1812" s="83" t="s">
        <v>4321</v>
      </c>
      <c r="B1812" s="84" t="s">
        <v>4322</v>
      </c>
      <c r="C1812" s="84" t="s">
        <v>523</v>
      </c>
      <c r="D1812" s="86">
        <v>79.5</v>
      </c>
      <c r="E1812" s="86">
        <v>-0.7</v>
      </c>
      <c r="F1812" s="86">
        <v>-0.87</v>
      </c>
      <c r="G1812" s="87" t="s">
        <v>529</v>
      </c>
      <c r="H1812" s="86">
        <v>-1.23</v>
      </c>
      <c r="I1812" s="86">
        <v>0.0</v>
      </c>
      <c r="J1812" s="86">
        <v>179.0</v>
      </c>
      <c r="K1812" s="86">
        <v>0.34</v>
      </c>
      <c r="L1812" s="86">
        <v>81.64</v>
      </c>
      <c r="M1812" s="86">
        <v>80.34</v>
      </c>
      <c r="N1812" s="86">
        <v>80.09</v>
      </c>
      <c r="O1812" s="86">
        <v>-4.0</v>
      </c>
      <c r="P1812" s="87" t="s">
        <v>516</v>
      </c>
      <c r="Q1812" s="86">
        <v>0.0</v>
      </c>
      <c r="R1812" s="86">
        <v>-5.0</v>
      </c>
      <c r="S1812" s="88">
        <v>34.0</v>
      </c>
      <c r="T1812" s="88">
        <v>18.99</v>
      </c>
      <c r="U1812" s="89">
        <v>46132.0</v>
      </c>
      <c r="V1812" s="84"/>
      <c r="W1812" s="90"/>
    </row>
    <row r="1813">
      <c r="A1813" s="83" t="s">
        <v>4323</v>
      </c>
      <c r="B1813" s="84" t="s">
        <v>4324</v>
      </c>
      <c r="C1813" s="84" t="s">
        <v>533</v>
      </c>
      <c r="D1813" s="86">
        <v>430.5</v>
      </c>
      <c r="E1813" s="86">
        <v>39.0</v>
      </c>
      <c r="F1813" s="86">
        <v>9.96</v>
      </c>
      <c r="G1813" s="87" t="s">
        <v>525</v>
      </c>
      <c r="H1813" s="86">
        <v>16.66</v>
      </c>
      <c r="I1813" s="86">
        <v>3.0</v>
      </c>
      <c r="J1813" s="86">
        <v>33909.0</v>
      </c>
      <c r="K1813" s="86">
        <v>6.44</v>
      </c>
      <c r="L1813" s="86">
        <v>394.0</v>
      </c>
      <c r="M1813" s="86">
        <v>385.7</v>
      </c>
      <c r="N1813" s="86">
        <v>364.3</v>
      </c>
      <c r="O1813" s="86">
        <v>4063.0</v>
      </c>
      <c r="P1813" s="87" t="s">
        <v>589</v>
      </c>
      <c r="Q1813" s="86">
        <v>0.0</v>
      </c>
      <c r="R1813" s="86">
        <v>571.0</v>
      </c>
      <c r="S1813" s="88">
        <v>14946.0</v>
      </c>
      <c r="T1813" s="88">
        <v>44.08</v>
      </c>
      <c r="U1813" s="89">
        <v>46132.0</v>
      </c>
      <c r="V1813" s="84"/>
      <c r="W1813" s="90"/>
    </row>
    <row r="1814">
      <c r="A1814" s="83" t="s">
        <v>4325</v>
      </c>
      <c r="B1814" s="84" t="s">
        <v>4326</v>
      </c>
      <c r="C1814" s="84" t="s">
        <v>515</v>
      </c>
      <c r="D1814" s="86">
        <v>32.2</v>
      </c>
      <c r="E1814" s="86">
        <v>-0.5</v>
      </c>
      <c r="F1814" s="86">
        <v>-1.53</v>
      </c>
      <c r="G1814" s="87" t="s">
        <v>553</v>
      </c>
      <c r="H1814" s="86">
        <v>-1.5</v>
      </c>
      <c r="I1814" s="86">
        <v>0.0</v>
      </c>
      <c r="J1814" s="86">
        <v>34063.0</v>
      </c>
      <c r="K1814" s="86">
        <v>0.24</v>
      </c>
      <c r="L1814" s="86">
        <v>32.94</v>
      </c>
      <c r="M1814" s="86">
        <v>32.82</v>
      </c>
      <c r="N1814" s="86">
        <v>32.14</v>
      </c>
      <c r="O1814" s="86">
        <v>4504.0</v>
      </c>
      <c r="P1814" s="87" t="s">
        <v>554</v>
      </c>
      <c r="Q1814" s="86">
        <v>-9250.0</v>
      </c>
      <c r="R1814" s="86">
        <v>-4.0</v>
      </c>
      <c r="S1814" s="88">
        <v>6632.0</v>
      </c>
      <c r="T1814" s="88">
        <v>19.47</v>
      </c>
      <c r="U1814" s="89">
        <v>46132.0</v>
      </c>
      <c r="V1814" s="84"/>
      <c r="W1814" s="90"/>
    </row>
    <row r="1815">
      <c r="A1815" s="83" t="s">
        <v>4327</v>
      </c>
      <c r="B1815" s="84" t="s">
        <v>4328</v>
      </c>
      <c r="C1815" s="84" t="s">
        <v>533</v>
      </c>
      <c r="D1815" s="86">
        <v>54.6</v>
      </c>
      <c r="E1815" s="86">
        <v>0.4</v>
      </c>
      <c r="F1815" s="86">
        <v>0.74</v>
      </c>
      <c r="G1815" s="87" t="s">
        <v>694</v>
      </c>
      <c r="H1815" s="86">
        <v>4.03</v>
      </c>
      <c r="I1815" s="86">
        <v>0.0</v>
      </c>
      <c r="J1815" s="86">
        <v>639.0</v>
      </c>
      <c r="K1815" s="86">
        <v>0.63</v>
      </c>
      <c r="L1815" s="86">
        <v>52.82</v>
      </c>
      <c r="M1815" s="86">
        <v>52.23</v>
      </c>
      <c r="N1815" s="86">
        <v>50.08</v>
      </c>
      <c r="O1815" s="86">
        <v>55.0</v>
      </c>
      <c r="P1815" s="87" t="s">
        <v>540</v>
      </c>
      <c r="Q1815" s="86">
        <v>0.0</v>
      </c>
      <c r="R1815" s="86">
        <v>0.0</v>
      </c>
      <c r="S1815" s="88">
        <v>154.0</v>
      </c>
      <c r="T1815" s="88">
        <v>24.1</v>
      </c>
      <c r="U1815" s="89">
        <v>46132.0</v>
      </c>
      <c r="V1815" s="84"/>
      <c r="W1815" s="90"/>
    </row>
    <row r="1816">
      <c r="A1816" s="83" t="s">
        <v>4329</v>
      </c>
      <c r="B1816" s="84" t="s">
        <v>4330</v>
      </c>
      <c r="C1816" s="84" t="s">
        <v>552</v>
      </c>
      <c r="D1816" s="86">
        <v>361.5</v>
      </c>
      <c r="E1816" s="86">
        <v>13.0</v>
      </c>
      <c r="F1816" s="86">
        <v>3.73</v>
      </c>
      <c r="G1816" s="87" t="s">
        <v>539</v>
      </c>
      <c r="H1816" s="86">
        <v>-5.68</v>
      </c>
      <c r="I1816" s="86">
        <v>2.0</v>
      </c>
      <c r="J1816" s="86">
        <v>282.0</v>
      </c>
      <c r="K1816" s="86">
        <v>1.18</v>
      </c>
      <c r="L1816" s="86">
        <v>357.9</v>
      </c>
      <c r="M1816" s="86">
        <v>361.95</v>
      </c>
      <c r="N1816" s="86">
        <v>353.4</v>
      </c>
      <c r="O1816" s="86">
        <v>-6.0</v>
      </c>
      <c r="P1816" s="87" t="s">
        <v>516</v>
      </c>
      <c r="Q1816" s="86">
        <v>0.0</v>
      </c>
      <c r="R1816" s="86">
        <v>0.0</v>
      </c>
      <c r="S1816" s="88">
        <v>91.0</v>
      </c>
      <c r="T1816" s="88">
        <v>32.27</v>
      </c>
      <c r="U1816" s="89">
        <v>46132.0</v>
      </c>
      <c r="V1816" s="84"/>
      <c r="W1816" s="90"/>
    </row>
    <row r="1817">
      <c r="A1817" s="83" t="s">
        <v>4331</v>
      </c>
      <c r="B1817" s="84" t="s">
        <v>4332</v>
      </c>
      <c r="C1817" s="84" t="s">
        <v>523</v>
      </c>
      <c r="D1817" s="86">
        <v>37.0</v>
      </c>
      <c r="E1817" s="86">
        <v>-0.35</v>
      </c>
      <c r="F1817" s="86">
        <v>-0.94</v>
      </c>
      <c r="G1817" s="87" t="s">
        <v>524</v>
      </c>
      <c r="H1817" s="86">
        <v>-1.87</v>
      </c>
      <c r="I1817" s="86">
        <v>2.0</v>
      </c>
      <c r="J1817" s="86">
        <v>62.0</v>
      </c>
      <c r="K1817" s="86">
        <v>0.1</v>
      </c>
      <c r="L1817" s="86">
        <v>37.28</v>
      </c>
      <c r="M1817" s="86">
        <v>38.01</v>
      </c>
      <c r="N1817" s="86">
        <v>37.04</v>
      </c>
      <c r="O1817" s="86">
        <v>-4.0</v>
      </c>
      <c r="P1817" s="87" t="s">
        <v>529</v>
      </c>
      <c r="Q1817" s="86">
        <v>0.0</v>
      </c>
      <c r="R1817" s="86">
        <v>0.0</v>
      </c>
      <c r="S1817" s="88">
        <v>7.0</v>
      </c>
      <c r="T1817" s="88">
        <v>11.29</v>
      </c>
      <c r="U1817" s="89">
        <v>46132.0</v>
      </c>
      <c r="V1817" s="84"/>
      <c r="W1817" s="90"/>
    </row>
    <row r="1818">
      <c r="A1818" s="83" t="s">
        <v>4333</v>
      </c>
      <c r="B1818" s="84" t="s">
        <v>4334</v>
      </c>
      <c r="C1818" s="84" t="s">
        <v>601</v>
      </c>
      <c r="D1818" s="86">
        <v>13.55</v>
      </c>
      <c r="E1818" s="86">
        <v>-0.2</v>
      </c>
      <c r="F1818" s="86">
        <v>-1.45</v>
      </c>
      <c r="G1818" s="87" t="s">
        <v>585</v>
      </c>
      <c r="H1818" s="86">
        <v>1.25</v>
      </c>
      <c r="I1818" s="86">
        <v>1.0</v>
      </c>
      <c r="J1818" s="86">
        <v>4238.0</v>
      </c>
      <c r="K1818" s="86">
        <v>0.61</v>
      </c>
      <c r="L1818" s="86">
        <v>13.71</v>
      </c>
      <c r="M1818" s="86">
        <v>13.44</v>
      </c>
      <c r="N1818" s="86">
        <v>13.57</v>
      </c>
      <c r="O1818" s="86">
        <v>-97.0</v>
      </c>
      <c r="P1818" s="87" t="s">
        <v>582</v>
      </c>
      <c r="Q1818" s="86">
        <v>0.0</v>
      </c>
      <c r="R1818" s="86">
        <v>-88.0</v>
      </c>
      <c r="S1818" s="88">
        <v>0.0</v>
      </c>
      <c r="T1818" s="88">
        <v>0.0</v>
      </c>
      <c r="U1818" s="89">
        <v>46132.0</v>
      </c>
      <c r="V1818" s="84"/>
      <c r="W1818" s="90"/>
    </row>
    <row r="1819">
      <c r="A1819" s="83" t="s">
        <v>4335</v>
      </c>
      <c r="B1819" s="84" t="s">
        <v>4336</v>
      </c>
      <c r="C1819" s="84" t="s">
        <v>561</v>
      </c>
      <c r="D1819" s="86">
        <v>10.45</v>
      </c>
      <c r="E1819" s="86">
        <v>0.3</v>
      </c>
      <c r="F1819" s="86">
        <v>2.96</v>
      </c>
      <c r="G1819" s="87" t="s">
        <v>539</v>
      </c>
      <c r="H1819" s="86">
        <v>-1.31</v>
      </c>
      <c r="I1819" s="86">
        <v>0.0</v>
      </c>
      <c r="J1819" s="86">
        <v>292.0</v>
      </c>
      <c r="K1819" s="86">
        <v>0.32</v>
      </c>
      <c r="L1819" s="86">
        <v>10.27</v>
      </c>
      <c r="M1819" s="86">
        <v>10.29</v>
      </c>
      <c r="N1819" s="86">
        <v>10.17</v>
      </c>
      <c r="O1819" s="86">
        <v>46.0</v>
      </c>
      <c r="P1819" s="87" t="s">
        <v>674</v>
      </c>
      <c r="Q1819" s="86">
        <v>0.0</v>
      </c>
      <c r="R1819" s="86">
        <v>0.0</v>
      </c>
      <c r="S1819" s="88">
        <v>13.0</v>
      </c>
      <c r="T1819" s="88">
        <v>4.45</v>
      </c>
      <c r="U1819" s="89">
        <v>46132.0</v>
      </c>
      <c r="V1819" s="84"/>
      <c r="W1819" s="90"/>
    </row>
    <row r="1820">
      <c r="A1820" s="83" t="s">
        <v>4337</v>
      </c>
      <c r="B1820" s="84" t="s">
        <v>4338</v>
      </c>
      <c r="C1820" s="84" t="s">
        <v>523</v>
      </c>
      <c r="D1820" s="86">
        <v>106.0</v>
      </c>
      <c r="E1820" s="86">
        <v>0.0</v>
      </c>
      <c r="F1820" s="86">
        <v>0.0</v>
      </c>
      <c r="G1820" s="87" t="s">
        <v>529</v>
      </c>
      <c r="H1820" s="86">
        <v>-0.93</v>
      </c>
      <c r="I1820" s="86">
        <v>0.0</v>
      </c>
      <c r="J1820" s="86">
        <v>10.0</v>
      </c>
      <c r="K1820" s="86">
        <v>0.04</v>
      </c>
      <c r="L1820" s="86">
        <v>106.7</v>
      </c>
      <c r="M1820" s="86">
        <v>107.25</v>
      </c>
      <c r="N1820" s="86">
        <v>108.0</v>
      </c>
      <c r="O1820" s="86">
        <v>0.0</v>
      </c>
      <c r="P1820" s="87" t="s">
        <v>516</v>
      </c>
      <c r="Q1820" s="86">
        <v>0.0</v>
      </c>
      <c r="R1820" s="86">
        <v>0.0</v>
      </c>
      <c r="S1820" s="88">
        <v>1.0</v>
      </c>
      <c r="T1820" s="88">
        <v>10.0</v>
      </c>
      <c r="U1820" s="89">
        <v>46132.0</v>
      </c>
      <c r="V1820" s="84"/>
      <c r="W1820" s="90"/>
    </row>
    <row r="1821">
      <c r="A1821" s="83" t="s">
        <v>4339</v>
      </c>
      <c r="B1821" s="84" t="s">
        <v>4340</v>
      </c>
      <c r="C1821" s="84" t="s">
        <v>538</v>
      </c>
      <c r="D1821" s="86">
        <v>118.5</v>
      </c>
      <c r="E1821" s="86">
        <v>-2.0</v>
      </c>
      <c r="F1821" s="86">
        <v>-1.66</v>
      </c>
      <c r="G1821" s="87" t="s">
        <v>566</v>
      </c>
      <c r="H1821" s="86">
        <v>-0.39</v>
      </c>
      <c r="I1821" s="86">
        <v>0.0</v>
      </c>
      <c r="J1821" s="86">
        <v>6192.0</v>
      </c>
      <c r="K1821" s="86">
        <v>4.28</v>
      </c>
      <c r="L1821" s="86">
        <v>119.7</v>
      </c>
      <c r="M1821" s="86">
        <v>115.45</v>
      </c>
      <c r="N1821" s="86">
        <v>109.4</v>
      </c>
      <c r="O1821" s="86">
        <v>644.0</v>
      </c>
      <c r="P1821" s="87" t="s">
        <v>540</v>
      </c>
      <c r="Q1821" s="86">
        <v>0.0</v>
      </c>
      <c r="R1821" s="86">
        <v>-70.0</v>
      </c>
      <c r="S1821" s="88">
        <v>2701.0</v>
      </c>
      <c r="T1821" s="88">
        <v>43.62</v>
      </c>
      <c r="U1821" s="89">
        <v>46132.0</v>
      </c>
      <c r="V1821" s="84"/>
      <c r="W1821" s="90"/>
    </row>
    <row r="1822">
      <c r="A1822" s="83" t="s">
        <v>4341</v>
      </c>
      <c r="B1822" s="84" t="s">
        <v>4342</v>
      </c>
      <c r="C1822" s="84" t="s">
        <v>543</v>
      </c>
      <c r="D1822" s="86">
        <v>27.7</v>
      </c>
      <c r="E1822" s="86">
        <v>0.95</v>
      </c>
      <c r="F1822" s="86">
        <v>3.55</v>
      </c>
      <c r="G1822" s="87" t="s">
        <v>589</v>
      </c>
      <c r="H1822" s="86">
        <v>4.96</v>
      </c>
      <c r="I1822" s="86">
        <v>0.0</v>
      </c>
      <c r="J1822" s="86">
        <v>4964.0</v>
      </c>
      <c r="K1822" s="86">
        <v>0.46</v>
      </c>
      <c r="L1822" s="86">
        <v>27.14</v>
      </c>
      <c r="M1822" s="86">
        <v>26.98</v>
      </c>
      <c r="N1822" s="86">
        <v>27.33</v>
      </c>
      <c r="O1822" s="86">
        <v>1256.0</v>
      </c>
      <c r="P1822" s="87" t="s">
        <v>589</v>
      </c>
      <c r="Q1822" s="86">
        <v>-1.0</v>
      </c>
      <c r="R1822" s="86">
        <v>-12.0</v>
      </c>
      <c r="S1822" s="88">
        <v>1347.0</v>
      </c>
      <c r="T1822" s="88">
        <v>27.14</v>
      </c>
      <c r="U1822" s="89">
        <v>46132.0</v>
      </c>
      <c r="V1822" s="84"/>
      <c r="W1822" s="90"/>
    </row>
    <row r="1823">
      <c r="A1823" s="83" t="s">
        <v>4343</v>
      </c>
      <c r="B1823" s="84" t="s">
        <v>4344</v>
      </c>
      <c r="C1823" s="84" t="s">
        <v>623</v>
      </c>
      <c r="D1823" s="86">
        <v>26.15</v>
      </c>
      <c r="E1823" s="86">
        <v>-0.15</v>
      </c>
      <c r="F1823" s="86">
        <v>-0.57</v>
      </c>
      <c r="G1823" s="87" t="s">
        <v>544</v>
      </c>
      <c r="H1823" s="86">
        <v>-1.14</v>
      </c>
      <c r="I1823" s="86">
        <v>0.0</v>
      </c>
      <c r="J1823" s="86">
        <v>13617.0</v>
      </c>
      <c r="K1823" s="86">
        <v>0.25</v>
      </c>
      <c r="L1823" s="86">
        <v>26.36</v>
      </c>
      <c r="M1823" s="86">
        <v>26.48</v>
      </c>
      <c r="N1823" s="86">
        <v>26.41</v>
      </c>
      <c r="O1823" s="86">
        <v>-3986.0</v>
      </c>
      <c r="P1823" s="87" t="s">
        <v>516</v>
      </c>
      <c r="Q1823" s="86">
        <v>-238.0</v>
      </c>
      <c r="R1823" s="86">
        <v>-161.0</v>
      </c>
      <c r="S1823" s="88">
        <v>1165.0</v>
      </c>
      <c r="T1823" s="88">
        <v>8.56</v>
      </c>
      <c r="U1823" s="89">
        <v>46132.0</v>
      </c>
      <c r="V1823" s="84" t="s">
        <v>4345</v>
      </c>
      <c r="W1823" s="90"/>
    </row>
    <row r="1824">
      <c r="A1824" s="83" t="s">
        <v>4346</v>
      </c>
      <c r="B1824" s="84" t="s">
        <v>4347</v>
      </c>
      <c r="C1824" s="84" t="s">
        <v>561</v>
      </c>
      <c r="D1824" s="86">
        <v>9.45</v>
      </c>
      <c r="E1824" s="86">
        <v>0.0</v>
      </c>
      <c r="F1824" s="86">
        <v>0.0</v>
      </c>
      <c r="G1824" s="87" t="s">
        <v>529</v>
      </c>
      <c r="H1824" s="86">
        <v>-1.54</v>
      </c>
      <c r="I1824" s="86">
        <v>0.0</v>
      </c>
      <c r="J1824" s="86">
        <v>5.0</v>
      </c>
      <c r="K1824" s="86">
        <v>0.01</v>
      </c>
      <c r="L1824" s="86">
        <v>9.56</v>
      </c>
      <c r="M1824" s="86">
        <v>9.52</v>
      </c>
      <c r="N1824" s="86">
        <v>9.6</v>
      </c>
      <c r="O1824" s="86">
        <v>2.0</v>
      </c>
      <c r="P1824" s="87" t="s">
        <v>539</v>
      </c>
      <c r="Q1824" s="86">
        <v>0.0</v>
      </c>
      <c r="R1824" s="86">
        <v>0.0</v>
      </c>
      <c r="S1824" s="88">
        <v>0.0</v>
      </c>
      <c r="T1824" s="88">
        <v>0.0</v>
      </c>
      <c r="U1824" s="89">
        <v>46132.0</v>
      </c>
      <c r="V1824" s="84"/>
      <c r="W1824" s="90"/>
    </row>
    <row r="1825">
      <c r="A1825" s="83" t="s">
        <v>4348</v>
      </c>
      <c r="B1825" s="84" t="s">
        <v>4349</v>
      </c>
      <c r="C1825" s="84" t="s">
        <v>639</v>
      </c>
      <c r="D1825" s="86">
        <v>72.1</v>
      </c>
      <c r="E1825" s="86">
        <v>0.3</v>
      </c>
      <c r="F1825" s="86">
        <v>0.42</v>
      </c>
      <c r="G1825" s="87" t="s">
        <v>540</v>
      </c>
      <c r="H1825" s="86">
        <v>2.68</v>
      </c>
      <c r="I1825" s="86">
        <v>0.0</v>
      </c>
      <c r="J1825" s="86">
        <v>952.0</v>
      </c>
      <c r="K1825" s="86">
        <v>1.42</v>
      </c>
      <c r="L1825" s="86">
        <v>71.1</v>
      </c>
      <c r="M1825" s="86">
        <v>69.99</v>
      </c>
      <c r="N1825" s="86">
        <v>70.25</v>
      </c>
      <c r="O1825" s="86">
        <v>220.0</v>
      </c>
      <c r="P1825" s="87" t="s">
        <v>520</v>
      </c>
      <c r="Q1825" s="86">
        <v>0.0</v>
      </c>
      <c r="R1825" s="86">
        <v>1.0</v>
      </c>
      <c r="S1825" s="88">
        <v>161.0</v>
      </c>
      <c r="T1825" s="88">
        <v>16.91</v>
      </c>
      <c r="U1825" s="89">
        <v>46132.0</v>
      </c>
      <c r="V1825" s="84"/>
      <c r="W1825" s="90"/>
    </row>
    <row r="1826">
      <c r="A1826" s="83" t="s">
        <v>4350</v>
      </c>
      <c r="B1826" s="84" t="s">
        <v>4351</v>
      </c>
      <c r="C1826" s="84" t="s">
        <v>561</v>
      </c>
      <c r="D1826" s="86">
        <v>55.1</v>
      </c>
      <c r="E1826" s="86">
        <v>5.0</v>
      </c>
      <c r="F1826" s="86">
        <v>9.98</v>
      </c>
      <c r="G1826" s="87" t="s">
        <v>694</v>
      </c>
      <c r="H1826" s="86">
        <v>11.73</v>
      </c>
      <c r="I1826" s="86">
        <v>1.0</v>
      </c>
      <c r="J1826" s="86">
        <v>2735.0</v>
      </c>
      <c r="K1826" s="86">
        <v>3.41</v>
      </c>
      <c r="L1826" s="86">
        <v>50.2</v>
      </c>
      <c r="M1826" s="86">
        <v>48.97</v>
      </c>
      <c r="N1826" s="86">
        <v>48.41</v>
      </c>
      <c r="O1826" s="86">
        <v>214.0</v>
      </c>
      <c r="P1826" s="87" t="s">
        <v>540</v>
      </c>
      <c r="Q1826" s="86">
        <v>0.0</v>
      </c>
      <c r="R1826" s="86">
        <v>14.0</v>
      </c>
      <c r="S1826" s="88">
        <v>1025.0</v>
      </c>
      <c r="T1826" s="88">
        <v>37.48</v>
      </c>
      <c r="U1826" s="89">
        <v>46132.0</v>
      </c>
      <c r="V1826" s="84"/>
      <c r="W1826" s="90"/>
    </row>
    <row r="1827">
      <c r="A1827" s="83" t="s">
        <v>4352</v>
      </c>
      <c r="B1827" s="84" t="s">
        <v>4353</v>
      </c>
      <c r="C1827" s="84" t="s">
        <v>538</v>
      </c>
      <c r="D1827" s="86">
        <v>83.4</v>
      </c>
      <c r="E1827" s="86">
        <v>7.5</v>
      </c>
      <c r="F1827" s="86">
        <v>9.88</v>
      </c>
      <c r="G1827" s="87" t="s">
        <v>520</v>
      </c>
      <c r="H1827" s="86">
        <v>13.01</v>
      </c>
      <c r="I1827" s="86">
        <v>5.0</v>
      </c>
      <c r="J1827" s="86">
        <v>186.0</v>
      </c>
      <c r="K1827" s="86">
        <v>0.4</v>
      </c>
      <c r="L1827" s="86">
        <v>74.44</v>
      </c>
      <c r="M1827" s="86">
        <v>70.29</v>
      </c>
      <c r="N1827" s="86">
        <v>63.85</v>
      </c>
      <c r="O1827" s="86">
        <v>-5.0</v>
      </c>
      <c r="P1827" s="87" t="s">
        <v>553</v>
      </c>
      <c r="Q1827" s="86">
        <v>0.0</v>
      </c>
      <c r="R1827" s="86">
        <v>3.0</v>
      </c>
      <c r="S1827" s="88">
        <v>0.0</v>
      </c>
      <c r="T1827" s="88">
        <v>0.0</v>
      </c>
      <c r="U1827" s="89">
        <v>46132.0</v>
      </c>
      <c r="V1827" s="84"/>
      <c r="W1827" s="90"/>
    </row>
    <row r="1828">
      <c r="A1828" s="83" t="s">
        <v>4354</v>
      </c>
      <c r="B1828" s="84" t="s">
        <v>4355</v>
      </c>
      <c r="C1828" s="84" t="s">
        <v>956</v>
      </c>
      <c r="D1828" s="86">
        <v>6.1</v>
      </c>
      <c r="E1828" s="86">
        <v>-0.15</v>
      </c>
      <c r="F1828" s="86">
        <v>-2.4</v>
      </c>
      <c r="G1828" s="87" t="s">
        <v>585</v>
      </c>
      <c r="H1828" s="86">
        <v>-1.11</v>
      </c>
      <c r="I1828" s="86">
        <v>0.0</v>
      </c>
      <c r="J1828" s="86">
        <v>301.0</v>
      </c>
      <c r="K1828" s="86">
        <v>0.27</v>
      </c>
      <c r="L1828" s="86">
        <v>6.22</v>
      </c>
      <c r="M1828" s="86">
        <v>6.23</v>
      </c>
      <c r="N1828" s="86">
        <v>6.22</v>
      </c>
      <c r="O1828" s="86">
        <v>-73.0</v>
      </c>
      <c r="P1828" s="87" t="s">
        <v>553</v>
      </c>
      <c r="Q1828" s="86">
        <v>0.0</v>
      </c>
      <c r="R1828" s="86">
        <v>0.0</v>
      </c>
      <c r="S1828" s="88">
        <v>41.0</v>
      </c>
      <c r="T1828" s="88">
        <v>13.62</v>
      </c>
      <c r="U1828" s="89">
        <v>46132.0</v>
      </c>
      <c r="V1828" s="84"/>
      <c r="W1828" s="90"/>
    </row>
    <row r="1829">
      <c r="A1829" s="83" t="s">
        <v>4356</v>
      </c>
      <c r="B1829" s="84" t="s">
        <v>4357</v>
      </c>
      <c r="C1829" s="84" t="s">
        <v>523</v>
      </c>
      <c r="D1829" s="86">
        <v>40.4</v>
      </c>
      <c r="E1829" s="86">
        <v>-0.6</v>
      </c>
      <c r="F1829" s="86">
        <v>-1.46</v>
      </c>
      <c r="G1829" s="87" t="s">
        <v>773</v>
      </c>
      <c r="H1829" s="86">
        <v>-1.81</v>
      </c>
      <c r="I1829" s="86">
        <v>0.0</v>
      </c>
      <c r="J1829" s="86">
        <v>351.0</v>
      </c>
      <c r="K1829" s="86">
        <v>0.13</v>
      </c>
      <c r="L1829" s="86">
        <v>40.68</v>
      </c>
      <c r="M1829" s="86">
        <v>41.16</v>
      </c>
      <c r="N1829" s="86">
        <v>41.33</v>
      </c>
      <c r="O1829" s="86">
        <v>-9.0</v>
      </c>
      <c r="P1829" s="87" t="s">
        <v>773</v>
      </c>
      <c r="Q1829" s="86">
        <v>0.0</v>
      </c>
      <c r="R1829" s="86">
        <v>0.0</v>
      </c>
      <c r="S1829" s="88">
        <v>60.0</v>
      </c>
      <c r="T1829" s="88">
        <v>17.09</v>
      </c>
      <c r="U1829" s="89">
        <v>46132.0</v>
      </c>
      <c r="V1829" s="84"/>
      <c r="W1829" s="90"/>
    </row>
    <row r="1830">
      <c r="A1830" s="83" t="s">
        <v>4358</v>
      </c>
      <c r="B1830" s="84" t="s">
        <v>4359</v>
      </c>
      <c r="C1830" s="84" t="s">
        <v>557</v>
      </c>
      <c r="D1830" s="86">
        <v>38.1</v>
      </c>
      <c r="E1830" s="86">
        <v>1.0</v>
      </c>
      <c r="F1830" s="86">
        <v>2.7</v>
      </c>
      <c r="G1830" s="87" t="s">
        <v>578</v>
      </c>
      <c r="H1830" s="86">
        <v>4.9</v>
      </c>
      <c r="I1830" s="86">
        <v>0.0</v>
      </c>
      <c r="J1830" s="86">
        <v>63.0</v>
      </c>
      <c r="K1830" s="86">
        <v>0.17</v>
      </c>
      <c r="L1830" s="86">
        <v>36.96</v>
      </c>
      <c r="M1830" s="86">
        <v>36.45</v>
      </c>
      <c r="N1830" s="86">
        <v>36.49</v>
      </c>
      <c r="O1830" s="86">
        <v>5.0</v>
      </c>
      <c r="P1830" s="87" t="s">
        <v>575</v>
      </c>
      <c r="Q1830" s="86">
        <v>0.0</v>
      </c>
      <c r="R1830" s="86">
        <v>-9.0</v>
      </c>
      <c r="S1830" s="88">
        <v>3.0</v>
      </c>
      <c r="T1830" s="88">
        <v>4.76</v>
      </c>
      <c r="U1830" s="89">
        <v>46132.0</v>
      </c>
      <c r="V1830" s="84"/>
      <c r="W1830" s="90"/>
    </row>
    <row r="1831">
      <c r="A1831" s="83" t="s">
        <v>4360</v>
      </c>
      <c r="B1831" s="84" t="s">
        <v>4361</v>
      </c>
      <c r="C1831" s="84" t="s">
        <v>601</v>
      </c>
      <c r="D1831" s="86">
        <v>22.6</v>
      </c>
      <c r="E1831" s="86">
        <v>2.05</v>
      </c>
      <c r="F1831" s="86">
        <v>9.98</v>
      </c>
      <c r="G1831" s="87" t="s">
        <v>575</v>
      </c>
      <c r="H1831" s="86">
        <v>12.24</v>
      </c>
      <c r="I1831" s="86">
        <v>1.0</v>
      </c>
      <c r="J1831" s="86">
        <v>2518.0</v>
      </c>
      <c r="K1831" s="86">
        <v>1.51</v>
      </c>
      <c r="L1831" s="86">
        <v>21.02</v>
      </c>
      <c r="M1831" s="86">
        <v>20.66</v>
      </c>
      <c r="N1831" s="86">
        <v>20.49</v>
      </c>
      <c r="O1831" s="86">
        <v>305.0</v>
      </c>
      <c r="P1831" s="87" t="s">
        <v>575</v>
      </c>
      <c r="Q1831" s="86">
        <v>0.0</v>
      </c>
      <c r="R1831" s="86">
        <v>7.0</v>
      </c>
      <c r="S1831" s="88">
        <v>566.0</v>
      </c>
      <c r="T1831" s="88">
        <v>22.48</v>
      </c>
      <c r="U1831" s="89">
        <v>46132.0</v>
      </c>
      <c r="V1831" s="84"/>
      <c r="W1831" s="90"/>
    </row>
    <row r="1832">
      <c r="A1832" s="83" t="s">
        <v>4362</v>
      </c>
      <c r="B1832" s="84" t="s">
        <v>4363</v>
      </c>
      <c r="C1832" s="84" t="s">
        <v>561</v>
      </c>
      <c r="D1832" s="86">
        <v>166.5</v>
      </c>
      <c r="E1832" s="86">
        <v>15.0</v>
      </c>
      <c r="F1832" s="86">
        <v>9.9</v>
      </c>
      <c r="G1832" s="87" t="s">
        <v>578</v>
      </c>
      <c r="H1832" s="86">
        <v>26.23</v>
      </c>
      <c r="I1832" s="86">
        <v>4.0</v>
      </c>
      <c r="J1832" s="86">
        <v>7445.0</v>
      </c>
      <c r="K1832" s="86">
        <v>2.17</v>
      </c>
      <c r="L1832" s="86">
        <v>144.4</v>
      </c>
      <c r="M1832" s="86">
        <v>126.9</v>
      </c>
      <c r="N1832" s="86">
        <v>109.31</v>
      </c>
      <c r="O1832" s="86">
        <v>-408.0</v>
      </c>
      <c r="P1832" s="87" t="s">
        <v>833</v>
      </c>
      <c r="Q1832" s="86">
        <v>-246.0</v>
      </c>
      <c r="R1832" s="86">
        <v>153.0</v>
      </c>
      <c r="S1832" s="88">
        <v>0.0</v>
      </c>
      <c r="T1832" s="88">
        <v>0.0</v>
      </c>
      <c r="U1832" s="89">
        <v>46132.0</v>
      </c>
      <c r="V1832" s="84"/>
      <c r="W1832" s="90"/>
    </row>
    <row r="1833">
      <c r="A1833" s="83" t="s">
        <v>4364</v>
      </c>
      <c r="B1833" s="84" t="s">
        <v>4365</v>
      </c>
      <c r="C1833" s="84" t="s">
        <v>601</v>
      </c>
      <c r="D1833" s="86">
        <v>63.0</v>
      </c>
      <c r="E1833" s="86">
        <v>-3.3</v>
      </c>
      <c r="F1833" s="86">
        <v>-4.98</v>
      </c>
      <c r="G1833" s="87" t="s">
        <v>562</v>
      </c>
      <c r="H1833" s="86">
        <v>1.33</v>
      </c>
      <c r="I1833" s="86">
        <v>1.0</v>
      </c>
      <c r="J1833" s="86">
        <v>3540.0</v>
      </c>
      <c r="K1833" s="86">
        <v>3.54</v>
      </c>
      <c r="L1833" s="86">
        <v>63.76</v>
      </c>
      <c r="M1833" s="86">
        <v>60.88</v>
      </c>
      <c r="N1833" s="86">
        <v>57.47</v>
      </c>
      <c r="O1833" s="86">
        <v>-214.0</v>
      </c>
      <c r="P1833" s="87" t="s">
        <v>566</v>
      </c>
      <c r="Q1833" s="86">
        <v>0.0</v>
      </c>
      <c r="R1833" s="86">
        <v>-23.0</v>
      </c>
      <c r="S1833" s="88">
        <v>963.0</v>
      </c>
      <c r="T1833" s="88">
        <v>27.2</v>
      </c>
      <c r="U1833" s="89">
        <v>46132.0</v>
      </c>
      <c r="V1833" s="84"/>
      <c r="W1833" s="90"/>
    </row>
    <row r="1834">
      <c r="A1834" s="83" t="s">
        <v>4366</v>
      </c>
      <c r="B1834" s="84" t="s">
        <v>4367</v>
      </c>
      <c r="C1834" s="84" t="s">
        <v>538</v>
      </c>
      <c r="D1834" s="86">
        <v>85.9</v>
      </c>
      <c r="E1834" s="86">
        <v>1.3</v>
      </c>
      <c r="F1834" s="86">
        <v>1.54</v>
      </c>
      <c r="G1834" s="87" t="s">
        <v>697</v>
      </c>
      <c r="H1834" s="86">
        <v>-1.75</v>
      </c>
      <c r="I1834" s="86">
        <v>3.0</v>
      </c>
      <c r="J1834" s="86">
        <v>5056.0</v>
      </c>
      <c r="K1834" s="86">
        <v>8.25</v>
      </c>
      <c r="L1834" s="86">
        <v>83.92</v>
      </c>
      <c r="M1834" s="86">
        <v>81.96</v>
      </c>
      <c r="N1834" s="86">
        <v>77.7</v>
      </c>
      <c r="O1834" s="86">
        <v>-220.0</v>
      </c>
      <c r="P1834" s="87" t="s">
        <v>516</v>
      </c>
      <c r="Q1834" s="86">
        <v>0.0</v>
      </c>
      <c r="R1834" s="86">
        <v>79.0</v>
      </c>
      <c r="S1834" s="88">
        <v>2643.0</v>
      </c>
      <c r="T1834" s="88">
        <v>52.27</v>
      </c>
      <c r="U1834" s="89">
        <v>46132.0</v>
      </c>
      <c r="V1834" s="84"/>
      <c r="W1834" s="90"/>
    </row>
    <row r="1835">
      <c r="A1835" s="83" t="s">
        <v>4368</v>
      </c>
      <c r="B1835" s="84" t="s">
        <v>4369</v>
      </c>
      <c r="C1835" s="84" t="s">
        <v>533</v>
      </c>
      <c r="D1835" s="86">
        <v>141.5</v>
      </c>
      <c r="E1835" s="86">
        <v>12.5</v>
      </c>
      <c r="F1835" s="86">
        <v>9.69</v>
      </c>
      <c r="G1835" s="87" t="s">
        <v>578</v>
      </c>
      <c r="H1835" s="86">
        <v>36.07</v>
      </c>
      <c r="I1835" s="86">
        <v>7.0</v>
      </c>
      <c r="J1835" s="86">
        <v>4114.0</v>
      </c>
      <c r="K1835" s="86">
        <v>0.98</v>
      </c>
      <c r="L1835" s="86">
        <v>121.1</v>
      </c>
      <c r="M1835" s="86">
        <v>106.68</v>
      </c>
      <c r="N1835" s="86">
        <v>102.25</v>
      </c>
      <c r="O1835" s="86">
        <v>-617.0</v>
      </c>
      <c r="P1835" s="87" t="s">
        <v>529</v>
      </c>
      <c r="Q1835" s="86">
        <v>-1.0</v>
      </c>
      <c r="R1835" s="86">
        <v>59.0</v>
      </c>
      <c r="S1835" s="88">
        <v>0.0</v>
      </c>
      <c r="T1835" s="88">
        <v>0.0</v>
      </c>
      <c r="U1835" s="89">
        <v>46132.0</v>
      </c>
      <c r="V1835" s="84" t="s">
        <v>4370</v>
      </c>
      <c r="W1835" s="90"/>
    </row>
    <row r="1836">
      <c r="A1836" s="83" t="s">
        <v>4371</v>
      </c>
      <c r="B1836" s="84" t="s">
        <v>4372</v>
      </c>
      <c r="C1836" s="84" t="s">
        <v>561</v>
      </c>
      <c r="D1836" s="86">
        <v>45.25</v>
      </c>
      <c r="E1836" s="86">
        <v>4.1</v>
      </c>
      <c r="F1836" s="86">
        <v>9.96</v>
      </c>
      <c r="G1836" s="87" t="s">
        <v>554</v>
      </c>
      <c r="H1836" s="86">
        <v>36.95</v>
      </c>
      <c r="I1836" s="86">
        <v>3.0</v>
      </c>
      <c r="J1836" s="86">
        <v>29413.0</v>
      </c>
      <c r="K1836" s="86">
        <v>29.95</v>
      </c>
      <c r="L1836" s="86">
        <v>38.13</v>
      </c>
      <c r="M1836" s="86">
        <v>34.04</v>
      </c>
      <c r="N1836" s="86">
        <v>31.33</v>
      </c>
      <c r="O1836" s="86">
        <v>243.0</v>
      </c>
      <c r="P1836" s="87" t="s">
        <v>575</v>
      </c>
      <c r="Q1836" s="86">
        <v>0.0</v>
      </c>
      <c r="R1836" s="86">
        <v>-4.0</v>
      </c>
      <c r="S1836" s="88">
        <v>14319.0</v>
      </c>
      <c r="T1836" s="88">
        <v>48.68</v>
      </c>
      <c r="U1836" s="89">
        <v>46132.0</v>
      </c>
      <c r="V1836" s="84"/>
      <c r="W1836" s="90"/>
    </row>
    <row r="1837">
      <c r="A1837" s="83" t="s">
        <v>4373</v>
      </c>
      <c r="B1837" s="84" t="s">
        <v>4374</v>
      </c>
      <c r="C1837" s="84" t="s">
        <v>538</v>
      </c>
      <c r="D1837" s="86">
        <v>185.0</v>
      </c>
      <c r="E1837" s="86">
        <v>6.0</v>
      </c>
      <c r="F1837" s="86">
        <v>3.35</v>
      </c>
      <c r="G1837" s="87" t="s">
        <v>694</v>
      </c>
      <c r="H1837" s="86">
        <v>2.28</v>
      </c>
      <c r="I1837" s="86">
        <v>1.0</v>
      </c>
      <c r="J1837" s="86">
        <v>8159.0</v>
      </c>
      <c r="K1837" s="86">
        <v>9.93</v>
      </c>
      <c r="L1837" s="86">
        <v>179.3</v>
      </c>
      <c r="M1837" s="86">
        <v>178.35</v>
      </c>
      <c r="N1837" s="86">
        <v>175.43</v>
      </c>
      <c r="O1837" s="86">
        <v>742.0</v>
      </c>
      <c r="P1837" s="87" t="s">
        <v>694</v>
      </c>
      <c r="Q1837" s="86">
        <v>0.0</v>
      </c>
      <c r="R1837" s="86">
        <v>184.0</v>
      </c>
      <c r="S1837" s="88">
        <v>3420.0</v>
      </c>
      <c r="T1837" s="88">
        <v>41.92</v>
      </c>
      <c r="U1837" s="89">
        <v>46132.0</v>
      </c>
      <c r="V1837" s="84"/>
      <c r="W1837" s="90"/>
    </row>
    <row r="1838">
      <c r="A1838" s="83" t="s">
        <v>4375</v>
      </c>
      <c r="B1838" s="84" t="s">
        <v>4376</v>
      </c>
      <c r="C1838" s="84" t="s">
        <v>523</v>
      </c>
      <c r="D1838" s="86">
        <v>28.0</v>
      </c>
      <c r="E1838" s="86">
        <v>-0.2</v>
      </c>
      <c r="F1838" s="86">
        <v>-0.71</v>
      </c>
      <c r="G1838" s="87" t="s">
        <v>626</v>
      </c>
      <c r="H1838" s="86">
        <v>-1.05</v>
      </c>
      <c r="I1838" s="86">
        <v>0.0</v>
      </c>
      <c r="J1838" s="86">
        <v>10.0</v>
      </c>
      <c r="K1838" s="86">
        <v>0.03</v>
      </c>
      <c r="L1838" s="86">
        <v>28.13</v>
      </c>
      <c r="M1838" s="86">
        <v>28.21</v>
      </c>
      <c r="N1838" s="86">
        <v>27.99</v>
      </c>
      <c r="O1838" s="86">
        <v>0.0</v>
      </c>
      <c r="P1838" s="87" t="s">
        <v>773</v>
      </c>
      <c r="Q1838" s="86">
        <v>0.0</v>
      </c>
      <c r="R1838" s="86">
        <v>0.0</v>
      </c>
      <c r="S1838" s="88">
        <v>0.0</v>
      </c>
      <c r="T1838" s="88">
        <v>0.0</v>
      </c>
      <c r="U1838" s="89">
        <v>46132.0</v>
      </c>
      <c r="V1838" s="84"/>
      <c r="W1838" s="90"/>
    </row>
    <row r="1839">
      <c r="A1839" s="83" t="s">
        <v>4377</v>
      </c>
      <c r="B1839" s="84" t="s">
        <v>4378</v>
      </c>
      <c r="C1839" s="84" t="s">
        <v>569</v>
      </c>
      <c r="D1839" s="86">
        <v>69.6</v>
      </c>
      <c r="E1839" s="86">
        <v>-0.1</v>
      </c>
      <c r="F1839" s="86">
        <v>-0.14</v>
      </c>
      <c r="G1839" s="87" t="s">
        <v>553</v>
      </c>
      <c r="H1839" s="86">
        <v>-0.49</v>
      </c>
      <c r="I1839" s="86">
        <v>0.0</v>
      </c>
      <c r="J1839" s="86">
        <v>197.0</v>
      </c>
      <c r="K1839" s="86">
        <v>0.2</v>
      </c>
      <c r="L1839" s="86">
        <v>70.58</v>
      </c>
      <c r="M1839" s="86">
        <v>68.64</v>
      </c>
      <c r="N1839" s="86">
        <v>64.16</v>
      </c>
      <c r="O1839" s="86">
        <v>29.0</v>
      </c>
      <c r="P1839" s="87" t="s">
        <v>520</v>
      </c>
      <c r="Q1839" s="86">
        <v>0.0</v>
      </c>
      <c r="R1839" s="86">
        <v>0.0</v>
      </c>
      <c r="S1839" s="88">
        <v>28.0</v>
      </c>
      <c r="T1839" s="88">
        <v>14.21</v>
      </c>
      <c r="U1839" s="89">
        <v>46132.0</v>
      </c>
      <c r="V1839" s="84"/>
      <c r="W1839" s="90"/>
    </row>
    <row r="1840">
      <c r="A1840" s="83" t="s">
        <v>4379</v>
      </c>
      <c r="B1840" s="84" t="s">
        <v>4380</v>
      </c>
      <c r="C1840" s="84" t="s">
        <v>601</v>
      </c>
      <c r="D1840" s="86">
        <v>65.9</v>
      </c>
      <c r="E1840" s="86">
        <v>3.8</v>
      </c>
      <c r="F1840" s="86">
        <v>6.12</v>
      </c>
      <c r="G1840" s="87" t="s">
        <v>548</v>
      </c>
      <c r="H1840" s="86">
        <v>8.85</v>
      </c>
      <c r="I1840" s="86">
        <v>2.0</v>
      </c>
      <c r="J1840" s="86">
        <v>13231.0</v>
      </c>
      <c r="K1840" s="86">
        <v>7.33</v>
      </c>
      <c r="L1840" s="86">
        <v>62.58</v>
      </c>
      <c r="M1840" s="86">
        <v>58.77</v>
      </c>
      <c r="N1840" s="86">
        <v>55.54</v>
      </c>
      <c r="O1840" s="86">
        <v>545.0</v>
      </c>
      <c r="P1840" s="87" t="s">
        <v>530</v>
      </c>
      <c r="Q1840" s="86">
        <v>-99.0</v>
      </c>
      <c r="R1840" s="86">
        <v>426.0</v>
      </c>
      <c r="S1840" s="88">
        <v>5986.0</v>
      </c>
      <c r="T1840" s="88">
        <v>45.24</v>
      </c>
      <c r="U1840" s="89">
        <v>46132.0</v>
      </c>
      <c r="V1840" s="84"/>
      <c r="W1840" s="90"/>
    </row>
    <row r="1841">
      <c r="A1841" s="83" t="s">
        <v>4381</v>
      </c>
      <c r="B1841" s="84" t="s">
        <v>4382</v>
      </c>
      <c r="C1841" s="84" t="s">
        <v>557</v>
      </c>
      <c r="D1841" s="86">
        <v>63.7</v>
      </c>
      <c r="E1841" s="86">
        <v>-1.2</v>
      </c>
      <c r="F1841" s="86">
        <v>-1.85</v>
      </c>
      <c r="G1841" s="87" t="s">
        <v>582</v>
      </c>
      <c r="H1841" s="86">
        <v>1.46</v>
      </c>
      <c r="I1841" s="86">
        <v>1.0</v>
      </c>
      <c r="J1841" s="86">
        <v>232.0</v>
      </c>
      <c r="K1841" s="86">
        <v>0.44</v>
      </c>
      <c r="L1841" s="86">
        <v>63.78</v>
      </c>
      <c r="M1841" s="86">
        <v>63.62</v>
      </c>
      <c r="N1841" s="86">
        <v>62.56</v>
      </c>
      <c r="O1841" s="86">
        <v>-19.0</v>
      </c>
      <c r="P1841" s="87" t="s">
        <v>582</v>
      </c>
      <c r="Q1841" s="86">
        <v>0.0</v>
      </c>
      <c r="R1841" s="86">
        <v>0.0</v>
      </c>
      <c r="S1841" s="88">
        <v>26.0</v>
      </c>
      <c r="T1841" s="88">
        <v>11.21</v>
      </c>
      <c r="U1841" s="89">
        <v>46132.0</v>
      </c>
      <c r="V1841" s="84"/>
      <c r="W1841" s="84"/>
    </row>
    <row r="1842">
      <c r="A1842" s="83" t="s">
        <v>4383</v>
      </c>
      <c r="B1842" s="84" t="s">
        <v>4384</v>
      </c>
      <c r="C1842" s="84" t="s">
        <v>538</v>
      </c>
      <c r="D1842" s="86">
        <v>1040.0</v>
      </c>
      <c r="E1842" s="86">
        <v>5.0</v>
      </c>
      <c r="F1842" s="86">
        <v>0.48</v>
      </c>
      <c r="G1842" s="87" t="s">
        <v>525</v>
      </c>
      <c r="H1842" s="86">
        <v>10.42</v>
      </c>
      <c r="I1842" s="86">
        <v>1.0</v>
      </c>
      <c r="J1842" s="86">
        <v>3701.0</v>
      </c>
      <c r="K1842" s="86">
        <v>3.98</v>
      </c>
      <c r="L1842" s="86">
        <v>1011.4</v>
      </c>
      <c r="M1842" s="86">
        <v>989.9</v>
      </c>
      <c r="N1842" s="86">
        <v>982.6</v>
      </c>
      <c r="O1842" s="86">
        <v>-167.0</v>
      </c>
      <c r="P1842" s="87" t="s">
        <v>585</v>
      </c>
      <c r="Q1842" s="86">
        <v>-1.0</v>
      </c>
      <c r="R1842" s="86">
        <v>-10.0</v>
      </c>
      <c r="S1842" s="88">
        <v>1937.0</v>
      </c>
      <c r="T1842" s="88">
        <v>52.34</v>
      </c>
      <c r="U1842" s="89">
        <v>46132.0</v>
      </c>
      <c r="V1842" s="84"/>
      <c r="W1842" s="90"/>
    </row>
    <row r="1843">
      <c r="A1843" s="83" t="s">
        <v>4385</v>
      </c>
      <c r="B1843" s="84" t="s">
        <v>4386</v>
      </c>
      <c r="C1843" s="84" t="s">
        <v>565</v>
      </c>
      <c r="D1843" s="86">
        <v>16.45</v>
      </c>
      <c r="E1843" s="86">
        <v>0.0</v>
      </c>
      <c r="F1843" s="86">
        <v>0.0</v>
      </c>
      <c r="G1843" s="87" t="s">
        <v>585</v>
      </c>
      <c r="H1843" s="86">
        <v>1.54</v>
      </c>
      <c r="I1843" s="86">
        <v>0.0</v>
      </c>
      <c r="J1843" s="86">
        <v>50.0</v>
      </c>
      <c r="K1843" s="86">
        <v>0.08</v>
      </c>
      <c r="L1843" s="86">
        <v>16.42</v>
      </c>
      <c r="M1843" s="86">
        <v>16.39</v>
      </c>
      <c r="N1843" s="86">
        <v>16.5</v>
      </c>
      <c r="O1843" s="86">
        <v>1.0</v>
      </c>
      <c r="P1843" s="87" t="s">
        <v>525</v>
      </c>
      <c r="Q1843" s="86">
        <v>0.0</v>
      </c>
      <c r="R1843" s="86">
        <v>-3.0</v>
      </c>
      <c r="S1843" s="88">
        <v>5.0</v>
      </c>
      <c r="T1843" s="88">
        <v>10.0</v>
      </c>
      <c r="U1843" s="89">
        <v>46132.0</v>
      </c>
      <c r="V1843" s="84"/>
      <c r="W1843" s="90"/>
    </row>
    <row r="1844">
      <c r="A1844" s="83" t="s">
        <v>4387</v>
      </c>
      <c r="B1844" s="84" t="s">
        <v>4388</v>
      </c>
      <c r="C1844" s="84" t="s">
        <v>533</v>
      </c>
      <c r="D1844" s="86">
        <v>186.0</v>
      </c>
      <c r="E1844" s="86">
        <v>-2.5</v>
      </c>
      <c r="F1844" s="86">
        <v>-1.33</v>
      </c>
      <c r="G1844" s="87" t="s">
        <v>524</v>
      </c>
      <c r="H1844" s="86">
        <v>2.54</v>
      </c>
      <c r="I1844" s="86">
        <v>3.0</v>
      </c>
      <c r="J1844" s="86">
        <v>2805.0</v>
      </c>
      <c r="K1844" s="86">
        <v>0.72</v>
      </c>
      <c r="L1844" s="86">
        <v>188.2</v>
      </c>
      <c r="M1844" s="86">
        <v>171.05</v>
      </c>
      <c r="N1844" s="86">
        <v>153.9</v>
      </c>
      <c r="O1844" s="86">
        <v>-847.0</v>
      </c>
      <c r="P1844" s="87" t="s">
        <v>582</v>
      </c>
      <c r="Q1844" s="86">
        <v>0.0</v>
      </c>
      <c r="R1844" s="86">
        <v>15.0</v>
      </c>
      <c r="S1844" s="88">
        <v>0.0</v>
      </c>
      <c r="T1844" s="88">
        <v>0.0</v>
      </c>
      <c r="U1844" s="89">
        <v>46132.0</v>
      </c>
      <c r="V1844" s="84"/>
      <c r="W1844" s="90"/>
    </row>
    <row r="1845">
      <c r="A1845" s="83" t="s">
        <v>4389</v>
      </c>
      <c r="B1845" s="84" t="s">
        <v>4390</v>
      </c>
      <c r="C1845" s="84" t="s">
        <v>561</v>
      </c>
      <c r="D1845" s="86">
        <v>42.95</v>
      </c>
      <c r="E1845" s="86">
        <v>3.9</v>
      </c>
      <c r="F1845" s="86">
        <v>9.99</v>
      </c>
      <c r="G1845" s="87" t="s">
        <v>540</v>
      </c>
      <c r="H1845" s="86">
        <v>28.89</v>
      </c>
      <c r="I1845" s="86">
        <v>5.0</v>
      </c>
      <c r="J1845" s="86">
        <v>7590.0</v>
      </c>
      <c r="K1845" s="86">
        <v>7.09</v>
      </c>
      <c r="L1845" s="86">
        <v>36.29</v>
      </c>
      <c r="M1845" s="86">
        <v>32.76</v>
      </c>
      <c r="N1845" s="86">
        <v>30.27</v>
      </c>
      <c r="O1845" s="86">
        <v>-44.0</v>
      </c>
      <c r="P1845" s="87" t="s">
        <v>566</v>
      </c>
      <c r="Q1845" s="86">
        <v>0.0</v>
      </c>
      <c r="R1845" s="86">
        <v>274.0</v>
      </c>
      <c r="S1845" s="88">
        <v>3527.0</v>
      </c>
      <c r="T1845" s="88">
        <v>46.47</v>
      </c>
      <c r="U1845" s="89">
        <v>46132.0</v>
      </c>
      <c r="V1845" s="84"/>
      <c r="W1845" s="90"/>
    </row>
    <row r="1846">
      <c r="A1846" s="83" t="s">
        <v>4391</v>
      </c>
      <c r="B1846" s="84" t="s">
        <v>4392</v>
      </c>
      <c r="C1846" s="84" t="s">
        <v>754</v>
      </c>
      <c r="D1846" s="86">
        <v>22.9</v>
      </c>
      <c r="E1846" s="86">
        <v>-0.1</v>
      </c>
      <c r="F1846" s="86">
        <v>-0.43</v>
      </c>
      <c r="G1846" s="87" t="s">
        <v>626</v>
      </c>
      <c r="H1846" s="86">
        <v>1.57</v>
      </c>
      <c r="I1846" s="86">
        <v>0.0</v>
      </c>
      <c r="J1846" s="86">
        <v>40.0</v>
      </c>
      <c r="K1846" s="86">
        <v>0.08</v>
      </c>
      <c r="L1846" s="86">
        <v>22.87</v>
      </c>
      <c r="M1846" s="86">
        <v>22.9</v>
      </c>
      <c r="N1846" s="86">
        <v>23.17</v>
      </c>
      <c r="O1846" s="86">
        <v>16.0</v>
      </c>
      <c r="P1846" s="87" t="s">
        <v>539</v>
      </c>
      <c r="Q1846" s="86">
        <v>0.0</v>
      </c>
      <c r="R1846" s="86">
        <v>0.0</v>
      </c>
      <c r="S1846" s="88">
        <v>2.0</v>
      </c>
      <c r="T1846" s="88">
        <v>5.0</v>
      </c>
      <c r="U1846" s="89">
        <v>46132.0</v>
      </c>
      <c r="V1846" s="84"/>
      <c r="W1846" s="90"/>
    </row>
    <row r="1847">
      <c r="A1847" s="83" t="s">
        <v>4393</v>
      </c>
      <c r="B1847" s="84" t="s">
        <v>4394</v>
      </c>
      <c r="C1847" s="84" t="s">
        <v>639</v>
      </c>
      <c r="D1847" s="86">
        <v>16.35</v>
      </c>
      <c r="E1847" s="86">
        <v>1.45</v>
      </c>
      <c r="F1847" s="86">
        <v>9.73</v>
      </c>
      <c r="G1847" s="87" t="s">
        <v>540</v>
      </c>
      <c r="H1847" s="86">
        <v>10.27</v>
      </c>
      <c r="I1847" s="86">
        <v>1.0</v>
      </c>
      <c r="J1847" s="86">
        <v>1963.0</v>
      </c>
      <c r="K1847" s="86">
        <v>1.63</v>
      </c>
      <c r="L1847" s="86">
        <v>14.81</v>
      </c>
      <c r="M1847" s="86">
        <v>15.08</v>
      </c>
      <c r="N1847" s="86">
        <v>15.58</v>
      </c>
      <c r="O1847" s="86">
        <v>324.0</v>
      </c>
      <c r="P1847" s="87" t="s">
        <v>554</v>
      </c>
      <c r="Q1847" s="86">
        <v>0.0</v>
      </c>
      <c r="R1847" s="86">
        <v>4.0</v>
      </c>
      <c r="S1847" s="88">
        <v>0.0</v>
      </c>
      <c r="T1847" s="88">
        <v>0.0</v>
      </c>
      <c r="U1847" s="89">
        <v>46132.0</v>
      </c>
      <c r="V1847" s="84"/>
      <c r="W1847" s="90"/>
    </row>
    <row r="1848">
      <c r="A1848" s="83" t="s">
        <v>4395</v>
      </c>
      <c r="B1848" s="84" t="s">
        <v>4396</v>
      </c>
      <c r="C1848" s="84" t="s">
        <v>547</v>
      </c>
      <c r="D1848" s="86">
        <v>252.0</v>
      </c>
      <c r="E1848" s="86">
        <v>0.0</v>
      </c>
      <c r="F1848" s="86">
        <v>0.0</v>
      </c>
      <c r="G1848" s="87" t="s">
        <v>582</v>
      </c>
      <c r="H1848" s="86">
        <v>4.29</v>
      </c>
      <c r="I1848" s="86">
        <v>0.0</v>
      </c>
      <c r="J1848" s="86">
        <v>12.0</v>
      </c>
      <c r="K1848" s="86">
        <v>0.08</v>
      </c>
      <c r="L1848" s="86">
        <v>250.1</v>
      </c>
      <c r="M1848" s="86">
        <v>244.55</v>
      </c>
      <c r="N1848" s="86">
        <v>240.62</v>
      </c>
      <c r="O1848" s="86">
        <v>0.0</v>
      </c>
      <c r="P1848" s="87" t="s">
        <v>516</v>
      </c>
      <c r="Q1848" s="86">
        <v>0.0</v>
      </c>
      <c r="R1848" s="86">
        <v>0.0</v>
      </c>
      <c r="S1848" s="88">
        <v>0.0</v>
      </c>
      <c r="T1848" s="88">
        <v>0.0</v>
      </c>
      <c r="U1848" s="89">
        <v>46132.0</v>
      </c>
      <c r="V1848" s="84"/>
      <c r="W1848" s="90"/>
    </row>
    <row r="1849">
      <c r="A1849" s="83" t="s">
        <v>4397</v>
      </c>
      <c r="B1849" s="84" t="s">
        <v>4398</v>
      </c>
      <c r="C1849" s="84" t="s">
        <v>623</v>
      </c>
      <c r="D1849" s="86">
        <v>10.3</v>
      </c>
      <c r="E1849" s="86">
        <v>-0.25</v>
      </c>
      <c r="F1849" s="86">
        <v>-2.37</v>
      </c>
      <c r="G1849" s="87" t="s">
        <v>562</v>
      </c>
      <c r="H1849" s="86">
        <v>0.53</v>
      </c>
      <c r="I1849" s="86">
        <v>0.0</v>
      </c>
      <c r="J1849" s="86">
        <v>213.0</v>
      </c>
      <c r="K1849" s="86">
        <v>0.16</v>
      </c>
      <c r="L1849" s="86">
        <v>10.43</v>
      </c>
      <c r="M1849" s="86">
        <v>10.23</v>
      </c>
      <c r="N1849" s="86">
        <v>10.11</v>
      </c>
      <c r="O1849" s="86">
        <v>1.0</v>
      </c>
      <c r="P1849" s="87" t="s">
        <v>525</v>
      </c>
      <c r="Q1849" s="86">
        <v>0.0</v>
      </c>
      <c r="R1849" s="86">
        <v>6.0</v>
      </c>
      <c r="S1849" s="88">
        <v>27.0</v>
      </c>
      <c r="T1849" s="88">
        <v>12.68</v>
      </c>
      <c r="U1849" s="89">
        <v>46132.0</v>
      </c>
      <c r="V1849" s="84"/>
      <c r="W1849" s="90"/>
    </row>
    <row r="1850">
      <c r="A1850" s="83" t="s">
        <v>4399</v>
      </c>
      <c r="B1850" s="84" t="s">
        <v>4400</v>
      </c>
      <c r="C1850" s="84" t="s">
        <v>519</v>
      </c>
      <c r="D1850" s="86">
        <v>79.9</v>
      </c>
      <c r="E1850" s="86">
        <v>-1.1</v>
      </c>
      <c r="F1850" s="86">
        <v>-1.36</v>
      </c>
      <c r="G1850" s="87" t="s">
        <v>626</v>
      </c>
      <c r="H1850" s="86">
        <v>-0.67</v>
      </c>
      <c r="I1850" s="86">
        <v>2.0</v>
      </c>
      <c r="J1850" s="86">
        <v>119644.0</v>
      </c>
      <c r="K1850" s="86">
        <v>10.21</v>
      </c>
      <c r="L1850" s="86">
        <v>79.56</v>
      </c>
      <c r="M1850" s="86">
        <v>76.04</v>
      </c>
      <c r="N1850" s="86">
        <v>68.75</v>
      </c>
      <c r="O1850" s="86">
        <v>-21982.0</v>
      </c>
      <c r="P1850" s="87" t="s">
        <v>626</v>
      </c>
      <c r="Q1850" s="86">
        <v>-36.0</v>
      </c>
      <c r="R1850" s="86">
        <v>-2062.0</v>
      </c>
      <c r="S1850" s="88">
        <v>71870.0</v>
      </c>
      <c r="T1850" s="88">
        <v>60.07</v>
      </c>
      <c r="U1850" s="89">
        <v>46132.0</v>
      </c>
      <c r="V1850" s="84"/>
      <c r="W1850" s="91">
        <v>46136.0</v>
      </c>
    </row>
    <row r="1851">
      <c r="A1851" s="83" t="s">
        <v>4401</v>
      </c>
      <c r="B1851" s="84" t="s">
        <v>4402</v>
      </c>
      <c r="C1851" s="84" t="s">
        <v>561</v>
      </c>
      <c r="D1851" s="86">
        <v>193.0</v>
      </c>
      <c r="E1851" s="86">
        <v>4.5</v>
      </c>
      <c r="F1851" s="86">
        <v>2.39</v>
      </c>
      <c r="G1851" s="87" t="s">
        <v>539</v>
      </c>
      <c r="H1851" s="86">
        <v>-2.63</v>
      </c>
      <c r="I1851" s="86">
        <v>1.0</v>
      </c>
      <c r="J1851" s="86">
        <v>648.0</v>
      </c>
      <c r="K1851" s="86">
        <v>1.3</v>
      </c>
      <c r="L1851" s="86">
        <v>191.6</v>
      </c>
      <c r="M1851" s="86">
        <v>183.75</v>
      </c>
      <c r="N1851" s="86">
        <v>180.38</v>
      </c>
      <c r="O1851" s="86">
        <v>-15.0</v>
      </c>
      <c r="P1851" s="87" t="s">
        <v>566</v>
      </c>
      <c r="Q1851" s="86">
        <v>0.0</v>
      </c>
      <c r="R1851" s="86">
        <v>45.0</v>
      </c>
      <c r="S1851" s="88">
        <v>235.0</v>
      </c>
      <c r="T1851" s="88">
        <v>36.27</v>
      </c>
      <c r="U1851" s="89">
        <v>46132.0</v>
      </c>
      <c r="V1851" s="84"/>
      <c r="W1851" s="90"/>
    </row>
    <row r="1852">
      <c r="A1852" s="83" t="s">
        <v>4403</v>
      </c>
      <c r="B1852" s="84" t="s">
        <v>4404</v>
      </c>
      <c r="C1852" s="84" t="s">
        <v>543</v>
      </c>
      <c r="D1852" s="86">
        <v>16.0</v>
      </c>
      <c r="E1852" s="86">
        <v>-0.05</v>
      </c>
      <c r="F1852" s="86">
        <v>-0.31</v>
      </c>
      <c r="G1852" s="87" t="s">
        <v>566</v>
      </c>
      <c r="H1852" s="86">
        <v>-2.74</v>
      </c>
      <c r="I1852" s="86">
        <v>2.0</v>
      </c>
      <c r="J1852" s="86">
        <v>104.0</v>
      </c>
      <c r="K1852" s="86">
        <v>0.12</v>
      </c>
      <c r="L1852" s="86">
        <v>16.27</v>
      </c>
      <c r="M1852" s="86">
        <v>16.18</v>
      </c>
      <c r="N1852" s="86">
        <v>15.63</v>
      </c>
      <c r="O1852" s="86">
        <v>44.0</v>
      </c>
      <c r="P1852" s="87" t="s">
        <v>539</v>
      </c>
      <c r="Q1852" s="86">
        <v>0.0</v>
      </c>
      <c r="R1852" s="86">
        <v>3.0</v>
      </c>
      <c r="S1852" s="88">
        <v>18.0</v>
      </c>
      <c r="T1852" s="88">
        <v>17.31</v>
      </c>
      <c r="U1852" s="89">
        <v>46132.0</v>
      </c>
      <c r="V1852" s="84"/>
      <c r="W1852" s="90"/>
    </row>
    <row r="1853">
      <c r="A1853" s="83" t="s">
        <v>4405</v>
      </c>
      <c r="B1853" s="84" t="s">
        <v>4406</v>
      </c>
      <c r="C1853" s="84" t="s">
        <v>601</v>
      </c>
      <c r="D1853" s="86">
        <v>9.09</v>
      </c>
      <c r="E1853" s="86">
        <v>0.14</v>
      </c>
      <c r="F1853" s="86">
        <v>1.56</v>
      </c>
      <c r="G1853" s="87" t="s">
        <v>525</v>
      </c>
      <c r="H1853" s="86">
        <v>6.69</v>
      </c>
      <c r="I1853" s="86">
        <v>0.0</v>
      </c>
      <c r="J1853" s="86">
        <v>16223.0</v>
      </c>
      <c r="K1853" s="86">
        <v>0.57</v>
      </c>
      <c r="L1853" s="86">
        <v>9.02</v>
      </c>
      <c r="M1853" s="86">
        <v>8.74</v>
      </c>
      <c r="N1853" s="86">
        <v>8.53</v>
      </c>
      <c r="O1853" s="86">
        <v>2114.0</v>
      </c>
      <c r="P1853" s="87" t="s">
        <v>525</v>
      </c>
      <c r="Q1853" s="86">
        <v>0.0</v>
      </c>
      <c r="R1853" s="86">
        <v>27.0</v>
      </c>
      <c r="S1853" s="88">
        <v>5874.0</v>
      </c>
      <c r="T1853" s="88">
        <v>36.21</v>
      </c>
      <c r="U1853" s="89">
        <v>46132.0</v>
      </c>
      <c r="V1853" s="84"/>
      <c r="W1853" s="84"/>
    </row>
    <row r="1854">
      <c r="A1854" s="83" t="s">
        <v>4407</v>
      </c>
      <c r="B1854" s="84" t="s">
        <v>4408</v>
      </c>
      <c r="C1854" s="84" t="s">
        <v>569</v>
      </c>
      <c r="D1854" s="86">
        <v>32.9</v>
      </c>
      <c r="E1854" s="86">
        <v>-0.1</v>
      </c>
      <c r="F1854" s="86">
        <v>-0.3</v>
      </c>
      <c r="G1854" s="87" t="s">
        <v>566</v>
      </c>
      <c r="H1854" s="86">
        <v>2.74</v>
      </c>
      <c r="I1854" s="86">
        <v>0.0</v>
      </c>
      <c r="J1854" s="86">
        <v>296.0</v>
      </c>
      <c r="K1854" s="86">
        <v>0.64</v>
      </c>
      <c r="L1854" s="86">
        <v>32.77</v>
      </c>
      <c r="M1854" s="86">
        <v>32.74</v>
      </c>
      <c r="N1854" s="86">
        <v>34.16</v>
      </c>
      <c r="O1854" s="86">
        <v>-18.0</v>
      </c>
      <c r="P1854" s="87" t="s">
        <v>585</v>
      </c>
      <c r="Q1854" s="86">
        <v>0.0</v>
      </c>
      <c r="R1854" s="86">
        <v>0.0</v>
      </c>
      <c r="S1854" s="88">
        <v>25.0</v>
      </c>
      <c r="T1854" s="88">
        <v>8.45</v>
      </c>
      <c r="U1854" s="89">
        <v>46132.0</v>
      </c>
      <c r="V1854" s="84"/>
      <c r="W1854" s="90"/>
    </row>
    <row r="1855">
      <c r="A1855" s="83" t="s">
        <v>4409</v>
      </c>
      <c r="B1855" s="84" t="s">
        <v>4410</v>
      </c>
      <c r="C1855" s="84" t="s">
        <v>523</v>
      </c>
      <c r="D1855" s="86">
        <v>87.3</v>
      </c>
      <c r="E1855" s="86">
        <v>-1.9</v>
      </c>
      <c r="F1855" s="86">
        <v>-2.13</v>
      </c>
      <c r="G1855" s="87" t="s">
        <v>585</v>
      </c>
      <c r="H1855" s="86">
        <v>8.38</v>
      </c>
      <c r="I1855" s="86">
        <v>3.0</v>
      </c>
      <c r="J1855" s="86">
        <v>316.0</v>
      </c>
      <c r="K1855" s="86">
        <v>0.88</v>
      </c>
      <c r="L1855" s="86">
        <v>89.62</v>
      </c>
      <c r="M1855" s="86">
        <v>85.84</v>
      </c>
      <c r="N1855" s="86">
        <v>81.34</v>
      </c>
      <c r="O1855" s="86">
        <v>-73.0</v>
      </c>
      <c r="P1855" s="87" t="s">
        <v>553</v>
      </c>
      <c r="Q1855" s="86">
        <v>0.0</v>
      </c>
      <c r="R1855" s="86">
        <v>0.0</v>
      </c>
      <c r="S1855" s="88">
        <v>0.0</v>
      </c>
      <c r="T1855" s="88">
        <v>0.0</v>
      </c>
      <c r="U1855" s="89">
        <v>46132.0</v>
      </c>
      <c r="V1855" s="84"/>
      <c r="W1855" s="90"/>
    </row>
    <row r="1856">
      <c r="A1856" s="83" t="s">
        <v>4411</v>
      </c>
      <c r="B1856" s="84" t="s">
        <v>4412</v>
      </c>
      <c r="C1856" s="84" t="s">
        <v>596</v>
      </c>
      <c r="D1856" s="86">
        <v>73.7</v>
      </c>
      <c r="E1856" s="86">
        <v>-1.6</v>
      </c>
      <c r="F1856" s="86">
        <v>-2.12</v>
      </c>
      <c r="G1856" s="87" t="s">
        <v>544</v>
      </c>
      <c r="H1856" s="86">
        <v>-3.65</v>
      </c>
      <c r="I1856" s="86">
        <v>0.0</v>
      </c>
      <c r="J1856" s="86">
        <v>8584.0</v>
      </c>
      <c r="K1856" s="86">
        <v>0.31</v>
      </c>
      <c r="L1856" s="86">
        <v>75.94</v>
      </c>
      <c r="M1856" s="86">
        <v>76.98</v>
      </c>
      <c r="N1856" s="86">
        <v>76.79</v>
      </c>
      <c r="O1856" s="86">
        <v>-1134.0</v>
      </c>
      <c r="P1856" s="87" t="s">
        <v>585</v>
      </c>
      <c r="Q1856" s="86">
        <v>-490.0</v>
      </c>
      <c r="R1856" s="86">
        <v>-58.0</v>
      </c>
      <c r="S1856" s="88">
        <v>1552.0</v>
      </c>
      <c r="T1856" s="88">
        <v>18.08</v>
      </c>
      <c r="U1856" s="89">
        <v>46132.0</v>
      </c>
      <c r="V1856" s="84"/>
      <c r="W1856" s="84"/>
    </row>
    <row r="1857">
      <c r="A1857" s="83" t="s">
        <v>4413</v>
      </c>
      <c r="B1857" s="84" t="s">
        <v>4414</v>
      </c>
      <c r="C1857" s="84" t="s">
        <v>623</v>
      </c>
      <c r="D1857" s="86">
        <v>17.75</v>
      </c>
      <c r="E1857" s="86">
        <v>-0.4</v>
      </c>
      <c r="F1857" s="86">
        <v>-2.2</v>
      </c>
      <c r="G1857" s="87" t="s">
        <v>582</v>
      </c>
      <c r="H1857" s="86">
        <v>1.48</v>
      </c>
      <c r="I1857" s="86">
        <v>0.0</v>
      </c>
      <c r="J1857" s="86">
        <v>91.0</v>
      </c>
      <c r="K1857" s="86">
        <v>0.13</v>
      </c>
      <c r="L1857" s="86">
        <v>17.88</v>
      </c>
      <c r="M1857" s="86">
        <v>17.6</v>
      </c>
      <c r="N1857" s="86">
        <v>17.42</v>
      </c>
      <c r="O1857" s="86">
        <v>17.0</v>
      </c>
      <c r="P1857" s="87" t="s">
        <v>525</v>
      </c>
      <c r="Q1857" s="86">
        <v>0.0</v>
      </c>
      <c r="R1857" s="86">
        <v>5.0</v>
      </c>
      <c r="S1857" s="88">
        <v>12.0</v>
      </c>
      <c r="T1857" s="88">
        <v>13.19</v>
      </c>
      <c r="U1857" s="89">
        <v>46132.0</v>
      </c>
      <c r="V1857" s="84"/>
      <c r="W1857" s="90"/>
    </row>
    <row r="1858">
      <c r="A1858" s="83" t="s">
        <v>4415</v>
      </c>
      <c r="B1858" s="84" t="s">
        <v>4416</v>
      </c>
      <c r="C1858" s="84" t="s">
        <v>615</v>
      </c>
      <c r="D1858" s="86">
        <v>44.25</v>
      </c>
      <c r="E1858" s="86">
        <v>-0.9</v>
      </c>
      <c r="F1858" s="86">
        <v>-1.99</v>
      </c>
      <c r="G1858" s="87" t="s">
        <v>562</v>
      </c>
      <c r="H1858" s="86">
        <v>-1.28</v>
      </c>
      <c r="I1858" s="86">
        <v>0.0</v>
      </c>
      <c r="J1858" s="86">
        <v>302.0</v>
      </c>
      <c r="K1858" s="86">
        <v>0.14</v>
      </c>
      <c r="L1858" s="86">
        <v>44.26</v>
      </c>
      <c r="M1858" s="86">
        <v>43.52</v>
      </c>
      <c r="N1858" s="86">
        <v>42.51</v>
      </c>
      <c r="O1858" s="86">
        <v>-20.0</v>
      </c>
      <c r="P1858" s="87" t="s">
        <v>570</v>
      </c>
      <c r="Q1858" s="86">
        <v>0.0</v>
      </c>
      <c r="R1858" s="86">
        <v>0.0</v>
      </c>
      <c r="S1858" s="88">
        <v>74.0</v>
      </c>
      <c r="T1858" s="88">
        <v>24.5</v>
      </c>
      <c r="U1858" s="89">
        <v>46132.0</v>
      </c>
      <c r="V1858" s="84"/>
      <c r="W1858" s="90"/>
    </row>
    <row r="1859">
      <c r="A1859" s="83" t="s">
        <v>4417</v>
      </c>
      <c r="B1859" s="84" t="s">
        <v>4418</v>
      </c>
      <c r="C1859" s="84" t="s">
        <v>547</v>
      </c>
      <c r="D1859" s="86">
        <v>12.35</v>
      </c>
      <c r="E1859" s="86">
        <v>0.0</v>
      </c>
      <c r="F1859" s="86">
        <v>0.0</v>
      </c>
      <c r="G1859" s="87" t="s">
        <v>544</v>
      </c>
      <c r="H1859" s="86">
        <v>0.0</v>
      </c>
      <c r="I1859" s="86">
        <v>0.0</v>
      </c>
      <c r="J1859" s="86">
        <v>35.0</v>
      </c>
      <c r="K1859" s="86">
        <v>0.02</v>
      </c>
      <c r="L1859" s="86">
        <v>12.37</v>
      </c>
      <c r="M1859" s="86">
        <v>12.35</v>
      </c>
      <c r="N1859" s="86">
        <v>12.3</v>
      </c>
      <c r="O1859" s="86">
        <v>11.0</v>
      </c>
      <c r="P1859" s="87" t="s">
        <v>554</v>
      </c>
      <c r="Q1859" s="86">
        <v>0.0</v>
      </c>
      <c r="R1859" s="86">
        <v>0.0</v>
      </c>
      <c r="S1859" s="88">
        <v>6.0</v>
      </c>
      <c r="T1859" s="88">
        <v>17.14</v>
      </c>
      <c r="U1859" s="89">
        <v>46132.0</v>
      </c>
      <c r="V1859" s="84"/>
      <c r="W1859" s="90"/>
    </row>
    <row r="1860">
      <c r="A1860" s="83" t="s">
        <v>4419</v>
      </c>
      <c r="B1860" s="84" t="s">
        <v>4420</v>
      </c>
      <c r="C1860" s="84" t="s">
        <v>569</v>
      </c>
      <c r="D1860" s="86">
        <v>22.65</v>
      </c>
      <c r="E1860" s="86">
        <v>0.55</v>
      </c>
      <c r="F1860" s="86">
        <v>2.49</v>
      </c>
      <c r="G1860" s="87" t="s">
        <v>612</v>
      </c>
      <c r="H1860" s="86">
        <v>-0.61</v>
      </c>
      <c r="I1860" s="86">
        <v>0.0</v>
      </c>
      <c r="J1860" s="86">
        <v>252.0</v>
      </c>
      <c r="K1860" s="86">
        <v>0.31</v>
      </c>
      <c r="L1860" s="86">
        <v>22.31</v>
      </c>
      <c r="M1860" s="86">
        <v>22.29</v>
      </c>
      <c r="N1860" s="86">
        <v>22.23</v>
      </c>
      <c r="O1860" s="86">
        <v>33.0</v>
      </c>
      <c r="P1860" s="87" t="s">
        <v>575</v>
      </c>
      <c r="Q1860" s="86">
        <v>0.0</v>
      </c>
      <c r="R1860" s="86">
        <v>0.0</v>
      </c>
      <c r="S1860" s="88">
        <v>0.0</v>
      </c>
      <c r="T1860" s="88">
        <v>0.0</v>
      </c>
      <c r="U1860" s="89">
        <v>46132.0</v>
      </c>
      <c r="V1860" s="84"/>
      <c r="W1860" s="90"/>
    </row>
    <row r="1861">
      <c r="A1861" s="83" t="s">
        <v>4421</v>
      </c>
      <c r="B1861" s="84" t="s">
        <v>4422</v>
      </c>
      <c r="C1861" s="84" t="s">
        <v>547</v>
      </c>
      <c r="D1861" s="86">
        <v>105.5</v>
      </c>
      <c r="E1861" s="86">
        <v>-7.5</v>
      </c>
      <c r="F1861" s="86">
        <v>-6.64</v>
      </c>
      <c r="G1861" s="87" t="s">
        <v>582</v>
      </c>
      <c r="H1861" s="86">
        <v>-0.14</v>
      </c>
      <c r="I1861" s="86">
        <v>0.0</v>
      </c>
      <c r="J1861" s="86">
        <v>660.0</v>
      </c>
      <c r="K1861" s="86">
        <v>1.07</v>
      </c>
      <c r="L1861" s="86">
        <v>109.8</v>
      </c>
      <c r="M1861" s="86">
        <v>110.4</v>
      </c>
      <c r="N1861" s="86">
        <v>108.25</v>
      </c>
      <c r="O1861" s="86">
        <v>-162.0</v>
      </c>
      <c r="P1861" s="87" t="s">
        <v>535</v>
      </c>
      <c r="Q1861" s="86">
        <v>0.0</v>
      </c>
      <c r="R1861" s="86">
        <v>-15.0</v>
      </c>
      <c r="S1861" s="88">
        <v>93.0</v>
      </c>
      <c r="T1861" s="88">
        <v>14.09</v>
      </c>
      <c r="U1861" s="89">
        <v>46132.0</v>
      </c>
      <c r="V1861" s="84"/>
      <c r="W1861" s="84"/>
    </row>
    <row r="1862">
      <c r="A1862" s="83" t="s">
        <v>4423</v>
      </c>
      <c r="B1862" s="84" t="s">
        <v>4424</v>
      </c>
      <c r="C1862" s="84" t="s">
        <v>538</v>
      </c>
      <c r="D1862" s="86">
        <v>165.0</v>
      </c>
      <c r="E1862" s="86">
        <v>7.5</v>
      </c>
      <c r="F1862" s="86">
        <v>4.76</v>
      </c>
      <c r="G1862" s="87" t="s">
        <v>540</v>
      </c>
      <c r="H1862" s="86">
        <v>28.52</v>
      </c>
      <c r="I1862" s="86">
        <v>2.0</v>
      </c>
      <c r="J1862" s="86">
        <v>2451.0</v>
      </c>
      <c r="K1862" s="86">
        <v>5.22</v>
      </c>
      <c r="L1862" s="86">
        <v>144.1</v>
      </c>
      <c r="M1862" s="86">
        <v>133.6</v>
      </c>
      <c r="N1862" s="86">
        <v>123.53</v>
      </c>
      <c r="O1862" s="86">
        <v>-174.0</v>
      </c>
      <c r="P1862" s="87" t="s">
        <v>544</v>
      </c>
      <c r="Q1862" s="86">
        <v>0.0</v>
      </c>
      <c r="R1862" s="86">
        <v>-9.0</v>
      </c>
      <c r="S1862" s="88">
        <v>882.0</v>
      </c>
      <c r="T1862" s="88">
        <v>35.99</v>
      </c>
      <c r="U1862" s="89">
        <v>46132.0</v>
      </c>
      <c r="V1862" s="84"/>
      <c r="W1862" s="90"/>
    </row>
    <row r="1863">
      <c r="A1863" s="83" t="s">
        <v>4425</v>
      </c>
      <c r="B1863" s="84" t="s">
        <v>4426</v>
      </c>
      <c r="C1863" s="84" t="s">
        <v>561</v>
      </c>
      <c r="D1863" s="86">
        <v>66.8</v>
      </c>
      <c r="E1863" s="86">
        <v>1.3</v>
      </c>
      <c r="F1863" s="86">
        <v>1.98</v>
      </c>
      <c r="G1863" s="87" t="s">
        <v>534</v>
      </c>
      <c r="H1863" s="86">
        <v>12.69</v>
      </c>
      <c r="I1863" s="86">
        <v>0.0</v>
      </c>
      <c r="J1863" s="86">
        <v>2246.0</v>
      </c>
      <c r="K1863" s="86">
        <v>2.55</v>
      </c>
      <c r="L1863" s="86">
        <v>64.68</v>
      </c>
      <c r="M1863" s="86">
        <v>61.98</v>
      </c>
      <c r="N1863" s="86">
        <v>61.45</v>
      </c>
      <c r="O1863" s="86">
        <v>414.0</v>
      </c>
      <c r="P1863" s="87" t="s">
        <v>540</v>
      </c>
      <c r="Q1863" s="86">
        <v>0.0</v>
      </c>
      <c r="R1863" s="86">
        <v>1.0</v>
      </c>
      <c r="S1863" s="88">
        <v>805.0</v>
      </c>
      <c r="T1863" s="88">
        <v>35.84</v>
      </c>
      <c r="U1863" s="89">
        <v>46132.0</v>
      </c>
      <c r="V1863" s="84"/>
      <c r="W1863" s="90"/>
    </row>
    <row r="1864">
      <c r="A1864" s="83" t="s">
        <v>4427</v>
      </c>
      <c r="B1864" s="84" t="s">
        <v>4428</v>
      </c>
      <c r="C1864" s="84" t="s">
        <v>557</v>
      </c>
      <c r="D1864" s="86">
        <v>46.4</v>
      </c>
      <c r="E1864" s="86">
        <v>0.7</v>
      </c>
      <c r="F1864" s="86">
        <v>1.53</v>
      </c>
      <c r="G1864" s="87" t="s">
        <v>525</v>
      </c>
      <c r="H1864" s="86">
        <v>4.2</v>
      </c>
      <c r="I1864" s="86">
        <v>0.0</v>
      </c>
      <c r="J1864" s="86">
        <v>597.0</v>
      </c>
      <c r="K1864" s="86">
        <v>0.3</v>
      </c>
      <c r="L1864" s="86">
        <v>45.68</v>
      </c>
      <c r="M1864" s="86">
        <v>45.34</v>
      </c>
      <c r="N1864" s="86">
        <v>46.23</v>
      </c>
      <c r="O1864" s="86">
        <v>106.0</v>
      </c>
      <c r="P1864" s="87" t="s">
        <v>554</v>
      </c>
      <c r="Q1864" s="86">
        <v>0.0</v>
      </c>
      <c r="R1864" s="86">
        <v>-1.0</v>
      </c>
      <c r="S1864" s="88">
        <v>108.0</v>
      </c>
      <c r="T1864" s="88">
        <v>18.09</v>
      </c>
      <c r="U1864" s="89">
        <v>46132.0</v>
      </c>
      <c r="V1864" s="84"/>
      <c r="W1864" s="90"/>
    </row>
    <row r="1865">
      <c r="A1865" s="83" t="s">
        <v>4429</v>
      </c>
      <c r="B1865" s="84" t="s">
        <v>4430</v>
      </c>
      <c r="C1865" s="84" t="s">
        <v>892</v>
      </c>
      <c r="D1865" s="86">
        <v>18.4</v>
      </c>
      <c r="E1865" s="86">
        <v>-0.2</v>
      </c>
      <c r="F1865" s="86">
        <v>-1.08</v>
      </c>
      <c r="G1865" s="87" t="s">
        <v>566</v>
      </c>
      <c r="H1865" s="86">
        <v>0.02</v>
      </c>
      <c r="I1865" s="86">
        <v>0.0</v>
      </c>
      <c r="J1865" s="86">
        <v>526.0</v>
      </c>
      <c r="K1865" s="86">
        <v>0.06</v>
      </c>
      <c r="L1865" s="86">
        <v>18.52</v>
      </c>
      <c r="M1865" s="86">
        <v>18.43</v>
      </c>
      <c r="N1865" s="86">
        <v>18.26</v>
      </c>
      <c r="O1865" s="86">
        <v>-131.0</v>
      </c>
      <c r="P1865" s="87" t="s">
        <v>585</v>
      </c>
      <c r="Q1865" s="86">
        <v>0.0</v>
      </c>
      <c r="R1865" s="86">
        <v>2.0</v>
      </c>
      <c r="S1865" s="88">
        <v>91.0</v>
      </c>
      <c r="T1865" s="88">
        <v>17.3</v>
      </c>
      <c r="U1865" s="89">
        <v>46132.0</v>
      </c>
      <c r="V1865" s="84"/>
      <c r="W1865" s="90"/>
    </row>
    <row r="1866">
      <c r="A1866" s="83" t="s">
        <v>4431</v>
      </c>
      <c r="B1866" s="84" t="s">
        <v>4432</v>
      </c>
      <c r="C1866" s="84" t="s">
        <v>561</v>
      </c>
      <c r="D1866" s="86">
        <v>49.95</v>
      </c>
      <c r="E1866" s="86">
        <v>-0.25</v>
      </c>
      <c r="F1866" s="86">
        <v>-0.5</v>
      </c>
      <c r="G1866" s="87" t="s">
        <v>626</v>
      </c>
      <c r="H1866" s="86">
        <v>0.62</v>
      </c>
      <c r="I1866" s="86">
        <v>0.0</v>
      </c>
      <c r="J1866" s="86">
        <v>459.0</v>
      </c>
      <c r="K1866" s="86">
        <v>0.33</v>
      </c>
      <c r="L1866" s="86">
        <v>50.15</v>
      </c>
      <c r="M1866" s="86">
        <v>49.33</v>
      </c>
      <c r="N1866" s="86">
        <v>49.23</v>
      </c>
      <c r="O1866" s="86">
        <v>44.0</v>
      </c>
      <c r="P1866" s="87" t="s">
        <v>539</v>
      </c>
      <c r="Q1866" s="86">
        <v>0.0</v>
      </c>
      <c r="R1866" s="86">
        <v>0.0</v>
      </c>
      <c r="S1866" s="88">
        <v>83.0</v>
      </c>
      <c r="T1866" s="88">
        <v>18.08</v>
      </c>
      <c r="U1866" s="89">
        <v>46132.0</v>
      </c>
      <c r="V1866" s="84"/>
      <c r="W1866" s="90"/>
    </row>
    <row r="1867">
      <c r="A1867" s="83" t="s">
        <v>4433</v>
      </c>
      <c r="B1867" s="84" t="s">
        <v>4434</v>
      </c>
      <c r="C1867" s="84" t="s">
        <v>523</v>
      </c>
      <c r="D1867" s="86">
        <v>69.8</v>
      </c>
      <c r="E1867" s="86">
        <v>-1.2</v>
      </c>
      <c r="F1867" s="86">
        <v>-1.69</v>
      </c>
      <c r="G1867" s="87" t="s">
        <v>833</v>
      </c>
      <c r="H1867" s="86">
        <v>1.2</v>
      </c>
      <c r="I1867" s="86">
        <v>0.0</v>
      </c>
      <c r="J1867" s="86">
        <v>20.0</v>
      </c>
      <c r="K1867" s="86">
        <v>0.04</v>
      </c>
      <c r="L1867" s="86">
        <v>69.74</v>
      </c>
      <c r="M1867" s="86">
        <v>69.31</v>
      </c>
      <c r="N1867" s="86">
        <v>69.5</v>
      </c>
      <c r="O1867" s="86">
        <v>1.0</v>
      </c>
      <c r="P1867" s="87" t="s">
        <v>540</v>
      </c>
      <c r="Q1867" s="86">
        <v>0.0</v>
      </c>
      <c r="R1867" s="86">
        <v>0.0</v>
      </c>
      <c r="S1867" s="88">
        <v>3.0</v>
      </c>
      <c r="T1867" s="88">
        <v>15.0</v>
      </c>
      <c r="U1867" s="89">
        <v>46132.0</v>
      </c>
      <c r="V1867" s="84"/>
      <c r="W1867" s="90"/>
    </row>
    <row r="1868">
      <c r="A1868" s="83" t="s">
        <v>4435</v>
      </c>
      <c r="B1868" s="84" t="s">
        <v>4436</v>
      </c>
      <c r="C1868" s="84" t="s">
        <v>523</v>
      </c>
      <c r="D1868" s="86">
        <v>65.1</v>
      </c>
      <c r="E1868" s="86">
        <v>0.6</v>
      </c>
      <c r="F1868" s="86">
        <v>0.93</v>
      </c>
      <c r="G1868" s="87" t="s">
        <v>674</v>
      </c>
      <c r="H1868" s="86">
        <v>1.89</v>
      </c>
      <c r="I1868" s="86">
        <v>0.0</v>
      </c>
      <c r="J1868" s="86">
        <v>236.0</v>
      </c>
      <c r="K1868" s="86">
        <v>0.28</v>
      </c>
      <c r="L1868" s="86">
        <v>64.3</v>
      </c>
      <c r="M1868" s="86">
        <v>64.26</v>
      </c>
      <c r="N1868" s="86">
        <v>63.85</v>
      </c>
      <c r="O1868" s="86">
        <v>65.0</v>
      </c>
      <c r="P1868" s="87" t="s">
        <v>540</v>
      </c>
      <c r="Q1868" s="86">
        <v>0.0</v>
      </c>
      <c r="R1868" s="86">
        <v>0.0</v>
      </c>
      <c r="S1868" s="88">
        <v>22.0</v>
      </c>
      <c r="T1868" s="88">
        <v>9.32</v>
      </c>
      <c r="U1868" s="89">
        <v>46132.0</v>
      </c>
      <c r="V1868" s="84"/>
      <c r="W1868" s="90"/>
    </row>
    <row r="1869">
      <c r="A1869" s="83" t="s">
        <v>4437</v>
      </c>
      <c r="B1869" s="84" t="s">
        <v>4438</v>
      </c>
      <c r="C1869" s="84" t="s">
        <v>565</v>
      </c>
      <c r="D1869" s="86">
        <v>30.8</v>
      </c>
      <c r="E1869" s="86">
        <v>0.7</v>
      </c>
      <c r="F1869" s="86">
        <v>2.33</v>
      </c>
      <c r="G1869" s="87" t="s">
        <v>525</v>
      </c>
      <c r="H1869" s="86">
        <v>1.67</v>
      </c>
      <c r="I1869" s="86">
        <v>0.0</v>
      </c>
      <c r="J1869" s="86">
        <v>242.0</v>
      </c>
      <c r="K1869" s="86">
        <v>0.37</v>
      </c>
      <c r="L1869" s="86">
        <v>30.42</v>
      </c>
      <c r="M1869" s="86">
        <v>30.14</v>
      </c>
      <c r="N1869" s="86">
        <v>30.09</v>
      </c>
      <c r="O1869" s="86">
        <v>61.0</v>
      </c>
      <c r="P1869" s="87" t="s">
        <v>539</v>
      </c>
      <c r="Q1869" s="86">
        <v>0.0</v>
      </c>
      <c r="R1869" s="86">
        <v>0.0</v>
      </c>
      <c r="S1869" s="88">
        <v>31.0</v>
      </c>
      <c r="T1869" s="88">
        <v>12.81</v>
      </c>
      <c r="U1869" s="89">
        <v>46132.0</v>
      </c>
      <c r="V1869" s="84"/>
      <c r="W1869" s="90"/>
    </row>
    <row r="1870">
      <c r="A1870" s="83" t="s">
        <v>4439</v>
      </c>
      <c r="B1870" s="84" t="s">
        <v>4440</v>
      </c>
      <c r="C1870" s="84" t="s">
        <v>569</v>
      </c>
      <c r="D1870" s="86">
        <v>28.1</v>
      </c>
      <c r="E1870" s="86">
        <v>0.5</v>
      </c>
      <c r="F1870" s="86">
        <v>1.81</v>
      </c>
      <c r="G1870" s="87" t="s">
        <v>694</v>
      </c>
      <c r="H1870" s="86">
        <v>4.24</v>
      </c>
      <c r="I1870" s="86">
        <v>0.0</v>
      </c>
      <c r="J1870" s="86">
        <v>800.0</v>
      </c>
      <c r="K1870" s="86">
        <v>0.47</v>
      </c>
      <c r="L1870" s="86">
        <v>27.21</v>
      </c>
      <c r="M1870" s="86">
        <v>26.96</v>
      </c>
      <c r="N1870" s="86">
        <v>26.57</v>
      </c>
      <c r="O1870" s="86">
        <v>-24.0</v>
      </c>
      <c r="P1870" s="87" t="s">
        <v>570</v>
      </c>
      <c r="Q1870" s="86">
        <v>0.0</v>
      </c>
      <c r="R1870" s="86">
        <v>-13.0</v>
      </c>
      <c r="S1870" s="88">
        <v>101.0</v>
      </c>
      <c r="T1870" s="88">
        <v>12.62</v>
      </c>
      <c r="U1870" s="89">
        <v>46132.0</v>
      </c>
      <c r="V1870" s="84"/>
      <c r="W1870" s="90"/>
    </row>
    <row r="1871">
      <c r="A1871" s="83" t="s">
        <v>4441</v>
      </c>
      <c r="B1871" s="84" t="s">
        <v>4442</v>
      </c>
      <c r="C1871" s="84" t="s">
        <v>596</v>
      </c>
      <c r="D1871" s="86">
        <v>68.1</v>
      </c>
      <c r="E1871" s="86">
        <v>-0.3</v>
      </c>
      <c r="F1871" s="86">
        <v>-0.44</v>
      </c>
      <c r="G1871" s="87" t="s">
        <v>516</v>
      </c>
      <c r="H1871" s="86">
        <v>-2.46</v>
      </c>
      <c r="I1871" s="86">
        <v>0.0</v>
      </c>
      <c r="J1871" s="86">
        <v>33.0</v>
      </c>
      <c r="K1871" s="86">
        <v>0.09</v>
      </c>
      <c r="L1871" s="86">
        <v>68.78</v>
      </c>
      <c r="M1871" s="86">
        <v>69.21</v>
      </c>
      <c r="N1871" s="86">
        <v>69.91</v>
      </c>
      <c r="O1871" s="86">
        <v>4.0</v>
      </c>
      <c r="P1871" s="87" t="s">
        <v>697</v>
      </c>
      <c r="Q1871" s="86">
        <v>0.0</v>
      </c>
      <c r="R1871" s="86">
        <v>-5.0</v>
      </c>
      <c r="S1871" s="88">
        <v>1.0</v>
      </c>
      <c r="T1871" s="88">
        <v>3.03</v>
      </c>
      <c r="U1871" s="89">
        <v>46132.0</v>
      </c>
      <c r="V1871" s="84"/>
      <c r="W1871" s="90"/>
    </row>
    <row r="1872">
      <c r="A1872" s="83" t="s">
        <v>4443</v>
      </c>
      <c r="B1872" s="84" t="s">
        <v>4444</v>
      </c>
      <c r="C1872" s="84" t="s">
        <v>515</v>
      </c>
      <c r="D1872" s="86">
        <v>40.9</v>
      </c>
      <c r="E1872" s="86">
        <v>-0.15</v>
      </c>
      <c r="F1872" s="86">
        <v>-0.37</v>
      </c>
      <c r="G1872" s="87" t="s">
        <v>664</v>
      </c>
      <c r="H1872" s="86">
        <v>-0.61</v>
      </c>
      <c r="I1872" s="86">
        <v>0.0</v>
      </c>
      <c r="J1872" s="86">
        <v>17.0</v>
      </c>
      <c r="K1872" s="86">
        <v>0.07</v>
      </c>
      <c r="L1872" s="86">
        <v>41.04</v>
      </c>
      <c r="M1872" s="86">
        <v>41.04</v>
      </c>
      <c r="N1872" s="86">
        <v>41.26</v>
      </c>
      <c r="O1872" s="86">
        <v>0.0</v>
      </c>
      <c r="P1872" s="87" t="s">
        <v>516</v>
      </c>
      <c r="Q1872" s="86">
        <v>0.0</v>
      </c>
      <c r="R1872" s="86">
        <v>0.0</v>
      </c>
      <c r="S1872" s="88">
        <v>0.0</v>
      </c>
      <c r="T1872" s="88">
        <v>0.0</v>
      </c>
      <c r="U1872" s="89">
        <v>46132.0</v>
      </c>
      <c r="V1872" s="84"/>
      <c r="W1872" s="90"/>
    </row>
    <row r="1873">
      <c r="A1873" s="83" t="s">
        <v>4445</v>
      </c>
      <c r="B1873" s="84" t="s">
        <v>4446</v>
      </c>
      <c r="C1873" s="84" t="s">
        <v>523</v>
      </c>
      <c r="D1873" s="86">
        <v>40.05</v>
      </c>
      <c r="E1873" s="86">
        <v>0.4</v>
      </c>
      <c r="F1873" s="86">
        <v>1.01</v>
      </c>
      <c r="G1873" s="87" t="s">
        <v>539</v>
      </c>
      <c r="H1873" s="86">
        <v>-2.75</v>
      </c>
      <c r="I1873" s="86">
        <v>1.0</v>
      </c>
      <c r="J1873" s="86">
        <v>42.0</v>
      </c>
      <c r="K1873" s="86">
        <v>0.1</v>
      </c>
      <c r="L1873" s="86">
        <v>40.01</v>
      </c>
      <c r="M1873" s="86">
        <v>41.27</v>
      </c>
      <c r="N1873" s="86">
        <v>42.71</v>
      </c>
      <c r="O1873" s="86">
        <v>-6.0</v>
      </c>
      <c r="P1873" s="87" t="s">
        <v>524</v>
      </c>
      <c r="Q1873" s="86">
        <v>0.0</v>
      </c>
      <c r="R1873" s="86">
        <v>0.0</v>
      </c>
      <c r="S1873" s="88">
        <v>5.0</v>
      </c>
      <c r="T1873" s="88">
        <v>11.9</v>
      </c>
      <c r="U1873" s="89">
        <v>46132.0</v>
      </c>
      <c r="V1873" s="84" t="s">
        <v>3923</v>
      </c>
      <c r="W1873" s="90"/>
    </row>
    <row r="1874">
      <c r="A1874" s="83" t="s">
        <v>4447</v>
      </c>
      <c r="B1874" s="84" t="s">
        <v>4448</v>
      </c>
      <c r="C1874" s="84" t="s">
        <v>519</v>
      </c>
      <c r="D1874" s="86">
        <v>27.15</v>
      </c>
      <c r="E1874" s="86">
        <v>-0.45</v>
      </c>
      <c r="F1874" s="86">
        <v>-1.63</v>
      </c>
      <c r="G1874" s="87" t="s">
        <v>585</v>
      </c>
      <c r="H1874" s="86">
        <v>4.44</v>
      </c>
      <c r="I1874" s="86">
        <v>0.0</v>
      </c>
      <c r="J1874" s="86">
        <v>36.0</v>
      </c>
      <c r="K1874" s="86">
        <v>0.11</v>
      </c>
      <c r="L1874" s="86">
        <v>27.45</v>
      </c>
      <c r="M1874" s="86">
        <v>26.47</v>
      </c>
      <c r="N1874" s="86">
        <v>25.85</v>
      </c>
      <c r="O1874" s="86">
        <v>1.0</v>
      </c>
      <c r="P1874" s="87" t="s">
        <v>589</v>
      </c>
      <c r="Q1874" s="86">
        <v>0.0</v>
      </c>
      <c r="R1874" s="86">
        <v>0.0</v>
      </c>
      <c r="S1874" s="88">
        <v>7.0</v>
      </c>
      <c r="T1874" s="88">
        <v>19.44</v>
      </c>
      <c r="U1874" s="89">
        <v>46132.0</v>
      </c>
      <c r="V1874" s="84"/>
      <c r="W1874" s="90"/>
    </row>
    <row r="1875">
      <c r="A1875" s="83" t="s">
        <v>4449</v>
      </c>
      <c r="B1875" s="84" t="s">
        <v>4450</v>
      </c>
      <c r="C1875" s="84" t="s">
        <v>639</v>
      </c>
      <c r="D1875" s="86">
        <v>11.9</v>
      </c>
      <c r="E1875" s="86">
        <v>-0.05</v>
      </c>
      <c r="F1875" s="86">
        <v>-0.42</v>
      </c>
      <c r="G1875" s="87" t="s">
        <v>549</v>
      </c>
      <c r="H1875" s="86">
        <v>-4.87</v>
      </c>
      <c r="I1875" s="86">
        <v>0.0</v>
      </c>
      <c r="J1875" s="86">
        <v>1215.0</v>
      </c>
      <c r="K1875" s="86">
        <v>1.38</v>
      </c>
      <c r="L1875" s="86">
        <v>11.99</v>
      </c>
      <c r="M1875" s="86">
        <v>11.98</v>
      </c>
      <c r="N1875" s="86">
        <v>11.93</v>
      </c>
      <c r="O1875" s="86">
        <v>142.0</v>
      </c>
      <c r="P1875" s="87" t="s">
        <v>540</v>
      </c>
      <c r="Q1875" s="86">
        <v>0.0</v>
      </c>
      <c r="R1875" s="86">
        <v>0.0</v>
      </c>
      <c r="S1875" s="88">
        <v>0.0</v>
      </c>
      <c r="T1875" s="88">
        <v>0.0</v>
      </c>
      <c r="U1875" s="89">
        <v>46132.0</v>
      </c>
      <c r="V1875" s="84"/>
      <c r="W1875" s="90"/>
    </row>
    <row r="1876">
      <c r="A1876" s="83" t="s">
        <v>4451</v>
      </c>
      <c r="B1876" s="84" t="s">
        <v>4452</v>
      </c>
      <c r="C1876" s="84" t="s">
        <v>557</v>
      </c>
      <c r="D1876" s="86">
        <v>42.45</v>
      </c>
      <c r="E1876" s="86">
        <v>-0.4</v>
      </c>
      <c r="F1876" s="86">
        <v>-0.93</v>
      </c>
      <c r="G1876" s="87" t="s">
        <v>553</v>
      </c>
      <c r="H1876" s="86">
        <v>8.1</v>
      </c>
      <c r="I1876" s="86">
        <v>1.0</v>
      </c>
      <c r="J1876" s="86">
        <v>11687.0</v>
      </c>
      <c r="K1876" s="86">
        <v>4.27</v>
      </c>
      <c r="L1876" s="86">
        <v>43.04</v>
      </c>
      <c r="M1876" s="86">
        <v>39.34</v>
      </c>
      <c r="N1876" s="86">
        <v>37.27</v>
      </c>
      <c r="O1876" s="86">
        <v>1569.0</v>
      </c>
      <c r="P1876" s="87" t="s">
        <v>534</v>
      </c>
      <c r="Q1876" s="86">
        <v>-156.0</v>
      </c>
      <c r="R1876" s="86">
        <v>-18.0</v>
      </c>
      <c r="S1876" s="88">
        <v>5138.0</v>
      </c>
      <c r="T1876" s="88">
        <v>43.96</v>
      </c>
      <c r="U1876" s="89">
        <v>46132.0</v>
      </c>
      <c r="V1876" s="84"/>
      <c r="W1876" s="90"/>
    </row>
    <row r="1877">
      <c r="A1877" s="83" t="s">
        <v>4453</v>
      </c>
      <c r="B1877" s="84" t="s">
        <v>4454</v>
      </c>
      <c r="C1877" s="84" t="s">
        <v>523</v>
      </c>
      <c r="D1877" s="86">
        <v>47.6</v>
      </c>
      <c r="E1877" s="86">
        <v>0.25</v>
      </c>
      <c r="F1877" s="86">
        <v>0.53</v>
      </c>
      <c r="G1877" s="87" t="s">
        <v>575</v>
      </c>
      <c r="H1877" s="86">
        <v>1.48</v>
      </c>
      <c r="I1877" s="86">
        <v>0.0</v>
      </c>
      <c r="J1877" s="86">
        <v>21.0</v>
      </c>
      <c r="K1877" s="86">
        <v>0.02</v>
      </c>
      <c r="L1877" s="86">
        <v>47.29</v>
      </c>
      <c r="M1877" s="86">
        <v>47.34</v>
      </c>
      <c r="N1877" s="86">
        <v>46.9</v>
      </c>
      <c r="O1877" s="86">
        <v>-1.0</v>
      </c>
      <c r="P1877" s="87" t="s">
        <v>664</v>
      </c>
      <c r="Q1877" s="86">
        <v>0.0</v>
      </c>
      <c r="R1877" s="86">
        <v>0.0</v>
      </c>
      <c r="S1877" s="88">
        <v>2.0</v>
      </c>
      <c r="T1877" s="88">
        <v>9.52</v>
      </c>
      <c r="U1877" s="89">
        <v>46132.0</v>
      </c>
      <c r="V1877" s="84"/>
      <c r="W1877" s="90"/>
    </row>
    <row r="1878">
      <c r="A1878" s="83" t="s">
        <v>4455</v>
      </c>
      <c r="B1878" s="84" t="s">
        <v>4456</v>
      </c>
      <c r="C1878" s="84" t="s">
        <v>639</v>
      </c>
      <c r="D1878" s="86">
        <v>40.85</v>
      </c>
      <c r="E1878" s="86">
        <v>-0.7</v>
      </c>
      <c r="F1878" s="86">
        <v>-1.68</v>
      </c>
      <c r="G1878" s="87" t="s">
        <v>833</v>
      </c>
      <c r="H1878" s="86">
        <v>4.59</v>
      </c>
      <c r="I1878" s="86">
        <v>1.0</v>
      </c>
      <c r="J1878" s="86">
        <v>7775.0</v>
      </c>
      <c r="K1878" s="86">
        <v>1.44</v>
      </c>
      <c r="L1878" s="86">
        <v>40.1</v>
      </c>
      <c r="M1878" s="86">
        <v>39.84</v>
      </c>
      <c r="N1878" s="86">
        <v>37.79</v>
      </c>
      <c r="O1878" s="86">
        <v>-1493.0</v>
      </c>
      <c r="P1878" s="87" t="s">
        <v>833</v>
      </c>
      <c r="Q1878" s="86">
        <v>0.0</v>
      </c>
      <c r="R1878" s="86">
        <v>-112.0</v>
      </c>
      <c r="S1878" s="88">
        <v>3240.0</v>
      </c>
      <c r="T1878" s="88">
        <v>41.67</v>
      </c>
      <c r="U1878" s="89">
        <v>46132.0</v>
      </c>
      <c r="V1878" s="84"/>
      <c r="W1878" s="90"/>
    </row>
    <row r="1879">
      <c r="A1879" s="83" t="s">
        <v>4457</v>
      </c>
      <c r="B1879" s="84" t="s">
        <v>4458</v>
      </c>
      <c r="C1879" s="84" t="s">
        <v>601</v>
      </c>
      <c r="D1879" s="86">
        <v>27.2</v>
      </c>
      <c r="E1879" s="86">
        <v>2.45</v>
      </c>
      <c r="F1879" s="86">
        <v>9.9</v>
      </c>
      <c r="G1879" s="87" t="s">
        <v>520</v>
      </c>
      <c r="H1879" s="86">
        <v>18.38</v>
      </c>
      <c r="I1879" s="86">
        <v>1.0</v>
      </c>
      <c r="J1879" s="86">
        <v>4160.0</v>
      </c>
      <c r="K1879" s="86">
        <v>2.86</v>
      </c>
      <c r="L1879" s="86">
        <v>24.48</v>
      </c>
      <c r="M1879" s="86">
        <v>23.37</v>
      </c>
      <c r="N1879" s="86">
        <v>22.01</v>
      </c>
      <c r="O1879" s="86">
        <v>1009.0</v>
      </c>
      <c r="P1879" s="87" t="s">
        <v>554</v>
      </c>
      <c r="Q1879" s="86">
        <v>0.0</v>
      </c>
      <c r="R1879" s="86">
        <v>29.0</v>
      </c>
      <c r="S1879" s="88">
        <v>332.0</v>
      </c>
      <c r="T1879" s="88">
        <v>7.98</v>
      </c>
      <c r="U1879" s="89">
        <v>46132.0</v>
      </c>
      <c r="V1879" s="84"/>
      <c r="W1879" s="90"/>
    </row>
    <row r="1880">
      <c r="A1880" s="83" t="s">
        <v>4459</v>
      </c>
      <c r="B1880" s="84" t="s">
        <v>4460</v>
      </c>
      <c r="C1880" s="84" t="s">
        <v>557</v>
      </c>
      <c r="D1880" s="86">
        <v>2490.0</v>
      </c>
      <c r="E1880" s="86">
        <v>90.0</v>
      </c>
      <c r="F1880" s="86">
        <v>3.75</v>
      </c>
      <c r="G1880" s="87" t="s">
        <v>525</v>
      </c>
      <c r="H1880" s="86">
        <v>12.71</v>
      </c>
      <c r="I1880" s="86">
        <v>1.0</v>
      </c>
      <c r="J1880" s="86">
        <v>3547.0</v>
      </c>
      <c r="K1880" s="86">
        <v>0.9</v>
      </c>
      <c r="L1880" s="86">
        <v>2393.0</v>
      </c>
      <c r="M1880" s="86">
        <v>2292.5</v>
      </c>
      <c r="N1880" s="86">
        <v>2189.5</v>
      </c>
      <c r="O1880" s="86">
        <v>120.0</v>
      </c>
      <c r="P1880" s="87" t="s">
        <v>530</v>
      </c>
      <c r="Q1880" s="86">
        <v>319.0</v>
      </c>
      <c r="R1880" s="86">
        <v>47.0</v>
      </c>
      <c r="S1880" s="88">
        <v>1302.0</v>
      </c>
      <c r="T1880" s="88">
        <v>36.71</v>
      </c>
      <c r="U1880" s="89">
        <v>46132.0</v>
      </c>
      <c r="V1880" s="84"/>
      <c r="W1880" s="90"/>
    </row>
    <row r="1881">
      <c r="A1881" s="83" t="s">
        <v>4461</v>
      </c>
      <c r="B1881" s="84" t="s">
        <v>4462</v>
      </c>
      <c r="C1881" s="84" t="s">
        <v>561</v>
      </c>
      <c r="D1881" s="86">
        <v>23.4</v>
      </c>
      <c r="E1881" s="86">
        <v>-0.05</v>
      </c>
      <c r="F1881" s="86">
        <v>-0.21</v>
      </c>
      <c r="G1881" s="87" t="s">
        <v>773</v>
      </c>
      <c r="H1881" s="86">
        <v>0.02</v>
      </c>
      <c r="I1881" s="86">
        <v>0.0</v>
      </c>
      <c r="J1881" s="86">
        <v>2.0</v>
      </c>
      <c r="K1881" s="86">
        <v>0.01</v>
      </c>
      <c r="L1881" s="86">
        <v>23.31</v>
      </c>
      <c r="M1881" s="86">
        <v>23.52</v>
      </c>
      <c r="N1881" s="86">
        <v>23.89</v>
      </c>
      <c r="O1881" s="86">
        <v>-1.0</v>
      </c>
      <c r="P1881" s="87" t="s">
        <v>535</v>
      </c>
      <c r="Q1881" s="86">
        <v>0.0</v>
      </c>
      <c r="R1881" s="86">
        <v>0.0</v>
      </c>
      <c r="S1881" s="88">
        <v>0.0</v>
      </c>
      <c r="T1881" s="88">
        <v>0.0</v>
      </c>
      <c r="U1881" s="89">
        <v>46132.0</v>
      </c>
      <c r="V1881" s="84"/>
      <c r="W1881" s="90"/>
    </row>
    <row r="1882">
      <c r="A1882" s="83" t="s">
        <v>4463</v>
      </c>
      <c r="B1882" s="84" t="s">
        <v>4464</v>
      </c>
      <c r="C1882" s="84" t="s">
        <v>601</v>
      </c>
      <c r="D1882" s="86">
        <v>36.0</v>
      </c>
      <c r="E1882" s="86">
        <v>-0.9</v>
      </c>
      <c r="F1882" s="86">
        <v>-2.44</v>
      </c>
      <c r="G1882" s="87" t="s">
        <v>570</v>
      </c>
      <c r="H1882" s="86">
        <v>-2.9</v>
      </c>
      <c r="I1882" s="86">
        <v>1.0</v>
      </c>
      <c r="J1882" s="86">
        <v>101.0</v>
      </c>
      <c r="K1882" s="86">
        <v>0.28</v>
      </c>
      <c r="L1882" s="86">
        <v>36.24</v>
      </c>
      <c r="M1882" s="86">
        <v>35.41</v>
      </c>
      <c r="N1882" s="86">
        <v>34.9</v>
      </c>
      <c r="O1882" s="86">
        <v>-43.0</v>
      </c>
      <c r="P1882" s="87" t="s">
        <v>833</v>
      </c>
      <c r="Q1882" s="86">
        <v>0.0</v>
      </c>
      <c r="R1882" s="86">
        <v>0.0</v>
      </c>
      <c r="S1882" s="88">
        <v>26.0</v>
      </c>
      <c r="T1882" s="88">
        <v>25.74</v>
      </c>
      <c r="U1882" s="89">
        <v>46132.0</v>
      </c>
      <c r="V1882" s="84"/>
      <c r="W1882" s="90"/>
    </row>
    <row r="1883">
      <c r="A1883" s="83" t="s">
        <v>4465</v>
      </c>
      <c r="B1883" s="84" t="s">
        <v>4466</v>
      </c>
      <c r="C1883" s="84" t="s">
        <v>588</v>
      </c>
      <c r="D1883" s="86">
        <v>69.1</v>
      </c>
      <c r="E1883" s="86">
        <v>-0.6</v>
      </c>
      <c r="F1883" s="86">
        <v>-0.86</v>
      </c>
      <c r="G1883" s="87" t="s">
        <v>664</v>
      </c>
      <c r="H1883" s="86">
        <v>-3.25</v>
      </c>
      <c r="I1883" s="86">
        <v>0.0</v>
      </c>
      <c r="J1883" s="86">
        <v>1595.0</v>
      </c>
      <c r="K1883" s="86">
        <v>0.2</v>
      </c>
      <c r="L1883" s="86">
        <v>70.08</v>
      </c>
      <c r="M1883" s="86">
        <v>71.52</v>
      </c>
      <c r="N1883" s="86">
        <v>71.42</v>
      </c>
      <c r="O1883" s="86">
        <v>-570.0</v>
      </c>
      <c r="P1883" s="87" t="s">
        <v>570</v>
      </c>
      <c r="Q1883" s="86">
        <v>241.0</v>
      </c>
      <c r="R1883" s="86">
        <v>-77.0</v>
      </c>
      <c r="S1883" s="88">
        <v>381.0</v>
      </c>
      <c r="T1883" s="88">
        <v>23.89</v>
      </c>
      <c r="U1883" s="89">
        <v>46132.0</v>
      </c>
      <c r="V1883" s="84"/>
      <c r="W1883" s="91">
        <v>46198.0</v>
      </c>
    </row>
    <row r="1884">
      <c r="A1884" s="83" t="s">
        <v>4467</v>
      </c>
      <c r="B1884" s="84" t="s">
        <v>4468</v>
      </c>
      <c r="C1884" s="84" t="s">
        <v>552</v>
      </c>
      <c r="D1884" s="86">
        <v>290.0</v>
      </c>
      <c r="E1884" s="86">
        <v>0.5</v>
      </c>
      <c r="F1884" s="86">
        <v>0.17</v>
      </c>
      <c r="G1884" s="87" t="s">
        <v>539</v>
      </c>
      <c r="H1884" s="86">
        <v>0.01</v>
      </c>
      <c r="I1884" s="86">
        <v>0.0</v>
      </c>
      <c r="J1884" s="86">
        <v>70.0</v>
      </c>
      <c r="K1884" s="86">
        <v>0.1</v>
      </c>
      <c r="L1884" s="86">
        <v>289.7</v>
      </c>
      <c r="M1884" s="86">
        <v>290.25</v>
      </c>
      <c r="N1884" s="86">
        <v>290.75</v>
      </c>
      <c r="O1884" s="86">
        <v>-10.0</v>
      </c>
      <c r="P1884" s="87" t="s">
        <v>516</v>
      </c>
      <c r="Q1884" s="86">
        <v>0.0</v>
      </c>
      <c r="R1884" s="86">
        <v>0.0</v>
      </c>
      <c r="S1884" s="88">
        <v>7.0</v>
      </c>
      <c r="T1884" s="88">
        <v>10.0</v>
      </c>
      <c r="U1884" s="89">
        <v>46132.0</v>
      </c>
      <c r="V1884" s="84"/>
      <c r="W1884" s="90"/>
    </row>
    <row r="1885">
      <c r="A1885" s="83" t="s">
        <v>4469</v>
      </c>
      <c r="B1885" s="84" t="s">
        <v>4470</v>
      </c>
      <c r="C1885" s="84" t="s">
        <v>596</v>
      </c>
      <c r="D1885" s="86">
        <v>57.8</v>
      </c>
      <c r="E1885" s="86">
        <v>-2.2</v>
      </c>
      <c r="F1885" s="86">
        <v>-3.67</v>
      </c>
      <c r="G1885" s="87" t="s">
        <v>833</v>
      </c>
      <c r="H1885" s="86">
        <v>3.37</v>
      </c>
      <c r="I1885" s="86">
        <v>0.0</v>
      </c>
      <c r="J1885" s="86">
        <v>885.0</v>
      </c>
      <c r="K1885" s="86">
        <v>0.45</v>
      </c>
      <c r="L1885" s="86">
        <v>58.3</v>
      </c>
      <c r="M1885" s="86">
        <v>57.09</v>
      </c>
      <c r="N1885" s="86">
        <v>55.99</v>
      </c>
      <c r="O1885" s="86">
        <v>-343.0</v>
      </c>
      <c r="P1885" s="87" t="s">
        <v>773</v>
      </c>
      <c r="Q1885" s="86">
        <v>0.0</v>
      </c>
      <c r="R1885" s="86">
        <v>-4.0</v>
      </c>
      <c r="S1885" s="88">
        <v>192.0</v>
      </c>
      <c r="T1885" s="88">
        <v>21.69</v>
      </c>
      <c r="U1885" s="89">
        <v>46132.0</v>
      </c>
      <c r="V1885" s="84"/>
      <c r="W1885" s="84"/>
    </row>
    <row r="1886">
      <c r="A1886" s="83" t="s">
        <v>4471</v>
      </c>
      <c r="B1886" s="84" t="s">
        <v>4472</v>
      </c>
      <c r="C1886" s="84" t="s">
        <v>615</v>
      </c>
      <c r="D1886" s="86">
        <v>49.5</v>
      </c>
      <c r="E1886" s="86">
        <v>0.85</v>
      </c>
      <c r="F1886" s="86">
        <v>1.75</v>
      </c>
      <c r="G1886" s="87" t="s">
        <v>520</v>
      </c>
      <c r="H1886" s="86">
        <v>3.76</v>
      </c>
      <c r="I1886" s="86">
        <v>0.0</v>
      </c>
      <c r="J1886" s="86">
        <v>96.0</v>
      </c>
      <c r="K1886" s="86">
        <v>0.21</v>
      </c>
      <c r="L1886" s="86">
        <v>48.42</v>
      </c>
      <c r="M1886" s="86">
        <v>48.02</v>
      </c>
      <c r="N1886" s="86">
        <v>47.95</v>
      </c>
      <c r="O1886" s="86">
        <v>5.0</v>
      </c>
      <c r="P1886" s="87" t="s">
        <v>558</v>
      </c>
      <c r="Q1886" s="86">
        <v>0.0</v>
      </c>
      <c r="R1886" s="86">
        <v>0.0</v>
      </c>
      <c r="S1886" s="88">
        <v>62.0</v>
      </c>
      <c r="T1886" s="88">
        <v>64.58</v>
      </c>
      <c r="U1886" s="89">
        <v>46132.0</v>
      </c>
      <c r="V1886" s="84"/>
      <c r="W1886" s="90"/>
    </row>
    <row r="1887">
      <c r="A1887" s="83" t="s">
        <v>4473</v>
      </c>
      <c r="B1887" s="84" t="s">
        <v>4474</v>
      </c>
      <c r="C1887" s="84" t="s">
        <v>561</v>
      </c>
      <c r="D1887" s="86">
        <v>118.0</v>
      </c>
      <c r="E1887" s="86">
        <v>-9.0</v>
      </c>
      <c r="F1887" s="86">
        <v>-7.09</v>
      </c>
      <c r="G1887" s="87" t="s">
        <v>562</v>
      </c>
      <c r="H1887" s="86">
        <v>5.14</v>
      </c>
      <c r="I1887" s="86">
        <v>3.0</v>
      </c>
      <c r="J1887" s="86">
        <v>118516.0</v>
      </c>
      <c r="K1887" s="86">
        <v>20.24</v>
      </c>
      <c r="L1887" s="86">
        <v>117.4</v>
      </c>
      <c r="M1887" s="86">
        <v>114.55</v>
      </c>
      <c r="N1887" s="86">
        <v>108.17</v>
      </c>
      <c r="O1887" s="86">
        <v>-18413.0</v>
      </c>
      <c r="P1887" s="87" t="s">
        <v>570</v>
      </c>
      <c r="Q1887" s="86">
        <v>340.0</v>
      </c>
      <c r="R1887" s="86">
        <v>-804.0</v>
      </c>
      <c r="S1887" s="88">
        <v>41354.0</v>
      </c>
      <c r="T1887" s="88">
        <v>34.89</v>
      </c>
      <c r="U1887" s="89">
        <v>46132.0</v>
      </c>
      <c r="V1887" s="84"/>
      <c r="W1887" s="90"/>
    </row>
    <row r="1888">
      <c r="A1888" s="83" t="s">
        <v>4475</v>
      </c>
      <c r="B1888" s="84" t="s">
        <v>4476</v>
      </c>
      <c r="C1888" s="84" t="s">
        <v>523</v>
      </c>
      <c r="D1888" s="86">
        <v>118.0</v>
      </c>
      <c r="E1888" s="86">
        <v>-0.5</v>
      </c>
      <c r="F1888" s="86">
        <v>-0.42</v>
      </c>
      <c r="G1888" s="87" t="s">
        <v>626</v>
      </c>
      <c r="H1888" s="86">
        <v>0.01</v>
      </c>
      <c r="I1888" s="86">
        <v>0.0</v>
      </c>
      <c r="J1888" s="86">
        <v>308.0</v>
      </c>
      <c r="K1888" s="86">
        <v>0.21</v>
      </c>
      <c r="L1888" s="86">
        <v>118.3</v>
      </c>
      <c r="M1888" s="86">
        <v>119.3</v>
      </c>
      <c r="N1888" s="86">
        <v>120.0</v>
      </c>
      <c r="O1888" s="86">
        <v>60.0</v>
      </c>
      <c r="P1888" s="87" t="s">
        <v>525</v>
      </c>
      <c r="Q1888" s="86">
        <v>-3.0</v>
      </c>
      <c r="R1888" s="86">
        <v>-18.0</v>
      </c>
      <c r="S1888" s="88">
        <v>64.0</v>
      </c>
      <c r="T1888" s="88">
        <v>20.78</v>
      </c>
      <c r="U1888" s="89">
        <v>46132.0</v>
      </c>
      <c r="V1888" s="84"/>
      <c r="W1888" s="90"/>
    </row>
    <row r="1889">
      <c r="A1889" s="83" t="s">
        <v>4477</v>
      </c>
      <c r="B1889" s="84" t="s">
        <v>4478</v>
      </c>
      <c r="C1889" s="84" t="s">
        <v>561</v>
      </c>
      <c r="D1889" s="86">
        <v>319.5</v>
      </c>
      <c r="E1889" s="86">
        <v>3.0</v>
      </c>
      <c r="F1889" s="86">
        <v>0.95</v>
      </c>
      <c r="G1889" s="87" t="s">
        <v>525</v>
      </c>
      <c r="H1889" s="86">
        <v>5.27</v>
      </c>
      <c r="I1889" s="86">
        <v>0.0</v>
      </c>
      <c r="J1889" s="86">
        <v>31507.0</v>
      </c>
      <c r="K1889" s="86">
        <v>1.52</v>
      </c>
      <c r="L1889" s="86">
        <v>319.0</v>
      </c>
      <c r="M1889" s="86">
        <v>299.25</v>
      </c>
      <c r="N1889" s="86">
        <v>277.4</v>
      </c>
      <c r="O1889" s="86">
        <v>777.0</v>
      </c>
      <c r="P1889" s="87" t="s">
        <v>525</v>
      </c>
      <c r="Q1889" s="86">
        <v>-123.0</v>
      </c>
      <c r="R1889" s="86">
        <v>175.0</v>
      </c>
      <c r="S1889" s="88">
        <v>14222.0</v>
      </c>
      <c r="T1889" s="88">
        <v>45.14</v>
      </c>
      <c r="U1889" s="89">
        <v>46132.0</v>
      </c>
      <c r="V1889" s="84"/>
      <c r="W1889" s="90"/>
    </row>
    <row r="1890">
      <c r="A1890" s="83" t="s">
        <v>4479</v>
      </c>
      <c r="B1890" s="84" t="s">
        <v>4480</v>
      </c>
      <c r="C1890" s="84" t="s">
        <v>533</v>
      </c>
      <c r="D1890" s="86">
        <v>250.5</v>
      </c>
      <c r="E1890" s="86">
        <v>4.0</v>
      </c>
      <c r="F1890" s="86">
        <v>1.62</v>
      </c>
      <c r="G1890" s="87" t="s">
        <v>530</v>
      </c>
      <c r="H1890" s="86">
        <v>2.26</v>
      </c>
      <c r="I1890" s="86">
        <v>0.0</v>
      </c>
      <c r="J1890" s="86">
        <v>6265.0</v>
      </c>
      <c r="K1890" s="86">
        <v>1.45</v>
      </c>
      <c r="L1890" s="86">
        <v>248.3</v>
      </c>
      <c r="M1890" s="86">
        <v>244.15</v>
      </c>
      <c r="N1890" s="86">
        <v>245.18</v>
      </c>
      <c r="O1890" s="86">
        <v>151.0</v>
      </c>
      <c r="P1890" s="87" t="s">
        <v>578</v>
      </c>
      <c r="Q1890" s="86">
        <v>593.0</v>
      </c>
      <c r="R1890" s="86">
        <v>27.0</v>
      </c>
      <c r="S1890" s="88">
        <v>2610.0</v>
      </c>
      <c r="T1890" s="88">
        <v>41.66</v>
      </c>
      <c r="U1890" s="89">
        <v>46132.0</v>
      </c>
      <c r="V1890" s="84"/>
      <c r="W1890" s="90"/>
    </row>
    <row r="1891">
      <c r="A1891" s="83" t="s">
        <v>4481</v>
      </c>
      <c r="B1891" s="84" t="s">
        <v>4482</v>
      </c>
      <c r="C1891" s="84" t="s">
        <v>639</v>
      </c>
      <c r="D1891" s="86">
        <v>32.6</v>
      </c>
      <c r="E1891" s="86">
        <v>-0.5</v>
      </c>
      <c r="F1891" s="86">
        <v>-1.51</v>
      </c>
      <c r="G1891" s="87" t="s">
        <v>773</v>
      </c>
      <c r="H1891" s="86">
        <v>-2.1</v>
      </c>
      <c r="I1891" s="86">
        <v>0.0</v>
      </c>
      <c r="J1891" s="86">
        <v>359.0</v>
      </c>
      <c r="K1891" s="86">
        <v>0.36</v>
      </c>
      <c r="L1891" s="86">
        <v>32.9</v>
      </c>
      <c r="M1891" s="86">
        <v>32.64</v>
      </c>
      <c r="N1891" s="86">
        <v>32.47</v>
      </c>
      <c r="O1891" s="86">
        <v>41.0</v>
      </c>
      <c r="P1891" s="87" t="s">
        <v>540</v>
      </c>
      <c r="Q1891" s="86">
        <v>0.0</v>
      </c>
      <c r="R1891" s="86">
        <v>1.0</v>
      </c>
      <c r="S1891" s="88">
        <v>64.0</v>
      </c>
      <c r="T1891" s="88">
        <v>17.83</v>
      </c>
      <c r="U1891" s="89">
        <v>46132.0</v>
      </c>
      <c r="V1891" s="84" t="s">
        <v>2454</v>
      </c>
      <c r="W1891" s="90"/>
    </row>
    <row r="1892">
      <c r="A1892" s="83" t="s">
        <v>4483</v>
      </c>
      <c r="B1892" s="84" t="s">
        <v>4484</v>
      </c>
      <c r="C1892" s="84" t="s">
        <v>523</v>
      </c>
      <c r="D1892" s="86">
        <v>30.5</v>
      </c>
      <c r="E1892" s="86">
        <v>-0.1</v>
      </c>
      <c r="F1892" s="86">
        <v>-0.33</v>
      </c>
      <c r="G1892" s="87" t="s">
        <v>516</v>
      </c>
      <c r="H1892" s="86">
        <v>-2.58</v>
      </c>
      <c r="I1892" s="86">
        <v>0.0</v>
      </c>
      <c r="J1892" s="86">
        <v>26.0</v>
      </c>
      <c r="K1892" s="86">
        <v>0.06</v>
      </c>
      <c r="L1892" s="86">
        <v>30.67</v>
      </c>
      <c r="M1892" s="86">
        <v>31.01</v>
      </c>
      <c r="N1892" s="86">
        <v>30.93</v>
      </c>
      <c r="O1892" s="86">
        <v>0.0</v>
      </c>
      <c r="P1892" s="87" t="s">
        <v>562</v>
      </c>
      <c r="Q1892" s="86">
        <v>0.0</v>
      </c>
      <c r="R1892" s="86">
        <v>0.0</v>
      </c>
      <c r="S1892" s="88">
        <v>0.0</v>
      </c>
      <c r="T1892" s="88">
        <v>0.0</v>
      </c>
      <c r="U1892" s="89">
        <v>46132.0</v>
      </c>
      <c r="V1892" s="84"/>
      <c r="W1892" s="90"/>
    </row>
    <row r="1893">
      <c r="A1893" s="83" t="s">
        <v>4485</v>
      </c>
      <c r="B1893" s="84" t="s">
        <v>4486</v>
      </c>
      <c r="C1893" s="84" t="s">
        <v>561</v>
      </c>
      <c r="D1893" s="86">
        <v>20.85</v>
      </c>
      <c r="E1893" s="86">
        <v>0.1</v>
      </c>
      <c r="F1893" s="86">
        <v>0.48</v>
      </c>
      <c r="G1893" s="87" t="s">
        <v>540</v>
      </c>
      <c r="H1893" s="86">
        <v>6.04</v>
      </c>
      <c r="I1893" s="86">
        <v>0.0</v>
      </c>
      <c r="J1893" s="86">
        <v>600.0</v>
      </c>
      <c r="K1893" s="86">
        <v>0.56</v>
      </c>
      <c r="L1893" s="86">
        <v>20.24</v>
      </c>
      <c r="M1893" s="86">
        <v>19.9</v>
      </c>
      <c r="N1893" s="86">
        <v>19.66</v>
      </c>
      <c r="O1893" s="86">
        <v>82.0</v>
      </c>
      <c r="P1893" s="87" t="s">
        <v>558</v>
      </c>
      <c r="Q1893" s="86">
        <v>0.0</v>
      </c>
      <c r="R1893" s="86">
        <v>0.0</v>
      </c>
      <c r="S1893" s="88">
        <v>106.0</v>
      </c>
      <c r="T1893" s="88">
        <v>17.67</v>
      </c>
      <c r="U1893" s="89">
        <v>46132.0</v>
      </c>
      <c r="V1893" s="84"/>
      <c r="W1893" s="90"/>
    </row>
    <row r="1894">
      <c r="A1894" s="83" t="s">
        <v>4487</v>
      </c>
      <c r="B1894" s="84" t="s">
        <v>4488</v>
      </c>
      <c r="C1894" s="84" t="s">
        <v>557</v>
      </c>
      <c r="D1894" s="86">
        <v>26.5</v>
      </c>
      <c r="E1894" s="86">
        <v>0.05</v>
      </c>
      <c r="F1894" s="86">
        <v>0.19</v>
      </c>
      <c r="G1894" s="87" t="s">
        <v>554</v>
      </c>
      <c r="H1894" s="86">
        <v>2.3</v>
      </c>
      <c r="I1894" s="86">
        <v>0.0</v>
      </c>
      <c r="J1894" s="86">
        <v>343.0</v>
      </c>
      <c r="K1894" s="86">
        <v>0.36</v>
      </c>
      <c r="L1894" s="86">
        <v>26.26</v>
      </c>
      <c r="M1894" s="86">
        <v>26.34</v>
      </c>
      <c r="N1894" s="86">
        <v>27.21</v>
      </c>
      <c r="O1894" s="86">
        <v>20.0</v>
      </c>
      <c r="P1894" s="87" t="s">
        <v>612</v>
      </c>
      <c r="Q1894" s="86">
        <v>0.0</v>
      </c>
      <c r="R1894" s="86">
        <v>0.0</v>
      </c>
      <c r="S1894" s="88">
        <v>56.0</v>
      </c>
      <c r="T1894" s="88">
        <v>16.33</v>
      </c>
      <c r="U1894" s="89">
        <v>46132.0</v>
      </c>
      <c r="V1894" s="84"/>
      <c r="W1894" s="90"/>
    </row>
    <row r="1895">
      <c r="A1895" s="83" t="s">
        <v>4489</v>
      </c>
      <c r="B1895" s="84" t="s">
        <v>4490</v>
      </c>
      <c r="C1895" s="84" t="s">
        <v>645</v>
      </c>
      <c r="D1895" s="86">
        <v>15.5</v>
      </c>
      <c r="E1895" s="86">
        <v>-0.35</v>
      </c>
      <c r="F1895" s="86">
        <v>-2.21</v>
      </c>
      <c r="G1895" s="87" t="s">
        <v>585</v>
      </c>
      <c r="H1895" s="86">
        <v>2.35</v>
      </c>
      <c r="I1895" s="86">
        <v>0.0</v>
      </c>
      <c r="J1895" s="86">
        <v>155.0</v>
      </c>
      <c r="K1895" s="86">
        <v>0.03</v>
      </c>
      <c r="L1895" s="86">
        <v>15.69</v>
      </c>
      <c r="M1895" s="86">
        <v>15.37</v>
      </c>
      <c r="N1895" s="86">
        <v>15.22</v>
      </c>
      <c r="O1895" s="86">
        <v>36.0</v>
      </c>
      <c r="P1895" s="87" t="s">
        <v>525</v>
      </c>
      <c r="Q1895" s="86">
        <v>0.0</v>
      </c>
      <c r="R1895" s="86">
        <v>1.0</v>
      </c>
      <c r="S1895" s="88">
        <v>30.0</v>
      </c>
      <c r="T1895" s="88">
        <v>19.35</v>
      </c>
      <c r="U1895" s="89">
        <v>46132.0</v>
      </c>
      <c r="V1895" s="84"/>
      <c r="W1895" s="90"/>
    </row>
    <row r="1896">
      <c r="A1896" s="83" t="s">
        <v>4491</v>
      </c>
      <c r="B1896" s="84" t="s">
        <v>4492</v>
      </c>
      <c r="C1896" s="84" t="s">
        <v>523</v>
      </c>
      <c r="D1896" s="86">
        <v>28.7</v>
      </c>
      <c r="E1896" s="86">
        <v>-0.65</v>
      </c>
      <c r="F1896" s="86">
        <v>-2.21</v>
      </c>
      <c r="G1896" s="87" t="s">
        <v>553</v>
      </c>
      <c r="H1896" s="86">
        <v>2.28</v>
      </c>
      <c r="I1896" s="86">
        <v>0.0</v>
      </c>
      <c r="J1896" s="86">
        <v>112.0</v>
      </c>
      <c r="K1896" s="86">
        <v>0.15</v>
      </c>
      <c r="L1896" s="86">
        <v>29.42</v>
      </c>
      <c r="M1896" s="86">
        <v>28.58</v>
      </c>
      <c r="N1896" s="86">
        <v>28.79</v>
      </c>
      <c r="O1896" s="86">
        <v>3.0</v>
      </c>
      <c r="P1896" s="87" t="s">
        <v>589</v>
      </c>
      <c r="Q1896" s="86">
        <v>0.0</v>
      </c>
      <c r="R1896" s="86">
        <v>0.0</v>
      </c>
      <c r="S1896" s="88">
        <v>8.0</v>
      </c>
      <c r="T1896" s="88">
        <v>7.14</v>
      </c>
      <c r="U1896" s="89">
        <v>46132.0</v>
      </c>
      <c r="V1896" s="84"/>
      <c r="W1896" s="90"/>
    </row>
    <row r="1897">
      <c r="A1897" s="83" t="s">
        <v>4493</v>
      </c>
      <c r="B1897" s="84" t="s">
        <v>4494</v>
      </c>
      <c r="C1897" s="84" t="s">
        <v>515</v>
      </c>
      <c r="D1897" s="86">
        <v>124.0</v>
      </c>
      <c r="E1897" s="86">
        <v>-1.5</v>
      </c>
      <c r="F1897" s="86">
        <v>-1.2</v>
      </c>
      <c r="G1897" s="87" t="s">
        <v>535</v>
      </c>
      <c r="H1897" s="86">
        <v>-0.38</v>
      </c>
      <c r="I1897" s="86">
        <v>0.0</v>
      </c>
      <c r="J1897" s="86">
        <v>282.0</v>
      </c>
      <c r="K1897" s="86">
        <v>0.09</v>
      </c>
      <c r="L1897" s="86">
        <v>125.4</v>
      </c>
      <c r="M1897" s="86">
        <v>123.1</v>
      </c>
      <c r="N1897" s="86">
        <v>119.92</v>
      </c>
      <c r="O1897" s="86">
        <v>29.0</v>
      </c>
      <c r="P1897" s="87" t="s">
        <v>534</v>
      </c>
      <c r="Q1897" s="86">
        <v>-39.0</v>
      </c>
      <c r="R1897" s="86">
        <v>0.0</v>
      </c>
      <c r="S1897" s="88">
        <v>27.0</v>
      </c>
      <c r="T1897" s="88">
        <v>9.57</v>
      </c>
      <c r="U1897" s="89">
        <v>46132.0</v>
      </c>
      <c r="V1897" s="84"/>
      <c r="W1897" s="90"/>
    </row>
    <row r="1898">
      <c r="A1898" s="83" t="s">
        <v>4495</v>
      </c>
      <c r="B1898" s="84" t="s">
        <v>4496</v>
      </c>
      <c r="C1898" s="84" t="s">
        <v>557</v>
      </c>
      <c r="D1898" s="86">
        <v>42.0</v>
      </c>
      <c r="E1898" s="86">
        <v>0.6</v>
      </c>
      <c r="F1898" s="86">
        <v>1.45</v>
      </c>
      <c r="G1898" s="87" t="s">
        <v>694</v>
      </c>
      <c r="H1898" s="86">
        <v>2.32</v>
      </c>
      <c r="I1898" s="86">
        <v>1.0</v>
      </c>
      <c r="J1898" s="86">
        <v>1556.0</v>
      </c>
      <c r="K1898" s="86">
        <v>0.99</v>
      </c>
      <c r="L1898" s="86">
        <v>41.1</v>
      </c>
      <c r="M1898" s="86">
        <v>40.33</v>
      </c>
      <c r="N1898" s="86">
        <v>37.49</v>
      </c>
      <c r="O1898" s="86">
        <v>637.0</v>
      </c>
      <c r="P1898" s="87" t="s">
        <v>554</v>
      </c>
      <c r="Q1898" s="86">
        <v>0.0</v>
      </c>
      <c r="R1898" s="86">
        <v>24.0</v>
      </c>
      <c r="S1898" s="88">
        <v>238.0</v>
      </c>
      <c r="T1898" s="88">
        <v>15.3</v>
      </c>
      <c r="U1898" s="89">
        <v>46132.0</v>
      </c>
      <c r="V1898" s="84"/>
      <c r="W1898" s="90"/>
    </row>
    <row r="1899">
      <c r="A1899" s="83" t="s">
        <v>4497</v>
      </c>
      <c r="B1899" s="84" t="s">
        <v>4498</v>
      </c>
      <c r="C1899" s="84" t="s">
        <v>663</v>
      </c>
      <c r="D1899" s="86">
        <v>68.1</v>
      </c>
      <c r="E1899" s="86">
        <v>0.6</v>
      </c>
      <c r="F1899" s="86">
        <v>0.89</v>
      </c>
      <c r="G1899" s="87" t="s">
        <v>554</v>
      </c>
      <c r="H1899" s="86">
        <v>1.94</v>
      </c>
      <c r="I1899" s="86">
        <v>0.0</v>
      </c>
      <c r="J1899" s="86">
        <v>85.0</v>
      </c>
      <c r="K1899" s="86">
        <v>0.25</v>
      </c>
      <c r="L1899" s="86">
        <v>67.4</v>
      </c>
      <c r="M1899" s="86">
        <v>67.74</v>
      </c>
      <c r="N1899" s="86">
        <v>67.88</v>
      </c>
      <c r="O1899" s="86">
        <v>12.0</v>
      </c>
      <c r="P1899" s="87" t="s">
        <v>554</v>
      </c>
      <c r="Q1899" s="86">
        <v>0.0</v>
      </c>
      <c r="R1899" s="86">
        <v>0.0</v>
      </c>
      <c r="S1899" s="88">
        <v>10.0</v>
      </c>
      <c r="T1899" s="88">
        <v>11.76</v>
      </c>
      <c r="U1899" s="89">
        <v>46132.0</v>
      </c>
      <c r="V1899" s="84"/>
      <c r="W1899" s="90"/>
    </row>
    <row r="1900">
      <c r="A1900" s="83" t="s">
        <v>4499</v>
      </c>
      <c r="B1900" s="84" t="s">
        <v>4500</v>
      </c>
      <c r="C1900" s="84" t="s">
        <v>588</v>
      </c>
      <c r="D1900" s="86">
        <v>24.65</v>
      </c>
      <c r="E1900" s="86">
        <v>-0.5</v>
      </c>
      <c r="F1900" s="86">
        <v>-1.99</v>
      </c>
      <c r="G1900" s="87" t="s">
        <v>516</v>
      </c>
      <c r="H1900" s="86">
        <v>-14.66</v>
      </c>
      <c r="I1900" s="86">
        <v>0.0</v>
      </c>
      <c r="J1900" s="86">
        <v>139.0</v>
      </c>
      <c r="K1900" s="86">
        <v>0.08</v>
      </c>
      <c r="L1900" s="86">
        <v>26.36</v>
      </c>
      <c r="M1900" s="86">
        <v>27.55</v>
      </c>
      <c r="N1900" s="86">
        <v>28.01</v>
      </c>
      <c r="O1900" s="86">
        <v>1.0</v>
      </c>
      <c r="P1900" s="87" t="s">
        <v>612</v>
      </c>
      <c r="Q1900" s="86">
        <v>0.0</v>
      </c>
      <c r="R1900" s="86">
        <v>0.0</v>
      </c>
      <c r="S1900" s="88">
        <v>6.0</v>
      </c>
      <c r="T1900" s="88">
        <v>4.32</v>
      </c>
      <c r="U1900" s="89">
        <v>46132.0</v>
      </c>
      <c r="V1900" s="84"/>
      <c r="W1900" s="90"/>
    </row>
    <row r="1901">
      <c r="A1901" s="83" t="s">
        <v>4501</v>
      </c>
      <c r="B1901" s="84" t="s">
        <v>4502</v>
      </c>
      <c r="C1901" s="84" t="s">
        <v>523</v>
      </c>
      <c r="D1901" s="86">
        <v>49.0</v>
      </c>
      <c r="E1901" s="86">
        <v>-1.6</v>
      </c>
      <c r="F1901" s="86">
        <v>-3.16</v>
      </c>
      <c r="G1901" s="87" t="s">
        <v>544</v>
      </c>
      <c r="H1901" s="86">
        <v>-5.87</v>
      </c>
      <c r="I1901" s="86">
        <v>0.0</v>
      </c>
      <c r="J1901" s="86">
        <v>1737.0</v>
      </c>
      <c r="K1901" s="86">
        <v>0.57</v>
      </c>
      <c r="L1901" s="86">
        <v>50.74</v>
      </c>
      <c r="M1901" s="86">
        <v>52.46</v>
      </c>
      <c r="N1901" s="86">
        <v>54.57</v>
      </c>
      <c r="O1901" s="86">
        <v>-250.0</v>
      </c>
      <c r="P1901" s="87" t="s">
        <v>524</v>
      </c>
      <c r="Q1901" s="86">
        <v>0.0</v>
      </c>
      <c r="R1901" s="86">
        <v>0.0</v>
      </c>
      <c r="S1901" s="88">
        <v>377.0</v>
      </c>
      <c r="T1901" s="88">
        <v>21.7</v>
      </c>
      <c r="U1901" s="89">
        <v>46132.0</v>
      </c>
      <c r="V1901" s="84" t="s">
        <v>4503</v>
      </c>
      <c r="W1901" s="90"/>
    </row>
    <row r="1902">
      <c r="A1902" s="83" t="s">
        <v>4504</v>
      </c>
      <c r="B1902" s="84" t="s">
        <v>4505</v>
      </c>
      <c r="C1902" s="84" t="s">
        <v>569</v>
      </c>
      <c r="D1902" s="86">
        <v>70.0</v>
      </c>
      <c r="E1902" s="86">
        <v>0.1</v>
      </c>
      <c r="F1902" s="86">
        <v>0.14</v>
      </c>
      <c r="G1902" s="87" t="s">
        <v>612</v>
      </c>
      <c r="H1902" s="86">
        <v>-0.85</v>
      </c>
      <c r="I1902" s="86">
        <v>0.0</v>
      </c>
      <c r="J1902" s="86">
        <v>9.0</v>
      </c>
      <c r="K1902" s="86">
        <v>0.04</v>
      </c>
      <c r="L1902" s="86">
        <v>69.94</v>
      </c>
      <c r="M1902" s="86">
        <v>70.04</v>
      </c>
      <c r="N1902" s="86">
        <v>71.22</v>
      </c>
      <c r="O1902" s="86">
        <v>3.0</v>
      </c>
      <c r="P1902" s="87" t="s">
        <v>612</v>
      </c>
      <c r="Q1902" s="86">
        <v>0.0</v>
      </c>
      <c r="R1902" s="86">
        <v>0.0</v>
      </c>
      <c r="S1902" s="88">
        <v>0.0</v>
      </c>
      <c r="T1902" s="88">
        <v>0.0</v>
      </c>
      <c r="U1902" s="89">
        <v>46132.0</v>
      </c>
      <c r="V1902" s="84"/>
      <c r="W1902" s="90"/>
    </row>
    <row r="1903">
      <c r="A1903" s="83" t="s">
        <v>4506</v>
      </c>
      <c r="B1903" s="84" t="s">
        <v>4507</v>
      </c>
      <c r="C1903" s="84" t="s">
        <v>533</v>
      </c>
      <c r="D1903" s="86">
        <v>38.7</v>
      </c>
      <c r="E1903" s="86">
        <v>0.35</v>
      </c>
      <c r="F1903" s="86">
        <v>0.91</v>
      </c>
      <c r="G1903" s="87" t="s">
        <v>578</v>
      </c>
      <c r="H1903" s="86">
        <v>4.12</v>
      </c>
      <c r="I1903" s="86">
        <v>0.0</v>
      </c>
      <c r="J1903" s="86">
        <v>308.0</v>
      </c>
      <c r="K1903" s="86">
        <v>0.39</v>
      </c>
      <c r="L1903" s="86">
        <v>37.99</v>
      </c>
      <c r="M1903" s="86">
        <v>37.08</v>
      </c>
      <c r="N1903" s="86">
        <v>36.83</v>
      </c>
      <c r="O1903" s="86">
        <v>111.0</v>
      </c>
      <c r="P1903" s="87" t="s">
        <v>554</v>
      </c>
      <c r="Q1903" s="86">
        <v>0.0</v>
      </c>
      <c r="R1903" s="86">
        <v>2.0</v>
      </c>
      <c r="S1903" s="88">
        <v>55.0</v>
      </c>
      <c r="T1903" s="88">
        <v>17.86</v>
      </c>
      <c r="U1903" s="89">
        <v>46132.0</v>
      </c>
      <c r="V1903" s="84"/>
      <c r="W1903" s="90"/>
    </row>
    <row r="1904">
      <c r="A1904" s="83" t="s">
        <v>4508</v>
      </c>
      <c r="B1904" s="84" t="s">
        <v>4509</v>
      </c>
      <c r="C1904" s="84" t="s">
        <v>561</v>
      </c>
      <c r="D1904" s="86">
        <v>52.6</v>
      </c>
      <c r="E1904" s="86">
        <v>0.1</v>
      </c>
      <c r="F1904" s="86">
        <v>0.19</v>
      </c>
      <c r="G1904" s="87" t="s">
        <v>575</v>
      </c>
      <c r="H1904" s="86">
        <v>10.08</v>
      </c>
      <c r="I1904" s="86">
        <v>2.0</v>
      </c>
      <c r="J1904" s="86">
        <v>2126.0</v>
      </c>
      <c r="K1904" s="86">
        <v>3.92</v>
      </c>
      <c r="L1904" s="86">
        <v>51.22</v>
      </c>
      <c r="M1904" s="86">
        <v>47.51</v>
      </c>
      <c r="N1904" s="86">
        <v>44.83</v>
      </c>
      <c r="O1904" s="86">
        <v>-15.0</v>
      </c>
      <c r="P1904" s="87" t="s">
        <v>524</v>
      </c>
      <c r="Q1904" s="86">
        <v>0.0</v>
      </c>
      <c r="R1904" s="86">
        <v>-5.0</v>
      </c>
      <c r="S1904" s="88">
        <v>923.0</v>
      </c>
      <c r="T1904" s="88">
        <v>43.41</v>
      </c>
      <c r="U1904" s="89">
        <v>46132.0</v>
      </c>
      <c r="V1904" s="84"/>
      <c r="W1904" s="90"/>
    </row>
    <row r="1905">
      <c r="A1905" s="83" t="s">
        <v>4510</v>
      </c>
      <c r="B1905" s="84" t="s">
        <v>4511</v>
      </c>
      <c r="C1905" s="84" t="s">
        <v>533</v>
      </c>
      <c r="D1905" s="86">
        <v>12.35</v>
      </c>
      <c r="E1905" s="86">
        <v>-0.15</v>
      </c>
      <c r="F1905" s="86">
        <v>-1.2</v>
      </c>
      <c r="G1905" s="87" t="s">
        <v>585</v>
      </c>
      <c r="H1905" s="86">
        <v>1.25</v>
      </c>
      <c r="I1905" s="86">
        <v>0.0</v>
      </c>
      <c r="J1905" s="86">
        <v>167.0</v>
      </c>
      <c r="K1905" s="86">
        <v>0.21</v>
      </c>
      <c r="L1905" s="86">
        <v>12.43</v>
      </c>
      <c r="M1905" s="86">
        <v>12.34</v>
      </c>
      <c r="N1905" s="86">
        <v>12.75</v>
      </c>
      <c r="O1905" s="86">
        <v>-13.0</v>
      </c>
      <c r="P1905" s="87" t="s">
        <v>553</v>
      </c>
      <c r="Q1905" s="86">
        <v>0.0</v>
      </c>
      <c r="R1905" s="86">
        <v>0.0</v>
      </c>
      <c r="S1905" s="88">
        <v>0.0</v>
      </c>
      <c r="T1905" s="88">
        <v>0.0</v>
      </c>
      <c r="U1905" s="89">
        <v>46132.0</v>
      </c>
      <c r="V1905" s="84"/>
      <c r="W1905" s="90"/>
    </row>
    <row r="1906">
      <c r="A1906" s="83" t="s">
        <v>4512</v>
      </c>
      <c r="B1906" s="84" t="s">
        <v>4513</v>
      </c>
      <c r="C1906" s="84" t="s">
        <v>702</v>
      </c>
      <c r="D1906" s="86">
        <v>23.25</v>
      </c>
      <c r="E1906" s="86">
        <v>0.1</v>
      </c>
      <c r="F1906" s="86">
        <v>0.43</v>
      </c>
      <c r="G1906" s="87" t="s">
        <v>539</v>
      </c>
      <c r="H1906" s="86">
        <v>-1.24</v>
      </c>
      <c r="I1906" s="86">
        <v>0.0</v>
      </c>
      <c r="J1906" s="86">
        <v>376.0</v>
      </c>
      <c r="K1906" s="86">
        <v>0.09</v>
      </c>
      <c r="L1906" s="86">
        <v>23.26</v>
      </c>
      <c r="M1906" s="86">
        <v>23.55</v>
      </c>
      <c r="N1906" s="86">
        <v>23.47</v>
      </c>
      <c r="O1906" s="86">
        <v>213.0</v>
      </c>
      <c r="P1906" s="87" t="s">
        <v>554</v>
      </c>
      <c r="Q1906" s="86">
        <v>0.0</v>
      </c>
      <c r="R1906" s="86">
        <v>0.0</v>
      </c>
      <c r="S1906" s="88">
        <v>39.0</v>
      </c>
      <c r="T1906" s="88">
        <v>10.37</v>
      </c>
      <c r="U1906" s="89">
        <v>46132.0</v>
      </c>
      <c r="V1906" s="84"/>
      <c r="W1906" s="90"/>
    </row>
    <row r="1907">
      <c r="A1907" s="83" t="s">
        <v>4514</v>
      </c>
      <c r="B1907" s="84" t="s">
        <v>4515</v>
      </c>
      <c r="C1907" s="84" t="s">
        <v>561</v>
      </c>
      <c r="D1907" s="86">
        <v>127.5</v>
      </c>
      <c r="E1907" s="86">
        <v>2.0</v>
      </c>
      <c r="F1907" s="86">
        <v>1.59</v>
      </c>
      <c r="G1907" s="87" t="s">
        <v>558</v>
      </c>
      <c r="H1907" s="86">
        <v>0.86</v>
      </c>
      <c r="I1907" s="86">
        <v>0.0</v>
      </c>
      <c r="J1907" s="86">
        <v>475.0</v>
      </c>
      <c r="K1907" s="86">
        <v>1.08</v>
      </c>
      <c r="L1907" s="86">
        <v>127.1</v>
      </c>
      <c r="M1907" s="86">
        <v>124.3</v>
      </c>
      <c r="N1907" s="86">
        <v>117.08</v>
      </c>
      <c r="O1907" s="86">
        <v>206.0</v>
      </c>
      <c r="P1907" s="87" t="s">
        <v>534</v>
      </c>
      <c r="Q1907" s="86">
        <v>0.0</v>
      </c>
      <c r="R1907" s="86">
        <v>-6.0</v>
      </c>
      <c r="S1907" s="88">
        <v>148.0</v>
      </c>
      <c r="T1907" s="88">
        <v>31.16</v>
      </c>
      <c r="U1907" s="89">
        <v>46132.0</v>
      </c>
      <c r="V1907" s="84"/>
      <c r="W1907" s="84"/>
    </row>
    <row r="1908">
      <c r="A1908" s="83" t="s">
        <v>4516</v>
      </c>
      <c r="B1908" s="84" t="s">
        <v>4517</v>
      </c>
      <c r="C1908" s="84" t="s">
        <v>565</v>
      </c>
      <c r="D1908" s="86">
        <v>13.45</v>
      </c>
      <c r="E1908" s="86">
        <v>0.2</v>
      </c>
      <c r="F1908" s="86">
        <v>1.51</v>
      </c>
      <c r="G1908" s="87" t="s">
        <v>548</v>
      </c>
      <c r="H1908" s="86">
        <v>6.23</v>
      </c>
      <c r="I1908" s="86">
        <v>0.0</v>
      </c>
      <c r="J1908" s="86">
        <v>227.0</v>
      </c>
      <c r="K1908" s="86">
        <v>0.3</v>
      </c>
      <c r="L1908" s="86">
        <v>13.0</v>
      </c>
      <c r="M1908" s="86">
        <v>12.86</v>
      </c>
      <c r="N1908" s="86">
        <v>12.98</v>
      </c>
      <c r="O1908" s="86">
        <v>-17.0</v>
      </c>
      <c r="P1908" s="87" t="s">
        <v>570</v>
      </c>
      <c r="Q1908" s="86">
        <v>0.0</v>
      </c>
      <c r="R1908" s="86">
        <v>0.0</v>
      </c>
      <c r="S1908" s="88">
        <v>37.0</v>
      </c>
      <c r="T1908" s="88">
        <v>16.3</v>
      </c>
      <c r="U1908" s="89">
        <v>46132.0</v>
      </c>
      <c r="V1908" s="84"/>
      <c r="W1908" s="84"/>
    </row>
    <row r="1909">
      <c r="A1909" s="83" t="s">
        <v>4518</v>
      </c>
      <c r="B1909" s="84" t="s">
        <v>4519</v>
      </c>
      <c r="C1909" s="84" t="s">
        <v>764</v>
      </c>
      <c r="D1909" s="86">
        <v>16.0</v>
      </c>
      <c r="E1909" s="86">
        <v>-0.25</v>
      </c>
      <c r="F1909" s="86">
        <v>-1.54</v>
      </c>
      <c r="G1909" s="87" t="s">
        <v>544</v>
      </c>
      <c r="H1909" s="86">
        <v>-2.44</v>
      </c>
      <c r="I1909" s="86">
        <v>0.0</v>
      </c>
      <c r="J1909" s="86">
        <v>30.0</v>
      </c>
      <c r="K1909" s="86">
        <v>0.08</v>
      </c>
      <c r="L1909" s="86">
        <v>16.25</v>
      </c>
      <c r="M1909" s="86">
        <v>16.46</v>
      </c>
      <c r="N1909" s="86">
        <v>16.55</v>
      </c>
      <c r="O1909" s="86">
        <v>1.0</v>
      </c>
      <c r="P1909" s="87" t="s">
        <v>530</v>
      </c>
      <c r="Q1909" s="86">
        <v>0.0</v>
      </c>
      <c r="R1909" s="86">
        <v>0.0</v>
      </c>
      <c r="S1909" s="88">
        <v>0.0</v>
      </c>
      <c r="T1909" s="88">
        <v>0.0</v>
      </c>
      <c r="U1909" s="89">
        <v>46132.0</v>
      </c>
      <c r="V1909" s="84"/>
      <c r="W1909" s="90"/>
    </row>
    <row r="1910">
      <c r="A1910" s="83" t="s">
        <v>4520</v>
      </c>
      <c r="B1910" s="84" t="s">
        <v>4521</v>
      </c>
      <c r="C1910" s="84" t="s">
        <v>523</v>
      </c>
      <c r="D1910" s="86">
        <v>71.1</v>
      </c>
      <c r="E1910" s="86">
        <v>-1.0</v>
      </c>
      <c r="F1910" s="86">
        <v>-1.39</v>
      </c>
      <c r="G1910" s="87" t="s">
        <v>549</v>
      </c>
      <c r="H1910" s="86">
        <v>0.03</v>
      </c>
      <c r="I1910" s="86">
        <v>0.0</v>
      </c>
      <c r="J1910" s="86">
        <v>24.0</v>
      </c>
      <c r="K1910" s="86">
        <v>0.05</v>
      </c>
      <c r="L1910" s="86">
        <v>71.16</v>
      </c>
      <c r="M1910" s="86">
        <v>71.38</v>
      </c>
      <c r="N1910" s="86">
        <v>71.78</v>
      </c>
      <c r="O1910" s="86">
        <v>12.0</v>
      </c>
      <c r="P1910" s="87" t="s">
        <v>520</v>
      </c>
      <c r="Q1910" s="86">
        <v>0.0</v>
      </c>
      <c r="R1910" s="86">
        <v>0.0</v>
      </c>
      <c r="S1910" s="88">
        <v>0.0</v>
      </c>
      <c r="T1910" s="88">
        <v>0.0</v>
      </c>
      <c r="U1910" s="89">
        <v>46132.0</v>
      </c>
      <c r="V1910" s="84"/>
      <c r="W1910" s="84"/>
    </row>
    <row r="1911">
      <c r="A1911" s="83" t="s">
        <v>4522</v>
      </c>
      <c r="B1911" s="84" t="s">
        <v>4523</v>
      </c>
      <c r="C1911" s="84" t="s">
        <v>538</v>
      </c>
      <c r="D1911" s="86">
        <v>153.5</v>
      </c>
      <c r="E1911" s="86">
        <v>-2.5</v>
      </c>
      <c r="F1911" s="86">
        <v>-1.6</v>
      </c>
      <c r="G1911" s="87" t="s">
        <v>582</v>
      </c>
      <c r="H1911" s="86">
        <v>19.89</v>
      </c>
      <c r="I1911" s="86">
        <v>6.0</v>
      </c>
      <c r="J1911" s="86">
        <v>15536.0</v>
      </c>
      <c r="K1911" s="86">
        <v>2.61</v>
      </c>
      <c r="L1911" s="86">
        <v>146.2</v>
      </c>
      <c r="M1911" s="86">
        <v>126.38</v>
      </c>
      <c r="N1911" s="86">
        <v>108.82</v>
      </c>
      <c r="O1911" s="86">
        <v>-1926.0</v>
      </c>
      <c r="P1911" s="87" t="s">
        <v>544</v>
      </c>
      <c r="Q1911" s="86">
        <v>5.0</v>
      </c>
      <c r="R1911" s="86">
        <v>-192.0</v>
      </c>
      <c r="S1911" s="88">
        <v>0.0</v>
      </c>
      <c r="T1911" s="88">
        <v>0.0</v>
      </c>
      <c r="U1911" s="89">
        <v>46132.0</v>
      </c>
      <c r="V1911" s="84"/>
      <c r="W1911" s="90"/>
    </row>
    <row r="1912">
      <c r="A1912" s="83" t="s">
        <v>4524</v>
      </c>
      <c r="B1912" s="84" t="s">
        <v>4525</v>
      </c>
      <c r="C1912" s="84" t="s">
        <v>557</v>
      </c>
      <c r="D1912" s="86">
        <v>66.4</v>
      </c>
      <c r="E1912" s="86">
        <v>6.0</v>
      </c>
      <c r="F1912" s="86">
        <v>9.93</v>
      </c>
      <c r="G1912" s="87" t="s">
        <v>697</v>
      </c>
      <c r="H1912" s="86">
        <v>7.88</v>
      </c>
      <c r="I1912" s="86">
        <v>2.0</v>
      </c>
      <c r="J1912" s="86">
        <v>2087.0</v>
      </c>
      <c r="K1912" s="86">
        <v>2.22</v>
      </c>
      <c r="L1912" s="86">
        <v>61.12</v>
      </c>
      <c r="M1912" s="86">
        <v>60.0</v>
      </c>
      <c r="N1912" s="86">
        <v>57.4</v>
      </c>
      <c r="O1912" s="86">
        <v>299.0</v>
      </c>
      <c r="P1912" s="87" t="s">
        <v>540</v>
      </c>
      <c r="Q1912" s="86">
        <v>0.0</v>
      </c>
      <c r="R1912" s="86">
        <v>32.0</v>
      </c>
      <c r="S1912" s="88">
        <v>146.0</v>
      </c>
      <c r="T1912" s="88">
        <v>7.0</v>
      </c>
      <c r="U1912" s="89">
        <v>46132.0</v>
      </c>
      <c r="V1912" s="84"/>
      <c r="W1912" s="84"/>
    </row>
    <row r="1913">
      <c r="A1913" s="83" t="s">
        <v>4526</v>
      </c>
      <c r="B1913" s="84" t="s">
        <v>4527</v>
      </c>
      <c r="C1913" s="84" t="s">
        <v>615</v>
      </c>
      <c r="D1913" s="86">
        <v>16.8</v>
      </c>
      <c r="E1913" s="86">
        <v>0.0</v>
      </c>
      <c r="F1913" s="86">
        <v>0.0</v>
      </c>
      <c r="G1913" s="87" t="s">
        <v>566</v>
      </c>
      <c r="H1913" s="86">
        <v>5.74</v>
      </c>
      <c r="I1913" s="86">
        <v>1.0</v>
      </c>
      <c r="J1913" s="86">
        <v>96.0</v>
      </c>
      <c r="K1913" s="86">
        <v>0.17</v>
      </c>
      <c r="L1913" s="86">
        <v>16.76</v>
      </c>
      <c r="M1913" s="86">
        <v>16.67</v>
      </c>
      <c r="N1913" s="86">
        <v>15.8</v>
      </c>
      <c r="O1913" s="86">
        <v>5.0</v>
      </c>
      <c r="P1913" s="87" t="s">
        <v>548</v>
      </c>
      <c r="Q1913" s="86">
        <v>0.0</v>
      </c>
      <c r="R1913" s="86">
        <v>0.0</v>
      </c>
      <c r="S1913" s="88">
        <v>0.0</v>
      </c>
      <c r="T1913" s="88">
        <v>0.0</v>
      </c>
      <c r="U1913" s="89">
        <v>46132.0</v>
      </c>
      <c r="V1913" s="84"/>
      <c r="W1913" s="90"/>
    </row>
    <row r="1914">
      <c r="A1914" s="83" t="s">
        <v>4528</v>
      </c>
      <c r="B1914" s="84" t="s">
        <v>4529</v>
      </c>
      <c r="C1914" s="84" t="s">
        <v>538</v>
      </c>
      <c r="D1914" s="86">
        <v>751.0</v>
      </c>
      <c r="E1914" s="86">
        <v>28.0</v>
      </c>
      <c r="F1914" s="86">
        <v>3.87</v>
      </c>
      <c r="G1914" s="87" t="s">
        <v>578</v>
      </c>
      <c r="H1914" s="86">
        <v>21.46</v>
      </c>
      <c r="I1914" s="86">
        <v>1.0</v>
      </c>
      <c r="J1914" s="86">
        <v>6959.0</v>
      </c>
      <c r="K1914" s="86">
        <v>2.95</v>
      </c>
      <c r="L1914" s="86">
        <v>681.4</v>
      </c>
      <c r="M1914" s="86">
        <v>632.9</v>
      </c>
      <c r="N1914" s="86">
        <v>604.2</v>
      </c>
      <c r="O1914" s="86">
        <v>609.0</v>
      </c>
      <c r="P1914" s="87" t="s">
        <v>554</v>
      </c>
      <c r="Q1914" s="86">
        <v>-207.0</v>
      </c>
      <c r="R1914" s="86">
        <v>-88.0</v>
      </c>
      <c r="S1914" s="88">
        <v>3872.0</v>
      </c>
      <c r="T1914" s="88">
        <v>55.64</v>
      </c>
      <c r="U1914" s="89">
        <v>46132.0</v>
      </c>
      <c r="V1914" s="84"/>
      <c r="W1914" s="84"/>
    </row>
    <row r="1915">
      <c r="A1915" s="83" t="s">
        <v>4530</v>
      </c>
      <c r="B1915" s="84" t="s">
        <v>4531</v>
      </c>
      <c r="C1915" s="84" t="s">
        <v>552</v>
      </c>
      <c r="D1915" s="86">
        <v>73.6</v>
      </c>
      <c r="E1915" s="86">
        <v>0.2</v>
      </c>
      <c r="F1915" s="86">
        <v>0.27</v>
      </c>
      <c r="G1915" s="87" t="s">
        <v>554</v>
      </c>
      <c r="H1915" s="86">
        <v>13.15</v>
      </c>
      <c r="I1915" s="86">
        <v>1.0</v>
      </c>
      <c r="J1915" s="86">
        <v>1190.0</v>
      </c>
      <c r="K1915" s="86">
        <v>1.6</v>
      </c>
      <c r="L1915" s="86">
        <v>70.22</v>
      </c>
      <c r="M1915" s="86">
        <v>67.91</v>
      </c>
      <c r="N1915" s="86">
        <v>70.17</v>
      </c>
      <c r="O1915" s="86">
        <v>-127.0</v>
      </c>
      <c r="P1915" s="87" t="s">
        <v>626</v>
      </c>
      <c r="Q1915" s="86">
        <v>0.0</v>
      </c>
      <c r="R1915" s="86">
        <v>0.0</v>
      </c>
      <c r="S1915" s="88">
        <v>502.0</v>
      </c>
      <c r="T1915" s="88">
        <v>42.18</v>
      </c>
      <c r="U1915" s="89">
        <v>46132.0</v>
      </c>
      <c r="V1915" s="84"/>
      <c r="W1915" s="84"/>
    </row>
    <row r="1916">
      <c r="A1916" s="83" t="s">
        <v>4532</v>
      </c>
      <c r="B1916" s="84" t="s">
        <v>4533</v>
      </c>
      <c r="C1916" s="84" t="s">
        <v>961</v>
      </c>
      <c r="D1916" s="86">
        <v>44.95</v>
      </c>
      <c r="E1916" s="86">
        <v>-0.1</v>
      </c>
      <c r="F1916" s="86">
        <v>-0.22</v>
      </c>
      <c r="G1916" s="87" t="s">
        <v>664</v>
      </c>
      <c r="H1916" s="86">
        <v>-0.21</v>
      </c>
      <c r="I1916" s="86">
        <v>1.0</v>
      </c>
      <c r="J1916" s="86">
        <v>104.0</v>
      </c>
      <c r="K1916" s="86">
        <v>0.07</v>
      </c>
      <c r="L1916" s="86">
        <v>45.03</v>
      </c>
      <c r="M1916" s="86">
        <v>45.11</v>
      </c>
      <c r="N1916" s="86">
        <v>45.52</v>
      </c>
      <c r="O1916" s="86">
        <v>-7.0</v>
      </c>
      <c r="P1916" s="87" t="s">
        <v>524</v>
      </c>
      <c r="Q1916" s="86">
        <v>-3.0</v>
      </c>
      <c r="R1916" s="86">
        <v>-7.0</v>
      </c>
      <c r="S1916" s="88">
        <v>3.0</v>
      </c>
      <c r="T1916" s="88">
        <v>2.88</v>
      </c>
      <c r="U1916" s="89">
        <v>46132.0</v>
      </c>
      <c r="V1916" s="84"/>
      <c r="W1916" s="84"/>
    </row>
    <row r="1917">
      <c r="A1917" s="83" t="s">
        <v>4534</v>
      </c>
      <c r="B1917" s="84" t="s">
        <v>4535</v>
      </c>
      <c r="C1917" s="84" t="s">
        <v>533</v>
      </c>
      <c r="D1917" s="86">
        <v>117.0</v>
      </c>
      <c r="E1917" s="86">
        <v>5.0</v>
      </c>
      <c r="F1917" s="86">
        <v>4.46</v>
      </c>
      <c r="G1917" s="87" t="s">
        <v>578</v>
      </c>
      <c r="H1917" s="86">
        <v>11.02</v>
      </c>
      <c r="I1917" s="86">
        <v>0.0</v>
      </c>
      <c r="J1917" s="86">
        <v>5636.0</v>
      </c>
      <c r="K1917" s="86">
        <v>6.11</v>
      </c>
      <c r="L1917" s="86">
        <v>110.3</v>
      </c>
      <c r="M1917" s="86">
        <v>108.0</v>
      </c>
      <c r="N1917" s="86">
        <v>106.97</v>
      </c>
      <c r="O1917" s="86">
        <v>-201.0</v>
      </c>
      <c r="P1917" s="87" t="s">
        <v>585</v>
      </c>
      <c r="Q1917" s="86">
        <v>-1.0</v>
      </c>
      <c r="R1917" s="86">
        <v>31.0</v>
      </c>
      <c r="S1917" s="88">
        <v>3172.0</v>
      </c>
      <c r="T1917" s="88">
        <v>56.28</v>
      </c>
      <c r="U1917" s="89">
        <v>46132.0</v>
      </c>
      <c r="V1917" s="84"/>
      <c r="W1917" s="84"/>
    </row>
    <row r="1918">
      <c r="A1918" s="83" t="s">
        <v>4536</v>
      </c>
      <c r="B1918" s="84" t="s">
        <v>4537</v>
      </c>
      <c r="C1918" s="84" t="s">
        <v>601</v>
      </c>
      <c r="D1918" s="86">
        <v>24.8</v>
      </c>
      <c r="E1918" s="86">
        <v>0.1</v>
      </c>
      <c r="F1918" s="86">
        <v>0.4</v>
      </c>
      <c r="G1918" s="87" t="s">
        <v>674</v>
      </c>
      <c r="H1918" s="86">
        <v>-2.72</v>
      </c>
      <c r="I1918" s="86">
        <v>0.0</v>
      </c>
      <c r="J1918" s="86">
        <v>74.0</v>
      </c>
      <c r="K1918" s="86">
        <v>0.05</v>
      </c>
      <c r="L1918" s="86">
        <v>24.93</v>
      </c>
      <c r="M1918" s="86">
        <v>25.43</v>
      </c>
      <c r="N1918" s="86">
        <v>25.69</v>
      </c>
      <c r="O1918" s="86">
        <v>3.0</v>
      </c>
      <c r="P1918" s="87" t="s">
        <v>539</v>
      </c>
      <c r="Q1918" s="86">
        <v>0.0</v>
      </c>
      <c r="R1918" s="86">
        <v>0.0</v>
      </c>
      <c r="S1918" s="88">
        <v>20.0</v>
      </c>
      <c r="T1918" s="88">
        <v>27.03</v>
      </c>
      <c r="U1918" s="89">
        <v>46132.0</v>
      </c>
      <c r="V1918" s="84"/>
      <c r="W1918" s="84"/>
    </row>
    <row r="1919">
      <c r="A1919" s="83" t="s">
        <v>4538</v>
      </c>
      <c r="B1919" s="84" t="s">
        <v>4539</v>
      </c>
      <c r="C1919" s="84" t="s">
        <v>623</v>
      </c>
      <c r="D1919" s="86">
        <v>16.55</v>
      </c>
      <c r="E1919" s="86">
        <v>0.0</v>
      </c>
      <c r="F1919" s="86">
        <v>0.0</v>
      </c>
      <c r="G1919" s="87" t="s">
        <v>524</v>
      </c>
      <c r="H1919" s="86">
        <v>0.95</v>
      </c>
      <c r="I1919" s="86">
        <v>0.0</v>
      </c>
      <c r="J1919" s="86">
        <v>184.0</v>
      </c>
      <c r="K1919" s="86">
        <v>0.13</v>
      </c>
      <c r="L1919" s="86">
        <v>16.52</v>
      </c>
      <c r="M1919" s="86">
        <v>16.46</v>
      </c>
      <c r="N1919" s="86">
        <v>16.66</v>
      </c>
      <c r="O1919" s="86">
        <v>-42.0</v>
      </c>
      <c r="P1919" s="87" t="s">
        <v>585</v>
      </c>
      <c r="Q1919" s="86">
        <v>0.0</v>
      </c>
      <c r="R1919" s="86">
        <v>-2.0</v>
      </c>
      <c r="S1919" s="88">
        <v>32.0</v>
      </c>
      <c r="T1919" s="88">
        <v>17.39</v>
      </c>
      <c r="U1919" s="89">
        <v>46132.0</v>
      </c>
      <c r="V1919" s="84"/>
      <c r="W1919" s="84"/>
    </row>
    <row r="1920">
      <c r="A1920" s="83" t="s">
        <v>4540</v>
      </c>
      <c r="B1920" s="84" t="s">
        <v>4541</v>
      </c>
      <c r="C1920" s="84" t="s">
        <v>561</v>
      </c>
      <c r="D1920" s="86">
        <v>187.0</v>
      </c>
      <c r="E1920" s="86">
        <v>11.0</v>
      </c>
      <c r="F1920" s="86">
        <v>6.25</v>
      </c>
      <c r="G1920" s="87" t="s">
        <v>534</v>
      </c>
      <c r="H1920" s="86">
        <v>20.91</v>
      </c>
      <c r="I1920" s="86">
        <v>4.0</v>
      </c>
      <c r="J1920" s="86">
        <v>14439.0</v>
      </c>
      <c r="K1920" s="86">
        <v>20.21</v>
      </c>
      <c r="L1920" s="86">
        <v>165.9</v>
      </c>
      <c r="M1920" s="86">
        <v>155.25</v>
      </c>
      <c r="N1920" s="86">
        <v>141.32</v>
      </c>
      <c r="O1920" s="86">
        <v>-1437.0</v>
      </c>
      <c r="P1920" s="87" t="s">
        <v>773</v>
      </c>
      <c r="Q1920" s="86">
        <v>32.0</v>
      </c>
      <c r="R1920" s="86">
        <v>-69.0</v>
      </c>
      <c r="S1920" s="88">
        <v>7264.0</v>
      </c>
      <c r="T1920" s="88">
        <v>50.31</v>
      </c>
      <c r="U1920" s="89">
        <v>46132.0</v>
      </c>
      <c r="V1920" s="84"/>
      <c r="W1920" s="84"/>
    </row>
    <row r="1921">
      <c r="A1921" s="83" t="s">
        <v>4542</v>
      </c>
      <c r="B1921" s="84" t="s">
        <v>4543</v>
      </c>
      <c r="C1921" s="84" t="s">
        <v>552</v>
      </c>
      <c r="D1921" s="86">
        <v>29.7</v>
      </c>
      <c r="E1921" s="86">
        <v>0.25</v>
      </c>
      <c r="F1921" s="86">
        <v>0.85</v>
      </c>
      <c r="G1921" s="87" t="s">
        <v>674</v>
      </c>
      <c r="H1921" s="86">
        <v>2.43</v>
      </c>
      <c r="I1921" s="86">
        <v>0.0</v>
      </c>
      <c r="J1921" s="86">
        <v>9294.0</v>
      </c>
      <c r="K1921" s="86">
        <v>0.68</v>
      </c>
      <c r="L1921" s="86">
        <v>29.44</v>
      </c>
      <c r="M1921" s="86">
        <v>29.34</v>
      </c>
      <c r="N1921" s="86">
        <v>29.28</v>
      </c>
      <c r="O1921" s="86">
        <v>2799.0</v>
      </c>
      <c r="P1921" s="87" t="s">
        <v>674</v>
      </c>
      <c r="Q1921" s="86">
        <v>-258.0</v>
      </c>
      <c r="R1921" s="86">
        <v>-30.0</v>
      </c>
      <c r="S1921" s="88">
        <v>1974.0</v>
      </c>
      <c r="T1921" s="88">
        <v>21.24</v>
      </c>
      <c r="U1921" s="89">
        <v>46132.0</v>
      </c>
      <c r="V1921" s="84"/>
      <c r="W1921" s="84"/>
    </row>
    <row r="1922">
      <c r="A1922" s="83"/>
      <c r="B1922" s="84"/>
      <c r="C1922" s="84"/>
      <c r="D1922" s="86"/>
      <c r="E1922" s="86"/>
      <c r="F1922" s="86"/>
      <c r="G1922" s="84"/>
      <c r="H1922" s="86"/>
      <c r="I1922" s="86"/>
      <c r="J1922" s="86"/>
      <c r="K1922" s="86"/>
      <c r="L1922" s="86"/>
      <c r="M1922" s="86"/>
      <c r="N1922" s="86"/>
      <c r="O1922" s="86"/>
      <c r="P1922" s="84"/>
      <c r="Q1922" s="86"/>
      <c r="R1922" s="86"/>
      <c r="S1922" s="88"/>
      <c r="T1922" s="88"/>
      <c r="U1922" s="89"/>
      <c r="V1922" s="84"/>
      <c r="W1922" s="84"/>
    </row>
    <row r="1923">
      <c r="A1923" s="83"/>
      <c r="B1923" s="84"/>
      <c r="C1923" s="84"/>
      <c r="D1923" s="86"/>
      <c r="E1923" s="86"/>
      <c r="F1923" s="86"/>
      <c r="G1923" s="84"/>
      <c r="H1923" s="86"/>
      <c r="I1923" s="86"/>
      <c r="J1923" s="86"/>
      <c r="K1923" s="86"/>
      <c r="L1923" s="86"/>
      <c r="M1923" s="86"/>
      <c r="N1923" s="86"/>
      <c r="O1923" s="86"/>
      <c r="P1923" s="84"/>
      <c r="Q1923" s="86"/>
      <c r="R1923" s="86"/>
      <c r="S1923" s="88"/>
      <c r="T1923" s="88"/>
      <c r="U1923" s="89"/>
      <c r="V1923" s="84"/>
      <c r="W1923" s="84"/>
    </row>
    <row r="1924">
      <c r="A1924" s="83"/>
      <c r="B1924" s="84"/>
      <c r="C1924" s="84"/>
      <c r="D1924" s="86"/>
      <c r="E1924" s="86"/>
      <c r="F1924" s="86"/>
      <c r="G1924" s="84"/>
      <c r="H1924" s="86"/>
      <c r="I1924" s="86"/>
      <c r="J1924" s="86"/>
      <c r="K1924" s="86"/>
      <c r="L1924" s="86"/>
      <c r="M1924" s="86"/>
      <c r="N1924" s="86"/>
      <c r="O1924" s="86"/>
      <c r="P1924" s="84"/>
      <c r="Q1924" s="86"/>
      <c r="R1924" s="86"/>
      <c r="S1924" s="88"/>
      <c r="T1924" s="88"/>
      <c r="U1924" s="89"/>
      <c r="V1924" s="84"/>
      <c r="W1924" s="84"/>
    </row>
    <row r="1925">
      <c r="A1925" s="83"/>
      <c r="B1925" s="84"/>
      <c r="C1925" s="84"/>
      <c r="D1925" s="86"/>
      <c r="E1925" s="86"/>
      <c r="F1925" s="86"/>
      <c r="G1925" s="84"/>
      <c r="H1925" s="86"/>
      <c r="I1925" s="86"/>
      <c r="J1925" s="86"/>
      <c r="K1925" s="86"/>
      <c r="L1925" s="86"/>
      <c r="M1925" s="86"/>
      <c r="N1925" s="86"/>
      <c r="O1925" s="86"/>
      <c r="P1925" s="84"/>
      <c r="Q1925" s="86"/>
      <c r="R1925" s="86"/>
      <c r="S1925" s="88"/>
      <c r="T1925" s="88"/>
      <c r="U1925" s="89"/>
      <c r="V1925" s="84"/>
      <c r="W1925" s="84"/>
    </row>
    <row r="1926">
      <c r="A1926" s="83"/>
      <c r="B1926" s="84"/>
      <c r="C1926" s="84"/>
      <c r="D1926" s="86"/>
      <c r="E1926" s="86"/>
      <c r="F1926" s="86"/>
      <c r="G1926" s="84"/>
      <c r="H1926" s="86"/>
      <c r="I1926" s="86"/>
      <c r="J1926" s="86"/>
      <c r="K1926" s="86"/>
      <c r="L1926" s="86"/>
      <c r="M1926" s="86"/>
      <c r="N1926" s="86"/>
      <c r="O1926" s="86"/>
      <c r="P1926" s="84"/>
      <c r="Q1926" s="86"/>
      <c r="R1926" s="86"/>
      <c r="S1926" s="88"/>
      <c r="T1926" s="88"/>
      <c r="U1926" s="89"/>
      <c r="V1926" s="84"/>
      <c r="W1926" s="84"/>
    </row>
    <row r="1927">
      <c r="A1927" s="83"/>
      <c r="B1927" s="84"/>
      <c r="C1927" s="84"/>
      <c r="D1927" s="86"/>
      <c r="E1927" s="86"/>
      <c r="F1927" s="86"/>
      <c r="G1927" s="84"/>
      <c r="H1927" s="86"/>
      <c r="I1927" s="86"/>
      <c r="J1927" s="86"/>
      <c r="K1927" s="86"/>
      <c r="L1927" s="86"/>
      <c r="M1927" s="86"/>
      <c r="N1927" s="86"/>
      <c r="O1927" s="86"/>
      <c r="P1927" s="84"/>
      <c r="Q1927" s="86"/>
      <c r="R1927" s="86"/>
      <c r="S1927" s="88"/>
      <c r="T1927" s="88"/>
      <c r="U1927" s="89"/>
      <c r="V1927" s="84"/>
      <c r="W1927" s="84"/>
    </row>
    <row r="1928">
      <c r="A1928" s="83"/>
      <c r="B1928" s="84"/>
      <c r="C1928" s="84"/>
      <c r="D1928" s="86"/>
      <c r="E1928" s="86"/>
      <c r="F1928" s="86"/>
      <c r="G1928" s="84"/>
      <c r="H1928" s="86"/>
      <c r="I1928" s="86"/>
      <c r="J1928" s="86"/>
      <c r="K1928" s="86"/>
      <c r="L1928" s="86"/>
      <c r="M1928" s="86"/>
      <c r="N1928" s="86"/>
      <c r="O1928" s="86"/>
      <c r="P1928" s="84"/>
      <c r="Q1928" s="86"/>
      <c r="R1928" s="86"/>
      <c r="S1928" s="88"/>
      <c r="T1928" s="88"/>
      <c r="U1928" s="89"/>
      <c r="V1928" s="84"/>
      <c r="W1928" s="84"/>
    </row>
    <row r="1929">
      <c r="A1929" s="83"/>
      <c r="B1929" s="84"/>
      <c r="C1929" s="84"/>
      <c r="D1929" s="86"/>
      <c r="E1929" s="86"/>
      <c r="F1929" s="86"/>
      <c r="G1929" s="84"/>
      <c r="H1929" s="86"/>
      <c r="I1929" s="86"/>
      <c r="J1929" s="86"/>
      <c r="K1929" s="86"/>
      <c r="L1929" s="86"/>
      <c r="M1929" s="86"/>
      <c r="N1929" s="86"/>
      <c r="O1929" s="86"/>
      <c r="P1929" s="84"/>
      <c r="Q1929" s="86"/>
      <c r="R1929" s="86"/>
      <c r="S1929" s="88"/>
      <c r="T1929" s="88"/>
      <c r="U1929" s="89"/>
      <c r="V1929" s="84"/>
      <c r="W1929" s="84"/>
    </row>
    <row r="1930">
      <c r="A1930" s="83"/>
      <c r="B1930" s="84"/>
      <c r="C1930" s="84"/>
      <c r="D1930" s="86"/>
      <c r="E1930" s="86"/>
      <c r="F1930" s="86"/>
      <c r="G1930" s="84"/>
      <c r="H1930" s="86"/>
      <c r="I1930" s="86"/>
      <c r="J1930" s="86"/>
      <c r="K1930" s="86"/>
      <c r="L1930" s="86"/>
      <c r="M1930" s="86"/>
      <c r="N1930" s="86"/>
      <c r="O1930" s="86"/>
      <c r="P1930" s="84"/>
      <c r="Q1930" s="86"/>
      <c r="R1930" s="86"/>
      <c r="S1930" s="88"/>
      <c r="T1930" s="88"/>
      <c r="U1930" s="89"/>
      <c r="V1930" s="84"/>
      <c r="W1930" s="84"/>
    </row>
    <row r="1931">
      <c r="A1931" s="83"/>
      <c r="B1931" s="84"/>
      <c r="C1931" s="84"/>
      <c r="D1931" s="86"/>
      <c r="E1931" s="86"/>
      <c r="F1931" s="86"/>
      <c r="G1931" s="84"/>
      <c r="H1931" s="86"/>
      <c r="I1931" s="86"/>
      <c r="J1931" s="86"/>
      <c r="K1931" s="86"/>
      <c r="L1931" s="86"/>
      <c r="M1931" s="86"/>
      <c r="N1931" s="86"/>
      <c r="O1931" s="86"/>
      <c r="P1931" s="84"/>
      <c r="Q1931" s="86"/>
      <c r="R1931" s="86"/>
      <c r="S1931" s="88"/>
      <c r="T1931" s="88"/>
      <c r="U1931" s="89"/>
      <c r="V1931" s="84"/>
      <c r="W1931" s="84"/>
    </row>
    <row r="1932">
      <c r="A1932" s="83"/>
      <c r="B1932" s="84"/>
      <c r="C1932" s="84"/>
      <c r="D1932" s="86"/>
      <c r="E1932" s="86"/>
      <c r="F1932" s="86"/>
      <c r="G1932" s="84"/>
      <c r="H1932" s="86"/>
      <c r="I1932" s="86"/>
      <c r="J1932" s="86"/>
      <c r="K1932" s="86"/>
      <c r="L1932" s="86"/>
      <c r="M1932" s="86"/>
      <c r="N1932" s="86"/>
      <c r="O1932" s="86"/>
      <c r="P1932" s="84"/>
      <c r="Q1932" s="86"/>
      <c r="R1932" s="86"/>
      <c r="S1932" s="88"/>
      <c r="T1932" s="88"/>
      <c r="U1932" s="89"/>
      <c r="V1932" s="84"/>
      <c r="W1932" s="84"/>
    </row>
    <row r="1933">
      <c r="A1933" s="83"/>
      <c r="B1933" s="84"/>
      <c r="C1933" s="84"/>
      <c r="D1933" s="86"/>
      <c r="E1933" s="86"/>
      <c r="F1933" s="86"/>
      <c r="G1933" s="84"/>
      <c r="H1933" s="86"/>
      <c r="I1933" s="86"/>
      <c r="J1933" s="86"/>
      <c r="K1933" s="86"/>
      <c r="L1933" s="86"/>
      <c r="M1933" s="86"/>
      <c r="N1933" s="86"/>
      <c r="O1933" s="86"/>
      <c r="P1933" s="84"/>
      <c r="Q1933" s="86"/>
      <c r="R1933" s="86"/>
      <c r="S1933" s="88"/>
      <c r="T1933" s="88"/>
      <c r="U1933" s="89"/>
      <c r="V1933" s="84"/>
      <c r="W1933" s="84"/>
    </row>
    <row r="1934">
      <c r="A1934" s="83"/>
      <c r="B1934" s="84"/>
      <c r="C1934" s="84"/>
      <c r="D1934" s="86"/>
      <c r="E1934" s="86"/>
      <c r="F1934" s="86"/>
      <c r="G1934" s="84"/>
      <c r="H1934" s="86"/>
      <c r="I1934" s="86"/>
      <c r="J1934" s="86"/>
      <c r="K1934" s="86"/>
      <c r="L1934" s="86"/>
      <c r="M1934" s="86"/>
      <c r="N1934" s="86"/>
      <c r="O1934" s="86"/>
      <c r="P1934" s="84"/>
      <c r="Q1934" s="86"/>
      <c r="R1934" s="86"/>
      <c r="S1934" s="88"/>
      <c r="T1934" s="88"/>
      <c r="U1934" s="89"/>
      <c r="V1934" s="84"/>
      <c r="W1934" s="84"/>
    </row>
    <row r="1935">
      <c r="A1935" s="83"/>
      <c r="B1935" s="84"/>
      <c r="C1935" s="84"/>
      <c r="D1935" s="86"/>
      <c r="E1935" s="86"/>
      <c r="F1935" s="86"/>
      <c r="G1935" s="84"/>
      <c r="H1935" s="86"/>
      <c r="I1935" s="86"/>
      <c r="J1935" s="86"/>
      <c r="K1935" s="86"/>
      <c r="L1935" s="86"/>
      <c r="M1935" s="86"/>
      <c r="N1935" s="86"/>
      <c r="O1935" s="86"/>
      <c r="P1935" s="84"/>
      <c r="Q1935" s="86"/>
      <c r="R1935" s="86"/>
      <c r="S1935" s="88"/>
      <c r="T1935" s="88"/>
      <c r="U1935" s="89"/>
      <c r="V1935" s="84"/>
      <c r="W1935" s="84"/>
    </row>
    <row r="1936">
      <c r="A1936" s="83"/>
      <c r="B1936" s="84"/>
      <c r="C1936" s="84"/>
      <c r="D1936" s="86"/>
      <c r="E1936" s="86"/>
      <c r="F1936" s="86"/>
      <c r="G1936" s="84"/>
      <c r="H1936" s="86"/>
      <c r="I1936" s="86"/>
      <c r="J1936" s="86"/>
      <c r="K1936" s="86"/>
      <c r="L1936" s="86"/>
      <c r="M1936" s="86"/>
      <c r="N1936" s="86"/>
      <c r="O1936" s="86"/>
      <c r="P1936" s="84"/>
      <c r="Q1936" s="86"/>
      <c r="R1936" s="86"/>
      <c r="S1936" s="88"/>
      <c r="T1936" s="88"/>
      <c r="U1936" s="89"/>
      <c r="V1936" s="84"/>
      <c r="W1936" s="84"/>
    </row>
    <row r="1937">
      <c r="A1937" s="83"/>
      <c r="B1937" s="84"/>
      <c r="C1937" s="84"/>
      <c r="D1937" s="86"/>
      <c r="E1937" s="86"/>
      <c r="F1937" s="86"/>
      <c r="G1937" s="84"/>
      <c r="H1937" s="86"/>
      <c r="I1937" s="86"/>
      <c r="J1937" s="86"/>
      <c r="K1937" s="86"/>
      <c r="L1937" s="86"/>
      <c r="M1937" s="86"/>
      <c r="N1937" s="86"/>
      <c r="O1937" s="86"/>
      <c r="P1937" s="84"/>
      <c r="Q1937" s="86"/>
      <c r="R1937" s="86"/>
      <c r="S1937" s="88"/>
      <c r="T1937" s="88"/>
      <c r="U1937" s="89"/>
      <c r="V1937" s="84"/>
      <c r="W1937" s="84"/>
    </row>
    <row r="1938">
      <c r="A1938" s="83"/>
      <c r="B1938" s="84"/>
      <c r="C1938" s="84"/>
      <c r="D1938" s="86"/>
      <c r="E1938" s="86"/>
      <c r="F1938" s="86"/>
      <c r="G1938" s="84"/>
      <c r="H1938" s="86"/>
      <c r="I1938" s="86"/>
      <c r="J1938" s="86"/>
      <c r="K1938" s="86"/>
      <c r="L1938" s="86"/>
      <c r="M1938" s="86"/>
      <c r="N1938" s="86"/>
      <c r="O1938" s="86"/>
      <c r="P1938" s="84"/>
      <c r="Q1938" s="86"/>
      <c r="R1938" s="86"/>
      <c r="S1938" s="88"/>
      <c r="T1938" s="88"/>
      <c r="U1938" s="89"/>
      <c r="V1938" s="84"/>
      <c r="W1938" s="84"/>
    </row>
    <row r="1939">
      <c r="A1939" s="83"/>
      <c r="B1939" s="84"/>
      <c r="C1939" s="84"/>
      <c r="D1939" s="86"/>
      <c r="E1939" s="86"/>
      <c r="F1939" s="86"/>
      <c r="G1939" s="84"/>
      <c r="H1939" s="86"/>
      <c r="I1939" s="86"/>
      <c r="J1939" s="86"/>
      <c r="K1939" s="86"/>
      <c r="L1939" s="86"/>
      <c r="M1939" s="86"/>
      <c r="N1939" s="86"/>
      <c r="O1939" s="86"/>
      <c r="P1939" s="84"/>
      <c r="Q1939" s="86"/>
      <c r="R1939" s="86"/>
      <c r="S1939" s="88"/>
      <c r="T1939" s="88"/>
      <c r="U1939" s="89"/>
      <c r="V1939" s="84"/>
      <c r="W1939" s="84"/>
    </row>
    <row r="1940">
      <c r="A1940" s="83"/>
      <c r="B1940" s="84"/>
      <c r="C1940" s="84"/>
      <c r="D1940" s="86"/>
      <c r="E1940" s="86"/>
      <c r="F1940" s="86"/>
      <c r="G1940" s="84"/>
      <c r="H1940" s="86"/>
      <c r="I1940" s="86"/>
      <c r="J1940" s="86"/>
      <c r="K1940" s="86"/>
      <c r="L1940" s="86"/>
      <c r="M1940" s="86"/>
      <c r="N1940" s="86"/>
      <c r="O1940" s="86"/>
      <c r="P1940" s="84"/>
      <c r="Q1940" s="86"/>
      <c r="R1940" s="86"/>
      <c r="S1940" s="88"/>
      <c r="T1940" s="88"/>
      <c r="U1940" s="89"/>
      <c r="V1940" s="84"/>
      <c r="W1940" s="84"/>
    </row>
    <row r="1941">
      <c r="A1941" s="83"/>
      <c r="B1941" s="84"/>
      <c r="C1941" s="84"/>
      <c r="D1941" s="86"/>
      <c r="E1941" s="86"/>
      <c r="F1941" s="86"/>
      <c r="G1941" s="84"/>
      <c r="H1941" s="86"/>
      <c r="I1941" s="86"/>
      <c r="J1941" s="86"/>
      <c r="K1941" s="86"/>
      <c r="L1941" s="86"/>
      <c r="M1941" s="86"/>
      <c r="N1941" s="86"/>
      <c r="O1941" s="86"/>
      <c r="P1941" s="84"/>
      <c r="Q1941" s="86"/>
      <c r="R1941" s="86"/>
      <c r="S1941" s="88"/>
      <c r="T1941" s="88"/>
      <c r="U1941" s="89"/>
      <c r="V1941" s="84"/>
      <c r="W1941" s="84"/>
    </row>
    <row r="1942">
      <c r="A1942" s="83"/>
      <c r="B1942" s="84"/>
      <c r="C1942" s="84"/>
      <c r="D1942" s="86"/>
      <c r="E1942" s="86"/>
      <c r="F1942" s="86"/>
      <c r="G1942" s="84"/>
      <c r="H1942" s="86"/>
      <c r="I1942" s="86"/>
      <c r="J1942" s="86"/>
      <c r="K1942" s="86"/>
      <c r="L1942" s="86"/>
      <c r="M1942" s="86"/>
      <c r="N1942" s="86"/>
      <c r="O1942" s="86"/>
      <c r="P1942" s="84"/>
      <c r="Q1942" s="86"/>
      <c r="R1942" s="86"/>
      <c r="S1942" s="88"/>
      <c r="T1942" s="88"/>
      <c r="U1942" s="89"/>
      <c r="V1942" s="84"/>
      <c r="W1942" s="84"/>
    </row>
    <row r="1943">
      <c r="A1943" s="83"/>
      <c r="B1943" s="84"/>
      <c r="C1943" s="84"/>
      <c r="D1943" s="86"/>
      <c r="E1943" s="86"/>
      <c r="F1943" s="86"/>
      <c r="G1943" s="84"/>
      <c r="H1943" s="86"/>
      <c r="I1943" s="86"/>
      <c r="J1943" s="86"/>
      <c r="K1943" s="86"/>
      <c r="L1943" s="86"/>
      <c r="M1943" s="86"/>
      <c r="N1943" s="86"/>
      <c r="O1943" s="86"/>
      <c r="P1943" s="84"/>
      <c r="Q1943" s="86"/>
      <c r="R1943" s="86"/>
      <c r="S1943" s="88"/>
      <c r="T1943" s="88"/>
      <c r="U1943" s="89"/>
      <c r="V1943" s="84"/>
      <c r="W1943" s="84"/>
    </row>
    <row r="1944">
      <c r="A1944" s="83"/>
      <c r="B1944" s="84"/>
      <c r="C1944" s="84"/>
      <c r="D1944" s="86"/>
      <c r="E1944" s="86"/>
      <c r="F1944" s="86"/>
      <c r="G1944" s="84"/>
      <c r="H1944" s="86"/>
      <c r="I1944" s="86"/>
      <c r="J1944" s="86"/>
      <c r="K1944" s="86"/>
      <c r="L1944" s="86"/>
      <c r="M1944" s="86"/>
      <c r="N1944" s="86"/>
      <c r="O1944" s="86"/>
      <c r="P1944" s="84"/>
      <c r="Q1944" s="86"/>
      <c r="R1944" s="86"/>
      <c r="S1944" s="88"/>
      <c r="T1944" s="88"/>
      <c r="U1944" s="89"/>
      <c r="V1944" s="84"/>
      <c r="W1944" s="84"/>
    </row>
    <row r="1945">
      <c r="A1945" s="83"/>
      <c r="B1945" s="84"/>
      <c r="C1945" s="84"/>
      <c r="D1945" s="86"/>
      <c r="E1945" s="86"/>
      <c r="F1945" s="86"/>
      <c r="G1945" s="84"/>
      <c r="H1945" s="86"/>
      <c r="I1945" s="86"/>
      <c r="J1945" s="86"/>
      <c r="K1945" s="86"/>
      <c r="L1945" s="86"/>
      <c r="M1945" s="86"/>
      <c r="N1945" s="86"/>
      <c r="O1945" s="86"/>
      <c r="P1945" s="84"/>
      <c r="Q1945" s="86"/>
      <c r="R1945" s="86"/>
      <c r="S1945" s="88"/>
      <c r="T1945" s="88"/>
      <c r="U1945" s="89"/>
      <c r="V1945" s="84"/>
      <c r="W1945" s="84"/>
    </row>
    <row r="1946">
      <c r="A1946" s="83"/>
      <c r="B1946" s="84"/>
      <c r="C1946" s="84"/>
      <c r="D1946" s="86"/>
      <c r="E1946" s="86"/>
      <c r="F1946" s="86"/>
      <c r="G1946" s="84"/>
      <c r="H1946" s="86"/>
      <c r="I1946" s="86"/>
      <c r="J1946" s="86"/>
      <c r="K1946" s="86"/>
      <c r="L1946" s="86"/>
      <c r="M1946" s="86"/>
      <c r="N1946" s="86"/>
      <c r="O1946" s="86"/>
      <c r="P1946" s="84"/>
      <c r="Q1946" s="86"/>
      <c r="R1946" s="86"/>
      <c r="S1946" s="88"/>
      <c r="T1946" s="88"/>
      <c r="U1946" s="89"/>
      <c r="V1946" s="84"/>
      <c r="W1946" s="84"/>
    </row>
    <row r="1947">
      <c r="A1947" s="83"/>
      <c r="B1947" s="84"/>
      <c r="C1947" s="84"/>
      <c r="D1947" s="86"/>
      <c r="E1947" s="86"/>
      <c r="F1947" s="86"/>
      <c r="G1947" s="84"/>
      <c r="H1947" s="86"/>
      <c r="I1947" s="86"/>
      <c r="J1947" s="86"/>
      <c r="K1947" s="86"/>
      <c r="L1947" s="86"/>
      <c r="M1947" s="86"/>
      <c r="N1947" s="86"/>
      <c r="O1947" s="86"/>
      <c r="P1947" s="84"/>
      <c r="Q1947" s="86"/>
      <c r="R1947" s="86"/>
      <c r="S1947" s="88"/>
      <c r="T1947" s="88"/>
      <c r="U1947" s="89"/>
      <c r="V1947" s="84"/>
      <c r="W1947" s="84"/>
    </row>
    <row r="1948">
      <c r="A1948" s="83"/>
      <c r="B1948" s="84"/>
      <c r="C1948" s="84"/>
      <c r="D1948" s="86"/>
      <c r="E1948" s="86"/>
      <c r="F1948" s="86"/>
      <c r="G1948" s="84"/>
      <c r="H1948" s="86"/>
      <c r="I1948" s="86"/>
      <c r="J1948" s="86"/>
      <c r="K1948" s="86"/>
      <c r="L1948" s="86"/>
      <c r="M1948" s="86"/>
      <c r="N1948" s="86"/>
      <c r="O1948" s="86"/>
      <c r="P1948" s="84"/>
      <c r="Q1948" s="86"/>
      <c r="R1948" s="86"/>
      <c r="S1948" s="88"/>
      <c r="T1948" s="88"/>
      <c r="U1948" s="89"/>
      <c r="V1948" s="84"/>
      <c r="W1948" s="84"/>
    </row>
    <row r="1949">
      <c r="A1949" s="83"/>
      <c r="B1949" s="84"/>
      <c r="C1949" s="84"/>
      <c r="D1949" s="86"/>
      <c r="E1949" s="86"/>
      <c r="F1949" s="86"/>
      <c r="G1949" s="84"/>
      <c r="H1949" s="86"/>
      <c r="I1949" s="86"/>
      <c r="J1949" s="86"/>
      <c r="K1949" s="86"/>
      <c r="L1949" s="86"/>
      <c r="M1949" s="86"/>
      <c r="N1949" s="86"/>
      <c r="O1949" s="86"/>
      <c r="P1949" s="84"/>
      <c r="Q1949" s="86"/>
      <c r="R1949" s="86"/>
      <c r="S1949" s="88"/>
      <c r="T1949" s="88"/>
      <c r="U1949" s="89"/>
      <c r="V1949" s="84"/>
      <c r="W1949" s="84"/>
    </row>
    <row r="1950">
      <c r="A1950" s="83"/>
      <c r="B1950" s="84"/>
      <c r="C1950" s="84"/>
      <c r="D1950" s="86"/>
      <c r="E1950" s="86"/>
      <c r="F1950" s="86"/>
      <c r="G1950" s="84"/>
      <c r="H1950" s="86"/>
      <c r="I1950" s="86"/>
      <c r="J1950" s="86"/>
      <c r="K1950" s="86"/>
      <c r="L1950" s="86"/>
      <c r="M1950" s="86"/>
      <c r="N1950" s="86"/>
      <c r="O1950" s="86"/>
      <c r="P1950" s="84"/>
      <c r="Q1950" s="86"/>
      <c r="R1950" s="86"/>
      <c r="S1950" s="88"/>
      <c r="T1950" s="88"/>
      <c r="U1950" s="89"/>
      <c r="V1950" s="84"/>
      <c r="W1950" s="84"/>
    </row>
    <row r="1951">
      <c r="A1951" s="83"/>
      <c r="B1951" s="84"/>
      <c r="C1951" s="84"/>
      <c r="D1951" s="86"/>
      <c r="E1951" s="86"/>
      <c r="F1951" s="86"/>
      <c r="G1951" s="84"/>
      <c r="H1951" s="86"/>
      <c r="I1951" s="86"/>
      <c r="J1951" s="86"/>
      <c r="K1951" s="86"/>
      <c r="L1951" s="86"/>
      <c r="M1951" s="86"/>
      <c r="N1951" s="86"/>
      <c r="O1951" s="86"/>
      <c r="P1951" s="84"/>
      <c r="Q1951" s="86"/>
      <c r="R1951" s="86"/>
      <c r="S1951" s="88"/>
      <c r="T1951" s="88"/>
      <c r="U1951" s="89"/>
      <c r="V1951" s="84"/>
      <c r="W1951" s="84"/>
    </row>
    <row r="1952">
      <c r="A1952" s="83"/>
      <c r="B1952" s="84"/>
      <c r="C1952" s="84"/>
      <c r="D1952" s="86"/>
      <c r="E1952" s="86"/>
      <c r="F1952" s="86"/>
      <c r="G1952" s="84"/>
      <c r="H1952" s="86"/>
      <c r="I1952" s="86"/>
      <c r="J1952" s="86"/>
      <c r="K1952" s="86"/>
      <c r="L1952" s="86"/>
      <c r="M1952" s="86"/>
      <c r="N1952" s="86"/>
      <c r="O1952" s="86"/>
      <c r="P1952" s="84"/>
      <c r="Q1952" s="86"/>
      <c r="R1952" s="86"/>
      <c r="S1952" s="88"/>
      <c r="T1952" s="88"/>
      <c r="U1952" s="89"/>
      <c r="V1952" s="84"/>
      <c r="W1952" s="84"/>
    </row>
    <row r="1953">
      <c r="A1953" s="83"/>
      <c r="B1953" s="84"/>
      <c r="C1953" s="84"/>
      <c r="D1953" s="86"/>
      <c r="E1953" s="86"/>
      <c r="F1953" s="86"/>
      <c r="G1953" s="84"/>
      <c r="H1953" s="86"/>
      <c r="I1953" s="86"/>
      <c r="J1953" s="86"/>
      <c r="K1953" s="86"/>
      <c r="L1953" s="86"/>
      <c r="M1953" s="86"/>
      <c r="N1953" s="86"/>
      <c r="O1953" s="86"/>
      <c r="P1953" s="84"/>
      <c r="Q1953" s="86"/>
      <c r="R1953" s="86"/>
      <c r="S1953" s="88"/>
      <c r="T1953" s="88"/>
      <c r="U1953" s="89"/>
      <c r="V1953" s="84"/>
      <c r="W1953" s="84"/>
    </row>
    <row r="1954">
      <c r="A1954" s="83"/>
      <c r="B1954" s="84"/>
      <c r="C1954" s="84"/>
      <c r="D1954" s="86"/>
      <c r="E1954" s="86"/>
      <c r="F1954" s="86"/>
      <c r="G1954" s="84"/>
      <c r="H1954" s="86"/>
      <c r="I1954" s="86"/>
      <c r="J1954" s="86"/>
      <c r="K1954" s="86"/>
      <c r="L1954" s="86"/>
      <c r="M1954" s="86"/>
      <c r="N1954" s="86"/>
      <c r="O1954" s="86"/>
      <c r="P1954" s="84"/>
      <c r="Q1954" s="86"/>
      <c r="R1954" s="86"/>
      <c r="S1954" s="88"/>
      <c r="T1954" s="88"/>
      <c r="U1954" s="89"/>
      <c r="V1954" s="84"/>
      <c r="W1954" s="84"/>
    </row>
    <row r="1955">
      <c r="A1955" s="83"/>
      <c r="B1955" s="84"/>
      <c r="C1955" s="84"/>
      <c r="D1955" s="86"/>
      <c r="E1955" s="86"/>
      <c r="F1955" s="86"/>
      <c r="G1955" s="84"/>
      <c r="H1955" s="86"/>
      <c r="I1955" s="86"/>
      <c r="J1955" s="86"/>
      <c r="K1955" s="86"/>
      <c r="L1955" s="86"/>
      <c r="M1955" s="86"/>
      <c r="N1955" s="86"/>
      <c r="O1955" s="86"/>
      <c r="P1955" s="84"/>
      <c r="Q1955" s="86"/>
      <c r="R1955" s="86"/>
      <c r="S1955" s="88"/>
      <c r="T1955" s="88"/>
      <c r="U1955" s="89"/>
      <c r="V1955" s="84"/>
      <c r="W1955" s="84"/>
    </row>
    <row r="1956">
      <c r="A1956" s="83"/>
      <c r="B1956" s="84"/>
      <c r="C1956" s="84"/>
      <c r="D1956" s="86"/>
      <c r="E1956" s="86"/>
      <c r="F1956" s="86"/>
      <c r="G1956" s="84"/>
      <c r="H1956" s="86"/>
      <c r="I1956" s="86"/>
      <c r="J1956" s="86"/>
      <c r="K1956" s="86"/>
      <c r="L1956" s="86"/>
      <c r="M1956" s="86"/>
      <c r="N1956" s="86"/>
      <c r="O1956" s="86"/>
      <c r="P1956" s="84"/>
      <c r="Q1956" s="86"/>
      <c r="R1956" s="86"/>
      <c r="S1956" s="88"/>
      <c r="T1956" s="88"/>
      <c r="U1956" s="89"/>
      <c r="V1956" s="84"/>
      <c r="W1956" s="84"/>
    </row>
    <row r="1957">
      <c r="A1957" s="83"/>
      <c r="B1957" s="84"/>
      <c r="C1957" s="84"/>
      <c r="D1957" s="86"/>
      <c r="E1957" s="86"/>
      <c r="F1957" s="86"/>
      <c r="G1957" s="84"/>
      <c r="H1957" s="86"/>
      <c r="I1957" s="86"/>
      <c r="J1957" s="86"/>
      <c r="K1957" s="86"/>
      <c r="L1957" s="86"/>
      <c r="M1957" s="86"/>
      <c r="N1957" s="86"/>
      <c r="O1957" s="86"/>
      <c r="P1957" s="84"/>
      <c r="Q1957" s="86"/>
      <c r="R1957" s="86"/>
      <c r="S1957" s="88"/>
      <c r="T1957" s="88"/>
      <c r="U1957" s="89"/>
      <c r="V1957" s="84"/>
      <c r="W1957" s="84"/>
    </row>
    <row r="1958">
      <c r="A1958" s="83"/>
      <c r="B1958" s="84"/>
      <c r="C1958" s="84"/>
      <c r="D1958" s="86"/>
      <c r="E1958" s="86"/>
      <c r="F1958" s="86"/>
      <c r="G1958" s="84"/>
      <c r="H1958" s="86"/>
      <c r="I1958" s="86"/>
      <c r="J1958" s="86"/>
      <c r="K1958" s="86"/>
      <c r="L1958" s="86"/>
      <c r="M1958" s="86"/>
      <c r="N1958" s="86"/>
      <c r="O1958" s="86"/>
      <c r="P1958" s="84"/>
      <c r="Q1958" s="86"/>
      <c r="R1958" s="86"/>
      <c r="S1958" s="88"/>
      <c r="T1958" s="88"/>
      <c r="U1958" s="89"/>
      <c r="V1958" s="84"/>
      <c r="W1958" s="84"/>
    </row>
    <row r="1959">
      <c r="A1959" s="83"/>
      <c r="B1959" s="84"/>
      <c r="C1959" s="84"/>
      <c r="D1959" s="86"/>
      <c r="E1959" s="86"/>
      <c r="F1959" s="86"/>
      <c r="G1959" s="84"/>
      <c r="H1959" s="86"/>
      <c r="I1959" s="86"/>
      <c r="J1959" s="86"/>
      <c r="K1959" s="86"/>
      <c r="L1959" s="86"/>
      <c r="M1959" s="86"/>
      <c r="N1959" s="86"/>
      <c r="O1959" s="86"/>
      <c r="P1959" s="84"/>
      <c r="Q1959" s="86"/>
      <c r="R1959" s="86"/>
      <c r="S1959" s="88"/>
      <c r="T1959" s="88"/>
      <c r="U1959" s="89"/>
      <c r="V1959" s="84"/>
      <c r="W1959" s="84"/>
    </row>
    <row r="1960">
      <c r="A1960" s="83"/>
      <c r="B1960" s="84"/>
      <c r="C1960" s="84"/>
      <c r="D1960" s="86"/>
      <c r="E1960" s="86"/>
      <c r="F1960" s="86"/>
      <c r="G1960" s="84"/>
      <c r="H1960" s="86"/>
      <c r="I1960" s="86"/>
      <c r="J1960" s="86"/>
      <c r="K1960" s="86"/>
      <c r="L1960" s="86"/>
      <c r="M1960" s="86"/>
      <c r="N1960" s="86"/>
      <c r="O1960" s="86"/>
      <c r="P1960" s="84"/>
      <c r="Q1960" s="86"/>
      <c r="R1960" s="86"/>
      <c r="S1960" s="88"/>
      <c r="T1960" s="88"/>
      <c r="U1960" s="89"/>
      <c r="V1960" s="84"/>
      <c r="W1960" s="84"/>
    </row>
    <row r="1961">
      <c r="A1961" s="83"/>
      <c r="B1961" s="84"/>
      <c r="C1961" s="84"/>
      <c r="D1961" s="86"/>
      <c r="E1961" s="86"/>
      <c r="F1961" s="86"/>
      <c r="G1961" s="84"/>
      <c r="H1961" s="86"/>
      <c r="I1961" s="86"/>
      <c r="J1961" s="86"/>
      <c r="K1961" s="86"/>
      <c r="L1961" s="86"/>
      <c r="M1961" s="86"/>
      <c r="N1961" s="86"/>
      <c r="O1961" s="86"/>
      <c r="P1961" s="84"/>
      <c r="Q1961" s="86"/>
      <c r="R1961" s="86"/>
      <c r="S1961" s="88"/>
      <c r="T1961" s="88"/>
      <c r="U1961" s="89"/>
      <c r="V1961" s="84"/>
      <c r="W1961" s="84"/>
    </row>
    <row r="1962">
      <c r="A1962" s="83"/>
      <c r="B1962" s="84"/>
      <c r="C1962" s="84"/>
      <c r="D1962" s="86"/>
      <c r="E1962" s="86"/>
      <c r="F1962" s="86"/>
      <c r="G1962" s="84"/>
      <c r="H1962" s="86"/>
      <c r="I1962" s="86"/>
      <c r="J1962" s="86"/>
      <c r="K1962" s="86"/>
      <c r="L1962" s="86"/>
      <c r="M1962" s="86"/>
      <c r="N1962" s="86"/>
      <c r="O1962" s="86"/>
      <c r="P1962" s="84"/>
      <c r="Q1962" s="86"/>
      <c r="R1962" s="86"/>
      <c r="S1962" s="88"/>
      <c r="T1962" s="88"/>
      <c r="U1962" s="89"/>
      <c r="V1962" s="84"/>
      <c r="W1962" s="84"/>
    </row>
    <row r="1963">
      <c r="A1963" s="83"/>
      <c r="B1963" s="84"/>
      <c r="C1963" s="84"/>
      <c r="D1963" s="86"/>
      <c r="E1963" s="86"/>
      <c r="F1963" s="86"/>
      <c r="G1963" s="84"/>
      <c r="H1963" s="86"/>
      <c r="I1963" s="86"/>
      <c r="J1963" s="86"/>
      <c r="K1963" s="86"/>
      <c r="L1963" s="86"/>
      <c r="M1963" s="86"/>
      <c r="N1963" s="86"/>
      <c r="O1963" s="86"/>
      <c r="P1963" s="84"/>
      <c r="Q1963" s="86"/>
      <c r="R1963" s="86"/>
      <c r="S1963" s="88"/>
      <c r="T1963" s="88"/>
      <c r="U1963" s="89"/>
      <c r="V1963" s="84"/>
      <c r="W1963" s="84"/>
    </row>
    <row r="1964">
      <c r="A1964" s="83"/>
      <c r="B1964" s="84"/>
      <c r="C1964" s="84"/>
      <c r="D1964" s="86"/>
      <c r="E1964" s="86"/>
      <c r="F1964" s="86"/>
      <c r="G1964" s="84"/>
      <c r="H1964" s="86"/>
      <c r="I1964" s="86"/>
      <c r="J1964" s="86"/>
      <c r="K1964" s="86"/>
      <c r="L1964" s="86"/>
      <c r="M1964" s="86"/>
      <c r="N1964" s="86"/>
      <c r="O1964" s="86"/>
      <c r="P1964" s="84"/>
      <c r="Q1964" s="86"/>
      <c r="R1964" s="86"/>
      <c r="S1964" s="88"/>
      <c r="T1964" s="88"/>
      <c r="U1964" s="89"/>
      <c r="V1964" s="84"/>
      <c r="W1964" s="84"/>
    </row>
    <row r="1965">
      <c r="A1965" s="83"/>
      <c r="B1965" s="84"/>
      <c r="C1965" s="84"/>
      <c r="D1965" s="86"/>
      <c r="E1965" s="86"/>
      <c r="F1965" s="86"/>
      <c r="G1965" s="84"/>
      <c r="H1965" s="86"/>
      <c r="I1965" s="86"/>
      <c r="J1965" s="86"/>
      <c r="K1965" s="86"/>
      <c r="L1965" s="86"/>
      <c r="M1965" s="86"/>
      <c r="N1965" s="86"/>
      <c r="O1965" s="86"/>
      <c r="P1965" s="84"/>
      <c r="Q1965" s="86"/>
      <c r="R1965" s="86"/>
      <c r="S1965" s="88"/>
      <c r="T1965" s="88"/>
      <c r="U1965" s="89"/>
      <c r="V1965" s="84"/>
      <c r="W1965" s="84"/>
    </row>
    <row r="1966">
      <c r="A1966" s="83"/>
      <c r="B1966" s="84"/>
      <c r="C1966" s="84"/>
      <c r="D1966" s="86"/>
      <c r="E1966" s="86"/>
      <c r="F1966" s="86"/>
      <c r="G1966" s="84"/>
      <c r="H1966" s="86"/>
      <c r="I1966" s="86"/>
      <c r="J1966" s="86"/>
      <c r="K1966" s="86"/>
      <c r="L1966" s="86"/>
      <c r="M1966" s="86"/>
      <c r="N1966" s="86"/>
      <c r="O1966" s="86"/>
      <c r="P1966" s="84"/>
      <c r="Q1966" s="86"/>
      <c r="R1966" s="86"/>
      <c r="S1966" s="88"/>
      <c r="T1966" s="88"/>
      <c r="U1966" s="89"/>
      <c r="V1966" s="84"/>
      <c r="W1966" s="84"/>
    </row>
    <row r="1967">
      <c r="A1967" s="83"/>
      <c r="B1967" s="84"/>
      <c r="C1967" s="84"/>
      <c r="D1967" s="86"/>
      <c r="E1967" s="86"/>
      <c r="F1967" s="86"/>
      <c r="G1967" s="84"/>
      <c r="H1967" s="86"/>
      <c r="I1967" s="86"/>
      <c r="J1967" s="86"/>
      <c r="K1967" s="86"/>
      <c r="L1967" s="86"/>
      <c r="M1967" s="86"/>
      <c r="N1967" s="86"/>
      <c r="O1967" s="86"/>
      <c r="P1967" s="84"/>
      <c r="Q1967" s="86"/>
      <c r="R1967" s="86"/>
      <c r="S1967" s="88"/>
      <c r="T1967" s="88"/>
      <c r="U1967" s="89"/>
      <c r="V1967" s="84"/>
      <c r="W1967" s="84"/>
    </row>
    <row r="1968">
      <c r="A1968" s="83"/>
      <c r="B1968" s="84"/>
      <c r="C1968" s="84"/>
      <c r="D1968" s="86"/>
      <c r="E1968" s="86"/>
      <c r="F1968" s="86"/>
      <c r="G1968" s="84"/>
      <c r="H1968" s="86"/>
      <c r="I1968" s="86"/>
      <c r="J1968" s="86"/>
      <c r="K1968" s="86"/>
      <c r="L1968" s="86"/>
      <c r="M1968" s="86"/>
      <c r="N1968" s="86"/>
      <c r="O1968" s="86"/>
      <c r="P1968" s="84"/>
      <c r="Q1968" s="86"/>
      <c r="R1968" s="86"/>
      <c r="S1968" s="88"/>
      <c r="T1968" s="88"/>
      <c r="U1968" s="89"/>
      <c r="V1968" s="84"/>
      <c r="W1968" s="84"/>
    </row>
    <row r="1969">
      <c r="A1969" s="83"/>
      <c r="B1969" s="84"/>
      <c r="C1969" s="84"/>
      <c r="D1969" s="86"/>
      <c r="E1969" s="86"/>
      <c r="F1969" s="86"/>
      <c r="G1969" s="84"/>
      <c r="H1969" s="86"/>
      <c r="I1969" s="86"/>
      <c r="J1969" s="86"/>
      <c r="K1969" s="86"/>
      <c r="L1969" s="86"/>
      <c r="M1969" s="86"/>
      <c r="N1969" s="86"/>
      <c r="O1969" s="86"/>
      <c r="P1969" s="84"/>
      <c r="Q1969" s="86"/>
      <c r="R1969" s="86"/>
      <c r="S1969" s="88"/>
      <c r="T1969" s="88"/>
      <c r="U1969" s="89"/>
      <c r="V1969" s="84"/>
      <c r="W1969" s="84"/>
    </row>
    <row r="1970">
      <c r="A1970" s="83"/>
      <c r="B1970" s="84"/>
      <c r="C1970" s="84"/>
      <c r="D1970" s="86"/>
      <c r="E1970" s="86"/>
      <c r="F1970" s="86"/>
      <c r="G1970" s="84"/>
      <c r="H1970" s="86"/>
      <c r="I1970" s="86"/>
      <c r="J1970" s="86"/>
      <c r="K1970" s="86"/>
      <c r="L1970" s="86"/>
      <c r="M1970" s="86"/>
      <c r="N1970" s="86"/>
      <c r="O1970" s="86"/>
      <c r="P1970" s="84"/>
      <c r="Q1970" s="86"/>
      <c r="R1970" s="86"/>
      <c r="S1970" s="88"/>
      <c r="T1970" s="88"/>
      <c r="U1970" s="89"/>
      <c r="V1970" s="84"/>
      <c r="W1970" s="84"/>
    </row>
    <row r="1971">
      <c r="A1971" s="83"/>
      <c r="B1971" s="84"/>
      <c r="C1971" s="84"/>
      <c r="D1971" s="86"/>
      <c r="E1971" s="86"/>
      <c r="F1971" s="86"/>
      <c r="G1971" s="84"/>
      <c r="H1971" s="86"/>
      <c r="I1971" s="86"/>
      <c r="J1971" s="86"/>
      <c r="K1971" s="86"/>
      <c r="L1971" s="86"/>
      <c r="M1971" s="86"/>
      <c r="N1971" s="86"/>
      <c r="O1971" s="86"/>
      <c r="P1971" s="84"/>
      <c r="Q1971" s="86"/>
      <c r="R1971" s="86"/>
      <c r="S1971" s="88"/>
      <c r="T1971" s="88"/>
      <c r="U1971" s="89"/>
      <c r="V1971" s="84"/>
      <c r="W1971" s="84"/>
    </row>
    <row r="1972">
      <c r="A1972" s="83"/>
      <c r="B1972" s="84"/>
      <c r="C1972" s="84"/>
      <c r="D1972" s="86"/>
      <c r="E1972" s="86"/>
      <c r="F1972" s="86"/>
      <c r="G1972" s="84"/>
      <c r="H1972" s="86"/>
      <c r="I1972" s="86"/>
      <c r="J1972" s="86"/>
      <c r="K1972" s="86"/>
      <c r="L1972" s="86"/>
      <c r="M1972" s="86"/>
      <c r="N1972" s="86"/>
      <c r="O1972" s="86"/>
      <c r="P1972" s="84"/>
      <c r="Q1972" s="86"/>
      <c r="R1972" s="86"/>
      <c r="S1972" s="88"/>
      <c r="T1972" s="88"/>
      <c r="U1972" s="89"/>
      <c r="V1972" s="84"/>
      <c r="W1972" s="84"/>
    </row>
    <row r="1973">
      <c r="A1973" s="83"/>
      <c r="B1973" s="84"/>
      <c r="C1973" s="84"/>
      <c r="D1973" s="86"/>
      <c r="E1973" s="86"/>
      <c r="F1973" s="86"/>
      <c r="G1973" s="84"/>
      <c r="H1973" s="86"/>
      <c r="I1973" s="86"/>
      <c r="J1973" s="86"/>
      <c r="K1973" s="86"/>
      <c r="L1973" s="86"/>
      <c r="M1973" s="86"/>
      <c r="N1973" s="86"/>
      <c r="O1973" s="86"/>
      <c r="P1973" s="84"/>
      <c r="Q1973" s="86"/>
      <c r="R1973" s="86"/>
      <c r="S1973" s="88"/>
      <c r="T1973" s="88"/>
      <c r="U1973" s="89"/>
      <c r="V1973" s="84"/>
      <c r="W1973" s="84"/>
    </row>
    <row r="1974">
      <c r="A1974" s="83"/>
      <c r="B1974" s="84"/>
      <c r="C1974" s="84"/>
      <c r="D1974" s="86"/>
      <c r="E1974" s="86"/>
      <c r="F1974" s="86"/>
      <c r="G1974" s="84"/>
      <c r="H1974" s="86"/>
      <c r="I1974" s="86"/>
      <c r="J1974" s="86"/>
      <c r="K1974" s="86"/>
      <c r="L1974" s="86"/>
      <c r="M1974" s="86"/>
      <c r="N1974" s="86"/>
      <c r="O1974" s="86"/>
      <c r="P1974" s="84"/>
      <c r="Q1974" s="86"/>
      <c r="R1974" s="86"/>
      <c r="S1974" s="88"/>
      <c r="T1974" s="88"/>
      <c r="U1974" s="89"/>
      <c r="V1974" s="84"/>
      <c r="W1974" s="84"/>
    </row>
    <row r="1975">
      <c r="A1975" s="83"/>
      <c r="B1975" s="84"/>
      <c r="C1975" s="84"/>
      <c r="D1975" s="86"/>
      <c r="E1975" s="86"/>
      <c r="F1975" s="86"/>
      <c r="G1975" s="84"/>
      <c r="H1975" s="86"/>
      <c r="I1975" s="86"/>
      <c r="J1975" s="86"/>
      <c r="K1975" s="86"/>
      <c r="L1975" s="86"/>
      <c r="M1975" s="86"/>
      <c r="N1975" s="86"/>
      <c r="O1975" s="86"/>
      <c r="P1975" s="84"/>
      <c r="Q1975" s="86"/>
      <c r="R1975" s="86"/>
      <c r="S1975" s="88"/>
      <c r="T1975" s="88"/>
      <c r="U1975" s="89"/>
      <c r="V1975" s="84"/>
      <c r="W1975" s="84"/>
    </row>
    <row r="1976">
      <c r="A1976" s="83"/>
      <c r="B1976" s="84"/>
      <c r="C1976" s="84"/>
      <c r="D1976" s="86"/>
      <c r="E1976" s="86"/>
      <c r="F1976" s="86"/>
      <c r="G1976" s="84"/>
      <c r="H1976" s="86"/>
      <c r="I1976" s="86"/>
      <c r="J1976" s="86"/>
      <c r="K1976" s="86"/>
      <c r="L1976" s="86"/>
      <c r="M1976" s="86"/>
      <c r="N1976" s="86"/>
      <c r="O1976" s="86"/>
      <c r="P1976" s="84"/>
      <c r="Q1976" s="86"/>
      <c r="R1976" s="86"/>
      <c r="S1976" s="88"/>
      <c r="T1976" s="88"/>
      <c r="U1976" s="89"/>
      <c r="V1976" s="84"/>
      <c r="W1976" s="84"/>
    </row>
    <row r="1977">
      <c r="A1977" s="83"/>
      <c r="B1977" s="84"/>
      <c r="C1977" s="84"/>
      <c r="D1977" s="86"/>
      <c r="E1977" s="86"/>
      <c r="F1977" s="86"/>
      <c r="G1977" s="84"/>
      <c r="H1977" s="86"/>
      <c r="I1977" s="86"/>
      <c r="J1977" s="86"/>
      <c r="K1977" s="86"/>
      <c r="L1977" s="86"/>
      <c r="M1977" s="86"/>
      <c r="N1977" s="86"/>
      <c r="O1977" s="86"/>
      <c r="P1977" s="84"/>
      <c r="Q1977" s="86"/>
      <c r="R1977" s="86"/>
      <c r="S1977" s="88"/>
      <c r="T1977" s="88"/>
      <c r="U1977" s="89"/>
      <c r="V1977" s="84"/>
      <c r="W1977" s="84"/>
    </row>
    <row r="1978">
      <c r="A1978" s="83"/>
      <c r="B1978" s="84"/>
      <c r="C1978" s="84"/>
      <c r="D1978" s="86"/>
      <c r="E1978" s="86"/>
      <c r="F1978" s="86"/>
      <c r="G1978" s="84"/>
      <c r="H1978" s="86"/>
      <c r="I1978" s="86"/>
      <c r="J1978" s="86"/>
      <c r="K1978" s="86"/>
      <c r="L1978" s="86"/>
      <c r="M1978" s="86"/>
      <c r="N1978" s="86"/>
      <c r="O1978" s="86"/>
      <c r="P1978" s="84"/>
      <c r="Q1978" s="86"/>
      <c r="R1978" s="86"/>
      <c r="S1978" s="88"/>
      <c r="T1978" s="88"/>
      <c r="U1978" s="89"/>
      <c r="V1978" s="84"/>
      <c r="W1978" s="84"/>
    </row>
    <row r="1979">
      <c r="A1979" s="83"/>
      <c r="B1979" s="84"/>
      <c r="C1979" s="84"/>
      <c r="D1979" s="86"/>
      <c r="E1979" s="86"/>
      <c r="F1979" s="86"/>
      <c r="G1979" s="84"/>
      <c r="H1979" s="86"/>
      <c r="I1979" s="86"/>
      <c r="J1979" s="86"/>
      <c r="K1979" s="86"/>
      <c r="L1979" s="86"/>
      <c r="M1979" s="86"/>
      <c r="N1979" s="86"/>
      <c r="O1979" s="86"/>
      <c r="P1979" s="84"/>
      <c r="Q1979" s="86"/>
      <c r="R1979" s="86"/>
      <c r="S1979" s="88"/>
      <c r="T1979" s="88"/>
      <c r="U1979" s="89"/>
      <c r="V1979" s="84"/>
      <c r="W1979" s="84"/>
    </row>
    <row r="1980">
      <c r="A1980" s="83"/>
      <c r="B1980" s="84"/>
      <c r="C1980" s="84"/>
      <c r="D1980" s="86"/>
      <c r="E1980" s="86"/>
      <c r="F1980" s="86"/>
      <c r="G1980" s="84"/>
      <c r="H1980" s="86"/>
      <c r="I1980" s="86"/>
      <c r="J1980" s="86"/>
      <c r="K1980" s="86"/>
      <c r="L1980" s="86"/>
      <c r="M1980" s="86"/>
      <c r="N1980" s="86"/>
      <c r="O1980" s="86"/>
      <c r="P1980" s="84"/>
      <c r="Q1980" s="86"/>
      <c r="R1980" s="86"/>
      <c r="S1980" s="88"/>
      <c r="T1980" s="88"/>
      <c r="U1980" s="89"/>
      <c r="V1980" s="84"/>
      <c r="W1980" s="84"/>
    </row>
    <row r="1981">
      <c r="A1981" s="83"/>
      <c r="B1981" s="84"/>
      <c r="C1981" s="84"/>
      <c r="D1981" s="86"/>
      <c r="E1981" s="86"/>
      <c r="F1981" s="86"/>
      <c r="G1981" s="84"/>
      <c r="H1981" s="86"/>
      <c r="I1981" s="86"/>
      <c r="J1981" s="86"/>
      <c r="K1981" s="86"/>
      <c r="L1981" s="86"/>
      <c r="M1981" s="86"/>
      <c r="N1981" s="86"/>
      <c r="O1981" s="86"/>
      <c r="P1981" s="84"/>
      <c r="Q1981" s="86"/>
      <c r="R1981" s="86"/>
      <c r="S1981" s="88"/>
      <c r="T1981" s="88"/>
      <c r="U1981" s="89"/>
      <c r="V1981" s="84"/>
      <c r="W1981" s="84"/>
    </row>
    <row r="1982">
      <c r="A1982" s="83"/>
      <c r="B1982" s="84"/>
      <c r="C1982" s="84"/>
      <c r="D1982" s="86"/>
      <c r="E1982" s="86"/>
      <c r="F1982" s="86"/>
      <c r="G1982" s="84"/>
      <c r="H1982" s="86"/>
      <c r="I1982" s="86"/>
      <c r="J1982" s="86"/>
      <c r="K1982" s="86"/>
      <c r="L1982" s="86"/>
      <c r="M1982" s="86"/>
      <c r="N1982" s="86"/>
      <c r="O1982" s="86"/>
      <c r="P1982" s="84"/>
      <c r="Q1982" s="86"/>
      <c r="R1982" s="86"/>
      <c r="S1982" s="88"/>
      <c r="T1982" s="88"/>
      <c r="U1982" s="89"/>
      <c r="V1982" s="84"/>
      <c r="W1982" s="84"/>
    </row>
    <row r="1983">
      <c r="A1983" s="83"/>
      <c r="B1983" s="84"/>
      <c r="C1983" s="84"/>
      <c r="D1983" s="86"/>
      <c r="E1983" s="86"/>
      <c r="F1983" s="86"/>
      <c r="G1983" s="84"/>
      <c r="H1983" s="86"/>
      <c r="I1983" s="86"/>
      <c r="J1983" s="86"/>
      <c r="K1983" s="86"/>
      <c r="L1983" s="86"/>
      <c r="M1983" s="86"/>
      <c r="N1983" s="86"/>
      <c r="O1983" s="86"/>
      <c r="P1983" s="84"/>
      <c r="Q1983" s="86"/>
      <c r="R1983" s="86"/>
      <c r="S1983" s="88"/>
      <c r="T1983" s="88"/>
      <c r="U1983" s="89"/>
      <c r="V1983" s="84"/>
      <c r="W1983" s="84"/>
    </row>
    <row r="1984">
      <c r="A1984" s="83"/>
      <c r="B1984" s="84"/>
      <c r="C1984" s="84"/>
      <c r="D1984" s="86"/>
      <c r="E1984" s="86"/>
      <c r="F1984" s="86"/>
      <c r="G1984" s="84"/>
      <c r="H1984" s="86"/>
      <c r="I1984" s="86"/>
      <c r="J1984" s="86"/>
      <c r="K1984" s="86"/>
      <c r="L1984" s="86"/>
      <c r="M1984" s="86"/>
      <c r="N1984" s="86"/>
      <c r="O1984" s="86"/>
      <c r="P1984" s="84"/>
      <c r="Q1984" s="86"/>
      <c r="R1984" s="86"/>
      <c r="S1984" s="88"/>
      <c r="T1984" s="88"/>
      <c r="U1984" s="89"/>
      <c r="V1984" s="84"/>
      <c r="W1984" s="84"/>
    </row>
    <row r="1985">
      <c r="A1985" s="83"/>
      <c r="B1985" s="84"/>
      <c r="C1985" s="84"/>
      <c r="D1985" s="86"/>
      <c r="E1985" s="86"/>
      <c r="F1985" s="86"/>
      <c r="G1985" s="84"/>
      <c r="H1985" s="86"/>
      <c r="I1985" s="86"/>
      <c r="J1985" s="86"/>
      <c r="K1985" s="86"/>
      <c r="L1985" s="86"/>
      <c r="M1985" s="86"/>
      <c r="N1985" s="86"/>
      <c r="O1985" s="86"/>
      <c r="P1985" s="84"/>
      <c r="Q1985" s="86"/>
      <c r="R1985" s="86"/>
      <c r="S1985" s="88"/>
      <c r="T1985" s="88"/>
      <c r="U1985" s="89"/>
      <c r="V1985" s="84"/>
      <c r="W1985" s="84"/>
    </row>
    <row r="1986">
      <c r="A1986" s="83"/>
      <c r="B1986" s="84"/>
      <c r="C1986" s="84"/>
      <c r="D1986" s="86"/>
      <c r="E1986" s="86"/>
      <c r="F1986" s="86"/>
      <c r="G1986" s="84"/>
      <c r="H1986" s="86"/>
      <c r="I1986" s="86"/>
      <c r="J1986" s="86"/>
      <c r="K1986" s="86"/>
      <c r="L1986" s="86"/>
      <c r="M1986" s="86"/>
      <c r="N1986" s="86"/>
      <c r="O1986" s="86"/>
      <c r="P1986" s="84"/>
      <c r="Q1986" s="86"/>
      <c r="R1986" s="86"/>
      <c r="S1986" s="88"/>
      <c r="T1986" s="88"/>
      <c r="U1986" s="89"/>
      <c r="V1986" s="84"/>
      <c r="W1986" s="84"/>
    </row>
    <row r="1987">
      <c r="A1987" s="83"/>
      <c r="B1987" s="84"/>
      <c r="C1987" s="84"/>
      <c r="D1987" s="86"/>
      <c r="E1987" s="86"/>
      <c r="F1987" s="86"/>
      <c r="G1987" s="84"/>
      <c r="H1987" s="86"/>
      <c r="I1987" s="86"/>
      <c r="J1987" s="86"/>
      <c r="K1987" s="86"/>
      <c r="L1987" s="86"/>
      <c r="M1987" s="86"/>
      <c r="N1987" s="86"/>
      <c r="O1987" s="86"/>
      <c r="P1987" s="84"/>
      <c r="Q1987" s="86"/>
      <c r="R1987" s="86"/>
      <c r="S1987" s="88"/>
      <c r="T1987" s="88"/>
      <c r="U1987" s="89"/>
      <c r="V1987" s="84"/>
      <c r="W1987" s="84"/>
    </row>
    <row r="1988">
      <c r="A1988" s="83"/>
      <c r="B1988" s="84"/>
      <c r="C1988" s="84"/>
      <c r="D1988" s="86"/>
      <c r="E1988" s="86"/>
      <c r="F1988" s="86"/>
      <c r="G1988" s="84"/>
      <c r="H1988" s="86"/>
      <c r="I1988" s="86"/>
      <c r="J1988" s="86"/>
      <c r="K1988" s="86"/>
      <c r="L1988" s="86"/>
      <c r="M1988" s="86"/>
      <c r="N1988" s="86"/>
      <c r="O1988" s="86"/>
      <c r="P1988" s="84"/>
      <c r="Q1988" s="86"/>
      <c r="R1988" s="86"/>
      <c r="S1988" s="88"/>
      <c r="T1988" s="88"/>
      <c r="U1988" s="89"/>
      <c r="V1988" s="84"/>
      <c r="W1988" s="84"/>
    </row>
    <row r="1989">
      <c r="A1989" s="83"/>
      <c r="B1989" s="84"/>
      <c r="C1989" s="84"/>
      <c r="D1989" s="86"/>
      <c r="E1989" s="86"/>
      <c r="F1989" s="86"/>
      <c r="G1989" s="84"/>
      <c r="H1989" s="86"/>
      <c r="I1989" s="86"/>
      <c r="J1989" s="86"/>
      <c r="K1989" s="86"/>
      <c r="L1989" s="86"/>
      <c r="M1989" s="86"/>
      <c r="N1989" s="86"/>
      <c r="O1989" s="86"/>
      <c r="P1989" s="84"/>
      <c r="Q1989" s="86"/>
      <c r="R1989" s="86"/>
      <c r="S1989" s="88"/>
      <c r="T1989" s="88"/>
      <c r="U1989" s="89"/>
      <c r="V1989" s="84"/>
      <c r="W1989" s="84"/>
    </row>
    <row r="1990">
      <c r="A1990" s="83"/>
      <c r="B1990" s="84"/>
      <c r="C1990" s="84"/>
      <c r="D1990" s="86"/>
      <c r="E1990" s="86"/>
      <c r="F1990" s="86"/>
      <c r="G1990" s="84"/>
      <c r="H1990" s="86"/>
      <c r="I1990" s="86"/>
      <c r="J1990" s="86"/>
      <c r="K1990" s="86"/>
      <c r="L1990" s="86"/>
      <c r="M1990" s="86"/>
      <c r="N1990" s="86"/>
      <c r="O1990" s="86"/>
      <c r="P1990" s="84"/>
      <c r="Q1990" s="86"/>
      <c r="R1990" s="86"/>
      <c r="S1990" s="88"/>
      <c r="T1990" s="88"/>
      <c r="U1990" s="89"/>
      <c r="V1990" s="84"/>
      <c r="W1990" s="84"/>
    </row>
    <row r="1991">
      <c r="A1991" s="83"/>
      <c r="B1991" s="84"/>
      <c r="C1991" s="84"/>
      <c r="D1991" s="86"/>
      <c r="E1991" s="86"/>
      <c r="F1991" s="86"/>
      <c r="G1991" s="84"/>
      <c r="H1991" s="86"/>
      <c r="I1991" s="86"/>
      <c r="J1991" s="86"/>
      <c r="K1991" s="86"/>
      <c r="L1991" s="86"/>
      <c r="M1991" s="86"/>
      <c r="N1991" s="86"/>
      <c r="O1991" s="86"/>
      <c r="P1991" s="84"/>
      <c r="Q1991" s="86"/>
      <c r="R1991" s="86"/>
      <c r="S1991" s="88"/>
      <c r="T1991" s="88"/>
      <c r="U1991" s="89"/>
      <c r="V1991" s="84"/>
      <c r="W1991" s="84"/>
    </row>
    <row r="1992">
      <c r="A1992" s="83"/>
      <c r="B1992" s="84"/>
      <c r="C1992" s="84"/>
      <c r="D1992" s="86"/>
      <c r="E1992" s="86"/>
      <c r="F1992" s="86"/>
      <c r="G1992" s="84"/>
      <c r="H1992" s="86"/>
      <c r="I1992" s="86"/>
      <c r="J1992" s="86"/>
      <c r="K1992" s="86"/>
      <c r="L1992" s="86"/>
      <c r="M1992" s="86"/>
      <c r="N1992" s="86"/>
      <c r="O1992" s="86"/>
      <c r="P1992" s="84"/>
      <c r="Q1992" s="86"/>
      <c r="R1992" s="86"/>
      <c r="S1992" s="88"/>
      <c r="T1992" s="88"/>
      <c r="U1992" s="89"/>
      <c r="V1992" s="84"/>
      <c r="W1992" s="84"/>
    </row>
    <row r="1993">
      <c r="A1993" s="83"/>
      <c r="B1993" s="84"/>
      <c r="C1993" s="84"/>
      <c r="D1993" s="86"/>
      <c r="E1993" s="86"/>
      <c r="F1993" s="86"/>
      <c r="G1993" s="84"/>
      <c r="H1993" s="86"/>
      <c r="I1993" s="86"/>
      <c r="J1993" s="86"/>
      <c r="K1993" s="86"/>
      <c r="L1993" s="86"/>
      <c r="M1993" s="86"/>
      <c r="N1993" s="86"/>
      <c r="O1993" s="86"/>
      <c r="P1993" s="84"/>
      <c r="Q1993" s="86"/>
      <c r="R1993" s="86"/>
      <c r="S1993" s="88"/>
      <c r="T1993" s="88"/>
      <c r="U1993" s="89"/>
      <c r="V1993" s="84"/>
      <c r="W1993" s="84"/>
    </row>
    <row r="1994">
      <c r="A1994" s="83"/>
      <c r="B1994" s="84"/>
      <c r="C1994" s="84"/>
      <c r="D1994" s="86"/>
      <c r="E1994" s="86"/>
      <c r="F1994" s="86"/>
      <c r="G1994" s="84"/>
      <c r="H1994" s="86"/>
      <c r="I1994" s="86"/>
      <c r="J1994" s="86"/>
      <c r="K1994" s="86"/>
      <c r="L1994" s="86"/>
      <c r="M1994" s="86"/>
      <c r="N1994" s="86"/>
      <c r="O1994" s="86"/>
      <c r="P1994" s="84"/>
      <c r="Q1994" s="86"/>
      <c r="R1994" s="86"/>
      <c r="S1994" s="88"/>
      <c r="T1994" s="88"/>
      <c r="U1994" s="89"/>
      <c r="V1994" s="84"/>
      <c r="W1994" s="84"/>
    </row>
    <row r="1995">
      <c r="A1995" s="83"/>
      <c r="B1995" s="84"/>
      <c r="C1995" s="84"/>
      <c r="D1995" s="86"/>
      <c r="E1995" s="86"/>
      <c r="F1995" s="86"/>
      <c r="G1995" s="84"/>
      <c r="H1995" s="86"/>
      <c r="I1995" s="86"/>
      <c r="J1995" s="86"/>
      <c r="K1995" s="86"/>
      <c r="L1995" s="86"/>
      <c r="M1995" s="86"/>
      <c r="N1995" s="86"/>
      <c r="O1995" s="86"/>
      <c r="P1995" s="84"/>
      <c r="Q1995" s="86"/>
      <c r="R1995" s="86"/>
      <c r="S1995" s="88"/>
      <c r="T1995" s="88"/>
      <c r="U1995" s="89"/>
      <c r="V1995" s="84"/>
      <c r="W1995" s="84"/>
    </row>
    <row r="1996">
      <c r="A1996" s="83"/>
      <c r="B1996" s="84"/>
      <c r="C1996" s="84"/>
      <c r="D1996" s="86"/>
      <c r="E1996" s="86"/>
      <c r="F1996" s="86"/>
      <c r="G1996" s="84"/>
      <c r="H1996" s="86"/>
      <c r="I1996" s="86"/>
      <c r="J1996" s="86"/>
      <c r="K1996" s="86"/>
      <c r="L1996" s="86"/>
      <c r="M1996" s="86"/>
      <c r="N1996" s="86"/>
      <c r="O1996" s="86"/>
      <c r="P1996" s="84"/>
      <c r="Q1996" s="86"/>
      <c r="R1996" s="86"/>
      <c r="S1996" s="88"/>
      <c r="T1996" s="88"/>
      <c r="U1996" s="89"/>
      <c r="V1996" s="84"/>
      <c r="W1996" s="84"/>
    </row>
    <row r="1997">
      <c r="A1997" s="83"/>
      <c r="B1997" s="84"/>
      <c r="C1997" s="84"/>
      <c r="D1997" s="86"/>
      <c r="E1997" s="86"/>
      <c r="F1997" s="86"/>
      <c r="G1997" s="84"/>
      <c r="H1997" s="86"/>
      <c r="I1997" s="86"/>
      <c r="J1997" s="86"/>
      <c r="K1997" s="86"/>
      <c r="L1997" s="86"/>
      <c r="M1997" s="86"/>
      <c r="N1997" s="86"/>
      <c r="O1997" s="86"/>
      <c r="P1997" s="84"/>
      <c r="Q1997" s="86"/>
      <c r="R1997" s="86"/>
      <c r="S1997" s="88"/>
      <c r="T1997" s="88"/>
      <c r="U1997" s="89"/>
      <c r="V1997" s="84"/>
      <c r="W1997" s="84"/>
    </row>
    <row r="1998">
      <c r="A1998" s="83"/>
      <c r="B1998" s="84"/>
      <c r="C1998" s="84"/>
      <c r="D1998" s="86"/>
      <c r="E1998" s="86"/>
      <c r="F1998" s="86"/>
      <c r="G1998" s="84"/>
      <c r="H1998" s="86"/>
      <c r="I1998" s="86"/>
      <c r="J1998" s="86"/>
      <c r="K1998" s="86"/>
      <c r="L1998" s="86"/>
      <c r="M1998" s="86"/>
      <c r="N1998" s="86"/>
      <c r="O1998" s="86"/>
      <c r="P1998" s="84"/>
      <c r="Q1998" s="86"/>
      <c r="R1998" s="86"/>
      <c r="S1998" s="88"/>
      <c r="T1998" s="88"/>
      <c r="U1998" s="89"/>
      <c r="V1998" s="84"/>
      <c r="W1998" s="84"/>
    </row>
    <row r="1999">
      <c r="A1999" s="83"/>
      <c r="B1999" s="84"/>
      <c r="C1999" s="84"/>
      <c r="D1999" s="86"/>
      <c r="E1999" s="86"/>
      <c r="F1999" s="86"/>
      <c r="G1999" s="84"/>
      <c r="H1999" s="86"/>
      <c r="I1999" s="86"/>
      <c r="J1999" s="86"/>
      <c r="K1999" s="86"/>
      <c r="L1999" s="86"/>
      <c r="M1999" s="86"/>
      <c r="N1999" s="86"/>
      <c r="O1999" s="86"/>
      <c r="P1999" s="84"/>
      <c r="Q1999" s="86"/>
      <c r="R1999" s="86"/>
      <c r="S1999" s="88"/>
      <c r="T1999" s="88"/>
      <c r="U1999" s="89"/>
      <c r="V1999" s="84"/>
      <c r="W1999" s="84"/>
    </row>
    <row r="2000">
      <c r="A2000" s="83"/>
      <c r="B2000" s="84"/>
      <c r="C2000" s="84"/>
      <c r="D2000" s="86"/>
      <c r="E2000" s="86"/>
      <c r="F2000" s="86"/>
      <c r="G2000" s="84"/>
      <c r="H2000" s="86"/>
      <c r="I2000" s="86"/>
      <c r="J2000" s="86"/>
      <c r="K2000" s="86"/>
      <c r="L2000" s="86"/>
      <c r="M2000" s="86"/>
      <c r="N2000" s="86"/>
      <c r="O2000" s="86"/>
      <c r="P2000" s="84"/>
      <c r="Q2000" s="86"/>
      <c r="R2000" s="86"/>
      <c r="S2000" s="88"/>
      <c r="T2000" s="88"/>
      <c r="U2000" s="89"/>
      <c r="V2000" s="84"/>
      <c r="W2000" s="84"/>
    </row>
    <row r="2001">
      <c r="A2001" s="83"/>
      <c r="B2001" s="84"/>
      <c r="C2001" s="84"/>
      <c r="D2001" s="86"/>
      <c r="E2001" s="86"/>
      <c r="F2001" s="86"/>
      <c r="G2001" s="84"/>
      <c r="H2001" s="86"/>
      <c r="I2001" s="86"/>
      <c r="J2001" s="86"/>
      <c r="K2001" s="86"/>
      <c r="L2001" s="86"/>
      <c r="M2001" s="86"/>
      <c r="N2001" s="86"/>
      <c r="O2001" s="86"/>
      <c r="P2001" s="84"/>
      <c r="Q2001" s="86"/>
      <c r="R2001" s="86"/>
      <c r="S2001" s="88"/>
      <c r="T2001" s="88"/>
      <c r="U2001" s="89"/>
      <c r="V2001" s="84"/>
      <c r="W2001" s="84"/>
    </row>
    <row r="2002">
      <c r="A2002" s="83"/>
      <c r="B2002" s="84"/>
      <c r="C2002" s="84"/>
      <c r="D2002" s="86"/>
      <c r="E2002" s="86"/>
      <c r="F2002" s="86"/>
      <c r="G2002" s="84"/>
      <c r="H2002" s="86"/>
      <c r="I2002" s="86"/>
      <c r="J2002" s="86"/>
      <c r="K2002" s="86"/>
      <c r="L2002" s="86"/>
      <c r="M2002" s="86"/>
      <c r="N2002" s="86"/>
      <c r="O2002" s="86"/>
      <c r="P2002" s="84"/>
      <c r="Q2002" s="86"/>
      <c r="R2002" s="86"/>
      <c r="S2002" s="88"/>
      <c r="T2002" s="88"/>
      <c r="U2002" s="89"/>
      <c r="V2002" s="84"/>
      <c r="W2002" s="84"/>
    </row>
    <row r="2003">
      <c r="A2003" s="83"/>
      <c r="B2003" s="84"/>
      <c r="C2003" s="84"/>
      <c r="D2003" s="86"/>
      <c r="E2003" s="86"/>
      <c r="F2003" s="86"/>
      <c r="G2003" s="84"/>
      <c r="H2003" s="86"/>
      <c r="I2003" s="86"/>
      <c r="J2003" s="86"/>
      <c r="K2003" s="86"/>
      <c r="L2003" s="86"/>
      <c r="M2003" s="86"/>
      <c r="N2003" s="86"/>
      <c r="O2003" s="86"/>
      <c r="P2003" s="84"/>
      <c r="Q2003" s="86"/>
      <c r="R2003" s="86"/>
      <c r="S2003" s="88"/>
      <c r="T2003" s="88"/>
      <c r="U2003" s="89"/>
      <c r="V2003" s="84"/>
      <c r="W2003" s="84"/>
    </row>
    <row r="2004">
      <c r="A2004" s="83"/>
      <c r="B2004" s="84"/>
      <c r="C2004" s="84"/>
      <c r="D2004" s="86"/>
      <c r="E2004" s="86"/>
      <c r="F2004" s="86"/>
      <c r="G2004" s="84"/>
      <c r="H2004" s="86"/>
      <c r="I2004" s="86"/>
      <c r="J2004" s="86"/>
      <c r="K2004" s="86"/>
      <c r="L2004" s="86"/>
      <c r="M2004" s="86"/>
      <c r="N2004" s="86"/>
      <c r="O2004" s="86"/>
      <c r="P2004" s="84"/>
      <c r="Q2004" s="86"/>
      <c r="R2004" s="86"/>
      <c r="S2004" s="88"/>
      <c r="T2004" s="88"/>
      <c r="U2004" s="89"/>
      <c r="V2004" s="84"/>
      <c r="W2004" s="84"/>
    </row>
    <row r="2005">
      <c r="A2005" s="83"/>
      <c r="B2005" s="84"/>
      <c r="C2005" s="84"/>
      <c r="D2005" s="86"/>
      <c r="E2005" s="86"/>
      <c r="F2005" s="86"/>
      <c r="G2005" s="84"/>
      <c r="H2005" s="86"/>
      <c r="I2005" s="86"/>
      <c r="J2005" s="86"/>
      <c r="K2005" s="86"/>
      <c r="L2005" s="86"/>
      <c r="M2005" s="86"/>
      <c r="N2005" s="86"/>
      <c r="O2005" s="86"/>
      <c r="P2005" s="84"/>
      <c r="Q2005" s="86"/>
      <c r="R2005" s="86"/>
      <c r="S2005" s="88"/>
      <c r="T2005" s="88"/>
      <c r="U2005" s="89"/>
      <c r="V2005" s="84"/>
      <c r="W2005" s="84"/>
    </row>
    <row r="2006">
      <c r="A2006" s="83"/>
      <c r="B2006" s="84"/>
      <c r="C2006" s="84"/>
      <c r="D2006" s="86"/>
      <c r="E2006" s="86"/>
      <c r="F2006" s="86"/>
      <c r="G2006" s="84"/>
      <c r="H2006" s="86"/>
      <c r="I2006" s="86"/>
      <c r="J2006" s="86"/>
      <c r="K2006" s="86"/>
      <c r="L2006" s="86"/>
      <c r="M2006" s="86"/>
      <c r="N2006" s="86"/>
      <c r="O2006" s="86"/>
      <c r="P2006" s="84"/>
      <c r="Q2006" s="86"/>
      <c r="R2006" s="86"/>
      <c r="S2006" s="88"/>
      <c r="T2006" s="88"/>
      <c r="U2006" s="89"/>
      <c r="V2006" s="84"/>
      <c r="W2006" s="84"/>
    </row>
    <row r="2007">
      <c r="A2007" s="83"/>
      <c r="B2007" s="84"/>
      <c r="C2007" s="84"/>
      <c r="D2007" s="86"/>
      <c r="E2007" s="86"/>
      <c r="F2007" s="86"/>
      <c r="G2007" s="84"/>
      <c r="H2007" s="86"/>
      <c r="I2007" s="86"/>
      <c r="J2007" s="86"/>
      <c r="K2007" s="86"/>
      <c r="L2007" s="86"/>
      <c r="M2007" s="86"/>
      <c r="N2007" s="86"/>
      <c r="O2007" s="86"/>
      <c r="P2007" s="84"/>
      <c r="Q2007" s="86"/>
      <c r="R2007" s="86"/>
      <c r="S2007" s="88"/>
      <c r="T2007" s="88"/>
      <c r="U2007" s="89"/>
      <c r="V2007" s="84"/>
      <c r="W2007" s="84"/>
    </row>
    <row r="2008">
      <c r="A2008" s="83"/>
      <c r="B2008" s="84"/>
      <c r="C2008" s="84"/>
      <c r="D2008" s="86"/>
      <c r="E2008" s="86"/>
      <c r="F2008" s="86"/>
      <c r="G2008" s="84"/>
      <c r="H2008" s="86"/>
      <c r="I2008" s="86"/>
      <c r="J2008" s="86"/>
      <c r="K2008" s="86"/>
      <c r="L2008" s="86"/>
      <c r="M2008" s="86"/>
      <c r="N2008" s="86"/>
      <c r="O2008" s="86"/>
      <c r="P2008" s="84"/>
      <c r="Q2008" s="86"/>
      <c r="R2008" s="86"/>
      <c r="S2008" s="88"/>
      <c r="T2008" s="88"/>
      <c r="U2008" s="89"/>
      <c r="V2008" s="84"/>
      <c r="W2008" s="84"/>
    </row>
    <row r="2009">
      <c r="A2009" s="83"/>
      <c r="B2009" s="84"/>
      <c r="C2009" s="84"/>
      <c r="D2009" s="86"/>
      <c r="E2009" s="86"/>
      <c r="F2009" s="86"/>
      <c r="G2009" s="84"/>
      <c r="H2009" s="86"/>
      <c r="I2009" s="86"/>
      <c r="J2009" s="86"/>
      <c r="K2009" s="86"/>
      <c r="L2009" s="86"/>
      <c r="M2009" s="86"/>
      <c r="N2009" s="86"/>
      <c r="O2009" s="86"/>
      <c r="P2009" s="84"/>
      <c r="Q2009" s="86"/>
      <c r="R2009" s="86"/>
      <c r="S2009" s="88"/>
      <c r="T2009" s="88"/>
      <c r="U2009" s="89"/>
      <c r="V2009" s="84"/>
      <c r="W2009" s="84"/>
    </row>
    <row r="2010">
      <c r="A2010" s="83"/>
      <c r="B2010" s="84"/>
      <c r="C2010" s="84"/>
      <c r="D2010" s="86"/>
      <c r="E2010" s="86"/>
      <c r="F2010" s="86"/>
      <c r="G2010" s="84"/>
      <c r="H2010" s="86"/>
      <c r="I2010" s="86"/>
      <c r="J2010" s="86"/>
      <c r="K2010" s="86"/>
      <c r="L2010" s="86"/>
      <c r="M2010" s="86"/>
      <c r="N2010" s="86"/>
      <c r="O2010" s="86"/>
      <c r="P2010" s="84"/>
      <c r="Q2010" s="86"/>
      <c r="R2010" s="86"/>
      <c r="S2010" s="88"/>
      <c r="T2010" s="88"/>
      <c r="U2010" s="89"/>
      <c r="V2010" s="84"/>
      <c r="W2010" s="84"/>
    </row>
    <row r="2011">
      <c r="A2011" s="83"/>
      <c r="B2011" s="84"/>
      <c r="C2011" s="84"/>
      <c r="D2011" s="86"/>
      <c r="E2011" s="86"/>
      <c r="F2011" s="86"/>
      <c r="G2011" s="84"/>
      <c r="H2011" s="86"/>
      <c r="I2011" s="86"/>
      <c r="J2011" s="86"/>
      <c r="K2011" s="86"/>
      <c r="L2011" s="86"/>
      <c r="M2011" s="86"/>
      <c r="N2011" s="86"/>
      <c r="O2011" s="86"/>
      <c r="P2011" s="84"/>
      <c r="Q2011" s="86"/>
      <c r="R2011" s="86"/>
      <c r="S2011" s="88"/>
      <c r="T2011" s="88"/>
      <c r="U2011" s="89"/>
      <c r="V2011" s="84"/>
      <c r="W2011" s="84"/>
    </row>
    <row r="2012">
      <c r="A2012" s="83"/>
      <c r="B2012" s="84"/>
      <c r="C2012" s="84"/>
      <c r="D2012" s="86"/>
      <c r="E2012" s="86"/>
      <c r="F2012" s="86"/>
      <c r="G2012" s="84"/>
      <c r="H2012" s="86"/>
      <c r="I2012" s="86"/>
      <c r="J2012" s="86"/>
      <c r="K2012" s="86"/>
      <c r="L2012" s="86"/>
      <c r="M2012" s="86"/>
      <c r="N2012" s="86"/>
      <c r="O2012" s="86"/>
      <c r="P2012" s="84"/>
      <c r="Q2012" s="86"/>
      <c r="R2012" s="86"/>
      <c r="S2012" s="88"/>
      <c r="T2012" s="88"/>
      <c r="U2012" s="89"/>
      <c r="V2012" s="84"/>
      <c r="W2012" s="84"/>
    </row>
    <row r="2013">
      <c r="A2013" s="83"/>
      <c r="B2013" s="84"/>
      <c r="C2013" s="84"/>
      <c r="D2013" s="86"/>
      <c r="E2013" s="86"/>
      <c r="F2013" s="86"/>
      <c r="G2013" s="84"/>
      <c r="H2013" s="86"/>
      <c r="I2013" s="86"/>
      <c r="J2013" s="86"/>
      <c r="K2013" s="86"/>
      <c r="L2013" s="86"/>
      <c r="M2013" s="86"/>
      <c r="N2013" s="86"/>
      <c r="O2013" s="86"/>
      <c r="P2013" s="84"/>
      <c r="Q2013" s="86"/>
      <c r="R2013" s="86"/>
      <c r="S2013" s="88"/>
      <c r="T2013" s="88"/>
      <c r="U2013" s="89"/>
      <c r="V2013" s="84"/>
      <c r="W2013" s="84"/>
    </row>
    <row r="2014">
      <c r="A2014" s="83"/>
      <c r="B2014" s="84"/>
      <c r="C2014" s="84"/>
      <c r="D2014" s="86"/>
      <c r="E2014" s="86"/>
      <c r="F2014" s="86"/>
      <c r="G2014" s="84"/>
      <c r="H2014" s="86"/>
      <c r="I2014" s="86"/>
      <c r="J2014" s="86"/>
      <c r="K2014" s="86"/>
      <c r="L2014" s="86"/>
      <c r="M2014" s="86"/>
      <c r="N2014" s="86"/>
      <c r="O2014" s="86"/>
      <c r="P2014" s="84"/>
      <c r="Q2014" s="86"/>
      <c r="R2014" s="86"/>
      <c r="S2014" s="88"/>
      <c r="T2014" s="88"/>
      <c r="U2014" s="89"/>
      <c r="V2014" s="84"/>
      <c r="W2014" s="84"/>
    </row>
    <row r="2015">
      <c r="A2015" s="83"/>
      <c r="B2015" s="84"/>
      <c r="C2015" s="84"/>
      <c r="D2015" s="86"/>
      <c r="E2015" s="86"/>
      <c r="F2015" s="86"/>
      <c r="G2015" s="84"/>
      <c r="H2015" s="86"/>
      <c r="I2015" s="86"/>
      <c r="J2015" s="86"/>
      <c r="K2015" s="86"/>
      <c r="L2015" s="86"/>
      <c r="M2015" s="86"/>
      <c r="N2015" s="86"/>
      <c r="O2015" s="86"/>
      <c r="P2015" s="84"/>
      <c r="Q2015" s="86"/>
      <c r="R2015" s="86"/>
      <c r="S2015" s="88"/>
      <c r="T2015" s="88"/>
      <c r="U2015" s="89"/>
      <c r="V2015" s="84"/>
      <c r="W2015" s="84"/>
    </row>
    <row r="2016">
      <c r="A2016" s="83"/>
      <c r="B2016" s="84"/>
      <c r="C2016" s="84"/>
      <c r="D2016" s="86"/>
      <c r="E2016" s="86"/>
      <c r="F2016" s="86"/>
      <c r="G2016" s="84"/>
      <c r="H2016" s="86"/>
      <c r="I2016" s="86"/>
      <c r="J2016" s="86"/>
      <c r="K2016" s="86"/>
      <c r="L2016" s="86"/>
      <c r="M2016" s="86"/>
      <c r="N2016" s="86"/>
      <c r="O2016" s="86"/>
      <c r="P2016" s="84"/>
      <c r="Q2016" s="86"/>
      <c r="R2016" s="86"/>
      <c r="S2016" s="88"/>
      <c r="T2016" s="88"/>
      <c r="U2016" s="89"/>
      <c r="V2016" s="84"/>
      <c r="W2016" s="84"/>
    </row>
    <row r="2017">
      <c r="A2017" s="83"/>
      <c r="B2017" s="84"/>
      <c r="C2017" s="84"/>
      <c r="D2017" s="86"/>
      <c r="E2017" s="86"/>
      <c r="F2017" s="86"/>
      <c r="G2017" s="84"/>
      <c r="H2017" s="86"/>
      <c r="I2017" s="86"/>
      <c r="J2017" s="86"/>
      <c r="K2017" s="86"/>
      <c r="L2017" s="86"/>
      <c r="M2017" s="86"/>
      <c r="N2017" s="86"/>
      <c r="O2017" s="86"/>
      <c r="P2017" s="84"/>
      <c r="Q2017" s="86"/>
      <c r="R2017" s="86"/>
      <c r="S2017" s="88"/>
      <c r="T2017" s="88"/>
      <c r="U2017" s="89"/>
      <c r="V2017" s="84"/>
      <c r="W2017" s="84"/>
    </row>
    <row r="2018">
      <c r="A2018" s="83"/>
      <c r="B2018" s="84"/>
      <c r="C2018" s="84"/>
      <c r="D2018" s="86"/>
      <c r="E2018" s="86"/>
      <c r="F2018" s="86"/>
      <c r="G2018" s="84"/>
      <c r="H2018" s="86"/>
      <c r="I2018" s="86"/>
      <c r="J2018" s="86"/>
      <c r="K2018" s="86"/>
      <c r="L2018" s="86"/>
      <c r="M2018" s="86"/>
      <c r="N2018" s="86"/>
      <c r="O2018" s="86"/>
      <c r="P2018" s="84"/>
      <c r="Q2018" s="86"/>
      <c r="R2018" s="86"/>
      <c r="S2018" s="88"/>
      <c r="T2018" s="88"/>
      <c r="U2018" s="89"/>
      <c r="V2018" s="84"/>
      <c r="W2018" s="84"/>
    </row>
    <row r="2019">
      <c r="A2019" s="83"/>
      <c r="B2019" s="84"/>
      <c r="C2019" s="84"/>
      <c r="D2019" s="86"/>
      <c r="E2019" s="86"/>
      <c r="F2019" s="86"/>
      <c r="G2019" s="84"/>
      <c r="H2019" s="86"/>
      <c r="I2019" s="86"/>
      <c r="J2019" s="86"/>
      <c r="K2019" s="86"/>
      <c r="L2019" s="86"/>
      <c r="M2019" s="86"/>
      <c r="N2019" s="86"/>
      <c r="O2019" s="86"/>
      <c r="P2019" s="84"/>
      <c r="Q2019" s="86"/>
      <c r="R2019" s="86"/>
      <c r="S2019" s="88"/>
      <c r="T2019" s="88"/>
      <c r="U2019" s="89"/>
      <c r="V2019" s="84"/>
      <c r="W2019" s="84"/>
    </row>
    <row r="2020">
      <c r="A2020" s="83"/>
      <c r="B2020" s="84"/>
      <c r="C2020" s="84"/>
      <c r="D2020" s="86"/>
      <c r="E2020" s="86"/>
      <c r="F2020" s="86"/>
      <c r="G2020" s="84"/>
      <c r="H2020" s="86"/>
      <c r="I2020" s="86"/>
      <c r="J2020" s="86"/>
      <c r="K2020" s="86"/>
      <c r="L2020" s="86"/>
      <c r="M2020" s="86"/>
      <c r="N2020" s="86"/>
      <c r="O2020" s="86"/>
      <c r="P2020" s="84"/>
      <c r="Q2020" s="86"/>
      <c r="R2020" s="86"/>
      <c r="S2020" s="88"/>
      <c r="T2020" s="88"/>
      <c r="U2020" s="89"/>
      <c r="V2020" s="84"/>
      <c r="W2020" s="84"/>
    </row>
    <row r="2021">
      <c r="A2021" s="83"/>
      <c r="B2021" s="84"/>
      <c r="C2021" s="84"/>
      <c r="D2021" s="86"/>
      <c r="E2021" s="86"/>
      <c r="F2021" s="86"/>
      <c r="G2021" s="84"/>
      <c r="H2021" s="86"/>
      <c r="I2021" s="86"/>
      <c r="J2021" s="86"/>
      <c r="K2021" s="86"/>
      <c r="L2021" s="86"/>
      <c r="M2021" s="86"/>
      <c r="N2021" s="86"/>
      <c r="O2021" s="86"/>
      <c r="P2021" s="84"/>
      <c r="Q2021" s="86"/>
      <c r="R2021" s="86"/>
      <c r="S2021" s="88"/>
      <c r="T2021" s="88"/>
      <c r="U2021" s="89"/>
      <c r="V2021" s="84"/>
      <c r="W2021" s="84"/>
    </row>
    <row r="2022">
      <c r="A2022" s="83"/>
      <c r="B2022" s="84"/>
      <c r="C2022" s="84"/>
      <c r="D2022" s="86"/>
      <c r="E2022" s="86"/>
      <c r="F2022" s="86"/>
      <c r="G2022" s="84"/>
      <c r="H2022" s="86"/>
      <c r="I2022" s="86"/>
      <c r="J2022" s="86"/>
      <c r="K2022" s="86"/>
      <c r="L2022" s="86"/>
      <c r="M2022" s="86"/>
      <c r="N2022" s="86"/>
      <c r="O2022" s="86"/>
      <c r="P2022" s="84"/>
      <c r="Q2022" s="86"/>
      <c r="R2022" s="86"/>
      <c r="S2022" s="88"/>
      <c r="T2022" s="88"/>
      <c r="U2022" s="89"/>
      <c r="V2022" s="84"/>
      <c r="W2022" s="84"/>
    </row>
    <row r="2023">
      <c r="A2023" s="83"/>
      <c r="B2023" s="84"/>
      <c r="C2023" s="84"/>
      <c r="D2023" s="86"/>
      <c r="E2023" s="86"/>
      <c r="F2023" s="86"/>
      <c r="G2023" s="84"/>
      <c r="H2023" s="86"/>
      <c r="I2023" s="86"/>
      <c r="J2023" s="86"/>
      <c r="K2023" s="86"/>
      <c r="L2023" s="86"/>
      <c r="M2023" s="86"/>
      <c r="N2023" s="86"/>
      <c r="O2023" s="86"/>
      <c r="P2023" s="84"/>
      <c r="Q2023" s="86"/>
      <c r="R2023" s="86"/>
      <c r="S2023" s="88"/>
      <c r="T2023" s="88"/>
      <c r="U2023" s="89"/>
      <c r="V2023" s="84"/>
      <c r="W2023" s="84"/>
    </row>
    <row r="2024">
      <c r="A2024" s="83"/>
      <c r="B2024" s="84"/>
      <c r="C2024" s="84"/>
      <c r="D2024" s="86"/>
      <c r="E2024" s="86"/>
      <c r="F2024" s="86"/>
      <c r="G2024" s="84"/>
      <c r="H2024" s="86"/>
      <c r="I2024" s="86"/>
      <c r="J2024" s="86"/>
      <c r="K2024" s="86"/>
      <c r="L2024" s="86"/>
      <c r="M2024" s="86"/>
      <c r="N2024" s="86"/>
      <c r="O2024" s="86"/>
      <c r="P2024" s="84"/>
      <c r="Q2024" s="86"/>
      <c r="R2024" s="86"/>
      <c r="S2024" s="88"/>
      <c r="T2024" s="88"/>
      <c r="U2024" s="89"/>
      <c r="V2024" s="84"/>
      <c r="W2024" s="84"/>
    </row>
    <row r="2025">
      <c r="A2025" s="83"/>
      <c r="B2025" s="84"/>
      <c r="C2025" s="84"/>
      <c r="D2025" s="86"/>
      <c r="E2025" s="86"/>
      <c r="F2025" s="86"/>
      <c r="G2025" s="84"/>
      <c r="H2025" s="86"/>
      <c r="I2025" s="86"/>
      <c r="J2025" s="86"/>
      <c r="K2025" s="86"/>
      <c r="L2025" s="86"/>
      <c r="M2025" s="86"/>
      <c r="N2025" s="86"/>
      <c r="O2025" s="86"/>
      <c r="P2025" s="84"/>
      <c r="Q2025" s="86"/>
      <c r="R2025" s="86"/>
      <c r="S2025" s="88"/>
      <c r="T2025" s="88"/>
      <c r="U2025" s="89"/>
      <c r="V2025" s="84"/>
      <c r="W2025" s="84"/>
    </row>
    <row r="2026">
      <c r="A2026" s="83"/>
      <c r="B2026" s="84"/>
      <c r="C2026" s="84"/>
      <c r="D2026" s="86"/>
      <c r="E2026" s="86"/>
      <c r="F2026" s="86"/>
      <c r="G2026" s="84"/>
      <c r="H2026" s="86"/>
      <c r="I2026" s="86"/>
      <c r="J2026" s="86"/>
      <c r="K2026" s="86"/>
      <c r="L2026" s="86"/>
      <c r="M2026" s="86"/>
      <c r="N2026" s="86"/>
      <c r="O2026" s="86"/>
      <c r="P2026" s="84"/>
      <c r="Q2026" s="86"/>
      <c r="R2026" s="86"/>
      <c r="S2026" s="88"/>
      <c r="T2026" s="88"/>
      <c r="U2026" s="89"/>
      <c r="V2026" s="84"/>
      <c r="W2026" s="84"/>
    </row>
    <row r="2027">
      <c r="A2027" s="83"/>
      <c r="B2027" s="84"/>
      <c r="C2027" s="84"/>
      <c r="D2027" s="86"/>
      <c r="E2027" s="86"/>
      <c r="F2027" s="86"/>
      <c r="G2027" s="84"/>
      <c r="H2027" s="86"/>
      <c r="I2027" s="86"/>
      <c r="J2027" s="86"/>
      <c r="K2027" s="86"/>
      <c r="L2027" s="86"/>
      <c r="M2027" s="86"/>
      <c r="N2027" s="86"/>
      <c r="O2027" s="86"/>
      <c r="P2027" s="84"/>
      <c r="Q2027" s="86"/>
      <c r="R2027" s="86"/>
      <c r="S2027" s="88"/>
      <c r="T2027" s="88"/>
      <c r="U2027" s="89"/>
      <c r="V2027" s="84"/>
      <c r="W2027" s="84"/>
    </row>
    <row r="2028">
      <c r="A2028" s="83"/>
      <c r="B2028" s="84"/>
      <c r="C2028" s="84"/>
      <c r="D2028" s="86"/>
      <c r="E2028" s="86"/>
      <c r="F2028" s="86"/>
      <c r="G2028" s="84"/>
      <c r="H2028" s="86"/>
      <c r="I2028" s="86"/>
      <c r="J2028" s="86"/>
      <c r="K2028" s="86"/>
      <c r="L2028" s="86"/>
      <c r="M2028" s="86"/>
      <c r="N2028" s="86"/>
      <c r="O2028" s="86"/>
      <c r="P2028" s="84"/>
      <c r="Q2028" s="86"/>
      <c r="R2028" s="86"/>
      <c r="S2028" s="88"/>
      <c r="T2028" s="88"/>
      <c r="U2028" s="89"/>
      <c r="V2028" s="84"/>
      <c r="W2028" s="84"/>
    </row>
    <row r="2029">
      <c r="A2029" s="83"/>
      <c r="B2029" s="84"/>
      <c r="C2029" s="84"/>
      <c r="D2029" s="86"/>
      <c r="E2029" s="86"/>
      <c r="F2029" s="86"/>
      <c r="G2029" s="84"/>
      <c r="H2029" s="86"/>
      <c r="I2029" s="86"/>
      <c r="J2029" s="86"/>
      <c r="K2029" s="86"/>
      <c r="L2029" s="86"/>
      <c r="M2029" s="86"/>
      <c r="N2029" s="86"/>
      <c r="O2029" s="86"/>
      <c r="P2029" s="84"/>
      <c r="Q2029" s="86"/>
      <c r="R2029" s="86"/>
      <c r="S2029" s="88"/>
      <c r="T2029" s="88"/>
      <c r="U2029" s="89"/>
      <c r="V2029" s="84"/>
      <c r="W2029" s="84"/>
    </row>
    <row r="2030">
      <c r="A2030" s="83"/>
      <c r="B2030" s="84"/>
      <c r="C2030" s="84"/>
      <c r="D2030" s="86"/>
      <c r="E2030" s="86"/>
      <c r="F2030" s="86"/>
      <c r="G2030" s="84"/>
      <c r="H2030" s="86"/>
      <c r="I2030" s="86"/>
      <c r="J2030" s="86"/>
      <c r="K2030" s="86"/>
      <c r="L2030" s="86"/>
      <c r="M2030" s="86"/>
      <c r="N2030" s="86"/>
      <c r="O2030" s="86"/>
      <c r="P2030" s="84"/>
      <c r="Q2030" s="86"/>
      <c r="R2030" s="86"/>
      <c r="S2030" s="88"/>
      <c r="T2030" s="88"/>
      <c r="U2030" s="89"/>
      <c r="V2030" s="84"/>
      <c r="W2030" s="84"/>
    </row>
    <row r="2031">
      <c r="A2031" s="83"/>
      <c r="B2031" s="84"/>
      <c r="C2031" s="84"/>
      <c r="D2031" s="86"/>
      <c r="E2031" s="86"/>
      <c r="F2031" s="86"/>
      <c r="G2031" s="84"/>
      <c r="H2031" s="86"/>
      <c r="I2031" s="86"/>
      <c r="J2031" s="86"/>
      <c r="K2031" s="86"/>
      <c r="L2031" s="86"/>
      <c r="M2031" s="86"/>
      <c r="N2031" s="86"/>
      <c r="O2031" s="86"/>
      <c r="P2031" s="84"/>
      <c r="Q2031" s="86"/>
      <c r="R2031" s="86"/>
      <c r="S2031" s="88"/>
      <c r="T2031" s="88"/>
      <c r="U2031" s="89"/>
      <c r="V2031" s="84"/>
      <c r="W2031" s="84"/>
    </row>
    <row r="2032">
      <c r="A2032" s="83"/>
      <c r="B2032" s="84"/>
      <c r="C2032" s="84"/>
      <c r="D2032" s="86"/>
      <c r="E2032" s="86"/>
      <c r="F2032" s="86"/>
      <c r="G2032" s="84"/>
      <c r="H2032" s="86"/>
      <c r="I2032" s="86"/>
      <c r="J2032" s="86"/>
      <c r="K2032" s="86"/>
      <c r="L2032" s="86"/>
      <c r="M2032" s="86"/>
      <c r="N2032" s="86"/>
      <c r="O2032" s="86"/>
      <c r="P2032" s="84"/>
      <c r="Q2032" s="86"/>
      <c r="R2032" s="86"/>
      <c r="S2032" s="88"/>
      <c r="T2032" s="88"/>
      <c r="U2032" s="89"/>
      <c r="V2032" s="84"/>
      <c r="W2032" s="84"/>
    </row>
    <row r="2033">
      <c r="A2033" s="83"/>
      <c r="B2033" s="84"/>
      <c r="C2033" s="84"/>
      <c r="D2033" s="86"/>
      <c r="E2033" s="86"/>
      <c r="F2033" s="86"/>
      <c r="G2033" s="84"/>
      <c r="H2033" s="86"/>
      <c r="I2033" s="86"/>
      <c r="J2033" s="86"/>
      <c r="K2033" s="86"/>
      <c r="L2033" s="86"/>
      <c r="M2033" s="86"/>
      <c r="N2033" s="86"/>
      <c r="O2033" s="86"/>
      <c r="P2033" s="84"/>
      <c r="Q2033" s="86"/>
      <c r="R2033" s="86"/>
      <c r="S2033" s="88"/>
      <c r="T2033" s="88"/>
      <c r="U2033" s="89"/>
      <c r="V2033" s="84"/>
      <c r="W2033" s="84"/>
    </row>
    <row r="2034">
      <c r="A2034" s="83"/>
      <c r="B2034" s="84"/>
      <c r="C2034" s="84"/>
      <c r="D2034" s="86"/>
      <c r="E2034" s="86"/>
      <c r="F2034" s="86"/>
      <c r="G2034" s="84"/>
      <c r="H2034" s="86"/>
      <c r="I2034" s="86"/>
      <c r="J2034" s="86"/>
      <c r="K2034" s="86"/>
      <c r="L2034" s="86"/>
      <c r="M2034" s="86"/>
      <c r="N2034" s="86"/>
      <c r="O2034" s="86"/>
      <c r="P2034" s="84"/>
      <c r="Q2034" s="86"/>
      <c r="R2034" s="86"/>
      <c r="S2034" s="88"/>
      <c r="T2034" s="88"/>
      <c r="U2034" s="89"/>
      <c r="V2034" s="84"/>
      <c r="W2034" s="84"/>
    </row>
    <row r="2035">
      <c r="A2035" s="83"/>
      <c r="B2035" s="84"/>
      <c r="C2035" s="84"/>
      <c r="D2035" s="86"/>
      <c r="E2035" s="86"/>
      <c r="F2035" s="86"/>
      <c r="G2035" s="84"/>
      <c r="H2035" s="86"/>
      <c r="I2035" s="86"/>
      <c r="J2035" s="86"/>
      <c r="K2035" s="86"/>
      <c r="L2035" s="86"/>
      <c r="M2035" s="86"/>
      <c r="N2035" s="86"/>
      <c r="O2035" s="86"/>
      <c r="P2035" s="84"/>
      <c r="Q2035" s="86"/>
      <c r="R2035" s="86"/>
      <c r="S2035" s="88"/>
      <c r="T2035" s="88"/>
      <c r="U2035" s="89"/>
      <c r="V2035" s="84"/>
      <c r="W2035" s="84"/>
    </row>
    <row r="2036">
      <c r="A2036" s="83"/>
      <c r="B2036" s="84"/>
      <c r="C2036" s="84"/>
      <c r="D2036" s="86"/>
      <c r="E2036" s="86"/>
      <c r="F2036" s="86"/>
      <c r="G2036" s="84"/>
      <c r="H2036" s="86"/>
      <c r="I2036" s="86"/>
      <c r="J2036" s="86"/>
      <c r="K2036" s="86"/>
      <c r="L2036" s="86"/>
      <c r="M2036" s="86"/>
      <c r="N2036" s="86"/>
      <c r="O2036" s="86"/>
      <c r="P2036" s="84"/>
      <c r="Q2036" s="86"/>
      <c r="R2036" s="86"/>
      <c r="S2036" s="88"/>
      <c r="T2036" s="88"/>
      <c r="U2036" s="89"/>
      <c r="V2036" s="84"/>
      <c r="W2036" s="84"/>
    </row>
    <row r="2037">
      <c r="A2037" s="83"/>
      <c r="B2037" s="84"/>
      <c r="C2037" s="84"/>
      <c r="D2037" s="86"/>
      <c r="E2037" s="86"/>
      <c r="F2037" s="86"/>
      <c r="G2037" s="84"/>
      <c r="H2037" s="86"/>
      <c r="I2037" s="86"/>
      <c r="J2037" s="86"/>
      <c r="K2037" s="86"/>
      <c r="L2037" s="86"/>
      <c r="M2037" s="86"/>
      <c r="N2037" s="86"/>
      <c r="O2037" s="86"/>
      <c r="P2037" s="84"/>
      <c r="Q2037" s="86"/>
      <c r="R2037" s="86"/>
      <c r="S2037" s="88"/>
      <c r="T2037" s="88"/>
      <c r="U2037" s="89"/>
      <c r="V2037" s="84"/>
      <c r="W2037" s="84"/>
    </row>
    <row r="2038">
      <c r="A2038" s="83"/>
      <c r="B2038" s="84"/>
      <c r="C2038" s="84"/>
      <c r="D2038" s="86"/>
      <c r="E2038" s="86"/>
      <c r="F2038" s="86"/>
      <c r="G2038" s="84"/>
      <c r="H2038" s="86"/>
      <c r="I2038" s="86"/>
      <c r="J2038" s="86"/>
      <c r="K2038" s="86"/>
      <c r="L2038" s="86"/>
      <c r="M2038" s="86"/>
      <c r="N2038" s="86"/>
      <c r="O2038" s="86"/>
      <c r="P2038" s="84"/>
      <c r="Q2038" s="86"/>
      <c r="R2038" s="86"/>
      <c r="S2038" s="88"/>
      <c r="T2038" s="88"/>
      <c r="U2038" s="89"/>
      <c r="V2038" s="84"/>
      <c r="W2038" s="84"/>
    </row>
    <row r="2039">
      <c r="A2039" s="83"/>
      <c r="B2039" s="84"/>
      <c r="C2039" s="84"/>
      <c r="D2039" s="86"/>
      <c r="E2039" s="86"/>
      <c r="F2039" s="86"/>
      <c r="G2039" s="84"/>
      <c r="H2039" s="86"/>
      <c r="I2039" s="86"/>
      <c r="J2039" s="86"/>
      <c r="K2039" s="86"/>
      <c r="L2039" s="86"/>
      <c r="M2039" s="86"/>
      <c r="N2039" s="86"/>
      <c r="O2039" s="86"/>
      <c r="P2039" s="84"/>
      <c r="Q2039" s="86"/>
      <c r="R2039" s="86"/>
      <c r="S2039" s="88"/>
      <c r="T2039" s="88"/>
      <c r="U2039" s="89"/>
      <c r="V2039" s="84"/>
      <c r="W2039" s="84"/>
    </row>
    <row r="2040">
      <c r="A2040" s="83"/>
      <c r="B2040" s="84"/>
      <c r="C2040" s="84"/>
      <c r="D2040" s="86"/>
      <c r="E2040" s="86"/>
      <c r="F2040" s="86"/>
      <c r="G2040" s="84"/>
      <c r="H2040" s="86"/>
      <c r="I2040" s="86"/>
      <c r="J2040" s="86"/>
      <c r="K2040" s="86"/>
      <c r="L2040" s="86"/>
      <c r="M2040" s="86"/>
      <c r="N2040" s="86"/>
      <c r="O2040" s="86"/>
      <c r="P2040" s="84"/>
      <c r="Q2040" s="86"/>
      <c r="R2040" s="86"/>
      <c r="S2040" s="88"/>
      <c r="T2040" s="88"/>
      <c r="U2040" s="89"/>
      <c r="V2040" s="84"/>
      <c r="W2040" s="84"/>
    </row>
    <row r="2041">
      <c r="A2041" s="83"/>
      <c r="B2041" s="84"/>
      <c r="C2041" s="84"/>
      <c r="D2041" s="86"/>
      <c r="E2041" s="86"/>
      <c r="F2041" s="86"/>
      <c r="G2041" s="84"/>
      <c r="H2041" s="86"/>
      <c r="I2041" s="86"/>
      <c r="J2041" s="86"/>
      <c r="K2041" s="86"/>
      <c r="L2041" s="86"/>
      <c r="M2041" s="86"/>
      <c r="N2041" s="86"/>
      <c r="O2041" s="86"/>
      <c r="P2041" s="84"/>
      <c r="Q2041" s="86"/>
      <c r="R2041" s="86"/>
      <c r="S2041" s="88"/>
      <c r="T2041" s="88"/>
      <c r="U2041" s="89"/>
      <c r="V2041" s="84"/>
      <c r="W2041" s="84"/>
    </row>
    <row r="2042">
      <c r="A2042" s="83"/>
      <c r="B2042" s="84"/>
      <c r="C2042" s="84"/>
      <c r="D2042" s="86"/>
      <c r="E2042" s="86"/>
      <c r="F2042" s="86"/>
      <c r="G2042" s="84"/>
      <c r="H2042" s="86"/>
      <c r="I2042" s="86"/>
      <c r="J2042" s="86"/>
      <c r="K2042" s="86"/>
      <c r="L2042" s="86"/>
      <c r="M2042" s="86"/>
      <c r="N2042" s="86"/>
      <c r="O2042" s="86"/>
      <c r="P2042" s="84"/>
      <c r="Q2042" s="86"/>
      <c r="R2042" s="86"/>
      <c r="S2042" s="88"/>
      <c r="T2042" s="88"/>
      <c r="U2042" s="89"/>
      <c r="V2042" s="84"/>
      <c r="W2042" s="84"/>
    </row>
    <row r="2043">
      <c r="A2043" s="83"/>
      <c r="B2043" s="84"/>
      <c r="C2043" s="84"/>
      <c r="D2043" s="86"/>
      <c r="E2043" s="86"/>
      <c r="F2043" s="86"/>
      <c r="G2043" s="84"/>
      <c r="H2043" s="86"/>
      <c r="I2043" s="86"/>
      <c r="J2043" s="86"/>
      <c r="K2043" s="86"/>
      <c r="L2043" s="86"/>
      <c r="M2043" s="86"/>
      <c r="N2043" s="86"/>
      <c r="O2043" s="86"/>
      <c r="P2043" s="84"/>
      <c r="Q2043" s="86"/>
      <c r="R2043" s="86"/>
      <c r="S2043" s="88"/>
      <c r="T2043" s="88"/>
      <c r="U2043" s="89"/>
      <c r="V2043" s="84"/>
      <c r="W2043" s="84"/>
    </row>
    <row r="2044">
      <c r="A2044" s="83"/>
      <c r="B2044" s="84"/>
      <c r="C2044" s="84"/>
      <c r="D2044" s="86"/>
      <c r="E2044" s="86"/>
      <c r="F2044" s="86"/>
      <c r="G2044" s="84"/>
      <c r="H2044" s="86"/>
      <c r="I2044" s="86"/>
      <c r="J2044" s="86"/>
      <c r="K2044" s="86"/>
      <c r="L2044" s="86"/>
      <c r="M2044" s="86"/>
      <c r="N2044" s="86"/>
      <c r="O2044" s="86"/>
      <c r="P2044" s="84"/>
      <c r="Q2044" s="86"/>
      <c r="R2044" s="86"/>
      <c r="S2044" s="88"/>
      <c r="T2044" s="88"/>
      <c r="U2044" s="89"/>
      <c r="V2044" s="84"/>
      <c r="W2044" s="84"/>
    </row>
    <row r="2045">
      <c r="A2045" s="83"/>
      <c r="B2045" s="84"/>
      <c r="C2045" s="84"/>
      <c r="D2045" s="86"/>
      <c r="E2045" s="86"/>
      <c r="F2045" s="86"/>
      <c r="G2045" s="84"/>
      <c r="H2045" s="86"/>
      <c r="I2045" s="86"/>
      <c r="J2045" s="86"/>
      <c r="K2045" s="86"/>
      <c r="L2045" s="86"/>
      <c r="M2045" s="86"/>
      <c r="N2045" s="86"/>
      <c r="O2045" s="86"/>
      <c r="P2045" s="84"/>
      <c r="Q2045" s="86"/>
      <c r="R2045" s="86"/>
      <c r="S2045" s="88"/>
      <c r="T2045" s="88"/>
      <c r="U2045" s="89"/>
      <c r="V2045" s="84"/>
      <c r="W2045" s="84"/>
    </row>
    <row r="2046">
      <c r="A2046" s="83"/>
      <c r="B2046" s="84"/>
      <c r="C2046" s="84"/>
      <c r="D2046" s="86"/>
      <c r="E2046" s="86"/>
      <c r="F2046" s="86"/>
      <c r="G2046" s="84"/>
      <c r="H2046" s="86"/>
      <c r="I2046" s="86"/>
      <c r="J2046" s="86"/>
      <c r="K2046" s="86"/>
      <c r="L2046" s="86"/>
      <c r="M2046" s="86"/>
      <c r="N2046" s="86"/>
      <c r="O2046" s="86"/>
      <c r="P2046" s="84"/>
      <c r="Q2046" s="86"/>
      <c r="R2046" s="86"/>
      <c r="S2046" s="88"/>
      <c r="T2046" s="88"/>
      <c r="U2046" s="89"/>
      <c r="V2046" s="84"/>
      <c r="W2046" s="84"/>
    </row>
    <row r="2047">
      <c r="A2047" s="83"/>
      <c r="B2047" s="84"/>
      <c r="C2047" s="84"/>
      <c r="D2047" s="86"/>
      <c r="E2047" s="86"/>
      <c r="F2047" s="86"/>
      <c r="G2047" s="84"/>
      <c r="H2047" s="86"/>
      <c r="I2047" s="86"/>
      <c r="J2047" s="86"/>
      <c r="K2047" s="86"/>
      <c r="L2047" s="86"/>
      <c r="M2047" s="86"/>
      <c r="N2047" s="86"/>
      <c r="O2047" s="86"/>
      <c r="P2047" s="84"/>
      <c r="Q2047" s="86"/>
      <c r="R2047" s="86"/>
      <c r="S2047" s="88"/>
      <c r="T2047" s="88"/>
      <c r="U2047" s="89"/>
      <c r="V2047" s="84"/>
      <c r="W2047" s="84"/>
    </row>
    <row r="2048">
      <c r="A2048" s="83"/>
      <c r="B2048" s="84"/>
      <c r="C2048" s="84"/>
      <c r="D2048" s="86"/>
      <c r="E2048" s="86"/>
      <c r="F2048" s="86"/>
      <c r="G2048" s="84"/>
      <c r="H2048" s="86"/>
      <c r="I2048" s="86"/>
      <c r="J2048" s="86"/>
      <c r="K2048" s="86"/>
      <c r="L2048" s="86"/>
      <c r="M2048" s="86"/>
      <c r="N2048" s="86"/>
      <c r="O2048" s="86"/>
      <c r="P2048" s="84"/>
      <c r="Q2048" s="86"/>
      <c r="R2048" s="86"/>
      <c r="S2048" s="88"/>
      <c r="T2048" s="88"/>
      <c r="U2048" s="89"/>
      <c r="V2048" s="84"/>
      <c r="W2048" s="84"/>
    </row>
    <row r="2049">
      <c r="A2049" s="83"/>
      <c r="B2049" s="84"/>
      <c r="C2049" s="84"/>
      <c r="D2049" s="86"/>
      <c r="E2049" s="86"/>
      <c r="F2049" s="86"/>
      <c r="G2049" s="84"/>
      <c r="H2049" s="86"/>
      <c r="I2049" s="86"/>
      <c r="J2049" s="86"/>
      <c r="K2049" s="86"/>
      <c r="L2049" s="86"/>
      <c r="M2049" s="86"/>
      <c r="N2049" s="86"/>
      <c r="O2049" s="86"/>
      <c r="P2049" s="84"/>
      <c r="Q2049" s="86"/>
      <c r="R2049" s="86"/>
      <c r="S2049" s="88"/>
      <c r="T2049" s="88"/>
      <c r="U2049" s="89"/>
      <c r="V2049" s="84"/>
      <c r="W2049" s="84"/>
    </row>
    <row r="2050">
      <c r="A2050" s="83"/>
      <c r="B2050" s="84"/>
      <c r="C2050" s="84"/>
      <c r="D2050" s="86"/>
      <c r="E2050" s="86"/>
      <c r="F2050" s="86"/>
      <c r="G2050" s="84"/>
      <c r="H2050" s="86"/>
      <c r="I2050" s="86"/>
      <c r="J2050" s="86"/>
      <c r="K2050" s="86"/>
      <c r="L2050" s="86"/>
      <c r="M2050" s="86"/>
      <c r="N2050" s="86"/>
      <c r="O2050" s="86"/>
      <c r="P2050" s="84"/>
      <c r="Q2050" s="86"/>
      <c r="R2050" s="86"/>
      <c r="S2050" s="88"/>
      <c r="T2050" s="88"/>
      <c r="U2050" s="89"/>
      <c r="V2050" s="84"/>
      <c r="W2050" s="84"/>
    </row>
    <row r="2051">
      <c r="A2051" s="83"/>
      <c r="B2051" s="84"/>
      <c r="C2051" s="84"/>
      <c r="D2051" s="86"/>
      <c r="E2051" s="86"/>
      <c r="F2051" s="86"/>
      <c r="G2051" s="84"/>
      <c r="H2051" s="86"/>
      <c r="I2051" s="86"/>
      <c r="J2051" s="86"/>
      <c r="K2051" s="86"/>
      <c r="L2051" s="86"/>
      <c r="M2051" s="86"/>
      <c r="N2051" s="86"/>
      <c r="O2051" s="86"/>
      <c r="P2051" s="84"/>
      <c r="Q2051" s="86"/>
      <c r="R2051" s="86"/>
      <c r="S2051" s="88"/>
      <c r="T2051" s="88"/>
      <c r="U2051" s="89"/>
      <c r="V2051" s="84"/>
      <c r="W2051" s="84"/>
    </row>
    <row r="2052">
      <c r="A2052" s="83"/>
      <c r="B2052" s="84"/>
      <c r="C2052" s="84"/>
      <c r="D2052" s="86"/>
      <c r="E2052" s="86"/>
      <c r="F2052" s="86"/>
      <c r="G2052" s="84"/>
      <c r="H2052" s="86"/>
      <c r="I2052" s="86"/>
      <c r="J2052" s="86"/>
      <c r="K2052" s="86"/>
      <c r="L2052" s="86"/>
      <c r="M2052" s="86"/>
      <c r="N2052" s="86"/>
      <c r="O2052" s="86"/>
      <c r="P2052" s="84"/>
      <c r="Q2052" s="86"/>
      <c r="R2052" s="86"/>
      <c r="S2052" s="88"/>
      <c r="T2052" s="88"/>
      <c r="U2052" s="89"/>
      <c r="V2052" s="84"/>
      <c r="W2052" s="84"/>
    </row>
    <row r="2053">
      <c r="A2053" s="83"/>
      <c r="B2053" s="84"/>
      <c r="C2053" s="84"/>
      <c r="D2053" s="86"/>
      <c r="E2053" s="86"/>
      <c r="F2053" s="86"/>
      <c r="G2053" s="84"/>
      <c r="H2053" s="86"/>
      <c r="I2053" s="86"/>
      <c r="J2053" s="86"/>
      <c r="K2053" s="86"/>
      <c r="L2053" s="86"/>
      <c r="M2053" s="86"/>
      <c r="N2053" s="86"/>
      <c r="O2053" s="86"/>
      <c r="P2053" s="84"/>
      <c r="Q2053" s="86"/>
      <c r="R2053" s="86"/>
      <c r="S2053" s="88"/>
      <c r="T2053" s="88"/>
      <c r="U2053" s="89"/>
      <c r="V2053" s="84"/>
      <c r="W2053" s="84"/>
    </row>
    <row r="2054">
      <c r="A2054" s="83"/>
      <c r="B2054" s="84"/>
      <c r="C2054" s="84"/>
      <c r="D2054" s="86"/>
      <c r="E2054" s="86"/>
      <c r="F2054" s="86"/>
      <c r="G2054" s="84"/>
      <c r="H2054" s="86"/>
      <c r="I2054" s="86"/>
      <c r="J2054" s="86"/>
      <c r="K2054" s="86"/>
      <c r="L2054" s="86"/>
      <c r="M2054" s="86"/>
      <c r="N2054" s="86"/>
      <c r="O2054" s="86"/>
      <c r="P2054" s="84"/>
      <c r="Q2054" s="86"/>
      <c r="R2054" s="86"/>
      <c r="S2054" s="88"/>
      <c r="T2054" s="88"/>
      <c r="U2054" s="89"/>
      <c r="V2054" s="84"/>
      <c r="W2054" s="84"/>
    </row>
    <row r="2055">
      <c r="A2055" s="83"/>
      <c r="B2055" s="84"/>
      <c r="C2055" s="84"/>
      <c r="D2055" s="86"/>
      <c r="E2055" s="86"/>
      <c r="F2055" s="86"/>
      <c r="G2055" s="84"/>
      <c r="H2055" s="86"/>
      <c r="I2055" s="86"/>
      <c r="J2055" s="86"/>
      <c r="K2055" s="86"/>
      <c r="L2055" s="86"/>
      <c r="M2055" s="86"/>
      <c r="N2055" s="86"/>
      <c r="O2055" s="86"/>
      <c r="P2055" s="84"/>
      <c r="Q2055" s="86"/>
      <c r="R2055" s="86"/>
      <c r="S2055" s="88"/>
      <c r="T2055" s="88"/>
      <c r="U2055" s="89"/>
      <c r="V2055" s="84"/>
      <c r="W2055" s="84"/>
    </row>
    <row r="2056">
      <c r="A2056" s="83"/>
      <c r="B2056" s="84"/>
      <c r="C2056" s="84"/>
      <c r="D2056" s="86"/>
      <c r="E2056" s="86"/>
      <c r="F2056" s="86"/>
      <c r="G2056" s="84"/>
      <c r="H2056" s="86"/>
      <c r="I2056" s="86"/>
      <c r="J2056" s="86"/>
      <c r="K2056" s="86"/>
      <c r="L2056" s="86"/>
      <c r="M2056" s="86"/>
      <c r="N2056" s="86"/>
      <c r="O2056" s="86"/>
      <c r="P2056" s="84"/>
      <c r="Q2056" s="86"/>
      <c r="R2056" s="86"/>
      <c r="S2056" s="88"/>
      <c r="T2056" s="88"/>
      <c r="U2056" s="89"/>
      <c r="V2056" s="84"/>
      <c r="W2056" s="84"/>
    </row>
    <row r="2057">
      <c r="A2057" s="83"/>
      <c r="B2057" s="84"/>
      <c r="C2057" s="84"/>
      <c r="D2057" s="86"/>
      <c r="E2057" s="86"/>
      <c r="F2057" s="86"/>
      <c r="G2057" s="84"/>
      <c r="H2057" s="86"/>
      <c r="I2057" s="86"/>
      <c r="J2057" s="86"/>
      <c r="K2057" s="86"/>
      <c r="L2057" s="86"/>
      <c r="M2057" s="86"/>
      <c r="N2057" s="86"/>
      <c r="O2057" s="86"/>
      <c r="P2057" s="84"/>
      <c r="Q2057" s="86"/>
      <c r="R2057" s="86"/>
      <c r="S2057" s="88"/>
      <c r="T2057" s="88"/>
      <c r="U2057" s="89"/>
      <c r="V2057" s="84"/>
      <c r="W2057" s="84"/>
    </row>
    <row r="2058">
      <c r="A2058" s="83"/>
      <c r="B2058" s="84"/>
      <c r="C2058" s="84"/>
      <c r="D2058" s="86"/>
      <c r="E2058" s="86"/>
      <c r="F2058" s="86"/>
      <c r="G2058" s="84"/>
      <c r="H2058" s="86"/>
      <c r="I2058" s="86"/>
      <c r="J2058" s="86"/>
      <c r="K2058" s="86"/>
      <c r="L2058" s="86"/>
      <c r="M2058" s="86"/>
      <c r="N2058" s="86"/>
      <c r="O2058" s="86"/>
      <c r="P2058" s="84"/>
      <c r="Q2058" s="86"/>
      <c r="R2058" s="86"/>
      <c r="S2058" s="88"/>
      <c r="T2058" s="88"/>
      <c r="U2058" s="89"/>
      <c r="V2058" s="84"/>
      <c r="W2058" s="84"/>
    </row>
    <row r="2059">
      <c r="A2059" s="83"/>
      <c r="B2059" s="84"/>
      <c r="C2059" s="84"/>
      <c r="D2059" s="86"/>
      <c r="E2059" s="86"/>
      <c r="F2059" s="86"/>
      <c r="G2059" s="84"/>
      <c r="H2059" s="86"/>
      <c r="I2059" s="86"/>
      <c r="J2059" s="86"/>
      <c r="K2059" s="86"/>
      <c r="L2059" s="86"/>
      <c r="M2059" s="86"/>
      <c r="N2059" s="86"/>
      <c r="O2059" s="86"/>
      <c r="P2059" s="84"/>
      <c r="Q2059" s="86"/>
      <c r="R2059" s="86"/>
      <c r="S2059" s="88"/>
      <c r="T2059" s="88"/>
      <c r="U2059" s="89"/>
      <c r="V2059" s="84"/>
      <c r="W2059" s="84"/>
    </row>
    <row r="2060">
      <c r="A2060" s="83"/>
      <c r="B2060" s="84"/>
      <c r="C2060" s="84"/>
      <c r="D2060" s="86"/>
      <c r="E2060" s="86"/>
      <c r="F2060" s="86"/>
      <c r="G2060" s="84"/>
      <c r="H2060" s="86"/>
      <c r="I2060" s="86"/>
      <c r="J2060" s="86"/>
      <c r="K2060" s="86"/>
      <c r="L2060" s="86"/>
      <c r="M2060" s="86"/>
      <c r="N2060" s="86"/>
      <c r="O2060" s="86"/>
      <c r="P2060" s="84"/>
      <c r="Q2060" s="86"/>
      <c r="R2060" s="86"/>
      <c r="S2060" s="88"/>
      <c r="T2060" s="88"/>
      <c r="U2060" s="89"/>
      <c r="V2060" s="84"/>
      <c r="W2060" s="84"/>
    </row>
    <row r="2061">
      <c r="A2061" s="83"/>
      <c r="B2061" s="84"/>
      <c r="C2061" s="84"/>
      <c r="D2061" s="86"/>
      <c r="E2061" s="86"/>
      <c r="F2061" s="86"/>
      <c r="G2061" s="84"/>
      <c r="H2061" s="86"/>
      <c r="I2061" s="86"/>
      <c r="J2061" s="86"/>
      <c r="K2061" s="86"/>
      <c r="L2061" s="86"/>
      <c r="M2061" s="86"/>
      <c r="N2061" s="86"/>
      <c r="O2061" s="86"/>
      <c r="P2061" s="84"/>
      <c r="Q2061" s="86"/>
      <c r="R2061" s="86"/>
      <c r="S2061" s="88"/>
      <c r="T2061" s="88"/>
      <c r="U2061" s="89"/>
      <c r="V2061" s="84"/>
      <c r="W2061" s="84"/>
    </row>
    <row r="2062">
      <c r="A2062" s="83"/>
      <c r="B2062" s="84"/>
      <c r="C2062" s="84"/>
      <c r="D2062" s="86"/>
      <c r="E2062" s="86"/>
      <c r="F2062" s="86"/>
      <c r="G2062" s="84"/>
      <c r="H2062" s="86"/>
      <c r="I2062" s="86"/>
      <c r="J2062" s="86"/>
      <c r="K2062" s="86"/>
      <c r="L2062" s="86"/>
      <c r="M2062" s="86"/>
      <c r="N2062" s="86"/>
      <c r="O2062" s="86"/>
      <c r="P2062" s="84"/>
      <c r="Q2062" s="86"/>
      <c r="R2062" s="86"/>
      <c r="S2062" s="88"/>
      <c r="T2062" s="88"/>
      <c r="U2062" s="89"/>
      <c r="V2062" s="84"/>
      <c r="W2062" s="84"/>
    </row>
    <row r="2063">
      <c r="A2063" s="83"/>
      <c r="B2063" s="84"/>
      <c r="C2063" s="84"/>
      <c r="D2063" s="86"/>
      <c r="E2063" s="86"/>
      <c r="F2063" s="86"/>
      <c r="G2063" s="84"/>
      <c r="H2063" s="86"/>
      <c r="I2063" s="86"/>
      <c r="J2063" s="86"/>
      <c r="K2063" s="86"/>
      <c r="L2063" s="86"/>
      <c r="M2063" s="86"/>
      <c r="N2063" s="86"/>
      <c r="O2063" s="86"/>
      <c r="P2063" s="84"/>
      <c r="Q2063" s="86"/>
      <c r="R2063" s="86"/>
      <c r="S2063" s="88"/>
      <c r="T2063" s="88"/>
      <c r="U2063" s="89"/>
      <c r="V2063" s="84"/>
      <c r="W2063" s="84"/>
    </row>
    <row r="2064">
      <c r="A2064" s="83"/>
      <c r="B2064" s="84"/>
      <c r="C2064" s="84"/>
      <c r="D2064" s="86"/>
      <c r="E2064" s="86"/>
      <c r="F2064" s="86"/>
      <c r="G2064" s="84"/>
      <c r="H2064" s="86"/>
      <c r="I2064" s="86"/>
      <c r="J2064" s="86"/>
      <c r="K2064" s="86"/>
      <c r="L2064" s="86"/>
      <c r="M2064" s="86"/>
      <c r="N2064" s="86"/>
      <c r="O2064" s="86"/>
      <c r="P2064" s="84"/>
      <c r="Q2064" s="86"/>
      <c r="R2064" s="86"/>
      <c r="S2064" s="88"/>
      <c r="T2064" s="88"/>
      <c r="U2064" s="89"/>
      <c r="V2064" s="84"/>
      <c r="W2064" s="84"/>
    </row>
    <row r="2065">
      <c r="A2065" s="83"/>
      <c r="B2065" s="84"/>
      <c r="C2065" s="84"/>
      <c r="D2065" s="86"/>
      <c r="E2065" s="86"/>
      <c r="F2065" s="86"/>
      <c r="G2065" s="84"/>
      <c r="H2065" s="86"/>
      <c r="I2065" s="86"/>
      <c r="J2065" s="86"/>
      <c r="K2065" s="86"/>
      <c r="L2065" s="86"/>
      <c r="M2065" s="86"/>
      <c r="N2065" s="86"/>
      <c r="O2065" s="86"/>
      <c r="P2065" s="84"/>
      <c r="Q2065" s="86"/>
      <c r="R2065" s="86"/>
      <c r="S2065" s="88"/>
      <c r="T2065" s="88"/>
      <c r="U2065" s="89"/>
      <c r="V2065" s="84"/>
      <c r="W2065" s="84"/>
    </row>
    <row r="2066">
      <c r="A2066" s="83"/>
      <c r="B2066" s="84"/>
      <c r="C2066" s="84"/>
      <c r="D2066" s="86"/>
      <c r="E2066" s="86"/>
      <c r="F2066" s="86"/>
      <c r="G2066" s="84"/>
      <c r="H2066" s="86"/>
      <c r="I2066" s="86"/>
      <c r="J2066" s="86"/>
      <c r="K2066" s="86"/>
      <c r="L2066" s="86"/>
      <c r="M2066" s="86"/>
      <c r="N2066" s="86"/>
      <c r="O2066" s="86"/>
      <c r="P2066" s="84"/>
      <c r="Q2066" s="86"/>
      <c r="R2066" s="86"/>
      <c r="S2066" s="88"/>
      <c r="T2066" s="88"/>
      <c r="U2066" s="89"/>
      <c r="V2066" s="84"/>
      <c r="W2066" s="84"/>
    </row>
    <row r="2067">
      <c r="A2067" s="83"/>
      <c r="B2067" s="84"/>
      <c r="C2067" s="84"/>
      <c r="D2067" s="86"/>
      <c r="E2067" s="86"/>
      <c r="F2067" s="86"/>
      <c r="G2067" s="84"/>
      <c r="H2067" s="86"/>
      <c r="I2067" s="86"/>
      <c r="J2067" s="86"/>
      <c r="K2067" s="86"/>
      <c r="L2067" s="86"/>
      <c r="M2067" s="86"/>
      <c r="N2067" s="86"/>
      <c r="O2067" s="86"/>
      <c r="P2067" s="84"/>
      <c r="Q2067" s="86"/>
      <c r="R2067" s="86"/>
      <c r="S2067" s="88"/>
      <c r="T2067" s="88"/>
      <c r="U2067" s="89"/>
      <c r="V2067" s="84"/>
      <c r="W2067" s="84"/>
    </row>
    <row r="2068">
      <c r="A2068" s="83"/>
      <c r="B2068" s="84"/>
      <c r="C2068" s="84"/>
      <c r="D2068" s="86"/>
      <c r="E2068" s="86"/>
      <c r="F2068" s="86"/>
      <c r="G2068" s="84"/>
      <c r="H2068" s="86"/>
      <c r="I2068" s="86"/>
      <c r="J2068" s="86"/>
      <c r="K2068" s="86"/>
      <c r="L2068" s="86"/>
      <c r="M2068" s="86"/>
      <c r="N2068" s="86"/>
      <c r="O2068" s="86"/>
      <c r="P2068" s="84"/>
      <c r="Q2068" s="86"/>
      <c r="R2068" s="86"/>
      <c r="S2068" s="88"/>
      <c r="T2068" s="88"/>
      <c r="U2068" s="89"/>
      <c r="V2068" s="84"/>
      <c r="W2068" s="84"/>
    </row>
    <row r="2069">
      <c r="A2069" s="83"/>
      <c r="B2069" s="84"/>
      <c r="C2069" s="84"/>
      <c r="D2069" s="86"/>
      <c r="E2069" s="86"/>
      <c r="F2069" s="86"/>
      <c r="G2069" s="84"/>
      <c r="H2069" s="86"/>
      <c r="I2069" s="86"/>
      <c r="J2069" s="86"/>
      <c r="K2069" s="86"/>
      <c r="L2069" s="86"/>
      <c r="M2069" s="86"/>
      <c r="N2069" s="86"/>
      <c r="O2069" s="86"/>
      <c r="P2069" s="84"/>
      <c r="Q2069" s="86"/>
      <c r="R2069" s="86"/>
      <c r="S2069" s="88"/>
      <c r="T2069" s="88"/>
      <c r="U2069" s="89"/>
      <c r="V2069" s="84"/>
      <c r="W2069" s="84"/>
    </row>
    <row r="2070">
      <c r="A2070" s="83"/>
      <c r="B2070" s="84"/>
      <c r="C2070" s="84"/>
      <c r="D2070" s="86"/>
      <c r="E2070" s="86"/>
      <c r="F2070" s="86"/>
      <c r="G2070" s="84"/>
      <c r="H2070" s="86"/>
      <c r="I2070" s="86"/>
      <c r="J2070" s="86"/>
      <c r="K2070" s="86"/>
      <c r="L2070" s="86"/>
      <c r="M2070" s="86"/>
      <c r="N2070" s="86"/>
      <c r="O2070" s="86"/>
      <c r="P2070" s="84"/>
      <c r="Q2070" s="86"/>
      <c r="R2070" s="86"/>
      <c r="S2070" s="88"/>
      <c r="T2070" s="88"/>
      <c r="U2070" s="89"/>
      <c r="V2070" s="84"/>
      <c r="W2070" s="84"/>
    </row>
    <row r="2071">
      <c r="A2071" s="83"/>
      <c r="B2071" s="84"/>
      <c r="C2071" s="84"/>
      <c r="D2071" s="86"/>
      <c r="E2071" s="86"/>
      <c r="F2071" s="86"/>
      <c r="G2071" s="84"/>
      <c r="H2071" s="86"/>
      <c r="I2071" s="86"/>
      <c r="J2071" s="86"/>
      <c r="K2071" s="86"/>
      <c r="L2071" s="86"/>
      <c r="M2071" s="86"/>
      <c r="N2071" s="86"/>
      <c r="O2071" s="86"/>
      <c r="P2071" s="84"/>
      <c r="Q2071" s="86"/>
      <c r="R2071" s="86"/>
      <c r="S2071" s="88"/>
      <c r="T2071" s="88"/>
      <c r="U2071" s="89"/>
      <c r="V2071" s="84"/>
      <c r="W2071" s="84"/>
    </row>
    <row r="2072">
      <c r="A2072" s="83"/>
      <c r="B2072" s="84"/>
      <c r="C2072" s="84"/>
      <c r="D2072" s="86"/>
      <c r="E2072" s="86"/>
      <c r="F2072" s="86"/>
      <c r="G2072" s="84"/>
      <c r="H2072" s="86"/>
      <c r="I2072" s="86"/>
      <c r="J2072" s="86"/>
      <c r="K2072" s="86"/>
      <c r="L2072" s="86"/>
      <c r="M2072" s="86"/>
      <c r="N2072" s="86"/>
      <c r="O2072" s="86"/>
      <c r="P2072" s="84"/>
      <c r="Q2072" s="86"/>
      <c r="R2072" s="86"/>
      <c r="S2072" s="88"/>
      <c r="T2072" s="88"/>
      <c r="U2072" s="89"/>
      <c r="V2072" s="84"/>
      <c r="W2072" s="84"/>
    </row>
    <row r="2073">
      <c r="A2073" s="83"/>
      <c r="B2073" s="84"/>
      <c r="C2073" s="84"/>
      <c r="D2073" s="86"/>
      <c r="E2073" s="86"/>
      <c r="F2073" s="86"/>
      <c r="G2073" s="84"/>
      <c r="H2073" s="86"/>
      <c r="I2073" s="86"/>
      <c r="J2073" s="86"/>
      <c r="K2073" s="86"/>
      <c r="L2073" s="86"/>
      <c r="M2073" s="86"/>
      <c r="N2073" s="86"/>
      <c r="O2073" s="86"/>
      <c r="P2073" s="84"/>
      <c r="Q2073" s="86"/>
      <c r="R2073" s="86"/>
      <c r="S2073" s="88"/>
      <c r="T2073" s="88"/>
      <c r="U2073" s="89"/>
      <c r="V2073" s="84"/>
      <c r="W2073" s="84"/>
    </row>
    <row r="2074">
      <c r="A2074" s="83"/>
      <c r="B2074" s="84"/>
      <c r="C2074" s="84"/>
      <c r="D2074" s="86"/>
      <c r="E2074" s="86"/>
      <c r="F2074" s="86"/>
      <c r="G2074" s="84"/>
      <c r="H2074" s="86"/>
      <c r="I2074" s="86"/>
      <c r="J2074" s="86"/>
      <c r="K2074" s="86"/>
      <c r="L2074" s="86"/>
      <c r="M2074" s="86"/>
      <c r="N2074" s="86"/>
      <c r="O2074" s="86"/>
      <c r="P2074" s="84"/>
      <c r="Q2074" s="86"/>
      <c r="R2074" s="86"/>
      <c r="S2074" s="88"/>
      <c r="T2074" s="88"/>
      <c r="U2074" s="89"/>
      <c r="V2074" s="84"/>
      <c r="W2074" s="84"/>
    </row>
    <row r="2075">
      <c r="A2075" s="83"/>
      <c r="B2075" s="84"/>
      <c r="C2075" s="84"/>
      <c r="D2075" s="86"/>
      <c r="E2075" s="86"/>
      <c r="F2075" s="86"/>
      <c r="G2075" s="84"/>
      <c r="H2075" s="86"/>
      <c r="I2075" s="86"/>
      <c r="J2075" s="86"/>
      <c r="K2075" s="86"/>
      <c r="L2075" s="86"/>
      <c r="M2075" s="86"/>
      <c r="N2075" s="86"/>
      <c r="O2075" s="86"/>
      <c r="P2075" s="84"/>
      <c r="Q2075" s="86"/>
      <c r="R2075" s="86"/>
      <c r="S2075" s="88"/>
      <c r="T2075" s="88"/>
      <c r="U2075" s="89"/>
      <c r="V2075" s="84"/>
      <c r="W2075" s="84"/>
    </row>
    <row r="2076">
      <c r="A2076" s="83"/>
      <c r="B2076" s="84"/>
      <c r="C2076" s="84"/>
      <c r="D2076" s="86"/>
      <c r="E2076" s="86"/>
      <c r="F2076" s="86"/>
      <c r="G2076" s="84"/>
      <c r="H2076" s="86"/>
      <c r="I2076" s="86"/>
      <c r="J2076" s="86"/>
      <c r="K2076" s="86"/>
      <c r="L2076" s="86"/>
      <c r="M2076" s="86"/>
      <c r="N2076" s="86"/>
      <c r="O2076" s="86"/>
      <c r="P2076" s="84"/>
      <c r="Q2076" s="86"/>
      <c r="R2076" s="86"/>
      <c r="S2076" s="88"/>
      <c r="T2076" s="88"/>
      <c r="U2076" s="89"/>
      <c r="V2076" s="84"/>
      <c r="W2076" s="84"/>
    </row>
    <row r="2077">
      <c r="A2077" s="83"/>
      <c r="B2077" s="84"/>
      <c r="C2077" s="84"/>
      <c r="D2077" s="86"/>
      <c r="E2077" s="86"/>
      <c r="F2077" s="86"/>
      <c r="G2077" s="84"/>
      <c r="H2077" s="86"/>
      <c r="I2077" s="86"/>
      <c r="J2077" s="86"/>
      <c r="K2077" s="86"/>
      <c r="L2077" s="86"/>
      <c r="M2077" s="86"/>
      <c r="N2077" s="86"/>
      <c r="O2077" s="86"/>
      <c r="P2077" s="84"/>
      <c r="Q2077" s="86"/>
      <c r="R2077" s="86"/>
      <c r="S2077" s="88"/>
      <c r="T2077" s="88"/>
      <c r="U2077" s="89"/>
      <c r="V2077" s="84"/>
      <c r="W2077" s="84"/>
    </row>
    <row r="2078">
      <c r="A2078" s="83"/>
      <c r="B2078" s="84"/>
      <c r="C2078" s="84"/>
      <c r="D2078" s="86"/>
      <c r="E2078" s="86"/>
      <c r="F2078" s="86"/>
      <c r="G2078" s="84"/>
      <c r="H2078" s="86"/>
      <c r="I2078" s="86"/>
      <c r="J2078" s="86"/>
      <c r="K2078" s="86"/>
      <c r="L2078" s="86"/>
      <c r="M2078" s="86"/>
      <c r="N2078" s="86"/>
      <c r="O2078" s="86"/>
      <c r="P2078" s="84"/>
      <c r="Q2078" s="86"/>
      <c r="R2078" s="86"/>
      <c r="S2078" s="88"/>
      <c r="T2078" s="88"/>
      <c r="U2078" s="89"/>
      <c r="V2078" s="84"/>
      <c r="W2078" s="84"/>
    </row>
    <row r="2079">
      <c r="A2079" s="83"/>
      <c r="B2079" s="84"/>
      <c r="C2079" s="84"/>
      <c r="D2079" s="86"/>
      <c r="E2079" s="86"/>
      <c r="F2079" s="86"/>
      <c r="G2079" s="84"/>
      <c r="H2079" s="86"/>
      <c r="I2079" s="86"/>
      <c r="J2079" s="86"/>
      <c r="K2079" s="86"/>
      <c r="L2079" s="86"/>
      <c r="M2079" s="86"/>
      <c r="N2079" s="86"/>
      <c r="O2079" s="86"/>
      <c r="P2079" s="84"/>
      <c r="Q2079" s="86"/>
      <c r="R2079" s="86"/>
      <c r="S2079" s="88"/>
      <c r="T2079" s="88"/>
      <c r="U2079" s="89"/>
      <c r="V2079" s="84"/>
      <c r="W2079" s="84"/>
    </row>
    <row r="2080">
      <c r="A2080" s="83"/>
      <c r="B2080" s="84"/>
      <c r="C2080" s="84"/>
      <c r="D2080" s="86"/>
      <c r="E2080" s="86"/>
      <c r="F2080" s="86"/>
      <c r="G2080" s="84"/>
      <c r="H2080" s="86"/>
      <c r="I2080" s="86"/>
      <c r="J2080" s="86"/>
      <c r="K2080" s="86"/>
      <c r="L2080" s="86"/>
      <c r="M2080" s="86"/>
      <c r="N2080" s="86"/>
      <c r="O2080" s="86"/>
      <c r="P2080" s="84"/>
      <c r="Q2080" s="86"/>
      <c r="R2080" s="86"/>
      <c r="S2080" s="88"/>
      <c r="T2080" s="88"/>
      <c r="U2080" s="89"/>
      <c r="V2080" s="84"/>
      <c r="W2080" s="84"/>
    </row>
    <row r="2081">
      <c r="A2081" s="83"/>
      <c r="B2081" s="84"/>
      <c r="C2081" s="84"/>
      <c r="D2081" s="86"/>
      <c r="E2081" s="86"/>
      <c r="F2081" s="86"/>
      <c r="G2081" s="84"/>
      <c r="H2081" s="86"/>
      <c r="I2081" s="86"/>
      <c r="J2081" s="86"/>
      <c r="K2081" s="86"/>
      <c r="L2081" s="86"/>
      <c r="M2081" s="86"/>
      <c r="N2081" s="86"/>
      <c r="O2081" s="86"/>
      <c r="P2081" s="84"/>
      <c r="Q2081" s="86"/>
      <c r="R2081" s="86"/>
      <c r="S2081" s="88"/>
      <c r="T2081" s="88"/>
      <c r="U2081" s="89"/>
      <c r="V2081" s="84"/>
      <c r="W2081" s="84"/>
    </row>
    <row r="2082">
      <c r="A2082" s="83"/>
      <c r="B2082" s="84"/>
      <c r="C2082" s="84"/>
      <c r="D2082" s="86"/>
      <c r="E2082" s="86"/>
      <c r="F2082" s="86"/>
      <c r="G2082" s="84"/>
      <c r="H2082" s="86"/>
      <c r="I2082" s="86"/>
      <c r="J2082" s="86"/>
      <c r="K2082" s="86"/>
      <c r="L2082" s="86"/>
      <c r="M2082" s="86"/>
      <c r="N2082" s="86"/>
      <c r="O2082" s="86"/>
      <c r="P2082" s="84"/>
      <c r="Q2082" s="86"/>
      <c r="R2082" s="86"/>
      <c r="S2082" s="88"/>
      <c r="T2082" s="88"/>
      <c r="U2082" s="89"/>
      <c r="V2082" s="84"/>
      <c r="W2082" s="84"/>
    </row>
    <row r="2083">
      <c r="A2083" s="83"/>
      <c r="B2083" s="84"/>
      <c r="C2083" s="84"/>
      <c r="D2083" s="86"/>
      <c r="E2083" s="86"/>
      <c r="F2083" s="86"/>
      <c r="G2083" s="84"/>
      <c r="H2083" s="86"/>
      <c r="I2083" s="86"/>
      <c r="J2083" s="86"/>
      <c r="K2083" s="86"/>
      <c r="L2083" s="86"/>
      <c r="M2083" s="86"/>
      <c r="N2083" s="86"/>
      <c r="O2083" s="86"/>
      <c r="P2083" s="84"/>
      <c r="Q2083" s="86"/>
      <c r="R2083" s="86"/>
      <c r="S2083" s="88"/>
      <c r="T2083" s="88"/>
      <c r="U2083" s="89"/>
      <c r="V2083" s="84"/>
      <c r="W2083" s="84"/>
    </row>
    <row r="2084">
      <c r="A2084" s="83"/>
      <c r="B2084" s="84"/>
      <c r="C2084" s="84"/>
      <c r="D2084" s="86"/>
      <c r="E2084" s="86"/>
      <c r="F2084" s="86"/>
      <c r="G2084" s="84"/>
      <c r="H2084" s="86"/>
      <c r="I2084" s="86"/>
      <c r="J2084" s="86"/>
      <c r="K2084" s="86"/>
      <c r="L2084" s="86"/>
      <c r="M2084" s="86"/>
      <c r="N2084" s="86"/>
      <c r="O2084" s="86"/>
      <c r="P2084" s="84"/>
      <c r="Q2084" s="86"/>
      <c r="R2084" s="86"/>
      <c r="S2084" s="88"/>
      <c r="T2084" s="88"/>
      <c r="U2084" s="89"/>
      <c r="V2084" s="84"/>
      <c r="W2084" s="84"/>
    </row>
    <row r="2085">
      <c r="A2085" s="83"/>
      <c r="B2085" s="84"/>
      <c r="C2085" s="84"/>
      <c r="D2085" s="86"/>
      <c r="E2085" s="86"/>
      <c r="F2085" s="86"/>
      <c r="G2085" s="84"/>
      <c r="H2085" s="86"/>
      <c r="I2085" s="86"/>
      <c r="J2085" s="86"/>
      <c r="K2085" s="86"/>
      <c r="L2085" s="86"/>
      <c r="M2085" s="86"/>
      <c r="N2085" s="86"/>
      <c r="O2085" s="86"/>
      <c r="P2085" s="84"/>
      <c r="Q2085" s="86"/>
      <c r="R2085" s="86"/>
      <c r="S2085" s="88"/>
      <c r="T2085" s="88"/>
      <c r="U2085" s="89"/>
      <c r="V2085" s="84"/>
      <c r="W2085" s="84"/>
    </row>
    <row r="2086">
      <c r="A2086" s="83"/>
      <c r="B2086" s="84"/>
      <c r="C2086" s="84"/>
      <c r="D2086" s="86"/>
      <c r="E2086" s="86"/>
      <c r="F2086" s="86"/>
      <c r="G2086" s="84"/>
      <c r="H2086" s="86"/>
      <c r="I2086" s="86"/>
      <c r="J2086" s="86"/>
      <c r="K2086" s="86"/>
      <c r="L2086" s="86"/>
      <c r="M2086" s="86"/>
      <c r="N2086" s="86"/>
      <c r="O2086" s="86"/>
      <c r="P2086" s="84"/>
      <c r="Q2086" s="86"/>
      <c r="R2086" s="86"/>
      <c r="S2086" s="88"/>
      <c r="T2086" s="88"/>
      <c r="U2086" s="89"/>
      <c r="V2086" s="84"/>
      <c r="W2086" s="84"/>
    </row>
    <row r="2087">
      <c r="A2087" s="83"/>
      <c r="B2087" s="84"/>
      <c r="C2087" s="84"/>
      <c r="D2087" s="86"/>
      <c r="E2087" s="86"/>
      <c r="F2087" s="86"/>
      <c r="G2087" s="84"/>
      <c r="H2087" s="86"/>
      <c r="I2087" s="86"/>
      <c r="J2087" s="86"/>
      <c r="K2087" s="86"/>
      <c r="L2087" s="86"/>
      <c r="M2087" s="86"/>
      <c r="N2087" s="86"/>
      <c r="O2087" s="86"/>
      <c r="P2087" s="84"/>
      <c r="Q2087" s="86"/>
      <c r="R2087" s="86"/>
      <c r="S2087" s="88"/>
      <c r="T2087" s="88"/>
      <c r="U2087" s="89"/>
      <c r="V2087" s="84"/>
      <c r="W2087" s="84"/>
    </row>
    <row r="2088">
      <c r="A2088" s="83"/>
      <c r="B2088" s="84"/>
      <c r="C2088" s="84"/>
      <c r="D2088" s="86"/>
      <c r="E2088" s="86"/>
      <c r="F2088" s="86"/>
      <c r="G2088" s="84"/>
      <c r="H2088" s="86"/>
      <c r="I2088" s="86"/>
      <c r="J2088" s="86"/>
      <c r="K2088" s="86"/>
      <c r="L2088" s="86"/>
      <c r="M2088" s="86"/>
      <c r="N2088" s="86"/>
      <c r="O2088" s="86"/>
      <c r="P2088" s="84"/>
      <c r="Q2088" s="86"/>
      <c r="R2088" s="86"/>
      <c r="S2088" s="88"/>
      <c r="T2088" s="88"/>
      <c r="U2088" s="89"/>
      <c r="V2088" s="84"/>
      <c r="W2088" s="84"/>
    </row>
    <row r="2089">
      <c r="A2089" s="83"/>
      <c r="B2089" s="84"/>
      <c r="C2089" s="84"/>
      <c r="D2089" s="86"/>
      <c r="E2089" s="86"/>
      <c r="F2089" s="86"/>
      <c r="G2089" s="84"/>
      <c r="H2089" s="86"/>
      <c r="I2089" s="86"/>
      <c r="J2089" s="86"/>
      <c r="K2089" s="86"/>
      <c r="L2089" s="86"/>
      <c r="M2089" s="86"/>
      <c r="N2089" s="86"/>
      <c r="O2089" s="86"/>
      <c r="P2089" s="84"/>
      <c r="Q2089" s="86"/>
      <c r="R2089" s="86"/>
      <c r="S2089" s="88"/>
      <c r="T2089" s="88"/>
      <c r="U2089" s="89"/>
      <c r="V2089" s="84"/>
      <c r="W2089" s="84"/>
    </row>
    <row r="2090">
      <c r="A2090" s="83"/>
      <c r="B2090" s="84"/>
      <c r="C2090" s="84"/>
      <c r="D2090" s="86"/>
      <c r="E2090" s="86"/>
      <c r="F2090" s="86"/>
      <c r="G2090" s="84"/>
      <c r="H2090" s="86"/>
      <c r="I2090" s="86"/>
      <c r="J2090" s="86"/>
      <c r="K2090" s="86"/>
      <c r="L2090" s="86"/>
      <c r="M2090" s="86"/>
      <c r="N2090" s="86"/>
      <c r="O2090" s="86"/>
      <c r="P2090" s="84"/>
      <c r="Q2090" s="86"/>
      <c r="R2090" s="86"/>
      <c r="S2090" s="88"/>
      <c r="T2090" s="88"/>
      <c r="U2090" s="89"/>
      <c r="V2090" s="84"/>
      <c r="W2090" s="84"/>
    </row>
    <row r="2091">
      <c r="A2091" s="83"/>
      <c r="B2091" s="84"/>
      <c r="C2091" s="84"/>
      <c r="D2091" s="86"/>
      <c r="E2091" s="86"/>
      <c r="F2091" s="86"/>
      <c r="G2091" s="84"/>
      <c r="H2091" s="86"/>
      <c r="I2091" s="86"/>
      <c r="J2091" s="86"/>
      <c r="K2091" s="86"/>
      <c r="L2091" s="86"/>
      <c r="M2091" s="86"/>
      <c r="N2091" s="86"/>
      <c r="O2091" s="86"/>
      <c r="P2091" s="84"/>
      <c r="Q2091" s="86"/>
      <c r="R2091" s="86"/>
      <c r="S2091" s="88"/>
      <c r="T2091" s="88"/>
      <c r="U2091" s="89"/>
      <c r="V2091" s="84"/>
      <c r="W2091" s="84"/>
    </row>
    <row r="2092">
      <c r="A2092" s="83"/>
      <c r="B2092" s="84"/>
      <c r="C2092" s="84"/>
      <c r="D2092" s="86"/>
      <c r="E2092" s="86"/>
      <c r="F2092" s="86"/>
      <c r="G2092" s="84"/>
      <c r="H2092" s="86"/>
      <c r="I2092" s="86"/>
      <c r="J2092" s="86"/>
      <c r="K2092" s="86"/>
      <c r="L2092" s="86"/>
      <c r="M2092" s="86"/>
      <c r="N2092" s="86"/>
      <c r="O2092" s="86"/>
      <c r="P2092" s="84"/>
      <c r="Q2092" s="86"/>
      <c r="R2092" s="86"/>
      <c r="S2092" s="88"/>
      <c r="T2092" s="88"/>
      <c r="U2092" s="89"/>
      <c r="V2092" s="84"/>
      <c r="W2092" s="84"/>
    </row>
    <row r="2093">
      <c r="A2093" s="83"/>
      <c r="B2093" s="84"/>
      <c r="C2093" s="84"/>
      <c r="D2093" s="86"/>
      <c r="E2093" s="86"/>
      <c r="F2093" s="86"/>
      <c r="G2093" s="84"/>
      <c r="H2093" s="86"/>
      <c r="I2093" s="86"/>
      <c r="J2093" s="86"/>
      <c r="K2093" s="86"/>
      <c r="L2093" s="86"/>
      <c r="M2093" s="86"/>
      <c r="N2093" s="86"/>
      <c r="O2093" s="86"/>
      <c r="P2093" s="84"/>
      <c r="Q2093" s="86"/>
      <c r="R2093" s="86"/>
      <c r="S2093" s="88"/>
      <c r="T2093" s="88"/>
      <c r="U2093" s="89"/>
      <c r="V2093" s="84"/>
      <c r="W2093" s="84"/>
    </row>
    <row r="2094">
      <c r="A2094" s="83"/>
      <c r="B2094" s="84"/>
      <c r="C2094" s="84"/>
      <c r="D2094" s="86"/>
      <c r="E2094" s="86"/>
      <c r="F2094" s="86"/>
      <c r="G2094" s="84"/>
      <c r="H2094" s="86"/>
      <c r="I2094" s="86"/>
      <c r="J2094" s="86"/>
      <c r="K2094" s="86"/>
      <c r="L2094" s="86"/>
      <c r="M2094" s="86"/>
      <c r="N2094" s="86"/>
      <c r="O2094" s="86"/>
      <c r="P2094" s="84"/>
      <c r="Q2094" s="86"/>
      <c r="R2094" s="86"/>
      <c r="S2094" s="88"/>
      <c r="T2094" s="88"/>
      <c r="U2094" s="89"/>
      <c r="V2094" s="84"/>
      <c r="W2094" s="84"/>
    </row>
    <row r="2095">
      <c r="A2095" s="83"/>
      <c r="B2095" s="84"/>
      <c r="C2095" s="84"/>
      <c r="D2095" s="86"/>
      <c r="E2095" s="86"/>
      <c r="F2095" s="86"/>
      <c r="G2095" s="84"/>
      <c r="H2095" s="86"/>
      <c r="I2095" s="86"/>
      <c r="J2095" s="86"/>
      <c r="K2095" s="86"/>
      <c r="L2095" s="86"/>
      <c r="M2095" s="86"/>
      <c r="N2095" s="86"/>
      <c r="O2095" s="86"/>
      <c r="P2095" s="84"/>
      <c r="Q2095" s="86"/>
      <c r="R2095" s="86"/>
      <c r="S2095" s="88"/>
      <c r="T2095" s="88"/>
      <c r="U2095" s="89"/>
      <c r="V2095" s="84"/>
      <c r="W2095" s="84"/>
    </row>
    <row r="2096">
      <c r="A2096" s="83"/>
      <c r="B2096" s="84"/>
      <c r="C2096" s="84"/>
      <c r="D2096" s="86"/>
      <c r="E2096" s="86"/>
      <c r="F2096" s="86"/>
      <c r="G2096" s="84"/>
      <c r="H2096" s="86"/>
      <c r="I2096" s="86"/>
      <c r="J2096" s="86"/>
      <c r="K2096" s="86"/>
      <c r="L2096" s="86"/>
      <c r="M2096" s="86"/>
      <c r="N2096" s="86"/>
      <c r="O2096" s="86"/>
      <c r="P2096" s="84"/>
      <c r="Q2096" s="86"/>
      <c r="R2096" s="86"/>
      <c r="S2096" s="88"/>
      <c r="T2096" s="88"/>
      <c r="U2096" s="89"/>
      <c r="V2096" s="84"/>
      <c r="W2096" s="84"/>
    </row>
    <row r="2097">
      <c r="A2097" s="83"/>
      <c r="B2097" s="84"/>
      <c r="C2097" s="84"/>
      <c r="D2097" s="86"/>
      <c r="E2097" s="86"/>
      <c r="F2097" s="86"/>
      <c r="G2097" s="84"/>
      <c r="H2097" s="86"/>
      <c r="I2097" s="86"/>
      <c r="J2097" s="86"/>
      <c r="K2097" s="86"/>
      <c r="L2097" s="86"/>
      <c r="M2097" s="86"/>
      <c r="N2097" s="86"/>
      <c r="O2097" s="86"/>
      <c r="P2097" s="84"/>
      <c r="Q2097" s="86"/>
      <c r="R2097" s="86"/>
      <c r="S2097" s="88"/>
      <c r="T2097" s="88"/>
      <c r="U2097" s="89"/>
      <c r="V2097" s="84"/>
      <c r="W2097" s="84"/>
    </row>
    <row r="2098">
      <c r="A2098" s="83"/>
      <c r="B2098" s="84"/>
      <c r="C2098" s="84"/>
      <c r="D2098" s="86"/>
      <c r="E2098" s="86"/>
      <c r="F2098" s="86"/>
      <c r="G2098" s="84"/>
      <c r="H2098" s="86"/>
      <c r="I2098" s="86"/>
      <c r="J2098" s="86"/>
      <c r="K2098" s="86"/>
      <c r="L2098" s="86"/>
      <c r="M2098" s="86"/>
      <c r="N2098" s="86"/>
      <c r="O2098" s="86"/>
      <c r="P2098" s="84"/>
      <c r="Q2098" s="86"/>
      <c r="R2098" s="86"/>
      <c r="S2098" s="88"/>
      <c r="T2098" s="88"/>
      <c r="U2098" s="89"/>
      <c r="V2098" s="84"/>
      <c r="W2098" s="84"/>
    </row>
    <row r="2099">
      <c r="A2099" s="83"/>
      <c r="B2099" s="84"/>
      <c r="C2099" s="84"/>
      <c r="D2099" s="86"/>
      <c r="E2099" s="86"/>
      <c r="F2099" s="86"/>
      <c r="G2099" s="84"/>
      <c r="H2099" s="86"/>
      <c r="I2099" s="86"/>
      <c r="J2099" s="86"/>
      <c r="K2099" s="86"/>
      <c r="L2099" s="86"/>
      <c r="M2099" s="86"/>
      <c r="N2099" s="86"/>
      <c r="O2099" s="86"/>
      <c r="P2099" s="84"/>
      <c r="Q2099" s="86"/>
      <c r="R2099" s="86"/>
      <c r="S2099" s="88"/>
      <c r="T2099" s="88"/>
      <c r="U2099" s="89"/>
      <c r="V2099" s="84"/>
      <c r="W2099" s="84"/>
    </row>
    <row r="2100">
      <c r="A2100" s="83"/>
      <c r="B2100" s="84"/>
      <c r="C2100" s="84"/>
      <c r="D2100" s="86"/>
      <c r="E2100" s="86"/>
      <c r="F2100" s="86"/>
      <c r="G2100" s="84"/>
      <c r="H2100" s="86"/>
      <c r="I2100" s="86"/>
      <c r="J2100" s="86"/>
      <c r="K2100" s="86"/>
      <c r="L2100" s="86"/>
      <c r="M2100" s="86"/>
      <c r="N2100" s="86"/>
      <c r="O2100" s="86"/>
      <c r="P2100" s="84"/>
      <c r="Q2100" s="86"/>
      <c r="R2100" s="86"/>
      <c r="S2100" s="88"/>
      <c r="T2100" s="88"/>
      <c r="U2100" s="89"/>
      <c r="V2100" s="84"/>
      <c r="W2100" s="84"/>
    </row>
    <row r="2101">
      <c r="A2101" s="83"/>
      <c r="B2101" s="84"/>
      <c r="C2101" s="84"/>
      <c r="D2101" s="86"/>
      <c r="E2101" s="86"/>
      <c r="F2101" s="86"/>
      <c r="G2101" s="84"/>
      <c r="H2101" s="86"/>
      <c r="I2101" s="86"/>
      <c r="J2101" s="86"/>
      <c r="K2101" s="86"/>
      <c r="L2101" s="86"/>
      <c r="M2101" s="86"/>
      <c r="N2101" s="86"/>
      <c r="O2101" s="86"/>
      <c r="P2101" s="84"/>
      <c r="Q2101" s="86"/>
      <c r="R2101" s="86"/>
      <c r="S2101" s="88"/>
      <c r="T2101" s="88"/>
      <c r="U2101" s="89"/>
      <c r="V2101" s="84"/>
      <c r="W2101" s="84"/>
    </row>
    <row r="2102">
      <c r="A2102" s="83"/>
      <c r="B2102" s="84"/>
      <c r="C2102" s="84"/>
      <c r="D2102" s="86"/>
      <c r="E2102" s="86"/>
      <c r="F2102" s="86"/>
      <c r="G2102" s="84"/>
      <c r="H2102" s="86"/>
      <c r="I2102" s="86"/>
      <c r="J2102" s="86"/>
      <c r="K2102" s="86"/>
      <c r="L2102" s="86"/>
      <c r="M2102" s="86"/>
      <c r="N2102" s="86"/>
      <c r="O2102" s="86"/>
      <c r="P2102" s="84"/>
      <c r="Q2102" s="86"/>
      <c r="R2102" s="86"/>
      <c r="S2102" s="88"/>
      <c r="T2102" s="88"/>
      <c r="U2102" s="89"/>
      <c r="V2102" s="84"/>
      <c r="W2102" s="84"/>
    </row>
    <row r="2103">
      <c r="A2103" s="83"/>
      <c r="B2103" s="84"/>
      <c r="C2103" s="84"/>
      <c r="D2103" s="86"/>
      <c r="E2103" s="86"/>
      <c r="F2103" s="86"/>
      <c r="G2103" s="84"/>
      <c r="H2103" s="86"/>
      <c r="I2103" s="86"/>
      <c r="J2103" s="86"/>
      <c r="K2103" s="86"/>
      <c r="L2103" s="86"/>
      <c r="M2103" s="86"/>
      <c r="N2103" s="86"/>
      <c r="O2103" s="86"/>
      <c r="P2103" s="84"/>
      <c r="Q2103" s="86"/>
      <c r="R2103" s="86"/>
      <c r="S2103" s="88"/>
      <c r="T2103" s="88"/>
      <c r="U2103" s="89"/>
      <c r="V2103" s="84"/>
      <c r="W2103" s="84"/>
    </row>
    <row r="2104">
      <c r="A2104" s="83"/>
      <c r="B2104" s="84"/>
      <c r="C2104" s="84"/>
      <c r="D2104" s="86"/>
      <c r="E2104" s="86"/>
      <c r="F2104" s="86"/>
      <c r="G2104" s="84"/>
      <c r="H2104" s="86"/>
      <c r="I2104" s="86"/>
      <c r="J2104" s="86"/>
      <c r="K2104" s="86"/>
      <c r="L2104" s="86"/>
      <c r="M2104" s="86"/>
      <c r="N2104" s="86"/>
      <c r="O2104" s="86"/>
      <c r="P2104" s="84"/>
      <c r="Q2104" s="86"/>
      <c r="R2104" s="86"/>
      <c r="S2104" s="88"/>
      <c r="T2104" s="88"/>
      <c r="U2104" s="89"/>
      <c r="V2104" s="84"/>
      <c r="W2104" s="84"/>
    </row>
    <row r="2105">
      <c r="A2105" s="83"/>
      <c r="B2105" s="84"/>
      <c r="C2105" s="84"/>
      <c r="D2105" s="86"/>
      <c r="E2105" s="86"/>
      <c r="F2105" s="86"/>
      <c r="G2105" s="84"/>
      <c r="H2105" s="86"/>
      <c r="I2105" s="86"/>
      <c r="J2105" s="86"/>
      <c r="K2105" s="86"/>
      <c r="L2105" s="86"/>
      <c r="M2105" s="86"/>
      <c r="N2105" s="86"/>
      <c r="O2105" s="86"/>
      <c r="P2105" s="84"/>
      <c r="Q2105" s="86"/>
      <c r="R2105" s="86"/>
      <c r="S2105" s="88"/>
      <c r="T2105" s="88"/>
      <c r="U2105" s="89"/>
      <c r="V2105" s="84"/>
      <c r="W2105" s="84"/>
    </row>
    <row r="2106">
      <c r="A2106" s="83"/>
      <c r="B2106" s="84"/>
      <c r="C2106" s="84"/>
      <c r="D2106" s="86"/>
      <c r="E2106" s="86"/>
      <c r="F2106" s="86"/>
      <c r="G2106" s="84"/>
      <c r="H2106" s="86"/>
      <c r="I2106" s="86"/>
      <c r="J2106" s="86"/>
      <c r="K2106" s="86"/>
      <c r="L2106" s="86"/>
      <c r="M2106" s="86"/>
      <c r="N2106" s="86"/>
      <c r="O2106" s="86"/>
      <c r="P2106" s="84"/>
      <c r="Q2106" s="86"/>
      <c r="R2106" s="86"/>
      <c r="S2106" s="88"/>
      <c r="T2106" s="88"/>
      <c r="U2106" s="89"/>
      <c r="V2106" s="84"/>
      <c r="W2106" s="84"/>
    </row>
    <row r="2107">
      <c r="A2107" s="83"/>
      <c r="B2107" s="84"/>
      <c r="C2107" s="84"/>
      <c r="D2107" s="86"/>
      <c r="E2107" s="86"/>
      <c r="F2107" s="86"/>
      <c r="G2107" s="84"/>
      <c r="H2107" s="86"/>
      <c r="I2107" s="86"/>
      <c r="J2107" s="86"/>
      <c r="K2107" s="86"/>
      <c r="L2107" s="86"/>
      <c r="M2107" s="86"/>
      <c r="N2107" s="86"/>
      <c r="O2107" s="86"/>
      <c r="P2107" s="84"/>
      <c r="Q2107" s="86"/>
      <c r="R2107" s="86"/>
      <c r="S2107" s="88"/>
      <c r="T2107" s="88"/>
      <c r="U2107" s="89"/>
      <c r="V2107" s="84"/>
      <c r="W2107" s="84"/>
    </row>
    <row r="2108">
      <c r="A2108" s="83"/>
      <c r="B2108" s="84"/>
      <c r="C2108" s="84"/>
      <c r="D2108" s="86"/>
      <c r="E2108" s="86"/>
      <c r="F2108" s="86"/>
      <c r="G2108" s="84"/>
      <c r="H2108" s="86"/>
      <c r="I2108" s="86"/>
      <c r="J2108" s="86"/>
      <c r="K2108" s="86"/>
      <c r="L2108" s="86"/>
      <c r="M2108" s="86"/>
      <c r="N2108" s="86"/>
      <c r="O2108" s="86"/>
      <c r="P2108" s="84"/>
      <c r="Q2108" s="86"/>
      <c r="R2108" s="86"/>
      <c r="S2108" s="88"/>
      <c r="T2108" s="88"/>
      <c r="U2108" s="89"/>
      <c r="V2108" s="84"/>
      <c r="W2108" s="84"/>
    </row>
    <row r="2109">
      <c r="A2109" s="83"/>
      <c r="B2109" s="84"/>
      <c r="C2109" s="84"/>
      <c r="D2109" s="86"/>
      <c r="E2109" s="86"/>
      <c r="F2109" s="86"/>
      <c r="G2109" s="84"/>
      <c r="H2109" s="86"/>
      <c r="I2109" s="86"/>
      <c r="J2109" s="86"/>
      <c r="K2109" s="86"/>
      <c r="L2109" s="86"/>
      <c r="M2109" s="86"/>
      <c r="N2109" s="86"/>
      <c r="O2109" s="86"/>
      <c r="P2109" s="84"/>
      <c r="Q2109" s="86"/>
      <c r="R2109" s="86"/>
      <c r="S2109" s="88"/>
      <c r="T2109" s="88"/>
      <c r="U2109" s="89"/>
      <c r="V2109" s="84"/>
      <c r="W2109" s="84"/>
    </row>
    <row r="2110">
      <c r="A2110" s="83"/>
      <c r="B2110" s="84"/>
      <c r="C2110" s="84"/>
      <c r="D2110" s="86"/>
      <c r="E2110" s="86"/>
      <c r="F2110" s="86"/>
      <c r="G2110" s="84"/>
      <c r="H2110" s="86"/>
      <c r="I2110" s="86"/>
      <c r="J2110" s="86"/>
      <c r="K2110" s="86"/>
      <c r="L2110" s="86"/>
      <c r="M2110" s="86"/>
      <c r="N2110" s="86"/>
      <c r="O2110" s="86"/>
      <c r="P2110" s="84"/>
      <c r="Q2110" s="86"/>
      <c r="R2110" s="86"/>
      <c r="S2110" s="88"/>
      <c r="T2110" s="88"/>
      <c r="U2110" s="89"/>
      <c r="V2110" s="84"/>
      <c r="W2110" s="84"/>
    </row>
    <row r="2111">
      <c r="A2111" s="83"/>
      <c r="B2111" s="84"/>
      <c r="C2111" s="84"/>
      <c r="D2111" s="86"/>
      <c r="E2111" s="86"/>
      <c r="F2111" s="86"/>
      <c r="G2111" s="84"/>
      <c r="H2111" s="86"/>
      <c r="I2111" s="86"/>
      <c r="J2111" s="86"/>
      <c r="K2111" s="86"/>
      <c r="L2111" s="86"/>
      <c r="M2111" s="86"/>
      <c r="N2111" s="86"/>
      <c r="O2111" s="86"/>
      <c r="P2111" s="84"/>
      <c r="Q2111" s="86"/>
      <c r="R2111" s="86"/>
      <c r="S2111" s="88"/>
      <c r="T2111" s="88"/>
      <c r="U2111" s="89"/>
      <c r="V2111" s="84"/>
      <c r="W2111" s="84"/>
    </row>
    <row r="2112">
      <c r="A2112" s="83"/>
      <c r="B2112" s="84"/>
      <c r="C2112" s="84"/>
      <c r="D2112" s="86"/>
      <c r="E2112" s="86"/>
      <c r="F2112" s="86"/>
      <c r="G2112" s="84"/>
      <c r="H2112" s="86"/>
      <c r="I2112" s="86"/>
      <c r="J2112" s="86"/>
      <c r="K2112" s="86"/>
      <c r="L2112" s="86"/>
      <c r="M2112" s="86"/>
      <c r="N2112" s="86"/>
      <c r="O2112" s="86"/>
      <c r="P2112" s="84"/>
      <c r="Q2112" s="86"/>
      <c r="R2112" s="86"/>
      <c r="S2112" s="88"/>
      <c r="T2112" s="88"/>
      <c r="U2112" s="89"/>
      <c r="V2112" s="84"/>
      <c r="W2112" s="84"/>
    </row>
    <row r="2113">
      <c r="A2113" s="83"/>
      <c r="B2113" s="84"/>
      <c r="C2113" s="84"/>
      <c r="D2113" s="86"/>
      <c r="E2113" s="86"/>
      <c r="F2113" s="86"/>
      <c r="G2113" s="84"/>
      <c r="H2113" s="86"/>
      <c r="I2113" s="86"/>
      <c r="J2113" s="86"/>
      <c r="K2113" s="86"/>
      <c r="L2113" s="86"/>
      <c r="M2113" s="86"/>
      <c r="N2113" s="86"/>
      <c r="O2113" s="86"/>
      <c r="P2113" s="84"/>
      <c r="Q2113" s="86"/>
      <c r="R2113" s="86"/>
      <c r="S2113" s="88"/>
      <c r="T2113" s="88"/>
      <c r="U2113" s="89"/>
      <c r="V2113" s="84"/>
      <c r="W2113" s="84"/>
    </row>
    <row r="2114">
      <c r="A2114" s="83"/>
      <c r="B2114" s="84"/>
      <c r="C2114" s="84"/>
      <c r="D2114" s="86"/>
      <c r="E2114" s="86"/>
      <c r="F2114" s="86"/>
      <c r="G2114" s="84"/>
      <c r="H2114" s="86"/>
      <c r="I2114" s="86"/>
      <c r="J2114" s="86"/>
      <c r="K2114" s="86"/>
      <c r="L2114" s="86"/>
      <c r="M2114" s="86"/>
      <c r="N2114" s="86"/>
      <c r="O2114" s="86"/>
      <c r="P2114" s="84"/>
      <c r="Q2114" s="86"/>
      <c r="R2114" s="86"/>
      <c r="S2114" s="88"/>
      <c r="T2114" s="88"/>
      <c r="U2114" s="89"/>
      <c r="V2114" s="84"/>
      <c r="W2114" s="84"/>
    </row>
    <row r="2115">
      <c r="A2115" s="83"/>
      <c r="B2115" s="84"/>
      <c r="C2115" s="84"/>
      <c r="D2115" s="86"/>
      <c r="E2115" s="86"/>
      <c r="F2115" s="86"/>
      <c r="G2115" s="84"/>
      <c r="H2115" s="86"/>
      <c r="I2115" s="86"/>
      <c r="J2115" s="86"/>
      <c r="K2115" s="86"/>
      <c r="L2115" s="86"/>
      <c r="M2115" s="86"/>
      <c r="N2115" s="86"/>
      <c r="O2115" s="86"/>
      <c r="P2115" s="84"/>
      <c r="Q2115" s="86"/>
      <c r="R2115" s="86"/>
      <c r="S2115" s="88"/>
      <c r="T2115" s="88"/>
      <c r="U2115" s="89"/>
      <c r="V2115" s="84"/>
      <c r="W2115" s="84"/>
    </row>
    <row r="2116">
      <c r="A2116" s="83"/>
      <c r="B2116" s="84"/>
      <c r="C2116" s="84"/>
      <c r="D2116" s="86"/>
      <c r="E2116" s="86"/>
      <c r="F2116" s="86"/>
      <c r="G2116" s="84"/>
      <c r="H2116" s="86"/>
      <c r="I2116" s="86"/>
      <c r="J2116" s="86"/>
      <c r="K2116" s="86"/>
      <c r="L2116" s="86"/>
      <c r="M2116" s="86"/>
      <c r="N2116" s="86"/>
      <c r="O2116" s="86"/>
      <c r="P2116" s="84"/>
      <c r="Q2116" s="86"/>
      <c r="R2116" s="86"/>
      <c r="S2116" s="88"/>
      <c r="T2116" s="88"/>
      <c r="U2116" s="89"/>
      <c r="V2116" s="84"/>
      <c r="W2116" s="84"/>
    </row>
    <row r="2117">
      <c r="A2117" s="83"/>
      <c r="B2117" s="84"/>
      <c r="C2117" s="84"/>
      <c r="D2117" s="86"/>
      <c r="E2117" s="86"/>
      <c r="F2117" s="86"/>
      <c r="G2117" s="84"/>
      <c r="H2117" s="86"/>
      <c r="I2117" s="86"/>
      <c r="J2117" s="86"/>
      <c r="K2117" s="86"/>
      <c r="L2117" s="86"/>
      <c r="M2117" s="86"/>
      <c r="N2117" s="86"/>
      <c r="O2117" s="86"/>
      <c r="P2117" s="84"/>
      <c r="Q2117" s="86"/>
      <c r="R2117" s="86"/>
      <c r="S2117" s="88"/>
      <c r="T2117" s="88"/>
      <c r="U2117" s="89"/>
      <c r="V2117" s="84"/>
      <c r="W2117" s="84"/>
    </row>
    <row r="2118">
      <c r="A2118" s="83"/>
      <c r="B2118" s="84"/>
      <c r="C2118" s="84"/>
      <c r="D2118" s="86"/>
      <c r="E2118" s="86"/>
      <c r="F2118" s="86"/>
      <c r="G2118" s="84"/>
      <c r="H2118" s="86"/>
      <c r="I2118" s="86"/>
      <c r="J2118" s="86"/>
      <c r="K2118" s="86"/>
      <c r="L2118" s="86"/>
      <c r="M2118" s="86"/>
      <c r="N2118" s="86"/>
      <c r="O2118" s="86"/>
      <c r="P2118" s="84"/>
      <c r="Q2118" s="86"/>
      <c r="R2118" s="86"/>
      <c r="S2118" s="88"/>
      <c r="T2118" s="88"/>
      <c r="U2118" s="89"/>
      <c r="V2118" s="84"/>
      <c r="W2118" s="84"/>
    </row>
    <row r="2119">
      <c r="A2119" s="83"/>
      <c r="B2119" s="84"/>
      <c r="C2119" s="84"/>
      <c r="D2119" s="86"/>
      <c r="E2119" s="86"/>
      <c r="F2119" s="86"/>
      <c r="G2119" s="84"/>
      <c r="H2119" s="86"/>
      <c r="I2119" s="86"/>
      <c r="J2119" s="86"/>
      <c r="K2119" s="86"/>
      <c r="L2119" s="86"/>
      <c r="M2119" s="86"/>
      <c r="N2119" s="86"/>
      <c r="O2119" s="86"/>
      <c r="P2119" s="84"/>
      <c r="Q2119" s="86"/>
      <c r="R2119" s="86"/>
      <c r="S2119" s="88"/>
      <c r="T2119" s="88"/>
      <c r="U2119" s="89"/>
      <c r="V2119" s="84"/>
      <c r="W2119" s="84"/>
    </row>
    <row r="2120">
      <c r="A2120" s="83"/>
      <c r="B2120" s="84"/>
      <c r="C2120" s="84"/>
      <c r="D2120" s="86"/>
      <c r="E2120" s="86"/>
      <c r="F2120" s="86"/>
      <c r="G2120" s="84"/>
      <c r="H2120" s="86"/>
      <c r="I2120" s="86"/>
      <c r="J2120" s="86"/>
      <c r="K2120" s="86"/>
      <c r="L2120" s="86"/>
      <c r="M2120" s="86"/>
      <c r="N2120" s="86"/>
      <c r="O2120" s="86"/>
      <c r="P2120" s="84"/>
      <c r="Q2120" s="86"/>
      <c r="R2120" s="86"/>
      <c r="S2120" s="88"/>
      <c r="T2120" s="88"/>
      <c r="U2120" s="89"/>
      <c r="V2120" s="84"/>
      <c r="W2120" s="84"/>
    </row>
    <row r="2121">
      <c r="A2121" s="83"/>
      <c r="B2121" s="84"/>
      <c r="C2121" s="84"/>
      <c r="D2121" s="86"/>
      <c r="E2121" s="86"/>
      <c r="F2121" s="86"/>
      <c r="G2121" s="84"/>
      <c r="H2121" s="86"/>
      <c r="I2121" s="86"/>
      <c r="J2121" s="86"/>
      <c r="K2121" s="86"/>
      <c r="L2121" s="86"/>
      <c r="M2121" s="86"/>
      <c r="N2121" s="86"/>
      <c r="O2121" s="86"/>
      <c r="P2121" s="84"/>
      <c r="Q2121" s="86"/>
      <c r="R2121" s="86"/>
      <c r="S2121" s="88"/>
      <c r="T2121" s="88"/>
      <c r="U2121" s="89"/>
      <c r="V2121" s="84"/>
      <c r="W2121" s="84"/>
    </row>
    <row r="2122">
      <c r="A2122" s="83"/>
      <c r="B2122" s="84"/>
      <c r="C2122" s="84"/>
      <c r="D2122" s="86"/>
      <c r="E2122" s="86"/>
      <c r="F2122" s="86"/>
      <c r="G2122" s="84"/>
      <c r="H2122" s="86"/>
      <c r="I2122" s="86"/>
      <c r="J2122" s="86"/>
      <c r="K2122" s="86"/>
      <c r="L2122" s="86"/>
      <c r="M2122" s="86"/>
      <c r="N2122" s="86"/>
      <c r="O2122" s="86"/>
      <c r="P2122" s="84"/>
      <c r="Q2122" s="86"/>
      <c r="R2122" s="86"/>
      <c r="S2122" s="88"/>
      <c r="T2122" s="88"/>
      <c r="U2122" s="89"/>
      <c r="V2122" s="84"/>
      <c r="W2122" s="84"/>
    </row>
    <row r="2123">
      <c r="A2123" s="83"/>
      <c r="B2123" s="84"/>
      <c r="C2123" s="84"/>
      <c r="D2123" s="86"/>
      <c r="E2123" s="86"/>
      <c r="F2123" s="86"/>
      <c r="G2123" s="84"/>
      <c r="H2123" s="86"/>
      <c r="I2123" s="86"/>
      <c r="J2123" s="86"/>
      <c r="K2123" s="86"/>
      <c r="L2123" s="86"/>
      <c r="M2123" s="86"/>
      <c r="N2123" s="86"/>
      <c r="O2123" s="86"/>
      <c r="P2123" s="84"/>
      <c r="Q2123" s="86"/>
      <c r="R2123" s="86"/>
      <c r="S2123" s="88"/>
      <c r="T2123" s="88"/>
      <c r="U2123" s="89"/>
      <c r="V2123" s="84"/>
      <c r="W2123" s="84"/>
    </row>
    <row r="2124">
      <c r="A2124" s="83"/>
      <c r="B2124" s="84"/>
      <c r="C2124" s="84"/>
      <c r="D2124" s="86"/>
      <c r="E2124" s="86"/>
      <c r="F2124" s="86"/>
      <c r="G2124" s="84"/>
      <c r="H2124" s="86"/>
      <c r="I2124" s="86"/>
      <c r="J2124" s="86"/>
      <c r="K2124" s="86"/>
      <c r="L2124" s="86"/>
      <c r="M2124" s="86"/>
      <c r="N2124" s="86"/>
      <c r="O2124" s="86"/>
      <c r="P2124" s="84"/>
      <c r="Q2124" s="86"/>
      <c r="R2124" s="86"/>
      <c r="S2124" s="88"/>
      <c r="T2124" s="88"/>
      <c r="U2124" s="89"/>
      <c r="V2124" s="84"/>
      <c r="W2124" s="84"/>
    </row>
    <row r="2125">
      <c r="A2125" s="83"/>
      <c r="B2125" s="84"/>
      <c r="C2125" s="84"/>
      <c r="D2125" s="86"/>
      <c r="E2125" s="86"/>
      <c r="F2125" s="86"/>
      <c r="G2125" s="84"/>
      <c r="H2125" s="86"/>
      <c r="I2125" s="86"/>
      <c r="J2125" s="86"/>
      <c r="K2125" s="86"/>
      <c r="L2125" s="86"/>
      <c r="M2125" s="86"/>
      <c r="N2125" s="86"/>
      <c r="O2125" s="86"/>
      <c r="P2125" s="84"/>
      <c r="Q2125" s="86"/>
      <c r="R2125" s="86"/>
      <c r="S2125" s="88"/>
      <c r="T2125" s="88"/>
      <c r="U2125" s="89"/>
      <c r="V2125" s="84"/>
      <c r="W2125" s="84"/>
    </row>
    <row r="2126">
      <c r="A2126" s="83"/>
      <c r="B2126" s="84"/>
      <c r="C2126" s="84"/>
      <c r="D2126" s="86"/>
      <c r="E2126" s="86"/>
      <c r="F2126" s="86"/>
      <c r="G2126" s="84"/>
      <c r="H2126" s="86"/>
      <c r="I2126" s="86"/>
      <c r="J2126" s="86"/>
      <c r="K2126" s="86"/>
      <c r="L2126" s="86"/>
      <c r="M2126" s="86"/>
      <c r="N2126" s="86"/>
      <c r="O2126" s="86"/>
      <c r="P2126" s="84"/>
      <c r="Q2126" s="86"/>
      <c r="R2126" s="86"/>
      <c r="S2126" s="88"/>
      <c r="T2126" s="88"/>
      <c r="U2126" s="89"/>
      <c r="V2126" s="84"/>
      <c r="W2126" s="84"/>
    </row>
    <row r="2127">
      <c r="A2127" s="83"/>
      <c r="B2127" s="84"/>
      <c r="C2127" s="84"/>
      <c r="D2127" s="86"/>
      <c r="E2127" s="86"/>
      <c r="F2127" s="86"/>
      <c r="G2127" s="84"/>
      <c r="H2127" s="86"/>
      <c r="I2127" s="86"/>
      <c r="J2127" s="86"/>
      <c r="K2127" s="86"/>
      <c r="L2127" s="86"/>
      <c r="M2127" s="86"/>
      <c r="N2127" s="86"/>
      <c r="O2127" s="86"/>
      <c r="P2127" s="84"/>
      <c r="Q2127" s="86"/>
      <c r="R2127" s="86"/>
      <c r="S2127" s="88"/>
      <c r="T2127" s="88"/>
      <c r="U2127" s="89"/>
      <c r="V2127" s="84"/>
      <c r="W2127" s="84"/>
    </row>
    <row r="2128">
      <c r="A2128" s="83"/>
      <c r="B2128" s="84"/>
      <c r="C2128" s="84"/>
      <c r="D2128" s="86"/>
      <c r="E2128" s="86"/>
      <c r="F2128" s="86"/>
      <c r="G2128" s="84"/>
      <c r="H2128" s="86"/>
      <c r="I2128" s="86"/>
      <c r="J2128" s="86"/>
      <c r="K2128" s="86"/>
      <c r="L2128" s="86"/>
      <c r="M2128" s="86"/>
      <c r="N2128" s="86"/>
      <c r="O2128" s="86"/>
      <c r="P2128" s="84"/>
      <c r="Q2128" s="86"/>
      <c r="R2128" s="86"/>
      <c r="S2128" s="88"/>
      <c r="T2128" s="88"/>
      <c r="U2128" s="89"/>
      <c r="V2128" s="84"/>
      <c r="W2128" s="84"/>
    </row>
    <row r="2129">
      <c r="A2129" s="83"/>
      <c r="B2129" s="84"/>
      <c r="C2129" s="84"/>
      <c r="D2129" s="86"/>
      <c r="E2129" s="86"/>
      <c r="F2129" s="86"/>
      <c r="G2129" s="84"/>
      <c r="H2129" s="86"/>
      <c r="I2129" s="86"/>
      <c r="J2129" s="86"/>
      <c r="K2129" s="86"/>
      <c r="L2129" s="86"/>
      <c r="M2129" s="86"/>
      <c r="N2129" s="86"/>
      <c r="O2129" s="86"/>
      <c r="P2129" s="84"/>
      <c r="Q2129" s="86"/>
      <c r="R2129" s="86"/>
      <c r="S2129" s="88"/>
      <c r="T2129" s="88"/>
      <c r="U2129" s="89"/>
      <c r="V2129" s="84"/>
      <c r="W2129" s="84"/>
    </row>
    <row r="2130">
      <c r="A2130" s="83"/>
      <c r="B2130" s="84"/>
      <c r="C2130" s="84"/>
      <c r="D2130" s="86"/>
      <c r="E2130" s="86"/>
      <c r="F2130" s="86"/>
      <c r="G2130" s="84"/>
      <c r="H2130" s="86"/>
      <c r="I2130" s="86"/>
      <c r="J2130" s="86"/>
      <c r="K2130" s="86"/>
      <c r="L2130" s="86"/>
      <c r="M2130" s="86"/>
      <c r="N2130" s="86"/>
      <c r="O2130" s="86"/>
      <c r="P2130" s="84"/>
      <c r="Q2130" s="86"/>
      <c r="R2130" s="86"/>
      <c r="S2130" s="88"/>
      <c r="T2130" s="88"/>
      <c r="U2130" s="89"/>
      <c r="V2130" s="84"/>
      <c r="W2130" s="84"/>
    </row>
    <row r="2131">
      <c r="A2131" s="83"/>
      <c r="B2131" s="84"/>
      <c r="C2131" s="84"/>
      <c r="D2131" s="86"/>
      <c r="E2131" s="86"/>
      <c r="F2131" s="86"/>
      <c r="G2131" s="84"/>
      <c r="H2131" s="86"/>
      <c r="I2131" s="86"/>
      <c r="J2131" s="86"/>
      <c r="K2131" s="86"/>
      <c r="L2131" s="86"/>
      <c r="M2131" s="86"/>
      <c r="N2131" s="86"/>
      <c r="O2131" s="86"/>
      <c r="P2131" s="84"/>
      <c r="Q2131" s="86"/>
      <c r="R2131" s="86"/>
      <c r="S2131" s="88"/>
      <c r="T2131" s="88"/>
      <c r="U2131" s="89"/>
      <c r="V2131" s="84"/>
      <c r="W2131" s="84"/>
    </row>
    <row r="2132">
      <c r="A2132" s="83"/>
      <c r="B2132" s="84"/>
      <c r="C2132" s="84"/>
      <c r="D2132" s="86"/>
      <c r="E2132" s="86"/>
      <c r="F2132" s="86"/>
      <c r="G2132" s="84"/>
      <c r="H2132" s="86"/>
      <c r="I2132" s="86"/>
      <c r="J2132" s="86"/>
      <c r="K2132" s="86"/>
      <c r="L2132" s="86"/>
      <c r="M2132" s="86"/>
      <c r="N2132" s="86"/>
      <c r="O2132" s="86"/>
      <c r="P2132" s="84"/>
      <c r="Q2132" s="86"/>
      <c r="R2132" s="86"/>
      <c r="S2132" s="88"/>
      <c r="T2132" s="88"/>
      <c r="U2132" s="89"/>
      <c r="V2132" s="84"/>
      <c r="W2132" s="84"/>
    </row>
    <row r="2133">
      <c r="A2133" s="83"/>
      <c r="B2133" s="84"/>
      <c r="C2133" s="84"/>
      <c r="D2133" s="86"/>
      <c r="E2133" s="86"/>
      <c r="F2133" s="86"/>
      <c r="G2133" s="84"/>
      <c r="H2133" s="86"/>
      <c r="I2133" s="86"/>
      <c r="J2133" s="86"/>
      <c r="K2133" s="86"/>
      <c r="L2133" s="86"/>
      <c r="M2133" s="86"/>
      <c r="N2133" s="86"/>
      <c r="O2133" s="86"/>
      <c r="P2133" s="84"/>
      <c r="Q2133" s="86"/>
      <c r="R2133" s="86"/>
      <c r="S2133" s="88"/>
      <c r="T2133" s="88"/>
      <c r="U2133" s="89"/>
      <c r="V2133" s="84"/>
      <c r="W2133" s="84"/>
    </row>
    <row r="2134">
      <c r="A2134" s="83"/>
      <c r="B2134" s="84"/>
      <c r="C2134" s="84"/>
      <c r="D2134" s="86"/>
      <c r="E2134" s="86"/>
      <c r="F2134" s="86"/>
      <c r="G2134" s="84"/>
      <c r="H2134" s="86"/>
      <c r="I2134" s="86"/>
      <c r="J2134" s="86"/>
      <c r="K2134" s="86"/>
      <c r="L2134" s="86"/>
      <c r="M2134" s="86"/>
      <c r="N2134" s="86"/>
      <c r="O2134" s="86"/>
      <c r="P2134" s="84"/>
      <c r="Q2134" s="86"/>
      <c r="R2134" s="86"/>
      <c r="S2134" s="88"/>
      <c r="T2134" s="88"/>
      <c r="U2134" s="89"/>
      <c r="V2134" s="84"/>
      <c r="W2134" s="84"/>
    </row>
    <row r="2135">
      <c r="A2135" s="83"/>
      <c r="B2135" s="84"/>
      <c r="C2135" s="84"/>
      <c r="D2135" s="86"/>
      <c r="E2135" s="86"/>
      <c r="F2135" s="86"/>
      <c r="G2135" s="84"/>
      <c r="H2135" s="86"/>
      <c r="I2135" s="86"/>
      <c r="J2135" s="86"/>
      <c r="K2135" s="86"/>
      <c r="L2135" s="86"/>
      <c r="M2135" s="86"/>
      <c r="N2135" s="86"/>
      <c r="O2135" s="86"/>
      <c r="P2135" s="84"/>
      <c r="Q2135" s="86"/>
      <c r="R2135" s="86"/>
      <c r="S2135" s="88"/>
      <c r="T2135" s="88"/>
      <c r="U2135" s="89"/>
      <c r="V2135" s="84"/>
      <c r="W2135" s="84"/>
    </row>
    <row r="2136">
      <c r="A2136" s="83"/>
      <c r="B2136" s="84"/>
      <c r="C2136" s="84"/>
      <c r="D2136" s="86"/>
      <c r="E2136" s="86"/>
      <c r="F2136" s="86"/>
      <c r="G2136" s="84"/>
      <c r="H2136" s="86"/>
      <c r="I2136" s="86"/>
      <c r="J2136" s="86"/>
      <c r="K2136" s="86"/>
      <c r="L2136" s="86"/>
      <c r="M2136" s="86"/>
      <c r="N2136" s="86"/>
      <c r="O2136" s="86"/>
      <c r="P2136" s="84"/>
      <c r="Q2136" s="86"/>
      <c r="R2136" s="86"/>
      <c r="S2136" s="88"/>
      <c r="T2136" s="88"/>
      <c r="U2136" s="89"/>
      <c r="V2136" s="84"/>
      <c r="W2136" s="84"/>
    </row>
    <row r="2137">
      <c r="A2137" s="83"/>
      <c r="B2137" s="84"/>
      <c r="C2137" s="84"/>
      <c r="D2137" s="86"/>
      <c r="E2137" s="86"/>
      <c r="F2137" s="86"/>
      <c r="G2137" s="84"/>
      <c r="H2137" s="86"/>
      <c r="I2137" s="86"/>
      <c r="J2137" s="86"/>
      <c r="K2137" s="86"/>
      <c r="L2137" s="86"/>
      <c r="M2137" s="86"/>
      <c r="N2137" s="86"/>
      <c r="O2137" s="86"/>
      <c r="P2137" s="84"/>
      <c r="Q2137" s="86"/>
      <c r="R2137" s="86"/>
      <c r="S2137" s="88"/>
      <c r="T2137" s="88"/>
      <c r="U2137" s="89"/>
      <c r="V2137" s="84"/>
      <c r="W2137" s="84"/>
    </row>
    <row r="2138">
      <c r="A2138" s="83"/>
      <c r="B2138" s="84"/>
      <c r="C2138" s="84"/>
      <c r="D2138" s="86"/>
      <c r="E2138" s="86"/>
      <c r="F2138" s="86"/>
      <c r="G2138" s="84"/>
      <c r="H2138" s="86"/>
      <c r="I2138" s="86"/>
      <c r="J2138" s="86"/>
      <c r="K2138" s="86"/>
      <c r="L2138" s="86"/>
      <c r="M2138" s="86"/>
      <c r="N2138" s="86"/>
      <c r="O2138" s="86"/>
      <c r="P2138" s="84"/>
      <c r="Q2138" s="86"/>
      <c r="R2138" s="86"/>
      <c r="S2138" s="88"/>
      <c r="T2138" s="88"/>
      <c r="U2138" s="89"/>
      <c r="V2138" s="84"/>
      <c r="W2138" s="84"/>
    </row>
    <row r="2139">
      <c r="A2139" s="83"/>
      <c r="B2139" s="84"/>
      <c r="C2139" s="84"/>
      <c r="D2139" s="86"/>
      <c r="E2139" s="86"/>
      <c r="F2139" s="86"/>
      <c r="G2139" s="84"/>
      <c r="H2139" s="86"/>
      <c r="I2139" s="86"/>
      <c r="J2139" s="86"/>
      <c r="K2139" s="86"/>
      <c r="L2139" s="86"/>
      <c r="M2139" s="86"/>
      <c r="N2139" s="86"/>
      <c r="O2139" s="86"/>
      <c r="P2139" s="84"/>
      <c r="Q2139" s="86"/>
      <c r="R2139" s="86"/>
      <c r="S2139" s="88"/>
      <c r="T2139" s="88"/>
      <c r="U2139" s="89"/>
      <c r="V2139" s="84"/>
      <c r="W2139" s="84"/>
    </row>
    <row r="2140">
      <c r="A2140" s="83"/>
      <c r="B2140" s="84"/>
      <c r="C2140" s="84"/>
      <c r="D2140" s="86"/>
      <c r="E2140" s="86"/>
      <c r="F2140" s="86"/>
      <c r="G2140" s="84"/>
      <c r="H2140" s="86"/>
      <c r="I2140" s="86"/>
      <c r="J2140" s="86"/>
      <c r="K2140" s="86"/>
      <c r="L2140" s="86"/>
      <c r="M2140" s="86"/>
      <c r="N2140" s="86"/>
      <c r="O2140" s="86"/>
      <c r="P2140" s="84"/>
      <c r="Q2140" s="86"/>
      <c r="R2140" s="86"/>
      <c r="S2140" s="88"/>
      <c r="T2140" s="88"/>
      <c r="U2140" s="89"/>
      <c r="V2140" s="84"/>
      <c r="W2140" s="84"/>
    </row>
    <row r="2141">
      <c r="A2141" s="83"/>
      <c r="B2141" s="84"/>
      <c r="C2141" s="84"/>
      <c r="D2141" s="86"/>
      <c r="E2141" s="86"/>
      <c r="F2141" s="86"/>
      <c r="G2141" s="84"/>
      <c r="H2141" s="86"/>
      <c r="I2141" s="86"/>
      <c r="J2141" s="86"/>
      <c r="K2141" s="86"/>
      <c r="L2141" s="86"/>
      <c r="M2141" s="86"/>
      <c r="N2141" s="86"/>
      <c r="O2141" s="86"/>
      <c r="P2141" s="84"/>
      <c r="Q2141" s="86"/>
      <c r="R2141" s="86"/>
      <c r="S2141" s="88"/>
      <c r="T2141" s="88"/>
      <c r="U2141" s="89"/>
      <c r="V2141" s="84"/>
      <c r="W2141" s="84"/>
    </row>
    <row r="2142">
      <c r="A2142" s="83"/>
      <c r="B2142" s="84"/>
      <c r="C2142" s="84"/>
      <c r="D2142" s="86"/>
      <c r="E2142" s="86"/>
      <c r="F2142" s="86"/>
      <c r="G2142" s="84"/>
      <c r="H2142" s="86"/>
      <c r="I2142" s="86"/>
      <c r="J2142" s="86"/>
      <c r="K2142" s="86"/>
      <c r="L2142" s="86"/>
      <c r="M2142" s="86"/>
      <c r="N2142" s="86"/>
      <c r="O2142" s="86"/>
      <c r="P2142" s="84"/>
      <c r="Q2142" s="86"/>
      <c r="R2142" s="86"/>
      <c r="S2142" s="88"/>
      <c r="T2142" s="88"/>
      <c r="U2142" s="89"/>
      <c r="V2142" s="84"/>
      <c r="W2142" s="84"/>
    </row>
    <row r="2143">
      <c r="A2143" s="83"/>
      <c r="B2143" s="84"/>
      <c r="C2143" s="84"/>
      <c r="D2143" s="86"/>
      <c r="E2143" s="86"/>
      <c r="F2143" s="86"/>
      <c r="G2143" s="84"/>
      <c r="H2143" s="86"/>
      <c r="I2143" s="86"/>
      <c r="J2143" s="86"/>
      <c r="K2143" s="86"/>
      <c r="L2143" s="86"/>
      <c r="M2143" s="86"/>
      <c r="N2143" s="86"/>
      <c r="O2143" s="86"/>
      <c r="P2143" s="84"/>
      <c r="Q2143" s="86"/>
      <c r="R2143" s="86"/>
      <c r="S2143" s="88"/>
      <c r="T2143" s="88"/>
      <c r="U2143" s="89"/>
      <c r="V2143" s="84"/>
      <c r="W2143" s="84"/>
    </row>
    <row r="2144">
      <c r="A2144" s="83"/>
      <c r="B2144" s="84"/>
      <c r="C2144" s="84"/>
      <c r="D2144" s="86"/>
      <c r="E2144" s="86"/>
      <c r="F2144" s="86"/>
      <c r="G2144" s="84"/>
      <c r="H2144" s="86"/>
      <c r="I2144" s="86"/>
      <c r="J2144" s="86"/>
      <c r="K2144" s="86"/>
      <c r="L2144" s="86"/>
      <c r="M2144" s="86"/>
      <c r="N2144" s="86"/>
      <c r="O2144" s="86"/>
      <c r="P2144" s="84"/>
      <c r="Q2144" s="86"/>
      <c r="R2144" s="86"/>
      <c r="S2144" s="88"/>
      <c r="T2144" s="88"/>
      <c r="U2144" s="89"/>
      <c r="V2144" s="84"/>
      <c r="W2144" s="84"/>
    </row>
    <row r="2145">
      <c r="A2145" s="83"/>
      <c r="B2145" s="84"/>
      <c r="C2145" s="84"/>
      <c r="D2145" s="86"/>
      <c r="E2145" s="86"/>
      <c r="F2145" s="86"/>
      <c r="G2145" s="84"/>
      <c r="H2145" s="86"/>
      <c r="I2145" s="86"/>
      <c r="J2145" s="86"/>
      <c r="K2145" s="86"/>
      <c r="L2145" s="86"/>
      <c r="M2145" s="86"/>
      <c r="N2145" s="86"/>
      <c r="O2145" s="86"/>
      <c r="P2145" s="84"/>
      <c r="Q2145" s="86"/>
      <c r="R2145" s="86"/>
      <c r="S2145" s="88"/>
      <c r="T2145" s="88"/>
      <c r="U2145" s="89"/>
      <c r="V2145" s="84"/>
      <c r="W2145" s="84"/>
    </row>
    <row r="2146">
      <c r="A2146" s="83"/>
      <c r="B2146" s="84"/>
      <c r="C2146" s="84"/>
      <c r="D2146" s="86"/>
      <c r="E2146" s="86"/>
      <c r="F2146" s="86"/>
      <c r="G2146" s="84"/>
      <c r="H2146" s="86"/>
      <c r="I2146" s="86"/>
      <c r="J2146" s="86"/>
      <c r="K2146" s="86"/>
      <c r="L2146" s="86"/>
      <c r="M2146" s="86"/>
      <c r="N2146" s="86"/>
      <c r="O2146" s="86"/>
      <c r="P2146" s="84"/>
      <c r="Q2146" s="86"/>
      <c r="R2146" s="86"/>
      <c r="S2146" s="88"/>
      <c r="T2146" s="88"/>
      <c r="U2146" s="89"/>
      <c r="V2146" s="84"/>
      <c r="W2146" s="84"/>
    </row>
    <row r="2147">
      <c r="A2147" s="83"/>
      <c r="B2147" s="84"/>
      <c r="C2147" s="84"/>
      <c r="D2147" s="86"/>
      <c r="E2147" s="86"/>
      <c r="F2147" s="86"/>
      <c r="G2147" s="84"/>
      <c r="H2147" s="86"/>
      <c r="I2147" s="86"/>
      <c r="J2147" s="86"/>
      <c r="K2147" s="86"/>
      <c r="L2147" s="86"/>
      <c r="M2147" s="86"/>
      <c r="N2147" s="86"/>
      <c r="O2147" s="86"/>
      <c r="P2147" s="84"/>
      <c r="Q2147" s="86"/>
      <c r="R2147" s="86"/>
      <c r="S2147" s="88"/>
      <c r="T2147" s="88"/>
      <c r="U2147" s="89"/>
      <c r="V2147" s="84"/>
      <c r="W2147" s="84"/>
    </row>
    <row r="2148">
      <c r="A2148" s="83"/>
      <c r="B2148" s="84"/>
      <c r="C2148" s="84"/>
      <c r="D2148" s="86"/>
      <c r="E2148" s="86"/>
      <c r="F2148" s="86"/>
      <c r="G2148" s="84"/>
      <c r="H2148" s="86"/>
      <c r="I2148" s="86"/>
      <c r="J2148" s="86"/>
      <c r="K2148" s="86"/>
      <c r="L2148" s="86"/>
      <c r="M2148" s="86"/>
      <c r="N2148" s="86"/>
      <c r="O2148" s="86"/>
      <c r="P2148" s="84"/>
      <c r="Q2148" s="86"/>
      <c r="R2148" s="86"/>
      <c r="S2148" s="88"/>
      <c r="T2148" s="88"/>
      <c r="U2148" s="89"/>
      <c r="V2148" s="84"/>
      <c r="W2148" s="84"/>
    </row>
    <row r="2149">
      <c r="A2149" s="83"/>
      <c r="B2149" s="84"/>
      <c r="C2149" s="84"/>
      <c r="D2149" s="86"/>
      <c r="E2149" s="86"/>
      <c r="F2149" s="86"/>
      <c r="G2149" s="84"/>
      <c r="H2149" s="86"/>
      <c r="I2149" s="86"/>
      <c r="J2149" s="86"/>
      <c r="K2149" s="86"/>
      <c r="L2149" s="86"/>
      <c r="M2149" s="86"/>
      <c r="N2149" s="86"/>
      <c r="O2149" s="86"/>
      <c r="P2149" s="84"/>
      <c r="Q2149" s="86"/>
      <c r="R2149" s="86"/>
      <c r="S2149" s="88"/>
      <c r="T2149" s="88"/>
      <c r="U2149" s="89"/>
      <c r="V2149" s="84"/>
      <c r="W2149" s="84"/>
    </row>
    <row r="2150">
      <c r="A2150" s="83"/>
      <c r="B2150" s="84"/>
      <c r="C2150" s="84"/>
      <c r="D2150" s="86"/>
      <c r="E2150" s="86"/>
      <c r="F2150" s="86"/>
      <c r="G2150" s="84"/>
      <c r="H2150" s="86"/>
      <c r="I2150" s="86"/>
      <c r="J2150" s="86"/>
      <c r="K2150" s="86"/>
      <c r="L2150" s="86"/>
      <c r="M2150" s="86"/>
      <c r="N2150" s="86"/>
      <c r="O2150" s="86"/>
      <c r="P2150" s="84"/>
      <c r="Q2150" s="86"/>
      <c r="R2150" s="86"/>
      <c r="S2150" s="88"/>
      <c r="T2150" s="88"/>
      <c r="U2150" s="89"/>
      <c r="V2150" s="84"/>
      <c r="W2150" s="84"/>
    </row>
    <row r="2151">
      <c r="A2151" s="83"/>
      <c r="B2151" s="84"/>
      <c r="C2151" s="84"/>
      <c r="D2151" s="86"/>
      <c r="E2151" s="86"/>
      <c r="F2151" s="86"/>
      <c r="G2151" s="84"/>
      <c r="H2151" s="86"/>
      <c r="I2151" s="86"/>
      <c r="J2151" s="86"/>
      <c r="K2151" s="86"/>
      <c r="L2151" s="86"/>
      <c r="M2151" s="86"/>
      <c r="N2151" s="86"/>
      <c r="O2151" s="86"/>
      <c r="P2151" s="84"/>
      <c r="Q2151" s="86"/>
      <c r="R2151" s="86"/>
      <c r="S2151" s="88"/>
      <c r="T2151" s="88"/>
      <c r="U2151" s="89"/>
      <c r="V2151" s="84"/>
      <c r="W2151" s="84"/>
    </row>
    <row r="2152">
      <c r="A2152" s="83"/>
      <c r="B2152" s="84"/>
      <c r="C2152" s="84"/>
      <c r="D2152" s="86"/>
      <c r="E2152" s="86"/>
      <c r="F2152" s="86"/>
      <c r="G2152" s="84"/>
      <c r="H2152" s="86"/>
      <c r="I2152" s="86"/>
      <c r="J2152" s="86"/>
      <c r="K2152" s="86"/>
      <c r="L2152" s="86"/>
      <c r="M2152" s="86"/>
      <c r="N2152" s="86"/>
      <c r="O2152" s="86"/>
      <c r="P2152" s="84"/>
      <c r="Q2152" s="86"/>
      <c r="R2152" s="86"/>
      <c r="S2152" s="88"/>
      <c r="T2152" s="88"/>
      <c r="U2152" s="89"/>
      <c r="V2152" s="84"/>
      <c r="W2152" s="84"/>
    </row>
    <row r="2153">
      <c r="A2153" s="83"/>
      <c r="B2153" s="84"/>
      <c r="C2153" s="84"/>
      <c r="D2153" s="86"/>
      <c r="E2153" s="86"/>
      <c r="F2153" s="86"/>
      <c r="G2153" s="84"/>
      <c r="H2153" s="86"/>
      <c r="I2153" s="86"/>
      <c r="J2153" s="86"/>
      <c r="K2153" s="86"/>
      <c r="L2153" s="86"/>
      <c r="M2153" s="86"/>
      <c r="N2153" s="86"/>
      <c r="O2153" s="86"/>
      <c r="P2153" s="84"/>
      <c r="Q2153" s="86"/>
      <c r="R2153" s="86"/>
      <c r="S2153" s="88"/>
      <c r="T2153" s="88"/>
      <c r="U2153" s="89"/>
      <c r="V2153" s="84"/>
      <c r="W2153" s="84"/>
    </row>
    <row r="2154">
      <c r="A2154" s="83"/>
      <c r="B2154" s="84"/>
      <c r="C2154" s="84"/>
      <c r="D2154" s="86"/>
      <c r="E2154" s="86"/>
      <c r="F2154" s="86"/>
      <c r="G2154" s="84"/>
      <c r="H2154" s="86"/>
      <c r="I2154" s="86"/>
      <c r="J2154" s="86"/>
      <c r="K2154" s="86"/>
      <c r="L2154" s="86"/>
      <c r="M2154" s="86"/>
      <c r="N2154" s="86"/>
      <c r="O2154" s="86"/>
      <c r="P2154" s="84"/>
      <c r="Q2154" s="86"/>
      <c r="R2154" s="86"/>
      <c r="S2154" s="88"/>
      <c r="T2154" s="88"/>
      <c r="U2154" s="89"/>
      <c r="V2154" s="84"/>
      <c r="W2154" s="84"/>
    </row>
    <row r="2155">
      <c r="A2155" s="83"/>
      <c r="B2155" s="84"/>
      <c r="C2155" s="84"/>
      <c r="D2155" s="86"/>
      <c r="E2155" s="86"/>
      <c r="F2155" s="86"/>
      <c r="G2155" s="84"/>
      <c r="H2155" s="86"/>
      <c r="I2155" s="86"/>
      <c r="J2155" s="86"/>
      <c r="K2155" s="86"/>
      <c r="L2155" s="86"/>
      <c r="M2155" s="86"/>
      <c r="N2155" s="86"/>
      <c r="O2155" s="86"/>
      <c r="P2155" s="84"/>
      <c r="Q2155" s="86"/>
      <c r="R2155" s="86"/>
      <c r="S2155" s="88"/>
      <c r="T2155" s="88"/>
      <c r="U2155" s="89"/>
      <c r="V2155" s="84"/>
      <c r="W2155" s="84"/>
    </row>
    <row r="2156">
      <c r="A2156" s="83"/>
      <c r="B2156" s="84"/>
      <c r="C2156" s="84"/>
      <c r="D2156" s="86"/>
      <c r="E2156" s="86"/>
      <c r="F2156" s="86"/>
      <c r="G2156" s="84"/>
      <c r="H2156" s="86"/>
      <c r="I2156" s="86"/>
      <c r="J2156" s="86"/>
      <c r="K2156" s="86"/>
      <c r="L2156" s="86"/>
      <c r="M2156" s="86"/>
      <c r="N2156" s="86"/>
      <c r="O2156" s="86"/>
      <c r="P2156" s="84"/>
      <c r="Q2156" s="86"/>
      <c r="R2156" s="86"/>
      <c r="S2156" s="88"/>
      <c r="T2156" s="88"/>
      <c r="U2156" s="89"/>
      <c r="V2156" s="84"/>
      <c r="W2156" s="84"/>
    </row>
    <row r="2157">
      <c r="A2157" s="83"/>
      <c r="B2157" s="84"/>
      <c r="C2157" s="84"/>
      <c r="D2157" s="86"/>
      <c r="E2157" s="86"/>
      <c r="F2157" s="86"/>
      <c r="G2157" s="84"/>
      <c r="H2157" s="86"/>
      <c r="I2157" s="86"/>
      <c r="J2157" s="86"/>
      <c r="K2157" s="86"/>
      <c r="L2157" s="86"/>
      <c r="M2157" s="86"/>
      <c r="N2157" s="86"/>
      <c r="O2157" s="86"/>
      <c r="P2157" s="84"/>
      <c r="Q2157" s="86"/>
      <c r="R2157" s="86"/>
      <c r="S2157" s="88"/>
      <c r="T2157" s="88"/>
      <c r="U2157" s="89"/>
      <c r="V2157" s="84"/>
      <c r="W2157" s="84"/>
    </row>
    <row r="2158">
      <c r="A2158" s="83"/>
      <c r="B2158" s="84"/>
      <c r="C2158" s="84"/>
      <c r="D2158" s="86"/>
      <c r="E2158" s="86"/>
      <c r="F2158" s="86"/>
      <c r="G2158" s="84"/>
      <c r="H2158" s="86"/>
      <c r="I2158" s="86"/>
      <c r="J2158" s="86"/>
      <c r="K2158" s="86"/>
      <c r="L2158" s="86"/>
      <c r="M2158" s="86"/>
      <c r="N2158" s="86"/>
      <c r="O2158" s="86"/>
      <c r="P2158" s="84"/>
      <c r="Q2158" s="86"/>
      <c r="R2158" s="86"/>
      <c r="S2158" s="88"/>
      <c r="T2158" s="88"/>
      <c r="U2158" s="89"/>
      <c r="V2158" s="84"/>
      <c r="W2158" s="84"/>
    </row>
    <row r="2159">
      <c r="A2159" s="83"/>
      <c r="B2159" s="84"/>
      <c r="C2159" s="84"/>
      <c r="D2159" s="86"/>
      <c r="E2159" s="86"/>
      <c r="F2159" s="86"/>
      <c r="G2159" s="84"/>
      <c r="H2159" s="86"/>
      <c r="I2159" s="86"/>
      <c r="J2159" s="86"/>
      <c r="K2159" s="86"/>
      <c r="L2159" s="86"/>
      <c r="M2159" s="86"/>
      <c r="N2159" s="86"/>
      <c r="O2159" s="86"/>
      <c r="P2159" s="84"/>
      <c r="Q2159" s="86"/>
      <c r="R2159" s="86"/>
      <c r="S2159" s="88"/>
      <c r="T2159" s="88"/>
      <c r="U2159" s="89"/>
      <c r="V2159" s="84"/>
      <c r="W2159" s="84"/>
    </row>
    <row r="2160">
      <c r="A2160" s="83"/>
      <c r="B2160" s="84"/>
      <c r="C2160" s="84"/>
      <c r="D2160" s="86"/>
      <c r="E2160" s="86"/>
      <c r="F2160" s="86"/>
      <c r="G2160" s="84"/>
      <c r="H2160" s="86"/>
      <c r="I2160" s="86"/>
      <c r="J2160" s="86"/>
      <c r="K2160" s="86"/>
      <c r="L2160" s="86"/>
      <c r="M2160" s="86"/>
      <c r="N2160" s="86"/>
      <c r="O2160" s="86"/>
      <c r="P2160" s="84"/>
      <c r="Q2160" s="86"/>
      <c r="R2160" s="86"/>
      <c r="S2160" s="88"/>
      <c r="T2160" s="88"/>
      <c r="U2160" s="89"/>
      <c r="V2160" s="84"/>
      <c r="W2160" s="84"/>
    </row>
    <row r="2161">
      <c r="A2161" s="83"/>
      <c r="B2161" s="84"/>
      <c r="C2161" s="84"/>
      <c r="D2161" s="86"/>
      <c r="E2161" s="86"/>
      <c r="F2161" s="86"/>
      <c r="G2161" s="84"/>
      <c r="H2161" s="86"/>
      <c r="I2161" s="86"/>
      <c r="J2161" s="86"/>
      <c r="K2161" s="86"/>
      <c r="L2161" s="86"/>
      <c r="M2161" s="86"/>
      <c r="N2161" s="86"/>
      <c r="O2161" s="86"/>
      <c r="P2161" s="84"/>
      <c r="Q2161" s="86"/>
      <c r="R2161" s="86"/>
      <c r="S2161" s="88"/>
      <c r="T2161" s="88"/>
      <c r="U2161" s="89"/>
      <c r="V2161" s="84"/>
      <c r="W2161" s="84"/>
    </row>
    <row r="2162">
      <c r="A2162" s="83"/>
      <c r="B2162" s="84"/>
      <c r="C2162" s="84"/>
      <c r="D2162" s="86"/>
      <c r="E2162" s="86"/>
      <c r="F2162" s="86"/>
      <c r="G2162" s="84"/>
      <c r="H2162" s="86"/>
      <c r="I2162" s="86"/>
      <c r="J2162" s="86"/>
      <c r="K2162" s="86"/>
      <c r="L2162" s="86"/>
      <c r="M2162" s="86"/>
      <c r="N2162" s="86"/>
      <c r="O2162" s="86"/>
      <c r="P2162" s="84"/>
      <c r="Q2162" s="86"/>
      <c r="R2162" s="86"/>
      <c r="S2162" s="88"/>
      <c r="T2162" s="88"/>
      <c r="U2162" s="89"/>
      <c r="V2162" s="84"/>
      <c r="W2162" s="84"/>
    </row>
    <row r="2163">
      <c r="A2163" s="83"/>
      <c r="B2163" s="84"/>
      <c r="C2163" s="84"/>
      <c r="D2163" s="86"/>
      <c r="E2163" s="86"/>
      <c r="F2163" s="86"/>
      <c r="G2163" s="84"/>
      <c r="H2163" s="86"/>
      <c r="I2163" s="86"/>
      <c r="J2163" s="86"/>
      <c r="K2163" s="86"/>
      <c r="L2163" s="86"/>
      <c r="M2163" s="86"/>
      <c r="N2163" s="86"/>
      <c r="O2163" s="86"/>
      <c r="P2163" s="84"/>
      <c r="Q2163" s="86"/>
      <c r="R2163" s="86"/>
      <c r="S2163" s="88"/>
      <c r="T2163" s="88"/>
      <c r="U2163" s="89"/>
      <c r="V2163" s="84"/>
      <c r="W2163" s="84"/>
    </row>
    <row r="2164">
      <c r="A2164" s="83"/>
      <c r="B2164" s="84"/>
      <c r="C2164" s="84"/>
      <c r="D2164" s="86"/>
      <c r="E2164" s="86"/>
      <c r="F2164" s="86"/>
      <c r="G2164" s="84"/>
      <c r="H2164" s="86"/>
      <c r="I2164" s="86"/>
      <c r="J2164" s="86"/>
      <c r="K2164" s="86"/>
      <c r="L2164" s="86"/>
      <c r="M2164" s="86"/>
      <c r="N2164" s="86"/>
      <c r="O2164" s="86"/>
      <c r="P2164" s="84"/>
      <c r="Q2164" s="86"/>
      <c r="R2164" s="86"/>
      <c r="S2164" s="88"/>
      <c r="T2164" s="88"/>
      <c r="U2164" s="89"/>
      <c r="V2164" s="84"/>
      <c r="W2164" s="84"/>
    </row>
    <row r="2165">
      <c r="A2165" s="83"/>
      <c r="B2165" s="84"/>
      <c r="C2165" s="84"/>
      <c r="D2165" s="86"/>
      <c r="E2165" s="86"/>
      <c r="F2165" s="86"/>
      <c r="G2165" s="84"/>
      <c r="H2165" s="86"/>
      <c r="I2165" s="86"/>
      <c r="J2165" s="86"/>
      <c r="K2165" s="86"/>
      <c r="L2165" s="86"/>
      <c r="M2165" s="86"/>
      <c r="N2165" s="86"/>
      <c r="O2165" s="86"/>
      <c r="P2165" s="84"/>
      <c r="Q2165" s="86"/>
      <c r="R2165" s="86"/>
      <c r="S2165" s="88"/>
      <c r="T2165" s="88"/>
      <c r="U2165" s="89"/>
      <c r="V2165" s="84"/>
      <c r="W2165" s="84"/>
    </row>
    <row r="2166">
      <c r="A2166" s="83"/>
      <c r="B2166" s="84"/>
      <c r="C2166" s="84"/>
      <c r="D2166" s="86"/>
      <c r="E2166" s="86"/>
      <c r="F2166" s="86"/>
      <c r="G2166" s="84"/>
      <c r="H2166" s="86"/>
      <c r="I2166" s="86"/>
      <c r="J2166" s="86"/>
      <c r="K2166" s="86"/>
      <c r="L2166" s="86"/>
      <c r="M2166" s="86"/>
      <c r="N2166" s="86"/>
      <c r="O2166" s="86"/>
      <c r="P2166" s="84"/>
      <c r="Q2166" s="86"/>
      <c r="R2166" s="86"/>
      <c r="S2166" s="88"/>
      <c r="T2166" s="88"/>
      <c r="U2166" s="89"/>
      <c r="V2166" s="84"/>
      <c r="W2166" s="84"/>
    </row>
    <row r="2167">
      <c r="A2167" s="83"/>
      <c r="B2167" s="84"/>
      <c r="C2167" s="84"/>
      <c r="D2167" s="86"/>
      <c r="E2167" s="86"/>
      <c r="F2167" s="86"/>
      <c r="G2167" s="84"/>
      <c r="H2167" s="86"/>
      <c r="I2167" s="86"/>
      <c r="J2167" s="86"/>
      <c r="K2167" s="86"/>
      <c r="L2167" s="86"/>
      <c r="M2167" s="86"/>
      <c r="N2167" s="86"/>
      <c r="O2167" s="86"/>
      <c r="P2167" s="84"/>
      <c r="Q2167" s="86"/>
      <c r="R2167" s="86"/>
      <c r="S2167" s="88"/>
      <c r="T2167" s="88"/>
      <c r="U2167" s="89"/>
      <c r="V2167" s="84"/>
      <c r="W2167" s="84"/>
    </row>
    <row r="2168">
      <c r="A2168" s="83"/>
      <c r="B2168" s="84"/>
      <c r="C2168" s="84"/>
      <c r="D2168" s="86"/>
      <c r="E2168" s="86"/>
      <c r="F2168" s="86"/>
      <c r="G2168" s="84"/>
      <c r="H2168" s="86"/>
      <c r="I2168" s="86"/>
      <c r="J2168" s="86"/>
      <c r="K2168" s="86"/>
      <c r="L2168" s="86"/>
      <c r="M2168" s="86"/>
      <c r="N2168" s="86"/>
      <c r="O2168" s="86"/>
      <c r="P2168" s="84"/>
      <c r="Q2168" s="86"/>
      <c r="R2168" s="86"/>
      <c r="S2168" s="88"/>
      <c r="T2168" s="88"/>
      <c r="U2168" s="89"/>
      <c r="V2168" s="84"/>
      <c r="W2168" s="84"/>
    </row>
    <row r="2169">
      <c r="A2169" s="83"/>
      <c r="B2169" s="84"/>
      <c r="C2169" s="84"/>
      <c r="D2169" s="86"/>
      <c r="E2169" s="86"/>
      <c r="F2169" s="86"/>
      <c r="G2169" s="84"/>
      <c r="H2169" s="86"/>
      <c r="I2169" s="86"/>
      <c r="J2169" s="86"/>
      <c r="K2169" s="86"/>
      <c r="L2169" s="86"/>
      <c r="M2169" s="86"/>
      <c r="N2169" s="86"/>
      <c r="O2169" s="86"/>
      <c r="P2169" s="84"/>
      <c r="Q2169" s="86"/>
      <c r="R2169" s="86"/>
      <c r="S2169" s="88"/>
      <c r="T2169" s="88"/>
      <c r="U2169" s="89"/>
      <c r="V2169" s="84"/>
      <c r="W2169" s="84"/>
    </row>
    <row r="2170">
      <c r="A2170" s="83"/>
      <c r="B2170" s="84"/>
      <c r="C2170" s="84"/>
      <c r="D2170" s="86"/>
      <c r="E2170" s="86"/>
      <c r="F2170" s="86"/>
      <c r="G2170" s="84"/>
      <c r="H2170" s="86"/>
      <c r="I2170" s="86"/>
      <c r="J2170" s="86"/>
      <c r="K2170" s="86"/>
      <c r="L2170" s="86"/>
      <c r="M2170" s="86"/>
      <c r="N2170" s="86"/>
      <c r="O2170" s="86"/>
      <c r="P2170" s="84"/>
      <c r="Q2170" s="86"/>
      <c r="R2170" s="86"/>
      <c r="S2170" s="88"/>
      <c r="T2170" s="88"/>
      <c r="U2170" s="89"/>
      <c r="V2170" s="84"/>
      <c r="W2170" s="84"/>
    </row>
    <row r="2171">
      <c r="A2171" s="83"/>
      <c r="B2171" s="84"/>
      <c r="C2171" s="84"/>
      <c r="D2171" s="86"/>
      <c r="E2171" s="86"/>
      <c r="F2171" s="86"/>
      <c r="G2171" s="84"/>
      <c r="H2171" s="86"/>
      <c r="I2171" s="86"/>
      <c r="J2171" s="86"/>
      <c r="K2171" s="86"/>
      <c r="L2171" s="86"/>
      <c r="M2171" s="86"/>
      <c r="N2171" s="86"/>
      <c r="O2171" s="86"/>
      <c r="P2171" s="84"/>
      <c r="Q2171" s="86"/>
      <c r="R2171" s="86"/>
      <c r="S2171" s="88"/>
      <c r="T2171" s="88"/>
      <c r="U2171" s="89"/>
      <c r="V2171" s="84"/>
      <c r="W2171" s="84"/>
    </row>
    <row r="2172">
      <c r="A2172" s="83"/>
      <c r="B2172" s="84"/>
      <c r="C2172" s="84"/>
      <c r="D2172" s="86"/>
      <c r="E2172" s="86"/>
      <c r="F2172" s="86"/>
      <c r="G2172" s="84"/>
      <c r="H2172" s="86"/>
      <c r="I2172" s="86"/>
      <c r="J2172" s="86"/>
      <c r="K2172" s="86"/>
      <c r="L2172" s="86"/>
      <c r="M2172" s="86"/>
      <c r="N2172" s="86"/>
      <c r="O2172" s="86"/>
      <c r="P2172" s="84"/>
      <c r="Q2172" s="86"/>
      <c r="R2172" s="86"/>
      <c r="S2172" s="88"/>
      <c r="T2172" s="88"/>
      <c r="U2172" s="89"/>
      <c r="V2172" s="84"/>
      <c r="W2172" s="84"/>
    </row>
    <row r="2173">
      <c r="A2173" s="83"/>
      <c r="B2173" s="84"/>
      <c r="C2173" s="84"/>
      <c r="D2173" s="86"/>
      <c r="E2173" s="86"/>
      <c r="F2173" s="86"/>
      <c r="G2173" s="84"/>
      <c r="H2173" s="86"/>
      <c r="I2173" s="86"/>
      <c r="J2173" s="86"/>
      <c r="K2173" s="86"/>
      <c r="L2173" s="86"/>
      <c r="M2173" s="86"/>
      <c r="N2173" s="86"/>
      <c r="O2173" s="86"/>
      <c r="P2173" s="84"/>
      <c r="Q2173" s="86"/>
      <c r="R2173" s="86"/>
      <c r="S2173" s="88"/>
      <c r="T2173" s="88"/>
      <c r="U2173" s="89"/>
      <c r="V2173" s="84"/>
      <c r="W2173" s="84"/>
    </row>
    <row r="2174">
      <c r="A2174" s="83"/>
      <c r="B2174" s="84"/>
      <c r="C2174" s="84"/>
      <c r="D2174" s="86"/>
      <c r="E2174" s="86"/>
      <c r="F2174" s="86"/>
      <c r="G2174" s="84"/>
      <c r="H2174" s="86"/>
      <c r="I2174" s="86"/>
      <c r="J2174" s="86"/>
      <c r="K2174" s="86"/>
      <c r="L2174" s="86"/>
      <c r="M2174" s="86"/>
      <c r="N2174" s="86"/>
      <c r="O2174" s="86"/>
      <c r="P2174" s="84"/>
      <c r="Q2174" s="86"/>
      <c r="R2174" s="86"/>
      <c r="S2174" s="88"/>
      <c r="T2174" s="88"/>
      <c r="U2174" s="89"/>
      <c r="V2174" s="84"/>
      <c r="W2174" s="84"/>
    </row>
    <row r="2175">
      <c r="A2175" s="83"/>
      <c r="B2175" s="84"/>
      <c r="C2175" s="84"/>
      <c r="D2175" s="86"/>
      <c r="E2175" s="86"/>
      <c r="F2175" s="86"/>
      <c r="G2175" s="84"/>
      <c r="H2175" s="86"/>
      <c r="I2175" s="86"/>
      <c r="J2175" s="86"/>
      <c r="K2175" s="86"/>
      <c r="L2175" s="86"/>
      <c r="M2175" s="86"/>
      <c r="N2175" s="86"/>
      <c r="O2175" s="86"/>
      <c r="P2175" s="84"/>
      <c r="Q2175" s="86"/>
      <c r="R2175" s="86"/>
      <c r="S2175" s="88"/>
      <c r="T2175" s="88"/>
      <c r="U2175" s="89"/>
      <c r="V2175" s="84"/>
      <c r="W2175" s="84"/>
    </row>
    <row r="2176">
      <c r="A2176" s="83"/>
      <c r="B2176" s="84"/>
      <c r="C2176" s="84"/>
      <c r="D2176" s="86"/>
      <c r="E2176" s="86"/>
      <c r="F2176" s="86"/>
      <c r="G2176" s="84"/>
      <c r="H2176" s="86"/>
      <c r="I2176" s="86"/>
      <c r="J2176" s="86"/>
      <c r="K2176" s="86"/>
      <c r="L2176" s="86"/>
      <c r="M2176" s="86"/>
      <c r="N2176" s="86"/>
      <c r="O2176" s="86"/>
      <c r="P2176" s="84"/>
      <c r="Q2176" s="86"/>
      <c r="R2176" s="86"/>
      <c r="S2176" s="88"/>
      <c r="T2176" s="88"/>
      <c r="U2176" s="89"/>
      <c r="V2176" s="84"/>
      <c r="W2176" s="84"/>
    </row>
    <row r="2177">
      <c r="A2177" s="83"/>
      <c r="B2177" s="84"/>
      <c r="C2177" s="84"/>
      <c r="D2177" s="86"/>
      <c r="E2177" s="86"/>
      <c r="F2177" s="86"/>
      <c r="G2177" s="84"/>
      <c r="H2177" s="86"/>
      <c r="I2177" s="86"/>
      <c r="J2177" s="86"/>
      <c r="K2177" s="86"/>
      <c r="L2177" s="86"/>
      <c r="M2177" s="86"/>
      <c r="N2177" s="86"/>
      <c r="O2177" s="86"/>
      <c r="P2177" s="84"/>
      <c r="Q2177" s="86"/>
      <c r="R2177" s="86"/>
      <c r="S2177" s="88"/>
      <c r="T2177" s="88"/>
      <c r="U2177" s="89"/>
      <c r="V2177" s="84"/>
      <c r="W2177" s="84"/>
    </row>
    <row r="2178">
      <c r="A2178" s="83"/>
      <c r="B2178" s="84"/>
      <c r="C2178" s="84"/>
      <c r="D2178" s="86"/>
      <c r="E2178" s="86"/>
      <c r="F2178" s="86"/>
      <c r="G2178" s="84"/>
      <c r="H2178" s="86"/>
      <c r="I2178" s="86"/>
      <c r="J2178" s="86"/>
      <c r="K2178" s="86"/>
      <c r="L2178" s="86"/>
      <c r="M2178" s="86"/>
      <c r="N2178" s="86"/>
      <c r="O2178" s="86"/>
      <c r="P2178" s="84"/>
      <c r="Q2178" s="86"/>
      <c r="R2178" s="86"/>
      <c r="S2178" s="88"/>
      <c r="T2178" s="88"/>
      <c r="U2178" s="89"/>
      <c r="V2178" s="84"/>
      <c r="W2178" s="84"/>
    </row>
    <row r="2179">
      <c r="A2179" s="83"/>
      <c r="B2179" s="84"/>
      <c r="C2179" s="84"/>
      <c r="D2179" s="86"/>
      <c r="E2179" s="86"/>
      <c r="F2179" s="86"/>
      <c r="G2179" s="84"/>
      <c r="H2179" s="86"/>
      <c r="I2179" s="86"/>
      <c r="J2179" s="86"/>
      <c r="K2179" s="86"/>
      <c r="L2179" s="86"/>
      <c r="M2179" s="86"/>
      <c r="N2179" s="86"/>
      <c r="O2179" s="86"/>
      <c r="P2179" s="84"/>
      <c r="Q2179" s="86"/>
      <c r="R2179" s="86"/>
      <c r="S2179" s="88"/>
      <c r="T2179" s="88"/>
      <c r="U2179" s="89"/>
      <c r="V2179" s="84"/>
      <c r="W2179" s="84"/>
    </row>
    <row r="2180">
      <c r="A2180" s="83"/>
      <c r="B2180" s="84"/>
      <c r="C2180" s="84"/>
      <c r="D2180" s="86"/>
      <c r="E2180" s="86"/>
      <c r="F2180" s="86"/>
      <c r="G2180" s="84"/>
      <c r="H2180" s="86"/>
      <c r="I2180" s="86"/>
      <c r="J2180" s="86"/>
      <c r="K2180" s="86"/>
      <c r="L2180" s="86"/>
      <c r="M2180" s="86"/>
      <c r="N2180" s="86"/>
      <c r="O2180" s="86"/>
      <c r="P2180" s="84"/>
      <c r="Q2180" s="86"/>
      <c r="R2180" s="86"/>
      <c r="S2180" s="88"/>
      <c r="T2180" s="88"/>
      <c r="U2180" s="89"/>
      <c r="V2180" s="84"/>
      <c r="W2180" s="84"/>
    </row>
    <row r="2181">
      <c r="A2181" s="83"/>
      <c r="B2181" s="84"/>
      <c r="C2181" s="84"/>
      <c r="D2181" s="86"/>
      <c r="E2181" s="86"/>
      <c r="F2181" s="86"/>
      <c r="G2181" s="84"/>
      <c r="H2181" s="86"/>
      <c r="I2181" s="86"/>
      <c r="J2181" s="86"/>
      <c r="K2181" s="86"/>
      <c r="L2181" s="86"/>
      <c r="M2181" s="86"/>
      <c r="N2181" s="86"/>
      <c r="O2181" s="86"/>
      <c r="P2181" s="84"/>
      <c r="Q2181" s="86"/>
      <c r="R2181" s="86"/>
      <c r="S2181" s="88"/>
      <c r="T2181" s="88"/>
      <c r="U2181" s="89"/>
      <c r="V2181" s="84"/>
      <c r="W2181" s="84"/>
    </row>
    <row r="2182">
      <c r="A2182" s="83"/>
      <c r="B2182" s="84"/>
      <c r="C2182" s="84"/>
      <c r="D2182" s="86"/>
      <c r="E2182" s="86"/>
      <c r="F2182" s="86"/>
      <c r="G2182" s="84"/>
      <c r="H2182" s="86"/>
      <c r="I2182" s="86"/>
      <c r="J2182" s="86"/>
      <c r="K2182" s="86"/>
      <c r="L2182" s="86"/>
      <c r="M2182" s="86"/>
      <c r="N2182" s="86"/>
      <c r="O2182" s="86"/>
      <c r="P2182" s="84"/>
      <c r="Q2182" s="86"/>
      <c r="R2182" s="86"/>
      <c r="S2182" s="88"/>
      <c r="T2182" s="88"/>
      <c r="U2182" s="89"/>
      <c r="V2182" s="84"/>
      <c r="W2182" s="84"/>
    </row>
    <row r="2183">
      <c r="A2183" s="83"/>
      <c r="B2183" s="84"/>
      <c r="C2183" s="84"/>
      <c r="D2183" s="86"/>
      <c r="E2183" s="86"/>
      <c r="F2183" s="86"/>
      <c r="G2183" s="84"/>
      <c r="H2183" s="86"/>
      <c r="I2183" s="86"/>
      <c r="J2183" s="86"/>
      <c r="K2183" s="86"/>
      <c r="L2183" s="86"/>
      <c r="M2183" s="86"/>
      <c r="N2183" s="86"/>
      <c r="O2183" s="86"/>
      <c r="P2183" s="84"/>
      <c r="Q2183" s="86"/>
      <c r="R2183" s="86"/>
      <c r="S2183" s="88"/>
      <c r="T2183" s="88"/>
      <c r="U2183" s="89"/>
      <c r="V2183" s="84"/>
      <c r="W2183" s="84"/>
    </row>
    <row r="2184">
      <c r="A2184" s="83"/>
      <c r="B2184" s="84"/>
      <c r="C2184" s="84"/>
      <c r="D2184" s="86"/>
      <c r="E2184" s="86"/>
      <c r="F2184" s="86"/>
      <c r="G2184" s="84"/>
      <c r="H2184" s="86"/>
      <c r="I2184" s="86"/>
      <c r="J2184" s="86"/>
      <c r="K2184" s="86"/>
      <c r="L2184" s="86"/>
      <c r="M2184" s="86"/>
      <c r="N2184" s="86"/>
      <c r="O2184" s="86"/>
      <c r="P2184" s="84"/>
      <c r="Q2184" s="86"/>
      <c r="R2184" s="86"/>
      <c r="S2184" s="88"/>
      <c r="T2184" s="88"/>
      <c r="U2184" s="89"/>
      <c r="V2184" s="84"/>
      <c r="W2184" s="84"/>
    </row>
    <row r="2185">
      <c r="A2185" s="83"/>
      <c r="B2185" s="84"/>
      <c r="C2185" s="84"/>
      <c r="D2185" s="86"/>
      <c r="E2185" s="86"/>
      <c r="F2185" s="86"/>
      <c r="G2185" s="84"/>
      <c r="H2185" s="86"/>
      <c r="I2185" s="86"/>
      <c r="J2185" s="86"/>
      <c r="K2185" s="86"/>
      <c r="L2185" s="86"/>
      <c r="M2185" s="86"/>
      <c r="N2185" s="86"/>
      <c r="O2185" s="86"/>
      <c r="P2185" s="84"/>
      <c r="Q2185" s="86"/>
      <c r="R2185" s="86"/>
      <c r="S2185" s="88"/>
      <c r="T2185" s="88"/>
      <c r="U2185" s="89"/>
      <c r="V2185" s="84"/>
      <c r="W2185" s="84"/>
    </row>
    <row r="2186">
      <c r="A2186" s="83"/>
      <c r="B2186" s="84"/>
      <c r="C2186" s="84"/>
      <c r="D2186" s="86"/>
      <c r="E2186" s="86"/>
      <c r="F2186" s="86"/>
      <c r="G2186" s="84"/>
      <c r="H2186" s="86"/>
      <c r="I2186" s="86"/>
      <c r="J2186" s="86"/>
      <c r="K2186" s="86"/>
      <c r="L2186" s="86"/>
      <c r="M2186" s="86"/>
      <c r="N2186" s="86"/>
      <c r="O2186" s="86"/>
      <c r="P2186" s="84"/>
      <c r="Q2186" s="86"/>
      <c r="R2186" s="86"/>
      <c r="S2186" s="88"/>
      <c r="T2186" s="88"/>
      <c r="U2186" s="89"/>
      <c r="V2186" s="84"/>
      <c r="W2186" s="84"/>
    </row>
    <row r="2187">
      <c r="A2187" s="83"/>
      <c r="B2187" s="84"/>
      <c r="C2187" s="84"/>
      <c r="D2187" s="86"/>
      <c r="E2187" s="86"/>
      <c r="F2187" s="86"/>
      <c r="G2187" s="84"/>
      <c r="H2187" s="86"/>
      <c r="I2187" s="86"/>
      <c r="J2187" s="86"/>
      <c r="K2187" s="86"/>
      <c r="L2187" s="86"/>
      <c r="M2187" s="86"/>
      <c r="N2187" s="86"/>
      <c r="O2187" s="86"/>
      <c r="P2187" s="84"/>
      <c r="Q2187" s="86"/>
      <c r="R2187" s="86"/>
      <c r="S2187" s="88"/>
      <c r="T2187" s="88"/>
      <c r="U2187" s="89"/>
      <c r="V2187" s="84"/>
      <c r="W2187" s="84"/>
    </row>
    <row r="2188">
      <c r="A2188" s="83"/>
      <c r="B2188" s="84"/>
      <c r="C2188" s="84"/>
      <c r="D2188" s="86"/>
      <c r="E2188" s="86"/>
      <c r="F2188" s="86"/>
      <c r="G2188" s="84"/>
      <c r="H2188" s="86"/>
      <c r="I2188" s="86"/>
      <c r="J2188" s="86"/>
      <c r="K2188" s="86"/>
      <c r="L2188" s="86"/>
      <c r="M2188" s="86"/>
      <c r="N2188" s="86"/>
      <c r="O2188" s="86"/>
      <c r="P2188" s="84"/>
      <c r="Q2188" s="86"/>
      <c r="R2188" s="86"/>
      <c r="S2188" s="88"/>
      <c r="T2188" s="88"/>
      <c r="U2188" s="89"/>
      <c r="V2188" s="84"/>
      <c r="W2188" s="84"/>
    </row>
    <row r="2189">
      <c r="A2189" s="83"/>
      <c r="B2189" s="84"/>
      <c r="C2189" s="84"/>
      <c r="D2189" s="86"/>
      <c r="E2189" s="86"/>
      <c r="F2189" s="86"/>
      <c r="G2189" s="84"/>
      <c r="H2189" s="86"/>
      <c r="I2189" s="86"/>
      <c r="J2189" s="86"/>
      <c r="K2189" s="86"/>
      <c r="L2189" s="86"/>
      <c r="M2189" s="86"/>
      <c r="N2189" s="86"/>
      <c r="O2189" s="86"/>
      <c r="P2189" s="84"/>
      <c r="Q2189" s="86"/>
      <c r="R2189" s="86"/>
      <c r="S2189" s="88"/>
      <c r="T2189" s="88"/>
      <c r="U2189" s="89"/>
      <c r="V2189" s="84"/>
      <c r="W2189" s="84"/>
    </row>
    <row r="2190">
      <c r="A2190" s="83"/>
      <c r="B2190" s="84"/>
      <c r="C2190" s="84"/>
      <c r="D2190" s="86"/>
      <c r="E2190" s="86"/>
      <c r="F2190" s="86"/>
      <c r="G2190" s="84"/>
      <c r="H2190" s="86"/>
      <c r="I2190" s="86"/>
      <c r="J2190" s="86"/>
      <c r="K2190" s="86"/>
      <c r="L2190" s="86"/>
      <c r="M2190" s="86"/>
      <c r="N2190" s="86"/>
      <c r="O2190" s="86"/>
      <c r="P2190" s="84"/>
      <c r="Q2190" s="86"/>
      <c r="R2190" s="86"/>
      <c r="S2190" s="88"/>
      <c r="T2190" s="88"/>
      <c r="U2190" s="89"/>
      <c r="V2190" s="84"/>
      <c r="W2190" s="84"/>
    </row>
    <row r="2191">
      <c r="A2191" s="83"/>
      <c r="B2191" s="84"/>
      <c r="C2191" s="84"/>
      <c r="D2191" s="86"/>
      <c r="E2191" s="86"/>
      <c r="F2191" s="86"/>
      <c r="G2191" s="84"/>
      <c r="H2191" s="86"/>
      <c r="I2191" s="86"/>
      <c r="J2191" s="86"/>
      <c r="K2191" s="86"/>
      <c r="L2191" s="86"/>
      <c r="M2191" s="86"/>
      <c r="N2191" s="86"/>
      <c r="O2191" s="86"/>
      <c r="P2191" s="84"/>
      <c r="Q2191" s="86"/>
      <c r="R2191" s="86"/>
      <c r="S2191" s="88"/>
      <c r="T2191" s="88"/>
      <c r="U2191" s="89"/>
      <c r="V2191" s="84"/>
      <c r="W2191" s="84"/>
    </row>
    <row r="2192">
      <c r="A2192" s="83"/>
      <c r="B2192" s="84"/>
      <c r="C2192" s="84"/>
      <c r="D2192" s="86"/>
      <c r="E2192" s="86"/>
      <c r="F2192" s="86"/>
      <c r="G2192" s="84"/>
      <c r="H2192" s="86"/>
      <c r="I2192" s="86"/>
      <c r="J2192" s="86"/>
      <c r="K2192" s="86"/>
      <c r="L2192" s="86"/>
      <c r="M2192" s="86"/>
      <c r="N2192" s="86"/>
      <c r="O2192" s="86"/>
      <c r="P2192" s="84"/>
      <c r="Q2192" s="86"/>
      <c r="R2192" s="86"/>
      <c r="S2192" s="88"/>
      <c r="T2192" s="88"/>
      <c r="U2192" s="89"/>
      <c r="V2192" s="84"/>
      <c r="W2192" s="84"/>
    </row>
    <row r="2193">
      <c r="A2193" s="83"/>
      <c r="B2193" s="84"/>
      <c r="C2193" s="84"/>
      <c r="D2193" s="86"/>
      <c r="E2193" s="86"/>
      <c r="F2193" s="86"/>
      <c r="G2193" s="84"/>
      <c r="H2193" s="86"/>
      <c r="I2193" s="86"/>
      <c r="J2193" s="86"/>
      <c r="K2193" s="86"/>
      <c r="L2193" s="86"/>
      <c r="M2193" s="86"/>
      <c r="N2193" s="86"/>
      <c r="O2193" s="86"/>
      <c r="P2193" s="84"/>
      <c r="Q2193" s="86"/>
      <c r="R2193" s="86"/>
      <c r="S2193" s="88"/>
      <c r="T2193" s="88"/>
      <c r="U2193" s="89"/>
      <c r="V2193" s="84"/>
      <c r="W2193" s="84"/>
    </row>
    <row r="2194">
      <c r="A2194" s="83"/>
      <c r="B2194" s="84"/>
      <c r="C2194" s="84"/>
      <c r="D2194" s="86"/>
      <c r="E2194" s="86"/>
      <c r="F2194" s="86"/>
      <c r="G2194" s="84"/>
      <c r="H2194" s="86"/>
      <c r="I2194" s="86"/>
      <c r="J2194" s="86"/>
      <c r="K2194" s="86"/>
      <c r="L2194" s="86"/>
      <c r="M2194" s="86"/>
      <c r="N2194" s="86"/>
      <c r="O2194" s="86"/>
      <c r="P2194" s="84"/>
      <c r="Q2194" s="86"/>
      <c r="R2194" s="86"/>
      <c r="S2194" s="88"/>
      <c r="T2194" s="88"/>
      <c r="U2194" s="89"/>
      <c r="V2194" s="84"/>
      <c r="W2194" s="84"/>
    </row>
    <row r="2195">
      <c r="A2195" s="83"/>
      <c r="B2195" s="84"/>
      <c r="C2195" s="84"/>
      <c r="D2195" s="86"/>
      <c r="E2195" s="86"/>
      <c r="F2195" s="86"/>
      <c r="G2195" s="84"/>
      <c r="H2195" s="86"/>
      <c r="I2195" s="86"/>
      <c r="J2195" s="86"/>
      <c r="K2195" s="86"/>
      <c r="L2195" s="86"/>
      <c r="M2195" s="86"/>
      <c r="N2195" s="86"/>
      <c r="O2195" s="86"/>
      <c r="P2195" s="84"/>
      <c r="Q2195" s="86"/>
      <c r="R2195" s="86"/>
      <c r="S2195" s="88"/>
      <c r="T2195" s="88"/>
      <c r="U2195" s="89"/>
      <c r="V2195" s="84"/>
      <c r="W2195" s="84"/>
    </row>
    <row r="2196">
      <c r="A2196" s="83"/>
      <c r="B2196" s="84"/>
      <c r="C2196" s="84"/>
      <c r="D2196" s="86"/>
      <c r="E2196" s="86"/>
      <c r="F2196" s="86"/>
      <c r="G2196" s="84"/>
      <c r="H2196" s="86"/>
      <c r="I2196" s="86"/>
      <c r="J2196" s="86"/>
      <c r="K2196" s="86"/>
      <c r="L2196" s="86"/>
      <c r="M2196" s="86"/>
      <c r="N2196" s="86"/>
      <c r="O2196" s="86"/>
      <c r="P2196" s="84"/>
      <c r="Q2196" s="86"/>
      <c r="R2196" s="86"/>
      <c r="S2196" s="88"/>
      <c r="T2196" s="88"/>
      <c r="U2196" s="89"/>
      <c r="V2196" s="84"/>
      <c r="W2196" s="84"/>
    </row>
    <row r="2197">
      <c r="A2197" s="83"/>
      <c r="B2197" s="84"/>
      <c r="C2197" s="84"/>
      <c r="D2197" s="86"/>
      <c r="E2197" s="86"/>
      <c r="F2197" s="86"/>
      <c r="G2197" s="84"/>
      <c r="H2197" s="86"/>
      <c r="I2197" s="86"/>
      <c r="J2197" s="86"/>
      <c r="K2197" s="86"/>
      <c r="L2197" s="86"/>
      <c r="M2197" s="86"/>
      <c r="N2197" s="86"/>
      <c r="O2197" s="86"/>
      <c r="P2197" s="84"/>
      <c r="Q2197" s="86"/>
      <c r="R2197" s="86"/>
      <c r="S2197" s="88"/>
      <c r="T2197" s="88"/>
      <c r="U2197" s="89"/>
      <c r="V2197" s="84"/>
      <c r="W2197" s="84"/>
    </row>
    <row r="2198">
      <c r="A2198" s="83"/>
      <c r="B2198" s="84"/>
      <c r="C2198" s="84"/>
      <c r="D2198" s="86"/>
      <c r="E2198" s="86"/>
      <c r="F2198" s="86"/>
      <c r="G2198" s="84"/>
      <c r="H2198" s="86"/>
      <c r="I2198" s="86"/>
      <c r="J2198" s="86"/>
      <c r="K2198" s="86"/>
      <c r="L2198" s="86"/>
      <c r="M2198" s="86"/>
      <c r="N2198" s="86"/>
      <c r="O2198" s="86"/>
      <c r="P2198" s="84"/>
      <c r="Q2198" s="86"/>
      <c r="R2198" s="86"/>
      <c r="S2198" s="88"/>
      <c r="T2198" s="88"/>
      <c r="U2198" s="89"/>
      <c r="V2198" s="84"/>
      <c r="W2198" s="84"/>
    </row>
    <row r="2199">
      <c r="A2199" s="83"/>
      <c r="B2199" s="84"/>
      <c r="C2199" s="84"/>
      <c r="D2199" s="86"/>
      <c r="E2199" s="86"/>
      <c r="F2199" s="86"/>
      <c r="G2199" s="84"/>
      <c r="H2199" s="86"/>
      <c r="I2199" s="86"/>
      <c r="J2199" s="86"/>
      <c r="K2199" s="86"/>
      <c r="L2199" s="86"/>
      <c r="M2199" s="86"/>
      <c r="N2199" s="86"/>
      <c r="O2199" s="86"/>
      <c r="P2199" s="84"/>
      <c r="Q2199" s="86"/>
      <c r="R2199" s="86"/>
      <c r="S2199" s="88"/>
      <c r="T2199" s="88"/>
      <c r="U2199" s="89"/>
      <c r="V2199" s="84"/>
      <c r="W2199" s="84"/>
    </row>
    <row r="2200">
      <c r="A2200" s="83"/>
      <c r="B2200" s="84"/>
      <c r="C2200" s="84"/>
      <c r="D2200" s="86"/>
      <c r="E2200" s="86"/>
      <c r="F2200" s="86"/>
      <c r="G2200" s="84"/>
      <c r="H2200" s="86"/>
      <c r="I2200" s="86"/>
      <c r="J2200" s="86"/>
      <c r="K2200" s="86"/>
      <c r="L2200" s="86"/>
      <c r="M2200" s="86"/>
      <c r="N2200" s="86"/>
      <c r="O2200" s="86"/>
      <c r="P2200" s="84"/>
      <c r="Q2200" s="86"/>
      <c r="R2200" s="86"/>
      <c r="S2200" s="88"/>
      <c r="T2200" s="88"/>
      <c r="U2200" s="89"/>
      <c r="V2200" s="84"/>
      <c r="W2200" s="84"/>
    </row>
    <row r="2201">
      <c r="A2201" s="83"/>
      <c r="B2201" s="84"/>
      <c r="C2201" s="84"/>
      <c r="D2201" s="86"/>
      <c r="E2201" s="86"/>
      <c r="F2201" s="86"/>
      <c r="G2201" s="84"/>
      <c r="H2201" s="86"/>
      <c r="I2201" s="86"/>
      <c r="J2201" s="86"/>
      <c r="K2201" s="86"/>
      <c r="L2201" s="86"/>
      <c r="M2201" s="86"/>
      <c r="N2201" s="86"/>
      <c r="O2201" s="86"/>
      <c r="P2201" s="84"/>
      <c r="Q2201" s="86"/>
      <c r="R2201" s="86"/>
      <c r="S2201" s="88"/>
      <c r="T2201" s="88"/>
      <c r="U2201" s="89"/>
      <c r="V2201" s="84"/>
      <c r="W2201" s="84"/>
    </row>
    <row r="2202">
      <c r="A2202" s="83"/>
      <c r="B2202" s="84"/>
      <c r="C2202" s="84"/>
      <c r="D2202" s="86"/>
      <c r="E2202" s="86"/>
      <c r="F2202" s="86"/>
      <c r="G2202" s="84"/>
      <c r="H2202" s="86"/>
      <c r="I2202" s="86"/>
      <c r="J2202" s="86"/>
      <c r="K2202" s="86"/>
      <c r="L2202" s="86"/>
      <c r="M2202" s="86"/>
      <c r="N2202" s="86"/>
      <c r="O2202" s="86"/>
      <c r="P2202" s="84"/>
      <c r="Q2202" s="86"/>
      <c r="R2202" s="86"/>
      <c r="S2202" s="88"/>
      <c r="T2202" s="88"/>
      <c r="U2202" s="89"/>
      <c r="V2202" s="84"/>
      <c r="W2202" s="84"/>
    </row>
    <row r="2203">
      <c r="A2203" s="83"/>
      <c r="B2203" s="84"/>
      <c r="C2203" s="84"/>
      <c r="D2203" s="86"/>
      <c r="E2203" s="86"/>
      <c r="F2203" s="86"/>
      <c r="G2203" s="84"/>
      <c r="H2203" s="86"/>
      <c r="I2203" s="86"/>
      <c r="J2203" s="86"/>
      <c r="K2203" s="86"/>
      <c r="L2203" s="86"/>
      <c r="M2203" s="86"/>
      <c r="N2203" s="86"/>
      <c r="O2203" s="86"/>
      <c r="P2203" s="84"/>
      <c r="Q2203" s="86"/>
      <c r="R2203" s="86"/>
      <c r="S2203" s="88"/>
      <c r="T2203" s="88"/>
      <c r="U2203" s="89"/>
      <c r="V2203" s="84"/>
      <c r="W2203" s="84"/>
    </row>
    <row r="2204">
      <c r="A2204" s="83"/>
      <c r="B2204" s="84"/>
      <c r="C2204" s="84"/>
      <c r="D2204" s="86"/>
      <c r="E2204" s="86"/>
      <c r="F2204" s="86"/>
      <c r="G2204" s="84"/>
      <c r="H2204" s="86"/>
      <c r="I2204" s="86"/>
      <c r="J2204" s="86"/>
      <c r="K2204" s="86"/>
      <c r="L2204" s="86"/>
      <c r="M2204" s="86"/>
      <c r="N2204" s="86"/>
      <c r="O2204" s="86"/>
      <c r="P2204" s="84"/>
      <c r="Q2204" s="86"/>
      <c r="R2204" s="86"/>
      <c r="S2204" s="88"/>
      <c r="T2204" s="88"/>
      <c r="U2204" s="89"/>
      <c r="V2204" s="84"/>
      <c r="W2204" s="84"/>
    </row>
    <row r="2205">
      <c r="A2205" s="83"/>
      <c r="B2205" s="84"/>
      <c r="C2205" s="84"/>
      <c r="D2205" s="86"/>
      <c r="E2205" s="86"/>
      <c r="F2205" s="86"/>
      <c r="G2205" s="84"/>
      <c r="H2205" s="86"/>
      <c r="I2205" s="86"/>
      <c r="J2205" s="86"/>
      <c r="K2205" s="86"/>
      <c r="L2205" s="86"/>
      <c r="M2205" s="86"/>
      <c r="N2205" s="86"/>
      <c r="O2205" s="86"/>
      <c r="P2205" s="84"/>
      <c r="Q2205" s="86"/>
      <c r="R2205" s="86"/>
      <c r="S2205" s="88"/>
      <c r="T2205" s="88"/>
      <c r="U2205" s="89"/>
      <c r="V2205" s="84"/>
      <c r="W2205" s="84"/>
    </row>
    <row r="2206">
      <c r="A2206" s="83"/>
      <c r="B2206" s="84"/>
      <c r="C2206" s="84"/>
      <c r="D2206" s="86"/>
      <c r="E2206" s="86"/>
      <c r="F2206" s="86"/>
      <c r="G2206" s="84"/>
      <c r="H2206" s="86"/>
      <c r="I2206" s="86"/>
      <c r="J2206" s="86"/>
      <c r="K2206" s="86"/>
      <c r="L2206" s="86"/>
      <c r="M2206" s="86"/>
      <c r="N2206" s="86"/>
      <c r="O2206" s="86"/>
      <c r="P2206" s="84"/>
      <c r="Q2206" s="86"/>
      <c r="R2206" s="86"/>
      <c r="S2206" s="88"/>
      <c r="T2206" s="88"/>
      <c r="U2206" s="89"/>
      <c r="V2206" s="84"/>
      <c r="W2206" s="84"/>
    </row>
    <row r="2207">
      <c r="A2207" s="83"/>
      <c r="B2207" s="84"/>
      <c r="C2207" s="84"/>
      <c r="D2207" s="86"/>
      <c r="E2207" s="86"/>
      <c r="F2207" s="86"/>
      <c r="G2207" s="84"/>
      <c r="H2207" s="86"/>
      <c r="I2207" s="86"/>
      <c r="J2207" s="86"/>
      <c r="K2207" s="86"/>
      <c r="L2207" s="86"/>
      <c r="M2207" s="86"/>
      <c r="N2207" s="86"/>
      <c r="O2207" s="86"/>
      <c r="P2207" s="84"/>
      <c r="Q2207" s="86"/>
      <c r="R2207" s="86"/>
      <c r="S2207" s="88"/>
      <c r="T2207" s="88"/>
      <c r="U2207" s="89"/>
      <c r="V2207" s="84"/>
      <c r="W2207" s="84"/>
    </row>
    <row r="2208">
      <c r="A2208" s="83"/>
      <c r="B2208" s="84"/>
      <c r="C2208" s="84"/>
      <c r="D2208" s="86"/>
      <c r="E2208" s="86"/>
      <c r="F2208" s="86"/>
      <c r="G2208" s="84"/>
      <c r="H2208" s="86"/>
      <c r="I2208" s="86"/>
      <c r="J2208" s="86"/>
      <c r="K2208" s="86"/>
      <c r="L2208" s="86"/>
      <c r="M2208" s="86"/>
      <c r="N2208" s="86"/>
      <c r="O2208" s="86"/>
      <c r="P2208" s="84"/>
      <c r="Q2208" s="86"/>
      <c r="R2208" s="86"/>
      <c r="S2208" s="88"/>
      <c r="T2208" s="88"/>
      <c r="U2208" s="89"/>
      <c r="V2208" s="84"/>
      <c r="W2208" s="84"/>
    </row>
    <row r="2209">
      <c r="A2209" s="83"/>
      <c r="B2209" s="84"/>
      <c r="C2209" s="84"/>
      <c r="D2209" s="86"/>
      <c r="E2209" s="86"/>
      <c r="F2209" s="86"/>
      <c r="G2209" s="84"/>
      <c r="H2209" s="86"/>
      <c r="I2209" s="86"/>
      <c r="J2209" s="86"/>
      <c r="K2209" s="86"/>
      <c r="L2209" s="86"/>
      <c r="M2209" s="86"/>
      <c r="N2209" s="86"/>
      <c r="O2209" s="86"/>
      <c r="P2209" s="84"/>
      <c r="Q2209" s="86"/>
      <c r="R2209" s="86"/>
      <c r="S2209" s="88"/>
      <c r="T2209" s="88"/>
      <c r="U2209" s="89"/>
      <c r="V2209" s="84"/>
      <c r="W2209" s="84"/>
    </row>
    <row r="2210">
      <c r="A2210" s="83"/>
      <c r="B2210" s="84"/>
      <c r="C2210" s="84"/>
      <c r="D2210" s="86"/>
      <c r="E2210" s="86"/>
      <c r="F2210" s="86"/>
      <c r="G2210" s="84"/>
      <c r="H2210" s="86"/>
      <c r="I2210" s="86"/>
      <c r="J2210" s="86"/>
      <c r="K2210" s="86"/>
      <c r="L2210" s="86"/>
      <c r="M2210" s="86"/>
      <c r="N2210" s="86"/>
      <c r="O2210" s="86"/>
      <c r="P2210" s="84"/>
      <c r="Q2210" s="86"/>
      <c r="R2210" s="86"/>
      <c r="S2210" s="88"/>
      <c r="T2210" s="88"/>
      <c r="U2210" s="89"/>
      <c r="V2210" s="84"/>
      <c r="W2210" s="84"/>
    </row>
    <row r="2211">
      <c r="A2211" s="83"/>
      <c r="B2211" s="84"/>
      <c r="C2211" s="84"/>
      <c r="D2211" s="86"/>
      <c r="E2211" s="86"/>
      <c r="F2211" s="86"/>
      <c r="G2211" s="84"/>
      <c r="H2211" s="86"/>
      <c r="I2211" s="86"/>
      <c r="J2211" s="86"/>
      <c r="K2211" s="86"/>
      <c r="L2211" s="86"/>
      <c r="M2211" s="86"/>
      <c r="N2211" s="86"/>
      <c r="O2211" s="86"/>
      <c r="P2211" s="84"/>
      <c r="Q2211" s="86"/>
      <c r="R2211" s="86"/>
      <c r="S2211" s="88"/>
      <c r="T2211" s="88"/>
      <c r="U2211" s="89"/>
      <c r="V2211" s="84"/>
      <c r="W2211" s="84"/>
    </row>
    <row r="2212">
      <c r="A2212" s="83"/>
      <c r="B2212" s="84"/>
      <c r="C2212" s="84"/>
      <c r="D2212" s="86"/>
      <c r="E2212" s="86"/>
      <c r="F2212" s="86"/>
      <c r="G2212" s="84"/>
      <c r="H2212" s="86"/>
      <c r="I2212" s="86"/>
      <c r="J2212" s="86"/>
      <c r="K2212" s="86"/>
      <c r="L2212" s="86"/>
      <c r="M2212" s="86"/>
      <c r="N2212" s="86"/>
      <c r="O2212" s="86"/>
      <c r="P2212" s="84"/>
      <c r="Q2212" s="86"/>
      <c r="R2212" s="86"/>
      <c r="S2212" s="88"/>
      <c r="T2212" s="88"/>
      <c r="U2212" s="89"/>
      <c r="V2212" s="84"/>
      <c r="W2212" s="84"/>
    </row>
    <row r="2213">
      <c r="A2213" s="83"/>
      <c r="B2213" s="84"/>
      <c r="C2213" s="84"/>
      <c r="D2213" s="86"/>
      <c r="E2213" s="86"/>
      <c r="F2213" s="86"/>
      <c r="G2213" s="84"/>
      <c r="H2213" s="86"/>
      <c r="I2213" s="86"/>
      <c r="J2213" s="86"/>
      <c r="K2213" s="86"/>
      <c r="L2213" s="86"/>
      <c r="M2213" s="86"/>
      <c r="N2213" s="86"/>
      <c r="O2213" s="86"/>
      <c r="P2213" s="84"/>
      <c r="Q2213" s="86"/>
      <c r="R2213" s="86"/>
      <c r="S2213" s="88"/>
      <c r="T2213" s="88"/>
      <c r="U2213" s="89"/>
      <c r="V2213" s="84"/>
      <c r="W2213" s="84"/>
    </row>
    <row r="2214">
      <c r="A2214" s="83"/>
      <c r="B2214" s="84"/>
      <c r="C2214" s="84"/>
      <c r="D2214" s="86"/>
      <c r="E2214" s="86"/>
      <c r="F2214" s="86"/>
      <c r="G2214" s="84"/>
      <c r="H2214" s="86"/>
      <c r="I2214" s="86"/>
      <c r="J2214" s="86"/>
      <c r="K2214" s="86"/>
      <c r="L2214" s="86"/>
      <c r="M2214" s="86"/>
      <c r="N2214" s="86"/>
      <c r="O2214" s="86"/>
      <c r="P2214" s="84"/>
      <c r="Q2214" s="86"/>
      <c r="R2214" s="86"/>
      <c r="S2214" s="88"/>
      <c r="T2214" s="88"/>
      <c r="U2214" s="89"/>
      <c r="V2214" s="84"/>
      <c r="W2214" s="84"/>
    </row>
    <row r="2215">
      <c r="A2215" s="83"/>
      <c r="B2215" s="84"/>
      <c r="C2215" s="84"/>
      <c r="D2215" s="86"/>
      <c r="E2215" s="86"/>
      <c r="F2215" s="86"/>
      <c r="G2215" s="84"/>
      <c r="H2215" s="86"/>
      <c r="I2215" s="86"/>
      <c r="J2215" s="86"/>
      <c r="K2215" s="86"/>
      <c r="L2215" s="86"/>
      <c r="M2215" s="86"/>
      <c r="N2215" s="86"/>
      <c r="O2215" s="86"/>
      <c r="P2215" s="84"/>
      <c r="Q2215" s="86"/>
      <c r="R2215" s="86"/>
      <c r="S2215" s="88"/>
      <c r="T2215" s="88"/>
      <c r="U2215" s="89"/>
      <c r="V2215" s="84"/>
      <c r="W2215" s="84"/>
    </row>
    <row r="2216">
      <c r="A2216" s="83"/>
      <c r="B2216" s="84"/>
      <c r="C2216" s="84"/>
      <c r="D2216" s="86"/>
      <c r="E2216" s="86"/>
      <c r="F2216" s="86"/>
      <c r="G2216" s="84"/>
      <c r="H2216" s="86"/>
      <c r="I2216" s="86"/>
      <c r="J2216" s="86"/>
      <c r="K2216" s="86"/>
      <c r="L2216" s="86"/>
      <c r="M2216" s="86"/>
      <c r="N2216" s="86"/>
      <c r="O2216" s="86"/>
      <c r="P2216" s="84"/>
      <c r="Q2216" s="86"/>
      <c r="R2216" s="86"/>
      <c r="S2216" s="88"/>
      <c r="T2216" s="88"/>
      <c r="U2216" s="89"/>
      <c r="V2216" s="84"/>
      <c r="W2216" s="84"/>
    </row>
    <row r="2217">
      <c r="A2217" s="83"/>
      <c r="B2217" s="84"/>
      <c r="C2217" s="84"/>
      <c r="D2217" s="86"/>
      <c r="E2217" s="86"/>
      <c r="F2217" s="86"/>
      <c r="G2217" s="84"/>
      <c r="H2217" s="86"/>
      <c r="I2217" s="86"/>
      <c r="J2217" s="86"/>
      <c r="K2217" s="86"/>
      <c r="L2217" s="86"/>
      <c r="M2217" s="86"/>
      <c r="N2217" s="86"/>
      <c r="O2217" s="86"/>
      <c r="P2217" s="84"/>
      <c r="Q2217" s="86"/>
      <c r="R2217" s="86"/>
      <c r="S2217" s="88"/>
      <c r="T2217" s="88"/>
      <c r="U2217" s="89"/>
      <c r="V2217" s="84"/>
      <c r="W2217" s="84"/>
    </row>
    <row r="2218">
      <c r="A2218" s="83"/>
      <c r="B2218" s="84"/>
      <c r="C2218" s="84"/>
      <c r="D2218" s="86"/>
      <c r="E2218" s="86"/>
      <c r="F2218" s="86"/>
      <c r="G2218" s="84"/>
      <c r="H2218" s="86"/>
      <c r="I2218" s="86"/>
      <c r="J2218" s="86"/>
      <c r="K2218" s="86"/>
      <c r="L2218" s="86"/>
      <c r="M2218" s="86"/>
      <c r="N2218" s="86"/>
      <c r="O2218" s="86"/>
      <c r="P2218" s="84"/>
      <c r="Q2218" s="86"/>
      <c r="R2218" s="86"/>
      <c r="S2218" s="88"/>
      <c r="T2218" s="88"/>
      <c r="U2218" s="89"/>
      <c r="V2218" s="84"/>
      <c r="W2218" s="84"/>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6.0" topLeftCell="A7" activePane="bottomLeft" state="frozen"/>
      <selection activeCell="B8" sqref="B8" pane="bottomLeft"/>
    </sheetView>
  </sheetViews>
  <sheetFormatPr customHeight="1" defaultColWidth="12.63" defaultRowHeight="15.75"/>
  <cols>
    <col customWidth="1" min="1" max="1" width="10.88"/>
    <col customWidth="1" min="2" max="2" width="8.75"/>
    <col customWidth="1" min="3" max="3" width="6.13"/>
    <col customWidth="1" min="4" max="4" width="7.63"/>
    <col customWidth="1" min="5" max="5" width="8.63"/>
    <col customWidth="1" min="7" max="7" width="6.5"/>
    <col customWidth="1" min="8" max="8" width="7.5"/>
    <col customWidth="1" min="9" max="9" width="6.88"/>
    <col customWidth="1" min="10" max="10" width="15.25"/>
    <col customWidth="1" min="11" max="11" width="8.38"/>
    <col customWidth="1" min="12" max="14" width="6.0"/>
    <col customWidth="1" min="15" max="15" width="7.63"/>
    <col customWidth="1" min="16" max="16" width="12.5"/>
    <col customWidth="1" min="17" max="17" width="8.38"/>
    <col customWidth="1" min="18" max="18" width="13.0"/>
    <col customWidth="1" min="19" max="19" width="13.25"/>
    <col customWidth="1" min="20" max="21" width="13.0"/>
    <col customWidth="1" min="22" max="22" width="9.88"/>
    <col customWidth="1" min="23" max="23" width="9.38"/>
    <col customWidth="1" min="24" max="24" width="17.0"/>
  </cols>
  <sheetData>
    <row r="1">
      <c r="A1" s="92" t="s">
        <v>4544</v>
      </c>
      <c r="B1" s="93" t="s">
        <v>4545</v>
      </c>
      <c r="C1" s="94"/>
      <c r="D1" s="95"/>
      <c r="E1" s="96"/>
      <c r="F1" s="97"/>
      <c r="G1" s="95"/>
      <c r="H1" s="95"/>
      <c r="I1" s="95"/>
      <c r="J1" s="95"/>
      <c r="K1" s="95"/>
      <c r="L1" s="95"/>
      <c r="M1" s="95"/>
      <c r="N1" s="95"/>
      <c r="O1" s="95"/>
      <c r="P1" s="95"/>
      <c r="Q1" s="95"/>
      <c r="R1" s="98"/>
      <c r="S1" s="95"/>
      <c r="T1" s="99"/>
      <c r="V1" s="100"/>
      <c r="W1" s="101"/>
      <c r="X1" s="95"/>
      <c r="Y1" s="95"/>
      <c r="Z1" s="95"/>
      <c r="AA1" s="95"/>
      <c r="AB1" s="95"/>
      <c r="AC1" s="95"/>
      <c r="AD1" s="95"/>
      <c r="AE1" s="95"/>
      <c r="AF1" s="95"/>
      <c r="AG1" s="95"/>
      <c r="AH1" s="95"/>
      <c r="AI1" s="95"/>
      <c r="AJ1" s="95"/>
      <c r="AK1" s="95"/>
      <c r="AL1" s="95"/>
    </row>
    <row r="2">
      <c r="A2" s="102" t="s">
        <v>4546</v>
      </c>
      <c r="B2" s="95"/>
      <c r="C2" s="94"/>
      <c r="D2" s="95"/>
      <c r="E2" s="96"/>
      <c r="F2" s="97"/>
      <c r="G2" s="95"/>
      <c r="H2" s="95"/>
      <c r="I2" s="95"/>
      <c r="J2" s="95"/>
      <c r="K2" s="95"/>
      <c r="L2" s="95"/>
      <c r="M2" s="95"/>
      <c r="N2" s="95"/>
      <c r="O2" s="95"/>
      <c r="P2" s="95"/>
      <c r="Q2" s="95"/>
      <c r="R2" s="98"/>
      <c r="S2" s="95"/>
      <c r="T2" s="99"/>
      <c r="V2" s="100" t="s">
        <v>4547</v>
      </c>
      <c r="W2" s="103" t="s">
        <v>4548</v>
      </c>
      <c r="X2" s="95"/>
      <c r="Y2" s="95"/>
      <c r="Z2" s="95"/>
      <c r="AA2" s="95"/>
      <c r="AB2" s="95"/>
      <c r="AC2" s="95"/>
      <c r="AD2" s="95"/>
      <c r="AE2" s="95"/>
      <c r="AF2" s="95"/>
      <c r="AG2" s="95"/>
      <c r="AH2" s="95"/>
      <c r="AI2" s="95"/>
      <c r="AJ2" s="95"/>
      <c r="AK2" s="95"/>
      <c r="AL2" s="95"/>
    </row>
    <row r="3">
      <c r="A3" s="42" t="s">
        <v>4549</v>
      </c>
      <c r="B3" s="95"/>
      <c r="C3" s="94"/>
      <c r="D3" s="95"/>
      <c r="E3" s="104"/>
      <c r="F3" s="97"/>
      <c r="G3" s="95"/>
      <c r="H3" s="95"/>
      <c r="I3" s="95"/>
      <c r="J3" s="95"/>
      <c r="K3" s="95"/>
      <c r="L3" s="95"/>
      <c r="M3" s="95"/>
      <c r="N3" s="95"/>
      <c r="O3" s="95"/>
      <c r="P3" s="95"/>
      <c r="Q3" s="95"/>
      <c r="R3" s="42" t="s">
        <v>4550</v>
      </c>
      <c r="S3" s="95"/>
      <c r="T3" s="99"/>
      <c r="U3" s="99"/>
      <c r="V3" s="95"/>
      <c r="X3" s="95"/>
      <c r="Y3" s="95"/>
      <c r="Z3" s="95"/>
      <c r="AA3" s="95"/>
      <c r="AB3" s="95"/>
      <c r="AC3" s="95"/>
      <c r="AD3" s="95"/>
      <c r="AE3" s="95"/>
      <c r="AF3" s="95"/>
      <c r="AG3" s="95"/>
      <c r="AH3" s="95"/>
      <c r="AI3" s="95"/>
      <c r="AJ3" s="95"/>
      <c r="AK3" s="95"/>
      <c r="AL3" s="95"/>
    </row>
    <row r="4">
      <c r="A4" s="105" t="s">
        <v>4551</v>
      </c>
      <c r="B4" s="44"/>
      <c r="C4" s="106"/>
      <c r="D4" s="106" t="s">
        <v>4552</v>
      </c>
      <c r="E4" s="107" t="s">
        <v>4553</v>
      </c>
      <c r="F4" s="99"/>
      <c r="G4" s="100"/>
      <c r="H4" s="100"/>
      <c r="I4" s="100"/>
      <c r="J4" s="100" t="s">
        <v>4554</v>
      </c>
      <c r="K4" s="100" t="s">
        <v>4555</v>
      </c>
      <c r="L4" s="100"/>
      <c r="M4" s="100"/>
      <c r="N4" s="100"/>
      <c r="O4" s="100"/>
      <c r="P4" s="100"/>
      <c r="Q4" s="100" t="s">
        <v>4556</v>
      </c>
      <c r="R4" s="100" t="s">
        <v>4557</v>
      </c>
      <c r="S4" s="100" t="s">
        <v>4557</v>
      </c>
      <c r="T4" s="100" t="s">
        <v>4557</v>
      </c>
      <c r="U4" s="100" t="s">
        <v>4557</v>
      </c>
      <c r="V4" s="42" t="s">
        <v>4558</v>
      </c>
      <c r="W4" s="100" t="s">
        <v>4559</v>
      </c>
      <c r="X4" s="42" t="s">
        <v>4560</v>
      </c>
      <c r="Y4" s="44"/>
      <c r="Z4" s="44"/>
      <c r="AA4" s="44"/>
      <c r="AB4" s="44"/>
      <c r="AC4" s="44"/>
      <c r="AD4" s="44"/>
      <c r="AE4" s="44"/>
      <c r="AF4" s="44"/>
      <c r="AG4" s="44"/>
      <c r="AH4" s="44"/>
      <c r="AI4" s="44"/>
      <c r="AJ4" s="44"/>
      <c r="AK4" s="44"/>
      <c r="AL4" s="44"/>
    </row>
    <row r="5">
      <c r="A5" s="108" t="str">
        <f>IF(ISBLANK(B5), "", IFERROR(VLOOKUP(B5, STOCKS!A:W, 2, FALSE), ""))</f>
        <v/>
      </c>
      <c r="B5" s="109" t="s">
        <v>4561</v>
      </c>
      <c r="C5" s="110" t="str">
        <f>IFERROR(__xludf.DUMMYFUNCTION("IF(ISBLANK(B5), """", IF(ISBLANK($B$1), """", IMPORTXML('公式表'!$A$2&amp;B5&amp;'公式表'!$A$3, '公式表'!$A$13)))"),"#N/A")</f>
        <v>#N/A</v>
      </c>
      <c r="D5" s="111"/>
      <c r="E5" s="112" t="str">
        <f>IF(ISBLANK(D5),"",D5*1.01)</f>
        <v/>
      </c>
      <c r="F5" s="113" t="str">
        <f>IF(ISBLANK(B5), "", (C5/D5)-1)</f>
        <v>#N/A</v>
      </c>
      <c r="G5" s="114" t="str">
        <f>IF(ISBLANK(B5), "", IFERROR(VLOOKUP(B5, STOCKS!A:W, 10, FALSE), ""))</f>
        <v/>
      </c>
      <c r="H5" s="114" t="str">
        <f>IF(ISBLANK(B5), "", IFERROR(VLOOKUP(B5, STOCKS!A:W, 11, FALSE), ""))</f>
        <v/>
      </c>
      <c r="I5" s="114" t="str">
        <f>IF(ISBLANK(B5), "", IFERROR(VLOOKUP(B5, STOCKS!A:W, 20, FALSE), ""))</f>
        <v/>
      </c>
      <c r="J5" s="114" t="str">
        <f>IF(ISBLANK(B5), "", IFERROR(VLOOKUP(B5, category!A:C, 3, FALSE), ""))</f>
        <v/>
      </c>
      <c r="K5" s="115">
        <v>46078.0</v>
      </c>
      <c r="L5" s="115"/>
      <c r="M5" s="115"/>
      <c r="N5" s="115"/>
      <c r="O5" s="113" t="str">
        <f>IF(ISBLANK(B5), "", (N5/D5)-1)</f>
        <v>#DIV/0!</v>
      </c>
      <c r="P5" s="99"/>
      <c r="Q5" s="115">
        <v>46078.0</v>
      </c>
      <c r="R5" s="111"/>
      <c r="S5" s="114"/>
      <c r="T5" s="113"/>
      <c r="U5" s="113"/>
      <c r="V5" s="116"/>
      <c r="W5" s="114"/>
      <c r="X5" s="116" t="str">
        <f>IF(ISBLANK(B5), "", IFERROR(VLOOKUP(B5, STOCKS!A:W, 22, FALSE), ""))</f>
        <v/>
      </c>
      <c r="Y5" s="114"/>
      <c r="Z5" s="114"/>
      <c r="AA5" s="114"/>
      <c r="AB5" s="114"/>
      <c r="AC5" s="114"/>
      <c r="AD5" s="114"/>
      <c r="AE5" s="114"/>
      <c r="AF5" s="114"/>
      <c r="AG5" s="114"/>
      <c r="AH5" s="114"/>
      <c r="AI5" s="114"/>
      <c r="AJ5" s="114"/>
      <c r="AK5" s="114"/>
      <c r="AL5" s="117"/>
    </row>
    <row r="6">
      <c r="A6" s="118" t="s">
        <v>4562</v>
      </c>
      <c r="B6" s="119" t="s">
        <v>4563</v>
      </c>
      <c r="C6" s="120" t="s">
        <v>493</v>
      </c>
      <c r="D6" s="121" t="s">
        <v>4564</v>
      </c>
      <c r="E6" s="121" t="s">
        <v>4565</v>
      </c>
      <c r="F6" s="122" t="s">
        <v>4566</v>
      </c>
      <c r="G6" s="121" t="s">
        <v>4567</v>
      </c>
      <c r="H6" s="121" t="s">
        <v>4568</v>
      </c>
      <c r="I6" s="120" t="s">
        <v>4569</v>
      </c>
      <c r="J6" s="121" t="s">
        <v>4570</v>
      </c>
      <c r="K6" s="123" t="s">
        <v>4571</v>
      </c>
      <c r="L6" s="124" t="s">
        <v>4572</v>
      </c>
      <c r="M6" s="124" t="s">
        <v>4573</v>
      </c>
      <c r="N6" s="124" t="s">
        <v>4574</v>
      </c>
      <c r="O6" s="124" t="s">
        <v>4575</v>
      </c>
      <c r="P6" s="124" t="s">
        <v>4576</v>
      </c>
      <c r="Q6" s="124" t="s">
        <v>4577</v>
      </c>
      <c r="R6" s="125" t="s">
        <v>4578</v>
      </c>
      <c r="S6" s="126" t="s">
        <v>4579</v>
      </c>
      <c r="T6" s="125" t="s">
        <v>4580</v>
      </c>
      <c r="U6" s="125" t="s">
        <v>4581</v>
      </c>
      <c r="V6" s="121" t="s">
        <v>4582</v>
      </c>
      <c r="W6" s="121" t="s">
        <v>4583</v>
      </c>
      <c r="X6" s="127" t="s">
        <v>4584</v>
      </c>
      <c r="Y6" s="127"/>
      <c r="Z6" s="127"/>
      <c r="AA6" s="127"/>
      <c r="AB6" s="127"/>
      <c r="AC6" s="127"/>
      <c r="AD6" s="127"/>
      <c r="AE6" s="127"/>
      <c r="AF6" s="127"/>
      <c r="AG6" s="127"/>
      <c r="AH6" s="127"/>
      <c r="AI6" s="127"/>
      <c r="AJ6" s="127"/>
      <c r="AK6" s="127"/>
      <c r="AL6" s="127"/>
    </row>
    <row r="7">
      <c r="A7" s="128" t="str">
        <f>IF(ISBLANK(B7), "", IFERROR(VLOOKUP(B7, STOCKS!A:W, 2, FALSE), ""))</f>
        <v>鈞寶</v>
      </c>
      <c r="B7" s="105" t="s">
        <v>794</v>
      </c>
      <c r="C7" s="129">
        <f>IFERROR(__xludf.DUMMYFUNCTION("IF(ISBLANK(B7), """", IF(ISBLANK($B$1), """", IMPORTXML('公式表'!$A$2&amp;B7&amp;'公式表'!$A$3, '公式表'!$A$13)))"),48.0)</f>
        <v>48</v>
      </c>
      <c r="D7" s="100">
        <v>57.5</v>
      </c>
      <c r="E7" s="130">
        <f t="shared" ref="E7:E14" si="1">IF(ISBLANK(D7),"",D7*1.01)</f>
        <v>58.075</v>
      </c>
      <c r="F7" s="99">
        <f t="shared" ref="F7:F14" si="2">IF(ISBLANK(B7), "", (C7/D7)-1)</f>
        <v>-0.1652173913</v>
      </c>
      <c r="G7" s="44">
        <f>IF(ISBLANK(B7), "", IFERROR(VLOOKUP(B7, STOCKS!A:W, 10, FALSE), ""))</f>
        <v>1906</v>
      </c>
      <c r="H7" s="44">
        <f>IF(ISBLANK(B7), "", IFERROR(VLOOKUP(B7, STOCKS!A:W, 11, FALSE), ""))</f>
        <v>2.17</v>
      </c>
      <c r="I7" s="44">
        <f>IF(ISBLANK(B7), "", IFERROR(VLOOKUP(B7, STOCKS!A:W, 20, FALSE), ""))</f>
        <v>44.23</v>
      </c>
      <c r="J7" s="44" t="str">
        <f>IF(ISBLANK(B7), "", IFERROR(VLOOKUP(B7, category!A:C, 3, FALSE), ""))</f>
        <v>被動元件-MLCC</v>
      </c>
      <c r="K7" s="131">
        <v>46043.0</v>
      </c>
      <c r="L7" s="131"/>
      <c r="M7" s="131"/>
      <c r="N7" s="131"/>
      <c r="O7" s="113">
        <f t="shared" ref="O7:O14" si="3">IF(ISBLANK(B7), "", (N7/D7)-1)</f>
        <v>-1</v>
      </c>
      <c r="P7" s="100" t="s">
        <v>191</v>
      </c>
      <c r="Q7" s="131"/>
      <c r="R7" s="132"/>
      <c r="S7" s="44"/>
      <c r="T7" s="99"/>
      <c r="U7" s="99"/>
      <c r="V7" s="95"/>
      <c r="W7" s="100"/>
      <c r="X7" s="95" t="str">
        <f>IF(ISBLANK(B7), "", IFERROR(VLOOKUP(B7, STOCKS!A:W, 22, FALSE), ""))</f>
        <v/>
      </c>
      <c r="Y7" s="44"/>
      <c r="Z7" s="44"/>
      <c r="AA7" s="44"/>
      <c r="AB7" s="44"/>
      <c r="AC7" s="44"/>
      <c r="AD7" s="44"/>
      <c r="AE7" s="44"/>
      <c r="AF7" s="44"/>
      <c r="AG7" s="44"/>
      <c r="AH7" s="44"/>
      <c r="AI7" s="44"/>
      <c r="AJ7" s="44"/>
      <c r="AK7" s="44"/>
      <c r="AL7" s="44"/>
    </row>
    <row r="8">
      <c r="A8" s="128" t="str">
        <f>IF(ISBLANK(B8), "", IFERROR(VLOOKUP(B8, STOCKS!A:W, 2, FALSE), ""))</f>
        <v>南茂</v>
      </c>
      <c r="B8" s="105" t="s">
        <v>2831</v>
      </c>
      <c r="C8" s="129">
        <f>IFERROR(__xludf.DUMMYFUNCTION("IF(ISBLANK(B8), """", IF(ISBLANK($B$1), """", IMPORTXML('公式表'!$A$2&amp;B8&amp;'公式表'!$A$3, '公式表'!$A$13)))"),79.8)</f>
        <v>79.8</v>
      </c>
      <c r="D8" s="100">
        <v>69.4</v>
      </c>
      <c r="E8" s="130">
        <f t="shared" si="1"/>
        <v>70.094</v>
      </c>
      <c r="F8" s="99">
        <f t="shared" si="2"/>
        <v>0.1498559078</v>
      </c>
      <c r="G8" s="44">
        <f>IF(ISBLANK(B8), "", IFERROR(VLOOKUP(B8, STOCKS!A:W, 10, FALSE), ""))</f>
        <v>43671</v>
      </c>
      <c r="H8" s="44">
        <f>IF(ISBLANK(B8), "", IFERROR(VLOOKUP(B8, STOCKS!A:W, 11, FALSE), ""))</f>
        <v>6.2</v>
      </c>
      <c r="I8" s="44">
        <f>IF(ISBLANK(B8), "", IFERROR(VLOOKUP(B8, STOCKS!A:W, 20, FALSE), ""))</f>
        <v>52.36</v>
      </c>
      <c r="J8" s="44" t="str">
        <f>IF(ISBLANK(B8), "", IFERROR(VLOOKUP(B8, category!A:C, 3, FALSE), ""))</f>
        <v>封測</v>
      </c>
      <c r="K8" s="131">
        <v>46043.0</v>
      </c>
      <c r="L8" s="100">
        <v>85.0</v>
      </c>
      <c r="M8" s="131"/>
      <c r="N8" s="131"/>
      <c r="O8" s="113">
        <f t="shared" si="3"/>
        <v>-1</v>
      </c>
      <c r="P8" s="100" t="s">
        <v>191</v>
      </c>
      <c r="Q8" s="131"/>
      <c r="R8" s="133">
        <v>0.45</v>
      </c>
      <c r="S8" s="100">
        <v>0.71</v>
      </c>
      <c r="T8" s="134">
        <v>0.0395</v>
      </c>
      <c r="U8" s="134">
        <v>0.3123</v>
      </c>
      <c r="V8" s="95"/>
      <c r="W8" s="100"/>
      <c r="X8" s="95" t="str">
        <f>IF(ISBLANK(B8), "", IFERROR(VLOOKUP(B8, STOCKS!A:W, 22, FALSE), ""))</f>
        <v/>
      </c>
      <c r="Y8" s="44"/>
      <c r="Z8" s="44"/>
      <c r="AA8" s="44"/>
      <c r="AB8" s="44"/>
      <c r="AC8" s="44"/>
      <c r="AD8" s="44"/>
      <c r="AE8" s="44"/>
      <c r="AF8" s="44"/>
      <c r="AG8" s="44"/>
      <c r="AH8" s="44"/>
      <c r="AI8" s="44"/>
      <c r="AJ8" s="44"/>
      <c r="AK8" s="44"/>
      <c r="AL8" s="44"/>
    </row>
    <row r="9">
      <c r="A9" s="128" t="str">
        <f>IF(ISBLANK(B9), "", IFERROR(VLOOKUP(B9, STOCKS!A:W, 2, FALSE), ""))</f>
        <v>世界</v>
      </c>
      <c r="B9" s="105" t="s">
        <v>2259</v>
      </c>
      <c r="C9" s="129">
        <f>IFERROR(__xludf.DUMMYFUNCTION("IF(ISBLANK(B9), """", IF(ISBLANK($B$1), """", IMPORTXML('公式表'!$A$2&amp;B9&amp;'公式表'!$A$3, '公式表'!$A$13)))"),145.0)</f>
        <v>145</v>
      </c>
      <c r="D9" s="100">
        <v>148.5</v>
      </c>
      <c r="E9" s="130">
        <f t="shared" si="1"/>
        <v>149.985</v>
      </c>
      <c r="F9" s="99">
        <f t="shared" si="2"/>
        <v>-0.02356902357</v>
      </c>
      <c r="G9" s="44">
        <f>IF(ISBLANK(B9), "", IFERROR(VLOOKUP(B9, STOCKS!A:W, 10, FALSE), ""))</f>
        <v>68635</v>
      </c>
      <c r="H9" s="44">
        <f>IF(ISBLANK(B9), "", IFERROR(VLOOKUP(B9, STOCKS!A:W, 11, FALSE), ""))</f>
        <v>3.68</v>
      </c>
      <c r="I9" s="44">
        <f>IF(ISBLANK(B9), "", IFERROR(VLOOKUP(B9, STOCKS!A:W, 20, FALSE), ""))</f>
        <v>53</v>
      </c>
      <c r="J9" s="44" t="str">
        <f>IF(ISBLANK(B9), "", IFERROR(VLOOKUP(B9, category!A:C, 3, FALSE), ""))</f>
        <v/>
      </c>
      <c r="K9" s="131">
        <v>46043.0</v>
      </c>
      <c r="L9" s="100"/>
      <c r="M9" s="100"/>
      <c r="N9" s="131"/>
      <c r="O9" s="113">
        <f t="shared" si="3"/>
        <v>-1</v>
      </c>
      <c r="P9" s="100" t="s">
        <v>191</v>
      </c>
      <c r="Q9" s="131"/>
      <c r="R9" s="133"/>
      <c r="S9" s="100"/>
      <c r="T9" s="134"/>
      <c r="U9" s="134"/>
      <c r="V9" s="95"/>
      <c r="W9" s="100"/>
      <c r="X9" s="95" t="str">
        <f>IF(ISBLANK(B9), "", IFERROR(VLOOKUP(B9, STOCKS!A:W, 22, FALSE), ""))</f>
        <v/>
      </c>
      <c r="Y9" s="44"/>
      <c r="Z9" s="44"/>
      <c r="AA9" s="44"/>
      <c r="AB9" s="44"/>
      <c r="AC9" s="44"/>
      <c r="AD9" s="44"/>
      <c r="AE9" s="44"/>
      <c r="AF9" s="44"/>
      <c r="AG9" s="44"/>
      <c r="AH9" s="44"/>
      <c r="AI9" s="44"/>
      <c r="AJ9" s="44"/>
      <c r="AK9" s="44"/>
      <c r="AL9" s="44"/>
    </row>
    <row r="10">
      <c r="A10" s="128" t="str">
        <f>IF(ISBLANK(B10), "", IFERROR(VLOOKUP(B10, STOCKS!A:W, 2, FALSE), ""))</f>
        <v>華邦電</v>
      </c>
      <c r="B10" s="105" t="s">
        <v>4101</v>
      </c>
      <c r="C10" s="129">
        <f>IFERROR(__xludf.DUMMYFUNCTION("IF(ISBLANK(B10), """", IF(ISBLANK($B$1), """", IMPORTXML('公式表'!$A$2&amp;B10&amp;'公式表'!$A$3, '公式表'!$A$13)))"),90.6)</f>
        <v>90.6</v>
      </c>
      <c r="D10" s="100">
        <v>130.0</v>
      </c>
      <c r="E10" s="130">
        <f t="shared" si="1"/>
        <v>131.3</v>
      </c>
      <c r="F10" s="99">
        <f t="shared" si="2"/>
        <v>-0.3030769231</v>
      </c>
      <c r="G10" s="44">
        <f>IF(ISBLANK(B10), "", IFERROR(VLOOKUP(B10, STOCKS!A:W, 10, FALSE), ""))</f>
        <v>164660</v>
      </c>
      <c r="H10" s="44">
        <f>IF(ISBLANK(B10), "", IFERROR(VLOOKUP(B10, STOCKS!A:W, 11, FALSE), ""))</f>
        <v>3.66</v>
      </c>
      <c r="I10" s="44">
        <f>IF(ISBLANK(B10), "", IFERROR(VLOOKUP(B10, STOCKS!A:W, 20, FALSE), ""))</f>
        <v>37.03</v>
      </c>
      <c r="J10" s="44" t="str">
        <f>IF(ISBLANK(B10), "", IFERROR(VLOOKUP(B10, category!A:C, 3, FALSE), ""))</f>
        <v>DIMM/DRAM</v>
      </c>
      <c r="K10" s="131">
        <v>46052.0</v>
      </c>
      <c r="L10" s="131"/>
      <c r="M10" s="100">
        <v>80.0</v>
      </c>
      <c r="N10" s="100">
        <v>89.5</v>
      </c>
      <c r="O10" s="113">
        <f t="shared" si="3"/>
        <v>-0.3115384615</v>
      </c>
      <c r="P10" s="100" t="s">
        <v>191</v>
      </c>
      <c r="Q10" s="131"/>
      <c r="R10" s="132"/>
      <c r="S10" s="44"/>
      <c r="T10" s="134"/>
      <c r="U10" s="134"/>
      <c r="V10" s="42" t="s">
        <v>4585</v>
      </c>
      <c r="W10" s="100"/>
      <c r="X10" s="95" t="str">
        <f>IF(ISBLANK(B10), "", IFERROR(VLOOKUP(B10, STOCKS!A:W, 22, FALSE), ""))</f>
        <v/>
      </c>
      <c r="Y10" s="44"/>
      <c r="Z10" s="44"/>
      <c r="AA10" s="44"/>
      <c r="AB10" s="44"/>
      <c r="AC10" s="44"/>
      <c r="AD10" s="44"/>
      <c r="AE10" s="44"/>
      <c r="AF10" s="44"/>
      <c r="AG10" s="44"/>
      <c r="AH10" s="44"/>
      <c r="AI10" s="44"/>
      <c r="AJ10" s="44"/>
      <c r="AK10" s="44"/>
      <c r="AL10" s="44"/>
    </row>
    <row r="11">
      <c r="A11" s="108" t="str">
        <f>IF(ISBLANK(B11), "", IFERROR(VLOOKUP(B11, STOCKS!A:W, 2, FALSE), ""))</f>
        <v>景碩</v>
      </c>
      <c r="B11" s="109" t="s">
        <v>4323</v>
      </c>
      <c r="C11" s="110">
        <f>IFERROR(__xludf.DUMMYFUNCTION("IF(ISBLANK(B11), """", IF(ISBLANK($B$1), """", IMPORTXML('公式表'!$A$2&amp;B11&amp;'公式表'!$A$3, '公式表'!$A$13)))"),491.5)</f>
        <v>491.5</v>
      </c>
      <c r="D11" s="111">
        <v>312.5</v>
      </c>
      <c r="E11" s="112">
        <f t="shared" si="1"/>
        <v>315.625</v>
      </c>
      <c r="F11" s="113">
        <f t="shared" si="2"/>
        <v>0.5728</v>
      </c>
      <c r="G11" s="114">
        <f>IF(ISBLANK(B11), "", IFERROR(VLOOKUP(B11, STOCKS!A:W, 10, FALSE), ""))</f>
        <v>33909</v>
      </c>
      <c r="H11" s="114">
        <f>IF(ISBLANK(B11), "", IFERROR(VLOOKUP(B11, STOCKS!A:W, 11, FALSE), ""))</f>
        <v>6.44</v>
      </c>
      <c r="I11" s="114">
        <f>IF(ISBLANK(B11), "", IFERROR(VLOOKUP(B11, STOCKS!A:W, 20, FALSE), ""))</f>
        <v>44.08</v>
      </c>
      <c r="J11" s="114" t="str">
        <f>IF(ISBLANK(B11), "", IFERROR(VLOOKUP(B11, category!A:C, 3, FALSE), ""))</f>
        <v>PCB/ABF載板</v>
      </c>
      <c r="K11" s="115">
        <v>46084.0</v>
      </c>
      <c r="L11" s="111"/>
      <c r="M11" s="111"/>
      <c r="N11" s="111">
        <v>348.0</v>
      </c>
      <c r="O11" s="113">
        <f t="shared" si="3"/>
        <v>0.1136</v>
      </c>
      <c r="P11" s="100" t="s">
        <v>191</v>
      </c>
      <c r="Q11" s="115">
        <v>46099.0</v>
      </c>
      <c r="R11" s="111"/>
      <c r="S11" s="114"/>
      <c r="T11" s="113"/>
      <c r="U11" s="113"/>
      <c r="V11" s="135"/>
      <c r="W11" s="114"/>
      <c r="X11" s="116" t="str">
        <f>IF(ISBLANK(B11), "", IFERROR(VLOOKUP(B11, STOCKS!A:W, 22, FALSE), ""))</f>
        <v/>
      </c>
      <c r="Y11" s="114"/>
      <c r="Z11" s="114"/>
      <c r="AA11" s="114"/>
      <c r="AB11" s="114"/>
      <c r="AC11" s="114"/>
      <c r="AD11" s="114"/>
      <c r="AE11" s="114"/>
      <c r="AF11" s="114"/>
      <c r="AG11" s="114"/>
      <c r="AH11" s="114"/>
      <c r="AI11" s="114"/>
      <c r="AJ11" s="114"/>
      <c r="AK11" s="114"/>
      <c r="AL11" s="117"/>
    </row>
    <row r="12">
      <c r="A12" s="108" t="str">
        <f>IF(ISBLANK(B12), "", IFERROR(VLOOKUP(B12, STOCKS!A:W, 2, FALSE), ""))</f>
        <v>元晶</v>
      </c>
      <c r="B12" s="109" t="s">
        <v>1635</v>
      </c>
      <c r="C12" s="129">
        <f>IFERROR(__xludf.DUMMYFUNCTION("IF(ISBLANK(B12), """", IF(ISBLANK($B$1), """", IMPORTXML('公式表'!$A$2&amp;B12&amp;'公式表'!$A$3, '公式表'!$A$13)))"),39.5)</f>
        <v>39.5</v>
      </c>
      <c r="D12" s="111">
        <v>45.95</v>
      </c>
      <c r="E12" s="112">
        <f t="shared" si="1"/>
        <v>46.4095</v>
      </c>
      <c r="F12" s="113">
        <f t="shared" si="2"/>
        <v>-0.1403699674</v>
      </c>
      <c r="G12" s="114">
        <f>IF(ISBLANK(B12), "", IFERROR(VLOOKUP(B12, STOCKS!A:W, 10, FALSE), ""))</f>
        <v>7788</v>
      </c>
      <c r="H12" s="114">
        <f>IF(ISBLANK(B12), "", IFERROR(VLOOKUP(B12, STOCKS!A:W, 11, FALSE), ""))</f>
        <v>1.52</v>
      </c>
      <c r="I12" s="114">
        <f>IF(ISBLANK(B12), "", IFERROR(VLOOKUP(B12, STOCKS!A:W, 20, FALSE), ""))</f>
        <v>0</v>
      </c>
      <c r="J12" s="114" t="str">
        <f>IF(ISBLANK(B12), "", IFERROR(VLOOKUP(B12, category!A:C, 3, FALSE), ""))</f>
        <v>低軌衛星</v>
      </c>
      <c r="K12" s="115">
        <v>46104.0</v>
      </c>
      <c r="L12" s="111"/>
      <c r="M12" s="111"/>
      <c r="N12" s="111">
        <v>41.3</v>
      </c>
      <c r="O12" s="113">
        <f t="shared" si="3"/>
        <v>-0.1011969532</v>
      </c>
      <c r="P12" s="100" t="s">
        <v>191</v>
      </c>
      <c r="Q12" s="115">
        <v>46114.0</v>
      </c>
      <c r="R12" s="111"/>
      <c r="S12" s="114"/>
      <c r="T12" s="113"/>
      <c r="U12" s="113"/>
      <c r="V12" s="116"/>
      <c r="W12" s="114"/>
      <c r="X12" s="116" t="str">
        <f>IF(ISBLANK(B12), "", IFERROR(VLOOKUP(B12, STOCKS!A:W, 22, FALSE), ""))</f>
        <v/>
      </c>
      <c r="Y12" s="114"/>
      <c r="Z12" s="114"/>
      <c r="AA12" s="114"/>
      <c r="AB12" s="114"/>
      <c r="AC12" s="114"/>
      <c r="AD12" s="114"/>
      <c r="AE12" s="114"/>
      <c r="AF12" s="114"/>
      <c r="AG12" s="114"/>
      <c r="AH12" s="114"/>
      <c r="AI12" s="114"/>
      <c r="AJ12" s="114"/>
      <c r="AK12" s="114"/>
      <c r="AL12" s="117"/>
    </row>
    <row r="13">
      <c r="A13" s="108" t="str">
        <f>IF(ISBLANK(B13), "", IFERROR(VLOOKUP(B13, STOCKS!A:W, 2, FALSE), ""))</f>
        <v>茂矽</v>
      </c>
      <c r="B13" s="109" t="s">
        <v>4109</v>
      </c>
      <c r="C13" s="110">
        <f>IFERROR(__xludf.DUMMYFUNCTION("IF(ISBLANK(B13), """", IF(ISBLANK($B$1), """", IMPORTXML('公式表'!$A$2&amp;B13&amp;'公式表'!$A$3, '公式表'!$A$13)))"),33.3)</f>
        <v>33.3</v>
      </c>
      <c r="D13" s="111">
        <v>29.0</v>
      </c>
      <c r="E13" s="112">
        <f t="shared" si="1"/>
        <v>29.29</v>
      </c>
      <c r="F13" s="113">
        <f t="shared" si="2"/>
        <v>0.1482758621</v>
      </c>
      <c r="G13" s="114">
        <f>IF(ISBLANK(B13), "", IFERROR(VLOOKUP(B13, STOCKS!A:W, 10, FALSE), ""))</f>
        <v>2493</v>
      </c>
      <c r="H13" s="114">
        <f>IF(ISBLANK(B13), "", IFERROR(VLOOKUP(B13, STOCKS!A:W, 11, FALSE), ""))</f>
        <v>1.58</v>
      </c>
      <c r="I13" s="114">
        <f>IF(ISBLANK(B13), "", IFERROR(VLOOKUP(B13, STOCKS!A:W, 20, FALSE), ""))</f>
        <v>37.87</v>
      </c>
      <c r="J13" s="114" t="str">
        <f>IF(ISBLANK(B13), "", IFERROR(VLOOKUP(B13, category!A:C, 3, FALSE), ""))</f>
        <v>矽-sic</v>
      </c>
      <c r="K13" s="115">
        <v>46125.0</v>
      </c>
      <c r="L13" s="111">
        <v>36.0</v>
      </c>
      <c r="M13" s="111"/>
      <c r="N13" s="115"/>
      <c r="O13" s="113">
        <f t="shared" si="3"/>
        <v>-1</v>
      </c>
      <c r="P13" s="100" t="s">
        <v>4586</v>
      </c>
      <c r="Q13" s="115"/>
      <c r="R13" s="111"/>
      <c r="S13" s="114"/>
      <c r="T13" s="113"/>
      <c r="U13" s="113"/>
      <c r="V13" s="116"/>
      <c r="W13" s="114"/>
      <c r="X13" s="116" t="str">
        <f>IF(ISBLANK(B13), "", IFERROR(VLOOKUP(B13, STOCKS!A:W, 22, FALSE), ""))</f>
        <v/>
      </c>
      <c r="Y13" s="114"/>
      <c r="Z13" s="114"/>
      <c r="AA13" s="114"/>
      <c r="AB13" s="114"/>
      <c r="AC13" s="114"/>
      <c r="AD13" s="114"/>
      <c r="AE13" s="114"/>
      <c r="AF13" s="114"/>
      <c r="AG13" s="114"/>
      <c r="AH13" s="114"/>
      <c r="AI13" s="114"/>
      <c r="AJ13" s="114"/>
      <c r="AK13" s="114"/>
      <c r="AL13" s="117"/>
    </row>
    <row r="14">
      <c r="A14" s="108" t="str">
        <f>IF(ISBLANK(B14), "", IFERROR(VLOOKUP(B14, STOCKS!A:W, 2, FALSE), ""))</f>
        <v>大銀微系統</v>
      </c>
      <c r="B14" s="109" t="s">
        <v>2946</v>
      </c>
      <c r="C14" s="110">
        <f>IFERROR(__xludf.DUMMYFUNCTION("IF(ISBLANK(B14), """", IF(ISBLANK($B$1), """", IMPORTXML('公式表'!$A$2&amp;B14&amp;'公式表'!$A$3, '公式表'!$A$13)))"),198.0)</f>
        <v>198</v>
      </c>
      <c r="D14" s="111">
        <v>189.5</v>
      </c>
      <c r="E14" s="112">
        <f t="shared" si="1"/>
        <v>191.395</v>
      </c>
      <c r="F14" s="113">
        <f t="shared" si="2"/>
        <v>0.04485488127</v>
      </c>
      <c r="G14" s="114">
        <f>IF(ISBLANK(B14), "", IFERROR(VLOOKUP(B14, STOCKS!A:W, 10, FALSE), ""))</f>
        <v>1696</v>
      </c>
      <c r="H14" s="114">
        <f>IF(ISBLANK(B14), "", IFERROR(VLOOKUP(B14, STOCKS!A:W, 11, FALSE), ""))</f>
        <v>1.42</v>
      </c>
      <c r="I14" s="49">
        <f>IF(ISBLANK(B14), "", IFERROR(VLOOKUP(B14, STOCKS!A:W, 20, FALSE), ""))</f>
        <v>0</v>
      </c>
      <c r="J14" s="114" t="str">
        <f>IF(ISBLANK(B14), "", IFERROR(VLOOKUP(B14, category!A:C, 3, FALSE), ""))</f>
        <v/>
      </c>
      <c r="K14" s="115">
        <v>46126.0</v>
      </c>
      <c r="L14" s="111">
        <v>1200.0</v>
      </c>
      <c r="M14" s="111"/>
      <c r="N14" s="115"/>
      <c r="O14" s="113">
        <f t="shared" si="3"/>
        <v>-1</v>
      </c>
      <c r="P14" s="100" t="s">
        <v>4587</v>
      </c>
      <c r="Q14" s="115"/>
      <c r="R14" s="111"/>
      <c r="S14" s="114"/>
      <c r="T14" s="113"/>
      <c r="U14" s="113"/>
      <c r="V14" s="116"/>
      <c r="W14" s="114"/>
      <c r="X14" s="116" t="str">
        <f>IF(ISBLANK(B14), "", IFERROR(VLOOKUP(B14, STOCKS!A:W, 22, FALSE), ""))</f>
        <v/>
      </c>
      <c r="Y14" s="114"/>
      <c r="Z14" s="114"/>
      <c r="AA14" s="114"/>
      <c r="AB14" s="114"/>
      <c r="AC14" s="114"/>
      <c r="AD14" s="114"/>
      <c r="AE14" s="114"/>
      <c r="AF14" s="114"/>
      <c r="AG14" s="114"/>
      <c r="AH14" s="114"/>
      <c r="AI14" s="114"/>
      <c r="AJ14" s="114"/>
      <c r="AK14" s="114"/>
      <c r="AL14" s="117"/>
    </row>
    <row r="15">
      <c r="A15" s="128"/>
      <c r="B15" s="44"/>
      <c r="C15" s="129"/>
      <c r="D15" s="44"/>
      <c r="E15" s="130"/>
      <c r="F15" s="99"/>
      <c r="G15" s="44"/>
      <c r="H15" s="44"/>
      <c r="I15" s="44"/>
      <c r="J15" s="44"/>
      <c r="K15" s="44"/>
      <c r="L15" s="44"/>
      <c r="M15" s="44"/>
      <c r="N15" s="44"/>
      <c r="O15" s="44"/>
      <c r="P15" s="44"/>
      <c r="Q15" s="44"/>
      <c r="R15" s="132"/>
      <c r="S15" s="44"/>
      <c r="T15" s="99"/>
      <c r="U15" s="99"/>
      <c r="V15" s="95"/>
      <c r="W15" s="44"/>
      <c r="X15" s="95"/>
      <c r="Y15" s="44"/>
      <c r="Z15" s="44"/>
      <c r="AA15" s="44"/>
      <c r="AB15" s="44"/>
      <c r="AC15" s="44"/>
      <c r="AD15" s="44"/>
      <c r="AE15" s="44"/>
      <c r="AF15" s="44"/>
      <c r="AG15" s="44"/>
      <c r="AH15" s="44"/>
      <c r="AI15" s="44"/>
      <c r="AJ15" s="44"/>
      <c r="AK15" s="44"/>
      <c r="AL15" s="44"/>
    </row>
    <row r="16">
      <c r="A16" s="128"/>
      <c r="B16" s="44"/>
      <c r="C16" s="129"/>
      <c r="D16" s="44"/>
      <c r="E16" s="130"/>
      <c r="F16" s="99"/>
      <c r="G16" s="44"/>
      <c r="H16" s="44"/>
      <c r="I16" s="44"/>
      <c r="J16" s="44"/>
      <c r="K16" s="44"/>
      <c r="L16" s="44"/>
      <c r="M16" s="44"/>
      <c r="N16" s="44"/>
      <c r="O16" s="44"/>
      <c r="P16" s="44"/>
      <c r="Q16" s="44"/>
      <c r="R16" s="132"/>
      <c r="S16" s="44"/>
      <c r="T16" s="99"/>
      <c r="U16" s="99"/>
      <c r="V16" s="95"/>
      <c r="W16" s="44"/>
      <c r="X16" s="95"/>
      <c r="Y16" s="44"/>
      <c r="Z16" s="44"/>
      <c r="AA16" s="44"/>
      <c r="AB16" s="44"/>
      <c r="AC16" s="44"/>
      <c r="AD16" s="44"/>
      <c r="AE16" s="44"/>
      <c r="AF16" s="44"/>
      <c r="AG16" s="44"/>
      <c r="AH16" s="44"/>
      <c r="AI16" s="44"/>
      <c r="AJ16" s="44"/>
      <c r="AK16" s="44"/>
      <c r="AL16" s="44"/>
    </row>
    <row r="17">
      <c r="A17" s="128"/>
      <c r="B17" s="44"/>
      <c r="C17" s="129"/>
      <c r="D17" s="44"/>
      <c r="E17" s="130"/>
      <c r="F17" s="99"/>
      <c r="G17" s="44"/>
      <c r="H17" s="44"/>
      <c r="I17" s="44"/>
      <c r="J17" s="44"/>
      <c r="K17" s="44"/>
      <c r="L17" s="44"/>
      <c r="M17" s="44"/>
      <c r="N17" s="44"/>
      <c r="O17" s="44"/>
      <c r="P17" s="44"/>
      <c r="Q17" s="44"/>
      <c r="R17" s="132"/>
      <c r="S17" s="44"/>
      <c r="T17" s="99"/>
      <c r="U17" s="99"/>
      <c r="V17" s="95"/>
      <c r="W17" s="44"/>
      <c r="X17" s="95"/>
      <c r="Y17" s="44"/>
      <c r="Z17" s="44"/>
      <c r="AA17" s="44"/>
      <c r="AB17" s="44"/>
      <c r="AC17" s="44"/>
      <c r="AD17" s="44"/>
      <c r="AE17" s="44"/>
      <c r="AF17" s="44"/>
      <c r="AG17" s="44"/>
      <c r="AH17" s="44"/>
      <c r="AI17" s="44"/>
      <c r="AJ17" s="44"/>
      <c r="AK17" s="44"/>
      <c r="AL17" s="44"/>
    </row>
    <row r="18">
      <c r="A18" s="128"/>
      <c r="B18" s="44"/>
      <c r="C18" s="129"/>
      <c r="D18" s="44"/>
      <c r="E18" s="130"/>
      <c r="F18" s="99"/>
      <c r="G18" s="44"/>
      <c r="H18" s="44"/>
      <c r="I18" s="44"/>
      <c r="J18" s="44"/>
      <c r="K18" s="44"/>
      <c r="L18" s="44"/>
      <c r="M18" s="44"/>
      <c r="N18" s="44"/>
      <c r="O18" s="44"/>
      <c r="P18" s="44"/>
      <c r="Q18" s="44"/>
      <c r="R18" s="132"/>
      <c r="S18" s="44"/>
      <c r="T18" s="99"/>
      <c r="U18" s="99"/>
      <c r="V18" s="95"/>
      <c r="W18" s="44"/>
      <c r="X18" s="95"/>
      <c r="Y18" s="44"/>
      <c r="Z18" s="44"/>
      <c r="AA18" s="44"/>
      <c r="AB18" s="44"/>
      <c r="AC18" s="44"/>
      <c r="AD18" s="44"/>
      <c r="AE18" s="44"/>
      <c r="AF18" s="44"/>
      <c r="AG18" s="44"/>
      <c r="AH18" s="44"/>
      <c r="AI18" s="44"/>
      <c r="AJ18" s="44"/>
      <c r="AK18" s="44"/>
      <c r="AL18" s="44"/>
    </row>
    <row r="19">
      <c r="A19" s="128"/>
      <c r="B19" s="44"/>
      <c r="C19" s="129"/>
      <c r="D19" s="44"/>
      <c r="E19" s="130"/>
      <c r="F19" s="99"/>
      <c r="G19" s="44"/>
      <c r="H19" s="44"/>
      <c r="I19" s="44"/>
      <c r="J19" s="44"/>
      <c r="K19" s="44"/>
      <c r="L19" s="44"/>
      <c r="M19" s="44"/>
      <c r="N19" s="44"/>
      <c r="O19" s="44"/>
      <c r="P19" s="44"/>
      <c r="Q19" s="44"/>
      <c r="R19" s="132"/>
      <c r="S19" s="44"/>
      <c r="T19" s="99"/>
      <c r="U19" s="99"/>
      <c r="V19" s="95"/>
      <c r="W19" s="44"/>
      <c r="X19" s="95"/>
      <c r="Y19" s="44"/>
      <c r="Z19" s="44"/>
      <c r="AA19" s="44"/>
      <c r="AB19" s="44"/>
      <c r="AC19" s="44"/>
      <c r="AD19" s="44"/>
      <c r="AE19" s="44"/>
      <c r="AF19" s="44"/>
      <c r="AG19" s="44"/>
      <c r="AH19" s="44"/>
      <c r="AI19" s="44"/>
      <c r="AJ19" s="44"/>
      <c r="AK19" s="44"/>
      <c r="AL19" s="44"/>
    </row>
    <row r="20">
      <c r="A20" s="128"/>
      <c r="B20" s="44"/>
      <c r="C20" s="129"/>
      <c r="D20" s="44"/>
      <c r="E20" s="130"/>
      <c r="F20" s="99"/>
      <c r="G20" s="44"/>
      <c r="H20" s="44"/>
      <c r="I20" s="44"/>
      <c r="J20" s="44"/>
      <c r="K20" s="44"/>
      <c r="L20" s="44"/>
      <c r="M20" s="44"/>
      <c r="N20" s="44"/>
      <c r="O20" s="44"/>
      <c r="P20" s="44"/>
      <c r="Q20" s="44"/>
      <c r="R20" s="132"/>
      <c r="S20" s="44"/>
      <c r="T20" s="99"/>
      <c r="U20" s="99"/>
      <c r="V20" s="95"/>
      <c r="W20" s="44"/>
      <c r="X20" s="95"/>
      <c r="Y20" s="44"/>
      <c r="Z20" s="44"/>
      <c r="AA20" s="44"/>
      <c r="AB20" s="44"/>
      <c r="AC20" s="44"/>
      <c r="AD20" s="44"/>
      <c r="AE20" s="44"/>
      <c r="AF20" s="44"/>
      <c r="AG20" s="44"/>
      <c r="AH20" s="44"/>
      <c r="AI20" s="44"/>
      <c r="AJ20" s="44"/>
      <c r="AK20" s="44"/>
      <c r="AL20" s="44"/>
    </row>
    <row r="21">
      <c r="A21" s="128"/>
      <c r="B21" s="44"/>
      <c r="C21" s="129"/>
      <c r="D21" s="44"/>
      <c r="E21" s="130"/>
      <c r="F21" s="99"/>
      <c r="G21" s="44"/>
      <c r="H21" s="44"/>
      <c r="I21" s="44"/>
      <c r="J21" s="44"/>
      <c r="K21" s="44"/>
      <c r="L21" s="44"/>
      <c r="M21" s="44"/>
      <c r="N21" s="44"/>
      <c r="O21" s="44"/>
      <c r="P21" s="44"/>
      <c r="Q21" s="44"/>
      <c r="R21" s="132"/>
      <c r="S21" s="44"/>
      <c r="T21" s="99"/>
      <c r="U21" s="99"/>
      <c r="V21" s="95"/>
      <c r="W21" s="44"/>
      <c r="X21" s="95"/>
      <c r="Y21" s="44"/>
      <c r="Z21" s="44"/>
      <c r="AA21" s="44"/>
      <c r="AB21" s="44"/>
      <c r="AC21" s="44"/>
      <c r="AD21" s="44"/>
      <c r="AE21" s="44"/>
      <c r="AF21" s="44"/>
      <c r="AG21" s="44"/>
      <c r="AH21" s="44"/>
      <c r="AI21" s="44"/>
      <c r="AJ21" s="44"/>
      <c r="AK21" s="44"/>
      <c r="AL21" s="44"/>
    </row>
    <row r="22">
      <c r="A22" s="128"/>
      <c r="B22" s="44"/>
      <c r="C22" s="129"/>
      <c r="D22" s="44"/>
      <c r="E22" s="130"/>
      <c r="F22" s="99"/>
      <c r="G22" s="44"/>
      <c r="H22" s="44"/>
      <c r="I22" s="44"/>
      <c r="J22" s="44"/>
      <c r="K22" s="44"/>
      <c r="L22" s="44"/>
      <c r="M22" s="44"/>
      <c r="N22" s="44"/>
      <c r="O22" s="44"/>
      <c r="P22" s="44"/>
      <c r="Q22" s="44"/>
      <c r="R22" s="132"/>
      <c r="S22" s="44"/>
      <c r="T22" s="99"/>
      <c r="U22" s="99"/>
      <c r="V22" s="95"/>
      <c r="W22" s="44"/>
      <c r="X22" s="95"/>
      <c r="Y22" s="44"/>
      <c r="Z22" s="44"/>
      <c r="AA22" s="44"/>
      <c r="AB22" s="44"/>
      <c r="AC22" s="44"/>
      <c r="AD22" s="44"/>
      <c r="AE22" s="44"/>
      <c r="AF22" s="44"/>
      <c r="AG22" s="44"/>
      <c r="AH22" s="44"/>
      <c r="AI22" s="44"/>
      <c r="AJ22" s="44"/>
      <c r="AK22" s="44"/>
      <c r="AL22" s="44"/>
    </row>
    <row r="23">
      <c r="A23" s="128"/>
      <c r="B23" s="44"/>
      <c r="C23" s="129"/>
      <c r="D23" s="44"/>
      <c r="E23" s="130"/>
      <c r="F23" s="99"/>
      <c r="G23" s="44"/>
      <c r="H23" s="44"/>
      <c r="I23" s="44"/>
      <c r="J23" s="44"/>
      <c r="K23" s="44"/>
      <c r="L23" s="44"/>
      <c r="M23" s="44"/>
      <c r="N23" s="44"/>
      <c r="O23" s="44"/>
      <c r="P23" s="44"/>
      <c r="Q23" s="44"/>
      <c r="R23" s="132"/>
      <c r="S23" s="44"/>
      <c r="T23" s="99"/>
      <c r="U23" s="99"/>
      <c r="V23" s="95"/>
      <c r="W23" s="44"/>
      <c r="X23" s="95"/>
      <c r="Y23" s="44"/>
      <c r="Z23" s="44"/>
      <c r="AA23" s="44"/>
      <c r="AB23" s="44"/>
      <c r="AC23" s="44"/>
      <c r="AD23" s="44"/>
      <c r="AE23" s="44"/>
      <c r="AF23" s="44"/>
      <c r="AG23" s="44"/>
      <c r="AH23" s="44"/>
      <c r="AI23" s="44"/>
      <c r="AJ23" s="44"/>
      <c r="AK23" s="44"/>
      <c r="AL23" s="44"/>
    </row>
    <row r="24">
      <c r="A24" s="128"/>
      <c r="B24" s="44"/>
      <c r="C24" s="129"/>
      <c r="D24" s="44"/>
      <c r="E24" s="130"/>
      <c r="F24" s="99"/>
      <c r="G24" s="44"/>
      <c r="H24" s="44"/>
      <c r="I24" s="44"/>
      <c r="J24" s="44"/>
      <c r="K24" s="44"/>
      <c r="L24" s="44"/>
      <c r="M24" s="44"/>
      <c r="N24" s="44"/>
      <c r="O24" s="44"/>
      <c r="P24" s="44"/>
      <c r="Q24" s="44"/>
      <c r="R24" s="132"/>
      <c r="S24" s="44"/>
      <c r="T24" s="99"/>
      <c r="U24" s="99"/>
      <c r="V24" s="95"/>
      <c r="W24" s="44"/>
      <c r="X24" s="95"/>
      <c r="Y24" s="44"/>
      <c r="Z24" s="44"/>
      <c r="AA24" s="44"/>
      <c r="AB24" s="44"/>
      <c r="AC24" s="44"/>
      <c r="AD24" s="44"/>
      <c r="AE24" s="44"/>
      <c r="AF24" s="44"/>
      <c r="AG24" s="44"/>
      <c r="AH24" s="44"/>
      <c r="AI24" s="44"/>
      <c r="AJ24" s="44"/>
      <c r="AK24" s="44"/>
      <c r="AL24" s="44"/>
    </row>
    <row r="25">
      <c r="A25" s="128"/>
      <c r="B25" s="44"/>
      <c r="C25" s="129"/>
      <c r="D25" s="44"/>
      <c r="E25" s="130"/>
      <c r="F25" s="99"/>
      <c r="G25" s="44"/>
      <c r="H25" s="44"/>
      <c r="I25" s="44"/>
      <c r="J25" s="44"/>
      <c r="K25" s="44"/>
      <c r="L25" s="44"/>
      <c r="M25" s="44"/>
      <c r="N25" s="44"/>
      <c r="O25" s="44"/>
      <c r="P25" s="44"/>
      <c r="Q25" s="44"/>
      <c r="R25" s="132"/>
      <c r="S25" s="44"/>
      <c r="T25" s="99"/>
      <c r="U25" s="99"/>
      <c r="V25" s="95"/>
      <c r="W25" s="44"/>
      <c r="X25" s="95"/>
      <c r="Y25" s="44"/>
      <c r="Z25" s="44"/>
      <c r="AA25" s="44"/>
      <c r="AB25" s="44"/>
      <c r="AC25" s="44"/>
      <c r="AD25" s="44"/>
      <c r="AE25" s="44"/>
      <c r="AF25" s="44"/>
      <c r="AG25" s="44"/>
      <c r="AH25" s="44"/>
      <c r="AI25" s="44"/>
      <c r="AJ25" s="44"/>
      <c r="AK25" s="44"/>
      <c r="AL25" s="44"/>
    </row>
    <row r="26">
      <c r="A26" s="128"/>
      <c r="B26" s="44"/>
      <c r="C26" s="129"/>
      <c r="D26" s="44"/>
      <c r="E26" s="130"/>
      <c r="F26" s="99"/>
      <c r="G26" s="44"/>
      <c r="H26" s="44"/>
      <c r="I26" s="44"/>
      <c r="J26" s="44"/>
      <c r="K26" s="44"/>
      <c r="L26" s="44"/>
      <c r="M26" s="44"/>
      <c r="N26" s="44"/>
      <c r="O26" s="44"/>
      <c r="P26" s="44"/>
      <c r="Q26" s="44"/>
      <c r="R26" s="132"/>
      <c r="S26" s="44"/>
      <c r="T26" s="99"/>
      <c r="U26" s="99"/>
      <c r="V26" s="95"/>
      <c r="W26" s="44"/>
      <c r="X26" s="95"/>
      <c r="Y26" s="44"/>
      <c r="Z26" s="44"/>
      <c r="AA26" s="44"/>
      <c r="AB26" s="44"/>
      <c r="AC26" s="44"/>
      <c r="AD26" s="44"/>
      <c r="AE26" s="44"/>
      <c r="AF26" s="44"/>
      <c r="AG26" s="44"/>
      <c r="AH26" s="44"/>
      <c r="AI26" s="44"/>
      <c r="AJ26" s="44"/>
      <c r="AK26" s="44"/>
      <c r="AL26" s="44"/>
    </row>
    <row r="27">
      <c r="A27" s="128"/>
      <c r="B27" s="44"/>
      <c r="C27" s="129"/>
      <c r="D27" s="44"/>
      <c r="E27" s="130"/>
      <c r="F27" s="99"/>
      <c r="G27" s="44"/>
      <c r="H27" s="44"/>
      <c r="I27" s="44"/>
      <c r="J27" s="44"/>
      <c r="K27" s="44"/>
      <c r="L27" s="44"/>
      <c r="M27" s="44"/>
      <c r="N27" s="44"/>
      <c r="O27" s="44"/>
      <c r="P27" s="44"/>
      <c r="Q27" s="44"/>
      <c r="R27" s="132"/>
      <c r="S27" s="44"/>
      <c r="T27" s="99"/>
      <c r="U27" s="99"/>
      <c r="V27" s="95"/>
      <c r="W27" s="44"/>
      <c r="X27" s="95"/>
      <c r="Y27" s="44"/>
      <c r="Z27" s="44"/>
      <c r="AA27" s="44"/>
      <c r="AB27" s="44"/>
      <c r="AC27" s="44"/>
      <c r="AD27" s="44"/>
      <c r="AE27" s="44"/>
      <c r="AF27" s="44"/>
      <c r="AG27" s="44"/>
      <c r="AH27" s="44"/>
      <c r="AI27" s="44"/>
      <c r="AJ27" s="44"/>
      <c r="AK27" s="44"/>
      <c r="AL27" s="44"/>
    </row>
    <row r="28">
      <c r="A28" s="128"/>
      <c r="B28" s="44"/>
      <c r="C28" s="129"/>
      <c r="D28" s="44"/>
      <c r="E28" s="130"/>
      <c r="F28" s="99"/>
      <c r="G28" s="44"/>
      <c r="H28" s="44"/>
      <c r="I28" s="44"/>
      <c r="J28" s="44"/>
      <c r="K28" s="44"/>
      <c r="L28" s="44"/>
      <c r="M28" s="44"/>
      <c r="N28" s="44"/>
      <c r="O28" s="44"/>
      <c r="P28" s="44"/>
      <c r="Q28" s="44"/>
      <c r="R28" s="132"/>
      <c r="S28" s="44"/>
      <c r="T28" s="99"/>
      <c r="U28" s="99"/>
      <c r="V28" s="95"/>
      <c r="W28" s="44"/>
      <c r="X28" s="95"/>
      <c r="Y28" s="44"/>
      <c r="Z28" s="44"/>
      <c r="AA28" s="44"/>
      <c r="AB28" s="44"/>
      <c r="AC28" s="44"/>
      <c r="AD28" s="44"/>
      <c r="AE28" s="44"/>
      <c r="AF28" s="44"/>
      <c r="AG28" s="44"/>
      <c r="AH28" s="44"/>
      <c r="AI28" s="44"/>
      <c r="AJ28" s="44"/>
      <c r="AK28" s="44"/>
      <c r="AL28" s="44"/>
    </row>
    <row r="29">
      <c r="A29" s="128"/>
      <c r="B29" s="44"/>
      <c r="C29" s="129"/>
      <c r="D29" s="44"/>
      <c r="E29" s="130"/>
      <c r="F29" s="99"/>
      <c r="G29" s="44"/>
      <c r="H29" s="44"/>
      <c r="I29" s="44"/>
      <c r="J29" s="44"/>
      <c r="K29" s="44"/>
      <c r="L29" s="44"/>
      <c r="M29" s="44"/>
      <c r="N29" s="44"/>
      <c r="O29" s="44"/>
      <c r="P29" s="44"/>
      <c r="Q29" s="44"/>
      <c r="R29" s="132"/>
      <c r="S29" s="44"/>
      <c r="T29" s="99"/>
      <c r="U29" s="99"/>
      <c r="V29" s="95"/>
      <c r="W29" s="44"/>
      <c r="X29" s="95"/>
      <c r="Y29" s="44"/>
      <c r="Z29" s="44"/>
      <c r="AA29" s="44"/>
      <c r="AB29" s="44"/>
      <c r="AC29" s="44"/>
      <c r="AD29" s="44"/>
      <c r="AE29" s="44"/>
      <c r="AF29" s="44"/>
      <c r="AG29" s="44"/>
      <c r="AH29" s="44"/>
      <c r="AI29" s="44"/>
      <c r="AJ29" s="44"/>
      <c r="AK29" s="44"/>
      <c r="AL29" s="44"/>
    </row>
    <row r="30">
      <c r="A30" s="128"/>
      <c r="B30" s="44"/>
      <c r="C30" s="129"/>
      <c r="D30" s="44"/>
      <c r="E30" s="130"/>
      <c r="F30" s="99"/>
      <c r="G30" s="44"/>
      <c r="H30" s="44"/>
      <c r="I30" s="44"/>
      <c r="J30" s="44"/>
      <c r="K30" s="44"/>
      <c r="L30" s="44"/>
      <c r="M30" s="44"/>
      <c r="N30" s="44"/>
      <c r="O30" s="44"/>
      <c r="P30" s="44"/>
      <c r="Q30" s="44"/>
      <c r="R30" s="132"/>
      <c r="S30" s="44"/>
      <c r="T30" s="99"/>
      <c r="U30" s="99"/>
      <c r="V30" s="95"/>
      <c r="W30" s="44"/>
      <c r="X30" s="95"/>
      <c r="Y30" s="44"/>
      <c r="Z30" s="44"/>
      <c r="AA30" s="44"/>
      <c r="AB30" s="44"/>
      <c r="AC30" s="44"/>
      <c r="AD30" s="44"/>
      <c r="AE30" s="44"/>
      <c r="AF30" s="44"/>
      <c r="AG30" s="44"/>
      <c r="AH30" s="44"/>
      <c r="AI30" s="44"/>
      <c r="AJ30" s="44"/>
      <c r="AK30" s="44"/>
      <c r="AL30" s="44"/>
    </row>
    <row r="31">
      <c r="A31" s="128"/>
      <c r="B31" s="44"/>
      <c r="C31" s="129"/>
      <c r="D31" s="44"/>
      <c r="E31" s="130"/>
      <c r="F31" s="99"/>
      <c r="G31" s="44"/>
      <c r="H31" s="44"/>
      <c r="I31" s="44"/>
      <c r="J31" s="44"/>
      <c r="K31" s="44"/>
      <c r="L31" s="44"/>
      <c r="M31" s="44"/>
      <c r="N31" s="44"/>
      <c r="O31" s="44"/>
      <c r="P31" s="44"/>
      <c r="Q31" s="44"/>
      <c r="R31" s="132"/>
      <c r="S31" s="44"/>
      <c r="T31" s="99"/>
      <c r="U31" s="99"/>
      <c r="V31" s="95"/>
      <c r="W31" s="44"/>
      <c r="X31" s="95"/>
      <c r="Y31" s="44"/>
      <c r="Z31" s="44"/>
      <c r="AA31" s="44"/>
      <c r="AB31" s="44"/>
      <c r="AC31" s="44"/>
      <c r="AD31" s="44"/>
      <c r="AE31" s="44"/>
      <c r="AF31" s="44"/>
      <c r="AG31" s="44"/>
      <c r="AH31" s="44"/>
      <c r="AI31" s="44"/>
      <c r="AJ31" s="44"/>
      <c r="AK31" s="44"/>
      <c r="AL31" s="44"/>
    </row>
    <row r="32">
      <c r="A32" s="128"/>
      <c r="B32" s="44"/>
      <c r="C32" s="129"/>
      <c r="D32" s="44"/>
      <c r="E32" s="130"/>
      <c r="F32" s="99"/>
      <c r="G32" s="44"/>
      <c r="H32" s="44"/>
      <c r="I32" s="44"/>
      <c r="J32" s="44"/>
      <c r="K32" s="44"/>
      <c r="L32" s="44"/>
      <c r="M32" s="44"/>
      <c r="N32" s="44"/>
      <c r="O32" s="44"/>
      <c r="P32" s="44"/>
      <c r="Q32" s="44"/>
      <c r="R32" s="132"/>
      <c r="S32" s="44"/>
      <c r="T32" s="99"/>
      <c r="U32" s="99"/>
      <c r="V32" s="95"/>
      <c r="W32" s="44"/>
      <c r="X32" s="95"/>
      <c r="Y32" s="44"/>
      <c r="Z32" s="44"/>
      <c r="AA32" s="44"/>
      <c r="AB32" s="44"/>
      <c r="AC32" s="44"/>
      <c r="AD32" s="44"/>
      <c r="AE32" s="44"/>
      <c r="AF32" s="44"/>
      <c r="AG32" s="44"/>
      <c r="AH32" s="44"/>
      <c r="AI32" s="44"/>
      <c r="AJ32" s="44"/>
      <c r="AK32" s="44"/>
      <c r="AL32" s="44"/>
    </row>
    <row r="33">
      <c r="A33" s="128"/>
      <c r="B33" s="44"/>
      <c r="C33" s="129"/>
      <c r="D33" s="44"/>
      <c r="E33" s="130"/>
      <c r="F33" s="99"/>
      <c r="G33" s="44"/>
      <c r="H33" s="44"/>
      <c r="I33" s="44"/>
      <c r="J33" s="44"/>
      <c r="K33" s="44"/>
      <c r="L33" s="44"/>
      <c r="M33" s="44"/>
      <c r="N33" s="44"/>
      <c r="O33" s="44"/>
      <c r="P33" s="44"/>
      <c r="Q33" s="44"/>
      <c r="R33" s="132"/>
      <c r="S33" s="44"/>
      <c r="T33" s="99"/>
      <c r="U33" s="99"/>
      <c r="V33" s="95"/>
      <c r="W33" s="44"/>
      <c r="X33" s="95"/>
      <c r="Y33" s="44"/>
      <c r="Z33" s="44"/>
      <c r="AA33" s="44"/>
      <c r="AB33" s="44"/>
      <c r="AC33" s="44"/>
      <c r="AD33" s="44"/>
      <c r="AE33" s="44"/>
      <c r="AF33" s="44"/>
      <c r="AG33" s="44"/>
      <c r="AH33" s="44"/>
      <c r="AI33" s="44"/>
      <c r="AJ33" s="44"/>
      <c r="AK33" s="44"/>
      <c r="AL33" s="44"/>
    </row>
    <row r="34">
      <c r="A34" s="128"/>
      <c r="B34" s="44"/>
      <c r="C34" s="129"/>
      <c r="D34" s="44"/>
      <c r="E34" s="130"/>
      <c r="F34" s="99"/>
      <c r="G34" s="44"/>
      <c r="H34" s="44"/>
      <c r="I34" s="44"/>
      <c r="J34" s="44"/>
      <c r="K34" s="44"/>
      <c r="L34" s="44"/>
      <c r="M34" s="44"/>
      <c r="N34" s="44"/>
      <c r="O34" s="44"/>
      <c r="P34" s="44"/>
      <c r="Q34" s="44"/>
      <c r="R34" s="132"/>
      <c r="S34" s="44"/>
      <c r="T34" s="99"/>
      <c r="U34" s="99"/>
      <c r="V34" s="95"/>
      <c r="W34" s="44"/>
      <c r="X34" s="95"/>
      <c r="Y34" s="44"/>
      <c r="Z34" s="44"/>
      <c r="AA34" s="44"/>
      <c r="AB34" s="44"/>
      <c r="AC34" s="44"/>
      <c r="AD34" s="44"/>
      <c r="AE34" s="44"/>
      <c r="AF34" s="44"/>
      <c r="AG34" s="44"/>
      <c r="AH34" s="44"/>
      <c r="AI34" s="44"/>
      <c r="AJ34" s="44"/>
      <c r="AK34" s="44"/>
      <c r="AL34" s="44"/>
    </row>
    <row r="35">
      <c r="A35" s="128"/>
      <c r="B35" s="44"/>
      <c r="C35" s="129"/>
      <c r="D35" s="44"/>
      <c r="E35" s="130"/>
      <c r="F35" s="99"/>
      <c r="G35" s="44"/>
      <c r="H35" s="44"/>
      <c r="I35" s="44"/>
      <c r="J35" s="44"/>
      <c r="K35" s="44"/>
      <c r="L35" s="44"/>
      <c r="M35" s="44"/>
      <c r="N35" s="44"/>
      <c r="O35" s="44"/>
      <c r="P35" s="44"/>
      <c r="Q35" s="44"/>
      <c r="R35" s="132"/>
      <c r="S35" s="44"/>
      <c r="T35" s="99"/>
      <c r="U35" s="99"/>
      <c r="V35" s="95"/>
      <c r="W35" s="44"/>
      <c r="X35" s="95"/>
      <c r="Y35" s="44"/>
      <c r="Z35" s="44"/>
      <c r="AA35" s="44"/>
      <c r="AB35" s="44"/>
      <c r="AC35" s="44"/>
      <c r="AD35" s="44"/>
      <c r="AE35" s="44"/>
      <c r="AF35" s="44"/>
      <c r="AG35" s="44"/>
      <c r="AH35" s="44"/>
      <c r="AI35" s="44"/>
      <c r="AJ35" s="44"/>
      <c r="AK35" s="44"/>
      <c r="AL35" s="44"/>
    </row>
    <row r="36">
      <c r="A36" s="128"/>
      <c r="B36" s="44"/>
      <c r="C36" s="129"/>
      <c r="D36" s="44"/>
      <c r="E36" s="130"/>
      <c r="F36" s="99"/>
      <c r="G36" s="44"/>
      <c r="H36" s="44"/>
      <c r="I36" s="44"/>
      <c r="J36" s="44"/>
      <c r="K36" s="44"/>
      <c r="L36" s="44"/>
      <c r="M36" s="44"/>
      <c r="N36" s="44"/>
      <c r="O36" s="44"/>
      <c r="P36" s="44"/>
      <c r="Q36" s="44"/>
      <c r="R36" s="132"/>
      <c r="S36" s="44"/>
      <c r="T36" s="99"/>
      <c r="U36" s="99"/>
      <c r="V36" s="95"/>
      <c r="W36" s="44"/>
      <c r="X36" s="95"/>
      <c r="Y36" s="44"/>
      <c r="Z36" s="44"/>
      <c r="AA36" s="44"/>
      <c r="AB36" s="44"/>
      <c r="AC36" s="44"/>
      <c r="AD36" s="44"/>
      <c r="AE36" s="44"/>
      <c r="AF36" s="44"/>
      <c r="AG36" s="44"/>
      <c r="AH36" s="44"/>
      <c r="AI36" s="44"/>
      <c r="AJ36" s="44"/>
      <c r="AK36" s="44"/>
      <c r="AL36" s="44"/>
    </row>
    <row r="37">
      <c r="A37" s="128"/>
      <c r="B37" s="44"/>
      <c r="C37" s="129"/>
      <c r="D37" s="44"/>
      <c r="E37" s="130"/>
      <c r="F37" s="99"/>
      <c r="G37" s="44"/>
      <c r="H37" s="44"/>
      <c r="I37" s="44"/>
      <c r="J37" s="44"/>
      <c r="K37" s="44"/>
      <c r="L37" s="44"/>
      <c r="M37" s="44"/>
      <c r="N37" s="44"/>
      <c r="O37" s="44"/>
      <c r="P37" s="44"/>
      <c r="Q37" s="44"/>
      <c r="R37" s="132"/>
      <c r="S37" s="44"/>
      <c r="T37" s="99"/>
      <c r="U37" s="99"/>
      <c r="V37" s="95"/>
      <c r="W37" s="44"/>
      <c r="X37" s="95"/>
      <c r="Y37" s="44"/>
      <c r="Z37" s="44"/>
      <c r="AA37" s="44"/>
      <c r="AB37" s="44"/>
      <c r="AC37" s="44"/>
      <c r="AD37" s="44"/>
      <c r="AE37" s="44"/>
      <c r="AF37" s="44"/>
      <c r="AG37" s="44"/>
      <c r="AH37" s="44"/>
      <c r="AI37" s="44"/>
      <c r="AJ37" s="44"/>
      <c r="AK37" s="44"/>
      <c r="AL37" s="44"/>
    </row>
    <row r="38">
      <c r="A38" s="128"/>
      <c r="B38" s="44"/>
      <c r="C38" s="129"/>
      <c r="D38" s="44"/>
      <c r="E38" s="130"/>
      <c r="F38" s="99"/>
      <c r="G38" s="44"/>
      <c r="H38" s="44"/>
      <c r="I38" s="44"/>
      <c r="J38" s="44"/>
      <c r="K38" s="44"/>
      <c r="L38" s="44"/>
      <c r="M38" s="44"/>
      <c r="N38" s="44"/>
      <c r="O38" s="44"/>
      <c r="P38" s="44"/>
      <c r="Q38" s="44"/>
      <c r="R38" s="132"/>
      <c r="S38" s="44"/>
      <c r="T38" s="99"/>
      <c r="U38" s="99"/>
      <c r="V38" s="95"/>
      <c r="W38" s="44"/>
      <c r="X38" s="95"/>
      <c r="Y38" s="44"/>
      <c r="Z38" s="44"/>
      <c r="AA38" s="44"/>
      <c r="AB38" s="44"/>
      <c r="AC38" s="44"/>
      <c r="AD38" s="44"/>
      <c r="AE38" s="44"/>
      <c r="AF38" s="44"/>
      <c r="AG38" s="44"/>
      <c r="AH38" s="44"/>
      <c r="AI38" s="44"/>
      <c r="AJ38" s="44"/>
      <c r="AK38" s="44"/>
      <c r="AL38" s="44"/>
    </row>
    <row r="39">
      <c r="A39" s="128"/>
      <c r="B39" s="44"/>
      <c r="C39" s="129"/>
      <c r="D39" s="44"/>
      <c r="E39" s="130"/>
      <c r="F39" s="99"/>
      <c r="G39" s="44"/>
      <c r="H39" s="44"/>
      <c r="I39" s="44"/>
      <c r="J39" s="44"/>
      <c r="K39" s="44"/>
      <c r="L39" s="44"/>
      <c r="M39" s="44"/>
      <c r="N39" s="44"/>
      <c r="O39" s="44"/>
      <c r="P39" s="44"/>
      <c r="Q39" s="44"/>
      <c r="R39" s="132"/>
      <c r="S39" s="44"/>
      <c r="T39" s="99"/>
      <c r="U39" s="99"/>
      <c r="V39" s="95"/>
      <c r="W39" s="44"/>
      <c r="X39" s="95"/>
      <c r="Y39" s="44"/>
      <c r="Z39" s="44"/>
      <c r="AA39" s="44"/>
      <c r="AB39" s="44"/>
      <c r="AC39" s="44"/>
      <c r="AD39" s="44"/>
      <c r="AE39" s="44"/>
      <c r="AF39" s="44"/>
      <c r="AG39" s="44"/>
      <c r="AH39" s="44"/>
      <c r="AI39" s="44"/>
      <c r="AJ39" s="44"/>
      <c r="AK39" s="44"/>
      <c r="AL39" s="44"/>
    </row>
    <row r="40">
      <c r="A40" s="128"/>
      <c r="B40" s="44"/>
      <c r="C40" s="129"/>
      <c r="D40" s="44"/>
      <c r="E40" s="130"/>
      <c r="F40" s="99"/>
      <c r="G40" s="44"/>
      <c r="H40" s="44"/>
      <c r="I40" s="44"/>
      <c r="J40" s="44"/>
      <c r="K40" s="44"/>
      <c r="L40" s="44"/>
      <c r="M40" s="44"/>
      <c r="N40" s="44"/>
      <c r="O40" s="44"/>
      <c r="P40" s="44"/>
      <c r="Q40" s="44"/>
      <c r="R40" s="132"/>
      <c r="S40" s="44"/>
      <c r="T40" s="99"/>
      <c r="U40" s="99"/>
      <c r="V40" s="95"/>
      <c r="W40" s="44"/>
      <c r="X40" s="95"/>
      <c r="Y40" s="44"/>
      <c r="Z40" s="44"/>
      <c r="AA40" s="44"/>
      <c r="AB40" s="44"/>
      <c r="AC40" s="44"/>
      <c r="AD40" s="44"/>
      <c r="AE40" s="44"/>
      <c r="AF40" s="44"/>
      <c r="AG40" s="44"/>
      <c r="AH40" s="44"/>
      <c r="AI40" s="44"/>
      <c r="AJ40" s="44"/>
      <c r="AK40" s="44"/>
      <c r="AL40" s="44"/>
    </row>
    <row r="41">
      <c r="A41" s="128"/>
      <c r="B41" s="44"/>
      <c r="C41" s="129"/>
      <c r="D41" s="44"/>
      <c r="E41" s="130"/>
      <c r="F41" s="99"/>
      <c r="G41" s="44"/>
      <c r="H41" s="44"/>
      <c r="I41" s="44"/>
      <c r="J41" s="44"/>
      <c r="K41" s="44"/>
      <c r="L41" s="44"/>
      <c r="M41" s="44"/>
      <c r="N41" s="44"/>
      <c r="O41" s="44"/>
      <c r="P41" s="44"/>
      <c r="Q41" s="44"/>
      <c r="R41" s="132"/>
      <c r="S41" s="44"/>
      <c r="T41" s="99"/>
      <c r="U41" s="99"/>
      <c r="V41" s="95"/>
      <c r="W41" s="44"/>
      <c r="X41" s="95"/>
      <c r="Y41" s="44"/>
      <c r="Z41" s="44"/>
      <c r="AA41" s="44"/>
      <c r="AB41" s="44"/>
      <c r="AC41" s="44"/>
      <c r="AD41" s="44"/>
      <c r="AE41" s="44"/>
      <c r="AF41" s="44"/>
      <c r="AG41" s="44"/>
      <c r="AH41" s="44"/>
      <c r="AI41" s="44"/>
      <c r="AJ41" s="44"/>
      <c r="AK41" s="44"/>
      <c r="AL41" s="44"/>
    </row>
    <row r="42">
      <c r="A42" s="128"/>
      <c r="B42" s="44"/>
      <c r="C42" s="129"/>
      <c r="D42" s="44"/>
      <c r="E42" s="130"/>
      <c r="F42" s="99"/>
      <c r="G42" s="44"/>
      <c r="H42" s="44"/>
      <c r="I42" s="44"/>
      <c r="J42" s="44"/>
      <c r="K42" s="44"/>
      <c r="L42" s="44"/>
      <c r="M42" s="44"/>
      <c r="N42" s="44"/>
      <c r="O42" s="44"/>
      <c r="P42" s="44"/>
      <c r="Q42" s="44"/>
      <c r="R42" s="132"/>
      <c r="S42" s="44"/>
      <c r="T42" s="99"/>
      <c r="U42" s="99"/>
      <c r="V42" s="95"/>
      <c r="W42" s="44"/>
      <c r="X42" s="95"/>
      <c r="Y42" s="44"/>
      <c r="Z42" s="44"/>
      <c r="AA42" s="44"/>
      <c r="AB42" s="44"/>
      <c r="AC42" s="44"/>
      <c r="AD42" s="44"/>
      <c r="AE42" s="44"/>
      <c r="AF42" s="44"/>
      <c r="AG42" s="44"/>
      <c r="AH42" s="44"/>
      <c r="AI42" s="44"/>
      <c r="AJ42" s="44"/>
      <c r="AK42" s="44"/>
      <c r="AL42" s="44"/>
    </row>
    <row r="43">
      <c r="A43" s="128"/>
      <c r="B43" s="44"/>
      <c r="C43" s="129"/>
      <c r="D43" s="44"/>
      <c r="E43" s="130"/>
      <c r="F43" s="99"/>
      <c r="G43" s="44"/>
      <c r="H43" s="44"/>
      <c r="I43" s="44"/>
      <c r="J43" s="44"/>
      <c r="K43" s="44"/>
      <c r="L43" s="44"/>
      <c r="M43" s="44"/>
      <c r="N43" s="44"/>
      <c r="O43" s="44"/>
      <c r="P43" s="44"/>
      <c r="Q43" s="44"/>
      <c r="R43" s="132"/>
      <c r="S43" s="44"/>
      <c r="T43" s="99"/>
      <c r="U43" s="99"/>
      <c r="V43" s="95"/>
      <c r="W43" s="44"/>
      <c r="X43" s="95"/>
      <c r="Y43" s="44"/>
      <c r="Z43" s="44"/>
      <c r="AA43" s="44"/>
      <c r="AB43" s="44"/>
      <c r="AC43" s="44"/>
      <c r="AD43" s="44"/>
      <c r="AE43" s="44"/>
      <c r="AF43" s="44"/>
      <c r="AG43" s="44"/>
      <c r="AH43" s="44"/>
      <c r="AI43" s="44"/>
      <c r="AJ43" s="44"/>
      <c r="AK43" s="44"/>
      <c r="AL43" s="44"/>
    </row>
    <row r="44">
      <c r="A44" s="128"/>
      <c r="B44" s="44"/>
      <c r="C44" s="129"/>
      <c r="D44" s="44"/>
      <c r="E44" s="130"/>
      <c r="F44" s="99"/>
      <c r="G44" s="44"/>
      <c r="H44" s="44"/>
      <c r="I44" s="44"/>
      <c r="J44" s="44"/>
      <c r="K44" s="44"/>
      <c r="L44" s="44"/>
      <c r="M44" s="44"/>
      <c r="N44" s="44"/>
      <c r="O44" s="44"/>
      <c r="P44" s="44"/>
      <c r="Q44" s="44"/>
      <c r="R44" s="132"/>
      <c r="S44" s="44"/>
      <c r="T44" s="99"/>
      <c r="U44" s="99"/>
      <c r="V44" s="95"/>
      <c r="W44" s="44"/>
      <c r="X44" s="95"/>
      <c r="Y44" s="44"/>
      <c r="Z44" s="44"/>
      <c r="AA44" s="44"/>
      <c r="AB44" s="44"/>
      <c r="AC44" s="44"/>
      <c r="AD44" s="44"/>
      <c r="AE44" s="44"/>
      <c r="AF44" s="44"/>
      <c r="AG44" s="44"/>
      <c r="AH44" s="44"/>
      <c r="AI44" s="44"/>
      <c r="AJ44" s="44"/>
      <c r="AK44" s="44"/>
      <c r="AL44" s="44"/>
    </row>
    <row r="45">
      <c r="A45" s="128"/>
      <c r="B45" s="44"/>
      <c r="C45" s="129"/>
      <c r="D45" s="44"/>
      <c r="E45" s="130"/>
      <c r="F45" s="99"/>
      <c r="G45" s="44"/>
      <c r="H45" s="44"/>
      <c r="I45" s="44"/>
      <c r="J45" s="44"/>
      <c r="K45" s="44"/>
      <c r="L45" s="44"/>
      <c r="M45" s="44"/>
      <c r="N45" s="44"/>
      <c r="O45" s="44"/>
      <c r="P45" s="44"/>
      <c r="Q45" s="44"/>
      <c r="R45" s="132"/>
      <c r="S45" s="44"/>
      <c r="T45" s="99"/>
      <c r="U45" s="99"/>
      <c r="V45" s="95"/>
      <c r="W45" s="44"/>
      <c r="X45" s="95"/>
      <c r="Y45" s="44"/>
      <c r="Z45" s="44"/>
      <c r="AA45" s="44"/>
      <c r="AB45" s="44"/>
      <c r="AC45" s="44"/>
      <c r="AD45" s="44"/>
      <c r="AE45" s="44"/>
      <c r="AF45" s="44"/>
      <c r="AG45" s="44"/>
      <c r="AH45" s="44"/>
      <c r="AI45" s="44"/>
      <c r="AJ45" s="44"/>
      <c r="AK45" s="44"/>
      <c r="AL45" s="44"/>
    </row>
    <row r="46">
      <c r="A46" s="128"/>
      <c r="B46" s="44"/>
      <c r="C46" s="129"/>
      <c r="D46" s="44"/>
      <c r="E46" s="130"/>
      <c r="F46" s="99"/>
      <c r="G46" s="44"/>
      <c r="H46" s="44"/>
      <c r="I46" s="44"/>
      <c r="J46" s="44"/>
      <c r="K46" s="44"/>
      <c r="L46" s="44"/>
      <c r="M46" s="44"/>
      <c r="N46" s="44"/>
      <c r="O46" s="44"/>
      <c r="P46" s="44"/>
      <c r="Q46" s="44"/>
      <c r="R46" s="132"/>
      <c r="S46" s="44"/>
      <c r="T46" s="99"/>
      <c r="U46" s="99"/>
      <c r="V46" s="95"/>
      <c r="W46" s="44"/>
      <c r="X46" s="95"/>
      <c r="Y46" s="44"/>
      <c r="Z46" s="44"/>
      <c r="AA46" s="44"/>
      <c r="AB46" s="44"/>
      <c r="AC46" s="44"/>
      <c r="AD46" s="44"/>
      <c r="AE46" s="44"/>
      <c r="AF46" s="44"/>
      <c r="AG46" s="44"/>
      <c r="AH46" s="44"/>
      <c r="AI46" s="44"/>
      <c r="AJ46" s="44"/>
      <c r="AK46" s="44"/>
      <c r="AL46" s="44"/>
    </row>
    <row r="47">
      <c r="A47" s="128"/>
      <c r="B47" s="44"/>
      <c r="C47" s="129"/>
      <c r="D47" s="44"/>
      <c r="E47" s="130"/>
      <c r="F47" s="99"/>
      <c r="G47" s="44"/>
      <c r="H47" s="44"/>
      <c r="I47" s="44"/>
      <c r="J47" s="44"/>
      <c r="K47" s="44"/>
      <c r="L47" s="44"/>
      <c r="M47" s="44"/>
      <c r="N47" s="44"/>
      <c r="O47" s="44"/>
      <c r="P47" s="44"/>
      <c r="Q47" s="44"/>
      <c r="R47" s="132"/>
      <c r="S47" s="44"/>
      <c r="T47" s="99"/>
      <c r="U47" s="99"/>
      <c r="V47" s="95"/>
      <c r="W47" s="44"/>
      <c r="X47" s="95"/>
      <c r="Y47" s="44"/>
      <c r="Z47" s="44"/>
      <c r="AA47" s="44"/>
      <c r="AB47" s="44"/>
      <c r="AC47" s="44"/>
      <c r="AD47" s="44"/>
      <c r="AE47" s="44"/>
      <c r="AF47" s="44"/>
      <c r="AG47" s="44"/>
      <c r="AH47" s="44"/>
      <c r="AI47" s="44"/>
      <c r="AJ47" s="44"/>
      <c r="AK47" s="44"/>
      <c r="AL47" s="44"/>
    </row>
    <row r="48">
      <c r="A48" s="128"/>
      <c r="B48" s="44"/>
      <c r="C48" s="129"/>
      <c r="D48" s="44"/>
      <c r="E48" s="130"/>
      <c r="F48" s="99"/>
      <c r="G48" s="44"/>
      <c r="H48" s="44"/>
      <c r="I48" s="44"/>
      <c r="J48" s="44"/>
      <c r="K48" s="44"/>
      <c r="L48" s="44"/>
      <c r="M48" s="44"/>
      <c r="N48" s="44"/>
      <c r="O48" s="44"/>
      <c r="P48" s="44"/>
      <c r="Q48" s="44"/>
      <c r="R48" s="132"/>
      <c r="S48" s="44"/>
      <c r="T48" s="99"/>
      <c r="U48" s="99"/>
      <c r="V48" s="95"/>
      <c r="W48" s="44"/>
      <c r="X48" s="95"/>
      <c r="Y48" s="44"/>
      <c r="Z48" s="44"/>
      <c r="AA48" s="44"/>
      <c r="AB48" s="44"/>
      <c r="AC48" s="44"/>
      <c r="AD48" s="44"/>
      <c r="AE48" s="44"/>
      <c r="AF48" s="44"/>
      <c r="AG48" s="44"/>
      <c r="AH48" s="44"/>
      <c r="AI48" s="44"/>
      <c r="AJ48" s="44"/>
      <c r="AK48" s="44"/>
      <c r="AL48" s="44"/>
    </row>
    <row r="49">
      <c r="A49" s="128"/>
      <c r="B49" s="44"/>
      <c r="C49" s="129"/>
      <c r="D49" s="44"/>
      <c r="E49" s="130"/>
      <c r="F49" s="99"/>
      <c r="G49" s="44"/>
      <c r="H49" s="44"/>
      <c r="I49" s="44"/>
      <c r="J49" s="44"/>
      <c r="K49" s="44"/>
      <c r="L49" s="44"/>
      <c r="M49" s="44"/>
      <c r="N49" s="44"/>
      <c r="O49" s="44"/>
      <c r="P49" s="44"/>
      <c r="Q49" s="44"/>
      <c r="R49" s="132"/>
      <c r="S49" s="44"/>
      <c r="T49" s="99"/>
      <c r="U49" s="99"/>
      <c r="V49" s="95"/>
      <c r="W49" s="44"/>
      <c r="X49" s="95"/>
      <c r="Y49" s="44"/>
      <c r="Z49" s="44"/>
      <c r="AA49" s="44"/>
      <c r="AB49" s="44"/>
      <c r="AC49" s="44"/>
      <c r="AD49" s="44"/>
      <c r="AE49" s="44"/>
      <c r="AF49" s="44"/>
      <c r="AG49" s="44"/>
      <c r="AH49" s="44"/>
      <c r="AI49" s="44"/>
      <c r="AJ49" s="44"/>
      <c r="AK49" s="44"/>
      <c r="AL49" s="44"/>
    </row>
    <row r="50">
      <c r="A50" s="128"/>
      <c r="B50" s="44"/>
      <c r="C50" s="129"/>
      <c r="D50" s="44"/>
      <c r="E50" s="130"/>
      <c r="F50" s="99"/>
      <c r="G50" s="44"/>
      <c r="H50" s="44"/>
      <c r="I50" s="44"/>
      <c r="J50" s="44"/>
      <c r="K50" s="44"/>
      <c r="L50" s="44"/>
      <c r="M50" s="44"/>
      <c r="N50" s="44"/>
      <c r="O50" s="44"/>
      <c r="P50" s="44"/>
      <c r="Q50" s="44"/>
      <c r="R50" s="132"/>
      <c r="S50" s="44"/>
      <c r="T50" s="99"/>
      <c r="U50" s="99"/>
      <c r="V50" s="95"/>
      <c r="W50" s="44"/>
      <c r="X50" s="95"/>
      <c r="Y50" s="44"/>
      <c r="Z50" s="44"/>
      <c r="AA50" s="44"/>
      <c r="AB50" s="44"/>
      <c r="AC50" s="44"/>
      <c r="AD50" s="44"/>
      <c r="AE50" s="44"/>
      <c r="AF50" s="44"/>
      <c r="AG50" s="44"/>
      <c r="AH50" s="44"/>
      <c r="AI50" s="44"/>
      <c r="AJ50" s="44"/>
      <c r="AK50" s="44"/>
      <c r="AL50" s="44"/>
    </row>
    <row r="51">
      <c r="A51" s="128"/>
      <c r="B51" s="44"/>
      <c r="C51" s="129"/>
      <c r="D51" s="44"/>
      <c r="E51" s="130"/>
      <c r="F51" s="99"/>
      <c r="G51" s="44"/>
      <c r="H51" s="44"/>
      <c r="I51" s="44"/>
      <c r="J51" s="44"/>
      <c r="K51" s="44"/>
      <c r="L51" s="44"/>
      <c r="M51" s="44"/>
      <c r="N51" s="44"/>
      <c r="O51" s="44"/>
      <c r="P51" s="44"/>
      <c r="Q51" s="44"/>
      <c r="R51" s="132"/>
      <c r="S51" s="44"/>
      <c r="T51" s="99"/>
      <c r="U51" s="99"/>
      <c r="V51" s="95"/>
      <c r="W51" s="44"/>
      <c r="X51" s="95"/>
      <c r="Y51" s="44"/>
      <c r="Z51" s="44"/>
      <c r="AA51" s="44"/>
      <c r="AB51" s="44"/>
      <c r="AC51" s="44"/>
      <c r="AD51" s="44"/>
      <c r="AE51" s="44"/>
      <c r="AF51" s="44"/>
      <c r="AG51" s="44"/>
      <c r="AH51" s="44"/>
      <c r="AI51" s="44"/>
      <c r="AJ51" s="44"/>
      <c r="AK51" s="44"/>
      <c r="AL51" s="44"/>
    </row>
    <row r="52">
      <c r="A52" s="128"/>
      <c r="B52" s="44"/>
      <c r="C52" s="129"/>
      <c r="D52" s="44"/>
      <c r="E52" s="130"/>
      <c r="F52" s="99"/>
      <c r="G52" s="44"/>
      <c r="H52" s="44"/>
      <c r="I52" s="44"/>
      <c r="J52" s="44"/>
      <c r="K52" s="44"/>
      <c r="L52" s="44"/>
      <c r="M52" s="44"/>
      <c r="N52" s="44"/>
      <c r="O52" s="44"/>
      <c r="P52" s="44"/>
      <c r="Q52" s="44"/>
      <c r="R52" s="132"/>
      <c r="S52" s="44"/>
      <c r="T52" s="99"/>
      <c r="U52" s="99"/>
      <c r="V52" s="95"/>
      <c r="W52" s="44"/>
      <c r="X52" s="95"/>
      <c r="Y52" s="44"/>
      <c r="Z52" s="44"/>
      <c r="AA52" s="44"/>
      <c r="AB52" s="44"/>
      <c r="AC52" s="44"/>
      <c r="AD52" s="44"/>
      <c r="AE52" s="44"/>
      <c r="AF52" s="44"/>
      <c r="AG52" s="44"/>
      <c r="AH52" s="44"/>
      <c r="AI52" s="44"/>
      <c r="AJ52" s="44"/>
      <c r="AK52" s="44"/>
      <c r="AL52" s="44"/>
    </row>
    <row r="53">
      <c r="A53" s="128"/>
      <c r="B53" s="44"/>
      <c r="C53" s="129"/>
      <c r="D53" s="44"/>
      <c r="E53" s="130"/>
      <c r="F53" s="99"/>
      <c r="G53" s="44"/>
      <c r="H53" s="44"/>
      <c r="I53" s="44"/>
      <c r="J53" s="44"/>
      <c r="K53" s="44"/>
      <c r="L53" s="44"/>
      <c r="M53" s="44"/>
      <c r="N53" s="44"/>
      <c r="O53" s="44"/>
      <c r="P53" s="44"/>
      <c r="Q53" s="44"/>
      <c r="R53" s="132"/>
      <c r="S53" s="44"/>
      <c r="T53" s="99"/>
      <c r="U53" s="99"/>
      <c r="V53" s="95"/>
      <c r="W53" s="44"/>
      <c r="X53" s="95"/>
      <c r="Y53" s="44"/>
      <c r="Z53" s="44"/>
      <c r="AA53" s="44"/>
      <c r="AB53" s="44"/>
      <c r="AC53" s="44"/>
      <c r="AD53" s="44"/>
      <c r="AE53" s="44"/>
      <c r="AF53" s="44"/>
      <c r="AG53" s="44"/>
      <c r="AH53" s="44"/>
      <c r="AI53" s="44"/>
      <c r="AJ53" s="44"/>
      <c r="AK53" s="44"/>
      <c r="AL53" s="44"/>
    </row>
    <row r="54">
      <c r="A54" s="128"/>
      <c r="B54" s="44"/>
      <c r="C54" s="129"/>
      <c r="D54" s="44"/>
      <c r="E54" s="130"/>
      <c r="F54" s="99"/>
      <c r="G54" s="44"/>
      <c r="H54" s="44"/>
      <c r="I54" s="44"/>
      <c r="J54" s="44"/>
      <c r="K54" s="44"/>
      <c r="L54" s="44"/>
      <c r="M54" s="44"/>
      <c r="N54" s="44"/>
      <c r="O54" s="44"/>
      <c r="P54" s="44"/>
      <c r="Q54" s="44"/>
      <c r="R54" s="132"/>
      <c r="S54" s="44"/>
      <c r="T54" s="99"/>
      <c r="U54" s="99"/>
      <c r="V54" s="95"/>
      <c r="W54" s="44"/>
      <c r="X54" s="95"/>
      <c r="Y54" s="44"/>
      <c r="Z54" s="44"/>
      <c r="AA54" s="44"/>
      <c r="AB54" s="44"/>
      <c r="AC54" s="44"/>
      <c r="AD54" s="44"/>
      <c r="AE54" s="44"/>
      <c r="AF54" s="44"/>
      <c r="AG54" s="44"/>
      <c r="AH54" s="44"/>
      <c r="AI54" s="44"/>
      <c r="AJ54" s="44"/>
      <c r="AK54" s="44"/>
      <c r="AL54" s="44"/>
    </row>
    <row r="55">
      <c r="A55" s="128"/>
      <c r="B55" s="44"/>
      <c r="C55" s="129"/>
      <c r="D55" s="44"/>
      <c r="E55" s="130"/>
      <c r="F55" s="99"/>
      <c r="G55" s="44"/>
      <c r="H55" s="44"/>
      <c r="I55" s="44"/>
      <c r="J55" s="44"/>
      <c r="K55" s="44"/>
      <c r="L55" s="44"/>
      <c r="M55" s="44"/>
      <c r="N55" s="44"/>
      <c r="O55" s="44"/>
      <c r="P55" s="44"/>
      <c r="Q55" s="44"/>
      <c r="R55" s="132"/>
      <c r="S55" s="44"/>
      <c r="T55" s="99"/>
      <c r="U55" s="99"/>
      <c r="V55" s="95"/>
      <c r="W55" s="44"/>
      <c r="X55" s="95"/>
      <c r="Y55" s="44"/>
      <c r="Z55" s="44"/>
      <c r="AA55" s="44"/>
      <c r="AB55" s="44"/>
      <c r="AC55" s="44"/>
      <c r="AD55" s="44"/>
      <c r="AE55" s="44"/>
      <c r="AF55" s="44"/>
      <c r="AG55" s="44"/>
      <c r="AH55" s="44"/>
      <c r="AI55" s="44"/>
      <c r="AJ55" s="44"/>
      <c r="AK55" s="44"/>
      <c r="AL55" s="44"/>
    </row>
    <row r="56">
      <c r="A56" s="128"/>
      <c r="B56" s="44"/>
      <c r="C56" s="129"/>
      <c r="D56" s="44"/>
      <c r="E56" s="130"/>
      <c r="F56" s="99"/>
      <c r="G56" s="44"/>
      <c r="H56" s="44"/>
      <c r="I56" s="44"/>
      <c r="J56" s="44"/>
      <c r="K56" s="44"/>
      <c r="L56" s="44"/>
      <c r="M56" s="44"/>
      <c r="N56" s="44"/>
      <c r="O56" s="44"/>
      <c r="P56" s="44"/>
      <c r="Q56" s="44"/>
      <c r="R56" s="132"/>
      <c r="S56" s="44"/>
      <c r="T56" s="99"/>
      <c r="U56" s="99"/>
      <c r="V56" s="95"/>
      <c r="W56" s="44"/>
      <c r="X56" s="95"/>
      <c r="Y56" s="44"/>
      <c r="Z56" s="44"/>
      <c r="AA56" s="44"/>
      <c r="AB56" s="44"/>
      <c r="AC56" s="44"/>
      <c r="AD56" s="44"/>
      <c r="AE56" s="44"/>
      <c r="AF56" s="44"/>
      <c r="AG56" s="44"/>
      <c r="AH56" s="44"/>
      <c r="AI56" s="44"/>
      <c r="AJ56" s="44"/>
      <c r="AK56" s="44"/>
      <c r="AL56" s="44"/>
    </row>
    <row r="57">
      <c r="A57" s="128"/>
      <c r="B57" s="44"/>
      <c r="C57" s="129"/>
      <c r="D57" s="44"/>
      <c r="E57" s="130"/>
      <c r="F57" s="99"/>
      <c r="G57" s="44"/>
      <c r="H57" s="44"/>
      <c r="I57" s="44"/>
      <c r="J57" s="44"/>
      <c r="K57" s="44"/>
      <c r="L57" s="44"/>
      <c r="M57" s="44"/>
      <c r="N57" s="44"/>
      <c r="O57" s="44"/>
      <c r="P57" s="44"/>
      <c r="Q57" s="44"/>
      <c r="R57" s="132"/>
      <c r="S57" s="44"/>
      <c r="T57" s="99"/>
      <c r="U57" s="99"/>
      <c r="V57" s="95"/>
      <c r="W57" s="44"/>
      <c r="X57" s="95"/>
      <c r="Y57" s="44"/>
      <c r="Z57" s="44"/>
      <c r="AA57" s="44"/>
      <c r="AB57" s="44"/>
      <c r="AC57" s="44"/>
      <c r="AD57" s="44"/>
      <c r="AE57" s="44"/>
      <c r="AF57" s="44"/>
      <c r="AG57" s="44"/>
      <c r="AH57" s="44"/>
      <c r="AI57" s="44"/>
      <c r="AJ57" s="44"/>
      <c r="AK57" s="44"/>
      <c r="AL57" s="44"/>
    </row>
    <row r="58">
      <c r="A58" s="128"/>
      <c r="B58" s="44"/>
      <c r="C58" s="129"/>
      <c r="D58" s="44"/>
      <c r="E58" s="130"/>
      <c r="F58" s="99"/>
      <c r="G58" s="44"/>
      <c r="H58" s="44"/>
      <c r="I58" s="44"/>
      <c r="J58" s="44"/>
      <c r="K58" s="44"/>
      <c r="L58" s="44"/>
      <c r="M58" s="44"/>
      <c r="N58" s="44"/>
      <c r="O58" s="44"/>
      <c r="P58" s="44"/>
      <c r="Q58" s="44"/>
      <c r="R58" s="132"/>
      <c r="S58" s="44"/>
      <c r="T58" s="99"/>
      <c r="U58" s="99"/>
      <c r="V58" s="95"/>
      <c r="W58" s="44"/>
      <c r="X58" s="95"/>
      <c r="Y58" s="44"/>
      <c r="Z58" s="44"/>
      <c r="AA58" s="44"/>
      <c r="AB58" s="44"/>
      <c r="AC58" s="44"/>
      <c r="AD58" s="44"/>
      <c r="AE58" s="44"/>
      <c r="AF58" s="44"/>
      <c r="AG58" s="44"/>
      <c r="AH58" s="44"/>
      <c r="AI58" s="44"/>
      <c r="AJ58" s="44"/>
      <c r="AK58" s="44"/>
      <c r="AL58" s="44"/>
    </row>
    <row r="59">
      <c r="A59" s="128"/>
      <c r="B59" s="44"/>
      <c r="C59" s="129"/>
      <c r="D59" s="44"/>
      <c r="E59" s="130"/>
      <c r="F59" s="99"/>
      <c r="G59" s="44"/>
      <c r="H59" s="44"/>
      <c r="I59" s="44"/>
      <c r="J59" s="44"/>
      <c r="K59" s="44"/>
      <c r="L59" s="44"/>
      <c r="M59" s="44"/>
      <c r="N59" s="44"/>
      <c r="O59" s="44"/>
      <c r="P59" s="44"/>
      <c r="Q59" s="44"/>
      <c r="R59" s="132"/>
      <c r="S59" s="44"/>
      <c r="T59" s="99"/>
      <c r="U59" s="99"/>
      <c r="V59" s="95"/>
      <c r="W59" s="44"/>
      <c r="X59" s="95"/>
      <c r="Y59" s="44"/>
      <c r="Z59" s="44"/>
      <c r="AA59" s="44"/>
      <c r="AB59" s="44"/>
      <c r="AC59" s="44"/>
      <c r="AD59" s="44"/>
      <c r="AE59" s="44"/>
      <c r="AF59" s="44"/>
      <c r="AG59" s="44"/>
      <c r="AH59" s="44"/>
      <c r="AI59" s="44"/>
      <c r="AJ59" s="44"/>
      <c r="AK59" s="44"/>
      <c r="AL59" s="44"/>
    </row>
    <row r="60">
      <c r="A60" s="128"/>
      <c r="B60" s="44"/>
      <c r="C60" s="129"/>
      <c r="D60" s="44"/>
      <c r="E60" s="130"/>
      <c r="F60" s="99"/>
      <c r="G60" s="44"/>
      <c r="H60" s="44"/>
      <c r="I60" s="44"/>
      <c r="J60" s="44"/>
      <c r="K60" s="44"/>
      <c r="L60" s="44"/>
      <c r="M60" s="44"/>
      <c r="N60" s="44"/>
      <c r="O60" s="44"/>
      <c r="P60" s="44"/>
      <c r="Q60" s="44"/>
      <c r="R60" s="132"/>
      <c r="S60" s="44"/>
      <c r="T60" s="99"/>
      <c r="U60" s="99"/>
      <c r="V60" s="95"/>
      <c r="W60" s="44"/>
      <c r="X60" s="95"/>
      <c r="Y60" s="44"/>
      <c r="Z60" s="44"/>
      <c r="AA60" s="44"/>
      <c r="AB60" s="44"/>
      <c r="AC60" s="44"/>
      <c r="AD60" s="44"/>
      <c r="AE60" s="44"/>
      <c r="AF60" s="44"/>
      <c r="AG60" s="44"/>
      <c r="AH60" s="44"/>
      <c r="AI60" s="44"/>
      <c r="AJ60" s="44"/>
      <c r="AK60" s="44"/>
      <c r="AL60" s="44"/>
    </row>
    <row r="61">
      <c r="A61" s="128"/>
      <c r="B61" s="44"/>
      <c r="C61" s="129"/>
      <c r="D61" s="44"/>
      <c r="E61" s="130"/>
      <c r="F61" s="99"/>
      <c r="G61" s="44"/>
      <c r="H61" s="44"/>
      <c r="I61" s="44"/>
      <c r="J61" s="44"/>
      <c r="K61" s="44"/>
      <c r="L61" s="44"/>
      <c r="M61" s="44"/>
      <c r="N61" s="44"/>
      <c r="O61" s="44"/>
      <c r="P61" s="44"/>
      <c r="Q61" s="44"/>
      <c r="R61" s="132"/>
      <c r="S61" s="44"/>
      <c r="T61" s="99"/>
      <c r="U61" s="99"/>
      <c r="V61" s="95"/>
      <c r="W61" s="44"/>
      <c r="X61" s="95"/>
      <c r="Y61" s="44"/>
      <c r="Z61" s="44"/>
      <c r="AA61" s="44"/>
      <c r="AB61" s="44"/>
      <c r="AC61" s="44"/>
      <c r="AD61" s="44"/>
      <c r="AE61" s="44"/>
      <c r="AF61" s="44"/>
      <c r="AG61" s="44"/>
      <c r="AH61" s="44"/>
      <c r="AI61" s="44"/>
      <c r="AJ61" s="44"/>
      <c r="AK61" s="44"/>
      <c r="AL61" s="44"/>
    </row>
    <row r="62">
      <c r="A62" s="128"/>
      <c r="B62" s="44"/>
      <c r="C62" s="129"/>
      <c r="D62" s="44"/>
      <c r="E62" s="130"/>
      <c r="F62" s="99"/>
      <c r="G62" s="44"/>
      <c r="H62" s="44"/>
      <c r="I62" s="44"/>
      <c r="J62" s="44"/>
      <c r="K62" s="44"/>
      <c r="L62" s="44"/>
      <c r="M62" s="44"/>
      <c r="N62" s="44"/>
      <c r="O62" s="44"/>
      <c r="P62" s="44"/>
      <c r="Q62" s="44"/>
      <c r="R62" s="132"/>
      <c r="S62" s="44"/>
      <c r="T62" s="99"/>
      <c r="U62" s="99"/>
      <c r="V62" s="95"/>
      <c r="W62" s="44"/>
      <c r="X62" s="95"/>
      <c r="Y62" s="44"/>
      <c r="Z62" s="44"/>
      <c r="AA62" s="44"/>
      <c r="AB62" s="44"/>
      <c r="AC62" s="44"/>
      <c r="AD62" s="44"/>
      <c r="AE62" s="44"/>
      <c r="AF62" s="44"/>
      <c r="AG62" s="44"/>
      <c r="AH62" s="44"/>
      <c r="AI62" s="44"/>
      <c r="AJ62" s="44"/>
      <c r="AK62" s="44"/>
      <c r="AL62" s="44"/>
    </row>
    <row r="63">
      <c r="A63" s="128"/>
      <c r="B63" s="44"/>
      <c r="C63" s="129"/>
      <c r="D63" s="44"/>
      <c r="E63" s="130"/>
      <c r="F63" s="99"/>
      <c r="G63" s="44"/>
      <c r="H63" s="44"/>
      <c r="I63" s="44"/>
      <c r="J63" s="44"/>
      <c r="K63" s="44"/>
      <c r="L63" s="44"/>
      <c r="M63" s="44"/>
      <c r="N63" s="44"/>
      <c r="O63" s="44"/>
      <c r="P63" s="44"/>
      <c r="Q63" s="44"/>
      <c r="R63" s="132"/>
      <c r="S63" s="44"/>
      <c r="T63" s="99"/>
      <c r="U63" s="99"/>
      <c r="V63" s="95"/>
      <c r="W63" s="44"/>
      <c r="X63" s="95"/>
      <c r="Y63" s="44"/>
      <c r="Z63" s="44"/>
      <c r="AA63" s="44"/>
      <c r="AB63" s="44"/>
      <c r="AC63" s="44"/>
      <c r="AD63" s="44"/>
      <c r="AE63" s="44"/>
      <c r="AF63" s="44"/>
      <c r="AG63" s="44"/>
      <c r="AH63" s="44"/>
      <c r="AI63" s="44"/>
      <c r="AJ63" s="44"/>
      <c r="AK63" s="44"/>
      <c r="AL63" s="44"/>
    </row>
    <row r="64">
      <c r="A64" s="128"/>
      <c r="B64" s="44"/>
      <c r="C64" s="129"/>
      <c r="D64" s="44"/>
      <c r="E64" s="130"/>
      <c r="F64" s="99"/>
      <c r="G64" s="44"/>
      <c r="H64" s="44"/>
      <c r="I64" s="44"/>
      <c r="J64" s="44"/>
      <c r="K64" s="44"/>
      <c r="L64" s="44"/>
      <c r="M64" s="44"/>
      <c r="N64" s="44"/>
      <c r="O64" s="44"/>
      <c r="P64" s="44"/>
      <c r="Q64" s="44"/>
      <c r="R64" s="132"/>
      <c r="S64" s="44"/>
      <c r="T64" s="99"/>
      <c r="U64" s="99"/>
      <c r="V64" s="95"/>
      <c r="W64" s="44"/>
      <c r="X64" s="95"/>
      <c r="Y64" s="44"/>
      <c r="Z64" s="44"/>
      <c r="AA64" s="44"/>
      <c r="AB64" s="44"/>
      <c r="AC64" s="44"/>
      <c r="AD64" s="44"/>
      <c r="AE64" s="44"/>
      <c r="AF64" s="44"/>
      <c r="AG64" s="44"/>
      <c r="AH64" s="44"/>
      <c r="AI64" s="44"/>
      <c r="AJ64" s="44"/>
      <c r="AK64" s="44"/>
      <c r="AL64" s="44"/>
    </row>
    <row r="65">
      <c r="A65" s="128"/>
      <c r="B65" s="44"/>
      <c r="C65" s="129"/>
      <c r="D65" s="44"/>
      <c r="E65" s="130"/>
      <c r="F65" s="99"/>
      <c r="G65" s="44"/>
      <c r="H65" s="44"/>
      <c r="I65" s="44"/>
      <c r="J65" s="44"/>
      <c r="K65" s="44"/>
      <c r="L65" s="44"/>
      <c r="M65" s="44"/>
      <c r="N65" s="44"/>
      <c r="O65" s="44"/>
      <c r="P65" s="44"/>
      <c r="Q65" s="44"/>
      <c r="R65" s="132"/>
      <c r="S65" s="44"/>
      <c r="T65" s="99"/>
      <c r="U65" s="99"/>
      <c r="V65" s="95"/>
      <c r="W65" s="44"/>
      <c r="X65" s="95"/>
      <c r="Y65" s="44"/>
      <c r="Z65" s="44"/>
      <c r="AA65" s="44"/>
      <c r="AB65" s="44"/>
      <c r="AC65" s="44"/>
      <c r="AD65" s="44"/>
      <c r="AE65" s="44"/>
      <c r="AF65" s="44"/>
      <c r="AG65" s="44"/>
      <c r="AH65" s="44"/>
      <c r="AI65" s="44"/>
      <c r="AJ65" s="44"/>
      <c r="AK65" s="44"/>
      <c r="AL65" s="44"/>
    </row>
    <row r="66">
      <c r="A66" s="128"/>
      <c r="B66" s="44"/>
      <c r="C66" s="129"/>
      <c r="D66" s="44"/>
      <c r="E66" s="130"/>
      <c r="F66" s="99"/>
      <c r="G66" s="44"/>
      <c r="H66" s="44"/>
      <c r="I66" s="44"/>
      <c r="J66" s="44"/>
      <c r="K66" s="44"/>
      <c r="L66" s="44"/>
      <c r="M66" s="44"/>
      <c r="N66" s="44"/>
      <c r="O66" s="44"/>
      <c r="P66" s="44"/>
      <c r="Q66" s="44"/>
      <c r="R66" s="132"/>
      <c r="S66" s="44"/>
      <c r="T66" s="99"/>
      <c r="U66" s="99"/>
      <c r="V66" s="95"/>
      <c r="W66" s="44"/>
      <c r="X66" s="95"/>
      <c r="Y66" s="44"/>
      <c r="Z66" s="44"/>
      <c r="AA66" s="44"/>
      <c r="AB66" s="44"/>
      <c r="AC66" s="44"/>
      <c r="AD66" s="44"/>
      <c r="AE66" s="44"/>
      <c r="AF66" s="44"/>
      <c r="AG66" s="44"/>
      <c r="AH66" s="44"/>
      <c r="AI66" s="44"/>
      <c r="AJ66" s="44"/>
      <c r="AK66" s="44"/>
      <c r="AL66" s="44"/>
    </row>
    <row r="67">
      <c r="A67" s="128"/>
      <c r="B67" s="44"/>
      <c r="C67" s="129"/>
      <c r="D67" s="44"/>
      <c r="E67" s="130"/>
      <c r="F67" s="99"/>
      <c r="G67" s="44"/>
      <c r="H67" s="44"/>
      <c r="I67" s="44"/>
      <c r="J67" s="44"/>
      <c r="K67" s="44"/>
      <c r="L67" s="44"/>
      <c r="M67" s="44"/>
      <c r="N67" s="44"/>
      <c r="O67" s="44"/>
      <c r="P67" s="44"/>
      <c r="Q67" s="44"/>
      <c r="R67" s="132"/>
      <c r="S67" s="44"/>
      <c r="T67" s="99"/>
      <c r="U67" s="99"/>
      <c r="V67" s="95"/>
      <c r="W67" s="44"/>
      <c r="X67" s="95"/>
      <c r="Y67" s="44"/>
      <c r="Z67" s="44"/>
      <c r="AA67" s="44"/>
      <c r="AB67" s="44"/>
      <c r="AC67" s="44"/>
      <c r="AD67" s="44"/>
      <c r="AE67" s="44"/>
      <c r="AF67" s="44"/>
      <c r="AG67" s="44"/>
      <c r="AH67" s="44"/>
      <c r="AI67" s="44"/>
      <c r="AJ67" s="44"/>
      <c r="AK67" s="44"/>
      <c r="AL67" s="44"/>
    </row>
    <row r="68">
      <c r="A68" s="128"/>
      <c r="B68" s="44"/>
      <c r="C68" s="129"/>
      <c r="D68" s="44"/>
      <c r="E68" s="130"/>
      <c r="F68" s="99"/>
      <c r="G68" s="44"/>
      <c r="H68" s="44"/>
      <c r="I68" s="44"/>
      <c r="J68" s="44"/>
      <c r="K68" s="44"/>
      <c r="L68" s="44"/>
      <c r="M68" s="44"/>
      <c r="N68" s="44"/>
      <c r="O68" s="44"/>
      <c r="P68" s="44"/>
      <c r="Q68" s="44"/>
      <c r="R68" s="132"/>
      <c r="S68" s="44"/>
      <c r="T68" s="99"/>
      <c r="U68" s="99"/>
      <c r="V68" s="95"/>
      <c r="W68" s="44"/>
      <c r="X68" s="95"/>
      <c r="Y68" s="44"/>
      <c r="Z68" s="44"/>
      <c r="AA68" s="44"/>
      <c r="AB68" s="44"/>
      <c r="AC68" s="44"/>
      <c r="AD68" s="44"/>
      <c r="AE68" s="44"/>
      <c r="AF68" s="44"/>
      <c r="AG68" s="44"/>
      <c r="AH68" s="44"/>
      <c r="AI68" s="44"/>
      <c r="AJ68" s="44"/>
      <c r="AK68" s="44"/>
      <c r="AL68" s="44"/>
    </row>
    <row r="69">
      <c r="A69" s="128"/>
      <c r="B69" s="44"/>
      <c r="C69" s="129"/>
      <c r="D69" s="44"/>
      <c r="E69" s="130"/>
      <c r="F69" s="99"/>
      <c r="G69" s="44"/>
      <c r="H69" s="44"/>
      <c r="I69" s="44"/>
      <c r="J69" s="44"/>
      <c r="K69" s="44"/>
      <c r="L69" s="44"/>
      <c r="M69" s="44"/>
      <c r="N69" s="44"/>
      <c r="O69" s="44"/>
      <c r="P69" s="44"/>
      <c r="Q69" s="44"/>
      <c r="R69" s="132"/>
      <c r="S69" s="44"/>
      <c r="T69" s="99"/>
      <c r="U69" s="99"/>
      <c r="V69" s="95"/>
      <c r="W69" s="44"/>
      <c r="X69" s="95"/>
      <c r="Y69" s="44"/>
      <c r="Z69" s="44"/>
      <c r="AA69" s="44"/>
      <c r="AB69" s="44"/>
      <c r="AC69" s="44"/>
      <c r="AD69" s="44"/>
      <c r="AE69" s="44"/>
      <c r="AF69" s="44"/>
      <c r="AG69" s="44"/>
      <c r="AH69" s="44"/>
      <c r="AI69" s="44"/>
      <c r="AJ69" s="44"/>
      <c r="AK69" s="44"/>
      <c r="AL69" s="44"/>
    </row>
    <row r="70">
      <c r="A70" s="128"/>
      <c r="B70" s="44"/>
      <c r="C70" s="129"/>
      <c r="D70" s="44"/>
      <c r="E70" s="130"/>
      <c r="F70" s="99"/>
      <c r="G70" s="44"/>
      <c r="H70" s="44"/>
      <c r="I70" s="44"/>
      <c r="J70" s="44"/>
      <c r="K70" s="44"/>
      <c r="L70" s="44"/>
      <c r="M70" s="44"/>
      <c r="N70" s="44"/>
      <c r="O70" s="44"/>
      <c r="P70" s="44"/>
      <c r="Q70" s="44"/>
      <c r="R70" s="132"/>
      <c r="S70" s="44"/>
      <c r="T70" s="99"/>
      <c r="U70" s="99"/>
      <c r="V70" s="95"/>
      <c r="W70" s="44"/>
      <c r="X70" s="95"/>
      <c r="Y70" s="44"/>
      <c r="Z70" s="44"/>
      <c r="AA70" s="44"/>
      <c r="AB70" s="44"/>
      <c r="AC70" s="44"/>
      <c r="AD70" s="44"/>
      <c r="AE70" s="44"/>
      <c r="AF70" s="44"/>
      <c r="AG70" s="44"/>
      <c r="AH70" s="44"/>
      <c r="AI70" s="44"/>
      <c r="AJ70" s="44"/>
      <c r="AK70" s="44"/>
      <c r="AL70" s="44"/>
    </row>
    <row r="71">
      <c r="A71" s="128"/>
      <c r="B71" s="44"/>
      <c r="C71" s="129"/>
      <c r="D71" s="44"/>
      <c r="E71" s="130"/>
      <c r="F71" s="99"/>
      <c r="G71" s="44"/>
      <c r="H71" s="44"/>
      <c r="I71" s="44"/>
      <c r="J71" s="44"/>
      <c r="K71" s="44"/>
      <c r="L71" s="44"/>
      <c r="M71" s="44"/>
      <c r="N71" s="44"/>
      <c r="O71" s="44"/>
      <c r="P71" s="44"/>
      <c r="Q71" s="44"/>
      <c r="R71" s="132"/>
      <c r="S71" s="44"/>
      <c r="T71" s="99"/>
      <c r="U71" s="99"/>
      <c r="V71" s="95"/>
      <c r="W71" s="44"/>
      <c r="X71" s="95"/>
      <c r="Y71" s="44"/>
      <c r="Z71" s="44"/>
      <c r="AA71" s="44"/>
      <c r="AB71" s="44"/>
      <c r="AC71" s="44"/>
      <c r="AD71" s="44"/>
      <c r="AE71" s="44"/>
      <c r="AF71" s="44"/>
      <c r="AG71" s="44"/>
      <c r="AH71" s="44"/>
      <c r="AI71" s="44"/>
      <c r="AJ71" s="44"/>
      <c r="AK71" s="44"/>
      <c r="AL71" s="44"/>
    </row>
    <row r="72">
      <c r="A72" s="128"/>
      <c r="B72" s="44"/>
      <c r="C72" s="129"/>
      <c r="D72" s="44"/>
      <c r="E72" s="130"/>
      <c r="F72" s="99"/>
      <c r="G72" s="44"/>
      <c r="H72" s="44"/>
      <c r="I72" s="44"/>
      <c r="J72" s="44"/>
      <c r="K72" s="44"/>
      <c r="L72" s="44"/>
      <c r="M72" s="44"/>
      <c r="N72" s="44"/>
      <c r="O72" s="44"/>
      <c r="P72" s="44"/>
      <c r="Q72" s="44"/>
      <c r="R72" s="132"/>
      <c r="S72" s="44"/>
      <c r="T72" s="99"/>
      <c r="U72" s="99"/>
      <c r="V72" s="95"/>
      <c r="W72" s="44"/>
      <c r="X72" s="95"/>
      <c r="Y72" s="44"/>
      <c r="Z72" s="44"/>
      <c r="AA72" s="44"/>
      <c r="AB72" s="44"/>
      <c r="AC72" s="44"/>
      <c r="AD72" s="44"/>
      <c r="AE72" s="44"/>
      <c r="AF72" s="44"/>
      <c r="AG72" s="44"/>
      <c r="AH72" s="44"/>
      <c r="AI72" s="44"/>
      <c r="AJ72" s="44"/>
      <c r="AK72" s="44"/>
      <c r="AL72" s="44"/>
    </row>
    <row r="73">
      <c r="A73" s="128"/>
      <c r="B73" s="44"/>
      <c r="C73" s="129"/>
      <c r="D73" s="44"/>
      <c r="E73" s="130"/>
      <c r="F73" s="99"/>
      <c r="G73" s="44"/>
      <c r="H73" s="44"/>
      <c r="I73" s="44"/>
      <c r="J73" s="44"/>
      <c r="K73" s="44"/>
      <c r="L73" s="44"/>
      <c r="M73" s="44"/>
      <c r="N73" s="44"/>
      <c r="O73" s="44"/>
      <c r="P73" s="44"/>
      <c r="Q73" s="44"/>
      <c r="R73" s="132"/>
      <c r="S73" s="44"/>
      <c r="T73" s="99"/>
      <c r="U73" s="99"/>
      <c r="V73" s="95"/>
      <c r="W73" s="44"/>
      <c r="X73" s="95"/>
      <c r="Y73" s="44"/>
      <c r="Z73" s="44"/>
      <c r="AA73" s="44"/>
      <c r="AB73" s="44"/>
      <c r="AC73" s="44"/>
      <c r="AD73" s="44"/>
      <c r="AE73" s="44"/>
      <c r="AF73" s="44"/>
      <c r="AG73" s="44"/>
      <c r="AH73" s="44"/>
      <c r="AI73" s="44"/>
      <c r="AJ73" s="44"/>
      <c r="AK73" s="44"/>
      <c r="AL73" s="44"/>
    </row>
    <row r="74">
      <c r="A74" s="128"/>
      <c r="B74" s="44"/>
      <c r="C74" s="129"/>
      <c r="D74" s="44"/>
      <c r="E74" s="130"/>
      <c r="F74" s="99"/>
      <c r="G74" s="44"/>
      <c r="H74" s="44"/>
      <c r="I74" s="44"/>
      <c r="J74" s="44"/>
      <c r="K74" s="44"/>
      <c r="L74" s="44"/>
      <c r="M74" s="44"/>
      <c r="N74" s="44"/>
      <c r="O74" s="44"/>
      <c r="P74" s="44"/>
      <c r="Q74" s="44"/>
      <c r="R74" s="132"/>
      <c r="S74" s="44"/>
      <c r="T74" s="99"/>
      <c r="U74" s="99"/>
      <c r="V74" s="95"/>
      <c r="W74" s="44"/>
      <c r="X74" s="95"/>
      <c r="Y74" s="44"/>
      <c r="Z74" s="44"/>
      <c r="AA74" s="44"/>
      <c r="AB74" s="44"/>
      <c r="AC74" s="44"/>
      <c r="AD74" s="44"/>
      <c r="AE74" s="44"/>
      <c r="AF74" s="44"/>
      <c r="AG74" s="44"/>
      <c r="AH74" s="44"/>
      <c r="AI74" s="44"/>
      <c r="AJ74" s="44"/>
      <c r="AK74" s="44"/>
      <c r="AL74" s="44"/>
    </row>
    <row r="75">
      <c r="A75" s="128"/>
      <c r="B75" s="44"/>
      <c r="C75" s="129"/>
      <c r="D75" s="44"/>
      <c r="E75" s="130"/>
      <c r="F75" s="99"/>
      <c r="G75" s="44"/>
      <c r="H75" s="44"/>
      <c r="I75" s="44"/>
      <c r="J75" s="44"/>
      <c r="K75" s="44"/>
      <c r="L75" s="44"/>
      <c r="M75" s="44"/>
      <c r="N75" s="44"/>
      <c r="O75" s="44"/>
      <c r="P75" s="44"/>
      <c r="Q75" s="44"/>
      <c r="R75" s="132"/>
      <c r="S75" s="44"/>
      <c r="T75" s="99"/>
      <c r="U75" s="99"/>
      <c r="V75" s="95"/>
      <c r="W75" s="44"/>
      <c r="X75" s="95"/>
      <c r="Y75" s="44"/>
      <c r="Z75" s="44"/>
      <c r="AA75" s="44"/>
      <c r="AB75" s="44"/>
      <c r="AC75" s="44"/>
      <c r="AD75" s="44"/>
      <c r="AE75" s="44"/>
      <c r="AF75" s="44"/>
      <c r="AG75" s="44"/>
      <c r="AH75" s="44"/>
      <c r="AI75" s="44"/>
      <c r="AJ75" s="44"/>
      <c r="AK75" s="44"/>
      <c r="AL75" s="44"/>
    </row>
    <row r="76">
      <c r="A76" s="128"/>
      <c r="B76" s="44"/>
      <c r="C76" s="129"/>
      <c r="D76" s="44"/>
      <c r="E76" s="130"/>
      <c r="F76" s="99"/>
      <c r="G76" s="44"/>
      <c r="H76" s="44"/>
      <c r="I76" s="44"/>
      <c r="J76" s="44"/>
      <c r="K76" s="44"/>
      <c r="L76" s="44"/>
      <c r="M76" s="44"/>
      <c r="N76" s="44"/>
      <c r="O76" s="44"/>
      <c r="P76" s="44"/>
      <c r="Q76" s="44"/>
      <c r="R76" s="132"/>
      <c r="S76" s="44"/>
      <c r="T76" s="99"/>
      <c r="U76" s="99"/>
      <c r="V76" s="95"/>
      <c r="W76" s="44"/>
      <c r="X76" s="95"/>
      <c r="Y76" s="44"/>
      <c r="Z76" s="44"/>
      <c r="AA76" s="44"/>
      <c r="AB76" s="44"/>
      <c r="AC76" s="44"/>
      <c r="AD76" s="44"/>
      <c r="AE76" s="44"/>
      <c r="AF76" s="44"/>
      <c r="AG76" s="44"/>
      <c r="AH76" s="44"/>
      <c r="AI76" s="44"/>
      <c r="AJ76" s="44"/>
      <c r="AK76" s="44"/>
      <c r="AL76" s="44"/>
    </row>
    <row r="77">
      <c r="A77" s="128"/>
      <c r="B77" s="44"/>
      <c r="C77" s="129"/>
      <c r="D77" s="44"/>
      <c r="E77" s="130"/>
      <c r="F77" s="99"/>
      <c r="G77" s="44"/>
      <c r="H77" s="44"/>
      <c r="I77" s="44"/>
      <c r="J77" s="44"/>
      <c r="K77" s="44"/>
      <c r="L77" s="44"/>
      <c r="M77" s="44"/>
      <c r="N77" s="44"/>
      <c r="O77" s="44"/>
      <c r="P77" s="44"/>
      <c r="Q77" s="44"/>
      <c r="R77" s="132"/>
      <c r="S77" s="44"/>
      <c r="T77" s="99"/>
      <c r="U77" s="99"/>
      <c r="V77" s="95"/>
      <c r="W77" s="44"/>
      <c r="X77" s="95"/>
      <c r="Y77" s="44"/>
      <c r="Z77" s="44"/>
      <c r="AA77" s="44"/>
      <c r="AB77" s="44"/>
      <c r="AC77" s="44"/>
      <c r="AD77" s="44"/>
      <c r="AE77" s="44"/>
      <c r="AF77" s="44"/>
      <c r="AG77" s="44"/>
      <c r="AH77" s="44"/>
      <c r="AI77" s="44"/>
      <c r="AJ77" s="44"/>
      <c r="AK77" s="44"/>
      <c r="AL77" s="44"/>
    </row>
    <row r="78">
      <c r="A78" s="128"/>
      <c r="B78" s="44"/>
      <c r="C78" s="129"/>
      <c r="D78" s="44"/>
      <c r="E78" s="130"/>
      <c r="F78" s="99"/>
      <c r="G78" s="44"/>
      <c r="H78" s="44"/>
      <c r="I78" s="44"/>
      <c r="J78" s="44"/>
      <c r="K78" s="44"/>
      <c r="L78" s="44"/>
      <c r="M78" s="44"/>
      <c r="N78" s="44"/>
      <c r="O78" s="44"/>
      <c r="P78" s="44"/>
      <c r="Q78" s="44"/>
      <c r="R78" s="132"/>
      <c r="S78" s="44"/>
      <c r="T78" s="99"/>
      <c r="U78" s="99"/>
      <c r="V78" s="95"/>
      <c r="W78" s="44"/>
      <c r="X78" s="95"/>
      <c r="Y78" s="44"/>
      <c r="Z78" s="44"/>
      <c r="AA78" s="44"/>
      <c r="AB78" s="44"/>
      <c r="AC78" s="44"/>
      <c r="AD78" s="44"/>
      <c r="AE78" s="44"/>
      <c r="AF78" s="44"/>
      <c r="AG78" s="44"/>
      <c r="AH78" s="44"/>
      <c r="AI78" s="44"/>
      <c r="AJ78" s="44"/>
      <c r="AK78" s="44"/>
      <c r="AL78" s="44"/>
    </row>
    <row r="79">
      <c r="A79" s="128"/>
      <c r="B79" s="44"/>
      <c r="C79" s="129"/>
      <c r="D79" s="44"/>
      <c r="E79" s="130"/>
      <c r="F79" s="99"/>
      <c r="G79" s="44"/>
      <c r="H79" s="44"/>
      <c r="I79" s="44"/>
      <c r="J79" s="44"/>
      <c r="K79" s="44"/>
      <c r="L79" s="44"/>
      <c r="M79" s="44"/>
      <c r="N79" s="44"/>
      <c r="O79" s="44"/>
      <c r="P79" s="44"/>
      <c r="Q79" s="44"/>
      <c r="R79" s="132"/>
      <c r="S79" s="44"/>
      <c r="T79" s="99"/>
      <c r="U79" s="99"/>
      <c r="V79" s="95"/>
      <c r="W79" s="44"/>
      <c r="X79" s="95"/>
      <c r="Y79" s="44"/>
      <c r="Z79" s="44"/>
      <c r="AA79" s="44"/>
      <c r="AB79" s="44"/>
      <c r="AC79" s="44"/>
      <c r="AD79" s="44"/>
      <c r="AE79" s="44"/>
      <c r="AF79" s="44"/>
      <c r="AG79" s="44"/>
      <c r="AH79" s="44"/>
      <c r="AI79" s="44"/>
      <c r="AJ79" s="44"/>
      <c r="AK79" s="44"/>
      <c r="AL79" s="44"/>
    </row>
    <row r="80">
      <c r="A80" s="128"/>
      <c r="B80" s="44"/>
      <c r="C80" s="129"/>
      <c r="D80" s="44"/>
      <c r="E80" s="130"/>
      <c r="F80" s="99"/>
      <c r="G80" s="44"/>
      <c r="H80" s="44"/>
      <c r="I80" s="44"/>
      <c r="J80" s="44"/>
      <c r="K80" s="44"/>
      <c r="L80" s="44"/>
      <c r="M80" s="44"/>
      <c r="N80" s="44"/>
      <c r="O80" s="44"/>
      <c r="P80" s="44"/>
      <c r="Q80" s="44"/>
      <c r="R80" s="132"/>
      <c r="S80" s="44"/>
      <c r="T80" s="99"/>
      <c r="U80" s="99"/>
      <c r="V80" s="95"/>
      <c r="W80" s="44"/>
      <c r="X80" s="95"/>
      <c r="Y80" s="44"/>
      <c r="Z80" s="44"/>
      <c r="AA80" s="44"/>
      <c r="AB80" s="44"/>
      <c r="AC80" s="44"/>
      <c r="AD80" s="44"/>
      <c r="AE80" s="44"/>
      <c r="AF80" s="44"/>
      <c r="AG80" s="44"/>
      <c r="AH80" s="44"/>
      <c r="AI80" s="44"/>
      <c r="AJ80" s="44"/>
      <c r="AK80" s="44"/>
      <c r="AL80" s="44"/>
    </row>
    <row r="81">
      <c r="A81" s="128"/>
      <c r="B81" s="44"/>
      <c r="C81" s="129"/>
      <c r="D81" s="44"/>
      <c r="E81" s="130"/>
      <c r="F81" s="99"/>
      <c r="G81" s="44"/>
      <c r="H81" s="44"/>
      <c r="I81" s="44"/>
      <c r="J81" s="44"/>
      <c r="K81" s="44"/>
      <c r="L81" s="44"/>
      <c r="M81" s="44"/>
      <c r="N81" s="44"/>
      <c r="O81" s="44"/>
      <c r="P81" s="44"/>
      <c r="Q81" s="44"/>
      <c r="R81" s="132"/>
      <c r="S81" s="44"/>
      <c r="T81" s="99"/>
      <c r="U81" s="99"/>
      <c r="V81" s="95"/>
      <c r="W81" s="44"/>
      <c r="X81" s="95"/>
      <c r="Y81" s="44"/>
      <c r="Z81" s="44"/>
      <c r="AA81" s="44"/>
      <c r="AB81" s="44"/>
      <c r="AC81" s="44"/>
      <c r="AD81" s="44"/>
      <c r="AE81" s="44"/>
      <c r="AF81" s="44"/>
      <c r="AG81" s="44"/>
      <c r="AH81" s="44"/>
      <c r="AI81" s="44"/>
      <c r="AJ81" s="44"/>
      <c r="AK81" s="44"/>
      <c r="AL81" s="44"/>
    </row>
    <row r="82">
      <c r="A82" s="128"/>
      <c r="B82" s="44"/>
      <c r="C82" s="129"/>
      <c r="D82" s="44"/>
      <c r="E82" s="130"/>
      <c r="F82" s="99"/>
      <c r="G82" s="44"/>
      <c r="H82" s="44"/>
      <c r="I82" s="44"/>
      <c r="J82" s="44"/>
      <c r="K82" s="44"/>
      <c r="L82" s="44"/>
      <c r="M82" s="44"/>
      <c r="N82" s="44"/>
      <c r="O82" s="44"/>
      <c r="P82" s="44"/>
      <c r="Q82" s="44"/>
      <c r="R82" s="132"/>
      <c r="S82" s="44"/>
      <c r="T82" s="99"/>
      <c r="U82" s="99"/>
      <c r="V82" s="95"/>
      <c r="W82" s="44"/>
      <c r="X82" s="95"/>
      <c r="Y82" s="44"/>
      <c r="Z82" s="44"/>
      <c r="AA82" s="44"/>
      <c r="AB82" s="44"/>
      <c r="AC82" s="44"/>
      <c r="AD82" s="44"/>
      <c r="AE82" s="44"/>
      <c r="AF82" s="44"/>
      <c r="AG82" s="44"/>
      <c r="AH82" s="44"/>
      <c r="AI82" s="44"/>
      <c r="AJ82" s="44"/>
      <c r="AK82" s="44"/>
      <c r="AL82" s="44"/>
    </row>
    <row r="83">
      <c r="A83" s="128"/>
      <c r="B83" s="44"/>
      <c r="C83" s="129"/>
      <c r="D83" s="44"/>
      <c r="E83" s="130"/>
      <c r="F83" s="99"/>
      <c r="G83" s="44"/>
      <c r="H83" s="44"/>
      <c r="I83" s="44"/>
      <c r="J83" s="44"/>
      <c r="K83" s="44"/>
      <c r="L83" s="44"/>
      <c r="M83" s="44"/>
      <c r="N83" s="44"/>
      <c r="O83" s="44"/>
      <c r="P83" s="44"/>
      <c r="Q83" s="44"/>
      <c r="R83" s="132"/>
      <c r="S83" s="44"/>
      <c r="T83" s="99"/>
      <c r="U83" s="99"/>
      <c r="V83" s="95"/>
      <c r="W83" s="44"/>
      <c r="X83" s="95"/>
      <c r="Y83" s="44"/>
      <c r="Z83" s="44"/>
      <c r="AA83" s="44"/>
      <c r="AB83" s="44"/>
      <c r="AC83" s="44"/>
      <c r="AD83" s="44"/>
      <c r="AE83" s="44"/>
      <c r="AF83" s="44"/>
      <c r="AG83" s="44"/>
      <c r="AH83" s="44"/>
      <c r="AI83" s="44"/>
      <c r="AJ83" s="44"/>
      <c r="AK83" s="44"/>
      <c r="AL83" s="44"/>
    </row>
    <row r="84">
      <c r="A84" s="128"/>
      <c r="B84" s="44"/>
      <c r="C84" s="129"/>
      <c r="D84" s="44"/>
      <c r="E84" s="130"/>
      <c r="F84" s="99"/>
      <c r="G84" s="44"/>
      <c r="H84" s="44"/>
      <c r="I84" s="44"/>
      <c r="J84" s="44"/>
      <c r="K84" s="44"/>
      <c r="L84" s="44"/>
      <c r="M84" s="44"/>
      <c r="N84" s="44"/>
      <c r="O84" s="44"/>
      <c r="P84" s="44"/>
      <c r="Q84" s="44"/>
      <c r="R84" s="132"/>
      <c r="S84" s="44"/>
      <c r="T84" s="99"/>
      <c r="U84" s="99"/>
      <c r="V84" s="95"/>
      <c r="W84" s="44"/>
      <c r="X84" s="95"/>
      <c r="Y84" s="44"/>
      <c r="Z84" s="44"/>
      <c r="AA84" s="44"/>
      <c r="AB84" s="44"/>
      <c r="AC84" s="44"/>
      <c r="AD84" s="44"/>
      <c r="AE84" s="44"/>
      <c r="AF84" s="44"/>
      <c r="AG84" s="44"/>
      <c r="AH84" s="44"/>
      <c r="AI84" s="44"/>
      <c r="AJ84" s="44"/>
      <c r="AK84" s="44"/>
      <c r="AL84" s="44"/>
    </row>
    <row r="85">
      <c r="A85" s="128"/>
      <c r="B85" s="44"/>
      <c r="C85" s="129"/>
      <c r="D85" s="44"/>
      <c r="E85" s="130"/>
      <c r="F85" s="99"/>
      <c r="G85" s="44"/>
      <c r="H85" s="44"/>
      <c r="I85" s="44"/>
      <c r="J85" s="44"/>
      <c r="K85" s="44"/>
      <c r="L85" s="44"/>
      <c r="M85" s="44"/>
      <c r="N85" s="44"/>
      <c r="O85" s="44"/>
      <c r="P85" s="44"/>
      <c r="Q85" s="44"/>
      <c r="R85" s="132"/>
      <c r="S85" s="44"/>
      <c r="T85" s="99"/>
      <c r="U85" s="99"/>
      <c r="V85" s="95"/>
      <c r="W85" s="44"/>
      <c r="X85" s="95"/>
      <c r="Y85" s="44"/>
      <c r="Z85" s="44"/>
      <c r="AA85" s="44"/>
      <c r="AB85" s="44"/>
      <c r="AC85" s="44"/>
      <c r="AD85" s="44"/>
      <c r="AE85" s="44"/>
      <c r="AF85" s="44"/>
      <c r="AG85" s="44"/>
      <c r="AH85" s="44"/>
      <c r="AI85" s="44"/>
      <c r="AJ85" s="44"/>
      <c r="AK85" s="44"/>
      <c r="AL85" s="44"/>
    </row>
    <row r="86">
      <c r="A86" s="128"/>
      <c r="B86" s="44"/>
      <c r="C86" s="129"/>
      <c r="D86" s="44"/>
      <c r="E86" s="130"/>
      <c r="F86" s="99"/>
      <c r="G86" s="44"/>
      <c r="H86" s="44"/>
      <c r="I86" s="44"/>
      <c r="J86" s="44"/>
      <c r="K86" s="44"/>
      <c r="L86" s="44"/>
      <c r="M86" s="44"/>
      <c r="N86" s="44"/>
      <c r="O86" s="44"/>
      <c r="P86" s="44"/>
      <c r="Q86" s="44"/>
      <c r="R86" s="132"/>
      <c r="S86" s="44"/>
      <c r="T86" s="99"/>
      <c r="U86" s="99"/>
      <c r="V86" s="95"/>
      <c r="W86" s="44"/>
      <c r="X86" s="95"/>
      <c r="Y86" s="44"/>
      <c r="Z86" s="44"/>
      <c r="AA86" s="44"/>
      <c r="AB86" s="44"/>
      <c r="AC86" s="44"/>
      <c r="AD86" s="44"/>
      <c r="AE86" s="44"/>
      <c r="AF86" s="44"/>
      <c r="AG86" s="44"/>
      <c r="AH86" s="44"/>
      <c r="AI86" s="44"/>
      <c r="AJ86" s="44"/>
      <c r="AK86" s="44"/>
      <c r="AL86" s="44"/>
    </row>
    <row r="87">
      <c r="A87" s="128"/>
      <c r="B87" s="44"/>
      <c r="C87" s="129"/>
      <c r="D87" s="44"/>
      <c r="E87" s="130"/>
      <c r="F87" s="99"/>
      <c r="G87" s="44"/>
      <c r="H87" s="44"/>
      <c r="I87" s="44"/>
      <c r="J87" s="44"/>
      <c r="K87" s="44"/>
      <c r="L87" s="44"/>
      <c r="M87" s="44"/>
      <c r="N87" s="44"/>
      <c r="O87" s="44"/>
      <c r="P87" s="44"/>
      <c r="Q87" s="44"/>
      <c r="R87" s="132"/>
      <c r="S87" s="44"/>
      <c r="T87" s="99"/>
      <c r="U87" s="99"/>
      <c r="V87" s="95"/>
      <c r="W87" s="44"/>
      <c r="X87" s="95"/>
      <c r="Y87" s="44"/>
      <c r="Z87" s="44"/>
      <c r="AA87" s="44"/>
      <c r="AB87" s="44"/>
      <c r="AC87" s="44"/>
      <c r="AD87" s="44"/>
      <c r="AE87" s="44"/>
      <c r="AF87" s="44"/>
      <c r="AG87" s="44"/>
      <c r="AH87" s="44"/>
      <c r="AI87" s="44"/>
      <c r="AJ87" s="44"/>
      <c r="AK87" s="44"/>
      <c r="AL87" s="44"/>
    </row>
    <row r="88">
      <c r="A88" s="128"/>
      <c r="B88" s="44"/>
      <c r="C88" s="129"/>
      <c r="D88" s="44"/>
      <c r="E88" s="130"/>
      <c r="F88" s="99"/>
      <c r="G88" s="44"/>
      <c r="H88" s="44"/>
      <c r="I88" s="44"/>
      <c r="J88" s="44"/>
      <c r="K88" s="44"/>
      <c r="L88" s="44"/>
      <c r="M88" s="44"/>
      <c r="N88" s="44"/>
      <c r="O88" s="44"/>
      <c r="P88" s="44"/>
      <c r="Q88" s="44"/>
      <c r="R88" s="132"/>
      <c r="S88" s="44"/>
      <c r="T88" s="99"/>
      <c r="U88" s="99"/>
      <c r="V88" s="95"/>
      <c r="W88" s="44"/>
      <c r="X88" s="95"/>
      <c r="Y88" s="44"/>
      <c r="Z88" s="44"/>
      <c r="AA88" s="44"/>
      <c r="AB88" s="44"/>
      <c r="AC88" s="44"/>
      <c r="AD88" s="44"/>
      <c r="AE88" s="44"/>
      <c r="AF88" s="44"/>
      <c r="AG88" s="44"/>
      <c r="AH88" s="44"/>
      <c r="AI88" s="44"/>
      <c r="AJ88" s="44"/>
      <c r="AK88" s="44"/>
      <c r="AL88" s="44"/>
    </row>
    <row r="89">
      <c r="A89" s="128"/>
      <c r="B89" s="44"/>
      <c r="C89" s="129"/>
      <c r="D89" s="44"/>
      <c r="E89" s="130"/>
      <c r="F89" s="99"/>
      <c r="G89" s="44"/>
      <c r="H89" s="44"/>
      <c r="I89" s="44"/>
      <c r="J89" s="44"/>
      <c r="K89" s="44"/>
      <c r="L89" s="44"/>
      <c r="M89" s="44"/>
      <c r="N89" s="44"/>
      <c r="O89" s="44"/>
      <c r="P89" s="44"/>
      <c r="Q89" s="44"/>
      <c r="R89" s="132"/>
      <c r="S89" s="44"/>
      <c r="T89" s="99"/>
      <c r="U89" s="99"/>
      <c r="V89" s="95"/>
      <c r="W89" s="44"/>
      <c r="X89" s="95"/>
      <c r="Y89" s="44"/>
      <c r="Z89" s="44"/>
      <c r="AA89" s="44"/>
      <c r="AB89" s="44"/>
      <c r="AC89" s="44"/>
      <c r="AD89" s="44"/>
      <c r="AE89" s="44"/>
      <c r="AF89" s="44"/>
      <c r="AG89" s="44"/>
      <c r="AH89" s="44"/>
      <c r="AI89" s="44"/>
      <c r="AJ89" s="44"/>
      <c r="AK89" s="44"/>
      <c r="AL89" s="44"/>
    </row>
    <row r="90">
      <c r="A90" s="128"/>
      <c r="B90" s="44"/>
      <c r="C90" s="129"/>
      <c r="D90" s="44"/>
      <c r="E90" s="130"/>
      <c r="F90" s="99"/>
      <c r="G90" s="44"/>
      <c r="H90" s="44"/>
      <c r="I90" s="44"/>
      <c r="J90" s="44"/>
      <c r="K90" s="44"/>
      <c r="L90" s="44"/>
      <c r="M90" s="44"/>
      <c r="N90" s="44"/>
      <c r="O90" s="44"/>
      <c r="P90" s="44"/>
      <c r="Q90" s="44"/>
      <c r="R90" s="132"/>
      <c r="S90" s="44"/>
      <c r="T90" s="99"/>
      <c r="U90" s="99"/>
      <c r="V90" s="95"/>
      <c r="W90" s="44"/>
      <c r="X90" s="95"/>
      <c r="Y90" s="44"/>
      <c r="Z90" s="44"/>
      <c r="AA90" s="44"/>
      <c r="AB90" s="44"/>
      <c r="AC90" s="44"/>
      <c r="AD90" s="44"/>
      <c r="AE90" s="44"/>
      <c r="AF90" s="44"/>
      <c r="AG90" s="44"/>
      <c r="AH90" s="44"/>
      <c r="AI90" s="44"/>
      <c r="AJ90" s="44"/>
      <c r="AK90" s="44"/>
      <c r="AL90" s="44"/>
    </row>
    <row r="91">
      <c r="A91" s="128"/>
      <c r="B91" s="44"/>
      <c r="C91" s="129"/>
      <c r="D91" s="44"/>
      <c r="E91" s="130"/>
      <c r="F91" s="99"/>
      <c r="G91" s="44"/>
      <c r="H91" s="44"/>
      <c r="I91" s="44"/>
      <c r="J91" s="44"/>
      <c r="K91" s="44"/>
      <c r="L91" s="44"/>
      <c r="M91" s="44"/>
      <c r="N91" s="44"/>
      <c r="O91" s="44"/>
      <c r="P91" s="44"/>
      <c r="Q91" s="44"/>
      <c r="R91" s="132"/>
      <c r="S91" s="44"/>
      <c r="T91" s="99"/>
      <c r="U91" s="99"/>
      <c r="V91" s="95"/>
      <c r="W91" s="44"/>
      <c r="X91" s="95"/>
      <c r="Y91" s="44"/>
      <c r="Z91" s="44"/>
      <c r="AA91" s="44"/>
      <c r="AB91" s="44"/>
      <c r="AC91" s="44"/>
      <c r="AD91" s="44"/>
      <c r="AE91" s="44"/>
      <c r="AF91" s="44"/>
      <c r="AG91" s="44"/>
      <c r="AH91" s="44"/>
      <c r="AI91" s="44"/>
      <c r="AJ91" s="44"/>
      <c r="AK91" s="44"/>
      <c r="AL91" s="44"/>
    </row>
    <row r="92">
      <c r="A92" s="128"/>
      <c r="B92" s="44"/>
      <c r="C92" s="129"/>
      <c r="D92" s="44"/>
      <c r="E92" s="130"/>
      <c r="F92" s="99"/>
      <c r="G92" s="44"/>
      <c r="H92" s="44"/>
      <c r="I92" s="44"/>
      <c r="J92" s="44"/>
      <c r="K92" s="44"/>
      <c r="L92" s="44"/>
      <c r="M92" s="44"/>
      <c r="N92" s="44"/>
      <c r="O92" s="44"/>
      <c r="P92" s="44"/>
      <c r="Q92" s="44"/>
      <c r="R92" s="132"/>
      <c r="S92" s="44"/>
      <c r="T92" s="99"/>
      <c r="U92" s="99"/>
      <c r="V92" s="95"/>
      <c r="W92" s="44"/>
      <c r="X92" s="95"/>
      <c r="Y92" s="44"/>
      <c r="Z92" s="44"/>
      <c r="AA92" s="44"/>
      <c r="AB92" s="44"/>
      <c r="AC92" s="44"/>
      <c r="AD92" s="44"/>
      <c r="AE92" s="44"/>
      <c r="AF92" s="44"/>
      <c r="AG92" s="44"/>
      <c r="AH92" s="44"/>
      <c r="AI92" s="44"/>
      <c r="AJ92" s="44"/>
      <c r="AK92" s="44"/>
      <c r="AL92" s="44"/>
    </row>
    <row r="93">
      <c r="A93" s="128"/>
      <c r="B93" s="44"/>
      <c r="C93" s="129"/>
      <c r="D93" s="44"/>
      <c r="E93" s="130"/>
      <c r="F93" s="99"/>
      <c r="G93" s="44"/>
      <c r="H93" s="44"/>
      <c r="I93" s="44"/>
      <c r="J93" s="44"/>
      <c r="K93" s="44"/>
      <c r="L93" s="44"/>
      <c r="M93" s="44"/>
      <c r="N93" s="44"/>
      <c r="O93" s="44"/>
      <c r="P93" s="44"/>
      <c r="Q93" s="44"/>
      <c r="R93" s="132"/>
      <c r="S93" s="44"/>
      <c r="T93" s="99"/>
      <c r="U93" s="99"/>
      <c r="V93" s="95"/>
      <c r="W93" s="44"/>
      <c r="X93" s="95"/>
      <c r="Y93" s="44"/>
      <c r="Z93" s="44"/>
      <c r="AA93" s="44"/>
      <c r="AB93" s="44"/>
      <c r="AC93" s="44"/>
      <c r="AD93" s="44"/>
      <c r="AE93" s="44"/>
      <c r="AF93" s="44"/>
      <c r="AG93" s="44"/>
      <c r="AH93" s="44"/>
      <c r="AI93" s="44"/>
      <c r="AJ93" s="44"/>
      <c r="AK93" s="44"/>
      <c r="AL93" s="44"/>
    </row>
    <row r="94">
      <c r="A94" s="128"/>
      <c r="B94" s="44"/>
      <c r="C94" s="129"/>
      <c r="D94" s="44"/>
      <c r="E94" s="130"/>
      <c r="F94" s="99"/>
      <c r="G94" s="44"/>
      <c r="H94" s="44"/>
      <c r="I94" s="44"/>
      <c r="J94" s="44"/>
      <c r="K94" s="44"/>
      <c r="L94" s="44"/>
      <c r="M94" s="44"/>
      <c r="N94" s="44"/>
      <c r="O94" s="44"/>
      <c r="P94" s="44"/>
      <c r="Q94" s="44"/>
      <c r="R94" s="132"/>
      <c r="S94" s="44"/>
      <c r="T94" s="99"/>
      <c r="U94" s="99"/>
      <c r="V94" s="95"/>
      <c r="W94" s="44"/>
      <c r="X94" s="95"/>
      <c r="Y94" s="44"/>
      <c r="Z94" s="44"/>
      <c r="AA94" s="44"/>
      <c r="AB94" s="44"/>
      <c r="AC94" s="44"/>
      <c r="AD94" s="44"/>
      <c r="AE94" s="44"/>
      <c r="AF94" s="44"/>
      <c r="AG94" s="44"/>
      <c r="AH94" s="44"/>
      <c r="AI94" s="44"/>
      <c r="AJ94" s="44"/>
      <c r="AK94" s="44"/>
      <c r="AL94" s="44"/>
    </row>
    <row r="95">
      <c r="A95" s="128"/>
      <c r="B95" s="44"/>
      <c r="C95" s="129"/>
      <c r="D95" s="44"/>
      <c r="E95" s="130"/>
      <c r="F95" s="99"/>
      <c r="G95" s="44"/>
      <c r="H95" s="44"/>
      <c r="I95" s="44"/>
      <c r="J95" s="44"/>
      <c r="K95" s="44"/>
      <c r="L95" s="44"/>
      <c r="M95" s="44"/>
      <c r="N95" s="44"/>
      <c r="O95" s="44"/>
      <c r="P95" s="44"/>
      <c r="Q95" s="44"/>
      <c r="R95" s="132"/>
      <c r="S95" s="44"/>
      <c r="T95" s="99"/>
      <c r="U95" s="99"/>
      <c r="V95" s="95"/>
      <c r="W95" s="44"/>
      <c r="X95" s="95"/>
      <c r="Y95" s="44"/>
      <c r="Z95" s="44"/>
      <c r="AA95" s="44"/>
      <c r="AB95" s="44"/>
      <c r="AC95" s="44"/>
      <c r="AD95" s="44"/>
      <c r="AE95" s="44"/>
      <c r="AF95" s="44"/>
      <c r="AG95" s="44"/>
      <c r="AH95" s="44"/>
      <c r="AI95" s="44"/>
      <c r="AJ95" s="44"/>
      <c r="AK95" s="44"/>
      <c r="AL95" s="44"/>
    </row>
    <row r="96">
      <c r="A96" s="128"/>
      <c r="B96" s="44"/>
      <c r="C96" s="129"/>
      <c r="D96" s="44"/>
      <c r="E96" s="130"/>
      <c r="F96" s="99"/>
      <c r="G96" s="44"/>
      <c r="H96" s="44"/>
      <c r="I96" s="44"/>
      <c r="J96" s="44"/>
      <c r="K96" s="44"/>
      <c r="L96" s="44"/>
      <c r="M96" s="44"/>
      <c r="N96" s="44"/>
      <c r="O96" s="44"/>
      <c r="P96" s="44"/>
      <c r="Q96" s="44"/>
      <c r="R96" s="132"/>
      <c r="S96" s="44"/>
      <c r="T96" s="99"/>
      <c r="U96" s="99"/>
      <c r="V96" s="95"/>
      <c r="W96" s="44"/>
      <c r="X96" s="95"/>
      <c r="Y96" s="44"/>
      <c r="Z96" s="44"/>
      <c r="AA96" s="44"/>
      <c r="AB96" s="44"/>
      <c r="AC96" s="44"/>
      <c r="AD96" s="44"/>
      <c r="AE96" s="44"/>
      <c r="AF96" s="44"/>
      <c r="AG96" s="44"/>
      <c r="AH96" s="44"/>
      <c r="AI96" s="44"/>
      <c r="AJ96" s="44"/>
      <c r="AK96" s="44"/>
      <c r="AL96" s="44"/>
    </row>
    <row r="97">
      <c r="A97" s="128"/>
      <c r="B97" s="44"/>
      <c r="C97" s="129"/>
      <c r="D97" s="44"/>
      <c r="E97" s="130"/>
      <c r="F97" s="99"/>
      <c r="G97" s="44"/>
      <c r="H97" s="44"/>
      <c r="I97" s="44"/>
      <c r="J97" s="44"/>
      <c r="K97" s="44"/>
      <c r="L97" s="44"/>
      <c r="M97" s="44"/>
      <c r="N97" s="44"/>
      <c r="O97" s="44"/>
      <c r="P97" s="44"/>
      <c r="Q97" s="44"/>
      <c r="R97" s="132"/>
      <c r="S97" s="44"/>
      <c r="T97" s="99"/>
      <c r="U97" s="99"/>
      <c r="V97" s="95"/>
      <c r="W97" s="44"/>
      <c r="X97" s="95"/>
      <c r="Y97" s="44"/>
      <c r="Z97" s="44"/>
      <c r="AA97" s="44"/>
      <c r="AB97" s="44"/>
      <c r="AC97" s="44"/>
      <c r="AD97" s="44"/>
      <c r="AE97" s="44"/>
      <c r="AF97" s="44"/>
      <c r="AG97" s="44"/>
      <c r="AH97" s="44"/>
      <c r="AI97" s="44"/>
      <c r="AJ97" s="44"/>
      <c r="AK97" s="44"/>
      <c r="AL97" s="44"/>
    </row>
    <row r="98">
      <c r="A98" s="128"/>
      <c r="B98" s="44"/>
      <c r="C98" s="129"/>
      <c r="D98" s="44"/>
      <c r="E98" s="130"/>
      <c r="F98" s="99"/>
      <c r="G98" s="44"/>
      <c r="H98" s="44"/>
      <c r="I98" s="44"/>
      <c r="J98" s="44"/>
      <c r="K98" s="44"/>
      <c r="L98" s="44"/>
      <c r="M98" s="44"/>
      <c r="N98" s="44"/>
      <c r="O98" s="44"/>
      <c r="P98" s="44"/>
      <c r="Q98" s="44"/>
      <c r="R98" s="132"/>
      <c r="S98" s="44"/>
      <c r="T98" s="99"/>
      <c r="U98" s="99"/>
      <c r="V98" s="95"/>
      <c r="W98" s="44"/>
      <c r="X98" s="95"/>
      <c r="Y98" s="44"/>
      <c r="Z98" s="44"/>
      <c r="AA98" s="44"/>
      <c r="AB98" s="44"/>
      <c r="AC98" s="44"/>
      <c r="AD98" s="44"/>
      <c r="AE98" s="44"/>
      <c r="AF98" s="44"/>
      <c r="AG98" s="44"/>
      <c r="AH98" s="44"/>
      <c r="AI98" s="44"/>
      <c r="AJ98" s="44"/>
      <c r="AK98" s="44"/>
      <c r="AL98" s="44"/>
    </row>
    <row r="99">
      <c r="A99" s="128"/>
      <c r="B99" s="44"/>
      <c r="C99" s="129"/>
      <c r="D99" s="44"/>
      <c r="E99" s="130"/>
      <c r="F99" s="99"/>
      <c r="G99" s="44"/>
      <c r="H99" s="44"/>
      <c r="I99" s="44"/>
      <c r="J99" s="44"/>
      <c r="K99" s="44"/>
      <c r="L99" s="44"/>
      <c r="M99" s="44"/>
      <c r="N99" s="44"/>
      <c r="O99" s="44"/>
      <c r="P99" s="44"/>
      <c r="Q99" s="44"/>
      <c r="R99" s="132"/>
      <c r="S99" s="44"/>
      <c r="T99" s="99"/>
      <c r="U99" s="99"/>
      <c r="V99" s="95"/>
      <c r="W99" s="44"/>
      <c r="X99" s="95"/>
      <c r="Y99" s="44"/>
      <c r="Z99" s="44"/>
      <c r="AA99" s="44"/>
      <c r="AB99" s="44"/>
      <c r="AC99" s="44"/>
      <c r="AD99" s="44"/>
      <c r="AE99" s="44"/>
      <c r="AF99" s="44"/>
      <c r="AG99" s="44"/>
      <c r="AH99" s="44"/>
      <c r="AI99" s="44"/>
      <c r="AJ99" s="44"/>
      <c r="AK99" s="44"/>
      <c r="AL99" s="44"/>
    </row>
    <row r="100">
      <c r="A100" s="128"/>
      <c r="B100" s="44"/>
      <c r="C100" s="129"/>
      <c r="D100" s="44"/>
      <c r="E100" s="130"/>
      <c r="F100" s="99"/>
      <c r="G100" s="44"/>
      <c r="H100" s="44"/>
      <c r="I100" s="44"/>
      <c r="J100" s="44"/>
      <c r="K100" s="44"/>
      <c r="L100" s="44"/>
      <c r="M100" s="44"/>
      <c r="N100" s="44"/>
      <c r="O100" s="44"/>
      <c r="P100" s="44"/>
      <c r="Q100" s="44"/>
      <c r="R100" s="132"/>
      <c r="S100" s="44"/>
      <c r="T100" s="99"/>
      <c r="U100" s="99"/>
      <c r="V100" s="95"/>
      <c r="W100" s="44"/>
      <c r="X100" s="95"/>
      <c r="Y100" s="44"/>
      <c r="Z100" s="44"/>
      <c r="AA100" s="44"/>
      <c r="AB100" s="44"/>
      <c r="AC100" s="44"/>
      <c r="AD100" s="44"/>
      <c r="AE100" s="44"/>
      <c r="AF100" s="44"/>
      <c r="AG100" s="44"/>
      <c r="AH100" s="44"/>
      <c r="AI100" s="44"/>
      <c r="AJ100" s="44"/>
      <c r="AK100" s="44"/>
      <c r="AL100" s="44"/>
    </row>
    <row r="101">
      <c r="A101" s="128"/>
      <c r="B101" s="44"/>
      <c r="C101" s="129"/>
      <c r="D101" s="44"/>
      <c r="E101" s="130"/>
      <c r="F101" s="99"/>
      <c r="G101" s="44"/>
      <c r="H101" s="44"/>
      <c r="I101" s="44"/>
      <c r="J101" s="44"/>
      <c r="K101" s="44"/>
      <c r="L101" s="44"/>
      <c r="M101" s="44"/>
      <c r="N101" s="44"/>
      <c r="O101" s="44"/>
      <c r="P101" s="44"/>
      <c r="Q101" s="44"/>
      <c r="R101" s="132"/>
      <c r="S101" s="44"/>
      <c r="T101" s="99"/>
      <c r="U101" s="99"/>
      <c r="V101" s="95"/>
      <c r="W101" s="44"/>
      <c r="X101" s="95"/>
      <c r="Y101" s="44"/>
      <c r="Z101" s="44"/>
      <c r="AA101" s="44"/>
      <c r="AB101" s="44"/>
      <c r="AC101" s="44"/>
      <c r="AD101" s="44"/>
      <c r="AE101" s="44"/>
      <c r="AF101" s="44"/>
      <c r="AG101" s="44"/>
      <c r="AH101" s="44"/>
      <c r="AI101" s="44"/>
      <c r="AJ101" s="44"/>
      <c r="AK101" s="44"/>
      <c r="AL101" s="44"/>
    </row>
    <row r="102">
      <c r="A102" s="128"/>
      <c r="B102" s="44"/>
      <c r="C102" s="129"/>
      <c r="D102" s="44"/>
      <c r="E102" s="130"/>
      <c r="F102" s="99"/>
      <c r="G102" s="44"/>
      <c r="H102" s="44"/>
      <c r="I102" s="44"/>
      <c r="J102" s="44"/>
      <c r="K102" s="44"/>
      <c r="L102" s="44"/>
      <c r="M102" s="44"/>
      <c r="N102" s="44"/>
      <c r="O102" s="44"/>
      <c r="P102" s="44"/>
      <c r="Q102" s="44"/>
      <c r="R102" s="132"/>
      <c r="S102" s="44"/>
      <c r="T102" s="99"/>
      <c r="U102" s="99"/>
      <c r="V102" s="95"/>
      <c r="W102" s="44"/>
      <c r="X102" s="95"/>
      <c r="Y102" s="44"/>
      <c r="Z102" s="44"/>
      <c r="AA102" s="44"/>
      <c r="AB102" s="44"/>
      <c r="AC102" s="44"/>
      <c r="AD102" s="44"/>
      <c r="AE102" s="44"/>
      <c r="AF102" s="44"/>
      <c r="AG102" s="44"/>
      <c r="AH102" s="44"/>
      <c r="AI102" s="44"/>
      <c r="AJ102" s="44"/>
      <c r="AK102" s="44"/>
      <c r="AL102" s="44"/>
    </row>
    <row r="103">
      <c r="A103" s="128"/>
      <c r="B103" s="44"/>
      <c r="C103" s="129"/>
      <c r="D103" s="44"/>
      <c r="E103" s="130"/>
      <c r="F103" s="99"/>
      <c r="G103" s="44"/>
      <c r="H103" s="44"/>
      <c r="I103" s="44"/>
      <c r="J103" s="44"/>
      <c r="K103" s="44"/>
      <c r="L103" s="44"/>
      <c r="M103" s="44"/>
      <c r="N103" s="44"/>
      <c r="O103" s="44"/>
      <c r="P103" s="44"/>
      <c r="Q103" s="44"/>
      <c r="R103" s="132"/>
      <c r="S103" s="44"/>
      <c r="T103" s="99"/>
      <c r="U103" s="99"/>
      <c r="V103" s="95"/>
      <c r="W103" s="44"/>
      <c r="X103" s="95"/>
      <c r="Y103" s="44"/>
      <c r="Z103" s="44"/>
      <c r="AA103" s="44"/>
      <c r="AB103" s="44"/>
      <c r="AC103" s="44"/>
      <c r="AD103" s="44"/>
      <c r="AE103" s="44"/>
      <c r="AF103" s="44"/>
      <c r="AG103" s="44"/>
      <c r="AH103" s="44"/>
      <c r="AI103" s="44"/>
      <c r="AJ103" s="44"/>
      <c r="AK103" s="44"/>
      <c r="AL103" s="44"/>
    </row>
    <row r="104">
      <c r="A104" s="128"/>
      <c r="B104" s="44"/>
      <c r="C104" s="129"/>
      <c r="D104" s="44"/>
      <c r="E104" s="130"/>
      <c r="F104" s="99"/>
      <c r="G104" s="44"/>
      <c r="H104" s="44"/>
      <c r="I104" s="44"/>
      <c r="J104" s="44"/>
      <c r="K104" s="44"/>
      <c r="L104" s="44"/>
      <c r="M104" s="44"/>
      <c r="N104" s="44"/>
      <c r="O104" s="44"/>
      <c r="P104" s="44"/>
      <c r="Q104" s="44"/>
      <c r="R104" s="132"/>
      <c r="S104" s="44"/>
      <c r="T104" s="99"/>
      <c r="U104" s="99"/>
      <c r="V104" s="95"/>
      <c r="W104" s="44"/>
      <c r="X104" s="95"/>
      <c r="Y104" s="44"/>
      <c r="Z104" s="44"/>
      <c r="AA104" s="44"/>
      <c r="AB104" s="44"/>
      <c r="AC104" s="44"/>
      <c r="AD104" s="44"/>
      <c r="AE104" s="44"/>
      <c r="AF104" s="44"/>
      <c r="AG104" s="44"/>
      <c r="AH104" s="44"/>
      <c r="AI104" s="44"/>
      <c r="AJ104" s="44"/>
      <c r="AK104" s="44"/>
      <c r="AL104" s="44"/>
    </row>
    <row r="105">
      <c r="A105" s="128"/>
      <c r="B105" s="44"/>
      <c r="C105" s="129"/>
      <c r="D105" s="44"/>
      <c r="E105" s="130"/>
      <c r="F105" s="99"/>
      <c r="G105" s="44"/>
      <c r="H105" s="44"/>
      <c r="I105" s="44"/>
      <c r="J105" s="44"/>
      <c r="K105" s="44"/>
      <c r="L105" s="44"/>
      <c r="M105" s="44"/>
      <c r="N105" s="44"/>
      <c r="O105" s="44"/>
      <c r="P105" s="44"/>
      <c r="Q105" s="44"/>
      <c r="R105" s="132"/>
      <c r="S105" s="44"/>
      <c r="T105" s="99"/>
      <c r="U105" s="99"/>
      <c r="V105" s="95"/>
      <c r="W105" s="44"/>
      <c r="X105" s="95"/>
      <c r="Y105" s="44"/>
      <c r="Z105" s="44"/>
      <c r="AA105" s="44"/>
      <c r="AB105" s="44"/>
      <c r="AC105" s="44"/>
      <c r="AD105" s="44"/>
      <c r="AE105" s="44"/>
      <c r="AF105" s="44"/>
      <c r="AG105" s="44"/>
      <c r="AH105" s="44"/>
      <c r="AI105" s="44"/>
      <c r="AJ105" s="44"/>
      <c r="AK105" s="44"/>
      <c r="AL105" s="44"/>
    </row>
    <row r="106">
      <c r="A106" s="128"/>
      <c r="B106" s="44"/>
      <c r="C106" s="129"/>
      <c r="D106" s="44"/>
      <c r="E106" s="130"/>
      <c r="F106" s="99"/>
      <c r="G106" s="44"/>
      <c r="H106" s="44"/>
      <c r="I106" s="44"/>
      <c r="J106" s="44"/>
      <c r="K106" s="44"/>
      <c r="L106" s="44"/>
      <c r="M106" s="44"/>
      <c r="N106" s="44"/>
      <c r="O106" s="44"/>
      <c r="P106" s="44"/>
      <c r="Q106" s="44"/>
      <c r="R106" s="132"/>
      <c r="S106" s="44"/>
      <c r="T106" s="99"/>
      <c r="U106" s="99"/>
      <c r="V106" s="95"/>
      <c r="W106" s="44"/>
      <c r="X106" s="95"/>
      <c r="Y106" s="44"/>
      <c r="Z106" s="44"/>
      <c r="AA106" s="44"/>
      <c r="AB106" s="44"/>
      <c r="AC106" s="44"/>
      <c r="AD106" s="44"/>
      <c r="AE106" s="44"/>
      <c r="AF106" s="44"/>
      <c r="AG106" s="44"/>
      <c r="AH106" s="44"/>
      <c r="AI106" s="44"/>
      <c r="AJ106" s="44"/>
      <c r="AK106" s="44"/>
      <c r="AL106" s="44"/>
    </row>
    <row r="107">
      <c r="A107" s="128"/>
      <c r="B107" s="44"/>
      <c r="C107" s="129"/>
      <c r="D107" s="44"/>
      <c r="E107" s="130"/>
      <c r="F107" s="99"/>
      <c r="G107" s="44"/>
      <c r="H107" s="44"/>
      <c r="I107" s="44"/>
      <c r="J107" s="44"/>
      <c r="K107" s="44"/>
      <c r="L107" s="44"/>
      <c r="M107" s="44"/>
      <c r="N107" s="44"/>
      <c r="O107" s="44"/>
      <c r="P107" s="44"/>
      <c r="Q107" s="44"/>
      <c r="R107" s="132"/>
      <c r="S107" s="44"/>
      <c r="T107" s="99"/>
      <c r="U107" s="99"/>
      <c r="V107" s="95"/>
      <c r="W107" s="44"/>
      <c r="X107" s="95"/>
      <c r="Y107" s="44"/>
      <c r="Z107" s="44"/>
      <c r="AA107" s="44"/>
      <c r="AB107" s="44"/>
      <c r="AC107" s="44"/>
      <c r="AD107" s="44"/>
      <c r="AE107" s="44"/>
      <c r="AF107" s="44"/>
      <c r="AG107" s="44"/>
      <c r="AH107" s="44"/>
      <c r="AI107" s="44"/>
      <c r="AJ107" s="44"/>
      <c r="AK107" s="44"/>
      <c r="AL107" s="44"/>
    </row>
    <row r="108">
      <c r="A108" s="128"/>
      <c r="B108" s="44"/>
      <c r="C108" s="129"/>
      <c r="D108" s="44"/>
      <c r="E108" s="130"/>
      <c r="F108" s="99"/>
      <c r="G108" s="44"/>
      <c r="H108" s="44"/>
      <c r="I108" s="44"/>
      <c r="J108" s="44"/>
      <c r="K108" s="44"/>
      <c r="L108" s="44"/>
      <c r="M108" s="44"/>
      <c r="N108" s="44"/>
      <c r="O108" s="44"/>
      <c r="P108" s="44"/>
      <c r="Q108" s="44"/>
      <c r="R108" s="132"/>
      <c r="S108" s="44"/>
      <c r="T108" s="99"/>
      <c r="U108" s="99"/>
      <c r="V108" s="95"/>
      <c r="W108" s="44"/>
      <c r="X108" s="95"/>
      <c r="Y108" s="44"/>
      <c r="Z108" s="44"/>
      <c r="AA108" s="44"/>
      <c r="AB108" s="44"/>
      <c r="AC108" s="44"/>
      <c r="AD108" s="44"/>
      <c r="AE108" s="44"/>
      <c r="AF108" s="44"/>
      <c r="AG108" s="44"/>
      <c r="AH108" s="44"/>
      <c r="AI108" s="44"/>
      <c r="AJ108" s="44"/>
      <c r="AK108" s="44"/>
      <c r="AL108" s="44"/>
    </row>
    <row r="109">
      <c r="A109" s="128"/>
      <c r="B109" s="44"/>
      <c r="C109" s="129"/>
      <c r="D109" s="44"/>
      <c r="E109" s="130"/>
      <c r="F109" s="99"/>
      <c r="G109" s="44"/>
      <c r="H109" s="44"/>
      <c r="I109" s="44"/>
      <c r="J109" s="44"/>
      <c r="K109" s="44"/>
      <c r="L109" s="44"/>
      <c r="M109" s="44"/>
      <c r="N109" s="44"/>
      <c r="O109" s="44"/>
      <c r="P109" s="44"/>
      <c r="Q109" s="44"/>
      <c r="R109" s="132"/>
      <c r="S109" s="44"/>
      <c r="T109" s="99"/>
      <c r="U109" s="99"/>
      <c r="V109" s="95"/>
      <c r="W109" s="44"/>
      <c r="X109" s="95"/>
      <c r="Y109" s="44"/>
      <c r="Z109" s="44"/>
      <c r="AA109" s="44"/>
      <c r="AB109" s="44"/>
      <c r="AC109" s="44"/>
      <c r="AD109" s="44"/>
      <c r="AE109" s="44"/>
      <c r="AF109" s="44"/>
      <c r="AG109" s="44"/>
      <c r="AH109" s="44"/>
      <c r="AI109" s="44"/>
      <c r="AJ109" s="44"/>
      <c r="AK109" s="44"/>
      <c r="AL109" s="44"/>
    </row>
    <row r="110">
      <c r="A110" s="128"/>
      <c r="B110" s="44"/>
      <c r="C110" s="129"/>
      <c r="D110" s="44"/>
      <c r="E110" s="130"/>
      <c r="F110" s="99"/>
      <c r="G110" s="44"/>
      <c r="H110" s="44"/>
      <c r="I110" s="44"/>
      <c r="J110" s="44"/>
      <c r="K110" s="44"/>
      <c r="L110" s="44"/>
      <c r="M110" s="44"/>
      <c r="N110" s="44"/>
      <c r="O110" s="44"/>
      <c r="P110" s="44"/>
      <c r="Q110" s="44"/>
      <c r="R110" s="132"/>
      <c r="S110" s="44"/>
      <c r="T110" s="99"/>
      <c r="U110" s="99"/>
      <c r="V110" s="95"/>
      <c r="W110" s="44"/>
      <c r="X110" s="95"/>
      <c r="Y110" s="44"/>
      <c r="Z110" s="44"/>
      <c r="AA110" s="44"/>
      <c r="AB110" s="44"/>
      <c r="AC110" s="44"/>
      <c r="AD110" s="44"/>
      <c r="AE110" s="44"/>
      <c r="AF110" s="44"/>
      <c r="AG110" s="44"/>
      <c r="AH110" s="44"/>
      <c r="AI110" s="44"/>
      <c r="AJ110" s="44"/>
      <c r="AK110" s="44"/>
      <c r="AL110" s="44"/>
    </row>
    <row r="111">
      <c r="A111" s="128"/>
      <c r="B111" s="44"/>
      <c r="C111" s="129"/>
      <c r="D111" s="44"/>
      <c r="E111" s="130"/>
      <c r="F111" s="99"/>
      <c r="G111" s="44"/>
      <c r="H111" s="44"/>
      <c r="I111" s="44"/>
      <c r="J111" s="44"/>
      <c r="K111" s="44"/>
      <c r="L111" s="44"/>
      <c r="M111" s="44"/>
      <c r="N111" s="44"/>
      <c r="O111" s="44"/>
      <c r="P111" s="44"/>
      <c r="Q111" s="44"/>
      <c r="R111" s="132"/>
      <c r="S111" s="44"/>
      <c r="T111" s="99"/>
      <c r="U111" s="99"/>
      <c r="V111" s="95"/>
      <c r="W111" s="44"/>
      <c r="X111" s="95"/>
      <c r="Y111" s="44"/>
      <c r="Z111" s="44"/>
      <c r="AA111" s="44"/>
      <c r="AB111" s="44"/>
      <c r="AC111" s="44"/>
      <c r="AD111" s="44"/>
      <c r="AE111" s="44"/>
      <c r="AF111" s="44"/>
      <c r="AG111" s="44"/>
      <c r="AH111" s="44"/>
      <c r="AI111" s="44"/>
      <c r="AJ111" s="44"/>
      <c r="AK111" s="44"/>
      <c r="AL111" s="44"/>
    </row>
    <row r="112">
      <c r="A112" s="128"/>
      <c r="B112" s="44"/>
      <c r="C112" s="129"/>
      <c r="D112" s="44"/>
      <c r="E112" s="130"/>
      <c r="F112" s="99"/>
      <c r="G112" s="44"/>
      <c r="H112" s="44"/>
      <c r="I112" s="44"/>
      <c r="J112" s="44"/>
      <c r="K112" s="44"/>
      <c r="L112" s="44"/>
      <c r="M112" s="44"/>
      <c r="N112" s="44"/>
      <c r="O112" s="44"/>
      <c r="P112" s="44"/>
      <c r="Q112" s="44"/>
      <c r="R112" s="132"/>
      <c r="S112" s="44"/>
      <c r="T112" s="99"/>
      <c r="U112" s="99"/>
      <c r="V112" s="95"/>
      <c r="W112" s="44"/>
      <c r="X112" s="95"/>
      <c r="Y112" s="44"/>
      <c r="Z112" s="44"/>
      <c r="AA112" s="44"/>
      <c r="AB112" s="44"/>
      <c r="AC112" s="44"/>
      <c r="AD112" s="44"/>
      <c r="AE112" s="44"/>
      <c r="AF112" s="44"/>
      <c r="AG112" s="44"/>
      <c r="AH112" s="44"/>
      <c r="AI112" s="44"/>
      <c r="AJ112" s="44"/>
      <c r="AK112" s="44"/>
      <c r="AL112" s="44"/>
    </row>
    <row r="113">
      <c r="A113" s="128"/>
      <c r="B113" s="44"/>
      <c r="C113" s="129"/>
      <c r="D113" s="44"/>
      <c r="E113" s="130"/>
      <c r="F113" s="99"/>
      <c r="G113" s="44"/>
      <c r="H113" s="44"/>
      <c r="I113" s="44"/>
      <c r="J113" s="44"/>
      <c r="K113" s="44"/>
      <c r="L113" s="44"/>
      <c r="M113" s="44"/>
      <c r="N113" s="44"/>
      <c r="O113" s="44"/>
      <c r="P113" s="44"/>
      <c r="Q113" s="44"/>
      <c r="R113" s="132"/>
      <c r="S113" s="44"/>
      <c r="T113" s="99"/>
      <c r="U113" s="99"/>
      <c r="V113" s="95"/>
      <c r="W113" s="44"/>
      <c r="X113" s="95"/>
      <c r="Y113" s="44"/>
      <c r="Z113" s="44"/>
      <c r="AA113" s="44"/>
      <c r="AB113" s="44"/>
      <c r="AC113" s="44"/>
      <c r="AD113" s="44"/>
      <c r="AE113" s="44"/>
      <c r="AF113" s="44"/>
      <c r="AG113" s="44"/>
      <c r="AH113" s="44"/>
      <c r="AI113" s="44"/>
      <c r="AJ113" s="44"/>
      <c r="AK113" s="44"/>
      <c r="AL113" s="44"/>
    </row>
    <row r="114">
      <c r="A114" s="128"/>
      <c r="B114" s="44"/>
      <c r="C114" s="129"/>
      <c r="D114" s="44"/>
      <c r="E114" s="130"/>
      <c r="F114" s="99"/>
      <c r="G114" s="44"/>
      <c r="H114" s="44"/>
      <c r="I114" s="44"/>
      <c r="J114" s="44"/>
      <c r="K114" s="44"/>
      <c r="L114" s="44"/>
      <c r="M114" s="44"/>
      <c r="N114" s="44"/>
      <c r="O114" s="44"/>
      <c r="P114" s="44"/>
      <c r="Q114" s="44"/>
      <c r="R114" s="132"/>
      <c r="S114" s="44"/>
      <c r="T114" s="99"/>
      <c r="U114" s="99"/>
      <c r="V114" s="95"/>
      <c r="W114" s="44"/>
      <c r="X114" s="95"/>
      <c r="Y114" s="44"/>
      <c r="Z114" s="44"/>
      <c r="AA114" s="44"/>
      <c r="AB114" s="44"/>
      <c r="AC114" s="44"/>
      <c r="AD114" s="44"/>
      <c r="AE114" s="44"/>
      <c r="AF114" s="44"/>
      <c r="AG114" s="44"/>
      <c r="AH114" s="44"/>
      <c r="AI114" s="44"/>
      <c r="AJ114" s="44"/>
      <c r="AK114" s="44"/>
      <c r="AL114" s="44"/>
    </row>
    <row r="115">
      <c r="A115" s="128"/>
      <c r="B115" s="44"/>
      <c r="C115" s="129"/>
      <c r="D115" s="44"/>
      <c r="E115" s="130"/>
      <c r="F115" s="99"/>
      <c r="G115" s="44"/>
      <c r="H115" s="44"/>
      <c r="I115" s="44"/>
      <c r="J115" s="44"/>
      <c r="K115" s="44"/>
      <c r="L115" s="44"/>
      <c r="M115" s="44"/>
      <c r="N115" s="44"/>
      <c r="O115" s="44"/>
      <c r="P115" s="44"/>
      <c r="Q115" s="44"/>
      <c r="R115" s="132"/>
      <c r="S115" s="44"/>
      <c r="T115" s="99"/>
      <c r="U115" s="99"/>
      <c r="V115" s="95"/>
      <c r="W115" s="44"/>
      <c r="X115" s="95"/>
      <c r="Y115" s="44"/>
      <c r="Z115" s="44"/>
      <c r="AA115" s="44"/>
      <c r="AB115" s="44"/>
      <c r="AC115" s="44"/>
      <c r="AD115" s="44"/>
      <c r="AE115" s="44"/>
      <c r="AF115" s="44"/>
      <c r="AG115" s="44"/>
      <c r="AH115" s="44"/>
      <c r="AI115" s="44"/>
      <c r="AJ115" s="44"/>
      <c r="AK115" s="44"/>
      <c r="AL115" s="44"/>
    </row>
    <row r="116">
      <c r="A116" s="128"/>
      <c r="B116" s="44"/>
      <c r="C116" s="129"/>
      <c r="D116" s="44"/>
      <c r="E116" s="130"/>
      <c r="F116" s="99"/>
      <c r="G116" s="44"/>
      <c r="H116" s="44"/>
      <c r="I116" s="44"/>
      <c r="J116" s="44"/>
      <c r="K116" s="44"/>
      <c r="L116" s="44"/>
      <c r="M116" s="44"/>
      <c r="N116" s="44"/>
      <c r="O116" s="44"/>
      <c r="P116" s="44"/>
      <c r="Q116" s="44"/>
      <c r="R116" s="132"/>
      <c r="S116" s="44"/>
      <c r="T116" s="99"/>
      <c r="U116" s="99"/>
      <c r="V116" s="95"/>
      <c r="W116" s="44"/>
      <c r="X116" s="95"/>
      <c r="Y116" s="44"/>
      <c r="Z116" s="44"/>
      <c r="AA116" s="44"/>
      <c r="AB116" s="44"/>
      <c r="AC116" s="44"/>
      <c r="AD116" s="44"/>
      <c r="AE116" s="44"/>
      <c r="AF116" s="44"/>
      <c r="AG116" s="44"/>
      <c r="AH116" s="44"/>
      <c r="AI116" s="44"/>
      <c r="AJ116" s="44"/>
      <c r="AK116" s="44"/>
      <c r="AL116" s="44"/>
    </row>
    <row r="117">
      <c r="A117" s="128"/>
      <c r="B117" s="44"/>
      <c r="C117" s="129"/>
      <c r="D117" s="44"/>
      <c r="E117" s="130"/>
      <c r="F117" s="99"/>
      <c r="G117" s="44"/>
      <c r="H117" s="44"/>
      <c r="I117" s="44"/>
      <c r="J117" s="44"/>
      <c r="K117" s="44"/>
      <c r="L117" s="44"/>
      <c r="M117" s="44"/>
      <c r="N117" s="44"/>
      <c r="O117" s="44"/>
      <c r="P117" s="44"/>
      <c r="Q117" s="44"/>
      <c r="R117" s="132"/>
      <c r="S117" s="44"/>
      <c r="T117" s="99"/>
      <c r="U117" s="99"/>
      <c r="V117" s="95"/>
      <c r="W117" s="44"/>
      <c r="X117" s="95"/>
      <c r="Y117" s="44"/>
      <c r="Z117" s="44"/>
      <c r="AA117" s="44"/>
      <c r="AB117" s="44"/>
      <c r="AC117" s="44"/>
      <c r="AD117" s="44"/>
      <c r="AE117" s="44"/>
      <c r="AF117" s="44"/>
      <c r="AG117" s="44"/>
      <c r="AH117" s="44"/>
      <c r="AI117" s="44"/>
      <c r="AJ117" s="44"/>
      <c r="AK117" s="44"/>
      <c r="AL117" s="44"/>
    </row>
    <row r="118">
      <c r="A118" s="128"/>
      <c r="B118" s="44"/>
      <c r="C118" s="129"/>
      <c r="D118" s="44"/>
      <c r="E118" s="130"/>
      <c r="F118" s="99"/>
      <c r="G118" s="44"/>
      <c r="H118" s="44"/>
      <c r="I118" s="44"/>
      <c r="J118" s="44"/>
      <c r="K118" s="44"/>
      <c r="L118" s="44"/>
      <c r="M118" s="44"/>
      <c r="N118" s="44"/>
      <c r="O118" s="44"/>
      <c r="P118" s="44"/>
      <c r="Q118" s="44"/>
      <c r="R118" s="132"/>
      <c r="S118" s="44"/>
      <c r="T118" s="99"/>
      <c r="U118" s="99"/>
      <c r="V118" s="95"/>
      <c r="W118" s="44"/>
      <c r="X118" s="95"/>
      <c r="Y118" s="44"/>
      <c r="Z118" s="44"/>
      <c r="AA118" s="44"/>
      <c r="AB118" s="44"/>
      <c r="AC118" s="44"/>
      <c r="AD118" s="44"/>
      <c r="AE118" s="44"/>
      <c r="AF118" s="44"/>
      <c r="AG118" s="44"/>
      <c r="AH118" s="44"/>
      <c r="AI118" s="44"/>
      <c r="AJ118" s="44"/>
      <c r="AK118" s="44"/>
      <c r="AL118" s="44"/>
    </row>
    <row r="119">
      <c r="A119" s="128"/>
      <c r="B119" s="44"/>
      <c r="C119" s="129"/>
      <c r="D119" s="44"/>
      <c r="E119" s="130"/>
      <c r="F119" s="99"/>
      <c r="G119" s="44"/>
      <c r="H119" s="44"/>
      <c r="I119" s="44"/>
      <c r="J119" s="44"/>
      <c r="K119" s="44"/>
      <c r="L119" s="44"/>
      <c r="M119" s="44"/>
      <c r="N119" s="44"/>
      <c r="O119" s="44"/>
      <c r="P119" s="44"/>
      <c r="Q119" s="44"/>
      <c r="R119" s="132"/>
      <c r="S119" s="44"/>
      <c r="T119" s="99"/>
      <c r="U119" s="99"/>
      <c r="V119" s="95"/>
      <c r="W119" s="44"/>
      <c r="X119" s="95"/>
      <c r="Y119" s="44"/>
      <c r="Z119" s="44"/>
      <c r="AA119" s="44"/>
      <c r="AB119" s="44"/>
      <c r="AC119" s="44"/>
      <c r="AD119" s="44"/>
      <c r="AE119" s="44"/>
      <c r="AF119" s="44"/>
      <c r="AG119" s="44"/>
      <c r="AH119" s="44"/>
      <c r="AI119" s="44"/>
      <c r="AJ119" s="44"/>
      <c r="AK119" s="44"/>
      <c r="AL119" s="44"/>
    </row>
    <row r="120">
      <c r="A120" s="128"/>
      <c r="B120" s="44"/>
      <c r="C120" s="129"/>
      <c r="D120" s="44"/>
      <c r="E120" s="130"/>
      <c r="F120" s="99"/>
      <c r="G120" s="44"/>
      <c r="H120" s="44"/>
      <c r="I120" s="44"/>
      <c r="J120" s="44"/>
      <c r="K120" s="44"/>
      <c r="L120" s="44"/>
      <c r="M120" s="44"/>
      <c r="N120" s="44"/>
      <c r="O120" s="44"/>
      <c r="P120" s="44"/>
      <c r="Q120" s="44"/>
      <c r="R120" s="132"/>
      <c r="S120" s="44"/>
      <c r="T120" s="99"/>
      <c r="U120" s="99"/>
      <c r="V120" s="95"/>
      <c r="W120" s="44"/>
      <c r="X120" s="95"/>
      <c r="Y120" s="44"/>
      <c r="Z120" s="44"/>
      <c r="AA120" s="44"/>
      <c r="AB120" s="44"/>
      <c r="AC120" s="44"/>
      <c r="AD120" s="44"/>
      <c r="AE120" s="44"/>
      <c r="AF120" s="44"/>
      <c r="AG120" s="44"/>
      <c r="AH120" s="44"/>
      <c r="AI120" s="44"/>
      <c r="AJ120" s="44"/>
      <c r="AK120" s="44"/>
      <c r="AL120" s="44"/>
    </row>
    <row r="121">
      <c r="A121" s="128"/>
      <c r="B121" s="44"/>
      <c r="C121" s="129"/>
      <c r="D121" s="44"/>
      <c r="E121" s="130"/>
      <c r="F121" s="99"/>
      <c r="G121" s="44"/>
      <c r="H121" s="44"/>
      <c r="I121" s="44"/>
      <c r="J121" s="44"/>
      <c r="K121" s="44"/>
      <c r="L121" s="44"/>
      <c r="M121" s="44"/>
      <c r="N121" s="44"/>
      <c r="O121" s="44"/>
      <c r="P121" s="44"/>
      <c r="Q121" s="44"/>
      <c r="R121" s="132"/>
      <c r="S121" s="44"/>
      <c r="T121" s="99"/>
      <c r="U121" s="99"/>
      <c r="V121" s="95"/>
      <c r="W121" s="44"/>
      <c r="X121" s="95"/>
      <c r="Y121" s="44"/>
      <c r="Z121" s="44"/>
      <c r="AA121" s="44"/>
      <c r="AB121" s="44"/>
      <c r="AC121" s="44"/>
      <c r="AD121" s="44"/>
      <c r="AE121" s="44"/>
      <c r="AF121" s="44"/>
      <c r="AG121" s="44"/>
      <c r="AH121" s="44"/>
      <c r="AI121" s="44"/>
      <c r="AJ121" s="44"/>
      <c r="AK121" s="44"/>
      <c r="AL121" s="44"/>
    </row>
    <row r="122">
      <c r="A122" s="128"/>
      <c r="B122" s="44"/>
      <c r="C122" s="129"/>
      <c r="D122" s="44"/>
      <c r="E122" s="130"/>
      <c r="F122" s="99"/>
      <c r="G122" s="44"/>
      <c r="H122" s="44"/>
      <c r="I122" s="44"/>
      <c r="J122" s="44"/>
      <c r="K122" s="44"/>
      <c r="L122" s="44"/>
      <c r="M122" s="44"/>
      <c r="N122" s="44"/>
      <c r="O122" s="44"/>
      <c r="P122" s="44"/>
      <c r="Q122" s="44"/>
      <c r="R122" s="132"/>
      <c r="S122" s="44"/>
      <c r="T122" s="99"/>
      <c r="U122" s="99"/>
      <c r="V122" s="95"/>
      <c r="W122" s="44"/>
      <c r="X122" s="95"/>
      <c r="Y122" s="44"/>
      <c r="Z122" s="44"/>
      <c r="AA122" s="44"/>
      <c r="AB122" s="44"/>
      <c r="AC122" s="44"/>
      <c r="AD122" s="44"/>
      <c r="AE122" s="44"/>
      <c r="AF122" s="44"/>
      <c r="AG122" s="44"/>
      <c r="AH122" s="44"/>
      <c r="AI122" s="44"/>
      <c r="AJ122" s="44"/>
      <c r="AK122" s="44"/>
      <c r="AL122" s="44"/>
    </row>
    <row r="123">
      <c r="A123" s="128"/>
      <c r="B123" s="44"/>
      <c r="C123" s="129"/>
      <c r="D123" s="44"/>
      <c r="E123" s="130"/>
      <c r="F123" s="99"/>
      <c r="G123" s="44"/>
      <c r="H123" s="44"/>
      <c r="I123" s="44"/>
      <c r="J123" s="44"/>
      <c r="K123" s="44"/>
      <c r="L123" s="44"/>
      <c r="M123" s="44"/>
      <c r="N123" s="44"/>
      <c r="O123" s="44"/>
      <c r="P123" s="44"/>
      <c r="Q123" s="44"/>
      <c r="R123" s="132"/>
      <c r="S123" s="44"/>
      <c r="T123" s="99"/>
      <c r="U123" s="99"/>
      <c r="V123" s="95"/>
      <c r="W123" s="44"/>
      <c r="X123" s="95"/>
      <c r="Y123" s="44"/>
      <c r="Z123" s="44"/>
      <c r="AA123" s="44"/>
      <c r="AB123" s="44"/>
      <c r="AC123" s="44"/>
      <c r="AD123" s="44"/>
      <c r="AE123" s="44"/>
      <c r="AF123" s="44"/>
      <c r="AG123" s="44"/>
      <c r="AH123" s="44"/>
      <c r="AI123" s="44"/>
      <c r="AJ123" s="44"/>
      <c r="AK123" s="44"/>
      <c r="AL123" s="44"/>
    </row>
    <row r="124">
      <c r="A124" s="128"/>
      <c r="B124" s="44"/>
      <c r="C124" s="129"/>
      <c r="D124" s="44"/>
      <c r="E124" s="130"/>
      <c r="F124" s="99"/>
      <c r="G124" s="44"/>
      <c r="H124" s="44"/>
      <c r="I124" s="44"/>
      <c r="J124" s="44"/>
      <c r="K124" s="44"/>
      <c r="L124" s="44"/>
      <c r="M124" s="44"/>
      <c r="N124" s="44"/>
      <c r="O124" s="44"/>
      <c r="P124" s="44"/>
      <c r="Q124" s="44"/>
      <c r="R124" s="132"/>
      <c r="S124" s="44"/>
      <c r="T124" s="99"/>
      <c r="U124" s="99"/>
      <c r="V124" s="95"/>
      <c r="W124" s="44"/>
      <c r="X124" s="95"/>
      <c r="Y124" s="44"/>
      <c r="Z124" s="44"/>
      <c r="AA124" s="44"/>
      <c r="AB124" s="44"/>
      <c r="AC124" s="44"/>
      <c r="AD124" s="44"/>
      <c r="AE124" s="44"/>
      <c r="AF124" s="44"/>
      <c r="AG124" s="44"/>
      <c r="AH124" s="44"/>
      <c r="AI124" s="44"/>
      <c r="AJ124" s="44"/>
      <c r="AK124" s="44"/>
      <c r="AL124" s="44"/>
    </row>
    <row r="125">
      <c r="A125" s="128"/>
      <c r="B125" s="44"/>
      <c r="C125" s="129"/>
      <c r="D125" s="44"/>
      <c r="E125" s="130"/>
      <c r="F125" s="99"/>
      <c r="G125" s="44"/>
      <c r="H125" s="44"/>
      <c r="I125" s="44"/>
      <c r="J125" s="44"/>
      <c r="K125" s="44"/>
      <c r="L125" s="44"/>
      <c r="M125" s="44"/>
      <c r="N125" s="44"/>
      <c r="O125" s="44"/>
      <c r="P125" s="44"/>
      <c r="Q125" s="44"/>
      <c r="R125" s="132"/>
      <c r="S125" s="44"/>
      <c r="T125" s="99"/>
      <c r="U125" s="99"/>
      <c r="V125" s="95"/>
      <c r="W125" s="44"/>
      <c r="X125" s="95"/>
      <c r="Y125" s="44"/>
      <c r="Z125" s="44"/>
      <c r="AA125" s="44"/>
      <c r="AB125" s="44"/>
      <c r="AC125" s="44"/>
      <c r="AD125" s="44"/>
      <c r="AE125" s="44"/>
      <c r="AF125" s="44"/>
      <c r="AG125" s="44"/>
      <c r="AH125" s="44"/>
      <c r="AI125" s="44"/>
      <c r="AJ125" s="44"/>
      <c r="AK125" s="44"/>
      <c r="AL125" s="44"/>
    </row>
    <row r="126">
      <c r="A126" s="128"/>
      <c r="B126" s="44"/>
      <c r="C126" s="129"/>
      <c r="D126" s="44"/>
      <c r="E126" s="130"/>
      <c r="F126" s="99"/>
      <c r="G126" s="44"/>
      <c r="H126" s="44"/>
      <c r="I126" s="44"/>
      <c r="J126" s="44"/>
      <c r="K126" s="44"/>
      <c r="L126" s="44"/>
      <c r="M126" s="44"/>
      <c r="N126" s="44"/>
      <c r="O126" s="44"/>
      <c r="P126" s="44"/>
      <c r="Q126" s="44"/>
      <c r="R126" s="132"/>
      <c r="S126" s="44"/>
      <c r="T126" s="99"/>
      <c r="U126" s="99"/>
      <c r="V126" s="95"/>
      <c r="W126" s="44"/>
      <c r="X126" s="95"/>
      <c r="Y126" s="44"/>
      <c r="Z126" s="44"/>
      <c r="AA126" s="44"/>
      <c r="AB126" s="44"/>
      <c r="AC126" s="44"/>
      <c r="AD126" s="44"/>
      <c r="AE126" s="44"/>
      <c r="AF126" s="44"/>
      <c r="AG126" s="44"/>
      <c r="AH126" s="44"/>
      <c r="AI126" s="44"/>
      <c r="AJ126" s="44"/>
      <c r="AK126" s="44"/>
      <c r="AL126" s="44"/>
    </row>
    <row r="127">
      <c r="A127" s="128"/>
      <c r="B127" s="44"/>
      <c r="C127" s="129"/>
      <c r="D127" s="44"/>
      <c r="E127" s="130"/>
      <c r="F127" s="99"/>
      <c r="G127" s="44"/>
      <c r="H127" s="44"/>
      <c r="I127" s="44"/>
      <c r="J127" s="44"/>
      <c r="K127" s="44"/>
      <c r="L127" s="44"/>
      <c r="M127" s="44"/>
      <c r="N127" s="44"/>
      <c r="O127" s="44"/>
      <c r="P127" s="44"/>
      <c r="Q127" s="44"/>
      <c r="R127" s="132"/>
      <c r="S127" s="44"/>
      <c r="T127" s="99"/>
      <c r="U127" s="99"/>
      <c r="V127" s="95"/>
      <c r="W127" s="44"/>
      <c r="X127" s="95"/>
      <c r="Y127" s="44"/>
      <c r="Z127" s="44"/>
      <c r="AA127" s="44"/>
      <c r="AB127" s="44"/>
      <c r="AC127" s="44"/>
      <c r="AD127" s="44"/>
      <c r="AE127" s="44"/>
      <c r="AF127" s="44"/>
      <c r="AG127" s="44"/>
      <c r="AH127" s="44"/>
      <c r="AI127" s="44"/>
      <c r="AJ127" s="44"/>
      <c r="AK127" s="44"/>
      <c r="AL127" s="44"/>
    </row>
    <row r="128">
      <c r="A128" s="128"/>
      <c r="B128" s="44"/>
      <c r="C128" s="129"/>
      <c r="D128" s="44"/>
      <c r="E128" s="130"/>
      <c r="F128" s="99"/>
      <c r="G128" s="44"/>
      <c r="H128" s="44"/>
      <c r="I128" s="44"/>
      <c r="J128" s="44"/>
      <c r="K128" s="44"/>
      <c r="L128" s="44"/>
      <c r="M128" s="44"/>
      <c r="N128" s="44"/>
      <c r="O128" s="44"/>
      <c r="P128" s="44"/>
      <c r="Q128" s="44"/>
      <c r="R128" s="132"/>
      <c r="S128" s="44"/>
      <c r="T128" s="99"/>
      <c r="U128" s="99"/>
      <c r="V128" s="95"/>
      <c r="W128" s="44"/>
      <c r="X128" s="95"/>
      <c r="Y128" s="44"/>
      <c r="Z128" s="44"/>
      <c r="AA128" s="44"/>
      <c r="AB128" s="44"/>
      <c r="AC128" s="44"/>
      <c r="AD128" s="44"/>
      <c r="AE128" s="44"/>
      <c r="AF128" s="44"/>
      <c r="AG128" s="44"/>
      <c r="AH128" s="44"/>
      <c r="AI128" s="44"/>
      <c r="AJ128" s="44"/>
      <c r="AK128" s="44"/>
      <c r="AL128" s="44"/>
    </row>
    <row r="129">
      <c r="A129" s="128"/>
      <c r="B129" s="44"/>
      <c r="C129" s="129"/>
      <c r="D129" s="44"/>
      <c r="E129" s="130"/>
      <c r="F129" s="99"/>
      <c r="G129" s="44"/>
      <c r="H129" s="44"/>
      <c r="I129" s="44"/>
      <c r="J129" s="44"/>
      <c r="K129" s="44"/>
      <c r="L129" s="44"/>
      <c r="M129" s="44"/>
      <c r="N129" s="44"/>
      <c r="O129" s="44"/>
      <c r="P129" s="44"/>
      <c r="Q129" s="44"/>
      <c r="R129" s="132"/>
      <c r="S129" s="44"/>
      <c r="T129" s="99"/>
      <c r="U129" s="99"/>
      <c r="V129" s="95"/>
      <c r="W129" s="44"/>
      <c r="X129" s="95"/>
      <c r="Y129" s="44"/>
      <c r="Z129" s="44"/>
      <c r="AA129" s="44"/>
      <c r="AB129" s="44"/>
      <c r="AC129" s="44"/>
      <c r="AD129" s="44"/>
      <c r="AE129" s="44"/>
      <c r="AF129" s="44"/>
      <c r="AG129" s="44"/>
      <c r="AH129" s="44"/>
      <c r="AI129" s="44"/>
      <c r="AJ129" s="44"/>
      <c r="AK129" s="44"/>
      <c r="AL129" s="44"/>
    </row>
    <row r="130">
      <c r="A130" s="128"/>
      <c r="B130" s="44"/>
      <c r="C130" s="129"/>
      <c r="D130" s="44"/>
      <c r="E130" s="130"/>
      <c r="F130" s="99"/>
      <c r="G130" s="44"/>
      <c r="H130" s="44"/>
      <c r="I130" s="44"/>
      <c r="J130" s="44"/>
      <c r="K130" s="44"/>
      <c r="L130" s="44"/>
      <c r="M130" s="44"/>
      <c r="N130" s="44"/>
      <c r="O130" s="44"/>
      <c r="P130" s="44"/>
      <c r="Q130" s="44"/>
      <c r="R130" s="132"/>
      <c r="S130" s="44"/>
      <c r="T130" s="99"/>
      <c r="U130" s="99"/>
      <c r="V130" s="95"/>
      <c r="W130" s="44"/>
      <c r="X130" s="95"/>
      <c r="Y130" s="44"/>
      <c r="Z130" s="44"/>
      <c r="AA130" s="44"/>
      <c r="AB130" s="44"/>
      <c r="AC130" s="44"/>
      <c r="AD130" s="44"/>
      <c r="AE130" s="44"/>
      <c r="AF130" s="44"/>
      <c r="AG130" s="44"/>
      <c r="AH130" s="44"/>
      <c r="AI130" s="44"/>
      <c r="AJ130" s="44"/>
      <c r="AK130" s="44"/>
      <c r="AL130" s="44"/>
    </row>
    <row r="131">
      <c r="A131" s="128"/>
      <c r="B131" s="44"/>
      <c r="C131" s="129"/>
      <c r="D131" s="44"/>
      <c r="E131" s="130"/>
      <c r="F131" s="99"/>
      <c r="G131" s="44"/>
      <c r="H131" s="44"/>
      <c r="I131" s="44"/>
      <c r="J131" s="44"/>
      <c r="K131" s="44"/>
      <c r="L131" s="44"/>
      <c r="M131" s="44"/>
      <c r="N131" s="44"/>
      <c r="O131" s="44"/>
      <c r="P131" s="44"/>
      <c r="Q131" s="44"/>
      <c r="R131" s="132"/>
      <c r="S131" s="44"/>
      <c r="T131" s="99"/>
      <c r="U131" s="99"/>
      <c r="V131" s="95"/>
      <c r="W131" s="44"/>
      <c r="X131" s="95"/>
      <c r="Y131" s="44"/>
      <c r="Z131" s="44"/>
      <c r="AA131" s="44"/>
      <c r="AB131" s="44"/>
      <c r="AC131" s="44"/>
      <c r="AD131" s="44"/>
      <c r="AE131" s="44"/>
      <c r="AF131" s="44"/>
      <c r="AG131" s="44"/>
      <c r="AH131" s="44"/>
      <c r="AI131" s="44"/>
      <c r="AJ131" s="44"/>
      <c r="AK131" s="44"/>
      <c r="AL131" s="44"/>
    </row>
    <row r="132">
      <c r="A132" s="128"/>
      <c r="B132" s="44"/>
      <c r="C132" s="129"/>
      <c r="D132" s="44"/>
      <c r="E132" s="130"/>
      <c r="F132" s="99"/>
      <c r="G132" s="44"/>
      <c r="H132" s="44"/>
      <c r="I132" s="44"/>
      <c r="J132" s="44"/>
      <c r="K132" s="44"/>
      <c r="L132" s="44"/>
      <c r="M132" s="44"/>
      <c r="N132" s="44"/>
      <c r="O132" s="44"/>
      <c r="P132" s="44"/>
      <c r="Q132" s="44"/>
      <c r="R132" s="132"/>
      <c r="S132" s="44"/>
      <c r="T132" s="99"/>
      <c r="U132" s="99"/>
      <c r="V132" s="95"/>
      <c r="W132" s="44"/>
      <c r="X132" s="95"/>
      <c r="Y132" s="44"/>
      <c r="Z132" s="44"/>
      <c r="AA132" s="44"/>
      <c r="AB132" s="44"/>
      <c r="AC132" s="44"/>
      <c r="AD132" s="44"/>
      <c r="AE132" s="44"/>
      <c r="AF132" s="44"/>
      <c r="AG132" s="44"/>
      <c r="AH132" s="44"/>
      <c r="AI132" s="44"/>
      <c r="AJ132" s="44"/>
      <c r="AK132" s="44"/>
      <c r="AL132" s="44"/>
    </row>
    <row r="133">
      <c r="A133" s="128"/>
      <c r="B133" s="44"/>
      <c r="C133" s="129"/>
      <c r="D133" s="44"/>
      <c r="E133" s="130"/>
      <c r="F133" s="99"/>
      <c r="G133" s="44"/>
      <c r="H133" s="44"/>
      <c r="I133" s="44"/>
      <c r="J133" s="44"/>
      <c r="K133" s="44"/>
      <c r="L133" s="44"/>
      <c r="M133" s="44"/>
      <c r="N133" s="44"/>
      <c r="O133" s="44"/>
      <c r="P133" s="44"/>
      <c r="Q133" s="44"/>
      <c r="R133" s="132"/>
      <c r="S133" s="44"/>
      <c r="T133" s="99"/>
      <c r="U133" s="99"/>
      <c r="V133" s="95"/>
      <c r="W133" s="44"/>
      <c r="X133" s="95"/>
      <c r="Y133" s="44"/>
      <c r="Z133" s="44"/>
      <c r="AA133" s="44"/>
      <c r="AB133" s="44"/>
      <c r="AC133" s="44"/>
      <c r="AD133" s="44"/>
      <c r="AE133" s="44"/>
      <c r="AF133" s="44"/>
      <c r="AG133" s="44"/>
      <c r="AH133" s="44"/>
      <c r="AI133" s="44"/>
      <c r="AJ133" s="44"/>
      <c r="AK133" s="44"/>
      <c r="AL133" s="44"/>
    </row>
    <row r="134">
      <c r="A134" s="128"/>
      <c r="B134" s="44"/>
      <c r="C134" s="129"/>
      <c r="D134" s="44"/>
      <c r="E134" s="130"/>
      <c r="F134" s="99"/>
      <c r="G134" s="44"/>
      <c r="H134" s="44"/>
      <c r="I134" s="44"/>
      <c r="J134" s="44"/>
      <c r="K134" s="44"/>
      <c r="L134" s="44"/>
      <c r="M134" s="44"/>
      <c r="N134" s="44"/>
      <c r="O134" s="44"/>
      <c r="P134" s="44"/>
      <c r="Q134" s="44"/>
      <c r="R134" s="132"/>
      <c r="S134" s="44"/>
      <c r="T134" s="99"/>
      <c r="U134" s="99"/>
      <c r="V134" s="95"/>
      <c r="W134" s="44"/>
      <c r="X134" s="95"/>
      <c r="Y134" s="44"/>
      <c r="Z134" s="44"/>
      <c r="AA134" s="44"/>
      <c r="AB134" s="44"/>
      <c r="AC134" s="44"/>
      <c r="AD134" s="44"/>
      <c r="AE134" s="44"/>
      <c r="AF134" s="44"/>
      <c r="AG134" s="44"/>
      <c r="AH134" s="44"/>
      <c r="AI134" s="44"/>
      <c r="AJ134" s="44"/>
      <c r="AK134" s="44"/>
      <c r="AL134" s="44"/>
    </row>
    <row r="135">
      <c r="A135" s="128"/>
      <c r="B135" s="44"/>
      <c r="C135" s="129"/>
      <c r="D135" s="44"/>
      <c r="E135" s="130"/>
      <c r="F135" s="99"/>
      <c r="G135" s="44"/>
      <c r="H135" s="44"/>
      <c r="I135" s="44"/>
      <c r="J135" s="44"/>
      <c r="K135" s="44"/>
      <c r="L135" s="44"/>
      <c r="M135" s="44"/>
      <c r="N135" s="44"/>
      <c r="O135" s="44"/>
      <c r="P135" s="44"/>
      <c r="Q135" s="44"/>
      <c r="R135" s="132"/>
      <c r="S135" s="44"/>
      <c r="T135" s="99"/>
      <c r="U135" s="99"/>
      <c r="V135" s="95"/>
      <c r="W135" s="44"/>
      <c r="X135" s="95"/>
      <c r="Y135" s="44"/>
      <c r="Z135" s="44"/>
      <c r="AA135" s="44"/>
      <c r="AB135" s="44"/>
      <c r="AC135" s="44"/>
      <c r="AD135" s="44"/>
      <c r="AE135" s="44"/>
      <c r="AF135" s="44"/>
      <c r="AG135" s="44"/>
      <c r="AH135" s="44"/>
      <c r="AI135" s="44"/>
      <c r="AJ135" s="44"/>
      <c r="AK135" s="44"/>
      <c r="AL135" s="44"/>
    </row>
    <row r="136">
      <c r="A136" s="128"/>
      <c r="B136" s="44"/>
      <c r="C136" s="129"/>
      <c r="D136" s="44"/>
      <c r="E136" s="130"/>
      <c r="F136" s="99"/>
      <c r="G136" s="44"/>
      <c r="H136" s="44"/>
      <c r="I136" s="44"/>
      <c r="J136" s="44"/>
      <c r="K136" s="44"/>
      <c r="L136" s="44"/>
      <c r="M136" s="44"/>
      <c r="N136" s="44"/>
      <c r="O136" s="44"/>
      <c r="P136" s="44"/>
      <c r="Q136" s="44"/>
      <c r="R136" s="132"/>
      <c r="S136" s="44"/>
      <c r="T136" s="99"/>
      <c r="U136" s="99"/>
      <c r="V136" s="95"/>
      <c r="W136" s="44"/>
      <c r="X136" s="95"/>
      <c r="Y136" s="44"/>
      <c r="Z136" s="44"/>
      <c r="AA136" s="44"/>
      <c r="AB136" s="44"/>
      <c r="AC136" s="44"/>
      <c r="AD136" s="44"/>
      <c r="AE136" s="44"/>
      <c r="AF136" s="44"/>
      <c r="AG136" s="44"/>
      <c r="AH136" s="44"/>
      <c r="AI136" s="44"/>
      <c r="AJ136" s="44"/>
      <c r="AK136" s="44"/>
      <c r="AL136" s="44"/>
    </row>
    <row r="137">
      <c r="A137" s="128"/>
      <c r="B137" s="44"/>
      <c r="C137" s="129"/>
      <c r="D137" s="44"/>
      <c r="E137" s="130"/>
      <c r="F137" s="99"/>
      <c r="G137" s="44"/>
      <c r="H137" s="44"/>
      <c r="I137" s="44"/>
      <c r="J137" s="44"/>
      <c r="K137" s="44"/>
      <c r="L137" s="44"/>
      <c r="M137" s="44"/>
      <c r="N137" s="44"/>
      <c r="O137" s="44"/>
      <c r="P137" s="44"/>
      <c r="Q137" s="44"/>
      <c r="R137" s="132"/>
      <c r="S137" s="44"/>
      <c r="T137" s="99"/>
      <c r="U137" s="99"/>
      <c r="V137" s="95"/>
      <c r="W137" s="44"/>
      <c r="X137" s="95"/>
      <c r="Y137" s="44"/>
      <c r="Z137" s="44"/>
      <c r="AA137" s="44"/>
      <c r="AB137" s="44"/>
      <c r="AC137" s="44"/>
      <c r="AD137" s="44"/>
      <c r="AE137" s="44"/>
      <c r="AF137" s="44"/>
      <c r="AG137" s="44"/>
      <c r="AH137" s="44"/>
      <c r="AI137" s="44"/>
      <c r="AJ137" s="44"/>
      <c r="AK137" s="44"/>
      <c r="AL137" s="44"/>
    </row>
    <row r="138">
      <c r="A138" s="128"/>
      <c r="B138" s="44"/>
      <c r="C138" s="129"/>
      <c r="D138" s="44"/>
      <c r="E138" s="130"/>
      <c r="F138" s="99"/>
      <c r="G138" s="44"/>
      <c r="H138" s="44"/>
      <c r="I138" s="44"/>
      <c r="J138" s="44"/>
      <c r="K138" s="44"/>
      <c r="L138" s="44"/>
      <c r="M138" s="44"/>
      <c r="N138" s="44"/>
      <c r="O138" s="44"/>
      <c r="P138" s="44"/>
      <c r="Q138" s="44"/>
      <c r="R138" s="132"/>
      <c r="S138" s="44"/>
      <c r="T138" s="99"/>
      <c r="U138" s="99"/>
      <c r="V138" s="95"/>
      <c r="W138" s="44"/>
      <c r="X138" s="95"/>
      <c r="Y138" s="44"/>
      <c r="Z138" s="44"/>
      <c r="AA138" s="44"/>
      <c r="AB138" s="44"/>
      <c r="AC138" s="44"/>
      <c r="AD138" s="44"/>
      <c r="AE138" s="44"/>
      <c r="AF138" s="44"/>
      <c r="AG138" s="44"/>
      <c r="AH138" s="44"/>
      <c r="AI138" s="44"/>
      <c r="AJ138" s="44"/>
      <c r="AK138" s="44"/>
      <c r="AL138" s="44"/>
    </row>
    <row r="139">
      <c r="A139" s="128"/>
      <c r="B139" s="44"/>
      <c r="C139" s="129"/>
      <c r="D139" s="44"/>
      <c r="E139" s="130"/>
      <c r="F139" s="99"/>
      <c r="G139" s="44"/>
      <c r="H139" s="44"/>
      <c r="I139" s="44"/>
      <c r="J139" s="44"/>
      <c r="K139" s="44"/>
      <c r="L139" s="44"/>
      <c r="M139" s="44"/>
      <c r="N139" s="44"/>
      <c r="O139" s="44"/>
      <c r="P139" s="44"/>
      <c r="Q139" s="44"/>
      <c r="R139" s="132"/>
      <c r="S139" s="44"/>
      <c r="T139" s="99"/>
      <c r="U139" s="99"/>
      <c r="V139" s="95"/>
      <c r="W139" s="44"/>
      <c r="X139" s="95"/>
      <c r="Y139" s="44"/>
      <c r="Z139" s="44"/>
      <c r="AA139" s="44"/>
      <c r="AB139" s="44"/>
      <c r="AC139" s="44"/>
      <c r="AD139" s="44"/>
      <c r="AE139" s="44"/>
      <c r="AF139" s="44"/>
      <c r="AG139" s="44"/>
      <c r="AH139" s="44"/>
      <c r="AI139" s="44"/>
      <c r="AJ139" s="44"/>
      <c r="AK139" s="44"/>
      <c r="AL139" s="44"/>
    </row>
    <row r="140">
      <c r="A140" s="128"/>
      <c r="B140" s="44"/>
      <c r="C140" s="129"/>
      <c r="D140" s="44"/>
      <c r="E140" s="130"/>
      <c r="F140" s="99"/>
      <c r="G140" s="44"/>
      <c r="H140" s="44"/>
      <c r="I140" s="44"/>
      <c r="J140" s="44"/>
      <c r="K140" s="44"/>
      <c r="L140" s="44"/>
      <c r="M140" s="44"/>
      <c r="N140" s="44"/>
      <c r="O140" s="44"/>
      <c r="P140" s="44"/>
      <c r="Q140" s="44"/>
      <c r="R140" s="132"/>
      <c r="S140" s="44"/>
      <c r="T140" s="99"/>
      <c r="U140" s="99"/>
      <c r="V140" s="95"/>
      <c r="W140" s="44"/>
      <c r="X140" s="95"/>
      <c r="Y140" s="44"/>
      <c r="Z140" s="44"/>
      <c r="AA140" s="44"/>
      <c r="AB140" s="44"/>
      <c r="AC140" s="44"/>
      <c r="AD140" s="44"/>
      <c r="AE140" s="44"/>
      <c r="AF140" s="44"/>
      <c r="AG140" s="44"/>
      <c r="AH140" s="44"/>
      <c r="AI140" s="44"/>
      <c r="AJ140" s="44"/>
      <c r="AK140" s="44"/>
      <c r="AL140" s="44"/>
    </row>
    <row r="141">
      <c r="A141" s="128"/>
      <c r="B141" s="44"/>
      <c r="C141" s="129"/>
      <c r="D141" s="44"/>
      <c r="E141" s="130"/>
      <c r="F141" s="99"/>
      <c r="G141" s="44"/>
      <c r="H141" s="44"/>
      <c r="I141" s="44"/>
      <c r="J141" s="44"/>
      <c r="K141" s="44"/>
      <c r="L141" s="44"/>
      <c r="M141" s="44"/>
      <c r="N141" s="44"/>
      <c r="O141" s="44"/>
      <c r="P141" s="44"/>
      <c r="Q141" s="44"/>
      <c r="R141" s="132"/>
      <c r="S141" s="44"/>
      <c r="T141" s="99"/>
      <c r="U141" s="99"/>
      <c r="V141" s="95"/>
      <c r="W141" s="44"/>
      <c r="X141" s="95"/>
      <c r="Y141" s="44"/>
      <c r="Z141" s="44"/>
      <c r="AA141" s="44"/>
      <c r="AB141" s="44"/>
      <c r="AC141" s="44"/>
      <c r="AD141" s="44"/>
      <c r="AE141" s="44"/>
      <c r="AF141" s="44"/>
      <c r="AG141" s="44"/>
      <c r="AH141" s="44"/>
      <c r="AI141" s="44"/>
      <c r="AJ141" s="44"/>
      <c r="AK141" s="44"/>
      <c r="AL141" s="44"/>
    </row>
    <row r="142">
      <c r="A142" s="128"/>
      <c r="B142" s="44"/>
      <c r="C142" s="129"/>
      <c r="D142" s="44"/>
      <c r="E142" s="130"/>
      <c r="F142" s="99"/>
      <c r="G142" s="44"/>
      <c r="H142" s="44"/>
      <c r="I142" s="44"/>
      <c r="J142" s="44"/>
      <c r="K142" s="44"/>
      <c r="L142" s="44"/>
      <c r="M142" s="44"/>
      <c r="N142" s="44"/>
      <c r="O142" s="44"/>
      <c r="P142" s="44"/>
      <c r="Q142" s="44"/>
      <c r="R142" s="132"/>
      <c r="S142" s="44"/>
      <c r="T142" s="99"/>
      <c r="U142" s="99"/>
      <c r="V142" s="95"/>
      <c r="W142" s="44"/>
      <c r="X142" s="95"/>
      <c r="Y142" s="44"/>
      <c r="Z142" s="44"/>
      <c r="AA142" s="44"/>
      <c r="AB142" s="44"/>
      <c r="AC142" s="44"/>
      <c r="AD142" s="44"/>
      <c r="AE142" s="44"/>
      <c r="AF142" s="44"/>
      <c r="AG142" s="44"/>
      <c r="AH142" s="44"/>
      <c r="AI142" s="44"/>
      <c r="AJ142" s="44"/>
      <c r="AK142" s="44"/>
      <c r="AL142" s="44"/>
    </row>
    <row r="143">
      <c r="A143" s="128"/>
      <c r="B143" s="44"/>
      <c r="C143" s="129"/>
      <c r="D143" s="44"/>
      <c r="E143" s="130"/>
      <c r="F143" s="99"/>
      <c r="G143" s="44"/>
      <c r="H143" s="44"/>
      <c r="I143" s="44"/>
      <c r="J143" s="44"/>
      <c r="K143" s="44"/>
      <c r="L143" s="44"/>
      <c r="M143" s="44"/>
      <c r="N143" s="44"/>
      <c r="O143" s="44"/>
      <c r="P143" s="44"/>
      <c r="Q143" s="44"/>
      <c r="R143" s="132"/>
      <c r="S143" s="44"/>
      <c r="T143" s="99"/>
      <c r="U143" s="99"/>
      <c r="V143" s="95"/>
      <c r="W143" s="44"/>
      <c r="X143" s="95"/>
      <c r="Y143" s="44"/>
      <c r="Z143" s="44"/>
      <c r="AA143" s="44"/>
      <c r="AB143" s="44"/>
      <c r="AC143" s="44"/>
      <c r="AD143" s="44"/>
      <c r="AE143" s="44"/>
      <c r="AF143" s="44"/>
      <c r="AG143" s="44"/>
      <c r="AH143" s="44"/>
      <c r="AI143" s="44"/>
      <c r="AJ143" s="44"/>
      <c r="AK143" s="44"/>
      <c r="AL143" s="44"/>
    </row>
    <row r="144">
      <c r="A144" s="128"/>
      <c r="B144" s="44"/>
      <c r="C144" s="129"/>
      <c r="D144" s="44"/>
      <c r="E144" s="130"/>
      <c r="F144" s="99"/>
      <c r="G144" s="44"/>
      <c r="H144" s="44"/>
      <c r="I144" s="44"/>
      <c r="J144" s="44"/>
      <c r="K144" s="44"/>
      <c r="L144" s="44"/>
      <c r="M144" s="44"/>
      <c r="N144" s="44"/>
      <c r="O144" s="44"/>
      <c r="P144" s="44"/>
      <c r="Q144" s="44"/>
      <c r="R144" s="132"/>
      <c r="S144" s="44"/>
      <c r="T144" s="99"/>
      <c r="U144" s="99"/>
      <c r="V144" s="95"/>
      <c r="W144" s="44"/>
      <c r="X144" s="95"/>
      <c r="Y144" s="44"/>
      <c r="Z144" s="44"/>
      <c r="AA144" s="44"/>
      <c r="AB144" s="44"/>
      <c r="AC144" s="44"/>
      <c r="AD144" s="44"/>
      <c r="AE144" s="44"/>
      <c r="AF144" s="44"/>
      <c r="AG144" s="44"/>
      <c r="AH144" s="44"/>
      <c r="AI144" s="44"/>
      <c r="AJ144" s="44"/>
      <c r="AK144" s="44"/>
      <c r="AL144" s="44"/>
    </row>
    <row r="145">
      <c r="A145" s="128"/>
      <c r="B145" s="44"/>
      <c r="C145" s="129"/>
      <c r="D145" s="44"/>
      <c r="E145" s="130"/>
      <c r="F145" s="99"/>
      <c r="G145" s="44"/>
      <c r="H145" s="44"/>
      <c r="I145" s="44"/>
      <c r="J145" s="44"/>
      <c r="K145" s="44"/>
      <c r="L145" s="44"/>
      <c r="M145" s="44"/>
      <c r="N145" s="44"/>
      <c r="O145" s="44"/>
      <c r="P145" s="44"/>
      <c r="Q145" s="44"/>
      <c r="R145" s="132"/>
      <c r="S145" s="44"/>
      <c r="T145" s="99"/>
      <c r="U145" s="99"/>
      <c r="V145" s="95"/>
      <c r="W145" s="44"/>
      <c r="X145" s="95"/>
      <c r="Y145" s="44"/>
      <c r="Z145" s="44"/>
      <c r="AA145" s="44"/>
      <c r="AB145" s="44"/>
      <c r="AC145" s="44"/>
      <c r="AD145" s="44"/>
      <c r="AE145" s="44"/>
      <c r="AF145" s="44"/>
      <c r="AG145" s="44"/>
      <c r="AH145" s="44"/>
      <c r="AI145" s="44"/>
      <c r="AJ145" s="44"/>
      <c r="AK145" s="44"/>
      <c r="AL145" s="44"/>
    </row>
    <row r="146">
      <c r="A146" s="128"/>
      <c r="B146" s="44"/>
      <c r="C146" s="129"/>
      <c r="D146" s="44"/>
      <c r="E146" s="130"/>
      <c r="F146" s="99"/>
      <c r="G146" s="44"/>
      <c r="H146" s="44"/>
      <c r="I146" s="44"/>
      <c r="J146" s="44"/>
      <c r="K146" s="44"/>
      <c r="L146" s="44"/>
      <c r="M146" s="44"/>
      <c r="N146" s="44"/>
      <c r="O146" s="44"/>
      <c r="P146" s="44"/>
      <c r="Q146" s="44"/>
      <c r="R146" s="132"/>
      <c r="S146" s="44"/>
      <c r="T146" s="99"/>
      <c r="U146" s="99"/>
      <c r="V146" s="95"/>
      <c r="W146" s="44"/>
      <c r="X146" s="95"/>
      <c r="Y146" s="44"/>
      <c r="Z146" s="44"/>
      <c r="AA146" s="44"/>
      <c r="AB146" s="44"/>
      <c r="AC146" s="44"/>
      <c r="AD146" s="44"/>
      <c r="AE146" s="44"/>
      <c r="AF146" s="44"/>
      <c r="AG146" s="44"/>
      <c r="AH146" s="44"/>
      <c r="AI146" s="44"/>
      <c r="AJ146" s="44"/>
      <c r="AK146" s="44"/>
      <c r="AL146" s="44"/>
    </row>
    <row r="147">
      <c r="A147" s="128"/>
      <c r="B147" s="44"/>
      <c r="C147" s="129"/>
      <c r="D147" s="44"/>
      <c r="E147" s="130"/>
      <c r="F147" s="99"/>
      <c r="G147" s="44"/>
      <c r="H147" s="44"/>
      <c r="I147" s="44"/>
      <c r="J147" s="44"/>
      <c r="K147" s="44"/>
      <c r="L147" s="44"/>
      <c r="M147" s="44"/>
      <c r="N147" s="44"/>
      <c r="O147" s="44"/>
      <c r="P147" s="44"/>
      <c r="Q147" s="44"/>
      <c r="R147" s="132"/>
      <c r="S147" s="44"/>
      <c r="T147" s="99"/>
      <c r="U147" s="99"/>
      <c r="V147" s="95"/>
      <c r="W147" s="44"/>
      <c r="X147" s="95"/>
      <c r="Y147" s="44"/>
      <c r="Z147" s="44"/>
      <c r="AA147" s="44"/>
      <c r="AB147" s="44"/>
      <c r="AC147" s="44"/>
      <c r="AD147" s="44"/>
      <c r="AE147" s="44"/>
      <c r="AF147" s="44"/>
      <c r="AG147" s="44"/>
      <c r="AH147" s="44"/>
      <c r="AI147" s="44"/>
      <c r="AJ147" s="44"/>
      <c r="AK147" s="44"/>
      <c r="AL147" s="44"/>
    </row>
    <row r="148">
      <c r="A148" s="128"/>
      <c r="B148" s="44"/>
      <c r="C148" s="129"/>
      <c r="D148" s="44"/>
      <c r="E148" s="130"/>
      <c r="F148" s="99"/>
      <c r="G148" s="44"/>
      <c r="H148" s="44"/>
      <c r="I148" s="44"/>
      <c r="J148" s="44"/>
      <c r="K148" s="44"/>
      <c r="L148" s="44"/>
      <c r="M148" s="44"/>
      <c r="N148" s="44"/>
      <c r="O148" s="44"/>
      <c r="P148" s="44"/>
      <c r="Q148" s="44"/>
      <c r="R148" s="132"/>
      <c r="S148" s="44"/>
      <c r="T148" s="99"/>
      <c r="U148" s="99"/>
      <c r="V148" s="95"/>
      <c r="W148" s="44"/>
      <c r="X148" s="95"/>
      <c r="Y148" s="44"/>
      <c r="Z148" s="44"/>
      <c r="AA148" s="44"/>
      <c r="AB148" s="44"/>
      <c r="AC148" s="44"/>
      <c r="AD148" s="44"/>
      <c r="AE148" s="44"/>
      <c r="AF148" s="44"/>
      <c r="AG148" s="44"/>
      <c r="AH148" s="44"/>
      <c r="AI148" s="44"/>
      <c r="AJ148" s="44"/>
      <c r="AK148" s="44"/>
      <c r="AL148" s="44"/>
    </row>
    <row r="149">
      <c r="A149" s="128"/>
      <c r="B149" s="44"/>
      <c r="C149" s="129"/>
      <c r="D149" s="44"/>
      <c r="E149" s="130"/>
      <c r="F149" s="99"/>
      <c r="G149" s="44"/>
      <c r="H149" s="44"/>
      <c r="I149" s="44"/>
      <c r="J149" s="44"/>
      <c r="K149" s="44"/>
      <c r="L149" s="44"/>
      <c r="M149" s="44"/>
      <c r="N149" s="44"/>
      <c r="O149" s="44"/>
      <c r="P149" s="44"/>
      <c r="Q149" s="44"/>
      <c r="R149" s="132"/>
      <c r="S149" s="44"/>
      <c r="T149" s="99"/>
      <c r="U149" s="99"/>
      <c r="V149" s="95"/>
      <c r="W149" s="44"/>
      <c r="X149" s="95"/>
      <c r="Y149" s="44"/>
      <c r="Z149" s="44"/>
      <c r="AA149" s="44"/>
      <c r="AB149" s="44"/>
      <c r="AC149" s="44"/>
      <c r="AD149" s="44"/>
      <c r="AE149" s="44"/>
      <c r="AF149" s="44"/>
      <c r="AG149" s="44"/>
      <c r="AH149" s="44"/>
      <c r="AI149" s="44"/>
      <c r="AJ149" s="44"/>
      <c r="AK149" s="44"/>
      <c r="AL149" s="44"/>
    </row>
    <row r="150">
      <c r="A150" s="128"/>
      <c r="B150" s="44"/>
      <c r="C150" s="129"/>
      <c r="D150" s="44"/>
      <c r="E150" s="130"/>
      <c r="F150" s="99"/>
      <c r="G150" s="44"/>
      <c r="H150" s="44"/>
      <c r="I150" s="44"/>
      <c r="J150" s="44"/>
      <c r="K150" s="44"/>
      <c r="L150" s="44"/>
      <c r="M150" s="44"/>
      <c r="N150" s="44"/>
      <c r="O150" s="44"/>
      <c r="P150" s="44"/>
      <c r="Q150" s="44"/>
      <c r="R150" s="132"/>
      <c r="S150" s="44"/>
      <c r="T150" s="99"/>
      <c r="U150" s="99"/>
      <c r="V150" s="95"/>
      <c r="W150" s="44"/>
      <c r="X150" s="95"/>
      <c r="Y150" s="44"/>
      <c r="Z150" s="44"/>
      <c r="AA150" s="44"/>
      <c r="AB150" s="44"/>
      <c r="AC150" s="44"/>
      <c r="AD150" s="44"/>
      <c r="AE150" s="44"/>
      <c r="AF150" s="44"/>
      <c r="AG150" s="44"/>
      <c r="AH150" s="44"/>
      <c r="AI150" s="44"/>
      <c r="AJ150" s="44"/>
      <c r="AK150" s="44"/>
      <c r="AL150" s="44"/>
    </row>
    <row r="151">
      <c r="A151" s="128"/>
      <c r="B151" s="44"/>
      <c r="C151" s="129"/>
      <c r="D151" s="44"/>
      <c r="E151" s="130"/>
      <c r="F151" s="99"/>
      <c r="G151" s="44"/>
      <c r="H151" s="44"/>
      <c r="I151" s="44"/>
      <c r="J151" s="44"/>
      <c r="K151" s="44"/>
      <c r="L151" s="44"/>
      <c r="M151" s="44"/>
      <c r="N151" s="44"/>
      <c r="O151" s="44"/>
      <c r="P151" s="44"/>
      <c r="Q151" s="44"/>
      <c r="R151" s="132"/>
      <c r="S151" s="44"/>
      <c r="T151" s="99"/>
      <c r="U151" s="99"/>
      <c r="V151" s="95"/>
      <c r="W151" s="44"/>
      <c r="X151" s="95"/>
      <c r="Y151" s="44"/>
      <c r="Z151" s="44"/>
      <c r="AA151" s="44"/>
      <c r="AB151" s="44"/>
      <c r="AC151" s="44"/>
      <c r="AD151" s="44"/>
      <c r="AE151" s="44"/>
      <c r="AF151" s="44"/>
      <c r="AG151" s="44"/>
      <c r="AH151" s="44"/>
      <c r="AI151" s="44"/>
      <c r="AJ151" s="44"/>
      <c r="AK151" s="44"/>
      <c r="AL151" s="44"/>
    </row>
    <row r="152">
      <c r="A152" s="128"/>
      <c r="B152" s="44"/>
      <c r="C152" s="129"/>
      <c r="D152" s="44"/>
      <c r="E152" s="130"/>
      <c r="F152" s="99"/>
      <c r="G152" s="44"/>
      <c r="H152" s="44"/>
      <c r="I152" s="44"/>
      <c r="J152" s="44"/>
      <c r="K152" s="44"/>
      <c r="L152" s="44"/>
      <c r="M152" s="44"/>
      <c r="N152" s="44"/>
      <c r="O152" s="44"/>
      <c r="P152" s="44"/>
      <c r="Q152" s="44"/>
      <c r="R152" s="132"/>
      <c r="S152" s="44"/>
      <c r="T152" s="99"/>
      <c r="U152" s="99"/>
      <c r="V152" s="95"/>
      <c r="W152" s="44"/>
      <c r="X152" s="95"/>
      <c r="Y152" s="44"/>
      <c r="Z152" s="44"/>
      <c r="AA152" s="44"/>
      <c r="AB152" s="44"/>
      <c r="AC152" s="44"/>
      <c r="AD152" s="44"/>
      <c r="AE152" s="44"/>
      <c r="AF152" s="44"/>
      <c r="AG152" s="44"/>
      <c r="AH152" s="44"/>
      <c r="AI152" s="44"/>
      <c r="AJ152" s="44"/>
      <c r="AK152" s="44"/>
      <c r="AL152" s="44"/>
    </row>
    <row r="153">
      <c r="A153" s="128"/>
      <c r="B153" s="44"/>
      <c r="C153" s="129"/>
      <c r="D153" s="44"/>
      <c r="E153" s="130"/>
      <c r="F153" s="99"/>
      <c r="G153" s="44"/>
      <c r="H153" s="44"/>
      <c r="I153" s="44"/>
      <c r="J153" s="44"/>
      <c r="K153" s="44"/>
      <c r="L153" s="44"/>
      <c r="M153" s="44"/>
      <c r="N153" s="44"/>
      <c r="O153" s="44"/>
      <c r="P153" s="44"/>
      <c r="Q153" s="44"/>
      <c r="R153" s="132"/>
      <c r="S153" s="44"/>
      <c r="T153" s="99"/>
      <c r="U153" s="99"/>
      <c r="V153" s="95"/>
      <c r="W153" s="44"/>
      <c r="X153" s="95"/>
      <c r="Y153" s="44"/>
      <c r="Z153" s="44"/>
      <c r="AA153" s="44"/>
      <c r="AB153" s="44"/>
      <c r="AC153" s="44"/>
      <c r="AD153" s="44"/>
      <c r="AE153" s="44"/>
      <c r="AF153" s="44"/>
      <c r="AG153" s="44"/>
      <c r="AH153" s="44"/>
      <c r="AI153" s="44"/>
      <c r="AJ153" s="44"/>
      <c r="AK153" s="44"/>
      <c r="AL153" s="44"/>
    </row>
    <row r="154">
      <c r="A154" s="128"/>
      <c r="B154" s="44"/>
      <c r="C154" s="129"/>
      <c r="D154" s="44"/>
      <c r="E154" s="130"/>
      <c r="F154" s="99"/>
      <c r="G154" s="44"/>
      <c r="H154" s="44"/>
      <c r="I154" s="44"/>
      <c r="J154" s="44"/>
      <c r="K154" s="44"/>
      <c r="L154" s="44"/>
      <c r="M154" s="44"/>
      <c r="N154" s="44"/>
      <c r="O154" s="44"/>
      <c r="P154" s="44"/>
      <c r="Q154" s="44"/>
      <c r="R154" s="132"/>
      <c r="S154" s="44"/>
      <c r="T154" s="99"/>
      <c r="U154" s="99"/>
      <c r="V154" s="95"/>
      <c r="W154" s="44"/>
      <c r="X154" s="95"/>
      <c r="Y154" s="44"/>
      <c r="Z154" s="44"/>
      <c r="AA154" s="44"/>
      <c r="AB154" s="44"/>
      <c r="AC154" s="44"/>
      <c r="AD154" s="44"/>
      <c r="AE154" s="44"/>
      <c r="AF154" s="44"/>
      <c r="AG154" s="44"/>
      <c r="AH154" s="44"/>
      <c r="AI154" s="44"/>
      <c r="AJ154" s="44"/>
      <c r="AK154" s="44"/>
      <c r="AL154" s="44"/>
    </row>
    <row r="155">
      <c r="A155" s="128"/>
      <c r="B155" s="44"/>
      <c r="C155" s="129"/>
      <c r="D155" s="44"/>
      <c r="E155" s="130"/>
      <c r="F155" s="99"/>
      <c r="G155" s="44"/>
      <c r="H155" s="44"/>
      <c r="I155" s="44"/>
      <c r="J155" s="44"/>
      <c r="K155" s="44"/>
      <c r="L155" s="44"/>
      <c r="M155" s="44"/>
      <c r="N155" s="44"/>
      <c r="O155" s="44"/>
      <c r="P155" s="44"/>
      <c r="Q155" s="44"/>
      <c r="R155" s="132"/>
      <c r="S155" s="44"/>
      <c r="T155" s="99"/>
      <c r="U155" s="99"/>
      <c r="V155" s="95"/>
      <c r="W155" s="44"/>
      <c r="X155" s="95"/>
      <c r="Y155" s="44"/>
      <c r="Z155" s="44"/>
      <c r="AA155" s="44"/>
      <c r="AB155" s="44"/>
      <c r="AC155" s="44"/>
      <c r="AD155" s="44"/>
      <c r="AE155" s="44"/>
      <c r="AF155" s="44"/>
      <c r="AG155" s="44"/>
      <c r="AH155" s="44"/>
      <c r="AI155" s="44"/>
      <c r="AJ155" s="44"/>
      <c r="AK155" s="44"/>
      <c r="AL155" s="44"/>
    </row>
    <row r="156">
      <c r="A156" s="128"/>
      <c r="B156" s="44"/>
      <c r="C156" s="129"/>
      <c r="D156" s="44"/>
      <c r="E156" s="130"/>
      <c r="F156" s="99"/>
      <c r="G156" s="44"/>
      <c r="H156" s="44"/>
      <c r="I156" s="44"/>
      <c r="J156" s="44"/>
      <c r="K156" s="44"/>
      <c r="L156" s="44"/>
      <c r="M156" s="44"/>
      <c r="N156" s="44"/>
      <c r="O156" s="44"/>
      <c r="P156" s="44"/>
      <c r="Q156" s="44"/>
      <c r="R156" s="132"/>
      <c r="S156" s="44"/>
      <c r="T156" s="99"/>
      <c r="U156" s="99"/>
      <c r="V156" s="95"/>
      <c r="W156" s="44"/>
      <c r="X156" s="95"/>
      <c r="Y156" s="44"/>
      <c r="Z156" s="44"/>
      <c r="AA156" s="44"/>
      <c r="AB156" s="44"/>
      <c r="AC156" s="44"/>
      <c r="AD156" s="44"/>
      <c r="AE156" s="44"/>
      <c r="AF156" s="44"/>
      <c r="AG156" s="44"/>
      <c r="AH156" s="44"/>
      <c r="AI156" s="44"/>
      <c r="AJ156" s="44"/>
      <c r="AK156" s="44"/>
      <c r="AL156" s="44"/>
    </row>
    <row r="157">
      <c r="A157" s="128"/>
      <c r="B157" s="44"/>
      <c r="C157" s="129"/>
      <c r="D157" s="44"/>
      <c r="E157" s="130"/>
      <c r="F157" s="99"/>
      <c r="G157" s="44"/>
      <c r="H157" s="44"/>
      <c r="I157" s="44"/>
      <c r="J157" s="44"/>
      <c r="K157" s="44"/>
      <c r="L157" s="44"/>
      <c r="M157" s="44"/>
      <c r="N157" s="44"/>
      <c r="O157" s="44"/>
      <c r="P157" s="44"/>
      <c r="Q157" s="44"/>
      <c r="R157" s="132"/>
      <c r="S157" s="44"/>
      <c r="T157" s="99"/>
      <c r="U157" s="99"/>
      <c r="V157" s="95"/>
      <c r="W157" s="44"/>
      <c r="X157" s="95"/>
      <c r="Y157" s="44"/>
      <c r="Z157" s="44"/>
      <c r="AA157" s="44"/>
      <c r="AB157" s="44"/>
      <c r="AC157" s="44"/>
      <c r="AD157" s="44"/>
      <c r="AE157" s="44"/>
      <c r="AF157" s="44"/>
      <c r="AG157" s="44"/>
      <c r="AH157" s="44"/>
      <c r="AI157" s="44"/>
      <c r="AJ157" s="44"/>
      <c r="AK157" s="44"/>
      <c r="AL157" s="44"/>
    </row>
    <row r="158">
      <c r="A158" s="128"/>
      <c r="B158" s="44"/>
      <c r="C158" s="129"/>
      <c r="D158" s="44"/>
      <c r="E158" s="130"/>
      <c r="F158" s="99"/>
      <c r="G158" s="44"/>
      <c r="H158" s="44"/>
      <c r="I158" s="44"/>
      <c r="J158" s="44"/>
      <c r="K158" s="44"/>
      <c r="L158" s="44"/>
      <c r="M158" s="44"/>
      <c r="N158" s="44"/>
      <c r="O158" s="44"/>
      <c r="P158" s="44"/>
      <c r="Q158" s="44"/>
      <c r="R158" s="132"/>
      <c r="S158" s="44"/>
      <c r="T158" s="99"/>
      <c r="U158" s="99"/>
      <c r="V158" s="95"/>
      <c r="W158" s="44"/>
      <c r="X158" s="95"/>
      <c r="Y158" s="44"/>
      <c r="Z158" s="44"/>
      <c r="AA158" s="44"/>
      <c r="AB158" s="44"/>
      <c r="AC158" s="44"/>
      <c r="AD158" s="44"/>
      <c r="AE158" s="44"/>
      <c r="AF158" s="44"/>
      <c r="AG158" s="44"/>
      <c r="AH158" s="44"/>
      <c r="AI158" s="44"/>
      <c r="AJ158" s="44"/>
      <c r="AK158" s="44"/>
      <c r="AL158" s="44"/>
    </row>
    <row r="159">
      <c r="A159" s="128"/>
      <c r="B159" s="44"/>
      <c r="C159" s="129"/>
      <c r="D159" s="44"/>
      <c r="E159" s="130"/>
      <c r="F159" s="99"/>
      <c r="G159" s="44"/>
      <c r="H159" s="44"/>
      <c r="I159" s="44"/>
      <c r="J159" s="44"/>
      <c r="K159" s="44"/>
      <c r="L159" s="44"/>
      <c r="M159" s="44"/>
      <c r="N159" s="44"/>
      <c r="O159" s="44"/>
      <c r="P159" s="44"/>
      <c r="Q159" s="44"/>
      <c r="R159" s="132"/>
      <c r="S159" s="44"/>
      <c r="T159" s="99"/>
      <c r="U159" s="99"/>
      <c r="V159" s="95"/>
      <c r="W159" s="44"/>
      <c r="X159" s="95"/>
      <c r="Y159" s="44"/>
      <c r="Z159" s="44"/>
      <c r="AA159" s="44"/>
      <c r="AB159" s="44"/>
      <c r="AC159" s="44"/>
      <c r="AD159" s="44"/>
      <c r="AE159" s="44"/>
      <c r="AF159" s="44"/>
      <c r="AG159" s="44"/>
      <c r="AH159" s="44"/>
      <c r="AI159" s="44"/>
      <c r="AJ159" s="44"/>
      <c r="AK159" s="44"/>
      <c r="AL159" s="44"/>
    </row>
    <row r="160">
      <c r="A160" s="128"/>
      <c r="B160" s="44"/>
      <c r="C160" s="129"/>
      <c r="D160" s="44"/>
      <c r="E160" s="130"/>
      <c r="F160" s="99"/>
      <c r="G160" s="44"/>
      <c r="H160" s="44"/>
      <c r="I160" s="44"/>
      <c r="J160" s="44"/>
      <c r="K160" s="44"/>
      <c r="L160" s="44"/>
      <c r="M160" s="44"/>
      <c r="N160" s="44"/>
      <c r="O160" s="44"/>
      <c r="P160" s="44"/>
      <c r="Q160" s="44"/>
      <c r="R160" s="132"/>
      <c r="S160" s="44"/>
      <c r="T160" s="99"/>
      <c r="U160" s="99"/>
      <c r="V160" s="95"/>
      <c r="W160" s="44"/>
      <c r="X160" s="95"/>
      <c r="Y160" s="44"/>
      <c r="Z160" s="44"/>
      <c r="AA160" s="44"/>
      <c r="AB160" s="44"/>
      <c r="AC160" s="44"/>
      <c r="AD160" s="44"/>
      <c r="AE160" s="44"/>
      <c r="AF160" s="44"/>
      <c r="AG160" s="44"/>
      <c r="AH160" s="44"/>
      <c r="AI160" s="44"/>
      <c r="AJ160" s="44"/>
      <c r="AK160" s="44"/>
      <c r="AL160" s="44"/>
    </row>
    <row r="161">
      <c r="A161" s="128"/>
      <c r="B161" s="44"/>
      <c r="C161" s="129"/>
      <c r="D161" s="44"/>
      <c r="E161" s="130"/>
      <c r="F161" s="99"/>
      <c r="G161" s="44"/>
      <c r="H161" s="44"/>
      <c r="I161" s="44"/>
      <c r="J161" s="44"/>
      <c r="K161" s="44"/>
      <c r="L161" s="44"/>
      <c r="M161" s="44"/>
      <c r="N161" s="44"/>
      <c r="O161" s="44"/>
      <c r="P161" s="44"/>
      <c r="Q161" s="44"/>
      <c r="R161" s="132"/>
      <c r="S161" s="44"/>
      <c r="T161" s="99"/>
      <c r="U161" s="99"/>
      <c r="V161" s="95"/>
      <c r="W161" s="44"/>
      <c r="X161" s="95"/>
      <c r="Y161" s="44"/>
      <c r="Z161" s="44"/>
      <c r="AA161" s="44"/>
      <c r="AB161" s="44"/>
      <c r="AC161" s="44"/>
      <c r="AD161" s="44"/>
      <c r="AE161" s="44"/>
      <c r="AF161" s="44"/>
      <c r="AG161" s="44"/>
      <c r="AH161" s="44"/>
      <c r="AI161" s="44"/>
      <c r="AJ161" s="44"/>
      <c r="AK161" s="44"/>
      <c r="AL161" s="44"/>
    </row>
    <row r="162">
      <c r="A162" s="128"/>
      <c r="B162" s="44"/>
      <c r="C162" s="129"/>
      <c r="D162" s="44"/>
      <c r="E162" s="130"/>
      <c r="F162" s="99"/>
      <c r="G162" s="44"/>
      <c r="H162" s="44"/>
      <c r="I162" s="44"/>
      <c r="J162" s="44"/>
      <c r="K162" s="44"/>
      <c r="L162" s="44"/>
      <c r="M162" s="44"/>
      <c r="N162" s="44"/>
      <c r="O162" s="44"/>
      <c r="P162" s="44"/>
      <c r="Q162" s="44"/>
      <c r="R162" s="132"/>
      <c r="S162" s="44"/>
      <c r="T162" s="99"/>
      <c r="U162" s="99"/>
      <c r="V162" s="95"/>
      <c r="W162" s="44"/>
      <c r="X162" s="95"/>
      <c r="Y162" s="44"/>
      <c r="Z162" s="44"/>
      <c r="AA162" s="44"/>
      <c r="AB162" s="44"/>
      <c r="AC162" s="44"/>
      <c r="AD162" s="44"/>
      <c r="AE162" s="44"/>
      <c r="AF162" s="44"/>
      <c r="AG162" s="44"/>
      <c r="AH162" s="44"/>
      <c r="AI162" s="44"/>
      <c r="AJ162" s="44"/>
      <c r="AK162" s="44"/>
      <c r="AL162" s="44"/>
    </row>
    <row r="163">
      <c r="A163" s="128"/>
      <c r="B163" s="44"/>
      <c r="C163" s="129"/>
      <c r="D163" s="44"/>
      <c r="E163" s="130"/>
      <c r="F163" s="99"/>
      <c r="G163" s="44"/>
      <c r="H163" s="44"/>
      <c r="I163" s="44"/>
      <c r="J163" s="44"/>
      <c r="K163" s="44"/>
      <c r="L163" s="44"/>
      <c r="M163" s="44"/>
      <c r="N163" s="44"/>
      <c r="O163" s="44"/>
      <c r="P163" s="44"/>
      <c r="Q163" s="44"/>
      <c r="R163" s="132"/>
      <c r="S163" s="44"/>
      <c r="T163" s="99"/>
      <c r="U163" s="99"/>
      <c r="V163" s="95"/>
      <c r="W163" s="44"/>
      <c r="X163" s="95"/>
      <c r="Y163" s="44"/>
      <c r="Z163" s="44"/>
      <c r="AA163" s="44"/>
      <c r="AB163" s="44"/>
      <c r="AC163" s="44"/>
      <c r="AD163" s="44"/>
      <c r="AE163" s="44"/>
      <c r="AF163" s="44"/>
      <c r="AG163" s="44"/>
      <c r="AH163" s="44"/>
      <c r="AI163" s="44"/>
      <c r="AJ163" s="44"/>
      <c r="AK163" s="44"/>
      <c r="AL163" s="44"/>
    </row>
    <row r="164">
      <c r="A164" s="128"/>
      <c r="B164" s="44"/>
      <c r="C164" s="129"/>
      <c r="D164" s="44"/>
      <c r="E164" s="130"/>
      <c r="F164" s="99"/>
      <c r="G164" s="44"/>
      <c r="H164" s="44"/>
      <c r="I164" s="44"/>
      <c r="J164" s="44"/>
      <c r="K164" s="44"/>
      <c r="L164" s="44"/>
      <c r="M164" s="44"/>
      <c r="N164" s="44"/>
      <c r="O164" s="44"/>
      <c r="P164" s="44"/>
      <c r="Q164" s="44"/>
      <c r="R164" s="132"/>
      <c r="S164" s="44"/>
      <c r="T164" s="99"/>
      <c r="U164" s="99"/>
      <c r="V164" s="95"/>
      <c r="W164" s="44"/>
      <c r="X164" s="95"/>
      <c r="Y164" s="44"/>
      <c r="Z164" s="44"/>
      <c r="AA164" s="44"/>
      <c r="AB164" s="44"/>
      <c r="AC164" s="44"/>
      <c r="AD164" s="44"/>
      <c r="AE164" s="44"/>
      <c r="AF164" s="44"/>
      <c r="AG164" s="44"/>
      <c r="AH164" s="44"/>
      <c r="AI164" s="44"/>
      <c r="AJ164" s="44"/>
      <c r="AK164" s="44"/>
      <c r="AL164" s="44"/>
    </row>
    <row r="165">
      <c r="A165" s="128"/>
      <c r="B165" s="44"/>
      <c r="C165" s="129"/>
      <c r="D165" s="44"/>
      <c r="E165" s="130"/>
      <c r="F165" s="99"/>
      <c r="G165" s="44"/>
      <c r="H165" s="44"/>
      <c r="I165" s="44"/>
      <c r="J165" s="44"/>
      <c r="K165" s="44"/>
      <c r="L165" s="44"/>
      <c r="M165" s="44"/>
      <c r="N165" s="44"/>
      <c r="O165" s="44"/>
      <c r="P165" s="44"/>
      <c r="Q165" s="44"/>
      <c r="R165" s="132"/>
      <c r="S165" s="44"/>
      <c r="T165" s="99"/>
      <c r="U165" s="99"/>
      <c r="V165" s="95"/>
      <c r="W165" s="44"/>
      <c r="X165" s="95"/>
      <c r="Y165" s="44"/>
      <c r="Z165" s="44"/>
      <c r="AA165" s="44"/>
      <c r="AB165" s="44"/>
      <c r="AC165" s="44"/>
      <c r="AD165" s="44"/>
      <c r="AE165" s="44"/>
      <c r="AF165" s="44"/>
      <c r="AG165" s="44"/>
      <c r="AH165" s="44"/>
      <c r="AI165" s="44"/>
      <c r="AJ165" s="44"/>
      <c r="AK165" s="44"/>
      <c r="AL165" s="44"/>
    </row>
    <row r="166">
      <c r="A166" s="128"/>
      <c r="B166" s="44"/>
      <c r="C166" s="129"/>
      <c r="D166" s="44"/>
      <c r="E166" s="130"/>
      <c r="F166" s="99"/>
      <c r="G166" s="44"/>
      <c r="H166" s="44"/>
      <c r="I166" s="44"/>
      <c r="J166" s="44"/>
      <c r="K166" s="44"/>
      <c r="L166" s="44"/>
      <c r="M166" s="44"/>
      <c r="N166" s="44"/>
      <c r="O166" s="44"/>
      <c r="P166" s="44"/>
      <c r="Q166" s="44"/>
      <c r="R166" s="132"/>
      <c r="S166" s="44"/>
      <c r="T166" s="99"/>
      <c r="U166" s="99"/>
      <c r="V166" s="95"/>
      <c r="W166" s="44"/>
      <c r="X166" s="95"/>
      <c r="Y166" s="44"/>
      <c r="Z166" s="44"/>
      <c r="AA166" s="44"/>
      <c r="AB166" s="44"/>
      <c r="AC166" s="44"/>
      <c r="AD166" s="44"/>
      <c r="AE166" s="44"/>
      <c r="AF166" s="44"/>
      <c r="AG166" s="44"/>
      <c r="AH166" s="44"/>
      <c r="AI166" s="44"/>
      <c r="AJ166" s="44"/>
      <c r="AK166" s="44"/>
      <c r="AL166" s="44"/>
    </row>
    <row r="167">
      <c r="A167" s="128"/>
      <c r="B167" s="44"/>
      <c r="C167" s="129"/>
      <c r="D167" s="44"/>
      <c r="E167" s="130"/>
      <c r="F167" s="99"/>
      <c r="G167" s="44"/>
      <c r="H167" s="44"/>
      <c r="I167" s="44"/>
      <c r="J167" s="44"/>
      <c r="K167" s="44"/>
      <c r="L167" s="44"/>
      <c r="M167" s="44"/>
      <c r="N167" s="44"/>
      <c r="O167" s="44"/>
      <c r="P167" s="44"/>
      <c r="Q167" s="44"/>
      <c r="R167" s="132"/>
      <c r="S167" s="44"/>
      <c r="T167" s="99"/>
      <c r="U167" s="99"/>
      <c r="V167" s="95"/>
      <c r="W167" s="44"/>
      <c r="X167" s="95"/>
      <c r="Y167" s="44"/>
      <c r="Z167" s="44"/>
      <c r="AA167" s="44"/>
      <c r="AB167" s="44"/>
      <c r="AC167" s="44"/>
      <c r="AD167" s="44"/>
      <c r="AE167" s="44"/>
      <c r="AF167" s="44"/>
      <c r="AG167" s="44"/>
      <c r="AH167" s="44"/>
      <c r="AI167" s="44"/>
      <c r="AJ167" s="44"/>
      <c r="AK167" s="44"/>
      <c r="AL167" s="44"/>
    </row>
    <row r="168">
      <c r="A168" s="128"/>
      <c r="B168" s="44"/>
      <c r="C168" s="129"/>
      <c r="D168" s="44"/>
      <c r="E168" s="130"/>
      <c r="F168" s="99"/>
      <c r="G168" s="44"/>
      <c r="H168" s="44"/>
      <c r="I168" s="44"/>
      <c r="J168" s="44"/>
      <c r="K168" s="44"/>
      <c r="L168" s="44"/>
      <c r="M168" s="44"/>
      <c r="N168" s="44"/>
      <c r="O168" s="44"/>
      <c r="P168" s="44"/>
      <c r="Q168" s="44"/>
      <c r="R168" s="132"/>
      <c r="S168" s="44"/>
      <c r="T168" s="99"/>
      <c r="U168" s="99"/>
      <c r="V168" s="95"/>
      <c r="W168" s="44"/>
      <c r="X168" s="95"/>
      <c r="Y168" s="44"/>
      <c r="Z168" s="44"/>
      <c r="AA168" s="44"/>
      <c r="AB168" s="44"/>
      <c r="AC168" s="44"/>
      <c r="AD168" s="44"/>
      <c r="AE168" s="44"/>
      <c r="AF168" s="44"/>
      <c r="AG168" s="44"/>
      <c r="AH168" s="44"/>
      <c r="AI168" s="44"/>
      <c r="AJ168" s="44"/>
      <c r="AK168" s="44"/>
      <c r="AL168" s="44"/>
    </row>
    <row r="169">
      <c r="A169" s="128"/>
      <c r="B169" s="44"/>
      <c r="C169" s="129"/>
      <c r="D169" s="44"/>
      <c r="E169" s="130"/>
      <c r="F169" s="99"/>
      <c r="G169" s="44"/>
      <c r="H169" s="44"/>
      <c r="I169" s="44"/>
      <c r="J169" s="44"/>
      <c r="K169" s="44"/>
      <c r="L169" s="44"/>
      <c r="M169" s="44"/>
      <c r="N169" s="44"/>
      <c r="O169" s="44"/>
      <c r="P169" s="44"/>
      <c r="Q169" s="44"/>
      <c r="R169" s="132"/>
      <c r="S169" s="44"/>
      <c r="T169" s="99"/>
      <c r="U169" s="99"/>
      <c r="V169" s="95"/>
      <c r="W169" s="44"/>
      <c r="X169" s="95"/>
      <c r="Y169" s="44"/>
      <c r="Z169" s="44"/>
      <c r="AA169" s="44"/>
      <c r="AB169" s="44"/>
      <c r="AC169" s="44"/>
      <c r="AD169" s="44"/>
      <c r="AE169" s="44"/>
      <c r="AF169" s="44"/>
      <c r="AG169" s="44"/>
      <c r="AH169" s="44"/>
      <c r="AI169" s="44"/>
      <c r="AJ169" s="44"/>
      <c r="AK169" s="44"/>
      <c r="AL169" s="44"/>
    </row>
    <row r="170">
      <c r="A170" s="128"/>
      <c r="B170" s="44"/>
      <c r="C170" s="129"/>
      <c r="D170" s="44"/>
      <c r="E170" s="130"/>
      <c r="F170" s="99"/>
      <c r="G170" s="44"/>
      <c r="H170" s="44"/>
      <c r="I170" s="44"/>
      <c r="J170" s="44"/>
      <c r="K170" s="44"/>
      <c r="L170" s="44"/>
      <c r="M170" s="44"/>
      <c r="N170" s="44"/>
      <c r="O170" s="44"/>
      <c r="P170" s="44"/>
      <c r="Q170" s="44"/>
      <c r="R170" s="132"/>
      <c r="S170" s="44"/>
      <c r="T170" s="99"/>
      <c r="U170" s="99"/>
      <c r="V170" s="95"/>
      <c r="W170" s="44"/>
      <c r="X170" s="95"/>
      <c r="Y170" s="44"/>
      <c r="Z170" s="44"/>
      <c r="AA170" s="44"/>
      <c r="AB170" s="44"/>
      <c r="AC170" s="44"/>
      <c r="AD170" s="44"/>
      <c r="AE170" s="44"/>
      <c r="AF170" s="44"/>
      <c r="AG170" s="44"/>
      <c r="AH170" s="44"/>
      <c r="AI170" s="44"/>
      <c r="AJ170" s="44"/>
      <c r="AK170" s="44"/>
      <c r="AL170" s="44"/>
    </row>
    <row r="171">
      <c r="A171" s="128"/>
      <c r="B171" s="44"/>
      <c r="C171" s="129"/>
      <c r="D171" s="44"/>
      <c r="E171" s="130"/>
      <c r="F171" s="99"/>
      <c r="G171" s="44"/>
      <c r="H171" s="44"/>
      <c r="I171" s="44"/>
      <c r="J171" s="44"/>
      <c r="K171" s="44"/>
      <c r="L171" s="44"/>
      <c r="M171" s="44"/>
      <c r="N171" s="44"/>
      <c r="O171" s="44"/>
      <c r="P171" s="44"/>
      <c r="Q171" s="44"/>
      <c r="R171" s="132"/>
      <c r="S171" s="44"/>
      <c r="T171" s="99"/>
      <c r="U171" s="99"/>
      <c r="V171" s="95"/>
      <c r="W171" s="44"/>
      <c r="X171" s="95"/>
      <c r="Y171" s="44"/>
      <c r="Z171" s="44"/>
      <c r="AA171" s="44"/>
      <c r="AB171" s="44"/>
      <c r="AC171" s="44"/>
      <c r="AD171" s="44"/>
      <c r="AE171" s="44"/>
      <c r="AF171" s="44"/>
      <c r="AG171" s="44"/>
      <c r="AH171" s="44"/>
      <c r="AI171" s="44"/>
      <c r="AJ171" s="44"/>
      <c r="AK171" s="44"/>
      <c r="AL171" s="44"/>
    </row>
    <row r="172">
      <c r="A172" s="128"/>
      <c r="B172" s="44"/>
      <c r="C172" s="129"/>
      <c r="D172" s="44"/>
      <c r="E172" s="130"/>
      <c r="F172" s="99"/>
      <c r="G172" s="44"/>
      <c r="H172" s="44"/>
      <c r="I172" s="44"/>
      <c r="J172" s="44"/>
      <c r="K172" s="44"/>
      <c r="L172" s="44"/>
      <c r="M172" s="44"/>
      <c r="N172" s="44"/>
      <c r="O172" s="44"/>
      <c r="P172" s="44"/>
      <c r="Q172" s="44"/>
      <c r="R172" s="132"/>
      <c r="S172" s="44"/>
      <c r="T172" s="99"/>
      <c r="U172" s="99"/>
      <c r="V172" s="95"/>
      <c r="W172" s="44"/>
      <c r="X172" s="95"/>
      <c r="Y172" s="44"/>
      <c r="Z172" s="44"/>
      <c r="AA172" s="44"/>
      <c r="AB172" s="44"/>
      <c r="AC172" s="44"/>
      <c r="AD172" s="44"/>
      <c r="AE172" s="44"/>
      <c r="AF172" s="44"/>
      <c r="AG172" s="44"/>
      <c r="AH172" s="44"/>
      <c r="AI172" s="44"/>
      <c r="AJ172" s="44"/>
      <c r="AK172" s="44"/>
      <c r="AL172" s="44"/>
    </row>
    <row r="173">
      <c r="A173" s="128"/>
      <c r="B173" s="44"/>
      <c r="C173" s="129"/>
      <c r="D173" s="44"/>
      <c r="E173" s="130"/>
      <c r="F173" s="99"/>
      <c r="G173" s="44"/>
      <c r="H173" s="44"/>
      <c r="I173" s="44"/>
      <c r="J173" s="44"/>
      <c r="K173" s="44"/>
      <c r="L173" s="44"/>
      <c r="M173" s="44"/>
      <c r="N173" s="44"/>
      <c r="O173" s="44"/>
      <c r="P173" s="44"/>
      <c r="Q173" s="44"/>
      <c r="R173" s="132"/>
      <c r="S173" s="44"/>
      <c r="T173" s="99"/>
      <c r="U173" s="99"/>
      <c r="V173" s="95"/>
      <c r="W173" s="44"/>
      <c r="X173" s="95"/>
      <c r="Y173" s="44"/>
      <c r="Z173" s="44"/>
      <c r="AA173" s="44"/>
      <c r="AB173" s="44"/>
      <c r="AC173" s="44"/>
      <c r="AD173" s="44"/>
      <c r="AE173" s="44"/>
      <c r="AF173" s="44"/>
      <c r="AG173" s="44"/>
      <c r="AH173" s="44"/>
      <c r="AI173" s="44"/>
      <c r="AJ173" s="44"/>
      <c r="AK173" s="44"/>
      <c r="AL173" s="44"/>
    </row>
    <row r="174">
      <c r="A174" s="128"/>
      <c r="B174" s="44"/>
      <c r="C174" s="129"/>
      <c r="D174" s="44"/>
      <c r="E174" s="130"/>
      <c r="F174" s="99"/>
      <c r="G174" s="44"/>
      <c r="H174" s="44"/>
      <c r="I174" s="44"/>
      <c r="J174" s="44"/>
      <c r="K174" s="44"/>
      <c r="L174" s="44"/>
      <c r="M174" s="44"/>
      <c r="N174" s="44"/>
      <c r="O174" s="44"/>
      <c r="P174" s="44"/>
      <c r="Q174" s="44"/>
      <c r="R174" s="132"/>
      <c r="S174" s="44"/>
      <c r="T174" s="99"/>
      <c r="U174" s="99"/>
      <c r="V174" s="95"/>
      <c r="W174" s="44"/>
      <c r="X174" s="95"/>
      <c r="Y174" s="44"/>
      <c r="Z174" s="44"/>
      <c r="AA174" s="44"/>
      <c r="AB174" s="44"/>
      <c r="AC174" s="44"/>
      <c r="AD174" s="44"/>
      <c r="AE174" s="44"/>
      <c r="AF174" s="44"/>
      <c r="AG174" s="44"/>
      <c r="AH174" s="44"/>
      <c r="AI174" s="44"/>
      <c r="AJ174" s="44"/>
      <c r="AK174" s="44"/>
      <c r="AL174" s="44"/>
    </row>
    <row r="175">
      <c r="A175" s="128"/>
      <c r="B175" s="44"/>
      <c r="C175" s="129"/>
      <c r="D175" s="44"/>
      <c r="E175" s="130"/>
      <c r="F175" s="99"/>
      <c r="G175" s="44"/>
      <c r="H175" s="44"/>
      <c r="I175" s="44"/>
      <c r="J175" s="44"/>
      <c r="K175" s="44"/>
      <c r="L175" s="44"/>
      <c r="M175" s="44"/>
      <c r="N175" s="44"/>
      <c r="O175" s="44"/>
      <c r="P175" s="44"/>
      <c r="Q175" s="44"/>
      <c r="R175" s="132"/>
      <c r="S175" s="44"/>
      <c r="T175" s="99"/>
      <c r="U175" s="99"/>
      <c r="V175" s="95"/>
      <c r="W175" s="44"/>
      <c r="X175" s="95"/>
      <c r="Y175" s="44"/>
      <c r="Z175" s="44"/>
      <c r="AA175" s="44"/>
      <c r="AB175" s="44"/>
      <c r="AC175" s="44"/>
      <c r="AD175" s="44"/>
      <c r="AE175" s="44"/>
      <c r="AF175" s="44"/>
      <c r="AG175" s="44"/>
      <c r="AH175" s="44"/>
      <c r="AI175" s="44"/>
      <c r="AJ175" s="44"/>
      <c r="AK175" s="44"/>
      <c r="AL175" s="44"/>
    </row>
    <row r="176">
      <c r="A176" s="128"/>
      <c r="B176" s="44"/>
      <c r="C176" s="129"/>
      <c r="D176" s="44"/>
      <c r="E176" s="130"/>
      <c r="F176" s="99"/>
      <c r="G176" s="44"/>
      <c r="H176" s="44"/>
      <c r="I176" s="44"/>
      <c r="J176" s="44"/>
      <c r="K176" s="44"/>
      <c r="L176" s="44"/>
      <c r="M176" s="44"/>
      <c r="N176" s="44"/>
      <c r="O176" s="44"/>
      <c r="P176" s="44"/>
      <c r="Q176" s="44"/>
      <c r="R176" s="132"/>
      <c r="S176" s="44"/>
      <c r="T176" s="99"/>
      <c r="U176" s="99"/>
      <c r="V176" s="95"/>
      <c r="W176" s="44"/>
      <c r="X176" s="95"/>
      <c r="Y176" s="44"/>
      <c r="Z176" s="44"/>
      <c r="AA176" s="44"/>
      <c r="AB176" s="44"/>
      <c r="AC176" s="44"/>
      <c r="AD176" s="44"/>
      <c r="AE176" s="44"/>
      <c r="AF176" s="44"/>
      <c r="AG176" s="44"/>
      <c r="AH176" s="44"/>
      <c r="AI176" s="44"/>
      <c r="AJ176" s="44"/>
      <c r="AK176" s="44"/>
      <c r="AL176" s="44"/>
    </row>
    <row r="177">
      <c r="A177" s="128"/>
      <c r="B177" s="44"/>
      <c r="C177" s="129"/>
      <c r="D177" s="44"/>
      <c r="E177" s="130"/>
      <c r="F177" s="99"/>
      <c r="G177" s="44"/>
      <c r="H177" s="44"/>
      <c r="I177" s="44"/>
      <c r="J177" s="44"/>
      <c r="K177" s="44"/>
      <c r="L177" s="44"/>
      <c r="M177" s="44"/>
      <c r="N177" s="44"/>
      <c r="O177" s="44"/>
      <c r="P177" s="44"/>
      <c r="Q177" s="44"/>
      <c r="R177" s="132"/>
      <c r="S177" s="44"/>
      <c r="T177" s="99"/>
      <c r="U177" s="99"/>
      <c r="V177" s="95"/>
      <c r="W177" s="44"/>
      <c r="X177" s="95"/>
      <c r="Y177" s="44"/>
      <c r="Z177" s="44"/>
      <c r="AA177" s="44"/>
      <c r="AB177" s="44"/>
      <c r="AC177" s="44"/>
      <c r="AD177" s="44"/>
      <c r="AE177" s="44"/>
      <c r="AF177" s="44"/>
      <c r="AG177" s="44"/>
      <c r="AH177" s="44"/>
      <c r="AI177" s="44"/>
      <c r="AJ177" s="44"/>
      <c r="AK177" s="44"/>
      <c r="AL177" s="44"/>
    </row>
    <row r="178">
      <c r="A178" s="128"/>
      <c r="B178" s="44"/>
      <c r="C178" s="129"/>
      <c r="D178" s="44"/>
      <c r="E178" s="130"/>
      <c r="F178" s="99"/>
      <c r="G178" s="44"/>
      <c r="H178" s="44"/>
      <c r="I178" s="44"/>
      <c r="J178" s="44"/>
      <c r="K178" s="44"/>
      <c r="L178" s="44"/>
      <c r="M178" s="44"/>
      <c r="N178" s="44"/>
      <c r="O178" s="44"/>
      <c r="P178" s="44"/>
      <c r="Q178" s="44"/>
      <c r="R178" s="132"/>
      <c r="S178" s="44"/>
      <c r="T178" s="99"/>
      <c r="U178" s="99"/>
      <c r="V178" s="95"/>
      <c r="W178" s="44"/>
      <c r="X178" s="95"/>
      <c r="Y178" s="44"/>
      <c r="Z178" s="44"/>
      <c r="AA178" s="44"/>
      <c r="AB178" s="44"/>
      <c r="AC178" s="44"/>
      <c r="AD178" s="44"/>
      <c r="AE178" s="44"/>
      <c r="AF178" s="44"/>
      <c r="AG178" s="44"/>
      <c r="AH178" s="44"/>
      <c r="AI178" s="44"/>
      <c r="AJ178" s="44"/>
      <c r="AK178" s="44"/>
      <c r="AL178" s="44"/>
    </row>
    <row r="179">
      <c r="A179" s="128"/>
      <c r="B179" s="44"/>
      <c r="C179" s="129"/>
      <c r="D179" s="44"/>
      <c r="E179" s="130"/>
      <c r="F179" s="99"/>
      <c r="G179" s="44"/>
      <c r="H179" s="44"/>
      <c r="I179" s="44"/>
      <c r="J179" s="44"/>
      <c r="K179" s="44"/>
      <c r="L179" s="44"/>
      <c r="M179" s="44"/>
      <c r="N179" s="44"/>
      <c r="O179" s="44"/>
      <c r="P179" s="44"/>
      <c r="Q179" s="44"/>
      <c r="R179" s="132"/>
      <c r="S179" s="44"/>
      <c r="T179" s="99"/>
      <c r="U179" s="99"/>
      <c r="V179" s="95"/>
      <c r="W179" s="44"/>
      <c r="X179" s="95"/>
      <c r="Y179" s="44"/>
      <c r="Z179" s="44"/>
      <c r="AA179" s="44"/>
      <c r="AB179" s="44"/>
      <c r="AC179" s="44"/>
      <c r="AD179" s="44"/>
      <c r="AE179" s="44"/>
      <c r="AF179" s="44"/>
      <c r="AG179" s="44"/>
      <c r="AH179" s="44"/>
      <c r="AI179" s="44"/>
      <c r="AJ179" s="44"/>
      <c r="AK179" s="44"/>
      <c r="AL179" s="44"/>
    </row>
    <row r="180">
      <c r="A180" s="128"/>
      <c r="B180" s="44"/>
      <c r="C180" s="129"/>
      <c r="D180" s="44"/>
      <c r="E180" s="130"/>
      <c r="F180" s="99"/>
      <c r="G180" s="44"/>
      <c r="H180" s="44"/>
      <c r="I180" s="44"/>
      <c r="J180" s="44"/>
      <c r="K180" s="44"/>
      <c r="L180" s="44"/>
      <c r="M180" s="44"/>
      <c r="N180" s="44"/>
      <c r="O180" s="44"/>
      <c r="P180" s="44"/>
      <c r="Q180" s="44"/>
      <c r="R180" s="132"/>
      <c r="S180" s="44"/>
      <c r="T180" s="99"/>
      <c r="U180" s="99"/>
      <c r="V180" s="95"/>
      <c r="W180" s="44"/>
      <c r="X180" s="95"/>
      <c r="Y180" s="44"/>
      <c r="Z180" s="44"/>
      <c r="AA180" s="44"/>
      <c r="AB180" s="44"/>
      <c r="AC180" s="44"/>
      <c r="AD180" s="44"/>
      <c r="AE180" s="44"/>
      <c r="AF180" s="44"/>
      <c r="AG180" s="44"/>
      <c r="AH180" s="44"/>
      <c r="AI180" s="44"/>
      <c r="AJ180" s="44"/>
      <c r="AK180" s="44"/>
      <c r="AL180" s="44"/>
    </row>
    <row r="181">
      <c r="A181" s="128"/>
      <c r="B181" s="44"/>
      <c r="C181" s="129"/>
      <c r="D181" s="44"/>
      <c r="E181" s="130"/>
      <c r="F181" s="99"/>
      <c r="G181" s="44"/>
      <c r="H181" s="44"/>
      <c r="I181" s="44"/>
      <c r="J181" s="44"/>
      <c r="K181" s="44"/>
      <c r="L181" s="44"/>
      <c r="M181" s="44"/>
      <c r="N181" s="44"/>
      <c r="O181" s="44"/>
      <c r="P181" s="44"/>
      <c r="Q181" s="44"/>
      <c r="R181" s="132"/>
      <c r="S181" s="44"/>
      <c r="T181" s="99"/>
      <c r="U181" s="99"/>
      <c r="V181" s="95"/>
      <c r="W181" s="44"/>
      <c r="X181" s="95"/>
      <c r="Y181" s="44"/>
      <c r="Z181" s="44"/>
      <c r="AA181" s="44"/>
      <c r="AB181" s="44"/>
      <c r="AC181" s="44"/>
      <c r="AD181" s="44"/>
      <c r="AE181" s="44"/>
      <c r="AF181" s="44"/>
      <c r="AG181" s="44"/>
      <c r="AH181" s="44"/>
      <c r="AI181" s="44"/>
      <c r="AJ181" s="44"/>
      <c r="AK181" s="44"/>
      <c r="AL181" s="44"/>
    </row>
    <row r="182">
      <c r="A182" s="128"/>
      <c r="B182" s="44"/>
      <c r="C182" s="129"/>
      <c r="D182" s="44"/>
      <c r="E182" s="130"/>
      <c r="F182" s="99"/>
      <c r="G182" s="44"/>
      <c r="H182" s="44"/>
      <c r="I182" s="44"/>
      <c r="J182" s="44"/>
      <c r="K182" s="44"/>
      <c r="L182" s="44"/>
      <c r="M182" s="44"/>
      <c r="N182" s="44"/>
      <c r="O182" s="44"/>
      <c r="P182" s="44"/>
      <c r="Q182" s="44"/>
      <c r="R182" s="132"/>
      <c r="S182" s="44"/>
      <c r="T182" s="99"/>
      <c r="U182" s="99"/>
      <c r="V182" s="95"/>
      <c r="W182" s="44"/>
      <c r="X182" s="95"/>
      <c r="Y182" s="44"/>
      <c r="Z182" s="44"/>
      <c r="AA182" s="44"/>
      <c r="AB182" s="44"/>
      <c r="AC182" s="44"/>
      <c r="AD182" s="44"/>
      <c r="AE182" s="44"/>
      <c r="AF182" s="44"/>
      <c r="AG182" s="44"/>
      <c r="AH182" s="44"/>
      <c r="AI182" s="44"/>
      <c r="AJ182" s="44"/>
      <c r="AK182" s="44"/>
      <c r="AL182" s="44"/>
    </row>
    <row r="183">
      <c r="A183" s="128"/>
      <c r="B183" s="44"/>
      <c r="C183" s="129"/>
      <c r="D183" s="44"/>
      <c r="E183" s="130"/>
      <c r="F183" s="99"/>
      <c r="G183" s="44"/>
      <c r="H183" s="44"/>
      <c r="I183" s="44"/>
      <c r="J183" s="44"/>
      <c r="K183" s="44"/>
      <c r="L183" s="44"/>
      <c r="M183" s="44"/>
      <c r="N183" s="44"/>
      <c r="O183" s="44"/>
      <c r="P183" s="44"/>
      <c r="Q183" s="44"/>
      <c r="R183" s="132"/>
      <c r="S183" s="44"/>
      <c r="T183" s="99"/>
      <c r="U183" s="99"/>
      <c r="V183" s="95"/>
      <c r="W183" s="44"/>
      <c r="X183" s="95"/>
      <c r="Y183" s="44"/>
      <c r="Z183" s="44"/>
      <c r="AA183" s="44"/>
      <c r="AB183" s="44"/>
      <c r="AC183" s="44"/>
      <c r="AD183" s="44"/>
      <c r="AE183" s="44"/>
      <c r="AF183" s="44"/>
      <c r="AG183" s="44"/>
      <c r="AH183" s="44"/>
      <c r="AI183" s="44"/>
      <c r="AJ183" s="44"/>
      <c r="AK183" s="44"/>
      <c r="AL183" s="44"/>
    </row>
    <row r="184">
      <c r="A184" s="128"/>
      <c r="B184" s="44"/>
      <c r="C184" s="129"/>
      <c r="D184" s="44"/>
      <c r="E184" s="130"/>
      <c r="F184" s="99"/>
      <c r="G184" s="44"/>
      <c r="H184" s="44"/>
      <c r="I184" s="44"/>
      <c r="J184" s="44"/>
      <c r="K184" s="44"/>
      <c r="L184" s="44"/>
      <c r="M184" s="44"/>
      <c r="N184" s="44"/>
      <c r="O184" s="44"/>
      <c r="P184" s="44"/>
      <c r="Q184" s="44"/>
      <c r="R184" s="132"/>
      <c r="S184" s="44"/>
      <c r="T184" s="99"/>
      <c r="U184" s="99"/>
      <c r="V184" s="95"/>
      <c r="W184" s="44"/>
      <c r="X184" s="95"/>
      <c r="Y184" s="44"/>
      <c r="Z184" s="44"/>
      <c r="AA184" s="44"/>
      <c r="AB184" s="44"/>
      <c r="AC184" s="44"/>
      <c r="AD184" s="44"/>
      <c r="AE184" s="44"/>
      <c r="AF184" s="44"/>
      <c r="AG184" s="44"/>
      <c r="AH184" s="44"/>
      <c r="AI184" s="44"/>
      <c r="AJ184" s="44"/>
      <c r="AK184" s="44"/>
      <c r="AL184" s="44"/>
    </row>
    <row r="185">
      <c r="A185" s="128"/>
      <c r="B185" s="44"/>
      <c r="C185" s="129"/>
      <c r="D185" s="44"/>
      <c r="E185" s="130"/>
      <c r="F185" s="99"/>
      <c r="G185" s="44"/>
      <c r="H185" s="44"/>
      <c r="I185" s="44"/>
      <c r="J185" s="44"/>
      <c r="K185" s="44"/>
      <c r="L185" s="44"/>
      <c r="M185" s="44"/>
      <c r="N185" s="44"/>
      <c r="O185" s="44"/>
      <c r="P185" s="44"/>
      <c r="Q185" s="44"/>
      <c r="R185" s="132"/>
      <c r="S185" s="44"/>
      <c r="T185" s="99"/>
      <c r="U185" s="99"/>
      <c r="V185" s="95"/>
      <c r="W185" s="44"/>
      <c r="X185" s="95"/>
      <c r="Y185" s="44"/>
      <c r="Z185" s="44"/>
      <c r="AA185" s="44"/>
      <c r="AB185" s="44"/>
      <c r="AC185" s="44"/>
      <c r="AD185" s="44"/>
      <c r="AE185" s="44"/>
      <c r="AF185" s="44"/>
      <c r="AG185" s="44"/>
      <c r="AH185" s="44"/>
      <c r="AI185" s="44"/>
      <c r="AJ185" s="44"/>
      <c r="AK185" s="44"/>
      <c r="AL185" s="44"/>
    </row>
    <row r="186">
      <c r="A186" s="128"/>
      <c r="B186" s="44"/>
      <c r="C186" s="129"/>
      <c r="D186" s="44"/>
      <c r="E186" s="130"/>
      <c r="F186" s="99"/>
      <c r="G186" s="44"/>
      <c r="H186" s="44"/>
      <c r="I186" s="44"/>
      <c r="J186" s="44"/>
      <c r="K186" s="44"/>
      <c r="L186" s="44"/>
      <c r="M186" s="44"/>
      <c r="N186" s="44"/>
      <c r="O186" s="44"/>
      <c r="P186" s="44"/>
      <c r="Q186" s="44"/>
      <c r="R186" s="132"/>
      <c r="S186" s="44"/>
      <c r="T186" s="99"/>
      <c r="U186" s="99"/>
      <c r="V186" s="95"/>
      <c r="W186" s="44"/>
      <c r="X186" s="95"/>
      <c r="Y186" s="44"/>
      <c r="Z186" s="44"/>
      <c r="AA186" s="44"/>
      <c r="AB186" s="44"/>
      <c r="AC186" s="44"/>
      <c r="AD186" s="44"/>
      <c r="AE186" s="44"/>
      <c r="AF186" s="44"/>
      <c r="AG186" s="44"/>
      <c r="AH186" s="44"/>
      <c r="AI186" s="44"/>
      <c r="AJ186" s="44"/>
      <c r="AK186" s="44"/>
      <c r="AL186" s="44"/>
    </row>
    <row r="187">
      <c r="A187" s="128"/>
      <c r="B187" s="44"/>
      <c r="C187" s="129"/>
      <c r="D187" s="44"/>
      <c r="E187" s="130"/>
      <c r="F187" s="99"/>
      <c r="G187" s="44"/>
      <c r="H187" s="44"/>
      <c r="I187" s="44"/>
      <c r="J187" s="44"/>
      <c r="K187" s="44"/>
      <c r="L187" s="44"/>
      <c r="M187" s="44"/>
      <c r="N187" s="44"/>
      <c r="O187" s="44"/>
      <c r="P187" s="44"/>
      <c r="Q187" s="44"/>
      <c r="R187" s="132"/>
      <c r="S187" s="44"/>
      <c r="T187" s="99"/>
      <c r="U187" s="99"/>
      <c r="V187" s="95"/>
      <c r="W187" s="44"/>
      <c r="X187" s="95"/>
      <c r="Y187" s="44"/>
      <c r="Z187" s="44"/>
      <c r="AA187" s="44"/>
      <c r="AB187" s="44"/>
      <c r="AC187" s="44"/>
      <c r="AD187" s="44"/>
      <c r="AE187" s="44"/>
      <c r="AF187" s="44"/>
      <c r="AG187" s="44"/>
      <c r="AH187" s="44"/>
      <c r="AI187" s="44"/>
      <c r="AJ187" s="44"/>
      <c r="AK187" s="44"/>
      <c r="AL187" s="44"/>
    </row>
    <row r="188">
      <c r="A188" s="128"/>
      <c r="B188" s="44"/>
      <c r="C188" s="129"/>
      <c r="D188" s="44"/>
      <c r="E188" s="130"/>
      <c r="F188" s="99"/>
      <c r="G188" s="44"/>
      <c r="H188" s="44"/>
      <c r="I188" s="44"/>
      <c r="J188" s="44"/>
      <c r="K188" s="44"/>
      <c r="L188" s="44"/>
      <c r="M188" s="44"/>
      <c r="N188" s="44"/>
      <c r="O188" s="44"/>
      <c r="P188" s="44"/>
      <c r="Q188" s="44"/>
      <c r="R188" s="132"/>
      <c r="S188" s="44"/>
      <c r="T188" s="99"/>
      <c r="U188" s="99"/>
      <c r="V188" s="95"/>
      <c r="W188" s="44"/>
      <c r="X188" s="95"/>
      <c r="Y188" s="44"/>
      <c r="Z188" s="44"/>
      <c r="AA188" s="44"/>
      <c r="AB188" s="44"/>
      <c r="AC188" s="44"/>
      <c r="AD188" s="44"/>
      <c r="AE188" s="44"/>
      <c r="AF188" s="44"/>
      <c r="AG188" s="44"/>
      <c r="AH188" s="44"/>
      <c r="AI188" s="44"/>
      <c r="AJ188" s="44"/>
      <c r="AK188" s="44"/>
      <c r="AL188" s="44"/>
    </row>
    <row r="189">
      <c r="A189" s="128"/>
      <c r="B189" s="44"/>
      <c r="C189" s="129"/>
      <c r="D189" s="44"/>
      <c r="E189" s="130"/>
      <c r="F189" s="99"/>
      <c r="G189" s="44"/>
      <c r="H189" s="44"/>
      <c r="I189" s="44"/>
      <c r="J189" s="44"/>
      <c r="K189" s="44"/>
      <c r="L189" s="44"/>
      <c r="M189" s="44"/>
      <c r="N189" s="44"/>
      <c r="O189" s="44"/>
      <c r="P189" s="44"/>
      <c r="Q189" s="44"/>
      <c r="R189" s="132"/>
      <c r="S189" s="44"/>
      <c r="T189" s="99"/>
      <c r="U189" s="99"/>
      <c r="V189" s="95"/>
      <c r="W189" s="44"/>
      <c r="X189" s="95"/>
      <c r="Y189" s="44"/>
      <c r="Z189" s="44"/>
      <c r="AA189" s="44"/>
      <c r="AB189" s="44"/>
      <c r="AC189" s="44"/>
      <c r="AD189" s="44"/>
      <c r="AE189" s="44"/>
      <c r="AF189" s="44"/>
      <c r="AG189" s="44"/>
      <c r="AH189" s="44"/>
      <c r="AI189" s="44"/>
      <c r="AJ189" s="44"/>
      <c r="AK189" s="44"/>
      <c r="AL189" s="44"/>
    </row>
    <row r="190">
      <c r="A190" s="128"/>
      <c r="B190" s="44"/>
      <c r="C190" s="129"/>
      <c r="D190" s="44"/>
      <c r="E190" s="130"/>
      <c r="F190" s="99"/>
      <c r="G190" s="44"/>
      <c r="H190" s="44"/>
      <c r="I190" s="44"/>
      <c r="J190" s="44"/>
      <c r="K190" s="44"/>
      <c r="L190" s="44"/>
      <c r="M190" s="44"/>
      <c r="N190" s="44"/>
      <c r="O190" s="44"/>
      <c r="P190" s="44"/>
      <c r="Q190" s="44"/>
      <c r="R190" s="132"/>
      <c r="S190" s="44"/>
      <c r="T190" s="99"/>
      <c r="U190" s="99"/>
      <c r="V190" s="95"/>
      <c r="W190" s="44"/>
      <c r="X190" s="95"/>
      <c r="Y190" s="44"/>
      <c r="Z190" s="44"/>
      <c r="AA190" s="44"/>
      <c r="AB190" s="44"/>
      <c r="AC190" s="44"/>
      <c r="AD190" s="44"/>
      <c r="AE190" s="44"/>
      <c r="AF190" s="44"/>
      <c r="AG190" s="44"/>
      <c r="AH190" s="44"/>
      <c r="AI190" s="44"/>
      <c r="AJ190" s="44"/>
      <c r="AK190" s="44"/>
      <c r="AL190" s="44"/>
    </row>
    <row r="191">
      <c r="A191" s="128"/>
      <c r="B191" s="44"/>
      <c r="C191" s="129"/>
      <c r="D191" s="44"/>
      <c r="E191" s="130"/>
      <c r="F191" s="99"/>
      <c r="G191" s="44"/>
      <c r="H191" s="44"/>
      <c r="I191" s="44"/>
      <c r="J191" s="44"/>
      <c r="K191" s="44"/>
      <c r="L191" s="44"/>
      <c r="M191" s="44"/>
      <c r="N191" s="44"/>
      <c r="O191" s="44"/>
      <c r="P191" s="44"/>
      <c r="Q191" s="44"/>
      <c r="R191" s="132"/>
      <c r="S191" s="44"/>
      <c r="T191" s="99"/>
      <c r="U191" s="99"/>
      <c r="V191" s="95"/>
      <c r="W191" s="44"/>
      <c r="X191" s="95"/>
      <c r="Y191" s="44"/>
      <c r="Z191" s="44"/>
      <c r="AA191" s="44"/>
      <c r="AB191" s="44"/>
      <c r="AC191" s="44"/>
      <c r="AD191" s="44"/>
      <c r="AE191" s="44"/>
      <c r="AF191" s="44"/>
      <c r="AG191" s="44"/>
      <c r="AH191" s="44"/>
      <c r="AI191" s="44"/>
      <c r="AJ191" s="44"/>
      <c r="AK191" s="44"/>
      <c r="AL191" s="44"/>
    </row>
    <row r="192">
      <c r="A192" s="128"/>
      <c r="B192" s="44"/>
      <c r="C192" s="129"/>
      <c r="D192" s="44"/>
      <c r="E192" s="130"/>
      <c r="F192" s="99"/>
      <c r="G192" s="44"/>
      <c r="H192" s="44"/>
      <c r="I192" s="44"/>
      <c r="J192" s="44"/>
      <c r="K192" s="44"/>
      <c r="L192" s="44"/>
      <c r="M192" s="44"/>
      <c r="N192" s="44"/>
      <c r="O192" s="44"/>
      <c r="P192" s="44"/>
      <c r="Q192" s="44"/>
      <c r="R192" s="132"/>
      <c r="S192" s="44"/>
      <c r="T192" s="99"/>
      <c r="U192" s="99"/>
      <c r="V192" s="95"/>
      <c r="W192" s="44"/>
      <c r="X192" s="95"/>
      <c r="Y192" s="44"/>
      <c r="Z192" s="44"/>
      <c r="AA192" s="44"/>
      <c r="AB192" s="44"/>
      <c r="AC192" s="44"/>
      <c r="AD192" s="44"/>
      <c r="AE192" s="44"/>
      <c r="AF192" s="44"/>
      <c r="AG192" s="44"/>
      <c r="AH192" s="44"/>
      <c r="AI192" s="44"/>
      <c r="AJ192" s="44"/>
      <c r="AK192" s="44"/>
      <c r="AL192" s="44"/>
    </row>
    <row r="193">
      <c r="A193" s="128"/>
      <c r="B193" s="44"/>
      <c r="C193" s="129"/>
      <c r="D193" s="44"/>
      <c r="E193" s="130"/>
      <c r="F193" s="99"/>
      <c r="G193" s="44"/>
      <c r="H193" s="44"/>
      <c r="I193" s="44"/>
      <c r="J193" s="44"/>
      <c r="K193" s="44"/>
      <c r="L193" s="44"/>
      <c r="M193" s="44"/>
      <c r="N193" s="44"/>
      <c r="O193" s="44"/>
      <c r="P193" s="44"/>
      <c r="Q193" s="44"/>
      <c r="R193" s="132"/>
      <c r="S193" s="44"/>
      <c r="T193" s="99"/>
      <c r="U193" s="99"/>
      <c r="V193" s="95"/>
      <c r="W193" s="44"/>
      <c r="X193" s="95"/>
      <c r="Y193" s="44"/>
      <c r="Z193" s="44"/>
      <c r="AA193" s="44"/>
      <c r="AB193" s="44"/>
      <c r="AC193" s="44"/>
      <c r="AD193" s="44"/>
      <c r="AE193" s="44"/>
      <c r="AF193" s="44"/>
      <c r="AG193" s="44"/>
      <c r="AH193" s="44"/>
      <c r="AI193" s="44"/>
      <c r="AJ193" s="44"/>
      <c r="AK193" s="44"/>
      <c r="AL193" s="44"/>
    </row>
    <row r="194">
      <c r="A194" s="128"/>
      <c r="B194" s="44"/>
      <c r="C194" s="129"/>
      <c r="D194" s="44"/>
      <c r="E194" s="130"/>
      <c r="F194" s="99"/>
      <c r="G194" s="44"/>
      <c r="H194" s="44"/>
      <c r="I194" s="44"/>
      <c r="J194" s="44"/>
      <c r="K194" s="44"/>
      <c r="L194" s="44"/>
      <c r="M194" s="44"/>
      <c r="N194" s="44"/>
      <c r="O194" s="44"/>
      <c r="P194" s="44"/>
      <c r="Q194" s="44"/>
      <c r="R194" s="132"/>
      <c r="S194" s="44"/>
      <c r="T194" s="99"/>
      <c r="U194" s="99"/>
      <c r="V194" s="95"/>
      <c r="W194" s="44"/>
      <c r="X194" s="95"/>
      <c r="Y194" s="44"/>
      <c r="Z194" s="44"/>
      <c r="AA194" s="44"/>
      <c r="AB194" s="44"/>
      <c r="AC194" s="44"/>
      <c r="AD194" s="44"/>
      <c r="AE194" s="44"/>
      <c r="AF194" s="44"/>
      <c r="AG194" s="44"/>
      <c r="AH194" s="44"/>
      <c r="AI194" s="44"/>
      <c r="AJ194" s="44"/>
      <c r="AK194" s="44"/>
      <c r="AL194" s="44"/>
    </row>
    <row r="195">
      <c r="A195" s="128"/>
      <c r="B195" s="44"/>
      <c r="C195" s="129"/>
      <c r="D195" s="44"/>
      <c r="E195" s="130"/>
      <c r="F195" s="99"/>
      <c r="G195" s="44"/>
      <c r="H195" s="44"/>
      <c r="I195" s="44"/>
      <c r="J195" s="44"/>
      <c r="K195" s="44"/>
      <c r="L195" s="44"/>
      <c r="M195" s="44"/>
      <c r="N195" s="44"/>
      <c r="O195" s="44"/>
      <c r="P195" s="44"/>
      <c r="Q195" s="44"/>
      <c r="R195" s="132"/>
      <c r="S195" s="44"/>
      <c r="T195" s="99"/>
      <c r="U195" s="99"/>
      <c r="V195" s="95"/>
      <c r="W195" s="44"/>
      <c r="X195" s="95"/>
      <c r="Y195" s="44"/>
      <c r="Z195" s="44"/>
      <c r="AA195" s="44"/>
      <c r="AB195" s="44"/>
      <c r="AC195" s="44"/>
      <c r="AD195" s="44"/>
      <c r="AE195" s="44"/>
      <c r="AF195" s="44"/>
      <c r="AG195" s="44"/>
      <c r="AH195" s="44"/>
      <c r="AI195" s="44"/>
      <c r="AJ195" s="44"/>
      <c r="AK195" s="44"/>
      <c r="AL195" s="44"/>
    </row>
    <row r="196">
      <c r="A196" s="128"/>
      <c r="B196" s="44"/>
      <c r="C196" s="129"/>
      <c r="D196" s="44"/>
      <c r="E196" s="130"/>
      <c r="F196" s="99"/>
      <c r="G196" s="44"/>
      <c r="H196" s="44"/>
      <c r="I196" s="44"/>
      <c r="J196" s="44"/>
      <c r="K196" s="44"/>
      <c r="L196" s="44"/>
      <c r="M196" s="44"/>
      <c r="N196" s="44"/>
      <c r="O196" s="44"/>
      <c r="P196" s="44"/>
      <c r="Q196" s="44"/>
      <c r="R196" s="132"/>
      <c r="S196" s="44"/>
      <c r="T196" s="99"/>
      <c r="U196" s="99"/>
      <c r="V196" s="95"/>
      <c r="W196" s="44"/>
      <c r="X196" s="95"/>
      <c r="Y196" s="44"/>
      <c r="Z196" s="44"/>
      <c r="AA196" s="44"/>
      <c r="AB196" s="44"/>
      <c r="AC196" s="44"/>
      <c r="AD196" s="44"/>
      <c r="AE196" s="44"/>
      <c r="AF196" s="44"/>
      <c r="AG196" s="44"/>
      <c r="AH196" s="44"/>
      <c r="AI196" s="44"/>
      <c r="AJ196" s="44"/>
      <c r="AK196" s="44"/>
      <c r="AL196" s="44"/>
    </row>
    <row r="197">
      <c r="A197" s="128"/>
      <c r="B197" s="44"/>
      <c r="C197" s="129"/>
      <c r="D197" s="44"/>
      <c r="E197" s="130"/>
      <c r="F197" s="99"/>
      <c r="G197" s="44"/>
      <c r="H197" s="44"/>
      <c r="I197" s="44"/>
      <c r="J197" s="44"/>
      <c r="K197" s="44"/>
      <c r="L197" s="44"/>
      <c r="M197" s="44"/>
      <c r="N197" s="44"/>
      <c r="O197" s="44"/>
      <c r="P197" s="44"/>
      <c r="Q197" s="44"/>
      <c r="R197" s="132"/>
      <c r="S197" s="44"/>
      <c r="T197" s="99"/>
      <c r="U197" s="99"/>
      <c r="V197" s="95"/>
      <c r="W197" s="44"/>
      <c r="X197" s="95"/>
      <c r="Y197" s="44"/>
      <c r="Z197" s="44"/>
      <c r="AA197" s="44"/>
      <c r="AB197" s="44"/>
      <c r="AC197" s="44"/>
      <c r="AD197" s="44"/>
      <c r="AE197" s="44"/>
      <c r="AF197" s="44"/>
      <c r="AG197" s="44"/>
      <c r="AH197" s="44"/>
      <c r="AI197" s="44"/>
      <c r="AJ197" s="44"/>
      <c r="AK197" s="44"/>
      <c r="AL197" s="44"/>
    </row>
    <row r="198">
      <c r="A198" s="128"/>
      <c r="B198" s="44"/>
      <c r="C198" s="129"/>
      <c r="D198" s="44"/>
      <c r="E198" s="130"/>
      <c r="F198" s="99"/>
      <c r="G198" s="44"/>
      <c r="H198" s="44"/>
      <c r="I198" s="44"/>
      <c r="J198" s="44"/>
      <c r="K198" s="44"/>
      <c r="L198" s="44"/>
      <c r="M198" s="44"/>
      <c r="N198" s="44"/>
      <c r="O198" s="44"/>
      <c r="P198" s="44"/>
      <c r="Q198" s="44"/>
      <c r="R198" s="132"/>
      <c r="S198" s="44"/>
      <c r="T198" s="99"/>
      <c r="U198" s="99"/>
      <c r="V198" s="95"/>
      <c r="W198" s="44"/>
      <c r="X198" s="95"/>
      <c r="Y198" s="44"/>
      <c r="Z198" s="44"/>
      <c r="AA198" s="44"/>
      <c r="AB198" s="44"/>
      <c r="AC198" s="44"/>
      <c r="AD198" s="44"/>
      <c r="AE198" s="44"/>
      <c r="AF198" s="44"/>
      <c r="AG198" s="44"/>
      <c r="AH198" s="44"/>
      <c r="AI198" s="44"/>
      <c r="AJ198" s="44"/>
      <c r="AK198" s="44"/>
      <c r="AL198" s="44"/>
    </row>
    <row r="199">
      <c r="A199" s="128"/>
      <c r="B199" s="44"/>
      <c r="C199" s="129"/>
      <c r="D199" s="44"/>
      <c r="E199" s="130"/>
      <c r="F199" s="99"/>
      <c r="G199" s="44"/>
      <c r="H199" s="44"/>
      <c r="I199" s="44"/>
      <c r="J199" s="44"/>
      <c r="K199" s="44"/>
      <c r="L199" s="44"/>
      <c r="M199" s="44"/>
      <c r="N199" s="44"/>
      <c r="O199" s="44"/>
      <c r="P199" s="44"/>
      <c r="Q199" s="44"/>
      <c r="R199" s="132"/>
      <c r="S199" s="44"/>
      <c r="T199" s="99"/>
      <c r="U199" s="99"/>
      <c r="V199" s="95"/>
      <c r="W199" s="44"/>
      <c r="X199" s="95"/>
      <c r="Y199" s="44"/>
      <c r="Z199" s="44"/>
      <c r="AA199" s="44"/>
      <c r="AB199" s="44"/>
      <c r="AC199" s="44"/>
      <c r="AD199" s="44"/>
      <c r="AE199" s="44"/>
      <c r="AF199" s="44"/>
      <c r="AG199" s="44"/>
      <c r="AH199" s="44"/>
      <c r="AI199" s="44"/>
      <c r="AJ199" s="44"/>
      <c r="AK199" s="44"/>
      <c r="AL199" s="44"/>
    </row>
    <row r="200">
      <c r="A200" s="128"/>
      <c r="B200" s="44"/>
      <c r="C200" s="129"/>
      <c r="D200" s="44"/>
      <c r="E200" s="130"/>
      <c r="F200" s="99"/>
      <c r="G200" s="44"/>
      <c r="H200" s="44"/>
      <c r="I200" s="44"/>
      <c r="J200" s="44"/>
      <c r="K200" s="44"/>
      <c r="L200" s="44"/>
      <c r="M200" s="44"/>
      <c r="N200" s="44"/>
      <c r="O200" s="44"/>
      <c r="P200" s="44"/>
      <c r="Q200" s="44"/>
      <c r="R200" s="132"/>
      <c r="S200" s="44"/>
      <c r="T200" s="99"/>
      <c r="U200" s="99"/>
      <c r="V200" s="95"/>
      <c r="W200" s="44"/>
      <c r="X200" s="95"/>
      <c r="Y200" s="44"/>
      <c r="Z200" s="44"/>
      <c r="AA200" s="44"/>
      <c r="AB200" s="44"/>
      <c r="AC200" s="44"/>
      <c r="AD200" s="44"/>
      <c r="AE200" s="44"/>
      <c r="AF200" s="44"/>
      <c r="AG200" s="44"/>
      <c r="AH200" s="44"/>
      <c r="AI200" s="44"/>
      <c r="AJ200" s="44"/>
      <c r="AK200" s="44"/>
      <c r="AL200" s="44"/>
    </row>
    <row r="201">
      <c r="A201" s="128"/>
      <c r="B201" s="44"/>
      <c r="C201" s="129"/>
      <c r="D201" s="44"/>
      <c r="E201" s="130"/>
      <c r="F201" s="99"/>
      <c r="G201" s="44"/>
      <c r="H201" s="44"/>
      <c r="I201" s="44"/>
      <c r="J201" s="44"/>
      <c r="K201" s="44"/>
      <c r="L201" s="44"/>
      <c r="M201" s="44"/>
      <c r="N201" s="44"/>
      <c r="O201" s="44"/>
      <c r="P201" s="44"/>
      <c r="Q201" s="44"/>
      <c r="R201" s="132"/>
      <c r="S201" s="44"/>
      <c r="T201" s="99"/>
      <c r="U201" s="99"/>
      <c r="V201" s="95"/>
      <c r="W201" s="44"/>
      <c r="X201" s="95"/>
      <c r="Y201" s="44"/>
      <c r="Z201" s="44"/>
      <c r="AA201" s="44"/>
      <c r="AB201" s="44"/>
      <c r="AC201" s="44"/>
      <c r="AD201" s="44"/>
      <c r="AE201" s="44"/>
      <c r="AF201" s="44"/>
      <c r="AG201" s="44"/>
      <c r="AH201" s="44"/>
      <c r="AI201" s="44"/>
      <c r="AJ201" s="44"/>
      <c r="AK201" s="44"/>
      <c r="AL201" s="44"/>
    </row>
    <row r="202">
      <c r="A202" s="128"/>
      <c r="B202" s="44"/>
      <c r="C202" s="129"/>
      <c r="D202" s="44"/>
      <c r="E202" s="130"/>
      <c r="F202" s="99"/>
      <c r="G202" s="44"/>
      <c r="H202" s="44"/>
      <c r="I202" s="44"/>
      <c r="J202" s="44"/>
      <c r="K202" s="44"/>
      <c r="L202" s="44"/>
      <c r="M202" s="44"/>
      <c r="N202" s="44"/>
      <c r="O202" s="44"/>
      <c r="P202" s="44"/>
      <c r="Q202" s="44"/>
      <c r="R202" s="132"/>
      <c r="S202" s="44"/>
      <c r="T202" s="99"/>
      <c r="U202" s="99"/>
      <c r="V202" s="95"/>
      <c r="W202" s="44"/>
      <c r="X202" s="95"/>
      <c r="Y202" s="44"/>
      <c r="Z202" s="44"/>
      <c r="AA202" s="44"/>
      <c r="AB202" s="44"/>
      <c r="AC202" s="44"/>
      <c r="AD202" s="44"/>
      <c r="AE202" s="44"/>
      <c r="AF202" s="44"/>
      <c r="AG202" s="44"/>
      <c r="AH202" s="44"/>
      <c r="AI202" s="44"/>
      <c r="AJ202" s="44"/>
      <c r="AK202" s="44"/>
      <c r="AL202" s="44"/>
    </row>
    <row r="203">
      <c r="A203" s="128"/>
      <c r="B203" s="44"/>
      <c r="C203" s="129"/>
      <c r="D203" s="44"/>
      <c r="E203" s="130"/>
      <c r="F203" s="99"/>
      <c r="G203" s="44"/>
      <c r="H203" s="44"/>
      <c r="I203" s="44"/>
      <c r="J203" s="44"/>
      <c r="K203" s="44"/>
      <c r="L203" s="44"/>
      <c r="M203" s="44"/>
      <c r="N203" s="44"/>
      <c r="O203" s="44"/>
      <c r="P203" s="44"/>
      <c r="Q203" s="44"/>
      <c r="R203" s="132"/>
      <c r="S203" s="44"/>
      <c r="T203" s="99"/>
      <c r="U203" s="99"/>
      <c r="V203" s="95"/>
      <c r="W203" s="44"/>
      <c r="X203" s="95"/>
      <c r="Y203" s="44"/>
      <c r="Z203" s="44"/>
      <c r="AA203" s="44"/>
      <c r="AB203" s="44"/>
      <c r="AC203" s="44"/>
      <c r="AD203" s="44"/>
      <c r="AE203" s="44"/>
      <c r="AF203" s="44"/>
      <c r="AG203" s="44"/>
      <c r="AH203" s="44"/>
      <c r="AI203" s="44"/>
      <c r="AJ203" s="44"/>
      <c r="AK203" s="44"/>
      <c r="AL203" s="44"/>
    </row>
    <row r="204">
      <c r="A204" s="128"/>
      <c r="B204" s="44"/>
      <c r="C204" s="129"/>
      <c r="D204" s="44"/>
      <c r="E204" s="130"/>
      <c r="F204" s="99"/>
      <c r="G204" s="44"/>
      <c r="H204" s="44"/>
      <c r="I204" s="44"/>
      <c r="J204" s="44"/>
      <c r="K204" s="44"/>
      <c r="L204" s="44"/>
      <c r="M204" s="44"/>
      <c r="N204" s="44"/>
      <c r="O204" s="44"/>
      <c r="P204" s="44"/>
      <c r="Q204" s="44"/>
      <c r="R204" s="132"/>
      <c r="S204" s="44"/>
      <c r="T204" s="99"/>
      <c r="U204" s="99"/>
      <c r="V204" s="95"/>
      <c r="W204" s="44"/>
      <c r="X204" s="95"/>
      <c r="Y204" s="44"/>
      <c r="Z204" s="44"/>
      <c r="AA204" s="44"/>
      <c r="AB204" s="44"/>
      <c r="AC204" s="44"/>
      <c r="AD204" s="44"/>
      <c r="AE204" s="44"/>
      <c r="AF204" s="44"/>
      <c r="AG204" s="44"/>
      <c r="AH204" s="44"/>
      <c r="AI204" s="44"/>
      <c r="AJ204" s="44"/>
      <c r="AK204" s="44"/>
      <c r="AL204" s="44"/>
    </row>
    <row r="205">
      <c r="A205" s="128"/>
      <c r="B205" s="44"/>
      <c r="C205" s="129"/>
      <c r="D205" s="44"/>
      <c r="E205" s="130"/>
      <c r="F205" s="99"/>
      <c r="G205" s="44"/>
      <c r="H205" s="44"/>
      <c r="I205" s="44"/>
      <c r="J205" s="44"/>
      <c r="K205" s="44"/>
      <c r="L205" s="44"/>
      <c r="M205" s="44"/>
      <c r="N205" s="44"/>
      <c r="O205" s="44"/>
      <c r="P205" s="44"/>
      <c r="Q205" s="44"/>
      <c r="R205" s="132"/>
      <c r="S205" s="44"/>
      <c r="T205" s="99"/>
      <c r="U205" s="99"/>
      <c r="V205" s="95"/>
      <c r="W205" s="44"/>
      <c r="X205" s="95"/>
      <c r="Y205" s="44"/>
      <c r="Z205" s="44"/>
      <c r="AA205" s="44"/>
      <c r="AB205" s="44"/>
      <c r="AC205" s="44"/>
      <c r="AD205" s="44"/>
      <c r="AE205" s="44"/>
      <c r="AF205" s="44"/>
      <c r="AG205" s="44"/>
      <c r="AH205" s="44"/>
      <c r="AI205" s="44"/>
      <c r="AJ205" s="44"/>
      <c r="AK205" s="44"/>
      <c r="AL205" s="44"/>
    </row>
    <row r="206">
      <c r="A206" s="128"/>
      <c r="B206" s="44"/>
      <c r="C206" s="129"/>
      <c r="D206" s="44"/>
      <c r="E206" s="130"/>
      <c r="F206" s="99"/>
      <c r="G206" s="44"/>
      <c r="H206" s="44"/>
      <c r="I206" s="44"/>
      <c r="J206" s="44"/>
      <c r="K206" s="44"/>
      <c r="L206" s="44"/>
      <c r="M206" s="44"/>
      <c r="N206" s="44"/>
      <c r="O206" s="44"/>
      <c r="P206" s="44"/>
      <c r="Q206" s="44"/>
      <c r="R206" s="132"/>
      <c r="S206" s="44"/>
      <c r="T206" s="99"/>
      <c r="U206" s="99"/>
      <c r="V206" s="95"/>
      <c r="W206" s="44"/>
      <c r="X206" s="95"/>
      <c r="Y206" s="44"/>
      <c r="Z206" s="44"/>
      <c r="AA206" s="44"/>
      <c r="AB206" s="44"/>
      <c r="AC206" s="44"/>
      <c r="AD206" s="44"/>
      <c r="AE206" s="44"/>
      <c r="AF206" s="44"/>
      <c r="AG206" s="44"/>
      <c r="AH206" s="44"/>
      <c r="AI206" s="44"/>
      <c r="AJ206" s="44"/>
      <c r="AK206" s="44"/>
      <c r="AL206" s="44"/>
    </row>
    <row r="207">
      <c r="A207" s="128"/>
      <c r="B207" s="44"/>
      <c r="C207" s="129"/>
      <c r="D207" s="44"/>
      <c r="E207" s="130"/>
      <c r="F207" s="99"/>
      <c r="G207" s="44"/>
      <c r="H207" s="44"/>
      <c r="I207" s="44"/>
      <c r="J207" s="44"/>
      <c r="K207" s="44"/>
      <c r="L207" s="44"/>
      <c r="M207" s="44"/>
      <c r="N207" s="44"/>
      <c r="O207" s="44"/>
      <c r="P207" s="44"/>
      <c r="Q207" s="44"/>
      <c r="R207" s="132"/>
      <c r="S207" s="44"/>
      <c r="T207" s="99"/>
      <c r="U207" s="99"/>
      <c r="V207" s="95"/>
      <c r="W207" s="44"/>
      <c r="X207" s="95"/>
      <c r="Y207" s="44"/>
      <c r="Z207" s="44"/>
      <c r="AA207" s="44"/>
      <c r="AB207" s="44"/>
      <c r="AC207" s="44"/>
      <c r="AD207" s="44"/>
      <c r="AE207" s="44"/>
      <c r="AF207" s="44"/>
      <c r="AG207" s="44"/>
      <c r="AH207" s="44"/>
      <c r="AI207" s="44"/>
      <c r="AJ207" s="44"/>
      <c r="AK207" s="44"/>
      <c r="AL207" s="44"/>
    </row>
    <row r="208">
      <c r="A208" s="128"/>
      <c r="B208" s="44"/>
      <c r="C208" s="129"/>
      <c r="D208" s="44"/>
      <c r="E208" s="130"/>
      <c r="F208" s="99"/>
      <c r="G208" s="44"/>
      <c r="H208" s="44"/>
      <c r="I208" s="44"/>
      <c r="J208" s="44"/>
      <c r="K208" s="44"/>
      <c r="L208" s="44"/>
      <c r="M208" s="44"/>
      <c r="N208" s="44"/>
      <c r="O208" s="44"/>
      <c r="P208" s="44"/>
      <c r="Q208" s="44"/>
      <c r="R208" s="132"/>
      <c r="S208" s="44"/>
      <c r="T208" s="99"/>
      <c r="U208" s="99"/>
      <c r="V208" s="95"/>
      <c r="W208" s="44"/>
      <c r="X208" s="95"/>
      <c r="Y208" s="44"/>
      <c r="Z208" s="44"/>
      <c r="AA208" s="44"/>
      <c r="AB208" s="44"/>
      <c r="AC208" s="44"/>
      <c r="AD208" s="44"/>
      <c r="AE208" s="44"/>
      <c r="AF208" s="44"/>
      <c r="AG208" s="44"/>
      <c r="AH208" s="44"/>
      <c r="AI208" s="44"/>
      <c r="AJ208" s="44"/>
      <c r="AK208" s="44"/>
      <c r="AL208" s="44"/>
    </row>
    <row r="209">
      <c r="A209" s="128"/>
      <c r="B209" s="44"/>
      <c r="C209" s="129"/>
      <c r="D209" s="44"/>
      <c r="E209" s="130"/>
      <c r="F209" s="99"/>
      <c r="G209" s="44"/>
      <c r="H209" s="44"/>
      <c r="I209" s="44"/>
      <c r="J209" s="44"/>
      <c r="K209" s="44"/>
      <c r="L209" s="44"/>
      <c r="M209" s="44"/>
      <c r="N209" s="44"/>
      <c r="O209" s="44"/>
      <c r="P209" s="44"/>
      <c r="Q209" s="44"/>
      <c r="R209" s="132"/>
      <c r="S209" s="44"/>
      <c r="T209" s="99"/>
      <c r="U209" s="99"/>
      <c r="V209" s="95"/>
      <c r="W209" s="44"/>
      <c r="X209" s="95"/>
      <c r="Y209" s="44"/>
      <c r="Z209" s="44"/>
      <c r="AA209" s="44"/>
      <c r="AB209" s="44"/>
      <c r="AC209" s="44"/>
      <c r="AD209" s="44"/>
      <c r="AE209" s="44"/>
      <c r="AF209" s="44"/>
      <c r="AG209" s="44"/>
      <c r="AH209" s="44"/>
      <c r="AI209" s="44"/>
      <c r="AJ209" s="44"/>
      <c r="AK209" s="44"/>
      <c r="AL209" s="44"/>
    </row>
    <row r="210">
      <c r="A210" s="128"/>
      <c r="B210" s="44"/>
      <c r="C210" s="129"/>
      <c r="D210" s="44"/>
      <c r="E210" s="130"/>
      <c r="F210" s="99"/>
      <c r="G210" s="44"/>
      <c r="H210" s="44"/>
      <c r="I210" s="44"/>
      <c r="J210" s="44"/>
      <c r="K210" s="44"/>
      <c r="L210" s="44"/>
      <c r="M210" s="44"/>
      <c r="N210" s="44"/>
      <c r="O210" s="44"/>
      <c r="P210" s="44"/>
      <c r="Q210" s="44"/>
      <c r="R210" s="132"/>
      <c r="S210" s="44"/>
      <c r="T210" s="99"/>
      <c r="U210" s="99"/>
      <c r="V210" s="95"/>
      <c r="W210" s="44"/>
      <c r="X210" s="95"/>
      <c r="Y210" s="44"/>
      <c r="Z210" s="44"/>
      <c r="AA210" s="44"/>
      <c r="AB210" s="44"/>
      <c r="AC210" s="44"/>
      <c r="AD210" s="44"/>
      <c r="AE210" s="44"/>
      <c r="AF210" s="44"/>
      <c r="AG210" s="44"/>
      <c r="AH210" s="44"/>
      <c r="AI210" s="44"/>
      <c r="AJ210" s="44"/>
      <c r="AK210" s="44"/>
      <c r="AL210" s="44"/>
    </row>
    <row r="211">
      <c r="A211" s="128"/>
      <c r="B211" s="44"/>
      <c r="C211" s="129"/>
      <c r="D211" s="44"/>
      <c r="E211" s="130"/>
      <c r="F211" s="99"/>
      <c r="G211" s="44"/>
      <c r="H211" s="44"/>
      <c r="I211" s="44"/>
      <c r="J211" s="44"/>
      <c r="K211" s="44"/>
      <c r="L211" s="44"/>
      <c r="M211" s="44"/>
      <c r="N211" s="44"/>
      <c r="O211" s="44"/>
      <c r="P211" s="44"/>
      <c r="Q211" s="44"/>
      <c r="R211" s="132"/>
      <c r="S211" s="44"/>
      <c r="T211" s="99"/>
      <c r="U211" s="99"/>
      <c r="V211" s="95"/>
      <c r="W211" s="44"/>
      <c r="X211" s="95"/>
      <c r="Y211" s="44"/>
      <c r="Z211" s="44"/>
      <c r="AA211" s="44"/>
      <c r="AB211" s="44"/>
      <c r="AC211" s="44"/>
      <c r="AD211" s="44"/>
      <c r="AE211" s="44"/>
      <c r="AF211" s="44"/>
      <c r="AG211" s="44"/>
      <c r="AH211" s="44"/>
      <c r="AI211" s="44"/>
      <c r="AJ211" s="44"/>
      <c r="AK211" s="44"/>
      <c r="AL211" s="44"/>
    </row>
    <row r="212">
      <c r="A212" s="128"/>
      <c r="B212" s="44"/>
      <c r="C212" s="129"/>
      <c r="D212" s="44"/>
      <c r="E212" s="130"/>
      <c r="F212" s="99"/>
      <c r="G212" s="44"/>
      <c r="H212" s="44"/>
      <c r="I212" s="44"/>
      <c r="J212" s="44"/>
      <c r="K212" s="44"/>
      <c r="L212" s="44"/>
      <c r="M212" s="44"/>
      <c r="N212" s="44"/>
      <c r="O212" s="44"/>
      <c r="P212" s="44"/>
      <c r="Q212" s="44"/>
      <c r="R212" s="132"/>
      <c r="S212" s="44"/>
      <c r="T212" s="99"/>
      <c r="U212" s="99"/>
      <c r="V212" s="95"/>
      <c r="W212" s="44"/>
      <c r="X212" s="95"/>
      <c r="Y212" s="44"/>
      <c r="Z212" s="44"/>
      <c r="AA212" s="44"/>
      <c r="AB212" s="44"/>
      <c r="AC212" s="44"/>
      <c r="AD212" s="44"/>
      <c r="AE212" s="44"/>
      <c r="AF212" s="44"/>
      <c r="AG212" s="44"/>
      <c r="AH212" s="44"/>
      <c r="AI212" s="44"/>
      <c r="AJ212" s="44"/>
      <c r="AK212" s="44"/>
      <c r="AL212" s="44"/>
    </row>
    <row r="213">
      <c r="A213" s="128"/>
      <c r="B213" s="44"/>
      <c r="C213" s="129"/>
      <c r="D213" s="44"/>
      <c r="E213" s="130"/>
      <c r="F213" s="99"/>
      <c r="G213" s="44"/>
      <c r="H213" s="44"/>
      <c r="I213" s="44"/>
      <c r="J213" s="44"/>
      <c r="K213" s="44"/>
      <c r="L213" s="44"/>
      <c r="M213" s="44"/>
      <c r="N213" s="44"/>
      <c r="O213" s="44"/>
      <c r="P213" s="44"/>
      <c r="Q213" s="44"/>
      <c r="R213" s="132"/>
      <c r="S213" s="44"/>
      <c r="T213" s="99"/>
      <c r="U213" s="99"/>
      <c r="V213" s="95"/>
      <c r="W213" s="44"/>
      <c r="X213" s="95"/>
      <c r="Y213" s="44"/>
      <c r="Z213" s="44"/>
      <c r="AA213" s="44"/>
      <c r="AB213" s="44"/>
      <c r="AC213" s="44"/>
      <c r="AD213" s="44"/>
      <c r="AE213" s="44"/>
      <c r="AF213" s="44"/>
      <c r="AG213" s="44"/>
      <c r="AH213" s="44"/>
      <c r="AI213" s="44"/>
      <c r="AJ213" s="44"/>
      <c r="AK213" s="44"/>
      <c r="AL213" s="44"/>
    </row>
    <row r="214">
      <c r="A214" s="128"/>
      <c r="B214" s="44"/>
      <c r="C214" s="129"/>
      <c r="D214" s="44"/>
      <c r="E214" s="130"/>
      <c r="F214" s="99"/>
      <c r="G214" s="44"/>
      <c r="H214" s="44"/>
      <c r="I214" s="44"/>
      <c r="J214" s="44"/>
      <c r="K214" s="44"/>
      <c r="L214" s="44"/>
      <c r="M214" s="44"/>
      <c r="N214" s="44"/>
      <c r="O214" s="44"/>
      <c r="P214" s="44"/>
      <c r="Q214" s="44"/>
      <c r="R214" s="132"/>
      <c r="S214" s="44"/>
      <c r="T214" s="99"/>
      <c r="U214" s="99"/>
      <c r="V214" s="95"/>
      <c r="W214" s="44"/>
      <c r="X214" s="95"/>
      <c r="Y214" s="44"/>
      <c r="Z214" s="44"/>
      <c r="AA214" s="44"/>
      <c r="AB214" s="44"/>
      <c r="AC214" s="44"/>
      <c r="AD214" s="44"/>
      <c r="AE214" s="44"/>
      <c r="AF214" s="44"/>
      <c r="AG214" s="44"/>
      <c r="AH214" s="44"/>
      <c r="AI214" s="44"/>
      <c r="AJ214" s="44"/>
      <c r="AK214" s="44"/>
      <c r="AL214" s="44"/>
    </row>
    <row r="215">
      <c r="A215" s="128"/>
      <c r="B215" s="44"/>
      <c r="C215" s="129"/>
      <c r="D215" s="44"/>
      <c r="E215" s="130"/>
      <c r="F215" s="99"/>
      <c r="G215" s="44"/>
      <c r="H215" s="44"/>
      <c r="I215" s="44"/>
      <c r="J215" s="44"/>
      <c r="K215" s="44"/>
      <c r="L215" s="44"/>
      <c r="M215" s="44"/>
      <c r="N215" s="44"/>
      <c r="O215" s="44"/>
      <c r="P215" s="44"/>
      <c r="Q215" s="44"/>
      <c r="R215" s="132"/>
      <c r="S215" s="44"/>
      <c r="T215" s="99"/>
      <c r="U215" s="99"/>
      <c r="V215" s="95"/>
      <c r="W215" s="44"/>
      <c r="X215" s="95"/>
      <c r="Y215" s="44"/>
      <c r="Z215" s="44"/>
      <c r="AA215" s="44"/>
      <c r="AB215" s="44"/>
      <c r="AC215" s="44"/>
      <c r="AD215" s="44"/>
      <c r="AE215" s="44"/>
      <c r="AF215" s="44"/>
      <c r="AG215" s="44"/>
      <c r="AH215" s="44"/>
      <c r="AI215" s="44"/>
      <c r="AJ215" s="44"/>
      <c r="AK215" s="44"/>
      <c r="AL215" s="44"/>
    </row>
    <row r="216">
      <c r="A216" s="128"/>
      <c r="B216" s="44"/>
      <c r="C216" s="129"/>
      <c r="D216" s="44"/>
      <c r="E216" s="130"/>
      <c r="F216" s="99"/>
      <c r="G216" s="44"/>
      <c r="H216" s="44"/>
      <c r="I216" s="44"/>
      <c r="J216" s="44"/>
      <c r="K216" s="44"/>
      <c r="L216" s="44"/>
      <c r="M216" s="44"/>
      <c r="N216" s="44"/>
      <c r="O216" s="44"/>
      <c r="P216" s="44"/>
      <c r="Q216" s="44"/>
      <c r="R216" s="132"/>
      <c r="S216" s="44"/>
      <c r="T216" s="99"/>
      <c r="U216" s="99"/>
      <c r="V216" s="95"/>
      <c r="W216" s="44"/>
      <c r="X216" s="95"/>
      <c r="Y216" s="44"/>
      <c r="Z216" s="44"/>
      <c r="AA216" s="44"/>
      <c r="AB216" s="44"/>
      <c r="AC216" s="44"/>
      <c r="AD216" s="44"/>
      <c r="AE216" s="44"/>
      <c r="AF216" s="44"/>
      <c r="AG216" s="44"/>
      <c r="AH216" s="44"/>
      <c r="AI216" s="44"/>
      <c r="AJ216" s="44"/>
      <c r="AK216" s="44"/>
      <c r="AL216" s="44"/>
    </row>
    <row r="217">
      <c r="A217" s="128"/>
      <c r="B217" s="44"/>
      <c r="C217" s="129"/>
      <c r="D217" s="44"/>
      <c r="E217" s="130"/>
      <c r="F217" s="99"/>
      <c r="G217" s="44"/>
      <c r="H217" s="44"/>
      <c r="I217" s="44"/>
      <c r="J217" s="44"/>
      <c r="K217" s="44"/>
      <c r="L217" s="44"/>
      <c r="M217" s="44"/>
      <c r="N217" s="44"/>
      <c r="O217" s="44"/>
      <c r="P217" s="44"/>
      <c r="Q217" s="44"/>
      <c r="R217" s="132"/>
      <c r="S217" s="44"/>
      <c r="T217" s="99"/>
      <c r="U217" s="99"/>
      <c r="V217" s="95"/>
      <c r="W217" s="44"/>
      <c r="X217" s="95"/>
      <c r="Y217" s="44"/>
      <c r="Z217" s="44"/>
      <c r="AA217" s="44"/>
      <c r="AB217" s="44"/>
      <c r="AC217" s="44"/>
      <c r="AD217" s="44"/>
      <c r="AE217" s="44"/>
      <c r="AF217" s="44"/>
      <c r="AG217" s="44"/>
      <c r="AH217" s="44"/>
      <c r="AI217" s="44"/>
      <c r="AJ217" s="44"/>
      <c r="AK217" s="44"/>
      <c r="AL217" s="44"/>
    </row>
    <row r="218">
      <c r="A218" s="128"/>
      <c r="B218" s="44"/>
      <c r="C218" s="129"/>
      <c r="D218" s="44"/>
      <c r="E218" s="130"/>
      <c r="F218" s="99"/>
      <c r="G218" s="44"/>
      <c r="H218" s="44"/>
      <c r="I218" s="44"/>
      <c r="J218" s="44"/>
      <c r="K218" s="44"/>
      <c r="L218" s="44"/>
      <c r="M218" s="44"/>
      <c r="N218" s="44"/>
      <c r="O218" s="44"/>
      <c r="P218" s="44"/>
      <c r="Q218" s="44"/>
      <c r="R218" s="132"/>
      <c r="S218" s="44"/>
      <c r="T218" s="99"/>
      <c r="U218" s="99"/>
      <c r="V218" s="95"/>
      <c r="W218" s="44"/>
      <c r="X218" s="95"/>
      <c r="Y218" s="44"/>
      <c r="Z218" s="44"/>
      <c r="AA218" s="44"/>
      <c r="AB218" s="44"/>
      <c r="AC218" s="44"/>
      <c r="AD218" s="44"/>
      <c r="AE218" s="44"/>
      <c r="AF218" s="44"/>
      <c r="AG218" s="44"/>
      <c r="AH218" s="44"/>
      <c r="AI218" s="44"/>
      <c r="AJ218" s="44"/>
      <c r="AK218" s="44"/>
      <c r="AL218" s="44"/>
    </row>
    <row r="219">
      <c r="A219" s="128"/>
      <c r="B219" s="44"/>
      <c r="C219" s="129"/>
      <c r="D219" s="44"/>
      <c r="E219" s="130"/>
      <c r="F219" s="99"/>
      <c r="G219" s="44"/>
      <c r="H219" s="44"/>
      <c r="I219" s="44"/>
      <c r="J219" s="44"/>
      <c r="K219" s="44"/>
      <c r="L219" s="44"/>
      <c r="M219" s="44"/>
      <c r="N219" s="44"/>
      <c r="O219" s="44"/>
      <c r="P219" s="44"/>
      <c r="Q219" s="44"/>
      <c r="R219" s="132"/>
      <c r="S219" s="44"/>
      <c r="T219" s="99"/>
      <c r="U219" s="99"/>
      <c r="V219" s="95"/>
      <c r="W219" s="44"/>
      <c r="X219" s="95"/>
      <c r="Y219" s="44"/>
      <c r="Z219" s="44"/>
      <c r="AA219" s="44"/>
      <c r="AB219" s="44"/>
      <c r="AC219" s="44"/>
      <c r="AD219" s="44"/>
      <c r="AE219" s="44"/>
      <c r="AF219" s="44"/>
      <c r="AG219" s="44"/>
      <c r="AH219" s="44"/>
      <c r="AI219" s="44"/>
      <c r="AJ219" s="44"/>
      <c r="AK219" s="44"/>
      <c r="AL219" s="44"/>
    </row>
    <row r="220">
      <c r="A220" s="128"/>
      <c r="B220" s="44"/>
      <c r="C220" s="129"/>
      <c r="D220" s="44"/>
      <c r="E220" s="130"/>
      <c r="F220" s="99"/>
      <c r="G220" s="44"/>
      <c r="H220" s="44"/>
      <c r="I220" s="44"/>
      <c r="J220" s="44"/>
      <c r="K220" s="44"/>
      <c r="L220" s="44"/>
      <c r="M220" s="44"/>
      <c r="N220" s="44"/>
      <c r="O220" s="44"/>
      <c r="P220" s="44"/>
      <c r="Q220" s="44"/>
      <c r="R220" s="132"/>
      <c r="S220" s="44"/>
      <c r="T220" s="99"/>
      <c r="U220" s="99"/>
      <c r="V220" s="95"/>
      <c r="W220" s="44"/>
      <c r="X220" s="95"/>
      <c r="Y220" s="44"/>
      <c r="Z220" s="44"/>
      <c r="AA220" s="44"/>
      <c r="AB220" s="44"/>
      <c r="AC220" s="44"/>
      <c r="AD220" s="44"/>
      <c r="AE220" s="44"/>
      <c r="AF220" s="44"/>
      <c r="AG220" s="44"/>
      <c r="AH220" s="44"/>
      <c r="AI220" s="44"/>
      <c r="AJ220" s="44"/>
      <c r="AK220" s="44"/>
      <c r="AL220" s="44"/>
    </row>
    <row r="221">
      <c r="A221" s="128"/>
      <c r="B221" s="44"/>
      <c r="C221" s="129"/>
      <c r="D221" s="44"/>
      <c r="E221" s="130"/>
      <c r="F221" s="99"/>
      <c r="G221" s="44"/>
      <c r="H221" s="44"/>
      <c r="I221" s="44"/>
      <c r="J221" s="44"/>
      <c r="K221" s="44"/>
      <c r="L221" s="44"/>
      <c r="M221" s="44"/>
      <c r="N221" s="44"/>
      <c r="O221" s="44"/>
      <c r="P221" s="44"/>
      <c r="Q221" s="44"/>
      <c r="R221" s="132"/>
      <c r="S221" s="44"/>
      <c r="T221" s="99"/>
      <c r="U221" s="99"/>
      <c r="V221" s="95"/>
      <c r="W221" s="44"/>
      <c r="X221" s="95"/>
      <c r="Y221" s="44"/>
      <c r="Z221" s="44"/>
      <c r="AA221" s="44"/>
      <c r="AB221" s="44"/>
      <c r="AC221" s="44"/>
      <c r="AD221" s="44"/>
      <c r="AE221" s="44"/>
      <c r="AF221" s="44"/>
      <c r="AG221" s="44"/>
      <c r="AH221" s="44"/>
      <c r="AI221" s="44"/>
      <c r="AJ221" s="44"/>
      <c r="AK221" s="44"/>
      <c r="AL221" s="44"/>
    </row>
    <row r="222">
      <c r="A222" s="128"/>
      <c r="B222" s="44"/>
      <c r="C222" s="129"/>
      <c r="D222" s="44"/>
      <c r="E222" s="130"/>
      <c r="F222" s="99"/>
      <c r="G222" s="44"/>
      <c r="H222" s="44"/>
      <c r="I222" s="44"/>
      <c r="J222" s="44"/>
      <c r="K222" s="44"/>
      <c r="L222" s="44"/>
      <c r="M222" s="44"/>
      <c r="N222" s="44"/>
      <c r="O222" s="44"/>
      <c r="P222" s="44"/>
      <c r="Q222" s="44"/>
      <c r="R222" s="132"/>
      <c r="S222" s="44"/>
      <c r="T222" s="99"/>
      <c r="U222" s="99"/>
      <c r="V222" s="95"/>
      <c r="W222" s="44"/>
      <c r="X222" s="95"/>
      <c r="Y222" s="44"/>
      <c r="Z222" s="44"/>
      <c r="AA222" s="44"/>
      <c r="AB222" s="44"/>
      <c r="AC222" s="44"/>
      <c r="AD222" s="44"/>
      <c r="AE222" s="44"/>
      <c r="AF222" s="44"/>
      <c r="AG222" s="44"/>
      <c r="AH222" s="44"/>
      <c r="AI222" s="44"/>
      <c r="AJ222" s="44"/>
      <c r="AK222" s="44"/>
      <c r="AL222" s="44"/>
    </row>
    <row r="223">
      <c r="A223" s="128"/>
      <c r="B223" s="44"/>
      <c r="C223" s="129"/>
      <c r="D223" s="44"/>
      <c r="E223" s="130"/>
      <c r="F223" s="99"/>
      <c r="G223" s="44"/>
      <c r="H223" s="44"/>
      <c r="I223" s="44"/>
      <c r="J223" s="44"/>
      <c r="K223" s="44"/>
      <c r="L223" s="44"/>
      <c r="M223" s="44"/>
      <c r="N223" s="44"/>
      <c r="O223" s="44"/>
      <c r="P223" s="44"/>
      <c r="Q223" s="44"/>
      <c r="R223" s="132"/>
      <c r="S223" s="44"/>
      <c r="T223" s="99"/>
      <c r="U223" s="99"/>
      <c r="V223" s="95"/>
      <c r="W223" s="44"/>
      <c r="X223" s="95"/>
      <c r="Y223" s="44"/>
      <c r="Z223" s="44"/>
      <c r="AA223" s="44"/>
      <c r="AB223" s="44"/>
      <c r="AC223" s="44"/>
      <c r="AD223" s="44"/>
      <c r="AE223" s="44"/>
      <c r="AF223" s="44"/>
      <c r="AG223" s="44"/>
      <c r="AH223" s="44"/>
      <c r="AI223" s="44"/>
      <c r="AJ223" s="44"/>
      <c r="AK223" s="44"/>
      <c r="AL223" s="44"/>
    </row>
    <row r="224">
      <c r="A224" s="128"/>
      <c r="B224" s="44"/>
      <c r="C224" s="129"/>
      <c r="D224" s="44"/>
      <c r="E224" s="130"/>
      <c r="F224" s="99"/>
      <c r="G224" s="44"/>
      <c r="H224" s="44"/>
      <c r="I224" s="44"/>
      <c r="J224" s="44"/>
      <c r="K224" s="44"/>
      <c r="L224" s="44"/>
      <c r="M224" s="44"/>
      <c r="N224" s="44"/>
      <c r="O224" s="44"/>
      <c r="P224" s="44"/>
      <c r="Q224" s="44"/>
      <c r="R224" s="132"/>
      <c r="S224" s="44"/>
      <c r="T224" s="99"/>
      <c r="U224" s="99"/>
      <c r="V224" s="95"/>
      <c r="W224" s="44"/>
      <c r="X224" s="95"/>
      <c r="Y224" s="44"/>
      <c r="Z224" s="44"/>
      <c r="AA224" s="44"/>
      <c r="AB224" s="44"/>
      <c r="AC224" s="44"/>
      <c r="AD224" s="44"/>
      <c r="AE224" s="44"/>
      <c r="AF224" s="44"/>
      <c r="AG224" s="44"/>
      <c r="AH224" s="44"/>
      <c r="AI224" s="44"/>
      <c r="AJ224" s="44"/>
      <c r="AK224" s="44"/>
      <c r="AL224" s="44"/>
    </row>
    <row r="225">
      <c r="A225" s="128"/>
      <c r="B225" s="44"/>
      <c r="C225" s="129"/>
      <c r="D225" s="44"/>
      <c r="E225" s="130"/>
      <c r="F225" s="99"/>
      <c r="G225" s="44"/>
      <c r="H225" s="44"/>
      <c r="I225" s="44"/>
      <c r="J225" s="44"/>
      <c r="K225" s="44"/>
      <c r="L225" s="44"/>
      <c r="M225" s="44"/>
      <c r="N225" s="44"/>
      <c r="O225" s="44"/>
      <c r="P225" s="44"/>
      <c r="Q225" s="44"/>
      <c r="R225" s="132"/>
      <c r="S225" s="44"/>
      <c r="T225" s="99"/>
      <c r="U225" s="99"/>
      <c r="V225" s="95"/>
      <c r="W225" s="44"/>
      <c r="X225" s="95"/>
      <c r="Y225" s="44"/>
      <c r="Z225" s="44"/>
      <c r="AA225" s="44"/>
      <c r="AB225" s="44"/>
      <c r="AC225" s="44"/>
      <c r="AD225" s="44"/>
      <c r="AE225" s="44"/>
      <c r="AF225" s="44"/>
      <c r="AG225" s="44"/>
      <c r="AH225" s="44"/>
      <c r="AI225" s="44"/>
      <c r="AJ225" s="44"/>
      <c r="AK225" s="44"/>
      <c r="AL225" s="44"/>
    </row>
    <row r="226">
      <c r="A226" s="128"/>
      <c r="B226" s="44"/>
      <c r="C226" s="129"/>
      <c r="D226" s="44"/>
      <c r="E226" s="130"/>
      <c r="F226" s="99"/>
      <c r="G226" s="44"/>
      <c r="H226" s="44"/>
      <c r="I226" s="44"/>
      <c r="J226" s="44"/>
      <c r="K226" s="44"/>
      <c r="L226" s="44"/>
      <c r="M226" s="44"/>
      <c r="N226" s="44"/>
      <c r="O226" s="44"/>
      <c r="P226" s="44"/>
      <c r="Q226" s="44"/>
      <c r="R226" s="132"/>
      <c r="S226" s="44"/>
      <c r="T226" s="99"/>
      <c r="U226" s="99"/>
      <c r="V226" s="95"/>
      <c r="W226" s="44"/>
      <c r="X226" s="95"/>
      <c r="Y226" s="44"/>
      <c r="Z226" s="44"/>
      <c r="AA226" s="44"/>
      <c r="AB226" s="44"/>
      <c r="AC226" s="44"/>
      <c r="AD226" s="44"/>
      <c r="AE226" s="44"/>
      <c r="AF226" s="44"/>
      <c r="AG226" s="44"/>
      <c r="AH226" s="44"/>
      <c r="AI226" s="44"/>
      <c r="AJ226" s="44"/>
      <c r="AK226" s="44"/>
      <c r="AL226" s="44"/>
    </row>
    <row r="227">
      <c r="A227" s="128"/>
      <c r="B227" s="44"/>
      <c r="C227" s="129"/>
      <c r="D227" s="44"/>
      <c r="E227" s="130"/>
      <c r="F227" s="99"/>
      <c r="G227" s="44"/>
      <c r="H227" s="44"/>
      <c r="I227" s="44"/>
      <c r="J227" s="44"/>
      <c r="K227" s="44"/>
      <c r="L227" s="44"/>
      <c r="M227" s="44"/>
      <c r="N227" s="44"/>
      <c r="O227" s="44"/>
      <c r="P227" s="44"/>
      <c r="Q227" s="44"/>
      <c r="R227" s="132"/>
      <c r="S227" s="44"/>
      <c r="T227" s="99"/>
      <c r="U227" s="99"/>
      <c r="V227" s="95"/>
      <c r="W227" s="44"/>
      <c r="X227" s="95"/>
      <c r="Y227" s="44"/>
      <c r="Z227" s="44"/>
      <c r="AA227" s="44"/>
      <c r="AB227" s="44"/>
      <c r="AC227" s="44"/>
      <c r="AD227" s="44"/>
      <c r="AE227" s="44"/>
      <c r="AF227" s="44"/>
      <c r="AG227" s="44"/>
      <c r="AH227" s="44"/>
      <c r="AI227" s="44"/>
      <c r="AJ227" s="44"/>
      <c r="AK227" s="44"/>
      <c r="AL227" s="44"/>
    </row>
    <row r="228">
      <c r="A228" s="128"/>
      <c r="B228" s="44"/>
      <c r="C228" s="129"/>
      <c r="D228" s="44"/>
      <c r="E228" s="130"/>
      <c r="F228" s="99"/>
      <c r="G228" s="44"/>
      <c r="H228" s="44"/>
      <c r="I228" s="44"/>
      <c r="J228" s="44"/>
      <c r="K228" s="44"/>
      <c r="L228" s="44"/>
      <c r="M228" s="44"/>
      <c r="N228" s="44"/>
      <c r="O228" s="44"/>
      <c r="P228" s="44"/>
      <c r="Q228" s="44"/>
      <c r="R228" s="132"/>
      <c r="S228" s="44"/>
      <c r="T228" s="99"/>
      <c r="U228" s="99"/>
      <c r="V228" s="95"/>
      <c r="W228" s="44"/>
      <c r="X228" s="95"/>
      <c r="Y228" s="44"/>
      <c r="Z228" s="44"/>
      <c r="AA228" s="44"/>
      <c r="AB228" s="44"/>
      <c r="AC228" s="44"/>
      <c r="AD228" s="44"/>
      <c r="AE228" s="44"/>
      <c r="AF228" s="44"/>
      <c r="AG228" s="44"/>
      <c r="AH228" s="44"/>
      <c r="AI228" s="44"/>
      <c r="AJ228" s="44"/>
      <c r="AK228" s="44"/>
      <c r="AL228" s="44"/>
    </row>
    <row r="229">
      <c r="A229" s="128"/>
      <c r="B229" s="44"/>
      <c r="C229" s="129"/>
      <c r="D229" s="44"/>
      <c r="E229" s="130"/>
      <c r="F229" s="99"/>
      <c r="G229" s="44"/>
      <c r="H229" s="44"/>
      <c r="I229" s="44"/>
      <c r="J229" s="44"/>
      <c r="K229" s="44"/>
      <c r="L229" s="44"/>
      <c r="M229" s="44"/>
      <c r="N229" s="44"/>
      <c r="O229" s="44"/>
      <c r="P229" s="44"/>
      <c r="Q229" s="44"/>
      <c r="R229" s="132"/>
      <c r="S229" s="44"/>
      <c r="T229" s="99"/>
      <c r="U229" s="99"/>
      <c r="V229" s="95"/>
      <c r="W229" s="44"/>
      <c r="X229" s="95"/>
      <c r="Y229" s="44"/>
      <c r="Z229" s="44"/>
      <c r="AA229" s="44"/>
      <c r="AB229" s="44"/>
      <c r="AC229" s="44"/>
      <c r="AD229" s="44"/>
      <c r="AE229" s="44"/>
      <c r="AF229" s="44"/>
      <c r="AG229" s="44"/>
      <c r="AH229" s="44"/>
      <c r="AI229" s="44"/>
      <c r="AJ229" s="44"/>
      <c r="AK229" s="44"/>
      <c r="AL229" s="44"/>
    </row>
    <row r="230">
      <c r="A230" s="128"/>
      <c r="B230" s="44"/>
      <c r="C230" s="129"/>
      <c r="D230" s="44"/>
      <c r="E230" s="130"/>
      <c r="F230" s="99"/>
      <c r="G230" s="44"/>
      <c r="H230" s="44"/>
      <c r="I230" s="44"/>
      <c r="J230" s="44"/>
      <c r="K230" s="44"/>
      <c r="L230" s="44"/>
      <c r="M230" s="44"/>
      <c r="N230" s="44"/>
      <c r="O230" s="44"/>
      <c r="P230" s="44"/>
      <c r="Q230" s="44"/>
      <c r="R230" s="132"/>
      <c r="S230" s="44"/>
      <c r="T230" s="99"/>
      <c r="U230" s="99"/>
      <c r="V230" s="95"/>
      <c r="W230" s="44"/>
      <c r="X230" s="95"/>
      <c r="Y230" s="44"/>
      <c r="Z230" s="44"/>
      <c r="AA230" s="44"/>
      <c r="AB230" s="44"/>
      <c r="AC230" s="44"/>
      <c r="AD230" s="44"/>
      <c r="AE230" s="44"/>
      <c r="AF230" s="44"/>
      <c r="AG230" s="44"/>
      <c r="AH230" s="44"/>
      <c r="AI230" s="44"/>
      <c r="AJ230" s="44"/>
      <c r="AK230" s="44"/>
      <c r="AL230" s="44"/>
    </row>
    <row r="231">
      <c r="A231" s="128"/>
      <c r="B231" s="44"/>
      <c r="C231" s="129"/>
      <c r="D231" s="44"/>
      <c r="E231" s="130"/>
      <c r="F231" s="99"/>
      <c r="G231" s="44"/>
      <c r="H231" s="44"/>
      <c r="I231" s="44"/>
      <c r="J231" s="44"/>
      <c r="K231" s="44"/>
      <c r="L231" s="44"/>
      <c r="M231" s="44"/>
      <c r="N231" s="44"/>
      <c r="O231" s="44"/>
      <c r="P231" s="44"/>
      <c r="Q231" s="44"/>
      <c r="R231" s="132"/>
      <c r="S231" s="44"/>
      <c r="T231" s="99"/>
      <c r="U231" s="99"/>
      <c r="V231" s="95"/>
      <c r="W231" s="44"/>
      <c r="X231" s="95"/>
      <c r="Y231" s="44"/>
      <c r="Z231" s="44"/>
      <c r="AA231" s="44"/>
      <c r="AB231" s="44"/>
      <c r="AC231" s="44"/>
      <c r="AD231" s="44"/>
      <c r="AE231" s="44"/>
      <c r="AF231" s="44"/>
      <c r="AG231" s="44"/>
      <c r="AH231" s="44"/>
      <c r="AI231" s="44"/>
      <c r="AJ231" s="44"/>
      <c r="AK231" s="44"/>
      <c r="AL231" s="44"/>
    </row>
    <row r="232">
      <c r="A232" s="128"/>
      <c r="B232" s="44"/>
      <c r="C232" s="129"/>
      <c r="D232" s="44"/>
      <c r="E232" s="130"/>
      <c r="F232" s="99"/>
      <c r="G232" s="44"/>
      <c r="H232" s="44"/>
      <c r="I232" s="44"/>
      <c r="J232" s="44"/>
      <c r="K232" s="44"/>
      <c r="L232" s="44"/>
      <c r="M232" s="44"/>
      <c r="N232" s="44"/>
      <c r="O232" s="44"/>
      <c r="P232" s="44"/>
      <c r="Q232" s="44"/>
      <c r="R232" s="132"/>
      <c r="S232" s="44"/>
      <c r="T232" s="99"/>
      <c r="U232" s="99"/>
      <c r="V232" s="95"/>
      <c r="W232" s="44"/>
      <c r="X232" s="95"/>
      <c r="Y232" s="44"/>
      <c r="Z232" s="44"/>
      <c r="AA232" s="44"/>
      <c r="AB232" s="44"/>
      <c r="AC232" s="44"/>
      <c r="AD232" s="44"/>
      <c r="AE232" s="44"/>
      <c r="AF232" s="44"/>
      <c r="AG232" s="44"/>
      <c r="AH232" s="44"/>
      <c r="AI232" s="44"/>
      <c r="AJ232" s="44"/>
      <c r="AK232" s="44"/>
      <c r="AL232" s="44"/>
    </row>
    <row r="233">
      <c r="A233" s="128"/>
      <c r="B233" s="44"/>
      <c r="C233" s="129"/>
      <c r="D233" s="44"/>
      <c r="E233" s="130"/>
      <c r="F233" s="99"/>
      <c r="G233" s="44"/>
      <c r="H233" s="44"/>
      <c r="I233" s="44"/>
      <c r="J233" s="44"/>
      <c r="K233" s="44"/>
      <c r="L233" s="44"/>
      <c r="M233" s="44"/>
      <c r="N233" s="44"/>
      <c r="O233" s="44"/>
      <c r="P233" s="44"/>
      <c r="Q233" s="44"/>
      <c r="R233" s="132"/>
      <c r="S233" s="44"/>
      <c r="T233" s="99"/>
      <c r="U233" s="99"/>
      <c r="V233" s="95"/>
      <c r="W233" s="44"/>
      <c r="X233" s="95"/>
      <c r="Y233" s="44"/>
      <c r="Z233" s="44"/>
      <c r="AA233" s="44"/>
      <c r="AB233" s="44"/>
      <c r="AC233" s="44"/>
      <c r="AD233" s="44"/>
      <c r="AE233" s="44"/>
      <c r="AF233" s="44"/>
      <c r="AG233" s="44"/>
      <c r="AH233" s="44"/>
      <c r="AI233" s="44"/>
      <c r="AJ233" s="44"/>
      <c r="AK233" s="44"/>
      <c r="AL233" s="44"/>
    </row>
    <row r="234">
      <c r="A234" s="128"/>
      <c r="B234" s="44"/>
      <c r="C234" s="129"/>
      <c r="D234" s="44"/>
      <c r="E234" s="130"/>
      <c r="F234" s="99"/>
      <c r="G234" s="44"/>
      <c r="H234" s="44"/>
      <c r="I234" s="44"/>
      <c r="J234" s="44"/>
      <c r="K234" s="44"/>
      <c r="L234" s="44"/>
      <c r="M234" s="44"/>
      <c r="N234" s="44"/>
      <c r="O234" s="44"/>
      <c r="P234" s="44"/>
      <c r="Q234" s="44"/>
      <c r="R234" s="132"/>
      <c r="S234" s="44"/>
      <c r="T234" s="99"/>
      <c r="U234" s="99"/>
      <c r="V234" s="95"/>
      <c r="W234" s="44"/>
      <c r="X234" s="95"/>
      <c r="Y234" s="44"/>
      <c r="Z234" s="44"/>
      <c r="AA234" s="44"/>
      <c r="AB234" s="44"/>
      <c r="AC234" s="44"/>
      <c r="AD234" s="44"/>
      <c r="AE234" s="44"/>
      <c r="AF234" s="44"/>
      <c r="AG234" s="44"/>
      <c r="AH234" s="44"/>
      <c r="AI234" s="44"/>
      <c r="AJ234" s="44"/>
      <c r="AK234" s="44"/>
      <c r="AL234" s="44"/>
    </row>
    <row r="235">
      <c r="A235" s="128"/>
      <c r="B235" s="44"/>
      <c r="C235" s="129"/>
      <c r="D235" s="44"/>
      <c r="E235" s="130"/>
      <c r="F235" s="99"/>
      <c r="G235" s="44"/>
      <c r="H235" s="44"/>
      <c r="I235" s="44"/>
      <c r="J235" s="44"/>
      <c r="K235" s="44"/>
      <c r="L235" s="44"/>
      <c r="M235" s="44"/>
      <c r="N235" s="44"/>
      <c r="O235" s="44"/>
      <c r="P235" s="44"/>
      <c r="Q235" s="44"/>
      <c r="R235" s="132"/>
      <c r="S235" s="44"/>
      <c r="T235" s="99"/>
      <c r="U235" s="99"/>
      <c r="V235" s="95"/>
      <c r="W235" s="44"/>
      <c r="X235" s="95"/>
      <c r="Y235" s="44"/>
      <c r="Z235" s="44"/>
      <c r="AA235" s="44"/>
      <c r="AB235" s="44"/>
      <c r="AC235" s="44"/>
      <c r="AD235" s="44"/>
      <c r="AE235" s="44"/>
      <c r="AF235" s="44"/>
      <c r="AG235" s="44"/>
      <c r="AH235" s="44"/>
      <c r="AI235" s="44"/>
      <c r="AJ235" s="44"/>
      <c r="AK235" s="44"/>
      <c r="AL235" s="44"/>
    </row>
    <row r="236">
      <c r="A236" s="128"/>
      <c r="B236" s="44"/>
      <c r="C236" s="129"/>
      <c r="D236" s="44"/>
      <c r="E236" s="130"/>
      <c r="F236" s="99"/>
      <c r="G236" s="44"/>
      <c r="H236" s="44"/>
      <c r="I236" s="44"/>
      <c r="J236" s="44"/>
      <c r="K236" s="44"/>
      <c r="L236" s="44"/>
      <c r="M236" s="44"/>
      <c r="N236" s="44"/>
      <c r="O236" s="44"/>
      <c r="P236" s="44"/>
      <c r="Q236" s="44"/>
      <c r="R236" s="132"/>
      <c r="S236" s="44"/>
      <c r="T236" s="99"/>
      <c r="U236" s="99"/>
      <c r="V236" s="95"/>
      <c r="W236" s="44"/>
      <c r="X236" s="95"/>
      <c r="Y236" s="44"/>
      <c r="Z236" s="44"/>
      <c r="AA236" s="44"/>
      <c r="AB236" s="44"/>
      <c r="AC236" s="44"/>
      <c r="AD236" s="44"/>
      <c r="AE236" s="44"/>
      <c r="AF236" s="44"/>
      <c r="AG236" s="44"/>
      <c r="AH236" s="44"/>
      <c r="AI236" s="44"/>
      <c r="AJ236" s="44"/>
      <c r="AK236" s="44"/>
      <c r="AL236" s="44"/>
    </row>
    <row r="237">
      <c r="A237" s="128"/>
      <c r="B237" s="44"/>
      <c r="C237" s="129"/>
      <c r="D237" s="44"/>
      <c r="E237" s="130"/>
      <c r="F237" s="99"/>
      <c r="G237" s="44"/>
      <c r="H237" s="44"/>
      <c r="I237" s="44"/>
      <c r="J237" s="44"/>
      <c r="K237" s="44"/>
      <c r="L237" s="44"/>
      <c r="M237" s="44"/>
      <c r="N237" s="44"/>
      <c r="O237" s="44"/>
      <c r="P237" s="44"/>
      <c r="Q237" s="44"/>
      <c r="R237" s="132"/>
      <c r="S237" s="44"/>
      <c r="T237" s="99"/>
      <c r="U237" s="99"/>
      <c r="V237" s="95"/>
      <c r="W237" s="44"/>
      <c r="X237" s="95"/>
      <c r="Y237" s="44"/>
      <c r="Z237" s="44"/>
      <c r="AA237" s="44"/>
      <c r="AB237" s="44"/>
      <c r="AC237" s="44"/>
      <c r="AD237" s="44"/>
      <c r="AE237" s="44"/>
      <c r="AF237" s="44"/>
      <c r="AG237" s="44"/>
      <c r="AH237" s="44"/>
      <c r="AI237" s="44"/>
      <c r="AJ237" s="44"/>
      <c r="AK237" s="44"/>
      <c r="AL237" s="44"/>
    </row>
    <row r="238">
      <c r="A238" s="128"/>
      <c r="B238" s="44"/>
      <c r="C238" s="129"/>
      <c r="D238" s="44"/>
      <c r="E238" s="130"/>
      <c r="F238" s="99"/>
      <c r="G238" s="44"/>
      <c r="H238" s="44"/>
      <c r="I238" s="44"/>
      <c r="J238" s="44"/>
      <c r="K238" s="44"/>
      <c r="L238" s="44"/>
      <c r="M238" s="44"/>
      <c r="N238" s="44"/>
      <c r="O238" s="44"/>
      <c r="P238" s="44"/>
      <c r="Q238" s="44"/>
      <c r="R238" s="132"/>
      <c r="S238" s="44"/>
      <c r="T238" s="99"/>
      <c r="U238" s="99"/>
      <c r="V238" s="95"/>
      <c r="W238" s="44"/>
      <c r="X238" s="95"/>
      <c r="Y238" s="44"/>
      <c r="Z238" s="44"/>
      <c r="AA238" s="44"/>
      <c r="AB238" s="44"/>
      <c r="AC238" s="44"/>
      <c r="AD238" s="44"/>
      <c r="AE238" s="44"/>
      <c r="AF238" s="44"/>
      <c r="AG238" s="44"/>
      <c r="AH238" s="44"/>
      <c r="AI238" s="44"/>
      <c r="AJ238" s="44"/>
      <c r="AK238" s="44"/>
      <c r="AL238" s="44"/>
    </row>
    <row r="239">
      <c r="A239" s="128"/>
      <c r="B239" s="44"/>
      <c r="C239" s="129"/>
      <c r="D239" s="44"/>
      <c r="E239" s="130"/>
      <c r="F239" s="99"/>
      <c r="G239" s="44"/>
      <c r="H239" s="44"/>
      <c r="I239" s="44"/>
      <c r="J239" s="44"/>
      <c r="K239" s="44"/>
      <c r="L239" s="44"/>
      <c r="M239" s="44"/>
      <c r="N239" s="44"/>
      <c r="O239" s="44"/>
      <c r="P239" s="44"/>
      <c r="Q239" s="44"/>
      <c r="R239" s="132"/>
      <c r="S239" s="44"/>
      <c r="T239" s="99"/>
      <c r="U239" s="99"/>
      <c r="V239" s="95"/>
      <c r="W239" s="44"/>
      <c r="X239" s="95"/>
      <c r="Y239" s="44"/>
      <c r="Z239" s="44"/>
      <c r="AA239" s="44"/>
      <c r="AB239" s="44"/>
      <c r="AC239" s="44"/>
      <c r="AD239" s="44"/>
      <c r="AE239" s="44"/>
      <c r="AF239" s="44"/>
      <c r="AG239" s="44"/>
      <c r="AH239" s="44"/>
      <c r="AI239" s="44"/>
      <c r="AJ239" s="44"/>
      <c r="AK239" s="44"/>
      <c r="AL239" s="44"/>
    </row>
    <row r="240">
      <c r="A240" s="128"/>
      <c r="B240" s="44"/>
      <c r="C240" s="129"/>
      <c r="D240" s="44"/>
      <c r="E240" s="130"/>
      <c r="F240" s="99"/>
      <c r="G240" s="44"/>
      <c r="H240" s="44"/>
      <c r="I240" s="44"/>
      <c r="J240" s="44"/>
      <c r="K240" s="44"/>
      <c r="L240" s="44"/>
      <c r="M240" s="44"/>
      <c r="N240" s="44"/>
      <c r="O240" s="44"/>
      <c r="P240" s="44"/>
      <c r="Q240" s="44"/>
      <c r="R240" s="132"/>
      <c r="S240" s="44"/>
      <c r="T240" s="99"/>
      <c r="U240" s="99"/>
      <c r="V240" s="95"/>
      <c r="W240" s="44"/>
      <c r="X240" s="95"/>
      <c r="Y240" s="44"/>
      <c r="Z240" s="44"/>
      <c r="AA240" s="44"/>
      <c r="AB240" s="44"/>
      <c r="AC240" s="44"/>
      <c r="AD240" s="44"/>
      <c r="AE240" s="44"/>
      <c r="AF240" s="44"/>
      <c r="AG240" s="44"/>
      <c r="AH240" s="44"/>
      <c r="AI240" s="44"/>
      <c r="AJ240" s="44"/>
      <c r="AK240" s="44"/>
      <c r="AL240" s="44"/>
    </row>
    <row r="241">
      <c r="A241" s="128"/>
      <c r="B241" s="44"/>
      <c r="C241" s="129"/>
      <c r="D241" s="44"/>
      <c r="E241" s="130"/>
      <c r="F241" s="99"/>
      <c r="G241" s="44"/>
      <c r="H241" s="44"/>
      <c r="I241" s="44"/>
      <c r="J241" s="44"/>
      <c r="K241" s="44"/>
      <c r="L241" s="44"/>
      <c r="M241" s="44"/>
      <c r="N241" s="44"/>
      <c r="O241" s="44"/>
      <c r="P241" s="44"/>
      <c r="Q241" s="44"/>
      <c r="R241" s="132"/>
      <c r="S241" s="44"/>
      <c r="T241" s="99"/>
      <c r="U241" s="99"/>
      <c r="V241" s="95"/>
      <c r="W241" s="44"/>
      <c r="X241" s="95"/>
      <c r="Y241" s="44"/>
      <c r="Z241" s="44"/>
      <c r="AA241" s="44"/>
      <c r="AB241" s="44"/>
      <c r="AC241" s="44"/>
      <c r="AD241" s="44"/>
      <c r="AE241" s="44"/>
      <c r="AF241" s="44"/>
      <c r="AG241" s="44"/>
      <c r="AH241" s="44"/>
      <c r="AI241" s="44"/>
      <c r="AJ241" s="44"/>
      <c r="AK241" s="44"/>
      <c r="AL241" s="44"/>
    </row>
    <row r="242">
      <c r="A242" s="128"/>
      <c r="B242" s="44"/>
      <c r="C242" s="129"/>
      <c r="D242" s="44"/>
      <c r="E242" s="130"/>
      <c r="F242" s="99"/>
      <c r="G242" s="44"/>
      <c r="H242" s="44"/>
      <c r="I242" s="44"/>
      <c r="J242" s="44"/>
      <c r="K242" s="44"/>
      <c r="L242" s="44"/>
      <c r="M242" s="44"/>
      <c r="N242" s="44"/>
      <c r="O242" s="44"/>
      <c r="P242" s="44"/>
      <c r="Q242" s="44"/>
      <c r="R242" s="132"/>
      <c r="S242" s="44"/>
      <c r="T242" s="99"/>
      <c r="U242" s="99"/>
      <c r="V242" s="95"/>
      <c r="W242" s="44"/>
      <c r="X242" s="95"/>
      <c r="Y242" s="44"/>
      <c r="Z242" s="44"/>
      <c r="AA242" s="44"/>
      <c r="AB242" s="44"/>
      <c r="AC242" s="44"/>
      <c r="AD242" s="44"/>
      <c r="AE242" s="44"/>
      <c r="AF242" s="44"/>
      <c r="AG242" s="44"/>
      <c r="AH242" s="44"/>
      <c r="AI242" s="44"/>
      <c r="AJ242" s="44"/>
      <c r="AK242" s="44"/>
      <c r="AL242" s="44"/>
    </row>
    <row r="243">
      <c r="A243" s="128"/>
      <c r="B243" s="44"/>
      <c r="C243" s="129"/>
      <c r="D243" s="44"/>
      <c r="E243" s="130"/>
      <c r="F243" s="99"/>
      <c r="G243" s="44"/>
      <c r="H243" s="44"/>
      <c r="I243" s="44"/>
      <c r="J243" s="44"/>
      <c r="K243" s="44"/>
      <c r="L243" s="44"/>
      <c r="M243" s="44"/>
      <c r="N243" s="44"/>
      <c r="O243" s="44"/>
      <c r="P243" s="44"/>
      <c r="Q243" s="44"/>
      <c r="R243" s="132"/>
      <c r="S243" s="44"/>
      <c r="T243" s="99"/>
      <c r="U243" s="99"/>
      <c r="V243" s="95"/>
      <c r="W243" s="44"/>
      <c r="X243" s="95"/>
      <c r="Y243" s="44"/>
      <c r="Z243" s="44"/>
      <c r="AA243" s="44"/>
      <c r="AB243" s="44"/>
      <c r="AC243" s="44"/>
      <c r="AD243" s="44"/>
      <c r="AE243" s="44"/>
      <c r="AF243" s="44"/>
      <c r="AG243" s="44"/>
      <c r="AH243" s="44"/>
      <c r="AI243" s="44"/>
      <c r="AJ243" s="44"/>
      <c r="AK243" s="44"/>
      <c r="AL243" s="44"/>
    </row>
    <row r="244">
      <c r="A244" s="128"/>
      <c r="B244" s="44"/>
      <c r="C244" s="129"/>
      <c r="D244" s="44"/>
      <c r="E244" s="130"/>
      <c r="F244" s="99"/>
      <c r="G244" s="44"/>
      <c r="H244" s="44"/>
      <c r="I244" s="44"/>
      <c r="J244" s="44"/>
      <c r="K244" s="44"/>
      <c r="L244" s="44"/>
      <c r="M244" s="44"/>
      <c r="N244" s="44"/>
      <c r="O244" s="44"/>
      <c r="P244" s="44"/>
      <c r="Q244" s="44"/>
      <c r="R244" s="132"/>
      <c r="S244" s="44"/>
      <c r="T244" s="99"/>
      <c r="U244" s="99"/>
      <c r="V244" s="95"/>
      <c r="W244" s="44"/>
      <c r="X244" s="95"/>
      <c r="Y244" s="44"/>
      <c r="Z244" s="44"/>
      <c r="AA244" s="44"/>
      <c r="AB244" s="44"/>
      <c r="AC244" s="44"/>
      <c r="AD244" s="44"/>
      <c r="AE244" s="44"/>
      <c r="AF244" s="44"/>
      <c r="AG244" s="44"/>
      <c r="AH244" s="44"/>
      <c r="AI244" s="44"/>
      <c r="AJ244" s="44"/>
      <c r="AK244" s="44"/>
      <c r="AL244" s="44"/>
    </row>
    <row r="245">
      <c r="A245" s="128"/>
      <c r="B245" s="44"/>
      <c r="C245" s="129"/>
      <c r="D245" s="44"/>
      <c r="E245" s="130"/>
      <c r="F245" s="99"/>
      <c r="G245" s="44"/>
      <c r="H245" s="44"/>
      <c r="I245" s="44"/>
      <c r="J245" s="44"/>
      <c r="K245" s="44"/>
      <c r="L245" s="44"/>
      <c r="M245" s="44"/>
      <c r="N245" s="44"/>
      <c r="O245" s="44"/>
      <c r="P245" s="44"/>
      <c r="Q245" s="44"/>
      <c r="R245" s="132"/>
      <c r="S245" s="44"/>
      <c r="T245" s="99"/>
      <c r="U245" s="99"/>
      <c r="V245" s="95"/>
      <c r="W245" s="44"/>
      <c r="X245" s="95"/>
      <c r="Y245" s="44"/>
      <c r="Z245" s="44"/>
      <c r="AA245" s="44"/>
      <c r="AB245" s="44"/>
      <c r="AC245" s="44"/>
      <c r="AD245" s="44"/>
      <c r="AE245" s="44"/>
      <c r="AF245" s="44"/>
      <c r="AG245" s="44"/>
      <c r="AH245" s="44"/>
      <c r="AI245" s="44"/>
      <c r="AJ245" s="44"/>
      <c r="AK245" s="44"/>
      <c r="AL245" s="44"/>
    </row>
    <row r="246">
      <c r="A246" s="128"/>
      <c r="B246" s="44"/>
      <c r="C246" s="129"/>
      <c r="D246" s="44"/>
      <c r="E246" s="130"/>
      <c r="F246" s="99"/>
      <c r="G246" s="44"/>
      <c r="H246" s="44"/>
      <c r="I246" s="44"/>
      <c r="J246" s="44"/>
      <c r="K246" s="44"/>
      <c r="L246" s="44"/>
      <c r="M246" s="44"/>
      <c r="N246" s="44"/>
      <c r="O246" s="44"/>
      <c r="P246" s="44"/>
      <c r="Q246" s="44"/>
      <c r="R246" s="132"/>
      <c r="S246" s="44"/>
      <c r="T246" s="99"/>
      <c r="U246" s="99"/>
      <c r="V246" s="95"/>
      <c r="W246" s="44"/>
      <c r="X246" s="95"/>
      <c r="Y246" s="44"/>
      <c r="Z246" s="44"/>
      <c r="AA246" s="44"/>
      <c r="AB246" s="44"/>
      <c r="AC246" s="44"/>
      <c r="AD246" s="44"/>
      <c r="AE246" s="44"/>
      <c r="AF246" s="44"/>
      <c r="AG246" s="44"/>
      <c r="AH246" s="44"/>
      <c r="AI246" s="44"/>
      <c r="AJ246" s="44"/>
      <c r="AK246" s="44"/>
      <c r="AL246" s="44"/>
    </row>
    <row r="247">
      <c r="A247" s="128"/>
      <c r="B247" s="44"/>
      <c r="C247" s="129"/>
      <c r="D247" s="44"/>
      <c r="E247" s="130"/>
      <c r="F247" s="99"/>
      <c r="G247" s="44"/>
      <c r="H247" s="44"/>
      <c r="I247" s="44"/>
      <c r="J247" s="44"/>
      <c r="K247" s="44"/>
      <c r="L247" s="44"/>
      <c r="M247" s="44"/>
      <c r="N247" s="44"/>
      <c r="O247" s="44"/>
      <c r="P247" s="44"/>
      <c r="Q247" s="44"/>
      <c r="R247" s="132"/>
      <c r="S247" s="44"/>
      <c r="T247" s="99"/>
      <c r="U247" s="99"/>
      <c r="V247" s="95"/>
      <c r="W247" s="44"/>
      <c r="X247" s="95"/>
      <c r="Y247" s="44"/>
      <c r="Z247" s="44"/>
      <c r="AA247" s="44"/>
      <c r="AB247" s="44"/>
      <c r="AC247" s="44"/>
      <c r="AD247" s="44"/>
      <c r="AE247" s="44"/>
      <c r="AF247" s="44"/>
      <c r="AG247" s="44"/>
      <c r="AH247" s="44"/>
      <c r="AI247" s="44"/>
      <c r="AJ247" s="44"/>
      <c r="AK247" s="44"/>
      <c r="AL247" s="44"/>
    </row>
    <row r="248">
      <c r="A248" s="128"/>
      <c r="B248" s="44"/>
      <c r="C248" s="129"/>
      <c r="D248" s="44"/>
      <c r="E248" s="130"/>
      <c r="F248" s="99"/>
      <c r="G248" s="44"/>
      <c r="H248" s="44"/>
      <c r="I248" s="44"/>
      <c r="J248" s="44"/>
      <c r="K248" s="44"/>
      <c r="L248" s="44"/>
      <c r="M248" s="44"/>
      <c r="N248" s="44"/>
      <c r="O248" s="44"/>
      <c r="P248" s="44"/>
      <c r="Q248" s="44"/>
      <c r="R248" s="132"/>
      <c r="S248" s="44"/>
      <c r="T248" s="99"/>
      <c r="U248" s="99"/>
      <c r="V248" s="95"/>
      <c r="W248" s="44"/>
      <c r="X248" s="95"/>
      <c r="Y248" s="44"/>
      <c r="Z248" s="44"/>
      <c r="AA248" s="44"/>
      <c r="AB248" s="44"/>
      <c r="AC248" s="44"/>
      <c r="AD248" s="44"/>
      <c r="AE248" s="44"/>
      <c r="AF248" s="44"/>
      <c r="AG248" s="44"/>
      <c r="AH248" s="44"/>
      <c r="AI248" s="44"/>
      <c r="AJ248" s="44"/>
      <c r="AK248" s="44"/>
      <c r="AL248" s="44"/>
    </row>
    <row r="249">
      <c r="A249" s="128"/>
      <c r="B249" s="44"/>
      <c r="C249" s="129"/>
      <c r="D249" s="44"/>
      <c r="E249" s="130"/>
      <c r="F249" s="99"/>
      <c r="G249" s="44"/>
      <c r="H249" s="44"/>
      <c r="I249" s="44"/>
      <c r="J249" s="44"/>
      <c r="K249" s="44"/>
      <c r="L249" s="44"/>
      <c r="M249" s="44"/>
      <c r="N249" s="44"/>
      <c r="O249" s="44"/>
      <c r="P249" s="44"/>
      <c r="Q249" s="44"/>
      <c r="R249" s="132"/>
      <c r="S249" s="44"/>
      <c r="T249" s="99"/>
      <c r="U249" s="99"/>
      <c r="V249" s="95"/>
      <c r="W249" s="44"/>
      <c r="X249" s="95"/>
      <c r="Y249" s="44"/>
      <c r="Z249" s="44"/>
      <c r="AA249" s="44"/>
      <c r="AB249" s="44"/>
      <c r="AC249" s="44"/>
      <c r="AD249" s="44"/>
      <c r="AE249" s="44"/>
      <c r="AF249" s="44"/>
      <c r="AG249" s="44"/>
      <c r="AH249" s="44"/>
      <c r="AI249" s="44"/>
      <c r="AJ249" s="44"/>
      <c r="AK249" s="44"/>
      <c r="AL249" s="44"/>
    </row>
    <row r="250">
      <c r="A250" s="128"/>
      <c r="B250" s="44"/>
      <c r="C250" s="129"/>
      <c r="D250" s="44"/>
      <c r="E250" s="130"/>
      <c r="F250" s="99"/>
      <c r="G250" s="44"/>
      <c r="H250" s="44"/>
      <c r="I250" s="44"/>
      <c r="J250" s="44"/>
      <c r="K250" s="44"/>
      <c r="L250" s="44"/>
      <c r="M250" s="44"/>
      <c r="N250" s="44"/>
      <c r="O250" s="44"/>
      <c r="P250" s="44"/>
      <c r="Q250" s="44"/>
      <c r="R250" s="132"/>
      <c r="S250" s="44"/>
      <c r="T250" s="99"/>
      <c r="U250" s="99"/>
      <c r="V250" s="95"/>
      <c r="W250" s="44"/>
      <c r="X250" s="95"/>
      <c r="Y250" s="44"/>
      <c r="Z250" s="44"/>
      <c r="AA250" s="44"/>
      <c r="AB250" s="44"/>
      <c r="AC250" s="44"/>
      <c r="AD250" s="44"/>
      <c r="AE250" s="44"/>
      <c r="AF250" s="44"/>
      <c r="AG250" s="44"/>
      <c r="AH250" s="44"/>
      <c r="AI250" s="44"/>
      <c r="AJ250" s="44"/>
      <c r="AK250" s="44"/>
      <c r="AL250" s="44"/>
    </row>
    <row r="251">
      <c r="A251" s="128"/>
      <c r="B251" s="44"/>
      <c r="C251" s="129"/>
      <c r="D251" s="44"/>
      <c r="E251" s="130"/>
      <c r="F251" s="99"/>
      <c r="G251" s="44"/>
      <c r="H251" s="44"/>
      <c r="I251" s="44"/>
      <c r="J251" s="44"/>
      <c r="K251" s="44"/>
      <c r="L251" s="44"/>
      <c r="M251" s="44"/>
      <c r="N251" s="44"/>
      <c r="O251" s="44"/>
      <c r="P251" s="44"/>
      <c r="Q251" s="44"/>
      <c r="R251" s="132"/>
      <c r="S251" s="44"/>
      <c r="T251" s="99"/>
      <c r="U251" s="99"/>
      <c r="V251" s="95"/>
      <c r="W251" s="44"/>
      <c r="X251" s="95"/>
      <c r="Y251" s="44"/>
      <c r="Z251" s="44"/>
      <c r="AA251" s="44"/>
      <c r="AB251" s="44"/>
      <c r="AC251" s="44"/>
      <c r="AD251" s="44"/>
      <c r="AE251" s="44"/>
      <c r="AF251" s="44"/>
      <c r="AG251" s="44"/>
      <c r="AH251" s="44"/>
      <c r="AI251" s="44"/>
      <c r="AJ251" s="44"/>
      <c r="AK251" s="44"/>
      <c r="AL251" s="44"/>
    </row>
    <row r="252">
      <c r="A252" s="128"/>
      <c r="B252" s="44"/>
      <c r="C252" s="129"/>
      <c r="D252" s="44"/>
      <c r="E252" s="130"/>
      <c r="F252" s="99"/>
      <c r="G252" s="44"/>
      <c r="H252" s="44"/>
      <c r="I252" s="44"/>
      <c r="J252" s="44"/>
      <c r="K252" s="44"/>
      <c r="L252" s="44"/>
      <c r="M252" s="44"/>
      <c r="N252" s="44"/>
      <c r="O252" s="44"/>
      <c r="P252" s="44"/>
      <c r="Q252" s="44"/>
      <c r="R252" s="132"/>
      <c r="S252" s="44"/>
      <c r="T252" s="99"/>
      <c r="U252" s="99"/>
      <c r="V252" s="95"/>
      <c r="W252" s="44"/>
      <c r="X252" s="95"/>
      <c r="Y252" s="44"/>
      <c r="Z252" s="44"/>
      <c r="AA252" s="44"/>
      <c r="AB252" s="44"/>
      <c r="AC252" s="44"/>
      <c r="AD252" s="44"/>
      <c r="AE252" s="44"/>
      <c r="AF252" s="44"/>
      <c r="AG252" s="44"/>
      <c r="AH252" s="44"/>
      <c r="AI252" s="44"/>
      <c r="AJ252" s="44"/>
      <c r="AK252" s="44"/>
      <c r="AL252" s="44"/>
    </row>
    <row r="253">
      <c r="A253" s="128"/>
      <c r="B253" s="44"/>
      <c r="C253" s="129"/>
      <c r="D253" s="44"/>
      <c r="E253" s="130"/>
      <c r="F253" s="99"/>
      <c r="G253" s="44"/>
      <c r="H253" s="44"/>
      <c r="I253" s="44"/>
      <c r="J253" s="44"/>
      <c r="K253" s="44"/>
      <c r="L253" s="44"/>
      <c r="M253" s="44"/>
      <c r="N253" s="44"/>
      <c r="O253" s="44"/>
      <c r="P253" s="44"/>
      <c r="Q253" s="44"/>
      <c r="R253" s="132"/>
      <c r="S253" s="44"/>
      <c r="T253" s="99"/>
      <c r="U253" s="99"/>
      <c r="V253" s="95"/>
      <c r="W253" s="44"/>
      <c r="X253" s="95"/>
      <c r="Y253" s="44"/>
      <c r="Z253" s="44"/>
      <c r="AA253" s="44"/>
      <c r="AB253" s="44"/>
      <c r="AC253" s="44"/>
      <c r="AD253" s="44"/>
      <c r="AE253" s="44"/>
      <c r="AF253" s="44"/>
      <c r="AG253" s="44"/>
      <c r="AH253" s="44"/>
      <c r="AI253" s="44"/>
      <c r="AJ253" s="44"/>
      <c r="AK253" s="44"/>
      <c r="AL253" s="44"/>
    </row>
    <row r="254">
      <c r="A254" s="128"/>
      <c r="B254" s="44"/>
      <c r="C254" s="129"/>
      <c r="D254" s="44"/>
      <c r="E254" s="130"/>
      <c r="F254" s="99"/>
      <c r="G254" s="44"/>
      <c r="H254" s="44"/>
      <c r="I254" s="44"/>
      <c r="J254" s="44"/>
      <c r="K254" s="44"/>
      <c r="L254" s="44"/>
      <c r="M254" s="44"/>
      <c r="N254" s="44"/>
      <c r="O254" s="44"/>
      <c r="P254" s="44"/>
      <c r="Q254" s="44"/>
      <c r="R254" s="132"/>
      <c r="S254" s="44"/>
      <c r="T254" s="99"/>
      <c r="U254" s="99"/>
      <c r="V254" s="95"/>
      <c r="W254" s="44"/>
      <c r="X254" s="95"/>
      <c r="Y254" s="44"/>
      <c r="Z254" s="44"/>
      <c r="AA254" s="44"/>
      <c r="AB254" s="44"/>
      <c r="AC254" s="44"/>
      <c r="AD254" s="44"/>
      <c r="AE254" s="44"/>
      <c r="AF254" s="44"/>
      <c r="AG254" s="44"/>
      <c r="AH254" s="44"/>
      <c r="AI254" s="44"/>
      <c r="AJ254" s="44"/>
      <c r="AK254" s="44"/>
      <c r="AL254" s="44"/>
    </row>
    <row r="255">
      <c r="A255" s="128"/>
      <c r="B255" s="44"/>
      <c r="C255" s="129"/>
      <c r="D255" s="44"/>
      <c r="E255" s="130"/>
      <c r="F255" s="99"/>
      <c r="G255" s="44"/>
      <c r="H255" s="44"/>
      <c r="I255" s="44"/>
      <c r="J255" s="44"/>
      <c r="K255" s="44"/>
      <c r="L255" s="44"/>
      <c r="M255" s="44"/>
      <c r="N255" s="44"/>
      <c r="O255" s="44"/>
      <c r="P255" s="44"/>
      <c r="Q255" s="44"/>
      <c r="R255" s="132"/>
      <c r="S255" s="44"/>
      <c r="T255" s="99"/>
      <c r="U255" s="99"/>
      <c r="V255" s="95"/>
      <c r="W255" s="44"/>
      <c r="X255" s="95"/>
      <c r="Y255" s="44"/>
      <c r="Z255" s="44"/>
      <c r="AA255" s="44"/>
      <c r="AB255" s="44"/>
      <c r="AC255" s="44"/>
      <c r="AD255" s="44"/>
      <c r="AE255" s="44"/>
      <c r="AF255" s="44"/>
      <c r="AG255" s="44"/>
      <c r="AH255" s="44"/>
      <c r="AI255" s="44"/>
      <c r="AJ255" s="44"/>
      <c r="AK255" s="44"/>
      <c r="AL255" s="44"/>
    </row>
    <row r="256">
      <c r="A256" s="128"/>
      <c r="B256" s="44"/>
      <c r="C256" s="129"/>
      <c r="D256" s="44"/>
      <c r="E256" s="130"/>
      <c r="F256" s="99"/>
      <c r="G256" s="44"/>
      <c r="H256" s="44"/>
      <c r="I256" s="44"/>
      <c r="J256" s="44"/>
      <c r="K256" s="44"/>
      <c r="L256" s="44"/>
      <c r="M256" s="44"/>
      <c r="N256" s="44"/>
      <c r="O256" s="44"/>
      <c r="P256" s="44"/>
      <c r="Q256" s="44"/>
      <c r="R256" s="132"/>
      <c r="S256" s="44"/>
      <c r="T256" s="99"/>
      <c r="U256" s="99"/>
      <c r="V256" s="95"/>
      <c r="W256" s="44"/>
      <c r="X256" s="95"/>
      <c r="Y256" s="44"/>
      <c r="Z256" s="44"/>
      <c r="AA256" s="44"/>
      <c r="AB256" s="44"/>
      <c r="AC256" s="44"/>
      <c r="AD256" s="44"/>
      <c r="AE256" s="44"/>
      <c r="AF256" s="44"/>
      <c r="AG256" s="44"/>
      <c r="AH256" s="44"/>
      <c r="AI256" s="44"/>
      <c r="AJ256" s="44"/>
      <c r="AK256" s="44"/>
      <c r="AL256" s="44"/>
    </row>
    <row r="257">
      <c r="A257" s="128"/>
      <c r="B257" s="44"/>
      <c r="C257" s="129"/>
      <c r="D257" s="44"/>
      <c r="E257" s="130"/>
      <c r="F257" s="99"/>
      <c r="G257" s="44"/>
      <c r="H257" s="44"/>
      <c r="I257" s="44"/>
      <c r="J257" s="44"/>
      <c r="K257" s="44"/>
      <c r="L257" s="44"/>
      <c r="M257" s="44"/>
      <c r="N257" s="44"/>
      <c r="O257" s="44"/>
      <c r="P257" s="44"/>
      <c r="Q257" s="44"/>
      <c r="R257" s="132"/>
      <c r="S257" s="44"/>
      <c r="T257" s="99"/>
      <c r="U257" s="99"/>
      <c r="V257" s="95"/>
      <c r="W257" s="44"/>
      <c r="X257" s="95"/>
      <c r="Y257" s="44"/>
      <c r="Z257" s="44"/>
      <c r="AA257" s="44"/>
      <c r="AB257" s="44"/>
      <c r="AC257" s="44"/>
      <c r="AD257" s="44"/>
      <c r="AE257" s="44"/>
      <c r="AF257" s="44"/>
      <c r="AG257" s="44"/>
      <c r="AH257" s="44"/>
      <c r="AI257" s="44"/>
      <c r="AJ257" s="44"/>
      <c r="AK257" s="44"/>
      <c r="AL257" s="44"/>
    </row>
    <row r="258">
      <c r="A258" s="128"/>
      <c r="B258" s="44"/>
      <c r="C258" s="129"/>
      <c r="D258" s="44"/>
      <c r="E258" s="130"/>
      <c r="F258" s="99"/>
      <c r="G258" s="44"/>
      <c r="H258" s="44"/>
      <c r="I258" s="44"/>
      <c r="J258" s="44"/>
      <c r="K258" s="44"/>
      <c r="L258" s="44"/>
      <c r="M258" s="44"/>
      <c r="N258" s="44"/>
      <c r="O258" s="44"/>
      <c r="P258" s="44"/>
      <c r="Q258" s="44"/>
      <c r="R258" s="132"/>
      <c r="S258" s="44"/>
      <c r="T258" s="99"/>
      <c r="U258" s="99"/>
      <c r="V258" s="95"/>
      <c r="W258" s="44"/>
      <c r="X258" s="95"/>
      <c r="Y258" s="44"/>
      <c r="Z258" s="44"/>
      <c r="AA258" s="44"/>
      <c r="AB258" s="44"/>
      <c r="AC258" s="44"/>
      <c r="AD258" s="44"/>
      <c r="AE258" s="44"/>
      <c r="AF258" s="44"/>
      <c r="AG258" s="44"/>
      <c r="AH258" s="44"/>
      <c r="AI258" s="44"/>
      <c r="AJ258" s="44"/>
      <c r="AK258" s="44"/>
      <c r="AL258" s="44"/>
    </row>
    <row r="259">
      <c r="A259" s="128"/>
      <c r="B259" s="44"/>
      <c r="C259" s="129"/>
      <c r="D259" s="44"/>
      <c r="E259" s="130"/>
      <c r="F259" s="99"/>
      <c r="G259" s="44"/>
      <c r="H259" s="44"/>
      <c r="I259" s="44"/>
      <c r="J259" s="44"/>
      <c r="K259" s="44"/>
      <c r="L259" s="44"/>
      <c r="M259" s="44"/>
      <c r="N259" s="44"/>
      <c r="O259" s="44"/>
      <c r="P259" s="44"/>
      <c r="Q259" s="44"/>
      <c r="R259" s="132"/>
      <c r="S259" s="44"/>
      <c r="T259" s="99"/>
      <c r="U259" s="99"/>
      <c r="V259" s="95"/>
      <c r="W259" s="44"/>
      <c r="X259" s="95"/>
      <c r="Y259" s="44"/>
      <c r="Z259" s="44"/>
      <c r="AA259" s="44"/>
      <c r="AB259" s="44"/>
      <c r="AC259" s="44"/>
      <c r="AD259" s="44"/>
      <c r="AE259" s="44"/>
      <c r="AF259" s="44"/>
      <c r="AG259" s="44"/>
      <c r="AH259" s="44"/>
      <c r="AI259" s="44"/>
      <c r="AJ259" s="44"/>
      <c r="AK259" s="44"/>
      <c r="AL259" s="44"/>
    </row>
    <row r="260">
      <c r="A260" s="128"/>
      <c r="B260" s="44"/>
      <c r="C260" s="129"/>
      <c r="D260" s="44"/>
      <c r="E260" s="130"/>
      <c r="F260" s="99"/>
      <c r="G260" s="44"/>
      <c r="H260" s="44"/>
      <c r="I260" s="44"/>
      <c r="J260" s="44"/>
      <c r="K260" s="44"/>
      <c r="L260" s="44"/>
      <c r="M260" s="44"/>
      <c r="N260" s="44"/>
      <c r="O260" s="44"/>
      <c r="P260" s="44"/>
      <c r="Q260" s="44"/>
      <c r="R260" s="132"/>
      <c r="S260" s="44"/>
      <c r="T260" s="99"/>
      <c r="U260" s="99"/>
      <c r="V260" s="95"/>
      <c r="W260" s="44"/>
      <c r="X260" s="95"/>
      <c r="Y260" s="44"/>
      <c r="Z260" s="44"/>
      <c r="AA260" s="44"/>
      <c r="AB260" s="44"/>
      <c r="AC260" s="44"/>
      <c r="AD260" s="44"/>
      <c r="AE260" s="44"/>
      <c r="AF260" s="44"/>
      <c r="AG260" s="44"/>
      <c r="AH260" s="44"/>
      <c r="AI260" s="44"/>
      <c r="AJ260" s="44"/>
      <c r="AK260" s="44"/>
      <c r="AL260" s="44"/>
    </row>
    <row r="261">
      <c r="A261" s="128"/>
      <c r="B261" s="44"/>
      <c r="C261" s="129"/>
      <c r="D261" s="44"/>
      <c r="E261" s="130"/>
      <c r="F261" s="99"/>
      <c r="G261" s="44"/>
      <c r="H261" s="44"/>
      <c r="I261" s="44"/>
      <c r="J261" s="44"/>
      <c r="K261" s="44"/>
      <c r="L261" s="44"/>
      <c r="M261" s="44"/>
      <c r="N261" s="44"/>
      <c r="O261" s="44"/>
      <c r="P261" s="44"/>
      <c r="Q261" s="44"/>
      <c r="R261" s="132"/>
      <c r="S261" s="44"/>
      <c r="T261" s="99"/>
      <c r="U261" s="99"/>
      <c r="V261" s="95"/>
      <c r="W261" s="44"/>
      <c r="X261" s="95"/>
      <c r="Y261" s="44"/>
      <c r="Z261" s="44"/>
      <c r="AA261" s="44"/>
      <c r="AB261" s="44"/>
      <c r="AC261" s="44"/>
      <c r="AD261" s="44"/>
      <c r="AE261" s="44"/>
      <c r="AF261" s="44"/>
      <c r="AG261" s="44"/>
      <c r="AH261" s="44"/>
      <c r="AI261" s="44"/>
      <c r="AJ261" s="44"/>
      <c r="AK261" s="44"/>
      <c r="AL261" s="44"/>
    </row>
    <row r="262">
      <c r="A262" s="128"/>
      <c r="B262" s="44"/>
      <c r="C262" s="129"/>
      <c r="D262" s="44"/>
      <c r="E262" s="130"/>
      <c r="F262" s="99"/>
      <c r="G262" s="44"/>
      <c r="H262" s="44"/>
      <c r="I262" s="44"/>
      <c r="J262" s="44"/>
      <c r="K262" s="44"/>
      <c r="L262" s="44"/>
      <c r="M262" s="44"/>
      <c r="N262" s="44"/>
      <c r="O262" s="44"/>
      <c r="P262" s="44"/>
      <c r="Q262" s="44"/>
      <c r="R262" s="132"/>
      <c r="S262" s="44"/>
      <c r="T262" s="99"/>
      <c r="U262" s="99"/>
      <c r="V262" s="95"/>
      <c r="W262" s="44"/>
      <c r="X262" s="95"/>
      <c r="Y262" s="44"/>
      <c r="Z262" s="44"/>
      <c r="AA262" s="44"/>
      <c r="AB262" s="44"/>
      <c r="AC262" s="44"/>
      <c r="AD262" s="44"/>
      <c r="AE262" s="44"/>
      <c r="AF262" s="44"/>
      <c r="AG262" s="44"/>
      <c r="AH262" s="44"/>
      <c r="AI262" s="44"/>
      <c r="AJ262" s="44"/>
      <c r="AK262" s="44"/>
      <c r="AL262" s="44"/>
    </row>
    <row r="263">
      <c r="A263" s="128"/>
      <c r="B263" s="44"/>
      <c r="C263" s="129"/>
      <c r="D263" s="44"/>
      <c r="E263" s="130"/>
      <c r="F263" s="99"/>
      <c r="G263" s="44"/>
      <c r="H263" s="44"/>
      <c r="I263" s="44"/>
      <c r="J263" s="44"/>
      <c r="K263" s="44"/>
      <c r="L263" s="44"/>
      <c r="M263" s="44"/>
      <c r="N263" s="44"/>
      <c r="O263" s="44"/>
      <c r="P263" s="44"/>
      <c r="Q263" s="44"/>
      <c r="R263" s="132"/>
      <c r="S263" s="44"/>
      <c r="T263" s="99"/>
      <c r="U263" s="99"/>
      <c r="V263" s="95"/>
      <c r="W263" s="44"/>
      <c r="X263" s="95"/>
      <c r="Y263" s="44"/>
      <c r="Z263" s="44"/>
      <c r="AA263" s="44"/>
      <c r="AB263" s="44"/>
      <c r="AC263" s="44"/>
      <c r="AD263" s="44"/>
      <c r="AE263" s="44"/>
      <c r="AF263" s="44"/>
      <c r="AG263" s="44"/>
      <c r="AH263" s="44"/>
      <c r="AI263" s="44"/>
      <c r="AJ263" s="44"/>
      <c r="AK263" s="44"/>
      <c r="AL263" s="44"/>
    </row>
    <row r="264">
      <c r="A264" s="128"/>
      <c r="B264" s="44"/>
      <c r="C264" s="129"/>
      <c r="D264" s="44"/>
      <c r="E264" s="130"/>
      <c r="F264" s="99"/>
      <c r="G264" s="44"/>
      <c r="H264" s="44"/>
      <c r="I264" s="44"/>
      <c r="J264" s="44"/>
      <c r="K264" s="44"/>
      <c r="L264" s="44"/>
      <c r="M264" s="44"/>
      <c r="N264" s="44"/>
      <c r="O264" s="44"/>
      <c r="P264" s="44"/>
      <c r="Q264" s="44"/>
      <c r="R264" s="132"/>
      <c r="S264" s="44"/>
      <c r="T264" s="99"/>
      <c r="U264" s="99"/>
      <c r="V264" s="95"/>
      <c r="W264" s="44"/>
      <c r="X264" s="95"/>
      <c r="Y264" s="44"/>
      <c r="Z264" s="44"/>
      <c r="AA264" s="44"/>
      <c r="AB264" s="44"/>
      <c r="AC264" s="44"/>
      <c r="AD264" s="44"/>
      <c r="AE264" s="44"/>
      <c r="AF264" s="44"/>
      <c r="AG264" s="44"/>
      <c r="AH264" s="44"/>
      <c r="AI264" s="44"/>
      <c r="AJ264" s="44"/>
      <c r="AK264" s="44"/>
      <c r="AL264" s="44"/>
    </row>
    <row r="265">
      <c r="A265" s="128"/>
      <c r="B265" s="44"/>
      <c r="C265" s="129"/>
      <c r="D265" s="44"/>
      <c r="E265" s="130"/>
      <c r="F265" s="99"/>
      <c r="G265" s="44"/>
      <c r="H265" s="44"/>
      <c r="I265" s="44"/>
      <c r="J265" s="44"/>
      <c r="K265" s="44"/>
      <c r="L265" s="44"/>
      <c r="M265" s="44"/>
      <c r="N265" s="44"/>
      <c r="O265" s="44"/>
      <c r="P265" s="44"/>
      <c r="Q265" s="44"/>
      <c r="R265" s="132"/>
      <c r="S265" s="44"/>
      <c r="T265" s="99"/>
      <c r="U265" s="99"/>
      <c r="V265" s="95"/>
      <c r="W265" s="44"/>
      <c r="X265" s="95"/>
      <c r="Y265" s="44"/>
      <c r="Z265" s="44"/>
      <c r="AA265" s="44"/>
      <c r="AB265" s="44"/>
      <c r="AC265" s="44"/>
      <c r="AD265" s="44"/>
      <c r="AE265" s="44"/>
      <c r="AF265" s="44"/>
      <c r="AG265" s="44"/>
      <c r="AH265" s="44"/>
      <c r="AI265" s="44"/>
      <c r="AJ265" s="44"/>
      <c r="AK265" s="44"/>
      <c r="AL265" s="44"/>
    </row>
    <row r="266">
      <c r="A266" s="128"/>
      <c r="B266" s="44"/>
      <c r="C266" s="129"/>
      <c r="D266" s="44"/>
      <c r="E266" s="130"/>
      <c r="F266" s="99"/>
      <c r="G266" s="44"/>
      <c r="H266" s="44"/>
      <c r="I266" s="44"/>
      <c r="J266" s="44"/>
      <c r="K266" s="44"/>
      <c r="L266" s="44"/>
      <c r="M266" s="44"/>
      <c r="N266" s="44"/>
      <c r="O266" s="44"/>
      <c r="P266" s="44"/>
      <c r="Q266" s="44"/>
      <c r="R266" s="132"/>
      <c r="S266" s="44"/>
      <c r="T266" s="99"/>
      <c r="U266" s="99"/>
      <c r="V266" s="95"/>
      <c r="W266" s="44"/>
      <c r="X266" s="95"/>
      <c r="Y266" s="44"/>
      <c r="Z266" s="44"/>
      <c r="AA266" s="44"/>
      <c r="AB266" s="44"/>
      <c r="AC266" s="44"/>
      <c r="AD266" s="44"/>
      <c r="AE266" s="44"/>
      <c r="AF266" s="44"/>
      <c r="AG266" s="44"/>
      <c r="AH266" s="44"/>
      <c r="AI266" s="44"/>
      <c r="AJ266" s="44"/>
      <c r="AK266" s="44"/>
      <c r="AL266" s="44"/>
    </row>
    <row r="267">
      <c r="A267" s="128"/>
      <c r="B267" s="44"/>
      <c r="C267" s="129"/>
      <c r="D267" s="44"/>
      <c r="E267" s="130"/>
      <c r="F267" s="99"/>
      <c r="G267" s="44"/>
      <c r="H267" s="44"/>
      <c r="I267" s="44"/>
      <c r="J267" s="44"/>
      <c r="K267" s="44"/>
      <c r="L267" s="44"/>
      <c r="M267" s="44"/>
      <c r="N267" s="44"/>
      <c r="O267" s="44"/>
      <c r="P267" s="44"/>
      <c r="Q267" s="44"/>
      <c r="R267" s="132"/>
      <c r="S267" s="44"/>
      <c r="T267" s="99"/>
      <c r="U267" s="99"/>
      <c r="V267" s="95"/>
      <c r="W267" s="44"/>
      <c r="X267" s="95"/>
      <c r="Y267" s="44"/>
      <c r="Z267" s="44"/>
      <c r="AA267" s="44"/>
      <c r="AB267" s="44"/>
      <c r="AC267" s="44"/>
      <c r="AD267" s="44"/>
      <c r="AE267" s="44"/>
      <c r="AF267" s="44"/>
      <c r="AG267" s="44"/>
      <c r="AH267" s="44"/>
      <c r="AI267" s="44"/>
      <c r="AJ267" s="44"/>
      <c r="AK267" s="44"/>
      <c r="AL267" s="44"/>
    </row>
    <row r="268">
      <c r="A268" s="128"/>
      <c r="B268" s="44"/>
      <c r="C268" s="129"/>
      <c r="D268" s="44"/>
      <c r="E268" s="130"/>
      <c r="F268" s="99"/>
      <c r="G268" s="44"/>
      <c r="H268" s="44"/>
      <c r="I268" s="44"/>
      <c r="J268" s="44"/>
      <c r="K268" s="44"/>
      <c r="L268" s="44"/>
      <c r="M268" s="44"/>
      <c r="N268" s="44"/>
      <c r="O268" s="44"/>
      <c r="P268" s="44"/>
      <c r="Q268" s="44"/>
      <c r="R268" s="132"/>
      <c r="S268" s="44"/>
      <c r="T268" s="99"/>
      <c r="U268" s="99"/>
      <c r="V268" s="95"/>
      <c r="W268" s="44"/>
      <c r="X268" s="95"/>
      <c r="Y268" s="44"/>
      <c r="Z268" s="44"/>
      <c r="AA268" s="44"/>
      <c r="AB268" s="44"/>
      <c r="AC268" s="44"/>
      <c r="AD268" s="44"/>
      <c r="AE268" s="44"/>
      <c r="AF268" s="44"/>
      <c r="AG268" s="44"/>
      <c r="AH268" s="44"/>
      <c r="AI268" s="44"/>
      <c r="AJ268" s="44"/>
      <c r="AK268" s="44"/>
      <c r="AL268" s="44"/>
    </row>
    <row r="269">
      <c r="A269" s="128"/>
      <c r="B269" s="44"/>
      <c r="C269" s="129"/>
      <c r="D269" s="44"/>
      <c r="E269" s="130"/>
      <c r="F269" s="99"/>
      <c r="G269" s="44"/>
      <c r="H269" s="44"/>
      <c r="I269" s="44"/>
      <c r="J269" s="44"/>
      <c r="K269" s="44"/>
      <c r="L269" s="44"/>
      <c r="M269" s="44"/>
      <c r="N269" s="44"/>
      <c r="O269" s="44"/>
      <c r="P269" s="44"/>
      <c r="Q269" s="44"/>
      <c r="R269" s="132"/>
      <c r="S269" s="44"/>
      <c r="T269" s="99"/>
      <c r="U269" s="99"/>
      <c r="V269" s="95"/>
      <c r="W269" s="44"/>
      <c r="X269" s="95"/>
      <c r="Y269" s="44"/>
      <c r="Z269" s="44"/>
      <c r="AA269" s="44"/>
      <c r="AB269" s="44"/>
      <c r="AC269" s="44"/>
      <c r="AD269" s="44"/>
      <c r="AE269" s="44"/>
      <c r="AF269" s="44"/>
      <c r="AG269" s="44"/>
      <c r="AH269" s="44"/>
      <c r="AI269" s="44"/>
      <c r="AJ269" s="44"/>
      <c r="AK269" s="44"/>
      <c r="AL269" s="44"/>
    </row>
    <row r="270">
      <c r="A270" s="128"/>
      <c r="B270" s="44"/>
      <c r="C270" s="129"/>
      <c r="D270" s="44"/>
      <c r="E270" s="130"/>
      <c r="F270" s="99"/>
      <c r="G270" s="44"/>
      <c r="H270" s="44"/>
      <c r="I270" s="44"/>
      <c r="J270" s="44"/>
      <c r="K270" s="44"/>
      <c r="L270" s="44"/>
      <c r="M270" s="44"/>
      <c r="N270" s="44"/>
      <c r="O270" s="44"/>
      <c r="P270" s="44"/>
      <c r="Q270" s="44"/>
      <c r="R270" s="132"/>
      <c r="S270" s="44"/>
      <c r="T270" s="99"/>
      <c r="U270" s="99"/>
      <c r="V270" s="95"/>
      <c r="W270" s="44"/>
      <c r="X270" s="95"/>
      <c r="Y270" s="44"/>
      <c r="Z270" s="44"/>
      <c r="AA270" s="44"/>
      <c r="AB270" s="44"/>
      <c r="AC270" s="44"/>
      <c r="AD270" s="44"/>
      <c r="AE270" s="44"/>
      <c r="AF270" s="44"/>
      <c r="AG270" s="44"/>
      <c r="AH270" s="44"/>
      <c r="AI270" s="44"/>
      <c r="AJ270" s="44"/>
      <c r="AK270" s="44"/>
      <c r="AL270" s="44"/>
    </row>
    <row r="271">
      <c r="A271" s="128"/>
      <c r="B271" s="44"/>
      <c r="C271" s="129"/>
      <c r="D271" s="44"/>
      <c r="E271" s="130"/>
      <c r="F271" s="99"/>
      <c r="G271" s="44"/>
      <c r="H271" s="44"/>
      <c r="I271" s="44"/>
      <c r="J271" s="44"/>
      <c r="K271" s="44"/>
      <c r="L271" s="44"/>
      <c r="M271" s="44"/>
      <c r="N271" s="44"/>
      <c r="O271" s="44"/>
      <c r="P271" s="44"/>
      <c r="Q271" s="44"/>
      <c r="R271" s="132"/>
      <c r="S271" s="44"/>
      <c r="T271" s="99"/>
      <c r="U271" s="99"/>
      <c r="V271" s="95"/>
      <c r="W271" s="44"/>
      <c r="X271" s="95"/>
      <c r="Y271" s="44"/>
      <c r="Z271" s="44"/>
      <c r="AA271" s="44"/>
      <c r="AB271" s="44"/>
      <c r="AC271" s="44"/>
      <c r="AD271" s="44"/>
      <c r="AE271" s="44"/>
      <c r="AF271" s="44"/>
      <c r="AG271" s="44"/>
      <c r="AH271" s="44"/>
      <c r="AI271" s="44"/>
      <c r="AJ271" s="44"/>
      <c r="AK271" s="44"/>
      <c r="AL271" s="44"/>
    </row>
    <row r="272">
      <c r="A272" s="128"/>
      <c r="B272" s="44"/>
      <c r="C272" s="129"/>
      <c r="D272" s="44"/>
      <c r="E272" s="130"/>
      <c r="F272" s="99"/>
      <c r="G272" s="44"/>
      <c r="H272" s="44"/>
      <c r="I272" s="44"/>
      <c r="J272" s="44"/>
      <c r="K272" s="44"/>
      <c r="L272" s="44"/>
      <c r="M272" s="44"/>
      <c r="N272" s="44"/>
      <c r="O272" s="44"/>
      <c r="P272" s="44"/>
      <c r="Q272" s="44"/>
      <c r="R272" s="132"/>
      <c r="S272" s="44"/>
      <c r="T272" s="99"/>
      <c r="U272" s="99"/>
      <c r="V272" s="95"/>
      <c r="W272" s="44"/>
      <c r="X272" s="95"/>
      <c r="Y272" s="44"/>
      <c r="Z272" s="44"/>
      <c r="AA272" s="44"/>
      <c r="AB272" s="44"/>
      <c r="AC272" s="44"/>
      <c r="AD272" s="44"/>
      <c r="AE272" s="44"/>
      <c r="AF272" s="44"/>
      <c r="AG272" s="44"/>
      <c r="AH272" s="44"/>
      <c r="AI272" s="44"/>
      <c r="AJ272" s="44"/>
      <c r="AK272" s="44"/>
      <c r="AL272" s="44"/>
    </row>
    <row r="273">
      <c r="A273" s="128"/>
      <c r="B273" s="44"/>
      <c r="C273" s="129"/>
      <c r="D273" s="44"/>
      <c r="E273" s="130"/>
      <c r="F273" s="99"/>
      <c r="G273" s="44"/>
      <c r="H273" s="44"/>
      <c r="I273" s="44"/>
      <c r="J273" s="44"/>
      <c r="K273" s="44"/>
      <c r="L273" s="44"/>
      <c r="M273" s="44"/>
      <c r="N273" s="44"/>
      <c r="O273" s="44"/>
      <c r="P273" s="44"/>
      <c r="Q273" s="44"/>
      <c r="R273" s="132"/>
      <c r="S273" s="44"/>
      <c r="T273" s="99"/>
      <c r="U273" s="99"/>
      <c r="V273" s="95"/>
      <c r="W273" s="44"/>
      <c r="X273" s="95"/>
      <c r="Y273" s="44"/>
      <c r="Z273" s="44"/>
      <c r="AA273" s="44"/>
      <c r="AB273" s="44"/>
      <c r="AC273" s="44"/>
      <c r="AD273" s="44"/>
      <c r="AE273" s="44"/>
      <c r="AF273" s="44"/>
      <c r="AG273" s="44"/>
      <c r="AH273" s="44"/>
      <c r="AI273" s="44"/>
      <c r="AJ273" s="44"/>
      <c r="AK273" s="44"/>
      <c r="AL273" s="44"/>
    </row>
    <row r="274">
      <c r="A274" s="128"/>
      <c r="B274" s="44"/>
      <c r="C274" s="129"/>
      <c r="D274" s="44"/>
      <c r="E274" s="130"/>
      <c r="F274" s="99"/>
      <c r="G274" s="44"/>
      <c r="H274" s="44"/>
      <c r="I274" s="44"/>
      <c r="J274" s="44"/>
      <c r="K274" s="44"/>
      <c r="L274" s="44"/>
      <c r="M274" s="44"/>
      <c r="N274" s="44"/>
      <c r="O274" s="44"/>
      <c r="P274" s="44"/>
      <c r="Q274" s="44"/>
      <c r="R274" s="132"/>
      <c r="S274" s="44"/>
      <c r="T274" s="99"/>
      <c r="U274" s="99"/>
      <c r="V274" s="95"/>
      <c r="W274" s="44"/>
      <c r="X274" s="95"/>
      <c r="Y274" s="44"/>
      <c r="Z274" s="44"/>
      <c r="AA274" s="44"/>
      <c r="AB274" s="44"/>
      <c r="AC274" s="44"/>
      <c r="AD274" s="44"/>
      <c r="AE274" s="44"/>
      <c r="AF274" s="44"/>
      <c r="AG274" s="44"/>
      <c r="AH274" s="44"/>
      <c r="AI274" s="44"/>
      <c r="AJ274" s="44"/>
      <c r="AK274" s="44"/>
      <c r="AL274" s="44"/>
    </row>
    <row r="275">
      <c r="A275" s="128"/>
      <c r="B275" s="44"/>
      <c r="C275" s="129"/>
      <c r="D275" s="44"/>
      <c r="E275" s="130"/>
      <c r="F275" s="99"/>
      <c r="G275" s="44"/>
      <c r="H275" s="44"/>
      <c r="I275" s="44"/>
      <c r="J275" s="44"/>
      <c r="K275" s="44"/>
      <c r="L275" s="44"/>
      <c r="M275" s="44"/>
      <c r="N275" s="44"/>
      <c r="O275" s="44"/>
      <c r="P275" s="44"/>
      <c r="Q275" s="44"/>
      <c r="R275" s="132"/>
      <c r="S275" s="44"/>
      <c r="T275" s="99"/>
      <c r="U275" s="99"/>
      <c r="V275" s="95"/>
      <c r="W275" s="44"/>
      <c r="X275" s="95"/>
      <c r="Y275" s="44"/>
      <c r="Z275" s="44"/>
      <c r="AA275" s="44"/>
      <c r="AB275" s="44"/>
      <c r="AC275" s="44"/>
      <c r="AD275" s="44"/>
      <c r="AE275" s="44"/>
      <c r="AF275" s="44"/>
      <c r="AG275" s="44"/>
      <c r="AH275" s="44"/>
      <c r="AI275" s="44"/>
      <c r="AJ275" s="44"/>
      <c r="AK275" s="44"/>
      <c r="AL275" s="44"/>
    </row>
    <row r="276">
      <c r="A276" s="128"/>
      <c r="B276" s="44"/>
      <c r="C276" s="129"/>
      <c r="D276" s="44"/>
      <c r="E276" s="130"/>
      <c r="F276" s="99"/>
      <c r="G276" s="44"/>
      <c r="H276" s="44"/>
      <c r="I276" s="44"/>
      <c r="J276" s="44"/>
      <c r="K276" s="44"/>
      <c r="L276" s="44"/>
      <c r="M276" s="44"/>
      <c r="N276" s="44"/>
      <c r="O276" s="44"/>
      <c r="P276" s="44"/>
      <c r="Q276" s="44"/>
      <c r="R276" s="132"/>
      <c r="S276" s="44"/>
      <c r="T276" s="99"/>
      <c r="U276" s="99"/>
      <c r="V276" s="95"/>
      <c r="W276" s="44"/>
      <c r="X276" s="95"/>
      <c r="Y276" s="44"/>
      <c r="Z276" s="44"/>
      <c r="AA276" s="44"/>
      <c r="AB276" s="44"/>
      <c r="AC276" s="44"/>
      <c r="AD276" s="44"/>
      <c r="AE276" s="44"/>
      <c r="AF276" s="44"/>
      <c r="AG276" s="44"/>
      <c r="AH276" s="44"/>
      <c r="AI276" s="44"/>
      <c r="AJ276" s="44"/>
      <c r="AK276" s="44"/>
      <c r="AL276" s="44"/>
    </row>
    <row r="277">
      <c r="A277" s="128"/>
      <c r="B277" s="44"/>
      <c r="C277" s="129"/>
      <c r="D277" s="44"/>
      <c r="E277" s="130"/>
      <c r="F277" s="99"/>
      <c r="G277" s="44"/>
      <c r="H277" s="44"/>
      <c r="I277" s="44"/>
      <c r="J277" s="44"/>
      <c r="K277" s="44"/>
      <c r="L277" s="44"/>
      <c r="M277" s="44"/>
      <c r="N277" s="44"/>
      <c r="O277" s="44"/>
      <c r="P277" s="44"/>
      <c r="Q277" s="44"/>
      <c r="R277" s="132"/>
      <c r="S277" s="44"/>
      <c r="T277" s="99"/>
      <c r="U277" s="99"/>
      <c r="V277" s="95"/>
      <c r="W277" s="44"/>
      <c r="X277" s="95"/>
      <c r="Y277" s="44"/>
      <c r="Z277" s="44"/>
      <c r="AA277" s="44"/>
      <c r="AB277" s="44"/>
      <c r="AC277" s="44"/>
      <c r="AD277" s="44"/>
      <c r="AE277" s="44"/>
      <c r="AF277" s="44"/>
      <c r="AG277" s="44"/>
      <c r="AH277" s="44"/>
      <c r="AI277" s="44"/>
      <c r="AJ277" s="44"/>
      <c r="AK277" s="44"/>
      <c r="AL277" s="44"/>
    </row>
    <row r="278">
      <c r="A278" s="128"/>
      <c r="B278" s="44"/>
      <c r="C278" s="129"/>
      <c r="D278" s="44"/>
      <c r="E278" s="130"/>
      <c r="F278" s="99"/>
      <c r="G278" s="44"/>
      <c r="H278" s="44"/>
      <c r="I278" s="44"/>
      <c r="J278" s="44"/>
      <c r="K278" s="44"/>
      <c r="L278" s="44"/>
      <c r="M278" s="44"/>
      <c r="N278" s="44"/>
      <c r="O278" s="44"/>
      <c r="P278" s="44"/>
      <c r="Q278" s="44"/>
      <c r="R278" s="132"/>
      <c r="S278" s="44"/>
      <c r="T278" s="99"/>
      <c r="U278" s="99"/>
      <c r="V278" s="95"/>
      <c r="W278" s="44"/>
      <c r="X278" s="95"/>
      <c r="Y278" s="44"/>
      <c r="Z278" s="44"/>
      <c r="AA278" s="44"/>
      <c r="AB278" s="44"/>
      <c r="AC278" s="44"/>
      <c r="AD278" s="44"/>
      <c r="AE278" s="44"/>
      <c r="AF278" s="44"/>
      <c r="AG278" s="44"/>
      <c r="AH278" s="44"/>
      <c r="AI278" s="44"/>
      <c r="AJ278" s="44"/>
      <c r="AK278" s="44"/>
      <c r="AL278" s="44"/>
    </row>
    <row r="279">
      <c r="A279" s="128"/>
      <c r="B279" s="44"/>
      <c r="C279" s="129"/>
      <c r="D279" s="44"/>
      <c r="E279" s="130"/>
      <c r="F279" s="99"/>
      <c r="G279" s="44"/>
      <c r="H279" s="44"/>
      <c r="I279" s="44"/>
      <c r="J279" s="44"/>
      <c r="K279" s="44"/>
      <c r="L279" s="44"/>
      <c r="M279" s="44"/>
      <c r="N279" s="44"/>
      <c r="O279" s="44"/>
      <c r="P279" s="44"/>
      <c r="Q279" s="44"/>
      <c r="R279" s="132"/>
      <c r="S279" s="44"/>
      <c r="T279" s="99"/>
      <c r="U279" s="99"/>
      <c r="V279" s="95"/>
      <c r="W279" s="44"/>
      <c r="X279" s="95"/>
      <c r="Y279" s="44"/>
      <c r="Z279" s="44"/>
      <c r="AA279" s="44"/>
      <c r="AB279" s="44"/>
      <c r="AC279" s="44"/>
      <c r="AD279" s="44"/>
      <c r="AE279" s="44"/>
      <c r="AF279" s="44"/>
      <c r="AG279" s="44"/>
      <c r="AH279" s="44"/>
      <c r="AI279" s="44"/>
      <c r="AJ279" s="44"/>
      <c r="AK279" s="44"/>
      <c r="AL279" s="44"/>
    </row>
    <row r="280">
      <c r="A280" s="128"/>
      <c r="B280" s="44"/>
      <c r="C280" s="129"/>
      <c r="D280" s="44"/>
      <c r="E280" s="130"/>
      <c r="F280" s="99"/>
      <c r="G280" s="44"/>
      <c r="H280" s="44"/>
      <c r="I280" s="44"/>
      <c r="J280" s="44"/>
      <c r="K280" s="44"/>
      <c r="L280" s="44"/>
      <c r="M280" s="44"/>
      <c r="N280" s="44"/>
      <c r="O280" s="44"/>
      <c r="P280" s="44"/>
      <c r="Q280" s="44"/>
      <c r="R280" s="132"/>
      <c r="S280" s="44"/>
      <c r="T280" s="99"/>
      <c r="U280" s="99"/>
      <c r="V280" s="95"/>
      <c r="W280" s="44"/>
      <c r="X280" s="95"/>
      <c r="Y280" s="44"/>
      <c r="Z280" s="44"/>
      <c r="AA280" s="44"/>
      <c r="AB280" s="44"/>
      <c r="AC280" s="44"/>
      <c r="AD280" s="44"/>
      <c r="AE280" s="44"/>
      <c r="AF280" s="44"/>
      <c r="AG280" s="44"/>
      <c r="AH280" s="44"/>
      <c r="AI280" s="44"/>
      <c r="AJ280" s="44"/>
      <c r="AK280" s="44"/>
      <c r="AL280" s="44"/>
    </row>
    <row r="281">
      <c r="A281" s="128"/>
      <c r="B281" s="44"/>
      <c r="C281" s="129"/>
      <c r="D281" s="44"/>
      <c r="E281" s="130"/>
      <c r="F281" s="99"/>
      <c r="G281" s="44"/>
      <c r="H281" s="44"/>
      <c r="I281" s="44"/>
      <c r="J281" s="44"/>
      <c r="K281" s="44"/>
      <c r="L281" s="44"/>
      <c r="M281" s="44"/>
      <c r="N281" s="44"/>
      <c r="O281" s="44"/>
      <c r="P281" s="44"/>
      <c r="Q281" s="44"/>
      <c r="R281" s="132"/>
      <c r="S281" s="44"/>
      <c r="T281" s="99"/>
      <c r="U281" s="99"/>
      <c r="V281" s="95"/>
      <c r="W281" s="44"/>
      <c r="X281" s="95"/>
      <c r="Y281" s="44"/>
      <c r="Z281" s="44"/>
      <c r="AA281" s="44"/>
      <c r="AB281" s="44"/>
      <c r="AC281" s="44"/>
      <c r="AD281" s="44"/>
      <c r="AE281" s="44"/>
      <c r="AF281" s="44"/>
      <c r="AG281" s="44"/>
      <c r="AH281" s="44"/>
      <c r="AI281" s="44"/>
      <c r="AJ281" s="44"/>
      <c r="AK281" s="44"/>
      <c r="AL281" s="44"/>
    </row>
    <row r="282">
      <c r="A282" s="128"/>
      <c r="B282" s="44"/>
      <c r="C282" s="129"/>
      <c r="D282" s="44"/>
      <c r="E282" s="130"/>
      <c r="F282" s="99"/>
      <c r="G282" s="44"/>
      <c r="H282" s="44"/>
      <c r="I282" s="44"/>
      <c r="J282" s="44"/>
      <c r="K282" s="44"/>
      <c r="L282" s="44"/>
      <c r="M282" s="44"/>
      <c r="N282" s="44"/>
      <c r="O282" s="44"/>
      <c r="P282" s="44"/>
      <c r="Q282" s="44"/>
      <c r="R282" s="132"/>
      <c r="S282" s="44"/>
      <c r="T282" s="99"/>
      <c r="U282" s="99"/>
      <c r="V282" s="95"/>
      <c r="W282" s="44"/>
      <c r="X282" s="95"/>
      <c r="Y282" s="44"/>
      <c r="Z282" s="44"/>
      <c r="AA282" s="44"/>
      <c r="AB282" s="44"/>
      <c r="AC282" s="44"/>
      <c r="AD282" s="44"/>
      <c r="AE282" s="44"/>
      <c r="AF282" s="44"/>
      <c r="AG282" s="44"/>
      <c r="AH282" s="44"/>
      <c r="AI282" s="44"/>
      <c r="AJ282" s="44"/>
      <c r="AK282" s="44"/>
      <c r="AL282" s="44"/>
    </row>
    <row r="283">
      <c r="A283" s="128"/>
      <c r="B283" s="44"/>
      <c r="C283" s="129"/>
      <c r="D283" s="44"/>
      <c r="E283" s="130"/>
      <c r="F283" s="99"/>
      <c r="G283" s="44"/>
      <c r="H283" s="44"/>
      <c r="I283" s="44"/>
      <c r="J283" s="44"/>
      <c r="K283" s="44"/>
      <c r="L283" s="44"/>
      <c r="M283" s="44"/>
      <c r="N283" s="44"/>
      <c r="O283" s="44"/>
      <c r="P283" s="44"/>
      <c r="Q283" s="44"/>
      <c r="R283" s="132"/>
      <c r="S283" s="44"/>
      <c r="T283" s="99"/>
      <c r="U283" s="99"/>
      <c r="V283" s="95"/>
      <c r="W283" s="44"/>
      <c r="X283" s="95"/>
      <c r="Y283" s="44"/>
      <c r="Z283" s="44"/>
      <c r="AA283" s="44"/>
      <c r="AB283" s="44"/>
      <c r="AC283" s="44"/>
      <c r="AD283" s="44"/>
      <c r="AE283" s="44"/>
      <c r="AF283" s="44"/>
      <c r="AG283" s="44"/>
      <c r="AH283" s="44"/>
      <c r="AI283" s="44"/>
      <c r="AJ283" s="44"/>
      <c r="AK283" s="44"/>
      <c r="AL283" s="44"/>
    </row>
    <row r="284">
      <c r="A284" s="128"/>
      <c r="B284" s="44"/>
      <c r="C284" s="129"/>
      <c r="D284" s="44"/>
      <c r="E284" s="130"/>
      <c r="F284" s="99"/>
      <c r="G284" s="44"/>
      <c r="H284" s="44"/>
      <c r="I284" s="44"/>
      <c r="J284" s="44"/>
      <c r="K284" s="44"/>
      <c r="L284" s="44"/>
      <c r="M284" s="44"/>
      <c r="N284" s="44"/>
      <c r="O284" s="44"/>
      <c r="P284" s="44"/>
      <c r="Q284" s="44"/>
      <c r="R284" s="132"/>
      <c r="S284" s="44"/>
      <c r="T284" s="99"/>
      <c r="U284" s="99"/>
      <c r="V284" s="95"/>
      <c r="W284" s="44"/>
      <c r="X284" s="95"/>
      <c r="Y284" s="44"/>
      <c r="Z284" s="44"/>
      <c r="AA284" s="44"/>
      <c r="AB284" s="44"/>
      <c r="AC284" s="44"/>
      <c r="AD284" s="44"/>
      <c r="AE284" s="44"/>
      <c r="AF284" s="44"/>
      <c r="AG284" s="44"/>
      <c r="AH284" s="44"/>
      <c r="AI284" s="44"/>
      <c r="AJ284" s="44"/>
      <c r="AK284" s="44"/>
      <c r="AL284" s="44"/>
    </row>
    <row r="285">
      <c r="A285" s="128"/>
      <c r="B285" s="44"/>
      <c r="C285" s="129"/>
      <c r="D285" s="44"/>
      <c r="E285" s="130"/>
      <c r="F285" s="99"/>
      <c r="G285" s="44"/>
      <c r="H285" s="44"/>
      <c r="I285" s="44"/>
      <c r="J285" s="44"/>
      <c r="K285" s="44"/>
      <c r="L285" s="44"/>
      <c r="M285" s="44"/>
      <c r="N285" s="44"/>
      <c r="O285" s="44"/>
      <c r="P285" s="44"/>
      <c r="Q285" s="44"/>
      <c r="R285" s="132"/>
      <c r="S285" s="44"/>
      <c r="T285" s="99"/>
      <c r="U285" s="99"/>
      <c r="V285" s="95"/>
      <c r="W285" s="44"/>
      <c r="X285" s="95"/>
      <c r="Y285" s="44"/>
      <c r="Z285" s="44"/>
      <c r="AA285" s="44"/>
      <c r="AB285" s="44"/>
      <c r="AC285" s="44"/>
      <c r="AD285" s="44"/>
      <c r="AE285" s="44"/>
      <c r="AF285" s="44"/>
      <c r="AG285" s="44"/>
      <c r="AH285" s="44"/>
      <c r="AI285" s="44"/>
      <c r="AJ285" s="44"/>
      <c r="AK285" s="44"/>
      <c r="AL285" s="44"/>
    </row>
    <row r="286">
      <c r="A286" s="128"/>
      <c r="B286" s="44"/>
      <c r="C286" s="129"/>
      <c r="D286" s="44"/>
      <c r="E286" s="130"/>
      <c r="F286" s="99"/>
      <c r="G286" s="44"/>
      <c r="H286" s="44"/>
      <c r="I286" s="44"/>
      <c r="J286" s="44"/>
      <c r="K286" s="44"/>
      <c r="L286" s="44"/>
      <c r="M286" s="44"/>
      <c r="N286" s="44"/>
      <c r="O286" s="44"/>
      <c r="P286" s="44"/>
      <c r="Q286" s="44"/>
      <c r="R286" s="132"/>
      <c r="S286" s="44"/>
      <c r="T286" s="99"/>
      <c r="U286" s="99"/>
      <c r="V286" s="95"/>
      <c r="W286" s="44"/>
      <c r="X286" s="95"/>
      <c r="Y286" s="44"/>
      <c r="Z286" s="44"/>
      <c r="AA286" s="44"/>
      <c r="AB286" s="44"/>
      <c r="AC286" s="44"/>
      <c r="AD286" s="44"/>
      <c r="AE286" s="44"/>
      <c r="AF286" s="44"/>
      <c r="AG286" s="44"/>
      <c r="AH286" s="44"/>
      <c r="AI286" s="44"/>
      <c r="AJ286" s="44"/>
      <c r="AK286" s="44"/>
      <c r="AL286" s="44"/>
    </row>
    <row r="287">
      <c r="A287" s="128"/>
      <c r="B287" s="44"/>
      <c r="C287" s="129"/>
      <c r="D287" s="44"/>
      <c r="E287" s="130"/>
      <c r="F287" s="99"/>
      <c r="G287" s="44"/>
      <c r="H287" s="44"/>
      <c r="I287" s="44"/>
      <c r="J287" s="44"/>
      <c r="K287" s="44"/>
      <c r="L287" s="44"/>
      <c r="M287" s="44"/>
      <c r="N287" s="44"/>
      <c r="O287" s="44"/>
      <c r="P287" s="44"/>
      <c r="Q287" s="44"/>
      <c r="R287" s="132"/>
      <c r="S287" s="44"/>
      <c r="T287" s="99"/>
      <c r="U287" s="99"/>
      <c r="V287" s="95"/>
      <c r="W287" s="44"/>
      <c r="X287" s="95"/>
      <c r="Y287" s="44"/>
      <c r="Z287" s="44"/>
      <c r="AA287" s="44"/>
      <c r="AB287" s="44"/>
      <c r="AC287" s="44"/>
      <c r="AD287" s="44"/>
      <c r="AE287" s="44"/>
      <c r="AF287" s="44"/>
      <c r="AG287" s="44"/>
      <c r="AH287" s="44"/>
      <c r="AI287" s="44"/>
      <c r="AJ287" s="44"/>
      <c r="AK287" s="44"/>
      <c r="AL287" s="44"/>
    </row>
    <row r="288">
      <c r="A288" s="128"/>
      <c r="B288" s="44"/>
      <c r="C288" s="129"/>
      <c r="D288" s="44"/>
      <c r="E288" s="130"/>
      <c r="F288" s="99"/>
      <c r="G288" s="44"/>
      <c r="H288" s="44"/>
      <c r="I288" s="44"/>
      <c r="J288" s="44"/>
      <c r="K288" s="44"/>
      <c r="L288" s="44"/>
      <c r="M288" s="44"/>
      <c r="N288" s="44"/>
      <c r="O288" s="44"/>
      <c r="P288" s="44"/>
      <c r="Q288" s="44"/>
      <c r="R288" s="132"/>
      <c r="S288" s="44"/>
      <c r="T288" s="99"/>
      <c r="U288" s="99"/>
      <c r="V288" s="95"/>
      <c r="W288" s="44"/>
      <c r="X288" s="95"/>
      <c r="Y288" s="44"/>
      <c r="Z288" s="44"/>
      <c r="AA288" s="44"/>
      <c r="AB288" s="44"/>
      <c r="AC288" s="44"/>
      <c r="AD288" s="44"/>
      <c r="AE288" s="44"/>
      <c r="AF288" s="44"/>
      <c r="AG288" s="44"/>
      <c r="AH288" s="44"/>
      <c r="AI288" s="44"/>
      <c r="AJ288" s="44"/>
      <c r="AK288" s="44"/>
      <c r="AL288" s="44"/>
    </row>
    <row r="289">
      <c r="A289" s="128"/>
      <c r="B289" s="44"/>
      <c r="C289" s="129"/>
      <c r="D289" s="44"/>
      <c r="E289" s="130"/>
      <c r="F289" s="99"/>
      <c r="G289" s="44"/>
      <c r="H289" s="44"/>
      <c r="I289" s="44"/>
      <c r="J289" s="44"/>
      <c r="K289" s="44"/>
      <c r="L289" s="44"/>
      <c r="M289" s="44"/>
      <c r="N289" s="44"/>
      <c r="O289" s="44"/>
      <c r="P289" s="44"/>
      <c r="Q289" s="44"/>
      <c r="R289" s="132"/>
      <c r="S289" s="44"/>
      <c r="T289" s="99"/>
      <c r="U289" s="99"/>
      <c r="V289" s="95"/>
      <c r="W289" s="44"/>
      <c r="X289" s="95"/>
      <c r="Y289" s="44"/>
      <c r="Z289" s="44"/>
      <c r="AA289" s="44"/>
      <c r="AB289" s="44"/>
      <c r="AC289" s="44"/>
      <c r="AD289" s="44"/>
      <c r="AE289" s="44"/>
      <c r="AF289" s="44"/>
      <c r="AG289" s="44"/>
      <c r="AH289" s="44"/>
      <c r="AI289" s="44"/>
      <c r="AJ289" s="44"/>
      <c r="AK289" s="44"/>
      <c r="AL289" s="44"/>
    </row>
    <row r="290">
      <c r="A290" s="128"/>
      <c r="B290" s="44"/>
      <c r="C290" s="129"/>
      <c r="D290" s="44"/>
      <c r="E290" s="130"/>
      <c r="F290" s="99"/>
      <c r="G290" s="44"/>
      <c r="H290" s="44"/>
      <c r="I290" s="44"/>
      <c r="J290" s="44"/>
      <c r="K290" s="44"/>
      <c r="L290" s="44"/>
      <c r="M290" s="44"/>
      <c r="N290" s="44"/>
      <c r="O290" s="44"/>
      <c r="P290" s="44"/>
      <c r="Q290" s="44"/>
      <c r="R290" s="132"/>
      <c r="S290" s="44"/>
      <c r="T290" s="99"/>
      <c r="U290" s="99"/>
      <c r="V290" s="95"/>
      <c r="W290" s="44"/>
      <c r="X290" s="95"/>
      <c r="Y290" s="44"/>
      <c r="Z290" s="44"/>
      <c r="AA290" s="44"/>
      <c r="AB290" s="44"/>
      <c r="AC290" s="44"/>
      <c r="AD290" s="44"/>
      <c r="AE290" s="44"/>
      <c r="AF290" s="44"/>
      <c r="AG290" s="44"/>
      <c r="AH290" s="44"/>
      <c r="AI290" s="44"/>
      <c r="AJ290" s="44"/>
      <c r="AK290" s="44"/>
      <c r="AL290" s="44"/>
    </row>
    <row r="291">
      <c r="A291" s="128"/>
      <c r="B291" s="44"/>
      <c r="C291" s="129"/>
      <c r="D291" s="44"/>
      <c r="E291" s="130"/>
      <c r="F291" s="99"/>
      <c r="G291" s="44"/>
      <c r="H291" s="44"/>
      <c r="I291" s="44"/>
      <c r="J291" s="44"/>
      <c r="K291" s="44"/>
      <c r="L291" s="44"/>
      <c r="M291" s="44"/>
      <c r="N291" s="44"/>
      <c r="O291" s="44"/>
      <c r="P291" s="44"/>
      <c r="Q291" s="44"/>
      <c r="R291" s="132"/>
      <c r="S291" s="44"/>
      <c r="T291" s="99"/>
      <c r="U291" s="99"/>
      <c r="V291" s="95"/>
      <c r="W291" s="44"/>
      <c r="X291" s="95"/>
      <c r="Y291" s="44"/>
      <c r="Z291" s="44"/>
      <c r="AA291" s="44"/>
      <c r="AB291" s="44"/>
      <c r="AC291" s="44"/>
      <c r="AD291" s="44"/>
      <c r="AE291" s="44"/>
      <c r="AF291" s="44"/>
      <c r="AG291" s="44"/>
      <c r="AH291" s="44"/>
      <c r="AI291" s="44"/>
      <c r="AJ291" s="44"/>
      <c r="AK291" s="44"/>
      <c r="AL291" s="44"/>
    </row>
    <row r="292">
      <c r="A292" s="128"/>
      <c r="B292" s="44"/>
      <c r="C292" s="129"/>
      <c r="D292" s="44"/>
      <c r="E292" s="130"/>
      <c r="F292" s="99"/>
      <c r="G292" s="44"/>
      <c r="H292" s="44"/>
      <c r="I292" s="44"/>
      <c r="J292" s="44"/>
      <c r="K292" s="44"/>
      <c r="L292" s="44"/>
      <c r="M292" s="44"/>
      <c r="N292" s="44"/>
      <c r="O292" s="44"/>
      <c r="P292" s="44"/>
      <c r="Q292" s="44"/>
      <c r="R292" s="132"/>
      <c r="S292" s="44"/>
      <c r="T292" s="99"/>
      <c r="U292" s="99"/>
      <c r="V292" s="95"/>
      <c r="W292" s="44"/>
      <c r="X292" s="95"/>
      <c r="Y292" s="44"/>
      <c r="Z292" s="44"/>
      <c r="AA292" s="44"/>
      <c r="AB292" s="44"/>
      <c r="AC292" s="44"/>
      <c r="AD292" s="44"/>
      <c r="AE292" s="44"/>
      <c r="AF292" s="44"/>
      <c r="AG292" s="44"/>
      <c r="AH292" s="44"/>
      <c r="AI292" s="44"/>
      <c r="AJ292" s="44"/>
      <c r="AK292" s="44"/>
      <c r="AL292" s="44"/>
    </row>
    <row r="293">
      <c r="A293" s="128"/>
      <c r="B293" s="44"/>
      <c r="C293" s="129"/>
      <c r="D293" s="44"/>
      <c r="E293" s="130"/>
      <c r="F293" s="99"/>
      <c r="G293" s="44"/>
      <c r="H293" s="44"/>
      <c r="I293" s="44"/>
      <c r="J293" s="44"/>
      <c r="K293" s="44"/>
      <c r="L293" s="44"/>
      <c r="M293" s="44"/>
      <c r="N293" s="44"/>
      <c r="O293" s="44"/>
      <c r="P293" s="44"/>
      <c r="Q293" s="44"/>
      <c r="R293" s="132"/>
      <c r="S293" s="44"/>
      <c r="T293" s="99"/>
      <c r="U293" s="99"/>
      <c r="V293" s="95"/>
      <c r="W293" s="44"/>
      <c r="X293" s="95"/>
      <c r="Y293" s="44"/>
      <c r="Z293" s="44"/>
      <c r="AA293" s="44"/>
      <c r="AB293" s="44"/>
      <c r="AC293" s="44"/>
      <c r="AD293" s="44"/>
      <c r="AE293" s="44"/>
      <c r="AF293" s="44"/>
      <c r="AG293" s="44"/>
      <c r="AH293" s="44"/>
      <c r="AI293" s="44"/>
      <c r="AJ293" s="44"/>
      <c r="AK293" s="44"/>
      <c r="AL293" s="44"/>
    </row>
    <row r="294">
      <c r="A294" s="128"/>
      <c r="B294" s="44"/>
      <c r="C294" s="129"/>
      <c r="D294" s="44"/>
      <c r="E294" s="130"/>
      <c r="F294" s="99"/>
      <c r="G294" s="44"/>
      <c r="H294" s="44"/>
      <c r="I294" s="44"/>
      <c r="J294" s="44"/>
      <c r="K294" s="44"/>
      <c r="L294" s="44"/>
      <c r="M294" s="44"/>
      <c r="N294" s="44"/>
      <c r="O294" s="44"/>
      <c r="P294" s="44"/>
      <c r="Q294" s="44"/>
      <c r="R294" s="132"/>
      <c r="S294" s="44"/>
      <c r="T294" s="99"/>
      <c r="U294" s="99"/>
      <c r="V294" s="95"/>
      <c r="W294" s="44"/>
      <c r="X294" s="95"/>
      <c r="Y294" s="44"/>
      <c r="Z294" s="44"/>
      <c r="AA294" s="44"/>
      <c r="AB294" s="44"/>
      <c r="AC294" s="44"/>
      <c r="AD294" s="44"/>
      <c r="AE294" s="44"/>
      <c r="AF294" s="44"/>
      <c r="AG294" s="44"/>
      <c r="AH294" s="44"/>
      <c r="AI294" s="44"/>
      <c r="AJ294" s="44"/>
      <c r="AK294" s="44"/>
      <c r="AL294" s="44"/>
    </row>
    <row r="295">
      <c r="A295" s="128"/>
      <c r="B295" s="44"/>
      <c r="C295" s="129"/>
      <c r="D295" s="44"/>
      <c r="E295" s="130"/>
      <c r="F295" s="99"/>
      <c r="G295" s="44"/>
      <c r="H295" s="44"/>
      <c r="I295" s="44"/>
      <c r="J295" s="44"/>
      <c r="K295" s="44"/>
      <c r="L295" s="44"/>
      <c r="M295" s="44"/>
      <c r="N295" s="44"/>
      <c r="O295" s="44"/>
      <c r="P295" s="44"/>
      <c r="Q295" s="44"/>
      <c r="R295" s="132"/>
      <c r="S295" s="44"/>
      <c r="T295" s="99"/>
      <c r="U295" s="99"/>
      <c r="V295" s="95"/>
      <c r="W295" s="44"/>
      <c r="X295" s="95"/>
      <c r="Y295" s="44"/>
      <c r="Z295" s="44"/>
      <c r="AA295" s="44"/>
      <c r="AB295" s="44"/>
      <c r="AC295" s="44"/>
      <c r="AD295" s="44"/>
      <c r="AE295" s="44"/>
      <c r="AF295" s="44"/>
      <c r="AG295" s="44"/>
      <c r="AH295" s="44"/>
      <c r="AI295" s="44"/>
      <c r="AJ295" s="44"/>
      <c r="AK295" s="44"/>
      <c r="AL295" s="44"/>
    </row>
    <row r="296">
      <c r="A296" s="128"/>
      <c r="B296" s="44"/>
      <c r="C296" s="129"/>
      <c r="D296" s="44"/>
      <c r="E296" s="130"/>
      <c r="F296" s="99"/>
      <c r="G296" s="44"/>
      <c r="H296" s="44"/>
      <c r="I296" s="44"/>
      <c r="J296" s="44"/>
      <c r="K296" s="44"/>
      <c r="L296" s="44"/>
      <c r="M296" s="44"/>
      <c r="N296" s="44"/>
      <c r="O296" s="44"/>
      <c r="P296" s="44"/>
      <c r="Q296" s="44"/>
      <c r="R296" s="132"/>
      <c r="S296" s="44"/>
      <c r="T296" s="99"/>
      <c r="U296" s="99"/>
      <c r="V296" s="95"/>
      <c r="W296" s="44"/>
      <c r="X296" s="95"/>
      <c r="Y296" s="44"/>
      <c r="Z296" s="44"/>
      <c r="AA296" s="44"/>
      <c r="AB296" s="44"/>
      <c r="AC296" s="44"/>
      <c r="AD296" s="44"/>
      <c r="AE296" s="44"/>
      <c r="AF296" s="44"/>
      <c r="AG296" s="44"/>
      <c r="AH296" s="44"/>
      <c r="AI296" s="44"/>
      <c r="AJ296" s="44"/>
      <c r="AK296" s="44"/>
      <c r="AL296" s="44"/>
    </row>
    <row r="297">
      <c r="A297" s="128"/>
      <c r="B297" s="44"/>
      <c r="C297" s="129"/>
      <c r="D297" s="44"/>
      <c r="E297" s="130"/>
      <c r="F297" s="99"/>
      <c r="G297" s="44"/>
      <c r="H297" s="44"/>
      <c r="I297" s="44"/>
      <c r="J297" s="44"/>
      <c r="K297" s="44"/>
      <c r="L297" s="44"/>
      <c r="M297" s="44"/>
      <c r="N297" s="44"/>
      <c r="O297" s="44"/>
      <c r="P297" s="44"/>
      <c r="Q297" s="44"/>
      <c r="R297" s="132"/>
      <c r="S297" s="44"/>
      <c r="T297" s="99"/>
      <c r="U297" s="99"/>
      <c r="V297" s="95"/>
      <c r="W297" s="44"/>
      <c r="X297" s="95"/>
      <c r="Y297" s="44"/>
      <c r="Z297" s="44"/>
      <c r="AA297" s="44"/>
      <c r="AB297" s="44"/>
      <c r="AC297" s="44"/>
      <c r="AD297" s="44"/>
      <c r="AE297" s="44"/>
      <c r="AF297" s="44"/>
      <c r="AG297" s="44"/>
      <c r="AH297" s="44"/>
      <c r="AI297" s="44"/>
      <c r="AJ297" s="44"/>
      <c r="AK297" s="44"/>
      <c r="AL297" s="44"/>
    </row>
    <row r="298">
      <c r="A298" s="128"/>
      <c r="B298" s="44"/>
      <c r="C298" s="129"/>
      <c r="D298" s="44"/>
      <c r="E298" s="130"/>
      <c r="F298" s="99"/>
      <c r="G298" s="44"/>
      <c r="H298" s="44"/>
      <c r="I298" s="44"/>
      <c r="J298" s="44"/>
      <c r="K298" s="44"/>
      <c r="L298" s="44"/>
      <c r="M298" s="44"/>
      <c r="N298" s="44"/>
      <c r="O298" s="44"/>
      <c r="P298" s="44"/>
      <c r="Q298" s="44"/>
      <c r="R298" s="132"/>
      <c r="S298" s="44"/>
      <c r="T298" s="99"/>
      <c r="U298" s="99"/>
      <c r="V298" s="95"/>
      <c r="W298" s="44"/>
      <c r="X298" s="95"/>
      <c r="Y298" s="44"/>
      <c r="Z298" s="44"/>
      <c r="AA298" s="44"/>
      <c r="AB298" s="44"/>
      <c r="AC298" s="44"/>
      <c r="AD298" s="44"/>
      <c r="AE298" s="44"/>
      <c r="AF298" s="44"/>
      <c r="AG298" s="44"/>
      <c r="AH298" s="44"/>
      <c r="AI298" s="44"/>
      <c r="AJ298" s="44"/>
      <c r="AK298" s="44"/>
      <c r="AL298" s="44"/>
    </row>
    <row r="299">
      <c r="A299" s="128"/>
      <c r="B299" s="44"/>
      <c r="C299" s="129"/>
      <c r="D299" s="44"/>
      <c r="E299" s="130"/>
      <c r="F299" s="99"/>
      <c r="G299" s="44"/>
      <c r="H299" s="44"/>
      <c r="I299" s="44"/>
      <c r="J299" s="44"/>
      <c r="K299" s="44"/>
      <c r="L299" s="44"/>
      <c r="M299" s="44"/>
      <c r="N299" s="44"/>
      <c r="O299" s="44"/>
      <c r="P299" s="44"/>
      <c r="Q299" s="44"/>
      <c r="R299" s="132"/>
      <c r="S299" s="44"/>
      <c r="T299" s="99"/>
      <c r="U299" s="99"/>
      <c r="V299" s="95"/>
      <c r="W299" s="44"/>
      <c r="X299" s="95"/>
      <c r="Y299" s="44"/>
      <c r="Z299" s="44"/>
      <c r="AA299" s="44"/>
      <c r="AB299" s="44"/>
      <c r="AC299" s="44"/>
      <c r="AD299" s="44"/>
      <c r="AE299" s="44"/>
      <c r="AF299" s="44"/>
      <c r="AG299" s="44"/>
      <c r="AH299" s="44"/>
      <c r="AI299" s="44"/>
      <c r="AJ299" s="44"/>
      <c r="AK299" s="44"/>
      <c r="AL299" s="44"/>
    </row>
    <row r="300">
      <c r="A300" s="128"/>
      <c r="B300" s="44"/>
      <c r="C300" s="129"/>
      <c r="D300" s="44"/>
      <c r="E300" s="130"/>
      <c r="F300" s="99"/>
      <c r="G300" s="44"/>
      <c r="H300" s="44"/>
      <c r="I300" s="44"/>
      <c r="J300" s="44"/>
      <c r="K300" s="44"/>
      <c r="L300" s="44"/>
      <c r="M300" s="44"/>
      <c r="N300" s="44"/>
      <c r="O300" s="44"/>
      <c r="P300" s="44"/>
      <c r="Q300" s="44"/>
      <c r="R300" s="132"/>
      <c r="S300" s="44"/>
      <c r="T300" s="99"/>
      <c r="U300" s="99"/>
      <c r="V300" s="95"/>
      <c r="W300" s="44"/>
      <c r="X300" s="95"/>
      <c r="Y300" s="44"/>
      <c r="Z300" s="44"/>
      <c r="AA300" s="44"/>
      <c r="AB300" s="44"/>
      <c r="AC300" s="44"/>
      <c r="AD300" s="44"/>
      <c r="AE300" s="44"/>
      <c r="AF300" s="44"/>
      <c r="AG300" s="44"/>
      <c r="AH300" s="44"/>
      <c r="AI300" s="44"/>
      <c r="AJ300" s="44"/>
      <c r="AK300" s="44"/>
      <c r="AL300" s="44"/>
    </row>
    <row r="301">
      <c r="A301" s="128"/>
      <c r="B301" s="44"/>
      <c r="C301" s="129"/>
      <c r="D301" s="44"/>
      <c r="E301" s="130"/>
      <c r="F301" s="99"/>
      <c r="G301" s="44"/>
      <c r="H301" s="44"/>
      <c r="I301" s="44"/>
      <c r="J301" s="44"/>
      <c r="K301" s="44"/>
      <c r="L301" s="44"/>
      <c r="M301" s="44"/>
      <c r="N301" s="44"/>
      <c r="O301" s="44"/>
      <c r="P301" s="44"/>
      <c r="Q301" s="44"/>
      <c r="R301" s="132"/>
      <c r="S301" s="44"/>
      <c r="T301" s="99"/>
      <c r="U301" s="99"/>
      <c r="V301" s="95"/>
      <c r="W301" s="44"/>
      <c r="X301" s="95"/>
      <c r="Y301" s="44"/>
      <c r="Z301" s="44"/>
      <c r="AA301" s="44"/>
      <c r="AB301" s="44"/>
      <c r="AC301" s="44"/>
      <c r="AD301" s="44"/>
      <c r="AE301" s="44"/>
      <c r="AF301" s="44"/>
      <c r="AG301" s="44"/>
      <c r="AH301" s="44"/>
      <c r="AI301" s="44"/>
      <c r="AJ301" s="44"/>
      <c r="AK301" s="44"/>
      <c r="AL301" s="44"/>
    </row>
    <row r="302">
      <c r="A302" s="128"/>
      <c r="B302" s="44"/>
      <c r="C302" s="129"/>
      <c r="D302" s="44"/>
      <c r="E302" s="130"/>
      <c r="F302" s="99"/>
      <c r="G302" s="44"/>
      <c r="H302" s="44"/>
      <c r="I302" s="44"/>
      <c r="J302" s="44"/>
      <c r="K302" s="44"/>
      <c r="L302" s="44"/>
      <c r="M302" s="44"/>
      <c r="N302" s="44"/>
      <c r="O302" s="44"/>
      <c r="P302" s="44"/>
      <c r="Q302" s="44"/>
      <c r="R302" s="132"/>
      <c r="S302" s="44"/>
      <c r="T302" s="99"/>
      <c r="U302" s="99"/>
      <c r="V302" s="95"/>
      <c r="W302" s="44"/>
      <c r="X302" s="95"/>
      <c r="Y302" s="44"/>
      <c r="Z302" s="44"/>
      <c r="AA302" s="44"/>
      <c r="AB302" s="44"/>
      <c r="AC302" s="44"/>
      <c r="AD302" s="44"/>
      <c r="AE302" s="44"/>
      <c r="AF302" s="44"/>
      <c r="AG302" s="44"/>
      <c r="AH302" s="44"/>
      <c r="AI302" s="44"/>
      <c r="AJ302" s="44"/>
      <c r="AK302" s="44"/>
      <c r="AL302" s="44"/>
    </row>
    <row r="303">
      <c r="A303" s="128"/>
      <c r="B303" s="44"/>
      <c r="C303" s="129"/>
      <c r="D303" s="44"/>
      <c r="E303" s="130"/>
      <c r="F303" s="99"/>
      <c r="G303" s="44"/>
      <c r="H303" s="44"/>
      <c r="I303" s="44"/>
      <c r="J303" s="44"/>
      <c r="K303" s="44"/>
      <c r="L303" s="44"/>
      <c r="M303" s="44"/>
      <c r="N303" s="44"/>
      <c r="O303" s="44"/>
      <c r="P303" s="44"/>
      <c r="Q303" s="44"/>
      <c r="R303" s="132"/>
      <c r="S303" s="44"/>
      <c r="T303" s="99"/>
      <c r="U303" s="99"/>
      <c r="V303" s="95"/>
      <c r="W303" s="44"/>
      <c r="X303" s="95"/>
      <c r="Y303" s="44"/>
      <c r="Z303" s="44"/>
      <c r="AA303" s="44"/>
      <c r="AB303" s="44"/>
      <c r="AC303" s="44"/>
      <c r="AD303" s="44"/>
      <c r="AE303" s="44"/>
      <c r="AF303" s="44"/>
      <c r="AG303" s="44"/>
      <c r="AH303" s="44"/>
      <c r="AI303" s="44"/>
      <c r="AJ303" s="44"/>
      <c r="AK303" s="44"/>
      <c r="AL303" s="44"/>
    </row>
    <row r="304">
      <c r="A304" s="128"/>
      <c r="B304" s="44"/>
      <c r="C304" s="129"/>
      <c r="D304" s="44"/>
      <c r="E304" s="130"/>
      <c r="F304" s="99"/>
      <c r="G304" s="44"/>
      <c r="H304" s="44"/>
      <c r="I304" s="44"/>
      <c r="J304" s="44"/>
      <c r="K304" s="44"/>
      <c r="L304" s="44"/>
      <c r="M304" s="44"/>
      <c r="N304" s="44"/>
      <c r="O304" s="44"/>
      <c r="P304" s="44"/>
      <c r="Q304" s="44"/>
      <c r="R304" s="132"/>
      <c r="S304" s="44"/>
      <c r="T304" s="99"/>
      <c r="U304" s="99"/>
      <c r="V304" s="95"/>
      <c r="W304" s="44"/>
      <c r="X304" s="95"/>
      <c r="Y304" s="44"/>
      <c r="Z304" s="44"/>
      <c r="AA304" s="44"/>
      <c r="AB304" s="44"/>
      <c r="AC304" s="44"/>
      <c r="AD304" s="44"/>
      <c r="AE304" s="44"/>
      <c r="AF304" s="44"/>
      <c r="AG304" s="44"/>
      <c r="AH304" s="44"/>
      <c r="AI304" s="44"/>
      <c r="AJ304" s="44"/>
      <c r="AK304" s="44"/>
      <c r="AL304" s="44"/>
    </row>
    <row r="305">
      <c r="A305" s="128"/>
      <c r="B305" s="44"/>
      <c r="C305" s="129"/>
      <c r="D305" s="44"/>
      <c r="E305" s="130"/>
      <c r="F305" s="99"/>
      <c r="G305" s="44"/>
      <c r="H305" s="44"/>
      <c r="I305" s="44"/>
      <c r="J305" s="44"/>
      <c r="K305" s="44"/>
      <c r="L305" s="44"/>
      <c r="M305" s="44"/>
      <c r="N305" s="44"/>
      <c r="O305" s="44"/>
      <c r="P305" s="44"/>
      <c r="Q305" s="44"/>
      <c r="R305" s="132"/>
      <c r="S305" s="44"/>
      <c r="T305" s="99"/>
      <c r="U305" s="99"/>
      <c r="V305" s="95"/>
      <c r="W305" s="44"/>
      <c r="X305" s="95"/>
      <c r="Y305" s="44"/>
      <c r="Z305" s="44"/>
      <c r="AA305" s="44"/>
      <c r="AB305" s="44"/>
      <c r="AC305" s="44"/>
      <c r="AD305" s="44"/>
      <c r="AE305" s="44"/>
      <c r="AF305" s="44"/>
      <c r="AG305" s="44"/>
      <c r="AH305" s="44"/>
      <c r="AI305" s="44"/>
      <c r="AJ305" s="44"/>
      <c r="AK305" s="44"/>
      <c r="AL305" s="44"/>
    </row>
    <row r="306">
      <c r="A306" s="128"/>
      <c r="B306" s="44"/>
      <c r="C306" s="129"/>
      <c r="D306" s="44"/>
      <c r="E306" s="130"/>
      <c r="F306" s="99"/>
      <c r="G306" s="44"/>
      <c r="H306" s="44"/>
      <c r="I306" s="44"/>
      <c r="J306" s="44"/>
      <c r="K306" s="44"/>
      <c r="L306" s="44"/>
      <c r="M306" s="44"/>
      <c r="N306" s="44"/>
      <c r="O306" s="44"/>
      <c r="P306" s="44"/>
      <c r="Q306" s="44"/>
      <c r="R306" s="132"/>
      <c r="S306" s="44"/>
      <c r="T306" s="99"/>
      <c r="U306" s="99"/>
      <c r="V306" s="95"/>
      <c r="W306" s="44"/>
      <c r="X306" s="95"/>
      <c r="Y306" s="44"/>
      <c r="Z306" s="44"/>
      <c r="AA306" s="44"/>
      <c r="AB306" s="44"/>
      <c r="AC306" s="44"/>
      <c r="AD306" s="44"/>
      <c r="AE306" s="44"/>
      <c r="AF306" s="44"/>
      <c r="AG306" s="44"/>
      <c r="AH306" s="44"/>
      <c r="AI306" s="44"/>
      <c r="AJ306" s="44"/>
      <c r="AK306" s="44"/>
      <c r="AL306" s="44"/>
    </row>
    <row r="307">
      <c r="A307" s="128"/>
      <c r="B307" s="44"/>
      <c r="C307" s="129"/>
      <c r="D307" s="44"/>
      <c r="E307" s="130"/>
      <c r="F307" s="99"/>
      <c r="G307" s="44"/>
      <c r="H307" s="44"/>
      <c r="I307" s="44"/>
      <c r="J307" s="44"/>
      <c r="K307" s="44"/>
      <c r="L307" s="44"/>
      <c r="M307" s="44"/>
      <c r="N307" s="44"/>
      <c r="O307" s="44"/>
      <c r="P307" s="44"/>
      <c r="Q307" s="44"/>
      <c r="R307" s="132"/>
      <c r="S307" s="44"/>
      <c r="T307" s="99"/>
      <c r="U307" s="99"/>
      <c r="V307" s="95"/>
      <c r="W307" s="44"/>
      <c r="X307" s="95"/>
      <c r="Y307" s="44"/>
      <c r="Z307" s="44"/>
      <c r="AA307" s="44"/>
      <c r="AB307" s="44"/>
      <c r="AC307" s="44"/>
      <c r="AD307" s="44"/>
      <c r="AE307" s="44"/>
      <c r="AF307" s="44"/>
      <c r="AG307" s="44"/>
      <c r="AH307" s="44"/>
      <c r="AI307" s="44"/>
      <c r="AJ307" s="44"/>
      <c r="AK307" s="44"/>
      <c r="AL307" s="44"/>
    </row>
    <row r="308">
      <c r="A308" s="128"/>
      <c r="B308" s="44"/>
      <c r="C308" s="129"/>
      <c r="D308" s="44"/>
      <c r="E308" s="130"/>
      <c r="F308" s="99"/>
      <c r="G308" s="44"/>
      <c r="H308" s="44"/>
      <c r="I308" s="44"/>
      <c r="J308" s="44"/>
      <c r="K308" s="44"/>
      <c r="L308" s="44"/>
      <c r="M308" s="44"/>
      <c r="N308" s="44"/>
      <c r="O308" s="44"/>
      <c r="P308" s="44"/>
      <c r="Q308" s="44"/>
      <c r="R308" s="132"/>
      <c r="S308" s="44"/>
      <c r="T308" s="99"/>
      <c r="U308" s="99"/>
      <c r="V308" s="95"/>
      <c r="W308" s="44"/>
      <c r="X308" s="95"/>
      <c r="Y308" s="44"/>
      <c r="Z308" s="44"/>
      <c r="AA308" s="44"/>
      <c r="AB308" s="44"/>
      <c r="AC308" s="44"/>
      <c r="AD308" s="44"/>
      <c r="AE308" s="44"/>
      <c r="AF308" s="44"/>
      <c r="AG308" s="44"/>
      <c r="AH308" s="44"/>
      <c r="AI308" s="44"/>
      <c r="AJ308" s="44"/>
      <c r="AK308" s="44"/>
      <c r="AL308" s="44"/>
    </row>
    <row r="309">
      <c r="A309" s="128"/>
      <c r="B309" s="44"/>
      <c r="C309" s="129"/>
      <c r="D309" s="44"/>
      <c r="E309" s="130"/>
      <c r="F309" s="99"/>
      <c r="G309" s="44"/>
      <c r="H309" s="44"/>
      <c r="I309" s="44"/>
      <c r="J309" s="44"/>
      <c r="K309" s="44"/>
      <c r="L309" s="44"/>
      <c r="M309" s="44"/>
      <c r="N309" s="44"/>
      <c r="O309" s="44"/>
      <c r="P309" s="44"/>
      <c r="Q309" s="44"/>
      <c r="R309" s="132"/>
      <c r="S309" s="44"/>
      <c r="T309" s="99"/>
      <c r="U309" s="99"/>
      <c r="V309" s="95"/>
      <c r="W309" s="44"/>
      <c r="X309" s="95"/>
      <c r="Y309" s="44"/>
      <c r="Z309" s="44"/>
      <c r="AA309" s="44"/>
      <c r="AB309" s="44"/>
      <c r="AC309" s="44"/>
      <c r="AD309" s="44"/>
      <c r="AE309" s="44"/>
      <c r="AF309" s="44"/>
      <c r="AG309" s="44"/>
      <c r="AH309" s="44"/>
      <c r="AI309" s="44"/>
      <c r="AJ309" s="44"/>
      <c r="AK309" s="44"/>
      <c r="AL309" s="44"/>
    </row>
    <row r="310">
      <c r="A310" s="128"/>
      <c r="B310" s="44"/>
      <c r="C310" s="129"/>
      <c r="D310" s="44"/>
      <c r="E310" s="130"/>
      <c r="F310" s="99"/>
      <c r="G310" s="44"/>
      <c r="H310" s="44"/>
      <c r="I310" s="44"/>
      <c r="J310" s="44"/>
      <c r="K310" s="44"/>
      <c r="L310" s="44"/>
      <c r="M310" s="44"/>
      <c r="N310" s="44"/>
      <c r="O310" s="44"/>
      <c r="P310" s="44"/>
      <c r="Q310" s="44"/>
      <c r="R310" s="132"/>
      <c r="S310" s="44"/>
      <c r="T310" s="99"/>
      <c r="U310" s="99"/>
      <c r="V310" s="95"/>
      <c r="W310" s="44"/>
      <c r="X310" s="95"/>
      <c r="Y310" s="44"/>
      <c r="Z310" s="44"/>
      <c r="AA310" s="44"/>
      <c r="AB310" s="44"/>
      <c r="AC310" s="44"/>
      <c r="AD310" s="44"/>
      <c r="AE310" s="44"/>
      <c r="AF310" s="44"/>
      <c r="AG310" s="44"/>
      <c r="AH310" s="44"/>
      <c r="AI310" s="44"/>
      <c r="AJ310" s="44"/>
      <c r="AK310" s="44"/>
      <c r="AL310" s="44"/>
    </row>
    <row r="311">
      <c r="A311" s="128"/>
      <c r="B311" s="44"/>
      <c r="C311" s="129"/>
      <c r="D311" s="44"/>
      <c r="E311" s="130"/>
      <c r="F311" s="99"/>
      <c r="G311" s="44"/>
      <c r="H311" s="44"/>
      <c r="I311" s="44"/>
      <c r="J311" s="44"/>
      <c r="K311" s="44"/>
      <c r="L311" s="44"/>
      <c r="M311" s="44"/>
      <c r="N311" s="44"/>
      <c r="O311" s="44"/>
      <c r="P311" s="44"/>
      <c r="Q311" s="44"/>
      <c r="R311" s="132"/>
      <c r="S311" s="44"/>
      <c r="T311" s="99"/>
      <c r="U311" s="99"/>
      <c r="V311" s="95"/>
      <c r="W311" s="44"/>
      <c r="X311" s="95"/>
      <c r="Y311" s="44"/>
      <c r="Z311" s="44"/>
      <c r="AA311" s="44"/>
      <c r="AB311" s="44"/>
      <c r="AC311" s="44"/>
      <c r="AD311" s="44"/>
      <c r="AE311" s="44"/>
      <c r="AF311" s="44"/>
      <c r="AG311" s="44"/>
      <c r="AH311" s="44"/>
      <c r="AI311" s="44"/>
      <c r="AJ311" s="44"/>
      <c r="AK311" s="44"/>
      <c r="AL311" s="44"/>
    </row>
    <row r="312">
      <c r="A312" s="128"/>
      <c r="B312" s="44"/>
      <c r="C312" s="129"/>
      <c r="D312" s="44"/>
      <c r="E312" s="130"/>
      <c r="F312" s="99"/>
      <c r="G312" s="44"/>
      <c r="H312" s="44"/>
      <c r="I312" s="44"/>
      <c r="J312" s="44"/>
      <c r="K312" s="44"/>
      <c r="L312" s="44"/>
      <c r="M312" s="44"/>
      <c r="N312" s="44"/>
      <c r="O312" s="44"/>
      <c r="P312" s="44"/>
      <c r="Q312" s="44"/>
      <c r="R312" s="132"/>
      <c r="S312" s="44"/>
      <c r="T312" s="99"/>
      <c r="U312" s="99"/>
      <c r="V312" s="95"/>
      <c r="W312" s="44"/>
      <c r="X312" s="95"/>
      <c r="Y312" s="44"/>
      <c r="Z312" s="44"/>
      <c r="AA312" s="44"/>
      <c r="AB312" s="44"/>
      <c r="AC312" s="44"/>
      <c r="AD312" s="44"/>
      <c r="AE312" s="44"/>
      <c r="AF312" s="44"/>
      <c r="AG312" s="44"/>
      <c r="AH312" s="44"/>
      <c r="AI312" s="44"/>
      <c r="AJ312" s="44"/>
      <c r="AK312" s="44"/>
      <c r="AL312" s="44"/>
    </row>
    <row r="313">
      <c r="A313" s="128"/>
      <c r="B313" s="44"/>
      <c r="C313" s="129"/>
      <c r="D313" s="44"/>
      <c r="E313" s="130"/>
      <c r="F313" s="99"/>
      <c r="G313" s="44"/>
      <c r="H313" s="44"/>
      <c r="I313" s="44"/>
      <c r="J313" s="44"/>
      <c r="K313" s="44"/>
      <c r="L313" s="44"/>
      <c r="M313" s="44"/>
      <c r="N313" s="44"/>
      <c r="O313" s="44"/>
      <c r="P313" s="44"/>
      <c r="Q313" s="44"/>
      <c r="R313" s="132"/>
      <c r="S313" s="44"/>
      <c r="T313" s="99"/>
      <c r="U313" s="99"/>
      <c r="V313" s="95"/>
      <c r="W313" s="44"/>
      <c r="X313" s="95"/>
      <c r="Y313" s="44"/>
      <c r="Z313" s="44"/>
      <c r="AA313" s="44"/>
      <c r="AB313" s="44"/>
      <c r="AC313" s="44"/>
      <c r="AD313" s="44"/>
      <c r="AE313" s="44"/>
      <c r="AF313" s="44"/>
      <c r="AG313" s="44"/>
      <c r="AH313" s="44"/>
      <c r="AI313" s="44"/>
      <c r="AJ313" s="44"/>
      <c r="AK313" s="44"/>
      <c r="AL313" s="44"/>
    </row>
    <row r="314">
      <c r="A314" s="128"/>
      <c r="B314" s="44"/>
      <c r="C314" s="129"/>
      <c r="D314" s="44"/>
      <c r="E314" s="130"/>
      <c r="F314" s="99"/>
      <c r="G314" s="44"/>
      <c r="H314" s="44"/>
      <c r="I314" s="44"/>
      <c r="J314" s="44"/>
      <c r="K314" s="44"/>
      <c r="L314" s="44"/>
      <c r="M314" s="44"/>
      <c r="N314" s="44"/>
      <c r="O314" s="44"/>
      <c r="P314" s="44"/>
      <c r="Q314" s="44"/>
      <c r="R314" s="132"/>
      <c r="S314" s="44"/>
      <c r="T314" s="99"/>
      <c r="U314" s="99"/>
      <c r="V314" s="95"/>
      <c r="W314" s="44"/>
      <c r="X314" s="95"/>
      <c r="Y314" s="44"/>
      <c r="Z314" s="44"/>
      <c r="AA314" s="44"/>
      <c r="AB314" s="44"/>
      <c r="AC314" s="44"/>
      <c r="AD314" s="44"/>
      <c r="AE314" s="44"/>
      <c r="AF314" s="44"/>
      <c r="AG314" s="44"/>
      <c r="AH314" s="44"/>
      <c r="AI314" s="44"/>
      <c r="AJ314" s="44"/>
      <c r="AK314" s="44"/>
      <c r="AL314" s="44"/>
    </row>
    <row r="315">
      <c r="A315" s="128"/>
      <c r="B315" s="44"/>
      <c r="C315" s="129"/>
      <c r="D315" s="44"/>
      <c r="E315" s="130"/>
      <c r="F315" s="99"/>
      <c r="G315" s="44"/>
      <c r="H315" s="44"/>
      <c r="I315" s="44"/>
      <c r="J315" s="44"/>
      <c r="K315" s="44"/>
      <c r="L315" s="44"/>
      <c r="M315" s="44"/>
      <c r="N315" s="44"/>
      <c r="O315" s="44"/>
      <c r="P315" s="44"/>
      <c r="Q315" s="44"/>
      <c r="R315" s="132"/>
      <c r="S315" s="44"/>
      <c r="T315" s="99"/>
      <c r="U315" s="99"/>
      <c r="V315" s="95"/>
      <c r="W315" s="44"/>
      <c r="X315" s="95"/>
      <c r="Y315" s="44"/>
      <c r="Z315" s="44"/>
      <c r="AA315" s="44"/>
      <c r="AB315" s="44"/>
      <c r="AC315" s="44"/>
      <c r="AD315" s="44"/>
      <c r="AE315" s="44"/>
      <c r="AF315" s="44"/>
      <c r="AG315" s="44"/>
      <c r="AH315" s="44"/>
      <c r="AI315" s="44"/>
      <c r="AJ315" s="44"/>
      <c r="AK315" s="44"/>
      <c r="AL315" s="44"/>
    </row>
    <row r="316">
      <c r="A316" s="128"/>
      <c r="B316" s="44"/>
      <c r="C316" s="129"/>
      <c r="D316" s="44"/>
      <c r="E316" s="130"/>
      <c r="F316" s="99"/>
      <c r="G316" s="44"/>
      <c r="H316" s="44"/>
      <c r="I316" s="44"/>
      <c r="J316" s="44"/>
      <c r="K316" s="44"/>
      <c r="L316" s="44"/>
      <c r="M316" s="44"/>
      <c r="N316" s="44"/>
      <c r="O316" s="44"/>
      <c r="P316" s="44"/>
      <c r="Q316" s="44"/>
      <c r="R316" s="132"/>
      <c r="S316" s="44"/>
      <c r="T316" s="99"/>
      <c r="U316" s="99"/>
      <c r="V316" s="95"/>
      <c r="W316" s="44"/>
      <c r="X316" s="95"/>
      <c r="Y316" s="44"/>
      <c r="Z316" s="44"/>
      <c r="AA316" s="44"/>
      <c r="AB316" s="44"/>
      <c r="AC316" s="44"/>
      <c r="AD316" s="44"/>
      <c r="AE316" s="44"/>
      <c r="AF316" s="44"/>
      <c r="AG316" s="44"/>
      <c r="AH316" s="44"/>
      <c r="AI316" s="44"/>
      <c r="AJ316" s="44"/>
      <c r="AK316" s="44"/>
      <c r="AL316" s="44"/>
    </row>
    <row r="317">
      <c r="A317" s="128"/>
      <c r="B317" s="44"/>
      <c r="C317" s="129"/>
      <c r="D317" s="44"/>
      <c r="E317" s="130"/>
      <c r="F317" s="99"/>
      <c r="G317" s="44"/>
      <c r="H317" s="44"/>
      <c r="I317" s="44"/>
      <c r="J317" s="44"/>
      <c r="K317" s="44"/>
      <c r="L317" s="44"/>
      <c r="M317" s="44"/>
      <c r="N317" s="44"/>
      <c r="O317" s="44"/>
      <c r="P317" s="44"/>
      <c r="Q317" s="44"/>
      <c r="R317" s="132"/>
      <c r="S317" s="44"/>
      <c r="T317" s="99"/>
      <c r="U317" s="99"/>
      <c r="V317" s="95"/>
      <c r="W317" s="44"/>
      <c r="X317" s="95"/>
      <c r="Y317" s="44"/>
      <c r="Z317" s="44"/>
      <c r="AA317" s="44"/>
      <c r="AB317" s="44"/>
      <c r="AC317" s="44"/>
      <c r="AD317" s="44"/>
      <c r="AE317" s="44"/>
      <c r="AF317" s="44"/>
      <c r="AG317" s="44"/>
      <c r="AH317" s="44"/>
      <c r="AI317" s="44"/>
      <c r="AJ317" s="44"/>
      <c r="AK317" s="44"/>
      <c r="AL317" s="44"/>
    </row>
    <row r="318">
      <c r="A318" s="128"/>
      <c r="B318" s="44"/>
      <c r="C318" s="129"/>
      <c r="D318" s="44"/>
      <c r="E318" s="130"/>
      <c r="F318" s="99"/>
      <c r="G318" s="44"/>
      <c r="H318" s="44"/>
      <c r="I318" s="44"/>
      <c r="J318" s="44"/>
      <c r="K318" s="44"/>
      <c r="L318" s="44"/>
      <c r="M318" s="44"/>
      <c r="N318" s="44"/>
      <c r="O318" s="44"/>
      <c r="P318" s="44"/>
      <c r="Q318" s="44"/>
      <c r="R318" s="132"/>
      <c r="S318" s="44"/>
      <c r="T318" s="99"/>
      <c r="U318" s="99"/>
      <c r="V318" s="95"/>
      <c r="W318" s="44"/>
      <c r="X318" s="95"/>
      <c r="Y318" s="44"/>
      <c r="Z318" s="44"/>
      <c r="AA318" s="44"/>
      <c r="AB318" s="44"/>
      <c r="AC318" s="44"/>
      <c r="AD318" s="44"/>
      <c r="AE318" s="44"/>
      <c r="AF318" s="44"/>
      <c r="AG318" s="44"/>
      <c r="AH318" s="44"/>
      <c r="AI318" s="44"/>
      <c r="AJ318" s="44"/>
      <c r="AK318" s="44"/>
      <c r="AL318" s="44"/>
    </row>
    <row r="319">
      <c r="A319" s="128"/>
      <c r="B319" s="44"/>
      <c r="C319" s="129"/>
      <c r="D319" s="44"/>
      <c r="E319" s="130"/>
      <c r="F319" s="99"/>
      <c r="G319" s="44"/>
      <c r="H319" s="44"/>
      <c r="I319" s="44"/>
      <c r="J319" s="44"/>
      <c r="K319" s="44"/>
      <c r="L319" s="44"/>
      <c r="M319" s="44"/>
      <c r="N319" s="44"/>
      <c r="O319" s="44"/>
      <c r="P319" s="44"/>
      <c r="Q319" s="44"/>
      <c r="R319" s="132"/>
      <c r="S319" s="44"/>
      <c r="T319" s="99"/>
      <c r="U319" s="99"/>
      <c r="V319" s="95"/>
      <c r="W319" s="44"/>
      <c r="X319" s="95"/>
      <c r="Y319" s="44"/>
      <c r="Z319" s="44"/>
      <c r="AA319" s="44"/>
      <c r="AB319" s="44"/>
      <c r="AC319" s="44"/>
      <c r="AD319" s="44"/>
      <c r="AE319" s="44"/>
      <c r="AF319" s="44"/>
      <c r="AG319" s="44"/>
      <c r="AH319" s="44"/>
      <c r="AI319" s="44"/>
      <c r="AJ319" s="44"/>
      <c r="AK319" s="44"/>
      <c r="AL319" s="44"/>
    </row>
    <row r="320">
      <c r="A320" s="128"/>
      <c r="B320" s="44"/>
      <c r="C320" s="129"/>
      <c r="D320" s="44"/>
      <c r="E320" s="130"/>
      <c r="F320" s="99"/>
      <c r="G320" s="44"/>
      <c r="H320" s="44"/>
      <c r="I320" s="44"/>
      <c r="J320" s="44"/>
      <c r="K320" s="44"/>
      <c r="L320" s="44"/>
      <c r="M320" s="44"/>
      <c r="N320" s="44"/>
      <c r="O320" s="44"/>
      <c r="P320" s="44"/>
      <c r="Q320" s="44"/>
      <c r="R320" s="132"/>
      <c r="S320" s="44"/>
      <c r="T320" s="99"/>
      <c r="U320" s="99"/>
      <c r="V320" s="95"/>
      <c r="W320" s="44"/>
      <c r="X320" s="95"/>
      <c r="Y320" s="44"/>
      <c r="Z320" s="44"/>
      <c r="AA320" s="44"/>
      <c r="AB320" s="44"/>
      <c r="AC320" s="44"/>
      <c r="AD320" s="44"/>
      <c r="AE320" s="44"/>
      <c r="AF320" s="44"/>
      <c r="AG320" s="44"/>
      <c r="AH320" s="44"/>
      <c r="AI320" s="44"/>
      <c r="AJ320" s="44"/>
      <c r="AK320" s="44"/>
      <c r="AL320" s="44"/>
    </row>
    <row r="321">
      <c r="A321" s="128"/>
      <c r="B321" s="44"/>
      <c r="C321" s="129"/>
      <c r="D321" s="44"/>
      <c r="E321" s="130"/>
      <c r="F321" s="99"/>
      <c r="G321" s="44"/>
      <c r="H321" s="44"/>
      <c r="I321" s="44"/>
      <c r="J321" s="44"/>
      <c r="K321" s="44"/>
      <c r="L321" s="44"/>
      <c r="M321" s="44"/>
      <c r="N321" s="44"/>
      <c r="O321" s="44"/>
      <c r="P321" s="44"/>
      <c r="Q321" s="44"/>
      <c r="R321" s="132"/>
      <c r="S321" s="44"/>
      <c r="T321" s="99"/>
      <c r="U321" s="99"/>
      <c r="V321" s="95"/>
      <c r="W321" s="44"/>
      <c r="X321" s="95"/>
      <c r="Y321" s="44"/>
      <c r="Z321" s="44"/>
      <c r="AA321" s="44"/>
      <c r="AB321" s="44"/>
      <c r="AC321" s="44"/>
      <c r="AD321" s="44"/>
      <c r="AE321" s="44"/>
      <c r="AF321" s="44"/>
      <c r="AG321" s="44"/>
      <c r="AH321" s="44"/>
      <c r="AI321" s="44"/>
      <c r="AJ321" s="44"/>
      <c r="AK321" s="44"/>
      <c r="AL321" s="44"/>
    </row>
    <row r="322">
      <c r="A322" s="128"/>
      <c r="B322" s="44"/>
      <c r="C322" s="129"/>
      <c r="D322" s="44"/>
      <c r="E322" s="130"/>
      <c r="F322" s="99"/>
      <c r="G322" s="44"/>
      <c r="H322" s="44"/>
      <c r="I322" s="44"/>
      <c r="J322" s="44"/>
      <c r="K322" s="44"/>
      <c r="L322" s="44"/>
      <c r="M322" s="44"/>
      <c r="N322" s="44"/>
      <c r="O322" s="44"/>
      <c r="P322" s="44"/>
      <c r="Q322" s="44"/>
      <c r="R322" s="132"/>
      <c r="S322" s="44"/>
      <c r="T322" s="99"/>
      <c r="U322" s="99"/>
      <c r="V322" s="95"/>
      <c r="W322" s="44"/>
      <c r="X322" s="95"/>
      <c r="Y322" s="44"/>
      <c r="Z322" s="44"/>
      <c r="AA322" s="44"/>
      <c r="AB322" s="44"/>
      <c r="AC322" s="44"/>
      <c r="AD322" s="44"/>
      <c r="AE322" s="44"/>
      <c r="AF322" s="44"/>
      <c r="AG322" s="44"/>
      <c r="AH322" s="44"/>
      <c r="AI322" s="44"/>
      <c r="AJ322" s="44"/>
      <c r="AK322" s="44"/>
      <c r="AL322" s="44"/>
    </row>
    <row r="323">
      <c r="A323" s="128"/>
      <c r="B323" s="44"/>
      <c r="C323" s="129"/>
      <c r="D323" s="44"/>
      <c r="E323" s="130"/>
      <c r="F323" s="99"/>
      <c r="G323" s="44"/>
      <c r="H323" s="44"/>
      <c r="I323" s="44"/>
      <c r="J323" s="44"/>
      <c r="K323" s="44"/>
      <c r="L323" s="44"/>
      <c r="M323" s="44"/>
      <c r="N323" s="44"/>
      <c r="O323" s="44"/>
      <c r="P323" s="44"/>
      <c r="Q323" s="44"/>
      <c r="R323" s="132"/>
      <c r="S323" s="44"/>
      <c r="T323" s="99"/>
      <c r="U323" s="99"/>
      <c r="V323" s="95"/>
      <c r="W323" s="44"/>
      <c r="X323" s="95"/>
      <c r="Y323" s="44"/>
      <c r="Z323" s="44"/>
      <c r="AA323" s="44"/>
      <c r="AB323" s="44"/>
      <c r="AC323" s="44"/>
      <c r="AD323" s="44"/>
      <c r="AE323" s="44"/>
      <c r="AF323" s="44"/>
      <c r="AG323" s="44"/>
      <c r="AH323" s="44"/>
      <c r="AI323" s="44"/>
      <c r="AJ323" s="44"/>
      <c r="AK323" s="44"/>
      <c r="AL323" s="44"/>
    </row>
    <row r="324">
      <c r="A324" s="128"/>
      <c r="B324" s="44"/>
      <c r="C324" s="129"/>
      <c r="D324" s="44"/>
      <c r="E324" s="130"/>
      <c r="F324" s="99"/>
      <c r="G324" s="44"/>
      <c r="H324" s="44"/>
      <c r="I324" s="44"/>
      <c r="J324" s="44"/>
      <c r="K324" s="44"/>
      <c r="L324" s="44"/>
      <c r="M324" s="44"/>
      <c r="N324" s="44"/>
      <c r="O324" s="44"/>
      <c r="P324" s="44"/>
      <c r="Q324" s="44"/>
      <c r="R324" s="132"/>
      <c r="S324" s="44"/>
      <c r="T324" s="99"/>
      <c r="U324" s="99"/>
      <c r="V324" s="95"/>
      <c r="W324" s="44"/>
      <c r="X324" s="95"/>
      <c r="Y324" s="44"/>
      <c r="Z324" s="44"/>
      <c r="AA324" s="44"/>
      <c r="AB324" s="44"/>
      <c r="AC324" s="44"/>
      <c r="AD324" s="44"/>
      <c r="AE324" s="44"/>
      <c r="AF324" s="44"/>
      <c r="AG324" s="44"/>
      <c r="AH324" s="44"/>
      <c r="AI324" s="44"/>
      <c r="AJ324" s="44"/>
      <c r="AK324" s="44"/>
      <c r="AL324" s="44"/>
    </row>
    <row r="325">
      <c r="A325" s="128"/>
      <c r="B325" s="44"/>
      <c r="C325" s="129"/>
      <c r="D325" s="44"/>
      <c r="E325" s="130"/>
      <c r="F325" s="99"/>
      <c r="G325" s="44"/>
      <c r="H325" s="44"/>
      <c r="I325" s="44"/>
      <c r="J325" s="44"/>
      <c r="K325" s="44"/>
      <c r="L325" s="44"/>
      <c r="M325" s="44"/>
      <c r="N325" s="44"/>
      <c r="O325" s="44"/>
      <c r="P325" s="44"/>
      <c r="Q325" s="44"/>
      <c r="R325" s="132"/>
      <c r="S325" s="44"/>
      <c r="T325" s="99"/>
      <c r="U325" s="99"/>
      <c r="V325" s="95"/>
      <c r="W325" s="44"/>
      <c r="X325" s="95"/>
      <c r="Y325" s="44"/>
      <c r="Z325" s="44"/>
      <c r="AA325" s="44"/>
      <c r="AB325" s="44"/>
      <c r="AC325" s="44"/>
      <c r="AD325" s="44"/>
      <c r="AE325" s="44"/>
      <c r="AF325" s="44"/>
      <c r="AG325" s="44"/>
      <c r="AH325" s="44"/>
      <c r="AI325" s="44"/>
      <c r="AJ325" s="44"/>
      <c r="AK325" s="44"/>
      <c r="AL325" s="44"/>
    </row>
    <row r="326">
      <c r="A326" s="128"/>
      <c r="B326" s="44"/>
      <c r="C326" s="129"/>
      <c r="D326" s="44"/>
      <c r="E326" s="130"/>
      <c r="F326" s="99"/>
      <c r="G326" s="44"/>
      <c r="H326" s="44"/>
      <c r="I326" s="44"/>
      <c r="J326" s="44"/>
      <c r="K326" s="44"/>
      <c r="L326" s="44"/>
      <c r="M326" s="44"/>
      <c r="N326" s="44"/>
      <c r="O326" s="44"/>
      <c r="P326" s="44"/>
      <c r="Q326" s="44"/>
      <c r="R326" s="132"/>
      <c r="S326" s="44"/>
      <c r="T326" s="99"/>
      <c r="U326" s="99"/>
      <c r="V326" s="95"/>
      <c r="W326" s="44"/>
      <c r="X326" s="95"/>
      <c r="Y326" s="44"/>
      <c r="Z326" s="44"/>
      <c r="AA326" s="44"/>
      <c r="AB326" s="44"/>
      <c r="AC326" s="44"/>
      <c r="AD326" s="44"/>
      <c r="AE326" s="44"/>
      <c r="AF326" s="44"/>
      <c r="AG326" s="44"/>
      <c r="AH326" s="44"/>
      <c r="AI326" s="44"/>
      <c r="AJ326" s="44"/>
      <c r="AK326" s="44"/>
      <c r="AL326" s="44"/>
    </row>
    <row r="327">
      <c r="A327" s="128"/>
      <c r="B327" s="44"/>
      <c r="C327" s="129"/>
      <c r="D327" s="44"/>
      <c r="E327" s="130"/>
      <c r="F327" s="99"/>
      <c r="G327" s="44"/>
      <c r="H327" s="44"/>
      <c r="I327" s="44"/>
      <c r="J327" s="44"/>
      <c r="K327" s="44"/>
      <c r="L327" s="44"/>
      <c r="M327" s="44"/>
      <c r="N327" s="44"/>
      <c r="O327" s="44"/>
      <c r="P327" s="44"/>
      <c r="Q327" s="44"/>
      <c r="R327" s="132"/>
      <c r="S327" s="44"/>
      <c r="T327" s="99"/>
      <c r="U327" s="99"/>
      <c r="V327" s="95"/>
      <c r="W327" s="44"/>
      <c r="X327" s="95"/>
      <c r="Y327" s="44"/>
      <c r="Z327" s="44"/>
      <c r="AA327" s="44"/>
      <c r="AB327" s="44"/>
      <c r="AC327" s="44"/>
      <c r="AD327" s="44"/>
      <c r="AE327" s="44"/>
      <c r="AF327" s="44"/>
      <c r="AG327" s="44"/>
      <c r="AH327" s="44"/>
      <c r="AI327" s="44"/>
      <c r="AJ327" s="44"/>
      <c r="AK327" s="44"/>
      <c r="AL327" s="44"/>
    </row>
    <row r="328">
      <c r="A328" s="128"/>
      <c r="B328" s="44"/>
      <c r="C328" s="129"/>
      <c r="D328" s="44"/>
      <c r="E328" s="130"/>
      <c r="F328" s="99"/>
      <c r="G328" s="44"/>
      <c r="H328" s="44"/>
      <c r="I328" s="44"/>
      <c r="J328" s="44"/>
      <c r="K328" s="44"/>
      <c r="L328" s="44"/>
      <c r="M328" s="44"/>
      <c r="N328" s="44"/>
      <c r="O328" s="44"/>
      <c r="P328" s="44"/>
      <c r="Q328" s="44"/>
      <c r="R328" s="132"/>
      <c r="S328" s="44"/>
      <c r="T328" s="99"/>
      <c r="U328" s="99"/>
      <c r="V328" s="95"/>
      <c r="W328" s="44"/>
      <c r="X328" s="95"/>
      <c r="Y328" s="44"/>
      <c r="Z328" s="44"/>
      <c r="AA328" s="44"/>
      <c r="AB328" s="44"/>
      <c r="AC328" s="44"/>
      <c r="AD328" s="44"/>
      <c r="AE328" s="44"/>
      <c r="AF328" s="44"/>
      <c r="AG328" s="44"/>
      <c r="AH328" s="44"/>
      <c r="AI328" s="44"/>
      <c r="AJ328" s="44"/>
      <c r="AK328" s="44"/>
      <c r="AL328" s="44"/>
    </row>
    <row r="329">
      <c r="A329" s="128"/>
      <c r="B329" s="44"/>
      <c r="C329" s="129"/>
      <c r="D329" s="44"/>
      <c r="E329" s="130"/>
      <c r="F329" s="99"/>
      <c r="G329" s="44"/>
      <c r="H329" s="44"/>
      <c r="I329" s="44"/>
      <c r="J329" s="44"/>
      <c r="K329" s="44"/>
      <c r="L329" s="44"/>
      <c r="M329" s="44"/>
      <c r="N329" s="44"/>
      <c r="O329" s="44"/>
      <c r="P329" s="44"/>
      <c r="Q329" s="44"/>
      <c r="R329" s="132"/>
      <c r="S329" s="44"/>
      <c r="T329" s="99"/>
      <c r="U329" s="99"/>
      <c r="V329" s="95"/>
      <c r="W329" s="44"/>
      <c r="X329" s="95"/>
      <c r="Y329" s="44"/>
      <c r="Z329" s="44"/>
      <c r="AA329" s="44"/>
      <c r="AB329" s="44"/>
      <c r="AC329" s="44"/>
      <c r="AD329" s="44"/>
      <c r="AE329" s="44"/>
      <c r="AF329" s="44"/>
      <c r="AG329" s="44"/>
      <c r="AH329" s="44"/>
      <c r="AI329" s="44"/>
      <c r="AJ329" s="44"/>
      <c r="AK329" s="44"/>
      <c r="AL329" s="44"/>
    </row>
    <row r="330">
      <c r="A330" s="128"/>
      <c r="B330" s="44"/>
      <c r="C330" s="129"/>
      <c r="D330" s="44"/>
      <c r="E330" s="130"/>
      <c r="F330" s="99"/>
      <c r="G330" s="44"/>
      <c r="H330" s="44"/>
      <c r="I330" s="44"/>
      <c r="J330" s="44"/>
      <c r="K330" s="44"/>
      <c r="L330" s="44"/>
      <c r="M330" s="44"/>
      <c r="N330" s="44"/>
      <c r="O330" s="44"/>
      <c r="P330" s="44"/>
      <c r="Q330" s="44"/>
      <c r="R330" s="132"/>
      <c r="S330" s="44"/>
      <c r="T330" s="99"/>
      <c r="U330" s="99"/>
      <c r="V330" s="95"/>
      <c r="W330" s="44"/>
      <c r="X330" s="95"/>
      <c r="Y330" s="44"/>
      <c r="Z330" s="44"/>
      <c r="AA330" s="44"/>
      <c r="AB330" s="44"/>
      <c r="AC330" s="44"/>
      <c r="AD330" s="44"/>
      <c r="AE330" s="44"/>
      <c r="AF330" s="44"/>
      <c r="AG330" s="44"/>
      <c r="AH330" s="44"/>
      <c r="AI330" s="44"/>
      <c r="AJ330" s="44"/>
      <c r="AK330" s="44"/>
      <c r="AL330" s="44"/>
    </row>
    <row r="331">
      <c r="A331" s="128"/>
      <c r="B331" s="44"/>
      <c r="C331" s="129"/>
      <c r="D331" s="44"/>
      <c r="E331" s="130"/>
      <c r="F331" s="99"/>
      <c r="G331" s="44"/>
      <c r="H331" s="44"/>
      <c r="I331" s="44"/>
      <c r="J331" s="44"/>
      <c r="K331" s="44"/>
      <c r="L331" s="44"/>
      <c r="M331" s="44"/>
      <c r="N331" s="44"/>
      <c r="O331" s="44"/>
      <c r="P331" s="44"/>
      <c r="Q331" s="44"/>
      <c r="R331" s="132"/>
      <c r="S331" s="44"/>
      <c r="T331" s="99"/>
      <c r="U331" s="99"/>
      <c r="V331" s="95"/>
      <c r="W331" s="44"/>
      <c r="X331" s="95"/>
      <c r="Y331" s="44"/>
      <c r="Z331" s="44"/>
      <c r="AA331" s="44"/>
      <c r="AB331" s="44"/>
      <c r="AC331" s="44"/>
      <c r="AD331" s="44"/>
      <c r="AE331" s="44"/>
      <c r="AF331" s="44"/>
      <c r="AG331" s="44"/>
      <c r="AH331" s="44"/>
      <c r="AI331" s="44"/>
      <c r="AJ331" s="44"/>
      <c r="AK331" s="44"/>
      <c r="AL331" s="44"/>
    </row>
    <row r="332">
      <c r="A332" s="128"/>
      <c r="B332" s="44"/>
      <c r="C332" s="129"/>
      <c r="D332" s="44"/>
      <c r="E332" s="130"/>
      <c r="F332" s="99"/>
      <c r="G332" s="44"/>
      <c r="H332" s="44"/>
      <c r="I332" s="44"/>
      <c r="J332" s="44"/>
      <c r="K332" s="44"/>
      <c r="L332" s="44"/>
      <c r="M332" s="44"/>
      <c r="N332" s="44"/>
      <c r="O332" s="44"/>
      <c r="P332" s="44"/>
      <c r="Q332" s="44"/>
      <c r="R332" s="132"/>
      <c r="S332" s="44"/>
      <c r="T332" s="99"/>
      <c r="U332" s="99"/>
      <c r="V332" s="95"/>
      <c r="W332" s="44"/>
      <c r="X332" s="95"/>
      <c r="Y332" s="44"/>
      <c r="Z332" s="44"/>
      <c r="AA332" s="44"/>
      <c r="AB332" s="44"/>
      <c r="AC332" s="44"/>
      <c r="AD332" s="44"/>
      <c r="AE332" s="44"/>
      <c r="AF332" s="44"/>
      <c r="AG332" s="44"/>
      <c r="AH332" s="44"/>
      <c r="AI332" s="44"/>
      <c r="AJ332" s="44"/>
      <c r="AK332" s="44"/>
      <c r="AL332" s="44"/>
    </row>
    <row r="333">
      <c r="A333" s="128"/>
      <c r="B333" s="44"/>
      <c r="C333" s="129"/>
      <c r="D333" s="44"/>
      <c r="E333" s="130"/>
      <c r="F333" s="99"/>
      <c r="G333" s="44"/>
      <c r="H333" s="44"/>
      <c r="I333" s="44"/>
      <c r="J333" s="44"/>
      <c r="K333" s="44"/>
      <c r="L333" s="44"/>
      <c r="M333" s="44"/>
      <c r="N333" s="44"/>
      <c r="O333" s="44"/>
      <c r="P333" s="44"/>
      <c r="Q333" s="44"/>
      <c r="R333" s="132"/>
      <c r="S333" s="44"/>
      <c r="T333" s="99"/>
      <c r="U333" s="99"/>
      <c r="V333" s="95"/>
      <c r="W333" s="44"/>
      <c r="X333" s="95"/>
      <c r="Y333" s="44"/>
      <c r="Z333" s="44"/>
      <c r="AA333" s="44"/>
      <c r="AB333" s="44"/>
      <c r="AC333" s="44"/>
      <c r="AD333" s="44"/>
      <c r="AE333" s="44"/>
      <c r="AF333" s="44"/>
      <c r="AG333" s="44"/>
      <c r="AH333" s="44"/>
      <c r="AI333" s="44"/>
      <c r="AJ333" s="44"/>
      <c r="AK333" s="44"/>
      <c r="AL333" s="44"/>
    </row>
    <row r="334">
      <c r="A334" s="128"/>
      <c r="B334" s="44"/>
      <c r="C334" s="129"/>
      <c r="D334" s="44"/>
      <c r="E334" s="130"/>
      <c r="F334" s="99"/>
      <c r="G334" s="44"/>
      <c r="H334" s="44"/>
      <c r="I334" s="44"/>
      <c r="J334" s="44"/>
      <c r="K334" s="44"/>
      <c r="L334" s="44"/>
      <c r="M334" s="44"/>
      <c r="N334" s="44"/>
      <c r="O334" s="44"/>
      <c r="P334" s="44"/>
      <c r="Q334" s="44"/>
      <c r="R334" s="132"/>
      <c r="S334" s="44"/>
      <c r="T334" s="99"/>
      <c r="U334" s="99"/>
      <c r="V334" s="95"/>
      <c r="W334" s="44"/>
      <c r="X334" s="95"/>
      <c r="Y334" s="44"/>
      <c r="Z334" s="44"/>
      <c r="AA334" s="44"/>
      <c r="AB334" s="44"/>
      <c r="AC334" s="44"/>
      <c r="AD334" s="44"/>
      <c r="AE334" s="44"/>
      <c r="AF334" s="44"/>
      <c r="AG334" s="44"/>
      <c r="AH334" s="44"/>
      <c r="AI334" s="44"/>
      <c r="AJ334" s="44"/>
      <c r="AK334" s="44"/>
      <c r="AL334" s="44"/>
    </row>
    <row r="335">
      <c r="A335" s="128"/>
      <c r="B335" s="44"/>
      <c r="C335" s="129"/>
      <c r="D335" s="44"/>
      <c r="E335" s="130"/>
      <c r="F335" s="99"/>
      <c r="G335" s="44"/>
      <c r="H335" s="44"/>
      <c r="I335" s="44"/>
      <c r="J335" s="44"/>
      <c r="K335" s="44"/>
      <c r="L335" s="44"/>
      <c r="M335" s="44"/>
      <c r="N335" s="44"/>
      <c r="O335" s="44"/>
      <c r="P335" s="44"/>
      <c r="Q335" s="44"/>
      <c r="R335" s="132"/>
      <c r="S335" s="44"/>
      <c r="T335" s="99"/>
      <c r="U335" s="99"/>
      <c r="V335" s="95"/>
      <c r="W335" s="44"/>
      <c r="X335" s="95"/>
      <c r="Y335" s="44"/>
      <c r="Z335" s="44"/>
      <c r="AA335" s="44"/>
      <c r="AB335" s="44"/>
      <c r="AC335" s="44"/>
      <c r="AD335" s="44"/>
      <c r="AE335" s="44"/>
      <c r="AF335" s="44"/>
      <c r="AG335" s="44"/>
      <c r="AH335" s="44"/>
      <c r="AI335" s="44"/>
      <c r="AJ335" s="44"/>
      <c r="AK335" s="44"/>
      <c r="AL335" s="44"/>
    </row>
    <row r="336">
      <c r="A336" s="128"/>
      <c r="B336" s="44"/>
      <c r="C336" s="129"/>
      <c r="D336" s="44"/>
      <c r="E336" s="130"/>
      <c r="F336" s="99"/>
      <c r="G336" s="44"/>
      <c r="H336" s="44"/>
      <c r="I336" s="44"/>
      <c r="J336" s="44"/>
      <c r="K336" s="44"/>
      <c r="L336" s="44"/>
      <c r="M336" s="44"/>
      <c r="N336" s="44"/>
      <c r="O336" s="44"/>
      <c r="P336" s="44"/>
      <c r="Q336" s="44"/>
      <c r="R336" s="132"/>
      <c r="S336" s="44"/>
      <c r="T336" s="99"/>
      <c r="U336" s="99"/>
      <c r="V336" s="95"/>
      <c r="W336" s="44"/>
      <c r="X336" s="95"/>
      <c r="Y336" s="44"/>
      <c r="Z336" s="44"/>
      <c r="AA336" s="44"/>
      <c r="AB336" s="44"/>
      <c r="AC336" s="44"/>
      <c r="AD336" s="44"/>
      <c r="AE336" s="44"/>
      <c r="AF336" s="44"/>
      <c r="AG336" s="44"/>
      <c r="AH336" s="44"/>
      <c r="AI336" s="44"/>
      <c r="AJ336" s="44"/>
      <c r="AK336" s="44"/>
      <c r="AL336" s="44"/>
    </row>
    <row r="337">
      <c r="A337" s="128"/>
      <c r="B337" s="44"/>
      <c r="C337" s="129"/>
      <c r="D337" s="44"/>
      <c r="E337" s="130"/>
      <c r="F337" s="99"/>
      <c r="G337" s="44"/>
      <c r="H337" s="44"/>
      <c r="I337" s="44"/>
      <c r="J337" s="44"/>
      <c r="K337" s="44"/>
      <c r="L337" s="44"/>
      <c r="M337" s="44"/>
      <c r="N337" s="44"/>
      <c r="O337" s="44"/>
      <c r="P337" s="44"/>
      <c r="Q337" s="44"/>
      <c r="R337" s="132"/>
      <c r="S337" s="44"/>
      <c r="T337" s="99"/>
      <c r="U337" s="99"/>
      <c r="V337" s="95"/>
      <c r="W337" s="44"/>
      <c r="X337" s="95"/>
      <c r="Y337" s="44"/>
      <c r="Z337" s="44"/>
      <c r="AA337" s="44"/>
      <c r="AB337" s="44"/>
      <c r="AC337" s="44"/>
      <c r="AD337" s="44"/>
      <c r="AE337" s="44"/>
      <c r="AF337" s="44"/>
      <c r="AG337" s="44"/>
      <c r="AH337" s="44"/>
      <c r="AI337" s="44"/>
      <c r="AJ337" s="44"/>
      <c r="AK337" s="44"/>
      <c r="AL337" s="44"/>
    </row>
    <row r="338">
      <c r="A338" s="128"/>
      <c r="B338" s="44"/>
      <c r="C338" s="129"/>
      <c r="D338" s="44"/>
      <c r="E338" s="130"/>
      <c r="F338" s="99"/>
      <c r="G338" s="44"/>
      <c r="H338" s="44"/>
      <c r="I338" s="44"/>
      <c r="J338" s="44"/>
      <c r="K338" s="44"/>
      <c r="L338" s="44"/>
      <c r="M338" s="44"/>
      <c r="N338" s="44"/>
      <c r="O338" s="44"/>
      <c r="P338" s="44"/>
      <c r="Q338" s="44"/>
      <c r="R338" s="132"/>
      <c r="S338" s="44"/>
      <c r="T338" s="99"/>
      <c r="U338" s="99"/>
      <c r="V338" s="95"/>
      <c r="W338" s="44"/>
      <c r="X338" s="95"/>
      <c r="Y338" s="44"/>
      <c r="Z338" s="44"/>
      <c r="AA338" s="44"/>
      <c r="AB338" s="44"/>
      <c r="AC338" s="44"/>
      <c r="AD338" s="44"/>
      <c r="AE338" s="44"/>
      <c r="AF338" s="44"/>
      <c r="AG338" s="44"/>
      <c r="AH338" s="44"/>
      <c r="AI338" s="44"/>
      <c r="AJ338" s="44"/>
      <c r="AK338" s="44"/>
      <c r="AL338" s="44"/>
    </row>
    <row r="339">
      <c r="A339" s="128"/>
      <c r="B339" s="44"/>
      <c r="C339" s="129"/>
      <c r="D339" s="44"/>
      <c r="E339" s="130"/>
      <c r="F339" s="99"/>
      <c r="G339" s="44"/>
      <c r="H339" s="44"/>
      <c r="I339" s="44"/>
      <c r="J339" s="44"/>
      <c r="K339" s="44"/>
      <c r="L339" s="44"/>
      <c r="M339" s="44"/>
      <c r="N339" s="44"/>
      <c r="O339" s="44"/>
      <c r="P339" s="44"/>
      <c r="Q339" s="44"/>
      <c r="R339" s="132"/>
      <c r="S339" s="44"/>
      <c r="T339" s="99"/>
      <c r="U339" s="99"/>
      <c r="V339" s="95"/>
      <c r="W339" s="44"/>
      <c r="X339" s="95"/>
      <c r="Y339" s="44"/>
      <c r="Z339" s="44"/>
      <c r="AA339" s="44"/>
      <c r="AB339" s="44"/>
      <c r="AC339" s="44"/>
      <c r="AD339" s="44"/>
      <c r="AE339" s="44"/>
      <c r="AF339" s="44"/>
      <c r="AG339" s="44"/>
      <c r="AH339" s="44"/>
      <c r="AI339" s="44"/>
      <c r="AJ339" s="44"/>
      <c r="AK339" s="44"/>
      <c r="AL339" s="44"/>
    </row>
    <row r="340">
      <c r="A340" s="128"/>
      <c r="B340" s="44"/>
      <c r="C340" s="129"/>
      <c r="D340" s="44"/>
      <c r="E340" s="130"/>
      <c r="F340" s="99"/>
      <c r="G340" s="44"/>
      <c r="H340" s="44"/>
      <c r="I340" s="44"/>
      <c r="J340" s="44"/>
      <c r="K340" s="44"/>
      <c r="L340" s="44"/>
      <c r="M340" s="44"/>
      <c r="N340" s="44"/>
      <c r="O340" s="44"/>
      <c r="P340" s="44"/>
      <c r="Q340" s="44"/>
      <c r="R340" s="132"/>
      <c r="S340" s="44"/>
      <c r="T340" s="99"/>
      <c r="U340" s="99"/>
      <c r="V340" s="95"/>
      <c r="W340" s="44"/>
      <c r="X340" s="95"/>
      <c r="Y340" s="44"/>
      <c r="Z340" s="44"/>
      <c r="AA340" s="44"/>
      <c r="AB340" s="44"/>
      <c r="AC340" s="44"/>
      <c r="AD340" s="44"/>
      <c r="AE340" s="44"/>
      <c r="AF340" s="44"/>
      <c r="AG340" s="44"/>
      <c r="AH340" s="44"/>
      <c r="AI340" s="44"/>
      <c r="AJ340" s="44"/>
      <c r="AK340" s="44"/>
      <c r="AL340" s="44"/>
    </row>
    <row r="341">
      <c r="A341" s="128"/>
      <c r="B341" s="44"/>
      <c r="C341" s="129"/>
      <c r="D341" s="44"/>
      <c r="E341" s="130"/>
      <c r="F341" s="99"/>
      <c r="G341" s="44"/>
      <c r="H341" s="44"/>
      <c r="I341" s="44"/>
      <c r="J341" s="44"/>
      <c r="K341" s="44"/>
      <c r="L341" s="44"/>
      <c r="M341" s="44"/>
      <c r="N341" s="44"/>
      <c r="O341" s="44"/>
      <c r="P341" s="44"/>
      <c r="Q341" s="44"/>
      <c r="R341" s="132"/>
      <c r="S341" s="44"/>
      <c r="T341" s="99"/>
      <c r="U341" s="99"/>
      <c r="V341" s="95"/>
      <c r="W341" s="44"/>
      <c r="X341" s="95"/>
      <c r="Y341" s="44"/>
      <c r="Z341" s="44"/>
      <c r="AA341" s="44"/>
      <c r="AB341" s="44"/>
      <c r="AC341" s="44"/>
      <c r="AD341" s="44"/>
      <c r="AE341" s="44"/>
      <c r="AF341" s="44"/>
      <c r="AG341" s="44"/>
      <c r="AH341" s="44"/>
      <c r="AI341" s="44"/>
      <c r="AJ341" s="44"/>
      <c r="AK341" s="44"/>
      <c r="AL341" s="44"/>
    </row>
    <row r="342">
      <c r="A342" s="128"/>
      <c r="B342" s="44"/>
      <c r="C342" s="129"/>
      <c r="D342" s="44"/>
      <c r="E342" s="130"/>
      <c r="F342" s="99"/>
      <c r="G342" s="44"/>
      <c r="H342" s="44"/>
      <c r="I342" s="44"/>
      <c r="J342" s="44"/>
      <c r="K342" s="44"/>
      <c r="L342" s="44"/>
      <c r="M342" s="44"/>
      <c r="N342" s="44"/>
      <c r="O342" s="44"/>
      <c r="P342" s="44"/>
      <c r="Q342" s="44"/>
      <c r="R342" s="132"/>
      <c r="S342" s="44"/>
      <c r="T342" s="99"/>
      <c r="U342" s="99"/>
      <c r="V342" s="95"/>
      <c r="W342" s="44"/>
      <c r="X342" s="95"/>
      <c r="Y342" s="44"/>
      <c r="Z342" s="44"/>
      <c r="AA342" s="44"/>
      <c r="AB342" s="44"/>
      <c r="AC342" s="44"/>
      <c r="AD342" s="44"/>
      <c r="AE342" s="44"/>
      <c r="AF342" s="44"/>
      <c r="AG342" s="44"/>
      <c r="AH342" s="44"/>
      <c r="AI342" s="44"/>
      <c r="AJ342" s="44"/>
      <c r="AK342" s="44"/>
      <c r="AL342" s="44"/>
    </row>
    <row r="343">
      <c r="A343" s="128"/>
      <c r="B343" s="44"/>
      <c r="C343" s="129"/>
      <c r="D343" s="44"/>
      <c r="E343" s="130"/>
      <c r="F343" s="99"/>
      <c r="G343" s="44"/>
      <c r="H343" s="44"/>
      <c r="I343" s="44"/>
      <c r="J343" s="44"/>
      <c r="K343" s="44"/>
      <c r="L343" s="44"/>
      <c r="M343" s="44"/>
      <c r="N343" s="44"/>
      <c r="O343" s="44"/>
      <c r="P343" s="44"/>
      <c r="Q343" s="44"/>
      <c r="R343" s="132"/>
      <c r="S343" s="44"/>
      <c r="T343" s="99"/>
      <c r="U343" s="99"/>
      <c r="V343" s="95"/>
      <c r="W343" s="44"/>
      <c r="X343" s="95"/>
      <c r="Y343" s="44"/>
      <c r="Z343" s="44"/>
      <c r="AA343" s="44"/>
      <c r="AB343" s="44"/>
      <c r="AC343" s="44"/>
      <c r="AD343" s="44"/>
      <c r="AE343" s="44"/>
      <c r="AF343" s="44"/>
      <c r="AG343" s="44"/>
      <c r="AH343" s="44"/>
      <c r="AI343" s="44"/>
      <c r="AJ343" s="44"/>
      <c r="AK343" s="44"/>
      <c r="AL343" s="44"/>
    </row>
    <row r="344">
      <c r="A344" s="128"/>
      <c r="B344" s="44"/>
      <c r="C344" s="129"/>
      <c r="D344" s="44"/>
      <c r="E344" s="130"/>
      <c r="F344" s="99"/>
      <c r="G344" s="44"/>
      <c r="H344" s="44"/>
      <c r="I344" s="44"/>
      <c r="J344" s="44"/>
      <c r="K344" s="44"/>
      <c r="L344" s="44"/>
      <c r="M344" s="44"/>
      <c r="N344" s="44"/>
      <c r="O344" s="44"/>
      <c r="P344" s="44"/>
      <c r="Q344" s="44"/>
      <c r="R344" s="132"/>
      <c r="S344" s="44"/>
      <c r="T344" s="99"/>
      <c r="U344" s="99"/>
      <c r="V344" s="95"/>
      <c r="W344" s="44"/>
      <c r="X344" s="95"/>
      <c r="Y344" s="44"/>
      <c r="Z344" s="44"/>
      <c r="AA344" s="44"/>
      <c r="AB344" s="44"/>
      <c r="AC344" s="44"/>
      <c r="AD344" s="44"/>
      <c r="AE344" s="44"/>
      <c r="AF344" s="44"/>
      <c r="AG344" s="44"/>
      <c r="AH344" s="44"/>
      <c r="AI344" s="44"/>
      <c r="AJ344" s="44"/>
      <c r="AK344" s="44"/>
      <c r="AL344" s="44"/>
    </row>
    <row r="345">
      <c r="A345" s="128"/>
      <c r="B345" s="44"/>
      <c r="C345" s="129"/>
      <c r="D345" s="44"/>
      <c r="E345" s="130"/>
      <c r="F345" s="99"/>
      <c r="G345" s="44"/>
      <c r="H345" s="44"/>
      <c r="I345" s="44"/>
      <c r="J345" s="44"/>
      <c r="K345" s="44"/>
      <c r="L345" s="44"/>
      <c r="M345" s="44"/>
      <c r="N345" s="44"/>
      <c r="O345" s="44"/>
      <c r="P345" s="44"/>
      <c r="Q345" s="44"/>
      <c r="R345" s="132"/>
      <c r="S345" s="44"/>
      <c r="T345" s="99"/>
      <c r="U345" s="99"/>
      <c r="V345" s="95"/>
      <c r="W345" s="44"/>
      <c r="X345" s="95"/>
      <c r="Y345" s="44"/>
      <c r="Z345" s="44"/>
      <c r="AA345" s="44"/>
      <c r="AB345" s="44"/>
      <c r="AC345" s="44"/>
      <c r="AD345" s="44"/>
      <c r="AE345" s="44"/>
      <c r="AF345" s="44"/>
      <c r="AG345" s="44"/>
      <c r="AH345" s="44"/>
      <c r="AI345" s="44"/>
      <c r="AJ345" s="44"/>
      <c r="AK345" s="44"/>
      <c r="AL345" s="44"/>
    </row>
    <row r="346">
      <c r="A346" s="128"/>
      <c r="B346" s="44"/>
      <c r="C346" s="129"/>
      <c r="D346" s="44"/>
      <c r="E346" s="130"/>
      <c r="F346" s="99"/>
      <c r="G346" s="44"/>
      <c r="H346" s="44"/>
      <c r="I346" s="44"/>
      <c r="J346" s="44"/>
      <c r="K346" s="44"/>
      <c r="L346" s="44"/>
      <c r="M346" s="44"/>
      <c r="N346" s="44"/>
      <c r="O346" s="44"/>
      <c r="P346" s="44"/>
      <c r="Q346" s="44"/>
      <c r="R346" s="132"/>
      <c r="S346" s="44"/>
      <c r="T346" s="99"/>
      <c r="U346" s="99"/>
      <c r="V346" s="95"/>
      <c r="W346" s="44"/>
      <c r="X346" s="95"/>
      <c r="Y346" s="44"/>
      <c r="Z346" s="44"/>
      <c r="AA346" s="44"/>
      <c r="AB346" s="44"/>
      <c r="AC346" s="44"/>
      <c r="AD346" s="44"/>
      <c r="AE346" s="44"/>
      <c r="AF346" s="44"/>
      <c r="AG346" s="44"/>
      <c r="AH346" s="44"/>
      <c r="AI346" s="44"/>
      <c r="AJ346" s="44"/>
      <c r="AK346" s="44"/>
      <c r="AL346" s="44"/>
    </row>
    <row r="347">
      <c r="A347" s="128"/>
      <c r="B347" s="44"/>
      <c r="C347" s="129"/>
      <c r="D347" s="44"/>
      <c r="E347" s="130"/>
      <c r="F347" s="99"/>
      <c r="G347" s="44"/>
      <c r="H347" s="44"/>
      <c r="I347" s="44"/>
      <c r="J347" s="44"/>
      <c r="K347" s="44"/>
      <c r="L347" s="44"/>
      <c r="M347" s="44"/>
      <c r="N347" s="44"/>
      <c r="O347" s="44"/>
      <c r="P347" s="44"/>
      <c r="Q347" s="44"/>
      <c r="R347" s="132"/>
      <c r="S347" s="44"/>
      <c r="T347" s="99"/>
      <c r="U347" s="99"/>
      <c r="V347" s="95"/>
      <c r="W347" s="44"/>
      <c r="X347" s="95"/>
      <c r="Y347" s="44"/>
      <c r="Z347" s="44"/>
      <c r="AA347" s="44"/>
      <c r="AB347" s="44"/>
      <c r="AC347" s="44"/>
      <c r="AD347" s="44"/>
      <c r="AE347" s="44"/>
      <c r="AF347" s="44"/>
      <c r="AG347" s="44"/>
      <c r="AH347" s="44"/>
      <c r="AI347" s="44"/>
      <c r="AJ347" s="44"/>
      <c r="AK347" s="44"/>
      <c r="AL347" s="44"/>
    </row>
    <row r="348">
      <c r="A348" s="128"/>
      <c r="B348" s="44"/>
      <c r="C348" s="129"/>
      <c r="D348" s="44"/>
      <c r="E348" s="130"/>
      <c r="F348" s="99"/>
      <c r="G348" s="44"/>
      <c r="H348" s="44"/>
      <c r="I348" s="44"/>
      <c r="J348" s="44"/>
      <c r="K348" s="44"/>
      <c r="L348" s="44"/>
      <c r="M348" s="44"/>
      <c r="N348" s="44"/>
      <c r="O348" s="44"/>
      <c r="P348" s="44"/>
      <c r="Q348" s="44"/>
      <c r="R348" s="132"/>
      <c r="S348" s="44"/>
      <c r="T348" s="99"/>
      <c r="U348" s="99"/>
      <c r="V348" s="95"/>
      <c r="W348" s="44"/>
      <c r="X348" s="95"/>
      <c r="Y348" s="44"/>
      <c r="Z348" s="44"/>
      <c r="AA348" s="44"/>
      <c r="AB348" s="44"/>
      <c r="AC348" s="44"/>
      <c r="AD348" s="44"/>
      <c r="AE348" s="44"/>
      <c r="AF348" s="44"/>
      <c r="AG348" s="44"/>
      <c r="AH348" s="44"/>
      <c r="AI348" s="44"/>
      <c r="AJ348" s="44"/>
      <c r="AK348" s="44"/>
      <c r="AL348" s="44"/>
    </row>
    <row r="349">
      <c r="A349" s="128"/>
      <c r="B349" s="44"/>
      <c r="C349" s="129"/>
      <c r="D349" s="44"/>
      <c r="E349" s="130"/>
      <c r="F349" s="99"/>
      <c r="G349" s="44"/>
      <c r="H349" s="44"/>
      <c r="I349" s="44"/>
      <c r="J349" s="44"/>
      <c r="K349" s="44"/>
      <c r="L349" s="44"/>
      <c r="M349" s="44"/>
      <c r="N349" s="44"/>
      <c r="O349" s="44"/>
      <c r="P349" s="44"/>
      <c r="Q349" s="44"/>
      <c r="R349" s="132"/>
      <c r="S349" s="44"/>
      <c r="T349" s="99"/>
      <c r="U349" s="99"/>
      <c r="V349" s="95"/>
      <c r="W349" s="44"/>
      <c r="X349" s="95"/>
      <c r="Y349" s="44"/>
      <c r="Z349" s="44"/>
      <c r="AA349" s="44"/>
      <c r="AB349" s="44"/>
      <c r="AC349" s="44"/>
      <c r="AD349" s="44"/>
      <c r="AE349" s="44"/>
      <c r="AF349" s="44"/>
      <c r="AG349" s="44"/>
      <c r="AH349" s="44"/>
      <c r="AI349" s="44"/>
      <c r="AJ349" s="44"/>
      <c r="AK349" s="44"/>
      <c r="AL349" s="44"/>
    </row>
    <row r="350">
      <c r="A350" s="128"/>
      <c r="B350" s="44"/>
      <c r="C350" s="129"/>
      <c r="D350" s="44"/>
      <c r="E350" s="130"/>
      <c r="F350" s="99"/>
      <c r="G350" s="44"/>
      <c r="H350" s="44"/>
      <c r="I350" s="44"/>
      <c r="J350" s="44"/>
      <c r="K350" s="44"/>
      <c r="L350" s="44"/>
      <c r="M350" s="44"/>
      <c r="N350" s="44"/>
      <c r="O350" s="44"/>
      <c r="P350" s="44"/>
      <c r="Q350" s="44"/>
      <c r="R350" s="132"/>
      <c r="S350" s="44"/>
      <c r="T350" s="99"/>
      <c r="U350" s="99"/>
      <c r="V350" s="95"/>
      <c r="W350" s="44"/>
      <c r="X350" s="95"/>
      <c r="Y350" s="44"/>
      <c r="Z350" s="44"/>
      <c r="AA350" s="44"/>
      <c r="AB350" s="44"/>
      <c r="AC350" s="44"/>
      <c r="AD350" s="44"/>
      <c r="AE350" s="44"/>
      <c r="AF350" s="44"/>
      <c r="AG350" s="44"/>
      <c r="AH350" s="44"/>
      <c r="AI350" s="44"/>
      <c r="AJ350" s="44"/>
      <c r="AK350" s="44"/>
      <c r="AL350" s="44"/>
    </row>
    <row r="351">
      <c r="A351" s="128"/>
      <c r="B351" s="44"/>
      <c r="C351" s="129"/>
      <c r="D351" s="44"/>
      <c r="E351" s="130"/>
      <c r="F351" s="99"/>
      <c r="G351" s="44"/>
      <c r="H351" s="44"/>
      <c r="I351" s="44"/>
      <c r="J351" s="44"/>
      <c r="K351" s="44"/>
      <c r="L351" s="44"/>
      <c r="M351" s="44"/>
      <c r="N351" s="44"/>
      <c r="O351" s="44"/>
      <c r="P351" s="44"/>
      <c r="Q351" s="44"/>
      <c r="R351" s="132"/>
      <c r="S351" s="44"/>
      <c r="T351" s="99"/>
      <c r="U351" s="99"/>
      <c r="V351" s="95"/>
      <c r="W351" s="44"/>
      <c r="X351" s="95"/>
      <c r="Y351" s="44"/>
      <c r="Z351" s="44"/>
      <c r="AA351" s="44"/>
      <c r="AB351" s="44"/>
      <c r="AC351" s="44"/>
      <c r="AD351" s="44"/>
      <c r="AE351" s="44"/>
      <c r="AF351" s="44"/>
      <c r="AG351" s="44"/>
      <c r="AH351" s="44"/>
      <c r="AI351" s="44"/>
      <c r="AJ351" s="44"/>
      <c r="AK351" s="44"/>
      <c r="AL351" s="44"/>
    </row>
    <row r="352">
      <c r="A352" s="128"/>
      <c r="B352" s="44"/>
      <c r="C352" s="129"/>
      <c r="D352" s="44"/>
      <c r="E352" s="130"/>
      <c r="F352" s="99"/>
      <c r="G352" s="44"/>
      <c r="H352" s="44"/>
      <c r="I352" s="44"/>
      <c r="J352" s="44"/>
      <c r="K352" s="44"/>
      <c r="L352" s="44"/>
      <c r="M352" s="44"/>
      <c r="N352" s="44"/>
      <c r="O352" s="44"/>
      <c r="P352" s="44"/>
      <c r="Q352" s="44"/>
      <c r="R352" s="132"/>
      <c r="S352" s="44"/>
      <c r="T352" s="99"/>
      <c r="U352" s="99"/>
      <c r="V352" s="95"/>
      <c r="W352" s="44"/>
      <c r="X352" s="95"/>
      <c r="Y352" s="44"/>
      <c r="Z352" s="44"/>
      <c r="AA352" s="44"/>
      <c r="AB352" s="44"/>
      <c r="AC352" s="44"/>
      <c r="AD352" s="44"/>
      <c r="AE352" s="44"/>
      <c r="AF352" s="44"/>
      <c r="AG352" s="44"/>
      <c r="AH352" s="44"/>
      <c r="AI352" s="44"/>
      <c r="AJ352" s="44"/>
      <c r="AK352" s="44"/>
      <c r="AL352" s="44"/>
    </row>
    <row r="353">
      <c r="A353" s="128"/>
      <c r="B353" s="44"/>
      <c r="C353" s="129"/>
      <c r="D353" s="44"/>
      <c r="E353" s="130"/>
      <c r="F353" s="99"/>
      <c r="G353" s="44"/>
      <c r="H353" s="44"/>
      <c r="I353" s="44"/>
      <c r="J353" s="44"/>
      <c r="K353" s="44"/>
      <c r="L353" s="44"/>
      <c r="M353" s="44"/>
      <c r="N353" s="44"/>
      <c r="O353" s="44"/>
      <c r="P353" s="44"/>
      <c r="Q353" s="44"/>
      <c r="R353" s="132"/>
      <c r="S353" s="44"/>
      <c r="T353" s="99"/>
      <c r="U353" s="99"/>
      <c r="V353" s="95"/>
      <c r="W353" s="44"/>
      <c r="X353" s="95"/>
      <c r="Y353" s="44"/>
      <c r="Z353" s="44"/>
      <c r="AA353" s="44"/>
      <c r="AB353" s="44"/>
      <c r="AC353" s="44"/>
      <c r="AD353" s="44"/>
      <c r="AE353" s="44"/>
      <c r="AF353" s="44"/>
      <c r="AG353" s="44"/>
      <c r="AH353" s="44"/>
      <c r="AI353" s="44"/>
      <c r="AJ353" s="44"/>
      <c r="AK353" s="44"/>
      <c r="AL353" s="44"/>
    </row>
    <row r="354">
      <c r="A354" s="128"/>
      <c r="B354" s="44"/>
      <c r="C354" s="129"/>
      <c r="D354" s="44"/>
      <c r="E354" s="130"/>
      <c r="F354" s="99"/>
      <c r="G354" s="44"/>
      <c r="H354" s="44"/>
      <c r="I354" s="44"/>
      <c r="J354" s="44"/>
      <c r="K354" s="44"/>
      <c r="L354" s="44"/>
      <c r="M354" s="44"/>
      <c r="N354" s="44"/>
      <c r="O354" s="44"/>
      <c r="P354" s="44"/>
      <c r="Q354" s="44"/>
      <c r="R354" s="132"/>
      <c r="S354" s="44"/>
      <c r="T354" s="99"/>
      <c r="U354" s="99"/>
      <c r="V354" s="95"/>
      <c r="W354" s="44"/>
      <c r="X354" s="95"/>
      <c r="Y354" s="44"/>
      <c r="Z354" s="44"/>
      <c r="AA354" s="44"/>
      <c r="AB354" s="44"/>
      <c r="AC354" s="44"/>
      <c r="AD354" s="44"/>
      <c r="AE354" s="44"/>
      <c r="AF354" s="44"/>
      <c r="AG354" s="44"/>
      <c r="AH354" s="44"/>
      <c r="AI354" s="44"/>
      <c r="AJ354" s="44"/>
      <c r="AK354" s="44"/>
      <c r="AL354" s="44"/>
    </row>
    <row r="355">
      <c r="A355" s="128"/>
      <c r="B355" s="44"/>
      <c r="C355" s="129"/>
      <c r="D355" s="44"/>
      <c r="E355" s="130"/>
      <c r="F355" s="99"/>
      <c r="G355" s="44"/>
      <c r="H355" s="44"/>
      <c r="I355" s="44"/>
      <c r="J355" s="44"/>
      <c r="K355" s="44"/>
      <c r="L355" s="44"/>
      <c r="M355" s="44"/>
      <c r="N355" s="44"/>
      <c r="O355" s="44"/>
      <c r="P355" s="44"/>
      <c r="Q355" s="44"/>
      <c r="R355" s="132"/>
      <c r="S355" s="44"/>
      <c r="T355" s="99"/>
      <c r="U355" s="99"/>
      <c r="V355" s="95"/>
      <c r="W355" s="44"/>
      <c r="X355" s="95"/>
      <c r="Y355" s="44"/>
      <c r="Z355" s="44"/>
      <c r="AA355" s="44"/>
      <c r="AB355" s="44"/>
      <c r="AC355" s="44"/>
      <c r="AD355" s="44"/>
      <c r="AE355" s="44"/>
      <c r="AF355" s="44"/>
      <c r="AG355" s="44"/>
      <c r="AH355" s="44"/>
      <c r="AI355" s="44"/>
      <c r="AJ355" s="44"/>
      <c r="AK355" s="44"/>
      <c r="AL355" s="44"/>
    </row>
    <row r="356">
      <c r="A356" s="128"/>
      <c r="B356" s="44"/>
      <c r="C356" s="129"/>
      <c r="D356" s="44"/>
      <c r="E356" s="130"/>
      <c r="F356" s="99"/>
      <c r="G356" s="44"/>
      <c r="H356" s="44"/>
      <c r="I356" s="44"/>
      <c r="J356" s="44"/>
      <c r="K356" s="44"/>
      <c r="L356" s="44"/>
      <c r="M356" s="44"/>
      <c r="N356" s="44"/>
      <c r="O356" s="44"/>
      <c r="P356" s="44"/>
      <c r="Q356" s="44"/>
      <c r="R356" s="132"/>
      <c r="S356" s="44"/>
      <c r="T356" s="99"/>
      <c r="U356" s="99"/>
      <c r="V356" s="95"/>
      <c r="W356" s="44"/>
      <c r="X356" s="95"/>
      <c r="Y356" s="44"/>
      <c r="Z356" s="44"/>
      <c r="AA356" s="44"/>
      <c r="AB356" s="44"/>
      <c r="AC356" s="44"/>
      <c r="AD356" s="44"/>
      <c r="AE356" s="44"/>
      <c r="AF356" s="44"/>
      <c r="AG356" s="44"/>
      <c r="AH356" s="44"/>
      <c r="AI356" s="44"/>
      <c r="AJ356" s="44"/>
      <c r="AK356" s="44"/>
      <c r="AL356" s="44"/>
    </row>
    <row r="357">
      <c r="A357" s="128"/>
      <c r="B357" s="44"/>
      <c r="C357" s="129"/>
      <c r="D357" s="44"/>
      <c r="E357" s="130"/>
      <c r="F357" s="99"/>
      <c r="G357" s="44"/>
      <c r="H357" s="44"/>
      <c r="I357" s="44"/>
      <c r="J357" s="44"/>
      <c r="K357" s="44"/>
      <c r="L357" s="44"/>
      <c r="M357" s="44"/>
      <c r="N357" s="44"/>
      <c r="O357" s="44"/>
      <c r="P357" s="44"/>
      <c r="Q357" s="44"/>
      <c r="R357" s="132"/>
      <c r="S357" s="44"/>
      <c r="T357" s="99"/>
      <c r="U357" s="99"/>
      <c r="V357" s="95"/>
      <c r="W357" s="44"/>
      <c r="X357" s="95"/>
      <c r="Y357" s="44"/>
      <c r="Z357" s="44"/>
      <c r="AA357" s="44"/>
      <c r="AB357" s="44"/>
      <c r="AC357" s="44"/>
      <c r="AD357" s="44"/>
      <c r="AE357" s="44"/>
      <c r="AF357" s="44"/>
      <c r="AG357" s="44"/>
      <c r="AH357" s="44"/>
      <c r="AI357" s="44"/>
      <c r="AJ357" s="44"/>
      <c r="AK357" s="44"/>
      <c r="AL357" s="44"/>
    </row>
    <row r="358">
      <c r="A358" s="128"/>
      <c r="B358" s="44"/>
      <c r="C358" s="129"/>
      <c r="D358" s="44"/>
      <c r="E358" s="130"/>
      <c r="F358" s="99"/>
      <c r="G358" s="44"/>
      <c r="H358" s="44"/>
      <c r="I358" s="44"/>
      <c r="J358" s="44"/>
      <c r="K358" s="44"/>
      <c r="L358" s="44"/>
      <c r="M358" s="44"/>
      <c r="N358" s="44"/>
      <c r="O358" s="44"/>
      <c r="P358" s="44"/>
      <c r="Q358" s="44"/>
      <c r="R358" s="132"/>
      <c r="S358" s="44"/>
      <c r="T358" s="99"/>
      <c r="U358" s="99"/>
      <c r="V358" s="95"/>
      <c r="W358" s="44"/>
      <c r="X358" s="95"/>
      <c r="Y358" s="44"/>
      <c r="Z358" s="44"/>
      <c r="AA358" s="44"/>
      <c r="AB358" s="44"/>
      <c r="AC358" s="44"/>
      <c r="AD358" s="44"/>
      <c r="AE358" s="44"/>
      <c r="AF358" s="44"/>
      <c r="AG358" s="44"/>
      <c r="AH358" s="44"/>
      <c r="AI358" s="44"/>
      <c r="AJ358" s="44"/>
      <c r="AK358" s="44"/>
      <c r="AL358" s="44"/>
    </row>
    <row r="359">
      <c r="A359" s="128"/>
      <c r="B359" s="44"/>
      <c r="C359" s="129"/>
      <c r="D359" s="44"/>
      <c r="E359" s="130"/>
      <c r="F359" s="99"/>
      <c r="G359" s="44"/>
      <c r="H359" s="44"/>
      <c r="I359" s="44"/>
      <c r="J359" s="44"/>
      <c r="K359" s="44"/>
      <c r="L359" s="44"/>
      <c r="M359" s="44"/>
      <c r="N359" s="44"/>
      <c r="O359" s="44"/>
      <c r="P359" s="44"/>
      <c r="Q359" s="44"/>
      <c r="R359" s="132"/>
      <c r="S359" s="44"/>
      <c r="T359" s="99"/>
      <c r="U359" s="99"/>
      <c r="V359" s="95"/>
      <c r="W359" s="44"/>
      <c r="X359" s="95"/>
      <c r="Y359" s="44"/>
      <c r="Z359" s="44"/>
      <c r="AA359" s="44"/>
      <c r="AB359" s="44"/>
      <c r="AC359" s="44"/>
      <c r="AD359" s="44"/>
      <c r="AE359" s="44"/>
      <c r="AF359" s="44"/>
      <c r="AG359" s="44"/>
      <c r="AH359" s="44"/>
      <c r="AI359" s="44"/>
      <c r="AJ359" s="44"/>
      <c r="AK359" s="44"/>
      <c r="AL359" s="44"/>
    </row>
    <row r="360">
      <c r="A360" s="128"/>
      <c r="B360" s="44"/>
      <c r="C360" s="129"/>
      <c r="D360" s="44"/>
      <c r="E360" s="130"/>
      <c r="F360" s="99"/>
      <c r="G360" s="44"/>
      <c r="H360" s="44"/>
      <c r="I360" s="44"/>
      <c r="J360" s="44"/>
      <c r="K360" s="44"/>
      <c r="L360" s="44"/>
      <c r="M360" s="44"/>
      <c r="N360" s="44"/>
      <c r="O360" s="44"/>
      <c r="P360" s="44"/>
      <c r="Q360" s="44"/>
      <c r="R360" s="132"/>
      <c r="S360" s="44"/>
      <c r="T360" s="99"/>
      <c r="U360" s="99"/>
      <c r="V360" s="95"/>
      <c r="W360" s="44"/>
      <c r="X360" s="95"/>
      <c r="Y360" s="44"/>
      <c r="Z360" s="44"/>
      <c r="AA360" s="44"/>
      <c r="AB360" s="44"/>
      <c r="AC360" s="44"/>
      <c r="AD360" s="44"/>
      <c r="AE360" s="44"/>
      <c r="AF360" s="44"/>
      <c r="AG360" s="44"/>
      <c r="AH360" s="44"/>
      <c r="AI360" s="44"/>
      <c r="AJ360" s="44"/>
      <c r="AK360" s="44"/>
      <c r="AL360" s="44"/>
    </row>
    <row r="361">
      <c r="A361" s="128"/>
      <c r="B361" s="44"/>
      <c r="C361" s="129"/>
      <c r="D361" s="44"/>
      <c r="E361" s="130"/>
      <c r="F361" s="99"/>
      <c r="G361" s="44"/>
      <c r="H361" s="44"/>
      <c r="I361" s="44"/>
      <c r="J361" s="44"/>
      <c r="K361" s="44"/>
      <c r="L361" s="44"/>
      <c r="M361" s="44"/>
      <c r="N361" s="44"/>
      <c r="O361" s="44"/>
      <c r="P361" s="44"/>
      <c r="Q361" s="44"/>
      <c r="R361" s="132"/>
      <c r="S361" s="44"/>
      <c r="T361" s="99"/>
      <c r="U361" s="99"/>
      <c r="V361" s="95"/>
      <c r="W361" s="44"/>
      <c r="X361" s="95"/>
      <c r="Y361" s="44"/>
      <c r="Z361" s="44"/>
      <c r="AA361" s="44"/>
      <c r="AB361" s="44"/>
      <c r="AC361" s="44"/>
      <c r="AD361" s="44"/>
      <c r="AE361" s="44"/>
      <c r="AF361" s="44"/>
      <c r="AG361" s="44"/>
      <c r="AH361" s="44"/>
      <c r="AI361" s="44"/>
      <c r="AJ361" s="44"/>
      <c r="AK361" s="44"/>
      <c r="AL361" s="44"/>
    </row>
    <row r="362">
      <c r="A362" s="128"/>
      <c r="B362" s="44"/>
      <c r="C362" s="129"/>
      <c r="D362" s="44"/>
      <c r="E362" s="130"/>
      <c r="F362" s="99"/>
      <c r="G362" s="44"/>
      <c r="H362" s="44"/>
      <c r="I362" s="44"/>
      <c r="J362" s="44"/>
      <c r="K362" s="44"/>
      <c r="L362" s="44"/>
      <c r="M362" s="44"/>
      <c r="N362" s="44"/>
      <c r="O362" s="44"/>
      <c r="P362" s="44"/>
      <c r="Q362" s="44"/>
      <c r="R362" s="132"/>
      <c r="S362" s="44"/>
      <c r="T362" s="99"/>
      <c r="U362" s="99"/>
      <c r="V362" s="95"/>
      <c r="W362" s="44"/>
      <c r="X362" s="95"/>
      <c r="Y362" s="44"/>
      <c r="Z362" s="44"/>
      <c r="AA362" s="44"/>
      <c r="AB362" s="44"/>
      <c r="AC362" s="44"/>
      <c r="AD362" s="44"/>
      <c r="AE362" s="44"/>
      <c r="AF362" s="44"/>
      <c r="AG362" s="44"/>
      <c r="AH362" s="44"/>
      <c r="AI362" s="44"/>
      <c r="AJ362" s="44"/>
      <c r="AK362" s="44"/>
      <c r="AL362" s="44"/>
    </row>
    <row r="363">
      <c r="A363" s="128"/>
      <c r="B363" s="44"/>
      <c r="C363" s="129"/>
      <c r="D363" s="44"/>
      <c r="E363" s="130"/>
      <c r="F363" s="99"/>
      <c r="G363" s="44"/>
      <c r="H363" s="44"/>
      <c r="I363" s="44"/>
      <c r="J363" s="44"/>
      <c r="K363" s="44"/>
      <c r="L363" s="44"/>
      <c r="M363" s="44"/>
      <c r="N363" s="44"/>
      <c r="O363" s="44"/>
      <c r="P363" s="44"/>
      <c r="Q363" s="44"/>
      <c r="R363" s="132"/>
      <c r="S363" s="44"/>
      <c r="T363" s="99"/>
      <c r="U363" s="99"/>
      <c r="V363" s="95"/>
      <c r="W363" s="44"/>
      <c r="X363" s="95"/>
      <c r="Y363" s="44"/>
      <c r="Z363" s="44"/>
      <c r="AA363" s="44"/>
      <c r="AB363" s="44"/>
      <c r="AC363" s="44"/>
      <c r="AD363" s="44"/>
      <c r="AE363" s="44"/>
      <c r="AF363" s="44"/>
      <c r="AG363" s="44"/>
      <c r="AH363" s="44"/>
      <c r="AI363" s="44"/>
      <c r="AJ363" s="44"/>
      <c r="AK363" s="44"/>
      <c r="AL363" s="44"/>
    </row>
    <row r="364">
      <c r="A364" s="128"/>
      <c r="B364" s="44"/>
      <c r="C364" s="129"/>
      <c r="D364" s="44"/>
      <c r="E364" s="130"/>
      <c r="F364" s="99"/>
      <c r="G364" s="44"/>
      <c r="H364" s="44"/>
      <c r="I364" s="44"/>
      <c r="J364" s="44"/>
      <c r="K364" s="44"/>
      <c r="L364" s="44"/>
      <c r="M364" s="44"/>
      <c r="N364" s="44"/>
      <c r="O364" s="44"/>
      <c r="P364" s="44"/>
      <c r="Q364" s="44"/>
      <c r="R364" s="132"/>
      <c r="S364" s="44"/>
      <c r="T364" s="99"/>
      <c r="U364" s="99"/>
      <c r="V364" s="95"/>
      <c r="W364" s="44"/>
      <c r="X364" s="95"/>
      <c r="Y364" s="44"/>
      <c r="Z364" s="44"/>
      <c r="AA364" s="44"/>
      <c r="AB364" s="44"/>
      <c r="AC364" s="44"/>
      <c r="AD364" s="44"/>
      <c r="AE364" s="44"/>
      <c r="AF364" s="44"/>
      <c r="AG364" s="44"/>
      <c r="AH364" s="44"/>
      <c r="AI364" s="44"/>
      <c r="AJ364" s="44"/>
      <c r="AK364" s="44"/>
      <c r="AL364" s="44"/>
    </row>
    <row r="365">
      <c r="A365" s="128"/>
      <c r="B365" s="44"/>
      <c r="C365" s="129"/>
      <c r="D365" s="44"/>
      <c r="E365" s="130"/>
      <c r="F365" s="99"/>
      <c r="G365" s="44"/>
      <c r="H365" s="44"/>
      <c r="I365" s="44"/>
      <c r="J365" s="44"/>
      <c r="K365" s="44"/>
      <c r="L365" s="44"/>
      <c r="M365" s="44"/>
      <c r="N365" s="44"/>
      <c r="O365" s="44"/>
      <c r="P365" s="44"/>
      <c r="Q365" s="44"/>
      <c r="R365" s="132"/>
      <c r="S365" s="44"/>
      <c r="T365" s="99"/>
      <c r="U365" s="99"/>
      <c r="V365" s="95"/>
      <c r="W365" s="44"/>
      <c r="X365" s="95"/>
      <c r="Y365" s="44"/>
      <c r="Z365" s="44"/>
      <c r="AA365" s="44"/>
      <c r="AB365" s="44"/>
      <c r="AC365" s="44"/>
      <c r="AD365" s="44"/>
      <c r="AE365" s="44"/>
      <c r="AF365" s="44"/>
      <c r="AG365" s="44"/>
      <c r="AH365" s="44"/>
      <c r="AI365" s="44"/>
      <c r="AJ365" s="44"/>
      <c r="AK365" s="44"/>
      <c r="AL365" s="44"/>
    </row>
    <row r="366">
      <c r="A366" s="128"/>
      <c r="B366" s="44"/>
      <c r="C366" s="129"/>
      <c r="D366" s="44"/>
      <c r="E366" s="130"/>
      <c r="F366" s="99"/>
      <c r="G366" s="44"/>
      <c r="H366" s="44"/>
      <c r="I366" s="44"/>
      <c r="J366" s="44"/>
      <c r="K366" s="44"/>
      <c r="L366" s="44"/>
      <c r="M366" s="44"/>
      <c r="N366" s="44"/>
      <c r="O366" s="44"/>
      <c r="P366" s="44"/>
      <c r="Q366" s="44"/>
      <c r="R366" s="132"/>
      <c r="S366" s="44"/>
      <c r="T366" s="99"/>
      <c r="U366" s="99"/>
      <c r="V366" s="95"/>
      <c r="W366" s="44"/>
      <c r="X366" s="95"/>
      <c r="Y366" s="44"/>
      <c r="Z366" s="44"/>
      <c r="AA366" s="44"/>
      <c r="AB366" s="44"/>
      <c r="AC366" s="44"/>
      <c r="AD366" s="44"/>
      <c r="AE366" s="44"/>
      <c r="AF366" s="44"/>
      <c r="AG366" s="44"/>
      <c r="AH366" s="44"/>
      <c r="AI366" s="44"/>
      <c r="AJ366" s="44"/>
      <c r="AK366" s="44"/>
      <c r="AL366" s="44"/>
    </row>
    <row r="367">
      <c r="A367" s="128"/>
      <c r="B367" s="44"/>
      <c r="C367" s="129"/>
      <c r="D367" s="44"/>
      <c r="E367" s="130"/>
      <c r="F367" s="99"/>
      <c r="G367" s="44"/>
      <c r="H367" s="44"/>
      <c r="I367" s="44"/>
      <c r="J367" s="44"/>
      <c r="K367" s="44"/>
      <c r="L367" s="44"/>
      <c r="M367" s="44"/>
      <c r="N367" s="44"/>
      <c r="O367" s="44"/>
      <c r="P367" s="44"/>
      <c r="Q367" s="44"/>
      <c r="R367" s="132"/>
      <c r="S367" s="44"/>
      <c r="T367" s="99"/>
      <c r="U367" s="99"/>
      <c r="V367" s="95"/>
      <c r="W367" s="44"/>
      <c r="X367" s="95"/>
      <c r="Y367" s="44"/>
      <c r="Z367" s="44"/>
      <c r="AA367" s="44"/>
      <c r="AB367" s="44"/>
      <c r="AC367" s="44"/>
      <c r="AD367" s="44"/>
      <c r="AE367" s="44"/>
      <c r="AF367" s="44"/>
      <c r="AG367" s="44"/>
      <c r="AH367" s="44"/>
      <c r="AI367" s="44"/>
      <c r="AJ367" s="44"/>
      <c r="AK367" s="44"/>
      <c r="AL367" s="44"/>
    </row>
    <row r="368">
      <c r="A368" s="128"/>
      <c r="B368" s="44"/>
      <c r="C368" s="129"/>
      <c r="D368" s="44"/>
      <c r="E368" s="130"/>
      <c r="F368" s="99"/>
      <c r="G368" s="44"/>
      <c r="H368" s="44"/>
      <c r="I368" s="44"/>
      <c r="J368" s="44"/>
      <c r="K368" s="44"/>
      <c r="L368" s="44"/>
      <c r="M368" s="44"/>
      <c r="N368" s="44"/>
      <c r="O368" s="44"/>
      <c r="P368" s="44"/>
      <c r="Q368" s="44"/>
      <c r="R368" s="132"/>
      <c r="S368" s="44"/>
      <c r="T368" s="99"/>
      <c r="U368" s="99"/>
      <c r="V368" s="95"/>
      <c r="W368" s="44"/>
      <c r="X368" s="95"/>
      <c r="Y368" s="44"/>
      <c r="Z368" s="44"/>
      <c r="AA368" s="44"/>
      <c r="AB368" s="44"/>
      <c r="AC368" s="44"/>
      <c r="AD368" s="44"/>
      <c r="AE368" s="44"/>
      <c r="AF368" s="44"/>
      <c r="AG368" s="44"/>
      <c r="AH368" s="44"/>
      <c r="AI368" s="44"/>
      <c r="AJ368" s="44"/>
      <c r="AK368" s="44"/>
      <c r="AL368" s="44"/>
    </row>
    <row r="369">
      <c r="A369" s="128"/>
      <c r="B369" s="44"/>
      <c r="C369" s="129"/>
      <c r="D369" s="44"/>
      <c r="E369" s="130"/>
      <c r="F369" s="99"/>
      <c r="G369" s="44"/>
      <c r="H369" s="44"/>
      <c r="I369" s="44"/>
      <c r="J369" s="44"/>
      <c r="K369" s="44"/>
      <c r="L369" s="44"/>
      <c r="M369" s="44"/>
      <c r="N369" s="44"/>
      <c r="O369" s="44"/>
      <c r="P369" s="44"/>
      <c r="Q369" s="44"/>
      <c r="R369" s="132"/>
      <c r="S369" s="44"/>
      <c r="T369" s="99"/>
      <c r="U369" s="99"/>
      <c r="V369" s="95"/>
      <c r="W369" s="44"/>
      <c r="X369" s="95"/>
      <c r="Y369" s="44"/>
      <c r="Z369" s="44"/>
      <c r="AA369" s="44"/>
      <c r="AB369" s="44"/>
      <c r="AC369" s="44"/>
      <c r="AD369" s="44"/>
      <c r="AE369" s="44"/>
      <c r="AF369" s="44"/>
      <c r="AG369" s="44"/>
      <c r="AH369" s="44"/>
      <c r="AI369" s="44"/>
      <c r="AJ369" s="44"/>
      <c r="AK369" s="44"/>
      <c r="AL369" s="44"/>
    </row>
    <row r="370">
      <c r="A370" s="128"/>
      <c r="B370" s="44"/>
      <c r="C370" s="129"/>
      <c r="D370" s="44"/>
      <c r="E370" s="130"/>
      <c r="F370" s="99"/>
      <c r="G370" s="44"/>
      <c r="H370" s="44"/>
      <c r="I370" s="44"/>
      <c r="J370" s="44"/>
      <c r="K370" s="44"/>
      <c r="L370" s="44"/>
      <c r="M370" s="44"/>
      <c r="N370" s="44"/>
      <c r="O370" s="44"/>
      <c r="P370" s="44"/>
      <c r="Q370" s="44"/>
      <c r="R370" s="132"/>
      <c r="S370" s="44"/>
      <c r="T370" s="99"/>
      <c r="U370" s="99"/>
      <c r="V370" s="95"/>
      <c r="W370" s="44"/>
      <c r="X370" s="95"/>
      <c r="Y370" s="44"/>
      <c r="Z370" s="44"/>
      <c r="AA370" s="44"/>
      <c r="AB370" s="44"/>
      <c r="AC370" s="44"/>
      <c r="AD370" s="44"/>
      <c r="AE370" s="44"/>
      <c r="AF370" s="44"/>
      <c r="AG370" s="44"/>
      <c r="AH370" s="44"/>
      <c r="AI370" s="44"/>
      <c r="AJ370" s="44"/>
      <c r="AK370" s="44"/>
      <c r="AL370" s="44"/>
    </row>
    <row r="371">
      <c r="A371" s="128"/>
      <c r="B371" s="44"/>
      <c r="C371" s="129"/>
      <c r="D371" s="44"/>
      <c r="E371" s="130"/>
      <c r="F371" s="99"/>
      <c r="G371" s="44"/>
      <c r="H371" s="44"/>
      <c r="I371" s="44"/>
      <c r="J371" s="44"/>
      <c r="K371" s="44"/>
      <c r="L371" s="44"/>
      <c r="M371" s="44"/>
      <c r="N371" s="44"/>
      <c r="O371" s="44"/>
      <c r="P371" s="44"/>
      <c r="Q371" s="44"/>
      <c r="R371" s="132"/>
      <c r="S371" s="44"/>
      <c r="T371" s="99"/>
      <c r="U371" s="99"/>
      <c r="V371" s="95"/>
      <c r="W371" s="44"/>
      <c r="X371" s="95"/>
      <c r="Y371" s="44"/>
      <c r="Z371" s="44"/>
      <c r="AA371" s="44"/>
      <c r="AB371" s="44"/>
      <c r="AC371" s="44"/>
      <c r="AD371" s="44"/>
      <c r="AE371" s="44"/>
      <c r="AF371" s="44"/>
      <c r="AG371" s="44"/>
      <c r="AH371" s="44"/>
      <c r="AI371" s="44"/>
      <c r="AJ371" s="44"/>
      <c r="AK371" s="44"/>
      <c r="AL371" s="44"/>
    </row>
    <row r="372">
      <c r="A372" s="128"/>
      <c r="B372" s="44"/>
      <c r="C372" s="129"/>
      <c r="D372" s="44"/>
      <c r="E372" s="130"/>
      <c r="F372" s="99"/>
      <c r="G372" s="44"/>
      <c r="H372" s="44"/>
      <c r="I372" s="44"/>
      <c r="J372" s="44"/>
      <c r="K372" s="44"/>
      <c r="L372" s="44"/>
      <c r="M372" s="44"/>
      <c r="N372" s="44"/>
      <c r="O372" s="44"/>
      <c r="P372" s="44"/>
      <c r="Q372" s="44"/>
      <c r="R372" s="132"/>
      <c r="S372" s="44"/>
      <c r="T372" s="99"/>
      <c r="U372" s="99"/>
      <c r="V372" s="95"/>
      <c r="W372" s="44"/>
      <c r="X372" s="95"/>
      <c r="Y372" s="44"/>
      <c r="Z372" s="44"/>
      <c r="AA372" s="44"/>
      <c r="AB372" s="44"/>
      <c r="AC372" s="44"/>
      <c r="AD372" s="44"/>
      <c r="AE372" s="44"/>
      <c r="AF372" s="44"/>
      <c r="AG372" s="44"/>
      <c r="AH372" s="44"/>
      <c r="AI372" s="44"/>
      <c r="AJ372" s="44"/>
      <c r="AK372" s="44"/>
      <c r="AL372" s="44"/>
    </row>
    <row r="373">
      <c r="A373" s="128"/>
      <c r="B373" s="44"/>
      <c r="C373" s="129"/>
      <c r="D373" s="44"/>
      <c r="E373" s="130"/>
      <c r="F373" s="99"/>
      <c r="G373" s="44"/>
      <c r="H373" s="44"/>
      <c r="I373" s="44"/>
      <c r="J373" s="44"/>
      <c r="K373" s="44"/>
      <c r="L373" s="44"/>
      <c r="M373" s="44"/>
      <c r="N373" s="44"/>
      <c r="O373" s="44"/>
      <c r="P373" s="44"/>
      <c r="Q373" s="44"/>
      <c r="R373" s="132"/>
      <c r="S373" s="44"/>
      <c r="T373" s="99"/>
      <c r="U373" s="99"/>
      <c r="V373" s="95"/>
      <c r="W373" s="44"/>
      <c r="X373" s="95"/>
      <c r="Y373" s="44"/>
      <c r="Z373" s="44"/>
      <c r="AA373" s="44"/>
      <c r="AB373" s="44"/>
      <c r="AC373" s="44"/>
      <c r="AD373" s="44"/>
      <c r="AE373" s="44"/>
      <c r="AF373" s="44"/>
      <c r="AG373" s="44"/>
      <c r="AH373" s="44"/>
      <c r="AI373" s="44"/>
      <c r="AJ373" s="44"/>
      <c r="AK373" s="44"/>
      <c r="AL373" s="44"/>
    </row>
    <row r="374">
      <c r="A374" s="128"/>
      <c r="B374" s="44"/>
      <c r="C374" s="129"/>
      <c r="D374" s="44"/>
      <c r="E374" s="130"/>
      <c r="F374" s="99"/>
      <c r="G374" s="44"/>
      <c r="H374" s="44"/>
      <c r="I374" s="44"/>
      <c r="J374" s="44"/>
      <c r="K374" s="44"/>
      <c r="L374" s="44"/>
      <c r="M374" s="44"/>
      <c r="N374" s="44"/>
      <c r="O374" s="44"/>
      <c r="P374" s="44"/>
      <c r="Q374" s="44"/>
      <c r="R374" s="132"/>
      <c r="S374" s="44"/>
      <c r="T374" s="99"/>
      <c r="U374" s="99"/>
      <c r="V374" s="95"/>
      <c r="W374" s="44"/>
      <c r="X374" s="95"/>
      <c r="Y374" s="44"/>
      <c r="Z374" s="44"/>
      <c r="AA374" s="44"/>
      <c r="AB374" s="44"/>
      <c r="AC374" s="44"/>
      <c r="AD374" s="44"/>
      <c r="AE374" s="44"/>
      <c r="AF374" s="44"/>
      <c r="AG374" s="44"/>
      <c r="AH374" s="44"/>
      <c r="AI374" s="44"/>
      <c r="AJ374" s="44"/>
      <c r="AK374" s="44"/>
      <c r="AL374" s="44"/>
    </row>
    <row r="375">
      <c r="A375" s="128"/>
      <c r="B375" s="44"/>
      <c r="C375" s="129"/>
      <c r="D375" s="44"/>
      <c r="E375" s="130"/>
      <c r="F375" s="99"/>
      <c r="G375" s="44"/>
      <c r="H375" s="44"/>
      <c r="I375" s="44"/>
      <c r="J375" s="44"/>
      <c r="K375" s="44"/>
      <c r="L375" s="44"/>
      <c r="M375" s="44"/>
      <c r="N375" s="44"/>
      <c r="O375" s="44"/>
      <c r="P375" s="44"/>
      <c r="Q375" s="44"/>
      <c r="R375" s="132"/>
      <c r="S375" s="44"/>
      <c r="T375" s="99"/>
      <c r="U375" s="99"/>
      <c r="V375" s="95"/>
      <c r="W375" s="44"/>
      <c r="X375" s="95"/>
      <c r="Y375" s="44"/>
      <c r="Z375" s="44"/>
      <c r="AA375" s="44"/>
      <c r="AB375" s="44"/>
      <c r="AC375" s="44"/>
      <c r="AD375" s="44"/>
      <c r="AE375" s="44"/>
      <c r="AF375" s="44"/>
      <c r="AG375" s="44"/>
      <c r="AH375" s="44"/>
      <c r="AI375" s="44"/>
      <c r="AJ375" s="44"/>
      <c r="AK375" s="44"/>
      <c r="AL375" s="44"/>
    </row>
    <row r="376">
      <c r="A376" s="128"/>
      <c r="B376" s="44"/>
      <c r="C376" s="129"/>
      <c r="D376" s="44"/>
      <c r="E376" s="130"/>
      <c r="F376" s="99"/>
      <c r="G376" s="44"/>
      <c r="H376" s="44"/>
      <c r="I376" s="44"/>
      <c r="J376" s="44"/>
      <c r="K376" s="44"/>
      <c r="L376" s="44"/>
      <c r="M376" s="44"/>
      <c r="N376" s="44"/>
      <c r="O376" s="44"/>
      <c r="P376" s="44"/>
      <c r="Q376" s="44"/>
      <c r="R376" s="132"/>
      <c r="S376" s="44"/>
      <c r="T376" s="99"/>
      <c r="U376" s="99"/>
      <c r="V376" s="95"/>
      <c r="W376" s="44"/>
      <c r="X376" s="95"/>
      <c r="Y376" s="44"/>
      <c r="Z376" s="44"/>
      <c r="AA376" s="44"/>
      <c r="AB376" s="44"/>
      <c r="AC376" s="44"/>
      <c r="AD376" s="44"/>
      <c r="AE376" s="44"/>
      <c r="AF376" s="44"/>
      <c r="AG376" s="44"/>
      <c r="AH376" s="44"/>
      <c r="AI376" s="44"/>
      <c r="AJ376" s="44"/>
      <c r="AK376" s="44"/>
      <c r="AL376" s="44"/>
    </row>
    <row r="377">
      <c r="A377" s="128"/>
      <c r="B377" s="44"/>
      <c r="C377" s="129"/>
      <c r="D377" s="44"/>
      <c r="E377" s="130"/>
      <c r="F377" s="99"/>
      <c r="G377" s="44"/>
      <c r="H377" s="44"/>
      <c r="I377" s="44"/>
      <c r="J377" s="44"/>
      <c r="K377" s="44"/>
      <c r="L377" s="44"/>
      <c r="M377" s="44"/>
      <c r="N377" s="44"/>
      <c r="O377" s="44"/>
      <c r="P377" s="44"/>
      <c r="Q377" s="44"/>
      <c r="R377" s="132"/>
      <c r="S377" s="44"/>
      <c r="T377" s="99"/>
      <c r="U377" s="99"/>
      <c r="V377" s="95"/>
      <c r="W377" s="44"/>
      <c r="X377" s="95"/>
      <c r="Y377" s="44"/>
      <c r="Z377" s="44"/>
      <c r="AA377" s="44"/>
      <c r="AB377" s="44"/>
      <c r="AC377" s="44"/>
      <c r="AD377" s="44"/>
      <c r="AE377" s="44"/>
      <c r="AF377" s="44"/>
      <c r="AG377" s="44"/>
      <c r="AH377" s="44"/>
      <c r="AI377" s="44"/>
      <c r="AJ377" s="44"/>
      <c r="AK377" s="44"/>
      <c r="AL377" s="44"/>
    </row>
    <row r="378">
      <c r="A378" s="128"/>
      <c r="B378" s="44"/>
      <c r="C378" s="129"/>
      <c r="D378" s="44"/>
      <c r="E378" s="130"/>
      <c r="F378" s="99"/>
      <c r="G378" s="44"/>
      <c r="H378" s="44"/>
      <c r="I378" s="44"/>
      <c r="J378" s="44"/>
      <c r="K378" s="44"/>
      <c r="L378" s="44"/>
      <c r="M378" s="44"/>
      <c r="N378" s="44"/>
      <c r="O378" s="44"/>
      <c r="P378" s="44"/>
      <c r="Q378" s="44"/>
      <c r="R378" s="132"/>
      <c r="S378" s="44"/>
      <c r="T378" s="99"/>
      <c r="U378" s="99"/>
      <c r="V378" s="95"/>
      <c r="W378" s="44"/>
      <c r="X378" s="95"/>
      <c r="Y378" s="44"/>
      <c r="Z378" s="44"/>
      <c r="AA378" s="44"/>
      <c r="AB378" s="44"/>
      <c r="AC378" s="44"/>
      <c r="AD378" s="44"/>
      <c r="AE378" s="44"/>
      <c r="AF378" s="44"/>
      <c r="AG378" s="44"/>
      <c r="AH378" s="44"/>
      <c r="AI378" s="44"/>
      <c r="AJ378" s="44"/>
      <c r="AK378" s="44"/>
      <c r="AL378" s="44"/>
    </row>
    <row r="379">
      <c r="A379" s="128"/>
      <c r="B379" s="44"/>
      <c r="C379" s="129"/>
      <c r="D379" s="44"/>
      <c r="E379" s="130"/>
      <c r="F379" s="99"/>
      <c r="G379" s="44"/>
      <c r="H379" s="44"/>
      <c r="I379" s="44"/>
      <c r="J379" s="44"/>
      <c r="K379" s="44"/>
      <c r="L379" s="44"/>
      <c r="M379" s="44"/>
      <c r="N379" s="44"/>
      <c r="O379" s="44"/>
      <c r="P379" s="44"/>
      <c r="Q379" s="44"/>
      <c r="R379" s="132"/>
      <c r="S379" s="44"/>
      <c r="T379" s="99"/>
      <c r="U379" s="99"/>
      <c r="V379" s="95"/>
      <c r="W379" s="44"/>
      <c r="X379" s="95"/>
      <c r="Y379" s="44"/>
      <c r="Z379" s="44"/>
      <c r="AA379" s="44"/>
      <c r="AB379" s="44"/>
      <c r="AC379" s="44"/>
      <c r="AD379" s="44"/>
      <c r="AE379" s="44"/>
      <c r="AF379" s="44"/>
      <c r="AG379" s="44"/>
      <c r="AH379" s="44"/>
      <c r="AI379" s="44"/>
      <c r="AJ379" s="44"/>
      <c r="AK379" s="44"/>
      <c r="AL379" s="44"/>
    </row>
    <row r="380">
      <c r="A380" s="128"/>
      <c r="B380" s="44"/>
      <c r="C380" s="129"/>
      <c r="D380" s="44"/>
      <c r="E380" s="130"/>
      <c r="F380" s="99"/>
      <c r="G380" s="44"/>
      <c r="H380" s="44"/>
      <c r="I380" s="44"/>
      <c r="J380" s="44"/>
      <c r="K380" s="44"/>
      <c r="L380" s="44"/>
      <c r="M380" s="44"/>
      <c r="N380" s="44"/>
      <c r="O380" s="44"/>
      <c r="P380" s="44"/>
      <c r="Q380" s="44"/>
      <c r="R380" s="132"/>
      <c r="S380" s="44"/>
      <c r="T380" s="99"/>
      <c r="U380" s="99"/>
      <c r="V380" s="95"/>
      <c r="W380" s="44"/>
      <c r="X380" s="95"/>
      <c r="Y380" s="44"/>
      <c r="Z380" s="44"/>
      <c r="AA380" s="44"/>
      <c r="AB380" s="44"/>
      <c r="AC380" s="44"/>
      <c r="AD380" s="44"/>
      <c r="AE380" s="44"/>
      <c r="AF380" s="44"/>
      <c r="AG380" s="44"/>
      <c r="AH380" s="44"/>
      <c r="AI380" s="44"/>
      <c r="AJ380" s="44"/>
      <c r="AK380" s="44"/>
      <c r="AL380" s="44"/>
    </row>
    <row r="381">
      <c r="A381" s="128"/>
      <c r="B381" s="44"/>
      <c r="C381" s="129"/>
      <c r="D381" s="44"/>
      <c r="E381" s="130"/>
      <c r="F381" s="99"/>
      <c r="G381" s="44"/>
      <c r="H381" s="44"/>
      <c r="I381" s="44"/>
      <c r="J381" s="44"/>
      <c r="K381" s="44"/>
      <c r="L381" s="44"/>
      <c r="M381" s="44"/>
      <c r="N381" s="44"/>
      <c r="O381" s="44"/>
      <c r="P381" s="44"/>
      <c r="Q381" s="44"/>
      <c r="R381" s="132"/>
      <c r="S381" s="44"/>
      <c r="T381" s="99"/>
      <c r="U381" s="99"/>
      <c r="V381" s="95"/>
      <c r="W381" s="44"/>
      <c r="X381" s="95"/>
      <c r="Y381" s="44"/>
      <c r="Z381" s="44"/>
      <c r="AA381" s="44"/>
      <c r="AB381" s="44"/>
      <c r="AC381" s="44"/>
      <c r="AD381" s="44"/>
      <c r="AE381" s="44"/>
      <c r="AF381" s="44"/>
      <c r="AG381" s="44"/>
      <c r="AH381" s="44"/>
      <c r="AI381" s="44"/>
      <c r="AJ381" s="44"/>
      <c r="AK381" s="44"/>
      <c r="AL381" s="44"/>
    </row>
    <row r="382">
      <c r="A382" s="128"/>
      <c r="B382" s="44"/>
      <c r="C382" s="129"/>
      <c r="D382" s="44"/>
      <c r="E382" s="130"/>
      <c r="F382" s="99"/>
      <c r="G382" s="44"/>
      <c r="H382" s="44"/>
      <c r="I382" s="44"/>
      <c r="J382" s="44"/>
      <c r="K382" s="44"/>
      <c r="L382" s="44"/>
      <c r="M382" s="44"/>
      <c r="N382" s="44"/>
      <c r="O382" s="44"/>
      <c r="P382" s="44"/>
      <c r="Q382" s="44"/>
      <c r="R382" s="132"/>
      <c r="S382" s="44"/>
      <c r="T382" s="99"/>
      <c r="U382" s="99"/>
      <c r="V382" s="95"/>
      <c r="W382" s="44"/>
      <c r="X382" s="95"/>
      <c r="Y382" s="44"/>
      <c r="Z382" s="44"/>
      <c r="AA382" s="44"/>
      <c r="AB382" s="44"/>
      <c r="AC382" s="44"/>
      <c r="AD382" s="44"/>
      <c r="AE382" s="44"/>
      <c r="AF382" s="44"/>
      <c r="AG382" s="44"/>
      <c r="AH382" s="44"/>
      <c r="AI382" s="44"/>
      <c r="AJ382" s="44"/>
      <c r="AK382" s="44"/>
      <c r="AL382" s="44"/>
    </row>
    <row r="383">
      <c r="A383" s="128"/>
      <c r="B383" s="44"/>
      <c r="C383" s="129"/>
      <c r="D383" s="44"/>
      <c r="E383" s="130"/>
      <c r="F383" s="99"/>
      <c r="G383" s="44"/>
      <c r="H383" s="44"/>
      <c r="I383" s="44"/>
      <c r="J383" s="44"/>
      <c r="K383" s="44"/>
      <c r="L383" s="44"/>
      <c r="M383" s="44"/>
      <c r="N383" s="44"/>
      <c r="O383" s="44"/>
      <c r="P383" s="44"/>
      <c r="Q383" s="44"/>
      <c r="R383" s="132"/>
      <c r="S383" s="44"/>
      <c r="T383" s="99"/>
      <c r="U383" s="99"/>
      <c r="V383" s="95"/>
      <c r="W383" s="44"/>
      <c r="X383" s="95"/>
      <c r="Y383" s="44"/>
      <c r="Z383" s="44"/>
      <c r="AA383" s="44"/>
      <c r="AB383" s="44"/>
      <c r="AC383" s="44"/>
      <c r="AD383" s="44"/>
      <c r="AE383" s="44"/>
      <c r="AF383" s="44"/>
      <c r="AG383" s="44"/>
      <c r="AH383" s="44"/>
      <c r="AI383" s="44"/>
      <c r="AJ383" s="44"/>
      <c r="AK383" s="44"/>
      <c r="AL383" s="44"/>
    </row>
    <row r="384">
      <c r="A384" s="128"/>
      <c r="B384" s="44"/>
      <c r="C384" s="129"/>
      <c r="D384" s="44"/>
      <c r="E384" s="130"/>
      <c r="F384" s="99"/>
      <c r="G384" s="44"/>
      <c r="H384" s="44"/>
      <c r="I384" s="44"/>
      <c r="J384" s="44"/>
      <c r="K384" s="44"/>
      <c r="L384" s="44"/>
      <c r="M384" s="44"/>
      <c r="N384" s="44"/>
      <c r="O384" s="44"/>
      <c r="P384" s="44"/>
      <c r="Q384" s="44"/>
      <c r="R384" s="132"/>
      <c r="S384" s="44"/>
      <c r="T384" s="99"/>
      <c r="U384" s="99"/>
      <c r="V384" s="95"/>
      <c r="W384" s="44"/>
      <c r="X384" s="95"/>
      <c r="Y384" s="44"/>
      <c r="Z384" s="44"/>
      <c r="AA384" s="44"/>
      <c r="AB384" s="44"/>
      <c r="AC384" s="44"/>
      <c r="AD384" s="44"/>
      <c r="AE384" s="44"/>
      <c r="AF384" s="44"/>
      <c r="AG384" s="44"/>
      <c r="AH384" s="44"/>
      <c r="AI384" s="44"/>
      <c r="AJ384" s="44"/>
      <c r="AK384" s="44"/>
      <c r="AL384" s="44"/>
    </row>
    <row r="385">
      <c r="A385" s="128"/>
      <c r="B385" s="44"/>
      <c r="C385" s="129"/>
      <c r="D385" s="44"/>
      <c r="E385" s="130"/>
      <c r="F385" s="99"/>
      <c r="G385" s="44"/>
      <c r="H385" s="44"/>
      <c r="I385" s="44"/>
      <c r="J385" s="44"/>
      <c r="K385" s="44"/>
      <c r="L385" s="44"/>
      <c r="M385" s="44"/>
      <c r="N385" s="44"/>
      <c r="O385" s="44"/>
      <c r="P385" s="44"/>
      <c r="Q385" s="44"/>
      <c r="R385" s="132"/>
      <c r="S385" s="44"/>
      <c r="T385" s="99"/>
      <c r="U385" s="99"/>
      <c r="V385" s="95"/>
      <c r="W385" s="44"/>
      <c r="X385" s="95"/>
      <c r="Y385" s="44"/>
      <c r="Z385" s="44"/>
      <c r="AA385" s="44"/>
      <c r="AB385" s="44"/>
      <c r="AC385" s="44"/>
      <c r="AD385" s="44"/>
      <c r="AE385" s="44"/>
      <c r="AF385" s="44"/>
      <c r="AG385" s="44"/>
      <c r="AH385" s="44"/>
      <c r="AI385" s="44"/>
      <c r="AJ385" s="44"/>
      <c r="AK385" s="44"/>
      <c r="AL385" s="44"/>
    </row>
    <row r="386">
      <c r="A386" s="128"/>
      <c r="B386" s="44"/>
      <c r="C386" s="129"/>
      <c r="D386" s="44"/>
      <c r="E386" s="130"/>
      <c r="F386" s="99"/>
      <c r="G386" s="44"/>
      <c r="H386" s="44"/>
      <c r="I386" s="44"/>
      <c r="J386" s="44"/>
      <c r="K386" s="44"/>
      <c r="L386" s="44"/>
      <c r="M386" s="44"/>
      <c r="N386" s="44"/>
      <c r="O386" s="44"/>
      <c r="P386" s="44"/>
      <c r="Q386" s="44"/>
      <c r="R386" s="132"/>
      <c r="S386" s="44"/>
      <c r="T386" s="99"/>
      <c r="U386" s="99"/>
      <c r="V386" s="95"/>
      <c r="W386" s="44"/>
      <c r="X386" s="95"/>
      <c r="Y386" s="44"/>
      <c r="Z386" s="44"/>
      <c r="AA386" s="44"/>
      <c r="AB386" s="44"/>
      <c r="AC386" s="44"/>
      <c r="AD386" s="44"/>
      <c r="AE386" s="44"/>
      <c r="AF386" s="44"/>
      <c r="AG386" s="44"/>
      <c r="AH386" s="44"/>
      <c r="AI386" s="44"/>
      <c r="AJ386" s="44"/>
      <c r="AK386" s="44"/>
      <c r="AL386" s="44"/>
    </row>
    <row r="387">
      <c r="A387" s="128"/>
      <c r="B387" s="44"/>
      <c r="C387" s="129"/>
      <c r="D387" s="44"/>
      <c r="E387" s="130"/>
      <c r="F387" s="99"/>
      <c r="G387" s="44"/>
      <c r="H387" s="44"/>
      <c r="I387" s="44"/>
      <c r="J387" s="44"/>
      <c r="K387" s="44"/>
      <c r="L387" s="44"/>
      <c r="M387" s="44"/>
      <c r="N387" s="44"/>
      <c r="O387" s="44"/>
      <c r="P387" s="44"/>
      <c r="Q387" s="44"/>
      <c r="R387" s="132"/>
      <c r="S387" s="44"/>
      <c r="T387" s="99"/>
      <c r="U387" s="99"/>
      <c r="V387" s="95"/>
      <c r="W387" s="44"/>
      <c r="X387" s="95"/>
      <c r="Y387" s="44"/>
      <c r="Z387" s="44"/>
      <c r="AA387" s="44"/>
      <c r="AB387" s="44"/>
      <c r="AC387" s="44"/>
      <c r="AD387" s="44"/>
      <c r="AE387" s="44"/>
      <c r="AF387" s="44"/>
      <c r="AG387" s="44"/>
      <c r="AH387" s="44"/>
      <c r="AI387" s="44"/>
      <c r="AJ387" s="44"/>
      <c r="AK387" s="44"/>
      <c r="AL387" s="44"/>
    </row>
    <row r="388">
      <c r="A388" s="128"/>
      <c r="B388" s="44"/>
      <c r="C388" s="129"/>
      <c r="D388" s="44"/>
      <c r="E388" s="130"/>
      <c r="F388" s="99"/>
      <c r="G388" s="44"/>
      <c r="H388" s="44"/>
      <c r="I388" s="44"/>
      <c r="J388" s="44"/>
      <c r="K388" s="44"/>
      <c r="L388" s="44"/>
      <c r="M388" s="44"/>
      <c r="N388" s="44"/>
      <c r="O388" s="44"/>
      <c r="P388" s="44"/>
      <c r="Q388" s="44"/>
      <c r="R388" s="132"/>
      <c r="S388" s="44"/>
      <c r="T388" s="99"/>
      <c r="U388" s="99"/>
      <c r="V388" s="95"/>
      <c r="W388" s="44"/>
      <c r="X388" s="95"/>
      <c r="Y388" s="44"/>
      <c r="Z388" s="44"/>
      <c r="AA388" s="44"/>
      <c r="AB388" s="44"/>
      <c r="AC388" s="44"/>
      <c r="AD388" s="44"/>
      <c r="AE388" s="44"/>
      <c r="AF388" s="44"/>
      <c r="AG388" s="44"/>
      <c r="AH388" s="44"/>
      <c r="AI388" s="44"/>
      <c r="AJ388" s="44"/>
      <c r="AK388" s="44"/>
      <c r="AL388" s="44"/>
    </row>
    <row r="389">
      <c r="A389" s="128"/>
      <c r="B389" s="44"/>
      <c r="C389" s="129"/>
      <c r="D389" s="44"/>
      <c r="E389" s="130"/>
      <c r="F389" s="99"/>
      <c r="G389" s="44"/>
      <c r="H389" s="44"/>
      <c r="I389" s="44"/>
      <c r="J389" s="44"/>
      <c r="K389" s="44"/>
      <c r="L389" s="44"/>
      <c r="M389" s="44"/>
      <c r="N389" s="44"/>
      <c r="O389" s="44"/>
      <c r="P389" s="44"/>
      <c r="Q389" s="44"/>
      <c r="R389" s="132"/>
      <c r="S389" s="44"/>
      <c r="T389" s="99"/>
      <c r="U389" s="99"/>
      <c r="V389" s="95"/>
      <c r="W389" s="44"/>
      <c r="X389" s="95"/>
      <c r="Y389" s="44"/>
      <c r="Z389" s="44"/>
      <c r="AA389" s="44"/>
      <c r="AB389" s="44"/>
      <c r="AC389" s="44"/>
      <c r="AD389" s="44"/>
      <c r="AE389" s="44"/>
      <c r="AF389" s="44"/>
      <c r="AG389" s="44"/>
      <c r="AH389" s="44"/>
      <c r="AI389" s="44"/>
      <c r="AJ389" s="44"/>
      <c r="AK389" s="44"/>
      <c r="AL389" s="44"/>
    </row>
    <row r="390">
      <c r="A390" s="128"/>
      <c r="B390" s="44"/>
      <c r="C390" s="129"/>
      <c r="D390" s="44"/>
      <c r="E390" s="130"/>
      <c r="F390" s="99"/>
      <c r="G390" s="44"/>
      <c r="H390" s="44"/>
      <c r="I390" s="44"/>
      <c r="J390" s="44"/>
      <c r="K390" s="44"/>
      <c r="L390" s="44"/>
      <c r="M390" s="44"/>
      <c r="N390" s="44"/>
      <c r="O390" s="44"/>
      <c r="P390" s="44"/>
      <c r="Q390" s="44"/>
      <c r="R390" s="132"/>
      <c r="S390" s="44"/>
      <c r="T390" s="99"/>
      <c r="U390" s="99"/>
      <c r="V390" s="95"/>
      <c r="W390" s="44"/>
      <c r="X390" s="95"/>
      <c r="Y390" s="44"/>
      <c r="Z390" s="44"/>
      <c r="AA390" s="44"/>
      <c r="AB390" s="44"/>
      <c r="AC390" s="44"/>
      <c r="AD390" s="44"/>
      <c r="AE390" s="44"/>
      <c r="AF390" s="44"/>
      <c r="AG390" s="44"/>
      <c r="AH390" s="44"/>
      <c r="AI390" s="44"/>
      <c r="AJ390" s="44"/>
      <c r="AK390" s="44"/>
      <c r="AL390" s="44"/>
    </row>
    <row r="391">
      <c r="A391" s="128"/>
      <c r="B391" s="44"/>
      <c r="C391" s="129"/>
      <c r="D391" s="44"/>
      <c r="E391" s="130"/>
      <c r="F391" s="99"/>
      <c r="G391" s="44"/>
      <c r="H391" s="44"/>
      <c r="I391" s="44"/>
      <c r="J391" s="44"/>
      <c r="K391" s="44"/>
      <c r="L391" s="44"/>
      <c r="M391" s="44"/>
      <c r="N391" s="44"/>
      <c r="O391" s="44"/>
      <c r="P391" s="44"/>
      <c r="Q391" s="44"/>
      <c r="R391" s="132"/>
      <c r="S391" s="44"/>
      <c r="T391" s="99"/>
      <c r="U391" s="99"/>
      <c r="V391" s="95"/>
      <c r="W391" s="44"/>
      <c r="X391" s="95"/>
      <c r="Y391" s="44"/>
      <c r="Z391" s="44"/>
      <c r="AA391" s="44"/>
      <c r="AB391" s="44"/>
      <c r="AC391" s="44"/>
      <c r="AD391" s="44"/>
      <c r="AE391" s="44"/>
      <c r="AF391" s="44"/>
      <c r="AG391" s="44"/>
      <c r="AH391" s="44"/>
      <c r="AI391" s="44"/>
      <c r="AJ391" s="44"/>
      <c r="AK391" s="44"/>
      <c r="AL391" s="44"/>
    </row>
    <row r="392">
      <c r="A392" s="128"/>
      <c r="B392" s="44"/>
      <c r="C392" s="129"/>
      <c r="D392" s="44"/>
      <c r="E392" s="130"/>
      <c r="F392" s="99"/>
      <c r="G392" s="44"/>
      <c r="H392" s="44"/>
      <c r="I392" s="44"/>
      <c r="J392" s="44"/>
      <c r="K392" s="44"/>
      <c r="L392" s="44"/>
      <c r="M392" s="44"/>
      <c r="N392" s="44"/>
      <c r="O392" s="44"/>
      <c r="P392" s="44"/>
      <c r="Q392" s="44"/>
      <c r="R392" s="132"/>
      <c r="S392" s="44"/>
      <c r="T392" s="99"/>
      <c r="U392" s="99"/>
      <c r="V392" s="95"/>
      <c r="W392" s="44"/>
      <c r="X392" s="95"/>
      <c r="Y392" s="44"/>
      <c r="Z392" s="44"/>
      <c r="AA392" s="44"/>
      <c r="AB392" s="44"/>
      <c r="AC392" s="44"/>
      <c r="AD392" s="44"/>
      <c r="AE392" s="44"/>
      <c r="AF392" s="44"/>
      <c r="AG392" s="44"/>
      <c r="AH392" s="44"/>
      <c r="AI392" s="44"/>
      <c r="AJ392" s="44"/>
      <c r="AK392" s="44"/>
      <c r="AL392" s="44"/>
    </row>
    <row r="393">
      <c r="A393" s="128"/>
      <c r="B393" s="44"/>
      <c r="C393" s="129"/>
      <c r="D393" s="44"/>
      <c r="E393" s="130"/>
      <c r="F393" s="99"/>
      <c r="G393" s="44"/>
      <c r="H393" s="44"/>
      <c r="I393" s="44"/>
      <c r="J393" s="44"/>
      <c r="K393" s="44"/>
      <c r="L393" s="44"/>
      <c r="M393" s="44"/>
      <c r="N393" s="44"/>
      <c r="O393" s="44"/>
      <c r="P393" s="44"/>
      <c r="Q393" s="44"/>
      <c r="R393" s="132"/>
      <c r="S393" s="44"/>
      <c r="T393" s="99"/>
      <c r="U393" s="99"/>
      <c r="V393" s="95"/>
      <c r="W393" s="44"/>
      <c r="X393" s="95"/>
      <c r="Y393" s="44"/>
      <c r="Z393" s="44"/>
      <c r="AA393" s="44"/>
      <c r="AB393" s="44"/>
      <c r="AC393" s="44"/>
      <c r="AD393" s="44"/>
      <c r="AE393" s="44"/>
      <c r="AF393" s="44"/>
      <c r="AG393" s="44"/>
      <c r="AH393" s="44"/>
      <c r="AI393" s="44"/>
      <c r="AJ393" s="44"/>
      <c r="AK393" s="44"/>
      <c r="AL393" s="44"/>
    </row>
    <row r="394">
      <c r="A394" s="128"/>
      <c r="B394" s="44"/>
      <c r="C394" s="129"/>
      <c r="D394" s="44"/>
      <c r="E394" s="130"/>
      <c r="F394" s="99"/>
      <c r="G394" s="44"/>
      <c r="H394" s="44"/>
      <c r="I394" s="44"/>
      <c r="J394" s="44"/>
      <c r="K394" s="44"/>
      <c r="L394" s="44"/>
      <c r="M394" s="44"/>
      <c r="N394" s="44"/>
      <c r="O394" s="44"/>
      <c r="P394" s="44"/>
      <c r="Q394" s="44"/>
      <c r="R394" s="132"/>
      <c r="S394" s="44"/>
      <c r="T394" s="99"/>
      <c r="U394" s="99"/>
      <c r="V394" s="95"/>
      <c r="W394" s="44"/>
      <c r="X394" s="95"/>
      <c r="Y394" s="44"/>
      <c r="Z394" s="44"/>
      <c r="AA394" s="44"/>
      <c r="AB394" s="44"/>
      <c r="AC394" s="44"/>
      <c r="AD394" s="44"/>
      <c r="AE394" s="44"/>
      <c r="AF394" s="44"/>
      <c r="AG394" s="44"/>
      <c r="AH394" s="44"/>
      <c r="AI394" s="44"/>
      <c r="AJ394" s="44"/>
      <c r="AK394" s="44"/>
      <c r="AL394" s="44"/>
    </row>
    <row r="395">
      <c r="A395" s="128"/>
      <c r="B395" s="44"/>
      <c r="C395" s="129"/>
      <c r="D395" s="44"/>
      <c r="E395" s="130"/>
      <c r="F395" s="99"/>
      <c r="G395" s="44"/>
      <c r="H395" s="44"/>
      <c r="I395" s="44"/>
      <c r="J395" s="44"/>
      <c r="K395" s="44"/>
      <c r="L395" s="44"/>
      <c r="M395" s="44"/>
      <c r="N395" s="44"/>
      <c r="O395" s="44"/>
      <c r="P395" s="44"/>
      <c r="Q395" s="44"/>
      <c r="R395" s="132"/>
      <c r="S395" s="44"/>
      <c r="T395" s="99"/>
      <c r="U395" s="99"/>
      <c r="V395" s="95"/>
      <c r="W395" s="44"/>
      <c r="X395" s="95"/>
      <c r="Y395" s="44"/>
      <c r="Z395" s="44"/>
      <c r="AA395" s="44"/>
      <c r="AB395" s="44"/>
      <c r="AC395" s="44"/>
      <c r="AD395" s="44"/>
      <c r="AE395" s="44"/>
      <c r="AF395" s="44"/>
      <c r="AG395" s="44"/>
      <c r="AH395" s="44"/>
      <c r="AI395" s="44"/>
      <c r="AJ395" s="44"/>
      <c r="AK395" s="44"/>
      <c r="AL395" s="44"/>
    </row>
    <row r="396">
      <c r="A396" s="128"/>
      <c r="B396" s="44"/>
      <c r="C396" s="129"/>
      <c r="D396" s="44"/>
      <c r="E396" s="130"/>
      <c r="F396" s="99"/>
      <c r="G396" s="44"/>
      <c r="H396" s="44"/>
      <c r="I396" s="44"/>
      <c r="J396" s="44"/>
      <c r="K396" s="44"/>
      <c r="L396" s="44"/>
      <c r="M396" s="44"/>
      <c r="N396" s="44"/>
      <c r="O396" s="44"/>
      <c r="P396" s="44"/>
      <c r="Q396" s="44"/>
      <c r="R396" s="132"/>
      <c r="S396" s="44"/>
      <c r="T396" s="99"/>
      <c r="U396" s="99"/>
      <c r="V396" s="95"/>
      <c r="W396" s="44"/>
      <c r="X396" s="95"/>
      <c r="Y396" s="44"/>
      <c r="Z396" s="44"/>
      <c r="AA396" s="44"/>
      <c r="AB396" s="44"/>
      <c r="AC396" s="44"/>
      <c r="AD396" s="44"/>
      <c r="AE396" s="44"/>
      <c r="AF396" s="44"/>
      <c r="AG396" s="44"/>
      <c r="AH396" s="44"/>
      <c r="AI396" s="44"/>
      <c r="AJ396" s="44"/>
      <c r="AK396" s="44"/>
      <c r="AL396" s="44"/>
    </row>
    <row r="397">
      <c r="A397" s="128"/>
      <c r="B397" s="44"/>
      <c r="C397" s="129"/>
      <c r="D397" s="44"/>
      <c r="E397" s="130"/>
      <c r="F397" s="99"/>
      <c r="G397" s="44"/>
      <c r="H397" s="44"/>
      <c r="I397" s="44"/>
      <c r="J397" s="44"/>
      <c r="K397" s="44"/>
      <c r="L397" s="44"/>
      <c r="M397" s="44"/>
      <c r="N397" s="44"/>
      <c r="O397" s="44"/>
      <c r="P397" s="44"/>
      <c r="Q397" s="44"/>
      <c r="R397" s="132"/>
      <c r="S397" s="44"/>
      <c r="T397" s="99"/>
      <c r="U397" s="99"/>
      <c r="V397" s="95"/>
      <c r="W397" s="44"/>
      <c r="X397" s="95"/>
      <c r="Y397" s="44"/>
      <c r="Z397" s="44"/>
      <c r="AA397" s="44"/>
      <c r="AB397" s="44"/>
      <c r="AC397" s="44"/>
      <c r="AD397" s="44"/>
      <c r="AE397" s="44"/>
      <c r="AF397" s="44"/>
      <c r="AG397" s="44"/>
      <c r="AH397" s="44"/>
      <c r="AI397" s="44"/>
      <c r="AJ397" s="44"/>
      <c r="AK397" s="44"/>
      <c r="AL397" s="44"/>
    </row>
    <row r="398">
      <c r="A398" s="128"/>
      <c r="B398" s="44"/>
      <c r="C398" s="129"/>
      <c r="D398" s="44"/>
      <c r="E398" s="130"/>
      <c r="F398" s="99"/>
      <c r="G398" s="44"/>
      <c r="H398" s="44"/>
      <c r="I398" s="44"/>
      <c r="J398" s="44"/>
      <c r="K398" s="44"/>
      <c r="L398" s="44"/>
      <c r="M398" s="44"/>
      <c r="N398" s="44"/>
      <c r="O398" s="44"/>
      <c r="P398" s="44"/>
      <c r="Q398" s="44"/>
      <c r="R398" s="132"/>
      <c r="S398" s="44"/>
      <c r="T398" s="99"/>
      <c r="U398" s="99"/>
      <c r="V398" s="95"/>
      <c r="W398" s="44"/>
      <c r="X398" s="95"/>
      <c r="Y398" s="44"/>
      <c r="Z398" s="44"/>
      <c r="AA398" s="44"/>
      <c r="AB398" s="44"/>
      <c r="AC398" s="44"/>
      <c r="AD398" s="44"/>
      <c r="AE398" s="44"/>
      <c r="AF398" s="44"/>
      <c r="AG398" s="44"/>
      <c r="AH398" s="44"/>
      <c r="AI398" s="44"/>
      <c r="AJ398" s="44"/>
      <c r="AK398" s="44"/>
      <c r="AL398" s="44"/>
    </row>
    <row r="399">
      <c r="A399" s="128"/>
      <c r="B399" s="44"/>
      <c r="C399" s="129"/>
      <c r="D399" s="44"/>
      <c r="E399" s="130"/>
      <c r="F399" s="99"/>
      <c r="G399" s="44"/>
      <c r="H399" s="44"/>
      <c r="I399" s="44"/>
      <c r="J399" s="44"/>
      <c r="K399" s="44"/>
      <c r="L399" s="44"/>
      <c r="M399" s="44"/>
      <c r="N399" s="44"/>
      <c r="O399" s="44"/>
      <c r="P399" s="44"/>
      <c r="Q399" s="44"/>
      <c r="R399" s="132"/>
      <c r="S399" s="44"/>
      <c r="T399" s="99"/>
      <c r="U399" s="99"/>
      <c r="V399" s="95"/>
      <c r="W399" s="44"/>
      <c r="X399" s="95"/>
      <c r="Y399" s="44"/>
      <c r="Z399" s="44"/>
      <c r="AA399" s="44"/>
      <c r="AB399" s="44"/>
      <c r="AC399" s="44"/>
      <c r="AD399" s="44"/>
      <c r="AE399" s="44"/>
      <c r="AF399" s="44"/>
      <c r="AG399" s="44"/>
      <c r="AH399" s="44"/>
      <c r="AI399" s="44"/>
      <c r="AJ399" s="44"/>
      <c r="AK399" s="44"/>
      <c r="AL399" s="44"/>
    </row>
    <row r="400">
      <c r="A400" s="128"/>
      <c r="B400" s="44"/>
      <c r="C400" s="129"/>
      <c r="D400" s="44"/>
      <c r="E400" s="130"/>
      <c r="F400" s="99"/>
      <c r="G400" s="44"/>
      <c r="H400" s="44"/>
      <c r="I400" s="44"/>
      <c r="J400" s="44"/>
      <c r="K400" s="44"/>
      <c r="L400" s="44"/>
      <c r="M400" s="44"/>
      <c r="N400" s="44"/>
      <c r="O400" s="44"/>
      <c r="P400" s="44"/>
      <c r="Q400" s="44"/>
      <c r="R400" s="132"/>
      <c r="S400" s="44"/>
      <c r="T400" s="99"/>
      <c r="U400" s="99"/>
      <c r="V400" s="95"/>
      <c r="W400" s="44"/>
      <c r="X400" s="95"/>
      <c r="Y400" s="44"/>
      <c r="Z400" s="44"/>
      <c r="AA400" s="44"/>
      <c r="AB400" s="44"/>
      <c r="AC400" s="44"/>
      <c r="AD400" s="44"/>
      <c r="AE400" s="44"/>
      <c r="AF400" s="44"/>
      <c r="AG400" s="44"/>
      <c r="AH400" s="44"/>
      <c r="AI400" s="44"/>
      <c r="AJ400" s="44"/>
      <c r="AK400" s="44"/>
      <c r="AL400" s="44"/>
    </row>
    <row r="401">
      <c r="A401" s="128"/>
      <c r="B401" s="44"/>
      <c r="C401" s="129"/>
      <c r="D401" s="44"/>
      <c r="E401" s="130"/>
      <c r="F401" s="99"/>
      <c r="G401" s="44"/>
      <c r="H401" s="44"/>
      <c r="I401" s="44"/>
      <c r="J401" s="44"/>
      <c r="K401" s="44"/>
      <c r="L401" s="44"/>
      <c r="M401" s="44"/>
      <c r="N401" s="44"/>
      <c r="O401" s="44"/>
      <c r="P401" s="44"/>
      <c r="Q401" s="44"/>
      <c r="R401" s="132"/>
      <c r="S401" s="44"/>
      <c r="T401" s="99"/>
      <c r="U401" s="99"/>
      <c r="V401" s="95"/>
      <c r="W401" s="44"/>
      <c r="X401" s="95"/>
      <c r="Y401" s="44"/>
      <c r="Z401" s="44"/>
      <c r="AA401" s="44"/>
      <c r="AB401" s="44"/>
      <c r="AC401" s="44"/>
      <c r="AD401" s="44"/>
      <c r="AE401" s="44"/>
      <c r="AF401" s="44"/>
      <c r="AG401" s="44"/>
      <c r="AH401" s="44"/>
      <c r="AI401" s="44"/>
      <c r="AJ401" s="44"/>
      <c r="AK401" s="44"/>
      <c r="AL401" s="44"/>
    </row>
    <row r="402">
      <c r="A402" s="128"/>
      <c r="B402" s="44"/>
      <c r="C402" s="129"/>
      <c r="D402" s="44"/>
      <c r="E402" s="130"/>
      <c r="F402" s="99"/>
      <c r="G402" s="44"/>
      <c r="H402" s="44"/>
      <c r="I402" s="44"/>
      <c r="J402" s="44"/>
      <c r="K402" s="44"/>
      <c r="L402" s="44"/>
      <c r="M402" s="44"/>
      <c r="N402" s="44"/>
      <c r="O402" s="44"/>
      <c r="P402" s="44"/>
      <c r="Q402" s="44"/>
      <c r="R402" s="132"/>
      <c r="S402" s="44"/>
      <c r="T402" s="99"/>
      <c r="U402" s="99"/>
      <c r="V402" s="95"/>
      <c r="W402" s="44"/>
      <c r="X402" s="95"/>
      <c r="Y402" s="44"/>
      <c r="Z402" s="44"/>
      <c r="AA402" s="44"/>
      <c r="AB402" s="44"/>
      <c r="AC402" s="44"/>
      <c r="AD402" s="44"/>
      <c r="AE402" s="44"/>
      <c r="AF402" s="44"/>
      <c r="AG402" s="44"/>
      <c r="AH402" s="44"/>
      <c r="AI402" s="44"/>
      <c r="AJ402" s="44"/>
      <c r="AK402" s="44"/>
      <c r="AL402" s="44"/>
    </row>
    <row r="403">
      <c r="A403" s="128"/>
      <c r="B403" s="44"/>
      <c r="C403" s="129"/>
      <c r="D403" s="44"/>
      <c r="E403" s="130"/>
      <c r="F403" s="99"/>
      <c r="G403" s="44"/>
      <c r="H403" s="44"/>
      <c r="I403" s="44"/>
      <c r="J403" s="44"/>
      <c r="K403" s="44"/>
      <c r="L403" s="44"/>
      <c r="M403" s="44"/>
      <c r="N403" s="44"/>
      <c r="O403" s="44"/>
      <c r="P403" s="44"/>
      <c r="Q403" s="44"/>
      <c r="R403" s="132"/>
      <c r="S403" s="44"/>
      <c r="T403" s="99"/>
      <c r="U403" s="99"/>
      <c r="V403" s="95"/>
      <c r="W403" s="44"/>
      <c r="X403" s="95"/>
      <c r="Y403" s="44"/>
      <c r="Z403" s="44"/>
      <c r="AA403" s="44"/>
      <c r="AB403" s="44"/>
      <c r="AC403" s="44"/>
      <c r="AD403" s="44"/>
      <c r="AE403" s="44"/>
      <c r="AF403" s="44"/>
      <c r="AG403" s="44"/>
      <c r="AH403" s="44"/>
      <c r="AI403" s="44"/>
      <c r="AJ403" s="44"/>
      <c r="AK403" s="44"/>
      <c r="AL403" s="44"/>
    </row>
    <row r="404">
      <c r="A404" s="128"/>
      <c r="B404" s="44"/>
      <c r="C404" s="129"/>
      <c r="D404" s="44"/>
      <c r="E404" s="130"/>
      <c r="F404" s="99"/>
      <c r="G404" s="44"/>
      <c r="H404" s="44"/>
      <c r="I404" s="44"/>
      <c r="J404" s="44"/>
      <c r="K404" s="44"/>
      <c r="L404" s="44"/>
      <c r="M404" s="44"/>
      <c r="N404" s="44"/>
      <c r="O404" s="44"/>
      <c r="P404" s="44"/>
      <c r="Q404" s="44"/>
      <c r="R404" s="132"/>
      <c r="S404" s="44"/>
      <c r="T404" s="99"/>
      <c r="U404" s="99"/>
      <c r="V404" s="95"/>
      <c r="W404" s="44"/>
      <c r="X404" s="95"/>
      <c r="Y404" s="44"/>
      <c r="Z404" s="44"/>
      <c r="AA404" s="44"/>
      <c r="AB404" s="44"/>
      <c r="AC404" s="44"/>
      <c r="AD404" s="44"/>
      <c r="AE404" s="44"/>
      <c r="AF404" s="44"/>
      <c r="AG404" s="44"/>
      <c r="AH404" s="44"/>
      <c r="AI404" s="44"/>
      <c r="AJ404" s="44"/>
      <c r="AK404" s="44"/>
      <c r="AL404" s="44"/>
    </row>
    <row r="405">
      <c r="A405" s="128"/>
      <c r="B405" s="44"/>
      <c r="C405" s="129"/>
      <c r="D405" s="44"/>
      <c r="E405" s="130"/>
      <c r="F405" s="99"/>
      <c r="G405" s="44"/>
      <c r="H405" s="44"/>
      <c r="I405" s="44"/>
      <c r="J405" s="44"/>
      <c r="K405" s="44"/>
      <c r="L405" s="44"/>
      <c r="M405" s="44"/>
      <c r="N405" s="44"/>
      <c r="O405" s="44"/>
      <c r="P405" s="44"/>
      <c r="Q405" s="44"/>
      <c r="R405" s="132"/>
      <c r="S405" s="44"/>
      <c r="T405" s="99"/>
      <c r="U405" s="99"/>
      <c r="V405" s="95"/>
      <c r="W405" s="44"/>
      <c r="X405" s="95"/>
      <c r="Y405" s="44"/>
      <c r="Z405" s="44"/>
      <c r="AA405" s="44"/>
      <c r="AB405" s="44"/>
      <c r="AC405" s="44"/>
      <c r="AD405" s="44"/>
      <c r="AE405" s="44"/>
      <c r="AF405" s="44"/>
      <c r="AG405" s="44"/>
      <c r="AH405" s="44"/>
      <c r="AI405" s="44"/>
      <c r="AJ405" s="44"/>
      <c r="AK405" s="44"/>
      <c r="AL405" s="44"/>
    </row>
    <row r="406">
      <c r="A406" s="128"/>
      <c r="B406" s="44"/>
      <c r="C406" s="129"/>
      <c r="D406" s="44"/>
      <c r="E406" s="130"/>
      <c r="F406" s="99"/>
      <c r="G406" s="44"/>
      <c r="H406" s="44"/>
      <c r="I406" s="44"/>
      <c r="J406" s="44"/>
      <c r="K406" s="44"/>
      <c r="L406" s="44"/>
      <c r="M406" s="44"/>
      <c r="N406" s="44"/>
      <c r="O406" s="44"/>
      <c r="P406" s="44"/>
      <c r="Q406" s="44"/>
      <c r="R406" s="132"/>
      <c r="S406" s="44"/>
      <c r="T406" s="99"/>
      <c r="U406" s="99"/>
      <c r="V406" s="95"/>
      <c r="W406" s="44"/>
      <c r="X406" s="95"/>
      <c r="Y406" s="44"/>
      <c r="Z406" s="44"/>
      <c r="AA406" s="44"/>
      <c r="AB406" s="44"/>
      <c r="AC406" s="44"/>
      <c r="AD406" s="44"/>
      <c r="AE406" s="44"/>
      <c r="AF406" s="44"/>
      <c r="AG406" s="44"/>
      <c r="AH406" s="44"/>
      <c r="AI406" s="44"/>
      <c r="AJ406" s="44"/>
      <c r="AK406" s="44"/>
      <c r="AL406" s="44"/>
    </row>
    <row r="407">
      <c r="A407" s="128"/>
      <c r="B407" s="44"/>
      <c r="C407" s="129"/>
      <c r="D407" s="44"/>
      <c r="E407" s="130"/>
      <c r="F407" s="99"/>
      <c r="G407" s="44"/>
      <c r="H407" s="44"/>
      <c r="I407" s="44"/>
      <c r="J407" s="44"/>
      <c r="K407" s="44"/>
      <c r="L407" s="44"/>
      <c r="M407" s="44"/>
      <c r="N407" s="44"/>
      <c r="O407" s="44"/>
      <c r="P407" s="44"/>
      <c r="Q407" s="44"/>
      <c r="R407" s="132"/>
      <c r="S407" s="44"/>
      <c r="T407" s="99"/>
      <c r="U407" s="99"/>
      <c r="V407" s="95"/>
      <c r="W407" s="44"/>
      <c r="X407" s="95"/>
      <c r="Y407" s="44"/>
      <c r="Z407" s="44"/>
      <c r="AA407" s="44"/>
      <c r="AB407" s="44"/>
      <c r="AC407" s="44"/>
      <c r="AD407" s="44"/>
      <c r="AE407" s="44"/>
      <c r="AF407" s="44"/>
      <c r="AG407" s="44"/>
      <c r="AH407" s="44"/>
      <c r="AI407" s="44"/>
      <c r="AJ407" s="44"/>
      <c r="AK407" s="44"/>
      <c r="AL407" s="44"/>
    </row>
    <row r="408">
      <c r="A408" s="128"/>
      <c r="B408" s="44"/>
      <c r="C408" s="129"/>
      <c r="D408" s="44"/>
      <c r="E408" s="130"/>
      <c r="F408" s="99"/>
      <c r="G408" s="44"/>
      <c r="H408" s="44"/>
      <c r="I408" s="44"/>
      <c r="J408" s="44"/>
      <c r="K408" s="44"/>
      <c r="L408" s="44"/>
      <c r="M408" s="44"/>
      <c r="N408" s="44"/>
      <c r="O408" s="44"/>
      <c r="P408" s="44"/>
      <c r="Q408" s="44"/>
      <c r="R408" s="132"/>
      <c r="S408" s="44"/>
      <c r="T408" s="99"/>
      <c r="U408" s="99"/>
      <c r="V408" s="95"/>
      <c r="W408" s="44"/>
      <c r="X408" s="95"/>
      <c r="Y408" s="44"/>
      <c r="Z408" s="44"/>
      <c r="AA408" s="44"/>
      <c r="AB408" s="44"/>
      <c r="AC408" s="44"/>
      <c r="AD408" s="44"/>
      <c r="AE408" s="44"/>
      <c r="AF408" s="44"/>
      <c r="AG408" s="44"/>
      <c r="AH408" s="44"/>
      <c r="AI408" s="44"/>
      <c r="AJ408" s="44"/>
      <c r="AK408" s="44"/>
      <c r="AL408" s="44"/>
    </row>
    <row r="409">
      <c r="A409" s="128"/>
      <c r="B409" s="44"/>
      <c r="C409" s="129"/>
      <c r="D409" s="44"/>
      <c r="E409" s="130"/>
      <c r="F409" s="99"/>
      <c r="G409" s="44"/>
      <c r="H409" s="44"/>
      <c r="I409" s="44"/>
      <c r="J409" s="44"/>
      <c r="K409" s="44"/>
      <c r="L409" s="44"/>
      <c r="M409" s="44"/>
      <c r="N409" s="44"/>
      <c r="O409" s="44"/>
      <c r="P409" s="44"/>
      <c r="Q409" s="44"/>
      <c r="R409" s="132"/>
      <c r="S409" s="44"/>
      <c r="T409" s="99"/>
      <c r="U409" s="99"/>
      <c r="V409" s="95"/>
      <c r="W409" s="44"/>
      <c r="X409" s="95"/>
      <c r="Y409" s="44"/>
      <c r="Z409" s="44"/>
      <c r="AA409" s="44"/>
      <c r="AB409" s="44"/>
      <c r="AC409" s="44"/>
      <c r="AD409" s="44"/>
      <c r="AE409" s="44"/>
      <c r="AF409" s="44"/>
      <c r="AG409" s="44"/>
      <c r="AH409" s="44"/>
      <c r="AI409" s="44"/>
      <c r="AJ409" s="44"/>
      <c r="AK409" s="44"/>
      <c r="AL409" s="44"/>
    </row>
    <row r="410">
      <c r="A410" s="128"/>
      <c r="B410" s="44"/>
      <c r="C410" s="129"/>
      <c r="D410" s="44"/>
      <c r="E410" s="130"/>
      <c r="F410" s="99"/>
      <c r="G410" s="44"/>
      <c r="H410" s="44"/>
      <c r="I410" s="44"/>
      <c r="J410" s="44"/>
      <c r="K410" s="44"/>
      <c r="L410" s="44"/>
      <c r="M410" s="44"/>
      <c r="N410" s="44"/>
      <c r="O410" s="44"/>
      <c r="P410" s="44"/>
      <c r="Q410" s="44"/>
      <c r="R410" s="132"/>
      <c r="S410" s="44"/>
      <c r="T410" s="99"/>
      <c r="U410" s="99"/>
      <c r="V410" s="95"/>
      <c r="W410" s="44"/>
      <c r="X410" s="95"/>
      <c r="Y410" s="44"/>
      <c r="Z410" s="44"/>
      <c r="AA410" s="44"/>
      <c r="AB410" s="44"/>
      <c r="AC410" s="44"/>
      <c r="AD410" s="44"/>
      <c r="AE410" s="44"/>
      <c r="AF410" s="44"/>
      <c r="AG410" s="44"/>
      <c r="AH410" s="44"/>
      <c r="AI410" s="44"/>
      <c r="AJ410" s="44"/>
      <c r="AK410" s="44"/>
      <c r="AL410" s="44"/>
    </row>
    <row r="411">
      <c r="A411" s="128"/>
      <c r="B411" s="44"/>
      <c r="C411" s="129"/>
      <c r="D411" s="44"/>
      <c r="E411" s="130"/>
      <c r="F411" s="99"/>
      <c r="G411" s="44"/>
      <c r="H411" s="44"/>
      <c r="I411" s="44"/>
      <c r="J411" s="44"/>
      <c r="K411" s="44"/>
      <c r="L411" s="44"/>
      <c r="M411" s="44"/>
      <c r="N411" s="44"/>
      <c r="O411" s="44"/>
      <c r="P411" s="44"/>
      <c r="Q411" s="44"/>
      <c r="R411" s="132"/>
      <c r="S411" s="44"/>
      <c r="T411" s="99"/>
      <c r="U411" s="99"/>
      <c r="V411" s="95"/>
      <c r="W411" s="44"/>
      <c r="X411" s="95"/>
      <c r="Y411" s="44"/>
      <c r="Z411" s="44"/>
      <c r="AA411" s="44"/>
      <c r="AB411" s="44"/>
      <c r="AC411" s="44"/>
      <c r="AD411" s="44"/>
      <c r="AE411" s="44"/>
      <c r="AF411" s="44"/>
      <c r="AG411" s="44"/>
      <c r="AH411" s="44"/>
      <c r="AI411" s="44"/>
      <c r="AJ411" s="44"/>
      <c r="AK411" s="44"/>
      <c r="AL411" s="44"/>
    </row>
    <row r="412">
      <c r="A412" s="128"/>
      <c r="B412" s="44"/>
      <c r="C412" s="129"/>
      <c r="D412" s="44"/>
      <c r="E412" s="130"/>
      <c r="F412" s="99"/>
      <c r="G412" s="44"/>
      <c r="H412" s="44"/>
      <c r="I412" s="44"/>
      <c r="J412" s="44"/>
      <c r="K412" s="44"/>
      <c r="L412" s="44"/>
      <c r="M412" s="44"/>
      <c r="N412" s="44"/>
      <c r="O412" s="44"/>
      <c r="P412" s="44"/>
      <c r="Q412" s="44"/>
      <c r="R412" s="132"/>
      <c r="S412" s="44"/>
      <c r="T412" s="99"/>
      <c r="U412" s="99"/>
      <c r="V412" s="95"/>
      <c r="W412" s="44"/>
      <c r="X412" s="95"/>
      <c r="Y412" s="44"/>
      <c r="Z412" s="44"/>
      <c r="AA412" s="44"/>
      <c r="AB412" s="44"/>
      <c r="AC412" s="44"/>
      <c r="AD412" s="44"/>
      <c r="AE412" s="44"/>
      <c r="AF412" s="44"/>
      <c r="AG412" s="44"/>
      <c r="AH412" s="44"/>
      <c r="AI412" s="44"/>
      <c r="AJ412" s="44"/>
      <c r="AK412" s="44"/>
      <c r="AL412" s="44"/>
    </row>
    <row r="413">
      <c r="A413" s="128"/>
      <c r="B413" s="44"/>
      <c r="C413" s="129"/>
      <c r="D413" s="44"/>
      <c r="E413" s="130"/>
      <c r="F413" s="99"/>
      <c r="G413" s="44"/>
      <c r="H413" s="44"/>
      <c r="I413" s="44"/>
      <c r="J413" s="44"/>
      <c r="K413" s="44"/>
      <c r="L413" s="44"/>
      <c r="M413" s="44"/>
      <c r="N413" s="44"/>
      <c r="O413" s="44"/>
      <c r="P413" s="44"/>
      <c r="Q413" s="44"/>
      <c r="R413" s="132"/>
      <c r="S413" s="44"/>
      <c r="T413" s="99"/>
      <c r="U413" s="99"/>
      <c r="V413" s="95"/>
      <c r="W413" s="44"/>
      <c r="X413" s="95"/>
      <c r="Y413" s="44"/>
      <c r="Z413" s="44"/>
      <c r="AA413" s="44"/>
      <c r="AB413" s="44"/>
      <c r="AC413" s="44"/>
      <c r="AD413" s="44"/>
      <c r="AE413" s="44"/>
      <c r="AF413" s="44"/>
      <c r="AG413" s="44"/>
      <c r="AH413" s="44"/>
      <c r="AI413" s="44"/>
      <c r="AJ413" s="44"/>
      <c r="AK413" s="44"/>
      <c r="AL413" s="44"/>
    </row>
    <row r="414">
      <c r="A414" s="128"/>
      <c r="B414" s="44"/>
      <c r="C414" s="129"/>
      <c r="D414" s="44"/>
      <c r="E414" s="130"/>
      <c r="F414" s="99"/>
      <c r="G414" s="44"/>
      <c r="H414" s="44"/>
      <c r="I414" s="44"/>
      <c r="J414" s="44"/>
      <c r="K414" s="44"/>
      <c r="L414" s="44"/>
      <c r="M414" s="44"/>
      <c r="N414" s="44"/>
      <c r="O414" s="44"/>
      <c r="P414" s="44"/>
      <c r="Q414" s="44"/>
      <c r="R414" s="132"/>
      <c r="S414" s="44"/>
      <c r="T414" s="99"/>
      <c r="U414" s="99"/>
      <c r="V414" s="95"/>
      <c r="W414" s="44"/>
      <c r="X414" s="95"/>
      <c r="Y414" s="44"/>
      <c r="Z414" s="44"/>
      <c r="AA414" s="44"/>
      <c r="AB414" s="44"/>
      <c r="AC414" s="44"/>
      <c r="AD414" s="44"/>
      <c r="AE414" s="44"/>
      <c r="AF414" s="44"/>
      <c r="AG414" s="44"/>
      <c r="AH414" s="44"/>
      <c r="AI414" s="44"/>
      <c r="AJ414" s="44"/>
      <c r="AK414" s="44"/>
      <c r="AL414" s="44"/>
    </row>
    <row r="415">
      <c r="A415" s="128"/>
      <c r="B415" s="44"/>
      <c r="C415" s="129"/>
      <c r="D415" s="44"/>
      <c r="E415" s="130"/>
      <c r="F415" s="99"/>
      <c r="G415" s="44"/>
      <c r="H415" s="44"/>
      <c r="I415" s="44"/>
      <c r="J415" s="44"/>
      <c r="K415" s="44"/>
      <c r="L415" s="44"/>
      <c r="M415" s="44"/>
      <c r="N415" s="44"/>
      <c r="O415" s="44"/>
      <c r="P415" s="44"/>
      <c r="Q415" s="44"/>
      <c r="R415" s="132"/>
      <c r="S415" s="44"/>
      <c r="T415" s="99"/>
      <c r="U415" s="99"/>
      <c r="V415" s="95"/>
      <c r="W415" s="44"/>
      <c r="X415" s="95"/>
      <c r="Y415" s="44"/>
      <c r="Z415" s="44"/>
      <c r="AA415" s="44"/>
      <c r="AB415" s="44"/>
      <c r="AC415" s="44"/>
      <c r="AD415" s="44"/>
      <c r="AE415" s="44"/>
      <c r="AF415" s="44"/>
      <c r="AG415" s="44"/>
      <c r="AH415" s="44"/>
      <c r="AI415" s="44"/>
      <c r="AJ415" s="44"/>
      <c r="AK415" s="44"/>
      <c r="AL415" s="44"/>
    </row>
    <row r="416">
      <c r="A416" s="128"/>
      <c r="B416" s="44"/>
      <c r="C416" s="129"/>
      <c r="D416" s="44"/>
      <c r="E416" s="130"/>
      <c r="F416" s="99"/>
      <c r="G416" s="44"/>
      <c r="H416" s="44"/>
      <c r="I416" s="44"/>
      <c r="J416" s="44"/>
      <c r="K416" s="44"/>
      <c r="L416" s="44"/>
      <c r="M416" s="44"/>
      <c r="N416" s="44"/>
      <c r="O416" s="44"/>
      <c r="P416" s="44"/>
      <c r="Q416" s="44"/>
      <c r="R416" s="132"/>
      <c r="S416" s="44"/>
      <c r="T416" s="99"/>
      <c r="U416" s="99"/>
      <c r="V416" s="95"/>
      <c r="W416" s="44"/>
      <c r="X416" s="95"/>
      <c r="Y416" s="44"/>
      <c r="Z416" s="44"/>
      <c r="AA416" s="44"/>
      <c r="AB416" s="44"/>
      <c r="AC416" s="44"/>
      <c r="AD416" s="44"/>
      <c r="AE416" s="44"/>
      <c r="AF416" s="44"/>
      <c r="AG416" s="44"/>
      <c r="AH416" s="44"/>
      <c r="AI416" s="44"/>
      <c r="AJ416" s="44"/>
      <c r="AK416" s="44"/>
      <c r="AL416" s="44"/>
    </row>
    <row r="417">
      <c r="A417" s="128"/>
      <c r="B417" s="44"/>
      <c r="C417" s="129"/>
      <c r="D417" s="44"/>
      <c r="E417" s="130"/>
      <c r="F417" s="99"/>
      <c r="G417" s="44"/>
      <c r="H417" s="44"/>
      <c r="I417" s="44"/>
      <c r="J417" s="44"/>
      <c r="K417" s="44"/>
      <c r="L417" s="44"/>
      <c r="M417" s="44"/>
      <c r="N417" s="44"/>
      <c r="O417" s="44"/>
      <c r="P417" s="44"/>
      <c r="Q417" s="44"/>
      <c r="R417" s="132"/>
      <c r="S417" s="44"/>
      <c r="T417" s="99"/>
      <c r="U417" s="99"/>
      <c r="V417" s="95"/>
      <c r="W417" s="44"/>
      <c r="X417" s="95"/>
      <c r="Y417" s="44"/>
      <c r="Z417" s="44"/>
      <c r="AA417" s="44"/>
      <c r="AB417" s="44"/>
      <c r="AC417" s="44"/>
      <c r="AD417" s="44"/>
      <c r="AE417" s="44"/>
      <c r="AF417" s="44"/>
      <c r="AG417" s="44"/>
      <c r="AH417" s="44"/>
      <c r="AI417" s="44"/>
      <c r="AJ417" s="44"/>
      <c r="AK417" s="44"/>
      <c r="AL417" s="44"/>
    </row>
    <row r="418">
      <c r="A418" s="128"/>
      <c r="B418" s="44"/>
      <c r="C418" s="129"/>
      <c r="D418" s="44"/>
      <c r="E418" s="130"/>
      <c r="F418" s="99"/>
      <c r="G418" s="44"/>
      <c r="H418" s="44"/>
      <c r="I418" s="44"/>
      <c r="J418" s="44"/>
      <c r="K418" s="44"/>
      <c r="L418" s="44"/>
      <c r="M418" s="44"/>
      <c r="N418" s="44"/>
      <c r="O418" s="44"/>
      <c r="P418" s="44"/>
      <c r="Q418" s="44"/>
      <c r="R418" s="132"/>
      <c r="S418" s="44"/>
      <c r="T418" s="99"/>
      <c r="U418" s="99"/>
      <c r="V418" s="95"/>
      <c r="W418" s="44"/>
      <c r="X418" s="95"/>
      <c r="Y418" s="44"/>
      <c r="Z418" s="44"/>
      <c r="AA418" s="44"/>
      <c r="AB418" s="44"/>
      <c r="AC418" s="44"/>
      <c r="AD418" s="44"/>
      <c r="AE418" s="44"/>
      <c r="AF418" s="44"/>
      <c r="AG418" s="44"/>
      <c r="AH418" s="44"/>
      <c r="AI418" s="44"/>
      <c r="AJ418" s="44"/>
      <c r="AK418" s="44"/>
      <c r="AL418" s="44"/>
    </row>
    <row r="419">
      <c r="A419" s="128"/>
      <c r="B419" s="44"/>
      <c r="C419" s="129"/>
      <c r="D419" s="44"/>
      <c r="E419" s="130"/>
      <c r="F419" s="99"/>
      <c r="G419" s="44"/>
      <c r="H419" s="44"/>
      <c r="I419" s="44"/>
      <c r="J419" s="44"/>
      <c r="K419" s="44"/>
      <c r="L419" s="44"/>
      <c r="M419" s="44"/>
      <c r="N419" s="44"/>
      <c r="O419" s="44"/>
      <c r="P419" s="44"/>
      <c r="Q419" s="44"/>
      <c r="R419" s="132"/>
      <c r="S419" s="44"/>
      <c r="T419" s="99"/>
      <c r="U419" s="99"/>
      <c r="V419" s="95"/>
      <c r="W419" s="44"/>
      <c r="X419" s="95"/>
      <c r="Y419" s="44"/>
      <c r="Z419" s="44"/>
      <c r="AA419" s="44"/>
      <c r="AB419" s="44"/>
      <c r="AC419" s="44"/>
      <c r="AD419" s="44"/>
      <c r="AE419" s="44"/>
      <c r="AF419" s="44"/>
      <c r="AG419" s="44"/>
      <c r="AH419" s="44"/>
      <c r="AI419" s="44"/>
      <c r="AJ419" s="44"/>
      <c r="AK419" s="44"/>
      <c r="AL419" s="44"/>
    </row>
    <row r="420">
      <c r="A420" s="128"/>
      <c r="B420" s="44"/>
      <c r="C420" s="129"/>
      <c r="D420" s="44"/>
      <c r="E420" s="130"/>
      <c r="F420" s="99"/>
      <c r="G420" s="44"/>
      <c r="H420" s="44"/>
      <c r="I420" s="44"/>
      <c r="J420" s="44"/>
      <c r="K420" s="44"/>
      <c r="L420" s="44"/>
      <c r="M420" s="44"/>
      <c r="N420" s="44"/>
      <c r="O420" s="44"/>
      <c r="P420" s="44"/>
      <c r="Q420" s="44"/>
      <c r="R420" s="132"/>
      <c r="S420" s="44"/>
      <c r="T420" s="99"/>
      <c r="U420" s="99"/>
      <c r="V420" s="95"/>
      <c r="W420" s="44"/>
      <c r="X420" s="95"/>
      <c r="Y420" s="44"/>
      <c r="Z420" s="44"/>
      <c r="AA420" s="44"/>
      <c r="AB420" s="44"/>
      <c r="AC420" s="44"/>
      <c r="AD420" s="44"/>
      <c r="AE420" s="44"/>
      <c r="AF420" s="44"/>
      <c r="AG420" s="44"/>
      <c r="AH420" s="44"/>
      <c r="AI420" s="44"/>
      <c r="AJ420" s="44"/>
      <c r="AK420" s="44"/>
      <c r="AL420" s="44"/>
    </row>
    <row r="421">
      <c r="A421" s="128"/>
      <c r="B421" s="44"/>
      <c r="C421" s="129"/>
      <c r="D421" s="44"/>
      <c r="E421" s="130"/>
      <c r="F421" s="99"/>
      <c r="G421" s="44"/>
      <c r="H421" s="44"/>
      <c r="I421" s="44"/>
      <c r="J421" s="44"/>
      <c r="K421" s="44"/>
      <c r="L421" s="44"/>
      <c r="M421" s="44"/>
      <c r="N421" s="44"/>
      <c r="O421" s="44"/>
      <c r="P421" s="44"/>
      <c r="Q421" s="44"/>
      <c r="R421" s="132"/>
      <c r="S421" s="44"/>
      <c r="T421" s="99"/>
      <c r="U421" s="99"/>
      <c r="V421" s="95"/>
      <c r="W421" s="44"/>
      <c r="X421" s="95"/>
      <c r="Y421" s="44"/>
      <c r="Z421" s="44"/>
      <c r="AA421" s="44"/>
      <c r="AB421" s="44"/>
      <c r="AC421" s="44"/>
      <c r="AD421" s="44"/>
      <c r="AE421" s="44"/>
      <c r="AF421" s="44"/>
      <c r="AG421" s="44"/>
      <c r="AH421" s="44"/>
      <c r="AI421" s="44"/>
      <c r="AJ421" s="44"/>
      <c r="AK421" s="44"/>
      <c r="AL421" s="44"/>
    </row>
    <row r="422">
      <c r="A422" s="128"/>
      <c r="B422" s="44"/>
      <c r="C422" s="129"/>
      <c r="D422" s="44"/>
      <c r="E422" s="130"/>
      <c r="F422" s="99"/>
      <c r="G422" s="44"/>
      <c r="H422" s="44"/>
      <c r="I422" s="44"/>
      <c r="J422" s="44"/>
      <c r="K422" s="44"/>
      <c r="L422" s="44"/>
      <c r="M422" s="44"/>
      <c r="N422" s="44"/>
      <c r="O422" s="44"/>
      <c r="P422" s="44"/>
      <c r="Q422" s="44"/>
      <c r="R422" s="132"/>
      <c r="S422" s="44"/>
      <c r="T422" s="99"/>
      <c r="U422" s="99"/>
      <c r="V422" s="95"/>
      <c r="W422" s="44"/>
      <c r="X422" s="95"/>
      <c r="Y422" s="44"/>
      <c r="Z422" s="44"/>
      <c r="AA422" s="44"/>
      <c r="AB422" s="44"/>
      <c r="AC422" s="44"/>
      <c r="AD422" s="44"/>
      <c r="AE422" s="44"/>
      <c r="AF422" s="44"/>
      <c r="AG422" s="44"/>
      <c r="AH422" s="44"/>
      <c r="AI422" s="44"/>
      <c r="AJ422" s="44"/>
      <c r="AK422" s="44"/>
      <c r="AL422" s="44"/>
    </row>
    <row r="423">
      <c r="A423" s="128"/>
      <c r="B423" s="44"/>
      <c r="C423" s="129"/>
      <c r="D423" s="44"/>
      <c r="E423" s="130"/>
      <c r="F423" s="99"/>
      <c r="G423" s="44"/>
      <c r="H423" s="44"/>
      <c r="I423" s="44"/>
      <c r="J423" s="44"/>
      <c r="K423" s="44"/>
      <c r="L423" s="44"/>
      <c r="M423" s="44"/>
      <c r="N423" s="44"/>
      <c r="O423" s="44"/>
      <c r="P423" s="44"/>
      <c r="Q423" s="44"/>
      <c r="R423" s="132"/>
      <c r="S423" s="44"/>
      <c r="T423" s="99"/>
      <c r="U423" s="99"/>
      <c r="V423" s="95"/>
      <c r="W423" s="44"/>
      <c r="X423" s="95"/>
      <c r="Y423" s="44"/>
      <c r="Z423" s="44"/>
      <c r="AA423" s="44"/>
      <c r="AB423" s="44"/>
      <c r="AC423" s="44"/>
      <c r="AD423" s="44"/>
      <c r="AE423" s="44"/>
      <c r="AF423" s="44"/>
      <c r="AG423" s="44"/>
      <c r="AH423" s="44"/>
      <c r="AI423" s="44"/>
      <c r="AJ423" s="44"/>
      <c r="AK423" s="44"/>
      <c r="AL423" s="44"/>
    </row>
    <row r="424">
      <c r="A424" s="128"/>
      <c r="B424" s="44"/>
      <c r="C424" s="129"/>
      <c r="D424" s="44"/>
      <c r="E424" s="130"/>
      <c r="F424" s="99"/>
      <c r="G424" s="44"/>
      <c r="H424" s="44"/>
      <c r="I424" s="44"/>
      <c r="J424" s="44"/>
      <c r="K424" s="44"/>
      <c r="L424" s="44"/>
      <c r="M424" s="44"/>
      <c r="N424" s="44"/>
      <c r="O424" s="44"/>
      <c r="P424" s="44"/>
      <c r="Q424" s="44"/>
      <c r="R424" s="132"/>
      <c r="S424" s="44"/>
      <c r="T424" s="99"/>
      <c r="U424" s="99"/>
      <c r="V424" s="95"/>
      <c r="W424" s="44"/>
      <c r="X424" s="95"/>
      <c r="Y424" s="44"/>
      <c r="Z424" s="44"/>
      <c r="AA424" s="44"/>
      <c r="AB424" s="44"/>
      <c r="AC424" s="44"/>
      <c r="AD424" s="44"/>
      <c r="AE424" s="44"/>
      <c r="AF424" s="44"/>
      <c r="AG424" s="44"/>
      <c r="AH424" s="44"/>
      <c r="AI424" s="44"/>
      <c r="AJ424" s="44"/>
      <c r="AK424" s="44"/>
      <c r="AL424" s="44"/>
    </row>
    <row r="425">
      <c r="A425" s="128"/>
      <c r="B425" s="44"/>
      <c r="C425" s="129"/>
      <c r="D425" s="44"/>
      <c r="E425" s="130"/>
      <c r="F425" s="99"/>
      <c r="G425" s="44"/>
      <c r="H425" s="44"/>
      <c r="I425" s="44"/>
      <c r="J425" s="44"/>
      <c r="K425" s="44"/>
      <c r="L425" s="44"/>
      <c r="M425" s="44"/>
      <c r="N425" s="44"/>
      <c r="O425" s="44"/>
      <c r="P425" s="44"/>
      <c r="Q425" s="44"/>
      <c r="R425" s="132"/>
      <c r="S425" s="44"/>
      <c r="T425" s="99"/>
      <c r="U425" s="99"/>
      <c r="V425" s="95"/>
      <c r="W425" s="44"/>
      <c r="X425" s="95"/>
      <c r="Y425" s="44"/>
      <c r="Z425" s="44"/>
      <c r="AA425" s="44"/>
      <c r="AB425" s="44"/>
      <c r="AC425" s="44"/>
      <c r="AD425" s="44"/>
      <c r="AE425" s="44"/>
      <c r="AF425" s="44"/>
      <c r="AG425" s="44"/>
      <c r="AH425" s="44"/>
      <c r="AI425" s="44"/>
      <c r="AJ425" s="44"/>
      <c r="AK425" s="44"/>
      <c r="AL425" s="44"/>
    </row>
    <row r="426">
      <c r="A426" s="128"/>
      <c r="B426" s="44"/>
      <c r="C426" s="129"/>
      <c r="D426" s="44"/>
      <c r="E426" s="130"/>
      <c r="F426" s="99"/>
      <c r="G426" s="44"/>
      <c r="H426" s="44"/>
      <c r="I426" s="44"/>
      <c r="J426" s="44"/>
      <c r="K426" s="44"/>
      <c r="L426" s="44"/>
      <c r="M426" s="44"/>
      <c r="N426" s="44"/>
      <c r="O426" s="44"/>
      <c r="P426" s="44"/>
      <c r="Q426" s="44"/>
      <c r="R426" s="132"/>
      <c r="S426" s="44"/>
      <c r="T426" s="99"/>
      <c r="U426" s="99"/>
      <c r="V426" s="95"/>
      <c r="W426" s="44"/>
      <c r="X426" s="95"/>
      <c r="Y426" s="44"/>
      <c r="Z426" s="44"/>
      <c r="AA426" s="44"/>
      <c r="AB426" s="44"/>
      <c r="AC426" s="44"/>
      <c r="AD426" s="44"/>
      <c r="AE426" s="44"/>
      <c r="AF426" s="44"/>
      <c r="AG426" s="44"/>
      <c r="AH426" s="44"/>
      <c r="AI426" s="44"/>
      <c r="AJ426" s="44"/>
      <c r="AK426" s="44"/>
      <c r="AL426" s="44"/>
    </row>
    <row r="427">
      <c r="A427" s="128"/>
      <c r="B427" s="44"/>
      <c r="C427" s="129"/>
      <c r="D427" s="44"/>
      <c r="E427" s="130"/>
      <c r="F427" s="99"/>
      <c r="G427" s="44"/>
      <c r="H427" s="44"/>
      <c r="I427" s="44"/>
      <c r="J427" s="44"/>
      <c r="K427" s="44"/>
      <c r="L427" s="44"/>
      <c r="M427" s="44"/>
      <c r="N427" s="44"/>
      <c r="O427" s="44"/>
      <c r="P427" s="44"/>
      <c r="Q427" s="44"/>
      <c r="R427" s="132"/>
      <c r="S427" s="44"/>
      <c r="T427" s="99"/>
      <c r="U427" s="99"/>
      <c r="V427" s="95"/>
      <c r="W427" s="44"/>
      <c r="X427" s="95"/>
      <c r="Y427" s="44"/>
      <c r="Z427" s="44"/>
      <c r="AA427" s="44"/>
      <c r="AB427" s="44"/>
      <c r="AC427" s="44"/>
      <c r="AD427" s="44"/>
      <c r="AE427" s="44"/>
      <c r="AF427" s="44"/>
      <c r="AG427" s="44"/>
      <c r="AH427" s="44"/>
      <c r="AI427" s="44"/>
      <c r="AJ427" s="44"/>
      <c r="AK427" s="44"/>
      <c r="AL427" s="44"/>
    </row>
    <row r="428">
      <c r="A428" s="128"/>
      <c r="B428" s="44"/>
      <c r="C428" s="129"/>
      <c r="D428" s="44"/>
      <c r="E428" s="130"/>
      <c r="F428" s="99"/>
      <c r="G428" s="44"/>
      <c r="H428" s="44"/>
      <c r="I428" s="44"/>
      <c r="J428" s="44"/>
      <c r="K428" s="44"/>
      <c r="L428" s="44"/>
      <c r="M428" s="44"/>
      <c r="N428" s="44"/>
      <c r="O428" s="44"/>
      <c r="P428" s="44"/>
      <c r="Q428" s="44"/>
      <c r="R428" s="132"/>
      <c r="S428" s="44"/>
      <c r="T428" s="99"/>
      <c r="U428" s="99"/>
      <c r="V428" s="95"/>
      <c r="W428" s="44"/>
      <c r="X428" s="95"/>
      <c r="Y428" s="44"/>
      <c r="Z428" s="44"/>
      <c r="AA428" s="44"/>
      <c r="AB428" s="44"/>
      <c r="AC428" s="44"/>
      <c r="AD428" s="44"/>
      <c r="AE428" s="44"/>
      <c r="AF428" s="44"/>
      <c r="AG428" s="44"/>
      <c r="AH428" s="44"/>
      <c r="AI428" s="44"/>
      <c r="AJ428" s="44"/>
      <c r="AK428" s="44"/>
      <c r="AL428" s="44"/>
    </row>
    <row r="429">
      <c r="A429" s="128"/>
      <c r="B429" s="44"/>
      <c r="C429" s="129"/>
      <c r="D429" s="44"/>
      <c r="E429" s="130"/>
      <c r="F429" s="99"/>
      <c r="G429" s="44"/>
      <c r="H429" s="44"/>
      <c r="I429" s="44"/>
      <c r="J429" s="44"/>
      <c r="K429" s="44"/>
      <c r="L429" s="44"/>
      <c r="M429" s="44"/>
      <c r="N429" s="44"/>
      <c r="O429" s="44"/>
      <c r="P429" s="44"/>
      <c r="Q429" s="44"/>
      <c r="R429" s="132"/>
      <c r="S429" s="44"/>
      <c r="T429" s="99"/>
      <c r="U429" s="99"/>
      <c r="V429" s="95"/>
      <c r="W429" s="44"/>
      <c r="X429" s="95"/>
      <c r="Y429" s="44"/>
      <c r="Z429" s="44"/>
      <c r="AA429" s="44"/>
      <c r="AB429" s="44"/>
      <c r="AC429" s="44"/>
      <c r="AD429" s="44"/>
      <c r="AE429" s="44"/>
      <c r="AF429" s="44"/>
      <c r="AG429" s="44"/>
      <c r="AH429" s="44"/>
      <c r="AI429" s="44"/>
      <c r="AJ429" s="44"/>
      <c r="AK429" s="44"/>
      <c r="AL429" s="44"/>
    </row>
    <row r="430">
      <c r="A430" s="128"/>
      <c r="B430" s="44"/>
      <c r="C430" s="129"/>
      <c r="D430" s="44"/>
      <c r="E430" s="130"/>
      <c r="F430" s="99"/>
      <c r="G430" s="44"/>
      <c r="H430" s="44"/>
      <c r="I430" s="44"/>
      <c r="J430" s="44"/>
      <c r="K430" s="44"/>
      <c r="L430" s="44"/>
      <c r="M430" s="44"/>
      <c r="N430" s="44"/>
      <c r="O430" s="44"/>
      <c r="P430" s="44"/>
      <c r="Q430" s="44"/>
      <c r="R430" s="132"/>
      <c r="S430" s="44"/>
      <c r="T430" s="99"/>
      <c r="U430" s="99"/>
      <c r="V430" s="95"/>
      <c r="W430" s="44"/>
      <c r="X430" s="95"/>
      <c r="Y430" s="44"/>
      <c r="Z430" s="44"/>
      <c r="AA430" s="44"/>
      <c r="AB430" s="44"/>
      <c r="AC430" s="44"/>
      <c r="AD430" s="44"/>
      <c r="AE430" s="44"/>
      <c r="AF430" s="44"/>
      <c r="AG430" s="44"/>
      <c r="AH430" s="44"/>
      <c r="AI430" s="44"/>
      <c r="AJ430" s="44"/>
      <c r="AK430" s="44"/>
      <c r="AL430" s="44"/>
    </row>
    <row r="431">
      <c r="A431" s="128"/>
      <c r="B431" s="44"/>
      <c r="C431" s="129"/>
      <c r="D431" s="44"/>
      <c r="E431" s="130"/>
      <c r="F431" s="99"/>
      <c r="G431" s="44"/>
      <c r="H431" s="44"/>
      <c r="I431" s="44"/>
      <c r="J431" s="44"/>
      <c r="K431" s="44"/>
      <c r="L431" s="44"/>
      <c r="M431" s="44"/>
      <c r="N431" s="44"/>
      <c r="O431" s="44"/>
      <c r="P431" s="44"/>
      <c r="Q431" s="44"/>
      <c r="R431" s="132"/>
      <c r="S431" s="44"/>
      <c r="T431" s="99"/>
      <c r="U431" s="99"/>
      <c r="V431" s="95"/>
      <c r="W431" s="44"/>
      <c r="X431" s="95"/>
      <c r="Y431" s="44"/>
      <c r="Z431" s="44"/>
      <c r="AA431" s="44"/>
      <c r="AB431" s="44"/>
      <c r="AC431" s="44"/>
      <c r="AD431" s="44"/>
      <c r="AE431" s="44"/>
      <c r="AF431" s="44"/>
      <c r="AG431" s="44"/>
      <c r="AH431" s="44"/>
      <c r="AI431" s="44"/>
      <c r="AJ431" s="44"/>
      <c r="AK431" s="44"/>
      <c r="AL431" s="44"/>
    </row>
    <row r="432">
      <c r="A432" s="128"/>
      <c r="B432" s="44"/>
      <c r="C432" s="129"/>
      <c r="D432" s="44"/>
      <c r="E432" s="130"/>
      <c r="F432" s="99"/>
      <c r="G432" s="44"/>
      <c r="H432" s="44"/>
      <c r="I432" s="44"/>
      <c r="J432" s="44"/>
      <c r="K432" s="44"/>
      <c r="L432" s="44"/>
      <c r="M432" s="44"/>
      <c r="N432" s="44"/>
      <c r="O432" s="44"/>
      <c r="P432" s="44"/>
      <c r="Q432" s="44"/>
      <c r="R432" s="132"/>
      <c r="S432" s="44"/>
      <c r="T432" s="99"/>
      <c r="U432" s="99"/>
      <c r="V432" s="95"/>
      <c r="W432" s="44"/>
      <c r="X432" s="95"/>
      <c r="Y432" s="44"/>
      <c r="Z432" s="44"/>
      <c r="AA432" s="44"/>
      <c r="AB432" s="44"/>
      <c r="AC432" s="44"/>
      <c r="AD432" s="44"/>
      <c r="AE432" s="44"/>
      <c r="AF432" s="44"/>
      <c r="AG432" s="44"/>
      <c r="AH432" s="44"/>
      <c r="AI432" s="44"/>
      <c r="AJ432" s="44"/>
      <c r="AK432" s="44"/>
      <c r="AL432" s="44"/>
    </row>
    <row r="433">
      <c r="A433" s="128"/>
      <c r="B433" s="44"/>
      <c r="C433" s="129"/>
      <c r="D433" s="44"/>
      <c r="E433" s="130"/>
      <c r="F433" s="99"/>
      <c r="G433" s="44"/>
      <c r="H433" s="44"/>
      <c r="I433" s="44"/>
      <c r="J433" s="44"/>
      <c r="K433" s="44"/>
      <c r="L433" s="44"/>
      <c r="M433" s="44"/>
      <c r="N433" s="44"/>
      <c r="O433" s="44"/>
      <c r="P433" s="44"/>
      <c r="Q433" s="44"/>
      <c r="R433" s="132"/>
      <c r="S433" s="44"/>
      <c r="T433" s="99"/>
      <c r="U433" s="99"/>
      <c r="V433" s="95"/>
      <c r="W433" s="44"/>
      <c r="X433" s="95"/>
      <c r="Y433" s="44"/>
      <c r="Z433" s="44"/>
      <c r="AA433" s="44"/>
      <c r="AB433" s="44"/>
      <c r="AC433" s="44"/>
      <c r="AD433" s="44"/>
      <c r="AE433" s="44"/>
      <c r="AF433" s="44"/>
      <c r="AG433" s="44"/>
      <c r="AH433" s="44"/>
      <c r="AI433" s="44"/>
      <c r="AJ433" s="44"/>
      <c r="AK433" s="44"/>
      <c r="AL433" s="44"/>
    </row>
    <row r="434">
      <c r="A434" s="128"/>
      <c r="B434" s="44"/>
      <c r="C434" s="129"/>
      <c r="D434" s="44"/>
      <c r="E434" s="130"/>
      <c r="F434" s="99"/>
      <c r="G434" s="44"/>
      <c r="H434" s="44"/>
      <c r="I434" s="44"/>
      <c r="J434" s="44"/>
      <c r="K434" s="44"/>
      <c r="L434" s="44"/>
      <c r="M434" s="44"/>
      <c r="N434" s="44"/>
      <c r="O434" s="44"/>
      <c r="P434" s="44"/>
      <c r="Q434" s="44"/>
      <c r="R434" s="132"/>
      <c r="S434" s="44"/>
      <c r="T434" s="99"/>
      <c r="U434" s="99"/>
      <c r="V434" s="95"/>
      <c r="W434" s="44"/>
      <c r="X434" s="95"/>
      <c r="Y434" s="44"/>
      <c r="Z434" s="44"/>
      <c r="AA434" s="44"/>
      <c r="AB434" s="44"/>
      <c r="AC434" s="44"/>
      <c r="AD434" s="44"/>
      <c r="AE434" s="44"/>
      <c r="AF434" s="44"/>
      <c r="AG434" s="44"/>
      <c r="AH434" s="44"/>
      <c r="AI434" s="44"/>
      <c r="AJ434" s="44"/>
      <c r="AK434" s="44"/>
      <c r="AL434" s="44"/>
    </row>
    <row r="435">
      <c r="A435" s="128"/>
      <c r="B435" s="44"/>
      <c r="C435" s="129"/>
      <c r="D435" s="44"/>
      <c r="E435" s="130"/>
      <c r="F435" s="99"/>
      <c r="G435" s="44"/>
      <c r="H435" s="44"/>
      <c r="I435" s="44"/>
      <c r="J435" s="44"/>
      <c r="K435" s="44"/>
      <c r="L435" s="44"/>
      <c r="M435" s="44"/>
      <c r="N435" s="44"/>
      <c r="O435" s="44"/>
      <c r="P435" s="44"/>
      <c r="Q435" s="44"/>
      <c r="R435" s="132"/>
      <c r="S435" s="44"/>
      <c r="T435" s="99"/>
      <c r="U435" s="99"/>
      <c r="V435" s="95"/>
      <c r="W435" s="44"/>
      <c r="X435" s="95"/>
      <c r="Y435" s="44"/>
      <c r="Z435" s="44"/>
      <c r="AA435" s="44"/>
      <c r="AB435" s="44"/>
      <c r="AC435" s="44"/>
      <c r="AD435" s="44"/>
      <c r="AE435" s="44"/>
      <c r="AF435" s="44"/>
      <c r="AG435" s="44"/>
      <c r="AH435" s="44"/>
      <c r="AI435" s="44"/>
      <c r="AJ435" s="44"/>
      <c r="AK435" s="44"/>
      <c r="AL435" s="44"/>
    </row>
    <row r="436">
      <c r="A436" s="128"/>
      <c r="B436" s="44"/>
      <c r="C436" s="129"/>
      <c r="D436" s="44"/>
      <c r="E436" s="130"/>
      <c r="F436" s="99"/>
      <c r="G436" s="44"/>
      <c r="H436" s="44"/>
      <c r="I436" s="44"/>
      <c r="J436" s="44"/>
      <c r="K436" s="44"/>
      <c r="L436" s="44"/>
      <c r="M436" s="44"/>
      <c r="N436" s="44"/>
      <c r="O436" s="44"/>
      <c r="P436" s="44"/>
      <c r="Q436" s="44"/>
      <c r="R436" s="132"/>
      <c r="S436" s="44"/>
      <c r="T436" s="99"/>
      <c r="U436" s="99"/>
      <c r="V436" s="95"/>
      <c r="W436" s="44"/>
      <c r="X436" s="95"/>
      <c r="Y436" s="44"/>
      <c r="Z436" s="44"/>
      <c r="AA436" s="44"/>
      <c r="AB436" s="44"/>
      <c r="AC436" s="44"/>
      <c r="AD436" s="44"/>
      <c r="AE436" s="44"/>
      <c r="AF436" s="44"/>
      <c r="AG436" s="44"/>
      <c r="AH436" s="44"/>
      <c r="AI436" s="44"/>
      <c r="AJ436" s="44"/>
      <c r="AK436" s="44"/>
      <c r="AL436" s="44"/>
    </row>
    <row r="437">
      <c r="A437" s="128"/>
      <c r="B437" s="44"/>
      <c r="C437" s="129"/>
      <c r="D437" s="44"/>
      <c r="E437" s="130"/>
      <c r="F437" s="99"/>
      <c r="G437" s="44"/>
      <c r="H437" s="44"/>
      <c r="I437" s="44"/>
      <c r="J437" s="44"/>
      <c r="K437" s="44"/>
      <c r="L437" s="44"/>
      <c r="M437" s="44"/>
      <c r="N437" s="44"/>
      <c r="O437" s="44"/>
      <c r="P437" s="44"/>
      <c r="Q437" s="44"/>
      <c r="R437" s="132"/>
      <c r="S437" s="44"/>
      <c r="T437" s="99"/>
      <c r="U437" s="99"/>
      <c r="V437" s="95"/>
      <c r="W437" s="44"/>
      <c r="X437" s="95"/>
      <c r="Y437" s="44"/>
      <c r="Z437" s="44"/>
      <c r="AA437" s="44"/>
      <c r="AB437" s="44"/>
      <c r="AC437" s="44"/>
      <c r="AD437" s="44"/>
      <c r="AE437" s="44"/>
      <c r="AF437" s="44"/>
      <c r="AG437" s="44"/>
      <c r="AH437" s="44"/>
      <c r="AI437" s="44"/>
      <c r="AJ437" s="44"/>
      <c r="AK437" s="44"/>
      <c r="AL437" s="44"/>
    </row>
    <row r="438">
      <c r="A438" s="128"/>
      <c r="B438" s="44"/>
      <c r="C438" s="129"/>
      <c r="D438" s="44"/>
      <c r="E438" s="130"/>
      <c r="F438" s="99"/>
      <c r="G438" s="44"/>
      <c r="H438" s="44"/>
      <c r="I438" s="44"/>
      <c r="J438" s="44"/>
      <c r="K438" s="44"/>
      <c r="L438" s="44"/>
      <c r="M438" s="44"/>
      <c r="N438" s="44"/>
      <c r="O438" s="44"/>
      <c r="P438" s="44"/>
      <c r="Q438" s="44"/>
      <c r="R438" s="132"/>
      <c r="S438" s="44"/>
      <c r="T438" s="99"/>
      <c r="U438" s="99"/>
      <c r="V438" s="95"/>
      <c r="W438" s="44"/>
      <c r="X438" s="95"/>
      <c r="Y438" s="44"/>
      <c r="Z438" s="44"/>
      <c r="AA438" s="44"/>
      <c r="AB438" s="44"/>
      <c r="AC438" s="44"/>
      <c r="AD438" s="44"/>
      <c r="AE438" s="44"/>
      <c r="AF438" s="44"/>
      <c r="AG438" s="44"/>
      <c r="AH438" s="44"/>
      <c r="AI438" s="44"/>
      <c r="AJ438" s="44"/>
      <c r="AK438" s="44"/>
      <c r="AL438" s="44"/>
    </row>
    <row r="439">
      <c r="A439" s="128"/>
      <c r="B439" s="44"/>
      <c r="C439" s="129"/>
      <c r="D439" s="44"/>
      <c r="E439" s="130"/>
      <c r="F439" s="99"/>
      <c r="G439" s="44"/>
      <c r="H439" s="44"/>
      <c r="I439" s="44"/>
      <c r="J439" s="44"/>
      <c r="K439" s="44"/>
      <c r="L439" s="44"/>
      <c r="M439" s="44"/>
      <c r="N439" s="44"/>
      <c r="O439" s="44"/>
      <c r="P439" s="44"/>
      <c r="Q439" s="44"/>
      <c r="R439" s="132"/>
      <c r="S439" s="44"/>
      <c r="T439" s="99"/>
      <c r="U439" s="99"/>
      <c r="V439" s="95"/>
      <c r="W439" s="44"/>
      <c r="X439" s="95"/>
      <c r="Y439" s="44"/>
      <c r="Z439" s="44"/>
      <c r="AA439" s="44"/>
      <c r="AB439" s="44"/>
      <c r="AC439" s="44"/>
      <c r="AD439" s="44"/>
      <c r="AE439" s="44"/>
      <c r="AF439" s="44"/>
      <c r="AG439" s="44"/>
      <c r="AH439" s="44"/>
      <c r="AI439" s="44"/>
      <c r="AJ439" s="44"/>
      <c r="AK439" s="44"/>
      <c r="AL439" s="44"/>
    </row>
    <row r="440">
      <c r="A440" s="128"/>
      <c r="B440" s="44"/>
      <c r="C440" s="129"/>
      <c r="D440" s="44"/>
      <c r="E440" s="130"/>
      <c r="F440" s="99"/>
      <c r="G440" s="44"/>
      <c r="H440" s="44"/>
      <c r="I440" s="44"/>
      <c r="J440" s="44"/>
      <c r="K440" s="44"/>
      <c r="L440" s="44"/>
      <c r="M440" s="44"/>
      <c r="N440" s="44"/>
      <c r="O440" s="44"/>
      <c r="P440" s="44"/>
      <c r="Q440" s="44"/>
      <c r="R440" s="132"/>
      <c r="S440" s="44"/>
      <c r="T440" s="99"/>
      <c r="U440" s="99"/>
      <c r="V440" s="95"/>
      <c r="W440" s="44"/>
      <c r="X440" s="95"/>
      <c r="Y440" s="44"/>
      <c r="Z440" s="44"/>
      <c r="AA440" s="44"/>
      <c r="AB440" s="44"/>
      <c r="AC440" s="44"/>
      <c r="AD440" s="44"/>
      <c r="AE440" s="44"/>
      <c r="AF440" s="44"/>
      <c r="AG440" s="44"/>
      <c r="AH440" s="44"/>
      <c r="AI440" s="44"/>
      <c r="AJ440" s="44"/>
      <c r="AK440" s="44"/>
      <c r="AL440" s="44"/>
    </row>
    <row r="441">
      <c r="A441" s="128"/>
      <c r="B441" s="44"/>
      <c r="C441" s="129"/>
      <c r="D441" s="44"/>
      <c r="E441" s="130"/>
      <c r="F441" s="99"/>
      <c r="G441" s="44"/>
      <c r="H441" s="44"/>
      <c r="I441" s="44"/>
      <c r="J441" s="44"/>
      <c r="K441" s="44"/>
      <c r="L441" s="44"/>
      <c r="M441" s="44"/>
      <c r="N441" s="44"/>
      <c r="O441" s="44"/>
      <c r="P441" s="44"/>
      <c r="Q441" s="44"/>
      <c r="R441" s="132"/>
      <c r="S441" s="44"/>
      <c r="T441" s="99"/>
      <c r="U441" s="99"/>
      <c r="V441" s="95"/>
      <c r="W441" s="44"/>
      <c r="X441" s="95"/>
      <c r="Y441" s="44"/>
      <c r="Z441" s="44"/>
      <c r="AA441" s="44"/>
      <c r="AB441" s="44"/>
      <c r="AC441" s="44"/>
      <c r="AD441" s="44"/>
      <c r="AE441" s="44"/>
      <c r="AF441" s="44"/>
      <c r="AG441" s="44"/>
      <c r="AH441" s="44"/>
      <c r="AI441" s="44"/>
      <c r="AJ441" s="44"/>
      <c r="AK441" s="44"/>
      <c r="AL441" s="44"/>
    </row>
    <row r="442">
      <c r="A442" s="128"/>
      <c r="B442" s="44"/>
      <c r="C442" s="129"/>
      <c r="D442" s="44"/>
      <c r="E442" s="130"/>
      <c r="F442" s="99"/>
      <c r="G442" s="44"/>
      <c r="H442" s="44"/>
      <c r="I442" s="44"/>
      <c r="J442" s="44"/>
      <c r="K442" s="44"/>
      <c r="L442" s="44"/>
      <c r="M442" s="44"/>
      <c r="N442" s="44"/>
      <c r="O442" s="44"/>
      <c r="P442" s="44"/>
      <c r="Q442" s="44"/>
      <c r="R442" s="132"/>
      <c r="S442" s="44"/>
      <c r="T442" s="99"/>
      <c r="U442" s="99"/>
      <c r="V442" s="95"/>
      <c r="W442" s="44"/>
      <c r="X442" s="95"/>
      <c r="Y442" s="44"/>
      <c r="Z442" s="44"/>
      <c r="AA442" s="44"/>
      <c r="AB442" s="44"/>
      <c r="AC442" s="44"/>
      <c r="AD442" s="44"/>
      <c r="AE442" s="44"/>
      <c r="AF442" s="44"/>
      <c r="AG442" s="44"/>
      <c r="AH442" s="44"/>
      <c r="AI442" s="44"/>
      <c r="AJ442" s="44"/>
      <c r="AK442" s="44"/>
      <c r="AL442" s="44"/>
    </row>
    <row r="443">
      <c r="A443" s="128"/>
      <c r="B443" s="44"/>
      <c r="C443" s="129"/>
      <c r="D443" s="44"/>
      <c r="E443" s="130"/>
      <c r="F443" s="99"/>
      <c r="G443" s="44"/>
      <c r="H443" s="44"/>
      <c r="I443" s="44"/>
      <c r="J443" s="44"/>
      <c r="K443" s="44"/>
      <c r="L443" s="44"/>
      <c r="M443" s="44"/>
      <c r="N443" s="44"/>
      <c r="O443" s="44"/>
      <c r="P443" s="44"/>
      <c r="Q443" s="44"/>
      <c r="R443" s="132"/>
      <c r="S443" s="44"/>
      <c r="T443" s="99"/>
      <c r="U443" s="99"/>
      <c r="V443" s="95"/>
      <c r="W443" s="44"/>
      <c r="X443" s="95"/>
      <c r="Y443" s="44"/>
      <c r="Z443" s="44"/>
      <c r="AA443" s="44"/>
      <c r="AB443" s="44"/>
      <c r="AC443" s="44"/>
      <c r="AD443" s="44"/>
      <c r="AE443" s="44"/>
      <c r="AF443" s="44"/>
      <c r="AG443" s="44"/>
      <c r="AH443" s="44"/>
      <c r="AI443" s="44"/>
      <c r="AJ443" s="44"/>
      <c r="AK443" s="44"/>
      <c r="AL443" s="44"/>
    </row>
    <row r="444">
      <c r="A444" s="128"/>
      <c r="B444" s="44"/>
      <c r="C444" s="129"/>
      <c r="D444" s="44"/>
      <c r="E444" s="130"/>
      <c r="F444" s="99"/>
      <c r="G444" s="44"/>
      <c r="H444" s="44"/>
      <c r="I444" s="44"/>
      <c r="J444" s="44"/>
      <c r="K444" s="44"/>
      <c r="L444" s="44"/>
      <c r="M444" s="44"/>
      <c r="N444" s="44"/>
      <c r="O444" s="44"/>
      <c r="P444" s="44"/>
      <c r="Q444" s="44"/>
      <c r="R444" s="132"/>
      <c r="S444" s="44"/>
      <c r="T444" s="99"/>
      <c r="U444" s="99"/>
      <c r="V444" s="95"/>
      <c r="W444" s="44"/>
      <c r="X444" s="95"/>
      <c r="Y444" s="44"/>
      <c r="Z444" s="44"/>
      <c r="AA444" s="44"/>
      <c r="AB444" s="44"/>
      <c r="AC444" s="44"/>
      <c r="AD444" s="44"/>
      <c r="AE444" s="44"/>
      <c r="AF444" s="44"/>
      <c r="AG444" s="44"/>
      <c r="AH444" s="44"/>
      <c r="AI444" s="44"/>
      <c r="AJ444" s="44"/>
      <c r="AK444" s="44"/>
      <c r="AL444" s="44"/>
    </row>
    <row r="445">
      <c r="A445" s="128"/>
      <c r="B445" s="44"/>
      <c r="C445" s="129"/>
      <c r="D445" s="44"/>
      <c r="E445" s="130"/>
      <c r="F445" s="99"/>
      <c r="G445" s="44"/>
      <c r="H445" s="44"/>
      <c r="I445" s="44"/>
      <c r="J445" s="44"/>
      <c r="K445" s="44"/>
      <c r="L445" s="44"/>
      <c r="M445" s="44"/>
      <c r="N445" s="44"/>
      <c r="O445" s="44"/>
      <c r="P445" s="44"/>
      <c r="Q445" s="44"/>
      <c r="R445" s="132"/>
      <c r="S445" s="44"/>
      <c r="T445" s="99"/>
      <c r="U445" s="99"/>
      <c r="V445" s="95"/>
      <c r="W445" s="44"/>
      <c r="X445" s="95"/>
      <c r="Y445" s="44"/>
      <c r="Z445" s="44"/>
      <c r="AA445" s="44"/>
      <c r="AB445" s="44"/>
      <c r="AC445" s="44"/>
      <c r="AD445" s="44"/>
      <c r="AE445" s="44"/>
      <c r="AF445" s="44"/>
      <c r="AG445" s="44"/>
      <c r="AH445" s="44"/>
      <c r="AI445" s="44"/>
      <c r="AJ445" s="44"/>
      <c r="AK445" s="44"/>
      <c r="AL445" s="44"/>
    </row>
    <row r="446">
      <c r="A446" s="128"/>
      <c r="B446" s="44"/>
      <c r="C446" s="129"/>
      <c r="D446" s="44"/>
      <c r="E446" s="130"/>
      <c r="F446" s="99"/>
      <c r="G446" s="44"/>
      <c r="H446" s="44"/>
      <c r="I446" s="44"/>
      <c r="J446" s="44"/>
      <c r="K446" s="44"/>
      <c r="L446" s="44"/>
      <c r="M446" s="44"/>
      <c r="N446" s="44"/>
      <c r="O446" s="44"/>
      <c r="P446" s="44"/>
      <c r="Q446" s="44"/>
      <c r="R446" s="132"/>
      <c r="S446" s="44"/>
      <c r="T446" s="99"/>
      <c r="U446" s="99"/>
      <c r="V446" s="95"/>
      <c r="W446" s="44"/>
      <c r="X446" s="95"/>
      <c r="Y446" s="44"/>
      <c r="Z446" s="44"/>
      <c r="AA446" s="44"/>
      <c r="AB446" s="44"/>
      <c r="AC446" s="44"/>
      <c r="AD446" s="44"/>
      <c r="AE446" s="44"/>
      <c r="AF446" s="44"/>
      <c r="AG446" s="44"/>
      <c r="AH446" s="44"/>
      <c r="AI446" s="44"/>
      <c r="AJ446" s="44"/>
      <c r="AK446" s="44"/>
      <c r="AL446" s="44"/>
    </row>
    <row r="447">
      <c r="A447" s="128"/>
      <c r="B447" s="44"/>
      <c r="C447" s="129"/>
      <c r="D447" s="44"/>
      <c r="E447" s="130"/>
      <c r="F447" s="99"/>
      <c r="G447" s="44"/>
      <c r="H447" s="44"/>
      <c r="I447" s="44"/>
      <c r="J447" s="44"/>
      <c r="K447" s="44"/>
      <c r="L447" s="44"/>
      <c r="M447" s="44"/>
      <c r="N447" s="44"/>
      <c r="O447" s="44"/>
      <c r="P447" s="44"/>
      <c r="Q447" s="44"/>
      <c r="R447" s="132"/>
      <c r="S447" s="44"/>
      <c r="T447" s="99"/>
      <c r="U447" s="99"/>
      <c r="V447" s="95"/>
      <c r="W447" s="44"/>
      <c r="X447" s="95"/>
      <c r="Y447" s="44"/>
      <c r="Z447" s="44"/>
      <c r="AA447" s="44"/>
      <c r="AB447" s="44"/>
      <c r="AC447" s="44"/>
      <c r="AD447" s="44"/>
      <c r="AE447" s="44"/>
      <c r="AF447" s="44"/>
      <c r="AG447" s="44"/>
      <c r="AH447" s="44"/>
      <c r="AI447" s="44"/>
      <c r="AJ447" s="44"/>
      <c r="AK447" s="44"/>
      <c r="AL447" s="44"/>
    </row>
    <row r="448">
      <c r="A448" s="128"/>
      <c r="B448" s="44"/>
      <c r="C448" s="129"/>
      <c r="D448" s="44"/>
      <c r="E448" s="130"/>
      <c r="F448" s="99"/>
      <c r="G448" s="44"/>
      <c r="H448" s="44"/>
      <c r="I448" s="44"/>
      <c r="J448" s="44"/>
      <c r="K448" s="44"/>
      <c r="L448" s="44"/>
      <c r="M448" s="44"/>
      <c r="N448" s="44"/>
      <c r="O448" s="44"/>
      <c r="P448" s="44"/>
      <c r="Q448" s="44"/>
      <c r="R448" s="132"/>
      <c r="S448" s="44"/>
      <c r="T448" s="99"/>
      <c r="U448" s="99"/>
      <c r="V448" s="95"/>
      <c r="W448" s="44"/>
      <c r="X448" s="95"/>
      <c r="Y448" s="44"/>
      <c r="Z448" s="44"/>
      <c r="AA448" s="44"/>
      <c r="AB448" s="44"/>
      <c r="AC448" s="44"/>
      <c r="AD448" s="44"/>
      <c r="AE448" s="44"/>
      <c r="AF448" s="44"/>
      <c r="AG448" s="44"/>
      <c r="AH448" s="44"/>
      <c r="AI448" s="44"/>
      <c r="AJ448" s="44"/>
      <c r="AK448" s="44"/>
      <c r="AL448" s="44"/>
    </row>
    <row r="449">
      <c r="A449" s="128"/>
      <c r="B449" s="44"/>
      <c r="C449" s="129"/>
      <c r="D449" s="44"/>
      <c r="E449" s="130"/>
      <c r="F449" s="99"/>
      <c r="G449" s="44"/>
      <c r="H449" s="44"/>
      <c r="I449" s="44"/>
      <c r="J449" s="44"/>
      <c r="K449" s="44"/>
      <c r="L449" s="44"/>
      <c r="M449" s="44"/>
      <c r="N449" s="44"/>
      <c r="O449" s="44"/>
      <c r="P449" s="44"/>
      <c r="Q449" s="44"/>
      <c r="R449" s="132"/>
      <c r="S449" s="44"/>
      <c r="T449" s="99"/>
      <c r="U449" s="99"/>
      <c r="V449" s="95"/>
      <c r="W449" s="44"/>
      <c r="X449" s="95"/>
      <c r="Y449" s="44"/>
      <c r="Z449" s="44"/>
      <c r="AA449" s="44"/>
      <c r="AB449" s="44"/>
      <c r="AC449" s="44"/>
      <c r="AD449" s="44"/>
      <c r="AE449" s="44"/>
      <c r="AF449" s="44"/>
      <c r="AG449" s="44"/>
      <c r="AH449" s="44"/>
      <c r="AI449" s="44"/>
      <c r="AJ449" s="44"/>
      <c r="AK449" s="44"/>
      <c r="AL449" s="44"/>
    </row>
    <row r="450">
      <c r="A450" s="128"/>
      <c r="B450" s="44"/>
      <c r="C450" s="129"/>
      <c r="D450" s="44"/>
      <c r="E450" s="130"/>
      <c r="F450" s="99"/>
      <c r="G450" s="44"/>
      <c r="H450" s="44"/>
      <c r="I450" s="44"/>
      <c r="J450" s="44"/>
      <c r="K450" s="44"/>
      <c r="L450" s="44"/>
      <c r="M450" s="44"/>
      <c r="N450" s="44"/>
      <c r="O450" s="44"/>
      <c r="P450" s="44"/>
      <c r="Q450" s="44"/>
      <c r="R450" s="132"/>
      <c r="S450" s="44"/>
      <c r="T450" s="99"/>
      <c r="U450" s="99"/>
      <c r="V450" s="95"/>
      <c r="W450" s="44"/>
      <c r="X450" s="95"/>
      <c r="Y450" s="44"/>
      <c r="Z450" s="44"/>
      <c r="AA450" s="44"/>
      <c r="AB450" s="44"/>
      <c r="AC450" s="44"/>
      <c r="AD450" s="44"/>
      <c r="AE450" s="44"/>
      <c r="AF450" s="44"/>
      <c r="AG450" s="44"/>
      <c r="AH450" s="44"/>
      <c r="AI450" s="44"/>
      <c r="AJ450" s="44"/>
      <c r="AK450" s="44"/>
      <c r="AL450" s="44"/>
    </row>
    <row r="451">
      <c r="A451" s="128"/>
      <c r="B451" s="44"/>
      <c r="C451" s="129"/>
      <c r="D451" s="44"/>
      <c r="E451" s="130"/>
      <c r="F451" s="99"/>
      <c r="G451" s="44"/>
      <c r="H451" s="44"/>
      <c r="I451" s="44"/>
      <c r="J451" s="44"/>
      <c r="K451" s="44"/>
      <c r="L451" s="44"/>
      <c r="M451" s="44"/>
      <c r="N451" s="44"/>
      <c r="O451" s="44"/>
      <c r="P451" s="44"/>
      <c r="Q451" s="44"/>
      <c r="R451" s="132"/>
      <c r="S451" s="44"/>
      <c r="T451" s="99"/>
      <c r="U451" s="99"/>
      <c r="V451" s="95"/>
      <c r="W451" s="44"/>
      <c r="X451" s="95"/>
      <c r="Y451" s="44"/>
      <c r="Z451" s="44"/>
      <c r="AA451" s="44"/>
      <c r="AB451" s="44"/>
      <c r="AC451" s="44"/>
      <c r="AD451" s="44"/>
      <c r="AE451" s="44"/>
      <c r="AF451" s="44"/>
      <c r="AG451" s="44"/>
      <c r="AH451" s="44"/>
      <c r="AI451" s="44"/>
      <c r="AJ451" s="44"/>
      <c r="AK451" s="44"/>
      <c r="AL451" s="44"/>
    </row>
    <row r="452">
      <c r="A452" s="128"/>
      <c r="B452" s="44"/>
      <c r="C452" s="129"/>
      <c r="D452" s="44"/>
      <c r="E452" s="130"/>
      <c r="F452" s="99"/>
      <c r="G452" s="44"/>
      <c r="H452" s="44"/>
      <c r="I452" s="44"/>
      <c r="J452" s="44"/>
      <c r="K452" s="44"/>
      <c r="L452" s="44"/>
      <c r="M452" s="44"/>
      <c r="N452" s="44"/>
      <c r="O452" s="44"/>
      <c r="P452" s="44"/>
      <c r="Q452" s="44"/>
      <c r="R452" s="132"/>
      <c r="S452" s="44"/>
      <c r="T452" s="99"/>
      <c r="U452" s="99"/>
      <c r="V452" s="95"/>
      <c r="W452" s="44"/>
      <c r="X452" s="95"/>
      <c r="Y452" s="44"/>
      <c r="Z452" s="44"/>
      <c r="AA452" s="44"/>
      <c r="AB452" s="44"/>
      <c r="AC452" s="44"/>
      <c r="AD452" s="44"/>
      <c r="AE452" s="44"/>
      <c r="AF452" s="44"/>
      <c r="AG452" s="44"/>
      <c r="AH452" s="44"/>
      <c r="AI452" s="44"/>
      <c r="AJ452" s="44"/>
      <c r="AK452" s="44"/>
      <c r="AL452" s="44"/>
    </row>
    <row r="453">
      <c r="A453" s="128"/>
      <c r="B453" s="44"/>
      <c r="C453" s="129"/>
      <c r="D453" s="44"/>
      <c r="E453" s="130"/>
      <c r="F453" s="99"/>
      <c r="G453" s="44"/>
      <c r="H453" s="44"/>
      <c r="I453" s="44"/>
      <c r="J453" s="44"/>
      <c r="K453" s="44"/>
      <c r="L453" s="44"/>
      <c r="M453" s="44"/>
      <c r="N453" s="44"/>
      <c r="O453" s="44"/>
      <c r="P453" s="44"/>
      <c r="Q453" s="44"/>
      <c r="R453" s="132"/>
      <c r="S453" s="44"/>
      <c r="T453" s="99"/>
      <c r="U453" s="99"/>
      <c r="V453" s="95"/>
      <c r="W453" s="44"/>
      <c r="X453" s="95"/>
      <c r="Y453" s="44"/>
      <c r="Z453" s="44"/>
      <c r="AA453" s="44"/>
      <c r="AB453" s="44"/>
      <c r="AC453" s="44"/>
      <c r="AD453" s="44"/>
      <c r="AE453" s="44"/>
      <c r="AF453" s="44"/>
      <c r="AG453" s="44"/>
      <c r="AH453" s="44"/>
      <c r="AI453" s="44"/>
      <c r="AJ453" s="44"/>
      <c r="AK453" s="44"/>
      <c r="AL453" s="44"/>
    </row>
    <row r="454">
      <c r="A454" s="128"/>
      <c r="B454" s="44"/>
      <c r="C454" s="129"/>
      <c r="D454" s="44"/>
      <c r="E454" s="130"/>
      <c r="F454" s="99"/>
      <c r="G454" s="44"/>
      <c r="H454" s="44"/>
      <c r="I454" s="44"/>
      <c r="J454" s="44"/>
      <c r="K454" s="44"/>
      <c r="L454" s="44"/>
      <c r="M454" s="44"/>
      <c r="N454" s="44"/>
      <c r="O454" s="44"/>
      <c r="P454" s="44"/>
      <c r="Q454" s="44"/>
      <c r="R454" s="132"/>
      <c r="S454" s="44"/>
      <c r="T454" s="99"/>
      <c r="U454" s="99"/>
      <c r="V454" s="95"/>
      <c r="W454" s="44"/>
      <c r="X454" s="95"/>
      <c r="Y454" s="44"/>
      <c r="Z454" s="44"/>
      <c r="AA454" s="44"/>
      <c r="AB454" s="44"/>
      <c r="AC454" s="44"/>
      <c r="AD454" s="44"/>
      <c r="AE454" s="44"/>
      <c r="AF454" s="44"/>
      <c r="AG454" s="44"/>
      <c r="AH454" s="44"/>
      <c r="AI454" s="44"/>
      <c r="AJ454" s="44"/>
      <c r="AK454" s="44"/>
      <c r="AL454" s="44"/>
    </row>
    <row r="455">
      <c r="A455" s="128"/>
      <c r="B455" s="44"/>
      <c r="C455" s="129"/>
      <c r="D455" s="44"/>
      <c r="E455" s="130"/>
      <c r="F455" s="99"/>
      <c r="G455" s="44"/>
      <c r="H455" s="44"/>
      <c r="I455" s="44"/>
      <c r="J455" s="44"/>
      <c r="K455" s="44"/>
      <c r="L455" s="44"/>
      <c r="M455" s="44"/>
      <c r="N455" s="44"/>
      <c r="O455" s="44"/>
      <c r="P455" s="44"/>
      <c r="Q455" s="44"/>
      <c r="R455" s="132"/>
      <c r="S455" s="44"/>
      <c r="T455" s="99"/>
      <c r="U455" s="99"/>
      <c r="V455" s="95"/>
      <c r="W455" s="44"/>
      <c r="X455" s="95"/>
      <c r="Y455" s="44"/>
      <c r="Z455" s="44"/>
      <c r="AA455" s="44"/>
      <c r="AB455" s="44"/>
      <c r="AC455" s="44"/>
      <c r="AD455" s="44"/>
      <c r="AE455" s="44"/>
      <c r="AF455" s="44"/>
      <c r="AG455" s="44"/>
      <c r="AH455" s="44"/>
      <c r="AI455" s="44"/>
      <c r="AJ455" s="44"/>
      <c r="AK455" s="44"/>
      <c r="AL455" s="44"/>
    </row>
    <row r="456">
      <c r="A456" s="128"/>
      <c r="B456" s="44"/>
      <c r="C456" s="129"/>
      <c r="D456" s="44"/>
      <c r="E456" s="130"/>
      <c r="F456" s="99"/>
      <c r="G456" s="44"/>
      <c r="H456" s="44"/>
      <c r="I456" s="44"/>
      <c r="J456" s="44"/>
      <c r="K456" s="44"/>
      <c r="L456" s="44"/>
      <c r="M456" s="44"/>
      <c r="N456" s="44"/>
      <c r="O456" s="44"/>
      <c r="P456" s="44"/>
      <c r="Q456" s="44"/>
      <c r="R456" s="132"/>
      <c r="S456" s="44"/>
      <c r="T456" s="99"/>
      <c r="U456" s="99"/>
      <c r="V456" s="95"/>
      <c r="W456" s="44"/>
      <c r="X456" s="95"/>
      <c r="Y456" s="44"/>
      <c r="Z456" s="44"/>
      <c r="AA456" s="44"/>
      <c r="AB456" s="44"/>
      <c r="AC456" s="44"/>
      <c r="AD456" s="44"/>
      <c r="AE456" s="44"/>
      <c r="AF456" s="44"/>
      <c r="AG456" s="44"/>
      <c r="AH456" s="44"/>
      <c r="AI456" s="44"/>
      <c r="AJ456" s="44"/>
      <c r="AK456" s="44"/>
      <c r="AL456" s="44"/>
    </row>
    <row r="457">
      <c r="A457" s="128"/>
      <c r="B457" s="44"/>
      <c r="C457" s="129"/>
      <c r="D457" s="44"/>
      <c r="E457" s="130"/>
      <c r="F457" s="99"/>
      <c r="G457" s="44"/>
      <c r="H457" s="44"/>
      <c r="I457" s="44"/>
      <c r="J457" s="44"/>
      <c r="K457" s="44"/>
      <c r="L457" s="44"/>
      <c r="M457" s="44"/>
      <c r="N457" s="44"/>
      <c r="O457" s="44"/>
      <c r="P457" s="44"/>
      <c r="Q457" s="44"/>
      <c r="R457" s="132"/>
      <c r="S457" s="44"/>
      <c r="T457" s="99"/>
      <c r="U457" s="99"/>
      <c r="V457" s="95"/>
      <c r="W457" s="44"/>
      <c r="X457" s="95"/>
      <c r="Y457" s="44"/>
      <c r="Z457" s="44"/>
      <c r="AA457" s="44"/>
      <c r="AB457" s="44"/>
      <c r="AC457" s="44"/>
      <c r="AD457" s="44"/>
      <c r="AE457" s="44"/>
      <c r="AF457" s="44"/>
      <c r="AG457" s="44"/>
      <c r="AH457" s="44"/>
      <c r="AI457" s="44"/>
      <c r="AJ457" s="44"/>
      <c r="AK457" s="44"/>
      <c r="AL457" s="44"/>
    </row>
    <row r="458">
      <c r="A458" s="128"/>
      <c r="B458" s="44"/>
      <c r="C458" s="129"/>
      <c r="D458" s="44"/>
      <c r="E458" s="130"/>
      <c r="F458" s="99"/>
      <c r="G458" s="44"/>
      <c r="H458" s="44"/>
      <c r="I458" s="44"/>
      <c r="J458" s="44"/>
      <c r="K458" s="44"/>
      <c r="L458" s="44"/>
      <c r="M458" s="44"/>
      <c r="N458" s="44"/>
      <c r="O458" s="44"/>
      <c r="P458" s="44"/>
      <c r="Q458" s="44"/>
      <c r="R458" s="132"/>
      <c r="S458" s="44"/>
      <c r="T458" s="99"/>
      <c r="U458" s="99"/>
      <c r="V458" s="95"/>
      <c r="W458" s="44"/>
      <c r="X458" s="95"/>
      <c r="Y458" s="44"/>
      <c r="Z458" s="44"/>
      <c r="AA458" s="44"/>
      <c r="AB458" s="44"/>
      <c r="AC458" s="44"/>
      <c r="AD458" s="44"/>
      <c r="AE458" s="44"/>
      <c r="AF458" s="44"/>
      <c r="AG458" s="44"/>
      <c r="AH458" s="44"/>
      <c r="AI458" s="44"/>
      <c r="AJ458" s="44"/>
      <c r="AK458" s="44"/>
      <c r="AL458" s="44"/>
    </row>
    <row r="459">
      <c r="A459" s="128"/>
      <c r="B459" s="44"/>
      <c r="C459" s="129"/>
      <c r="D459" s="44"/>
      <c r="E459" s="130"/>
      <c r="F459" s="99"/>
      <c r="G459" s="44"/>
      <c r="H459" s="44"/>
      <c r="I459" s="44"/>
      <c r="J459" s="44"/>
      <c r="K459" s="44"/>
      <c r="L459" s="44"/>
      <c r="M459" s="44"/>
      <c r="N459" s="44"/>
      <c r="O459" s="44"/>
      <c r="P459" s="44"/>
      <c r="Q459" s="44"/>
      <c r="R459" s="132"/>
      <c r="S459" s="44"/>
      <c r="T459" s="99"/>
      <c r="U459" s="99"/>
      <c r="V459" s="95"/>
      <c r="W459" s="44"/>
      <c r="X459" s="95"/>
      <c r="Y459" s="44"/>
      <c r="Z459" s="44"/>
      <c r="AA459" s="44"/>
      <c r="AB459" s="44"/>
      <c r="AC459" s="44"/>
      <c r="AD459" s="44"/>
      <c r="AE459" s="44"/>
      <c r="AF459" s="44"/>
      <c r="AG459" s="44"/>
      <c r="AH459" s="44"/>
      <c r="AI459" s="44"/>
      <c r="AJ459" s="44"/>
      <c r="AK459" s="44"/>
      <c r="AL459" s="44"/>
    </row>
    <row r="460">
      <c r="A460" s="128"/>
      <c r="B460" s="44"/>
      <c r="C460" s="129"/>
      <c r="D460" s="44"/>
      <c r="E460" s="130"/>
      <c r="F460" s="99"/>
      <c r="G460" s="44"/>
      <c r="H460" s="44"/>
      <c r="I460" s="44"/>
      <c r="J460" s="44"/>
      <c r="K460" s="44"/>
      <c r="L460" s="44"/>
      <c r="M460" s="44"/>
      <c r="N460" s="44"/>
      <c r="O460" s="44"/>
      <c r="P460" s="44"/>
      <c r="Q460" s="44"/>
      <c r="R460" s="132"/>
      <c r="S460" s="44"/>
      <c r="T460" s="99"/>
      <c r="U460" s="99"/>
      <c r="V460" s="95"/>
      <c r="W460" s="44"/>
      <c r="X460" s="95"/>
      <c r="Y460" s="44"/>
      <c r="Z460" s="44"/>
      <c r="AA460" s="44"/>
      <c r="AB460" s="44"/>
      <c r="AC460" s="44"/>
      <c r="AD460" s="44"/>
      <c r="AE460" s="44"/>
      <c r="AF460" s="44"/>
      <c r="AG460" s="44"/>
      <c r="AH460" s="44"/>
      <c r="AI460" s="44"/>
      <c r="AJ460" s="44"/>
      <c r="AK460" s="44"/>
      <c r="AL460" s="44"/>
    </row>
    <row r="461">
      <c r="A461" s="128"/>
      <c r="B461" s="44"/>
      <c r="C461" s="129"/>
      <c r="D461" s="44"/>
      <c r="E461" s="130"/>
      <c r="F461" s="99"/>
      <c r="G461" s="44"/>
      <c r="H461" s="44"/>
      <c r="I461" s="44"/>
      <c r="J461" s="44"/>
      <c r="K461" s="44"/>
      <c r="L461" s="44"/>
      <c r="M461" s="44"/>
      <c r="N461" s="44"/>
      <c r="O461" s="44"/>
      <c r="P461" s="44"/>
      <c r="Q461" s="44"/>
      <c r="R461" s="132"/>
      <c r="S461" s="44"/>
      <c r="T461" s="99"/>
      <c r="U461" s="99"/>
      <c r="V461" s="95"/>
      <c r="W461" s="44"/>
      <c r="X461" s="95"/>
      <c r="Y461" s="44"/>
      <c r="Z461" s="44"/>
      <c r="AA461" s="44"/>
      <c r="AB461" s="44"/>
      <c r="AC461" s="44"/>
      <c r="AD461" s="44"/>
      <c r="AE461" s="44"/>
      <c r="AF461" s="44"/>
      <c r="AG461" s="44"/>
      <c r="AH461" s="44"/>
      <c r="AI461" s="44"/>
      <c r="AJ461" s="44"/>
      <c r="AK461" s="44"/>
      <c r="AL461" s="44"/>
    </row>
    <row r="462">
      <c r="A462" s="128"/>
      <c r="B462" s="44"/>
      <c r="C462" s="129"/>
      <c r="D462" s="44"/>
      <c r="E462" s="130"/>
      <c r="F462" s="99"/>
      <c r="G462" s="44"/>
      <c r="H462" s="44"/>
      <c r="I462" s="44"/>
      <c r="J462" s="44"/>
      <c r="K462" s="44"/>
      <c r="L462" s="44"/>
      <c r="M462" s="44"/>
      <c r="N462" s="44"/>
      <c r="O462" s="44"/>
      <c r="P462" s="44"/>
      <c r="Q462" s="44"/>
      <c r="R462" s="132"/>
      <c r="S462" s="44"/>
      <c r="T462" s="99"/>
      <c r="U462" s="99"/>
      <c r="V462" s="95"/>
      <c r="W462" s="44"/>
      <c r="X462" s="95"/>
      <c r="Y462" s="44"/>
      <c r="Z462" s="44"/>
      <c r="AA462" s="44"/>
      <c r="AB462" s="44"/>
      <c r="AC462" s="44"/>
      <c r="AD462" s="44"/>
      <c r="AE462" s="44"/>
      <c r="AF462" s="44"/>
      <c r="AG462" s="44"/>
      <c r="AH462" s="44"/>
      <c r="AI462" s="44"/>
      <c r="AJ462" s="44"/>
      <c r="AK462" s="44"/>
      <c r="AL462" s="44"/>
    </row>
    <row r="463">
      <c r="A463" s="128"/>
      <c r="B463" s="44"/>
      <c r="C463" s="129"/>
      <c r="D463" s="44"/>
      <c r="E463" s="130"/>
      <c r="F463" s="99"/>
      <c r="G463" s="44"/>
      <c r="H463" s="44"/>
      <c r="I463" s="44"/>
      <c r="J463" s="44"/>
      <c r="K463" s="44"/>
      <c r="L463" s="44"/>
      <c r="M463" s="44"/>
      <c r="N463" s="44"/>
      <c r="O463" s="44"/>
      <c r="P463" s="44"/>
      <c r="Q463" s="44"/>
      <c r="R463" s="132"/>
      <c r="S463" s="44"/>
      <c r="T463" s="99"/>
      <c r="U463" s="99"/>
      <c r="V463" s="95"/>
      <c r="W463" s="44"/>
      <c r="X463" s="95"/>
      <c r="Y463" s="44"/>
      <c r="Z463" s="44"/>
      <c r="AA463" s="44"/>
      <c r="AB463" s="44"/>
      <c r="AC463" s="44"/>
      <c r="AD463" s="44"/>
      <c r="AE463" s="44"/>
      <c r="AF463" s="44"/>
      <c r="AG463" s="44"/>
      <c r="AH463" s="44"/>
      <c r="AI463" s="44"/>
      <c r="AJ463" s="44"/>
      <c r="AK463" s="44"/>
      <c r="AL463" s="44"/>
    </row>
    <row r="464">
      <c r="A464" s="128"/>
      <c r="B464" s="44"/>
      <c r="C464" s="129"/>
      <c r="D464" s="44"/>
      <c r="E464" s="130"/>
      <c r="F464" s="99"/>
      <c r="G464" s="44"/>
      <c r="H464" s="44"/>
      <c r="I464" s="44"/>
      <c r="J464" s="44"/>
      <c r="K464" s="44"/>
      <c r="L464" s="44"/>
      <c r="M464" s="44"/>
      <c r="N464" s="44"/>
      <c r="O464" s="44"/>
      <c r="P464" s="44"/>
      <c r="Q464" s="44"/>
      <c r="R464" s="132"/>
      <c r="S464" s="44"/>
      <c r="T464" s="99"/>
      <c r="U464" s="99"/>
      <c r="V464" s="95"/>
      <c r="W464" s="44"/>
      <c r="X464" s="95"/>
      <c r="Y464" s="44"/>
      <c r="Z464" s="44"/>
      <c r="AA464" s="44"/>
      <c r="AB464" s="44"/>
      <c r="AC464" s="44"/>
      <c r="AD464" s="44"/>
      <c r="AE464" s="44"/>
      <c r="AF464" s="44"/>
      <c r="AG464" s="44"/>
      <c r="AH464" s="44"/>
      <c r="AI464" s="44"/>
      <c r="AJ464" s="44"/>
      <c r="AK464" s="44"/>
      <c r="AL464" s="44"/>
    </row>
    <row r="465">
      <c r="A465" s="128"/>
      <c r="B465" s="44"/>
      <c r="C465" s="129"/>
      <c r="D465" s="44"/>
      <c r="E465" s="130"/>
      <c r="F465" s="99"/>
      <c r="G465" s="44"/>
      <c r="H465" s="44"/>
      <c r="I465" s="44"/>
      <c r="J465" s="44"/>
      <c r="K465" s="44"/>
      <c r="L465" s="44"/>
      <c r="M465" s="44"/>
      <c r="N465" s="44"/>
      <c r="O465" s="44"/>
      <c r="P465" s="44"/>
      <c r="Q465" s="44"/>
      <c r="R465" s="132"/>
      <c r="S465" s="44"/>
      <c r="T465" s="99"/>
      <c r="U465" s="99"/>
      <c r="V465" s="95"/>
      <c r="W465" s="44"/>
      <c r="X465" s="95"/>
      <c r="Y465" s="44"/>
      <c r="Z465" s="44"/>
      <c r="AA465" s="44"/>
      <c r="AB465" s="44"/>
      <c r="AC465" s="44"/>
      <c r="AD465" s="44"/>
      <c r="AE465" s="44"/>
      <c r="AF465" s="44"/>
      <c r="AG465" s="44"/>
      <c r="AH465" s="44"/>
      <c r="AI465" s="44"/>
      <c r="AJ465" s="44"/>
      <c r="AK465" s="44"/>
      <c r="AL465" s="44"/>
    </row>
    <row r="466">
      <c r="A466" s="128"/>
      <c r="B466" s="44"/>
      <c r="C466" s="129"/>
      <c r="D466" s="44"/>
      <c r="E466" s="130"/>
      <c r="F466" s="99"/>
      <c r="G466" s="44"/>
      <c r="H466" s="44"/>
      <c r="I466" s="44"/>
      <c r="J466" s="44"/>
      <c r="K466" s="44"/>
      <c r="L466" s="44"/>
      <c r="M466" s="44"/>
      <c r="N466" s="44"/>
      <c r="O466" s="44"/>
      <c r="P466" s="44"/>
      <c r="Q466" s="44"/>
      <c r="R466" s="132"/>
      <c r="S466" s="44"/>
      <c r="T466" s="99"/>
      <c r="U466" s="99"/>
      <c r="V466" s="95"/>
      <c r="W466" s="44"/>
      <c r="X466" s="95"/>
      <c r="Y466" s="44"/>
      <c r="Z466" s="44"/>
      <c r="AA466" s="44"/>
      <c r="AB466" s="44"/>
      <c r="AC466" s="44"/>
      <c r="AD466" s="44"/>
      <c r="AE466" s="44"/>
      <c r="AF466" s="44"/>
      <c r="AG466" s="44"/>
      <c r="AH466" s="44"/>
      <c r="AI466" s="44"/>
      <c r="AJ466" s="44"/>
      <c r="AK466" s="44"/>
      <c r="AL466" s="44"/>
    </row>
    <row r="467">
      <c r="A467" s="128"/>
      <c r="B467" s="44"/>
      <c r="C467" s="129"/>
      <c r="D467" s="44"/>
      <c r="E467" s="130"/>
      <c r="F467" s="99"/>
      <c r="G467" s="44"/>
      <c r="H467" s="44"/>
      <c r="I467" s="44"/>
      <c r="J467" s="44"/>
      <c r="K467" s="44"/>
      <c r="L467" s="44"/>
      <c r="M467" s="44"/>
      <c r="N467" s="44"/>
      <c r="O467" s="44"/>
      <c r="P467" s="44"/>
      <c r="Q467" s="44"/>
      <c r="R467" s="132"/>
      <c r="S467" s="44"/>
      <c r="T467" s="99"/>
      <c r="U467" s="99"/>
      <c r="V467" s="95"/>
      <c r="W467" s="44"/>
      <c r="X467" s="95"/>
      <c r="Y467" s="44"/>
      <c r="Z467" s="44"/>
      <c r="AA467" s="44"/>
      <c r="AB467" s="44"/>
      <c r="AC467" s="44"/>
      <c r="AD467" s="44"/>
      <c r="AE467" s="44"/>
      <c r="AF467" s="44"/>
      <c r="AG467" s="44"/>
      <c r="AH467" s="44"/>
      <c r="AI467" s="44"/>
      <c r="AJ467" s="44"/>
      <c r="AK467" s="44"/>
      <c r="AL467" s="44"/>
    </row>
    <row r="468">
      <c r="A468" s="128"/>
      <c r="B468" s="44"/>
      <c r="C468" s="129"/>
      <c r="D468" s="44"/>
      <c r="E468" s="130"/>
      <c r="F468" s="99"/>
      <c r="G468" s="44"/>
      <c r="H468" s="44"/>
      <c r="I468" s="44"/>
      <c r="J468" s="44"/>
      <c r="K468" s="44"/>
      <c r="L468" s="44"/>
      <c r="M468" s="44"/>
      <c r="N468" s="44"/>
      <c r="O468" s="44"/>
      <c r="P468" s="44"/>
      <c r="Q468" s="44"/>
      <c r="R468" s="132"/>
      <c r="S468" s="44"/>
      <c r="T468" s="99"/>
      <c r="U468" s="99"/>
      <c r="V468" s="95"/>
      <c r="W468" s="44"/>
      <c r="X468" s="95"/>
      <c r="Y468" s="44"/>
      <c r="Z468" s="44"/>
      <c r="AA468" s="44"/>
      <c r="AB468" s="44"/>
      <c r="AC468" s="44"/>
      <c r="AD468" s="44"/>
      <c r="AE468" s="44"/>
      <c r="AF468" s="44"/>
      <c r="AG468" s="44"/>
      <c r="AH468" s="44"/>
      <c r="AI468" s="44"/>
      <c r="AJ468" s="44"/>
      <c r="AK468" s="44"/>
      <c r="AL468" s="44"/>
    </row>
    <row r="469">
      <c r="A469" s="128"/>
      <c r="B469" s="44"/>
      <c r="C469" s="129"/>
      <c r="D469" s="44"/>
      <c r="E469" s="130"/>
      <c r="F469" s="99"/>
      <c r="G469" s="44"/>
      <c r="H469" s="44"/>
      <c r="I469" s="44"/>
      <c r="J469" s="44"/>
      <c r="K469" s="44"/>
      <c r="L469" s="44"/>
      <c r="M469" s="44"/>
      <c r="N469" s="44"/>
      <c r="O469" s="44"/>
      <c r="P469" s="44"/>
      <c r="Q469" s="44"/>
      <c r="R469" s="132"/>
      <c r="S469" s="44"/>
      <c r="T469" s="99"/>
      <c r="U469" s="99"/>
      <c r="V469" s="95"/>
      <c r="W469" s="44"/>
      <c r="X469" s="95"/>
      <c r="Y469" s="44"/>
      <c r="Z469" s="44"/>
      <c r="AA469" s="44"/>
      <c r="AB469" s="44"/>
      <c r="AC469" s="44"/>
      <c r="AD469" s="44"/>
      <c r="AE469" s="44"/>
      <c r="AF469" s="44"/>
      <c r="AG469" s="44"/>
      <c r="AH469" s="44"/>
      <c r="AI469" s="44"/>
      <c r="AJ469" s="44"/>
      <c r="AK469" s="44"/>
      <c r="AL469" s="44"/>
    </row>
    <row r="470">
      <c r="A470" s="128"/>
      <c r="B470" s="44"/>
      <c r="C470" s="129"/>
      <c r="D470" s="44"/>
      <c r="E470" s="130"/>
      <c r="F470" s="99"/>
      <c r="G470" s="44"/>
      <c r="H470" s="44"/>
      <c r="I470" s="44"/>
      <c r="J470" s="44"/>
      <c r="K470" s="44"/>
      <c r="L470" s="44"/>
      <c r="M470" s="44"/>
      <c r="N470" s="44"/>
      <c r="O470" s="44"/>
      <c r="P470" s="44"/>
      <c r="Q470" s="44"/>
      <c r="R470" s="132"/>
      <c r="S470" s="44"/>
      <c r="T470" s="99"/>
      <c r="U470" s="99"/>
      <c r="V470" s="95"/>
      <c r="W470" s="44"/>
      <c r="X470" s="95"/>
      <c r="Y470" s="44"/>
      <c r="Z470" s="44"/>
      <c r="AA470" s="44"/>
      <c r="AB470" s="44"/>
      <c r="AC470" s="44"/>
      <c r="AD470" s="44"/>
      <c r="AE470" s="44"/>
      <c r="AF470" s="44"/>
      <c r="AG470" s="44"/>
      <c r="AH470" s="44"/>
      <c r="AI470" s="44"/>
      <c r="AJ470" s="44"/>
      <c r="AK470" s="44"/>
      <c r="AL470" s="44"/>
    </row>
    <row r="471">
      <c r="A471" s="128"/>
      <c r="B471" s="44"/>
      <c r="C471" s="129"/>
      <c r="D471" s="44"/>
      <c r="E471" s="130"/>
      <c r="F471" s="99"/>
      <c r="G471" s="44"/>
      <c r="H471" s="44"/>
      <c r="I471" s="44"/>
      <c r="J471" s="44"/>
      <c r="K471" s="44"/>
      <c r="L471" s="44"/>
      <c r="M471" s="44"/>
      <c r="N471" s="44"/>
      <c r="O471" s="44"/>
      <c r="P471" s="44"/>
      <c r="Q471" s="44"/>
      <c r="R471" s="132"/>
      <c r="S471" s="44"/>
      <c r="T471" s="99"/>
      <c r="U471" s="99"/>
      <c r="V471" s="95"/>
      <c r="W471" s="44"/>
      <c r="X471" s="95"/>
      <c r="Y471" s="44"/>
      <c r="Z471" s="44"/>
      <c r="AA471" s="44"/>
      <c r="AB471" s="44"/>
      <c r="AC471" s="44"/>
      <c r="AD471" s="44"/>
      <c r="AE471" s="44"/>
      <c r="AF471" s="44"/>
      <c r="AG471" s="44"/>
      <c r="AH471" s="44"/>
      <c r="AI471" s="44"/>
      <c r="AJ471" s="44"/>
      <c r="AK471" s="44"/>
      <c r="AL471" s="44"/>
    </row>
    <row r="472">
      <c r="A472" s="128"/>
      <c r="B472" s="44"/>
      <c r="C472" s="129"/>
      <c r="D472" s="44"/>
      <c r="E472" s="130"/>
      <c r="F472" s="99"/>
      <c r="G472" s="44"/>
      <c r="H472" s="44"/>
      <c r="I472" s="44"/>
      <c r="J472" s="44"/>
      <c r="K472" s="44"/>
      <c r="L472" s="44"/>
      <c r="M472" s="44"/>
      <c r="N472" s="44"/>
      <c r="O472" s="44"/>
      <c r="P472" s="44"/>
      <c r="Q472" s="44"/>
      <c r="R472" s="132"/>
      <c r="S472" s="44"/>
      <c r="T472" s="99"/>
      <c r="U472" s="99"/>
      <c r="V472" s="95"/>
      <c r="W472" s="44"/>
      <c r="X472" s="95"/>
      <c r="Y472" s="44"/>
      <c r="Z472" s="44"/>
      <c r="AA472" s="44"/>
      <c r="AB472" s="44"/>
      <c r="AC472" s="44"/>
      <c r="AD472" s="44"/>
      <c r="AE472" s="44"/>
      <c r="AF472" s="44"/>
      <c r="AG472" s="44"/>
      <c r="AH472" s="44"/>
      <c r="AI472" s="44"/>
      <c r="AJ472" s="44"/>
      <c r="AK472" s="44"/>
      <c r="AL472" s="44"/>
    </row>
    <row r="473">
      <c r="A473" s="128"/>
      <c r="B473" s="44"/>
      <c r="C473" s="129"/>
      <c r="D473" s="44"/>
      <c r="E473" s="130"/>
      <c r="F473" s="99"/>
      <c r="G473" s="44"/>
      <c r="H473" s="44"/>
      <c r="I473" s="44"/>
      <c r="J473" s="44"/>
      <c r="K473" s="44"/>
      <c r="L473" s="44"/>
      <c r="M473" s="44"/>
      <c r="N473" s="44"/>
      <c r="O473" s="44"/>
      <c r="P473" s="44"/>
      <c r="Q473" s="44"/>
      <c r="R473" s="132"/>
      <c r="S473" s="44"/>
      <c r="T473" s="99"/>
      <c r="U473" s="99"/>
      <c r="V473" s="95"/>
      <c r="W473" s="44"/>
      <c r="X473" s="95"/>
      <c r="Y473" s="44"/>
      <c r="Z473" s="44"/>
      <c r="AA473" s="44"/>
      <c r="AB473" s="44"/>
      <c r="AC473" s="44"/>
      <c r="AD473" s="44"/>
      <c r="AE473" s="44"/>
      <c r="AF473" s="44"/>
      <c r="AG473" s="44"/>
      <c r="AH473" s="44"/>
      <c r="AI473" s="44"/>
      <c r="AJ473" s="44"/>
      <c r="AK473" s="44"/>
      <c r="AL473" s="44"/>
    </row>
    <row r="474">
      <c r="A474" s="128"/>
      <c r="B474" s="44"/>
      <c r="C474" s="129"/>
      <c r="D474" s="44"/>
      <c r="E474" s="130"/>
      <c r="F474" s="99"/>
      <c r="G474" s="44"/>
      <c r="H474" s="44"/>
      <c r="I474" s="44"/>
      <c r="J474" s="44"/>
      <c r="K474" s="44"/>
      <c r="L474" s="44"/>
      <c r="M474" s="44"/>
      <c r="N474" s="44"/>
      <c r="O474" s="44"/>
      <c r="P474" s="44"/>
      <c r="Q474" s="44"/>
      <c r="R474" s="132"/>
      <c r="S474" s="44"/>
      <c r="T474" s="99"/>
      <c r="U474" s="99"/>
      <c r="V474" s="95"/>
      <c r="W474" s="44"/>
      <c r="X474" s="95"/>
      <c r="Y474" s="44"/>
      <c r="Z474" s="44"/>
      <c r="AA474" s="44"/>
      <c r="AB474" s="44"/>
      <c r="AC474" s="44"/>
      <c r="AD474" s="44"/>
      <c r="AE474" s="44"/>
      <c r="AF474" s="44"/>
      <c r="AG474" s="44"/>
      <c r="AH474" s="44"/>
      <c r="AI474" s="44"/>
      <c r="AJ474" s="44"/>
      <c r="AK474" s="44"/>
      <c r="AL474" s="44"/>
    </row>
    <row r="475">
      <c r="A475" s="128"/>
      <c r="B475" s="44"/>
      <c r="C475" s="129"/>
      <c r="D475" s="44"/>
      <c r="E475" s="130"/>
      <c r="F475" s="99"/>
      <c r="G475" s="44"/>
      <c r="H475" s="44"/>
      <c r="I475" s="44"/>
      <c r="J475" s="44"/>
      <c r="K475" s="44"/>
      <c r="L475" s="44"/>
      <c r="M475" s="44"/>
      <c r="N475" s="44"/>
      <c r="O475" s="44"/>
      <c r="P475" s="44"/>
      <c r="Q475" s="44"/>
      <c r="R475" s="132"/>
      <c r="S475" s="44"/>
      <c r="T475" s="99"/>
      <c r="U475" s="99"/>
      <c r="V475" s="95"/>
      <c r="W475" s="44"/>
      <c r="X475" s="95"/>
      <c r="Y475" s="44"/>
      <c r="Z475" s="44"/>
      <c r="AA475" s="44"/>
      <c r="AB475" s="44"/>
      <c r="AC475" s="44"/>
      <c r="AD475" s="44"/>
      <c r="AE475" s="44"/>
      <c r="AF475" s="44"/>
      <c r="AG475" s="44"/>
      <c r="AH475" s="44"/>
      <c r="AI475" s="44"/>
      <c r="AJ475" s="44"/>
      <c r="AK475" s="44"/>
      <c r="AL475" s="44"/>
    </row>
    <row r="476">
      <c r="A476" s="128"/>
      <c r="B476" s="44"/>
      <c r="C476" s="129"/>
      <c r="D476" s="44"/>
      <c r="E476" s="130"/>
      <c r="F476" s="99"/>
      <c r="G476" s="44"/>
      <c r="H476" s="44"/>
      <c r="I476" s="44"/>
      <c r="J476" s="44"/>
      <c r="K476" s="44"/>
      <c r="L476" s="44"/>
      <c r="M476" s="44"/>
      <c r="N476" s="44"/>
      <c r="O476" s="44"/>
      <c r="P476" s="44"/>
      <c r="Q476" s="44"/>
      <c r="R476" s="132"/>
      <c r="S476" s="44"/>
      <c r="T476" s="99"/>
      <c r="U476" s="99"/>
      <c r="V476" s="95"/>
      <c r="W476" s="44"/>
      <c r="X476" s="95"/>
      <c r="Y476" s="44"/>
      <c r="Z476" s="44"/>
      <c r="AA476" s="44"/>
      <c r="AB476" s="44"/>
      <c r="AC476" s="44"/>
      <c r="AD476" s="44"/>
      <c r="AE476" s="44"/>
      <c r="AF476" s="44"/>
      <c r="AG476" s="44"/>
      <c r="AH476" s="44"/>
      <c r="AI476" s="44"/>
      <c r="AJ476" s="44"/>
      <c r="AK476" s="44"/>
      <c r="AL476" s="44"/>
    </row>
    <row r="477">
      <c r="A477" s="128"/>
      <c r="B477" s="44"/>
      <c r="C477" s="129"/>
      <c r="D477" s="44"/>
      <c r="E477" s="130"/>
      <c r="F477" s="99"/>
      <c r="G477" s="44"/>
      <c r="H477" s="44"/>
      <c r="I477" s="44"/>
      <c r="J477" s="44"/>
      <c r="K477" s="44"/>
      <c r="L477" s="44"/>
      <c r="M477" s="44"/>
      <c r="N477" s="44"/>
      <c r="O477" s="44"/>
      <c r="P477" s="44"/>
      <c r="Q477" s="44"/>
      <c r="R477" s="132"/>
      <c r="S477" s="44"/>
      <c r="T477" s="99"/>
      <c r="U477" s="99"/>
      <c r="V477" s="95"/>
      <c r="W477" s="44"/>
      <c r="X477" s="95"/>
      <c r="Y477" s="44"/>
      <c r="Z477" s="44"/>
      <c r="AA477" s="44"/>
      <c r="AB477" s="44"/>
      <c r="AC477" s="44"/>
      <c r="AD477" s="44"/>
      <c r="AE477" s="44"/>
      <c r="AF477" s="44"/>
      <c r="AG477" s="44"/>
      <c r="AH477" s="44"/>
      <c r="AI477" s="44"/>
      <c r="AJ477" s="44"/>
      <c r="AK477" s="44"/>
      <c r="AL477" s="44"/>
    </row>
    <row r="478">
      <c r="A478" s="128"/>
      <c r="B478" s="44"/>
      <c r="C478" s="129"/>
      <c r="D478" s="44"/>
      <c r="E478" s="130"/>
      <c r="F478" s="99"/>
      <c r="G478" s="44"/>
      <c r="H478" s="44"/>
      <c r="I478" s="44"/>
      <c r="J478" s="44"/>
      <c r="K478" s="44"/>
      <c r="L478" s="44"/>
      <c r="M478" s="44"/>
      <c r="N478" s="44"/>
      <c r="O478" s="44"/>
      <c r="P478" s="44"/>
      <c r="Q478" s="44"/>
      <c r="R478" s="132"/>
      <c r="S478" s="44"/>
      <c r="T478" s="99"/>
      <c r="U478" s="99"/>
      <c r="V478" s="95"/>
      <c r="W478" s="44"/>
      <c r="X478" s="95"/>
      <c r="Y478" s="44"/>
      <c r="Z478" s="44"/>
      <c r="AA478" s="44"/>
      <c r="AB478" s="44"/>
      <c r="AC478" s="44"/>
      <c r="AD478" s="44"/>
      <c r="AE478" s="44"/>
      <c r="AF478" s="44"/>
      <c r="AG478" s="44"/>
      <c r="AH478" s="44"/>
      <c r="AI478" s="44"/>
      <c r="AJ478" s="44"/>
      <c r="AK478" s="44"/>
      <c r="AL478" s="44"/>
    </row>
    <row r="479">
      <c r="A479" s="128"/>
      <c r="B479" s="44"/>
      <c r="C479" s="129"/>
      <c r="D479" s="44"/>
      <c r="E479" s="130"/>
      <c r="F479" s="99"/>
      <c r="G479" s="44"/>
      <c r="H479" s="44"/>
      <c r="I479" s="44"/>
      <c r="J479" s="44"/>
      <c r="K479" s="44"/>
      <c r="L479" s="44"/>
      <c r="M479" s="44"/>
      <c r="N479" s="44"/>
      <c r="O479" s="44"/>
      <c r="P479" s="44"/>
      <c r="Q479" s="44"/>
      <c r="R479" s="132"/>
      <c r="S479" s="44"/>
      <c r="T479" s="99"/>
      <c r="U479" s="99"/>
      <c r="V479" s="95"/>
      <c r="W479" s="44"/>
      <c r="X479" s="95"/>
      <c r="Y479" s="44"/>
      <c r="Z479" s="44"/>
      <c r="AA479" s="44"/>
      <c r="AB479" s="44"/>
      <c r="AC479" s="44"/>
      <c r="AD479" s="44"/>
      <c r="AE479" s="44"/>
      <c r="AF479" s="44"/>
      <c r="AG479" s="44"/>
      <c r="AH479" s="44"/>
      <c r="AI479" s="44"/>
      <c r="AJ479" s="44"/>
      <c r="AK479" s="44"/>
      <c r="AL479" s="44"/>
    </row>
    <row r="480">
      <c r="A480" s="128"/>
      <c r="B480" s="44"/>
      <c r="C480" s="129"/>
      <c r="D480" s="44"/>
      <c r="E480" s="130"/>
      <c r="F480" s="99"/>
      <c r="G480" s="44"/>
      <c r="H480" s="44"/>
      <c r="I480" s="44"/>
      <c r="J480" s="44"/>
      <c r="K480" s="44"/>
      <c r="L480" s="44"/>
      <c r="M480" s="44"/>
      <c r="N480" s="44"/>
      <c r="O480" s="44"/>
      <c r="P480" s="44"/>
      <c r="Q480" s="44"/>
      <c r="R480" s="132"/>
      <c r="S480" s="44"/>
      <c r="T480" s="99"/>
      <c r="U480" s="99"/>
      <c r="V480" s="95"/>
      <c r="W480" s="44"/>
      <c r="X480" s="95"/>
      <c r="Y480" s="44"/>
      <c r="Z480" s="44"/>
      <c r="AA480" s="44"/>
      <c r="AB480" s="44"/>
      <c r="AC480" s="44"/>
      <c r="AD480" s="44"/>
      <c r="AE480" s="44"/>
      <c r="AF480" s="44"/>
      <c r="AG480" s="44"/>
      <c r="AH480" s="44"/>
      <c r="AI480" s="44"/>
      <c r="AJ480" s="44"/>
      <c r="AK480" s="44"/>
      <c r="AL480" s="44"/>
    </row>
    <row r="481">
      <c r="A481" s="128"/>
      <c r="B481" s="44"/>
      <c r="C481" s="129"/>
      <c r="D481" s="44"/>
      <c r="E481" s="130"/>
      <c r="F481" s="99"/>
      <c r="G481" s="44"/>
      <c r="H481" s="44"/>
      <c r="I481" s="44"/>
      <c r="J481" s="44"/>
      <c r="K481" s="44"/>
      <c r="L481" s="44"/>
      <c r="M481" s="44"/>
      <c r="N481" s="44"/>
      <c r="O481" s="44"/>
      <c r="P481" s="44"/>
      <c r="Q481" s="44"/>
      <c r="R481" s="132"/>
      <c r="S481" s="44"/>
      <c r="T481" s="99"/>
      <c r="U481" s="99"/>
      <c r="V481" s="95"/>
      <c r="W481" s="44"/>
      <c r="X481" s="95"/>
      <c r="Y481" s="44"/>
      <c r="Z481" s="44"/>
      <c r="AA481" s="44"/>
      <c r="AB481" s="44"/>
      <c r="AC481" s="44"/>
      <c r="AD481" s="44"/>
      <c r="AE481" s="44"/>
      <c r="AF481" s="44"/>
      <c r="AG481" s="44"/>
      <c r="AH481" s="44"/>
      <c r="AI481" s="44"/>
      <c r="AJ481" s="44"/>
      <c r="AK481" s="44"/>
      <c r="AL481" s="44"/>
    </row>
    <row r="482">
      <c r="A482" s="128"/>
      <c r="B482" s="44"/>
      <c r="C482" s="129"/>
      <c r="D482" s="44"/>
      <c r="E482" s="130"/>
      <c r="F482" s="99"/>
      <c r="G482" s="44"/>
      <c r="H482" s="44"/>
      <c r="I482" s="44"/>
      <c r="J482" s="44"/>
      <c r="K482" s="44"/>
      <c r="L482" s="44"/>
      <c r="M482" s="44"/>
      <c r="N482" s="44"/>
      <c r="O482" s="44"/>
      <c r="P482" s="44"/>
      <c r="Q482" s="44"/>
      <c r="R482" s="132"/>
      <c r="S482" s="44"/>
      <c r="T482" s="99"/>
      <c r="U482" s="99"/>
      <c r="V482" s="95"/>
      <c r="W482" s="44"/>
      <c r="X482" s="95"/>
      <c r="Y482" s="44"/>
      <c r="Z482" s="44"/>
      <c r="AA482" s="44"/>
      <c r="AB482" s="44"/>
      <c r="AC482" s="44"/>
      <c r="AD482" s="44"/>
      <c r="AE482" s="44"/>
      <c r="AF482" s="44"/>
      <c r="AG482" s="44"/>
      <c r="AH482" s="44"/>
      <c r="AI482" s="44"/>
      <c r="AJ482" s="44"/>
      <c r="AK482" s="44"/>
      <c r="AL482" s="44"/>
    </row>
    <row r="483">
      <c r="A483" s="128"/>
      <c r="B483" s="44"/>
      <c r="C483" s="129"/>
      <c r="D483" s="44"/>
      <c r="E483" s="130"/>
      <c r="F483" s="99"/>
      <c r="G483" s="44"/>
      <c r="H483" s="44"/>
      <c r="I483" s="44"/>
      <c r="J483" s="44"/>
      <c r="K483" s="44"/>
      <c r="L483" s="44"/>
      <c r="M483" s="44"/>
      <c r="N483" s="44"/>
      <c r="O483" s="44"/>
      <c r="P483" s="44"/>
      <c r="Q483" s="44"/>
      <c r="R483" s="132"/>
      <c r="S483" s="44"/>
      <c r="T483" s="99"/>
      <c r="U483" s="99"/>
      <c r="V483" s="95"/>
      <c r="W483" s="44"/>
      <c r="X483" s="95"/>
      <c r="Y483" s="44"/>
      <c r="Z483" s="44"/>
      <c r="AA483" s="44"/>
      <c r="AB483" s="44"/>
      <c r="AC483" s="44"/>
      <c r="AD483" s="44"/>
      <c r="AE483" s="44"/>
      <c r="AF483" s="44"/>
      <c r="AG483" s="44"/>
      <c r="AH483" s="44"/>
      <c r="AI483" s="44"/>
      <c r="AJ483" s="44"/>
      <c r="AK483" s="44"/>
      <c r="AL483" s="44"/>
    </row>
    <row r="484">
      <c r="A484" s="128"/>
      <c r="B484" s="44"/>
      <c r="C484" s="129"/>
      <c r="D484" s="44"/>
      <c r="E484" s="130"/>
      <c r="F484" s="99"/>
      <c r="G484" s="44"/>
      <c r="H484" s="44"/>
      <c r="I484" s="44"/>
      <c r="J484" s="44"/>
      <c r="K484" s="44"/>
      <c r="L484" s="44"/>
      <c r="M484" s="44"/>
      <c r="N484" s="44"/>
      <c r="O484" s="44"/>
      <c r="P484" s="44"/>
      <c r="Q484" s="44"/>
      <c r="R484" s="132"/>
      <c r="S484" s="44"/>
      <c r="T484" s="99"/>
      <c r="U484" s="99"/>
      <c r="V484" s="95"/>
      <c r="W484" s="44"/>
      <c r="X484" s="95"/>
      <c r="Y484" s="44"/>
      <c r="Z484" s="44"/>
      <c r="AA484" s="44"/>
      <c r="AB484" s="44"/>
      <c r="AC484" s="44"/>
      <c r="AD484" s="44"/>
      <c r="AE484" s="44"/>
      <c r="AF484" s="44"/>
      <c r="AG484" s="44"/>
      <c r="AH484" s="44"/>
      <c r="AI484" s="44"/>
      <c r="AJ484" s="44"/>
      <c r="AK484" s="44"/>
      <c r="AL484" s="44"/>
    </row>
    <row r="485">
      <c r="A485" s="128"/>
      <c r="B485" s="44"/>
      <c r="C485" s="129"/>
      <c r="D485" s="44"/>
      <c r="E485" s="130"/>
      <c r="F485" s="99"/>
      <c r="G485" s="44"/>
      <c r="H485" s="44"/>
      <c r="I485" s="44"/>
      <c r="J485" s="44"/>
      <c r="K485" s="44"/>
      <c r="L485" s="44"/>
      <c r="M485" s="44"/>
      <c r="N485" s="44"/>
      <c r="O485" s="44"/>
      <c r="P485" s="44"/>
      <c r="Q485" s="44"/>
      <c r="R485" s="132"/>
      <c r="S485" s="44"/>
      <c r="T485" s="99"/>
      <c r="U485" s="99"/>
      <c r="V485" s="95"/>
      <c r="W485" s="44"/>
      <c r="X485" s="95"/>
      <c r="Y485" s="44"/>
      <c r="Z485" s="44"/>
      <c r="AA485" s="44"/>
      <c r="AB485" s="44"/>
      <c r="AC485" s="44"/>
      <c r="AD485" s="44"/>
      <c r="AE485" s="44"/>
      <c r="AF485" s="44"/>
      <c r="AG485" s="44"/>
      <c r="AH485" s="44"/>
      <c r="AI485" s="44"/>
      <c r="AJ485" s="44"/>
      <c r="AK485" s="44"/>
      <c r="AL485" s="44"/>
    </row>
    <row r="486">
      <c r="A486" s="128"/>
      <c r="B486" s="44"/>
      <c r="C486" s="129"/>
      <c r="D486" s="44"/>
      <c r="E486" s="130"/>
      <c r="F486" s="99"/>
      <c r="G486" s="44"/>
      <c r="H486" s="44"/>
      <c r="I486" s="44"/>
      <c r="J486" s="44"/>
      <c r="K486" s="44"/>
      <c r="L486" s="44"/>
      <c r="M486" s="44"/>
      <c r="N486" s="44"/>
      <c r="O486" s="44"/>
      <c r="P486" s="44"/>
      <c r="Q486" s="44"/>
      <c r="R486" s="132"/>
      <c r="S486" s="44"/>
      <c r="T486" s="99"/>
      <c r="U486" s="99"/>
      <c r="V486" s="95"/>
      <c r="W486" s="44"/>
      <c r="X486" s="95"/>
      <c r="Y486" s="44"/>
      <c r="Z486" s="44"/>
      <c r="AA486" s="44"/>
      <c r="AB486" s="44"/>
      <c r="AC486" s="44"/>
      <c r="AD486" s="44"/>
      <c r="AE486" s="44"/>
      <c r="AF486" s="44"/>
      <c r="AG486" s="44"/>
      <c r="AH486" s="44"/>
      <c r="AI486" s="44"/>
      <c r="AJ486" s="44"/>
      <c r="AK486" s="44"/>
      <c r="AL486" s="44"/>
    </row>
    <row r="487">
      <c r="A487" s="128"/>
      <c r="B487" s="44"/>
      <c r="C487" s="129"/>
      <c r="D487" s="44"/>
      <c r="E487" s="130"/>
      <c r="F487" s="99"/>
      <c r="G487" s="44"/>
      <c r="H487" s="44"/>
      <c r="I487" s="44"/>
      <c r="J487" s="44"/>
      <c r="K487" s="44"/>
      <c r="L487" s="44"/>
      <c r="M487" s="44"/>
      <c r="N487" s="44"/>
      <c r="O487" s="44"/>
      <c r="P487" s="44"/>
      <c r="Q487" s="44"/>
      <c r="R487" s="132"/>
      <c r="S487" s="44"/>
      <c r="T487" s="99"/>
      <c r="U487" s="99"/>
      <c r="V487" s="95"/>
      <c r="W487" s="44"/>
      <c r="X487" s="95"/>
      <c r="Y487" s="44"/>
      <c r="Z487" s="44"/>
      <c r="AA487" s="44"/>
      <c r="AB487" s="44"/>
      <c r="AC487" s="44"/>
      <c r="AD487" s="44"/>
      <c r="AE487" s="44"/>
      <c r="AF487" s="44"/>
      <c r="AG487" s="44"/>
      <c r="AH487" s="44"/>
      <c r="AI487" s="44"/>
      <c r="AJ487" s="44"/>
      <c r="AK487" s="44"/>
      <c r="AL487" s="44"/>
    </row>
    <row r="488">
      <c r="A488" s="128"/>
      <c r="B488" s="44"/>
      <c r="C488" s="129"/>
      <c r="D488" s="44"/>
      <c r="E488" s="130"/>
      <c r="F488" s="99"/>
      <c r="G488" s="44"/>
      <c r="H488" s="44"/>
      <c r="I488" s="44"/>
      <c r="J488" s="44"/>
      <c r="K488" s="44"/>
      <c r="L488" s="44"/>
      <c r="M488" s="44"/>
      <c r="N488" s="44"/>
      <c r="O488" s="44"/>
      <c r="P488" s="44"/>
      <c r="Q488" s="44"/>
      <c r="R488" s="132"/>
      <c r="S488" s="44"/>
      <c r="T488" s="99"/>
      <c r="U488" s="99"/>
      <c r="V488" s="95"/>
      <c r="W488" s="44"/>
      <c r="X488" s="95"/>
      <c r="Y488" s="44"/>
      <c r="Z488" s="44"/>
      <c r="AA488" s="44"/>
      <c r="AB488" s="44"/>
      <c r="AC488" s="44"/>
      <c r="AD488" s="44"/>
      <c r="AE488" s="44"/>
      <c r="AF488" s="44"/>
      <c r="AG488" s="44"/>
      <c r="AH488" s="44"/>
      <c r="AI488" s="44"/>
      <c r="AJ488" s="44"/>
      <c r="AK488" s="44"/>
      <c r="AL488" s="44"/>
    </row>
    <row r="489">
      <c r="A489" s="128"/>
      <c r="B489" s="44"/>
      <c r="C489" s="129"/>
      <c r="D489" s="44"/>
      <c r="E489" s="130"/>
      <c r="F489" s="99"/>
      <c r="G489" s="44"/>
      <c r="H489" s="44"/>
      <c r="I489" s="44"/>
      <c r="J489" s="44"/>
      <c r="K489" s="44"/>
      <c r="L489" s="44"/>
      <c r="M489" s="44"/>
      <c r="N489" s="44"/>
      <c r="O489" s="44"/>
      <c r="P489" s="44"/>
      <c r="Q489" s="44"/>
      <c r="R489" s="132"/>
      <c r="S489" s="44"/>
      <c r="T489" s="99"/>
      <c r="U489" s="99"/>
      <c r="V489" s="95"/>
      <c r="W489" s="44"/>
      <c r="X489" s="95"/>
      <c r="Y489" s="44"/>
      <c r="Z489" s="44"/>
      <c r="AA489" s="44"/>
      <c r="AB489" s="44"/>
      <c r="AC489" s="44"/>
      <c r="AD489" s="44"/>
      <c r="AE489" s="44"/>
      <c r="AF489" s="44"/>
      <c r="AG489" s="44"/>
      <c r="AH489" s="44"/>
      <c r="AI489" s="44"/>
      <c r="AJ489" s="44"/>
      <c r="AK489" s="44"/>
      <c r="AL489" s="44"/>
    </row>
    <row r="490">
      <c r="A490" s="128"/>
      <c r="B490" s="44"/>
      <c r="C490" s="129"/>
      <c r="D490" s="44"/>
      <c r="E490" s="130"/>
      <c r="F490" s="99"/>
      <c r="G490" s="44"/>
      <c r="H490" s="44"/>
      <c r="I490" s="44"/>
      <c r="J490" s="44"/>
      <c r="K490" s="44"/>
      <c r="L490" s="44"/>
      <c r="M490" s="44"/>
      <c r="N490" s="44"/>
      <c r="O490" s="44"/>
      <c r="P490" s="44"/>
      <c r="Q490" s="44"/>
      <c r="R490" s="132"/>
      <c r="S490" s="44"/>
      <c r="T490" s="99"/>
      <c r="U490" s="99"/>
      <c r="V490" s="95"/>
      <c r="W490" s="44"/>
      <c r="X490" s="95"/>
      <c r="Y490" s="44"/>
      <c r="Z490" s="44"/>
      <c r="AA490" s="44"/>
      <c r="AB490" s="44"/>
      <c r="AC490" s="44"/>
      <c r="AD490" s="44"/>
      <c r="AE490" s="44"/>
      <c r="AF490" s="44"/>
      <c r="AG490" s="44"/>
      <c r="AH490" s="44"/>
      <c r="AI490" s="44"/>
      <c r="AJ490" s="44"/>
      <c r="AK490" s="44"/>
      <c r="AL490" s="44"/>
    </row>
    <row r="491">
      <c r="A491" s="128"/>
      <c r="B491" s="44"/>
      <c r="C491" s="129"/>
      <c r="D491" s="44"/>
      <c r="E491" s="130"/>
      <c r="F491" s="99"/>
      <c r="G491" s="44"/>
      <c r="H491" s="44"/>
      <c r="I491" s="44"/>
      <c r="J491" s="44"/>
      <c r="K491" s="44"/>
      <c r="L491" s="44"/>
      <c r="M491" s="44"/>
      <c r="N491" s="44"/>
      <c r="O491" s="44"/>
      <c r="P491" s="44"/>
      <c r="Q491" s="44"/>
      <c r="R491" s="132"/>
      <c r="S491" s="44"/>
      <c r="T491" s="99"/>
      <c r="U491" s="99"/>
      <c r="V491" s="95"/>
      <c r="W491" s="44"/>
      <c r="X491" s="95"/>
      <c r="Y491" s="44"/>
      <c r="Z491" s="44"/>
      <c r="AA491" s="44"/>
      <c r="AB491" s="44"/>
      <c r="AC491" s="44"/>
      <c r="AD491" s="44"/>
      <c r="AE491" s="44"/>
      <c r="AF491" s="44"/>
      <c r="AG491" s="44"/>
      <c r="AH491" s="44"/>
      <c r="AI491" s="44"/>
      <c r="AJ491" s="44"/>
      <c r="AK491" s="44"/>
      <c r="AL491" s="44"/>
    </row>
    <row r="492">
      <c r="A492" s="128"/>
      <c r="B492" s="44"/>
      <c r="C492" s="129"/>
      <c r="D492" s="44"/>
      <c r="E492" s="130"/>
      <c r="F492" s="99"/>
      <c r="G492" s="44"/>
      <c r="H492" s="44"/>
      <c r="I492" s="44"/>
      <c r="J492" s="44"/>
      <c r="K492" s="44"/>
      <c r="L492" s="44"/>
      <c r="M492" s="44"/>
      <c r="N492" s="44"/>
      <c r="O492" s="44"/>
      <c r="P492" s="44"/>
      <c r="Q492" s="44"/>
      <c r="R492" s="132"/>
      <c r="S492" s="44"/>
      <c r="T492" s="99"/>
      <c r="U492" s="99"/>
      <c r="V492" s="95"/>
      <c r="W492" s="44"/>
      <c r="X492" s="95"/>
      <c r="Y492" s="44"/>
      <c r="Z492" s="44"/>
      <c r="AA492" s="44"/>
      <c r="AB492" s="44"/>
      <c r="AC492" s="44"/>
      <c r="AD492" s="44"/>
      <c r="AE492" s="44"/>
      <c r="AF492" s="44"/>
      <c r="AG492" s="44"/>
      <c r="AH492" s="44"/>
      <c r="AI492" s="44"/>
      <c r="AJ492" s="44"/>
      <c r="AK492" s="44"/>
      <c r="AL492" s="44"/>
    </row>
    <row r="493">
      <c r="A493" s="128"/>
      <c r="B493" s="44"/>
      <c r="C493" s="129"/>
      <c r="D493" s="44"/>
      <c r="E493" s="130"/>
      <c r="F493" s="99"/>
      <c r="G493" s="44"/>
      <c r="H493" s="44"/>
      <c r="I493" s="44"/>
      <c r="J493" s="44"/>
      <c r="K493" s="44"/>
      <c r="L493" s="44"/>
      <c r="M493" s="44"/>
      <c r="N493" s="44"/>
      <c r="O493" s="44"/>
      <c r="P493" s="44"/>
      <c r="Q493" s="44"/>
      <c r="R493" s="132"/>
      <c r="S493" s="44"/>
      <c r="T493" s="99"/>
      <c r="U493" s="99"/>
      <c r="V493" s="95"/>
      <c r="W493" s="44"/>
      <c r="X493" s="95"/>
      <c r="Y493" s="44"/>
      <c r="Z493" s="44"/>
      <c r="AA493" s="44"/>
      <c r="AB493" s="44"/>
      <c r="AC493" s="44"/>
      <c r="AD493" s="44"/>
      <c r="AE493" s="44"/>
      <c r="AF493" s="44"/>
      <c r="AG493" s="44"/>
      <c r="AH493" s="44"/>
      <c r="AI493" s="44"/>
      <c r="AJ493" s="44"/>
      <c r="AK493" s="44"/>
      <c r="AL493" s="44"/>
    </row>
    <row r="494">
      <c r="A494" s="128"/>
      <c r="B494" s="44"/>
      <c r="C494" s="129"/>
      <c r="D494" s="44"/>
      <c r="E494" s="130"/>
      <c r="F494" s="99"/>
      <c r="G494" s="44"/>
      <c r="H494" s="44"/>
      <c r="I494" s="44"/>
      <c r="J494" s="44"/>
      <c r="K494" s="44"/>
      <c r="L494" s="44"/>
      <c r="M494" s="44"/>
      <c r="N494" s="44"/>
      <c r="O494" s="44"/>
      <c r="P494" s="44"/>
      <c r="Q494" s="44"/>
      <c r="R494" s="132"/>
      <c r="S494" s="44"/>
      <c r="T494" s="99"/>
      <c r="U494" s="99"/>
      <c r="V494" s="95"/>
      <c r="W494" s="44"/>
      <c r="X494" s="95"/>
      <c r="Y494" s="44"/>
      <c r="Z494" s="44"/>
      <c r="AA494" s="44"/>
      <c r="AB494" s="44"/>
      <c r="AC494" s="44"/>
      <c r="AD494" s="44"/>
      <c r="AE494" s="44"/>
      <c r="AF494" s="44"/>
      <c r="AG494" s="44"/>
      <c r="AH494" s="44"/>
      <c r="AI494" s="44"/>
      <c r="AJ494" s="44"/>
      <c r="AK494" s="44"/>
      <c r="AL494" s="44"/>
    </row>
    <row r="495">
      <c r="A495" s="128"/>
      <c r="B495" s="44"/>
      <c r="C495" s="129"/>
      <c r="D495" s="44"/>
      <c r="E495" s="130"/>
      <c r="F495" s="99"/>
      <c r="G495" s="44"/>
      <c r="H495" s="44"/>
      <c r="I495" s="44"/>
      <c r="J495" s="44"/>
      <c r="K495" s="44"/>
      <c r="L495" s="44"/>
      <c r="M495" s="44"/>
      <c r="N495" s="44"/>
      <c r="O495" s="44"/>
      <c r="P495" s="44"/>
      <c r="Q495" s="44"/>
      <c r="R495" s="132"/>
      <c r="S495" s="44"/>
      <c r="T495" s="99"/>
      <c r="U495" s="99"/>
      <c r="V495" s="95"/>
      <c r="W495" s="44"/>
      <c r="X495" s="95"/>
      <c r="Y495" s="44"/>
      <c r="Z495" s="44"/>
      <c r="AA495" s="44"/>
      <c r="AB495" s="44"/>
      <c r="AC495" s="44"/>
      <c r="AD495" s="44"/>
      <c r="AE495" s="44"/>
      <c r="AF495" s="44"/>
      <c r="AG495" s="44"/>
      <c r="AH495" s="44"/>
      <c r="AI495" s="44"/>
      <c r="AJ495" s="44"/>
      <c r="AK495" s="44"/>
      <c r="AL495" s="44"/>
    </row>
    <row r="496">
      <c r="A496" s="128"/>
      <c r="B496" s="44"/>
      <c r="C496" s="129"/>
      <c r="D496" s="44"/>
      <c r="E496" s="130"/>
      <c r="F496" s="99"/>
      <c r="G496" s="44"/>
      <c r="H496" s="44"/>
      <c r="I496" s="44"/>
      <c r="J496" s="44"/>
      <c r="K496" s="44"/>
      <c r="L496" s="44"/>
      <c r="M496" s="44"/>
      <c r="N496" s="44"/>
      <c r="O496" s="44"/>
      <c r="P496" s="44"/>
      <c r="Q496" s="44"/>
      <c r="R496" s="132"/>
      <c r="S496" s="44"/>
      <c r="T496" s="99"/>
      <c r="U496" s="99"/>
      <c r="V496" s="95"/>
      <c r="W496" s="44"/>
      <c r="X496" s="95"/>
      <c r="Y496" s="44"/>
      <c r="Z496" s="44"/>
      <c r="AA496" s="44"/>
      <c r="AB496" s="44"/>
      <c r="AC496" s="44"/>
      <c r="AD496" s="44"/>
      <c r="AE496" s="44"/>
      <c r="AF496" s="44"/>
      <c r="AG496" s="44"/>
      <c r="AH496" s="44"/>
      <c r="AI496" s="44"/>
      <c r="AJ496" s="44"/>
      <c r="AK496" s="44"/>
      <c r="AL496" s="44"/>
    </row>
    <row r="497">
      <c r="A497" s="128"/>
      <c r="B497" s="44"/>
      <c r="C497" s="129"/>
      <c r="D497" s="44"/>
      <c r="E497" s="130"/>
      <c r="F497" s="99"/>
      <c r="G497" s="44"/>
      <c r="H497" s="44"/>
      <c r="I497" s="44"/>
      <c r="J497" s="44"/>
      <c r="K497" s="44"/>
      <c r="L497" s="44"/>
      <c r="M497" s="44"/>
      <c r="N497" s="44"/>
      <c r="O497" s="44"/>
      <c r="P497" s="44"/>
      <c r="Q497" s="44"/>
      <c r="R497" s="132"/>
      <c r="S497" s="44"/>
      <c r="T497" s="99"/>
      <c r="U497" s="99"/>
      <c r="V497" s="95"/>
      <c r="W497" s="44"/>
      <c r="X497" s="95"/>
      <c r="Y497" s="44"/>
      <c r="Z497" s="44"/>
      <c r="AA497" s="44"/>
      <c r="AB497" s="44"/>
      <c r="AC497" s="44"/>
      <c r="AD497" s="44"/>
      <c r="AE497" s="44"/>
      <c r="AF497" s="44"/>
      <c r="AG497" s="44"/>
      <c r="AH497" s="44"/>
      <c r="AI497" s="44"/>
      <c r="AJ497" s="44"/>
      <c r="AK497" s="44"/>
      <c r="AL497" s="44"/>
    </row>
    <row r="498">
      <c r="A498" s="128"/>
      <c r="B498" s="44"/>
      <c r="C498" s="129"/>
      <c r="D498" s="44"/>
      <c r="E498" s="130"/>
      <c r="F498" s="99"/>
      <c r="G498" s="44"/>
      <c r="H498" s="44"/>
      <c r="I498" s="44"/>
      <c r="J498" s="44"/>
      <c r="K498" s="44"/>
      <c r="L498" s="44"/>
      <c r="M498" s="44"/>
      <c r="N498" s="44"/>
      <c r="O498" s="44"/>
      <c r="P498" s="44"/>
      <c r="Q498" s="44"/>
      <c r="R498" s="132"/>
      <c r="S498" s="44"/>
      <c r="T498" s="99"/>
      <c r="U498" s="99"/>
      <c r="V498" s="95"/>
      <c r="W498" s="44"/>
      <c r="X498" s="95"/>
      <c r="Y498" s="44"/>
      <c r="Z498" s="44"/>
      <c r="AA498" s="44"/>
      <c r="AB498" s="44"/>
      <c r="AC498" s="44"/>
      <c r="AD498" s="44"/>
      <c r="AE498" s="44"/>
      <c r="AF498" s="44"/>
      <c r="AG498" s="44"/>
      <c r="AH498" s="44"/>
      <c r="AI498" s="44"/>
      <c r="AJ498" s="44"/>
      <c r="AK498" s="44"/>
      <c r="AL498" s="44"/>
    </row>
    <row r="499">
      <c r="A499" s="128"/>
      <c r="B499" s="44"/>
      <c r="C499" s="129"/>
      <c r="D499" s="44"/>
      <c r="E499" s="130"/>
      <c r="F499" s="99"/>
      <c r="G499" s="44"/>
      <c r="H499" s="44"/>
      <c r="I499" s="44"/>
      <c r="J499" s="44"/>
      <c r="K499" s="44"/>
      <c r="L499" s="44"/>
      <c r="M499" s="44"/>
      <c r="N499" s="44"/>
      <c r="O499" s="44"/>
      <c r="P499" s="44"/>
      <c r="Q499" s="44"/>
      <c r="R499" s="132"/>
      <c r="S499" s="44"/>
      <c r="T499" s="99"/>
      <c r="U499" s="99"/>
      <c r="V499" s="95"/>
      <c r="W499" s="44"/>
      <c r="X499" s="95"/>
      <c r="Y499" s="44"/>
      <c r="Z499" s="44"/>
      <c r="AA499" s="44"/>
      <c r="AB499" s="44"/>
      <c r="AC499" s="44"/>
      <c r="AD499" s="44"/>
      <c r="AE499" s="44"/>
      <c r="AF499" s="44"/>
      <c r="AG499" s="44"/>
      <c r="AH499" s="44"/>
      <c r="AI499" s="44"/>
      <c r="AJ499" s="44"/>
      <c r="AK499" s="44"/>
      <c r="AL499" s="44"/>
    </row>
    <row r="500">
      <c r="A500" s="128"/>
      <c r="B500" s="44"/>
      <c r="C500" s="129"/>
      <c r="D500" s="44"/>
      <c r="E500" s="130"/>
      <c r="F500" s="99"/>
      <c r="G500" s="44"/>
      <c r="H500" s="44"/>
      <c r="I500" s="44"/>
      <c r="J500" s="44"/>
      <c r="K500" s="44"/>
      <c r="L500" s="44"/>
      <c r="M500" s="44"/>
      <c r="N500" s="44"/>
      <c r="O500" s="44"/>
      <c r="P500" s="44"/>
      <c r="Q500" s="44"/>
      <c r="R500" s="132"/>
      <c r="S500" s="44"/>
      <c r="T500" s="99"/>
      <c r="U500" s="99"/>
      <c r="V500" s="95"/>
      <c r="W500" s="44"/>
      <c r="X500" s="95"/>
      <c r="Y500" s="44"/>
      <c r="Z500" s="44"/>
      <c r="AA500" s="44"/>
      <c r="AB500" s="44"/>
      <c r="AC500" s="44"/>
      <c r="AD500" s="44"/>
      <c r="AE500" s="44"/>
      <c r="AF500" s="44"/>
      <c r="AG500" s="44"/>
      <c r="AH500" s="44"/>
      <c r="AI500" s="44"/>
      <c r="AJ500" s="44"/>
      <c r="AK500" s="44"/>
      <c r="AL500" s="44"/>
    </row>
    <row r="501">
      <c r="A501" s="128"/>
      <c r="B501" s="44"/>
      <c r="C501" s="129"/>
      <c r="D501" s="44"/>
      <c r="E501" s="130"/>
      <c r="F501" s="99"/>
      <c r="G501" s="44"/>
      <c r="H501" s="44"/>
      <c r="I501" s="44"/>
      <c r="J501" s="44"/>
      <c r="K501" s="44"/>
      <c r="L501" s="44"/>
      <c r="M501" s="44"/>
      <c r="N501" s="44"/>
      <c r="O501" s="44"/>
      <c r="P501" s="44"/>
      <c r="Q501" s="44"/>
      <c r="R501" s="132"/>
      <c r="S501" s="44"/>
      <c r="T501" s="99"/>
      <c r="U501" s="99"/>
      <c r="V501" s="95"/>
      <c r="W501" s="44"/>
      <c r="X501" s="95"/>
      <c r="Y501" s="44"/>
      <c r="Z501" s="44"/>
      <c r="AA501" s="44"/>
      <c r="AB501" s="44"/>
      <c r="AC501" s="44"/>
      <c r="AD501" s="44"/>
      <c r="AE501" s="44"/>
      <c r="AF501" s="44"/>
      <c r="AG501" s="44"/>
      <c r="AH501" s="44"/>
      <c r="AI501" s="44"/>
      <c r="AJ501" s="44"/>
      <c r="AK501" s="44"/>
      <c r="AL501" s="44"/>
    </row>
    <row r="502">
      <c r="A502" s="128"/>
      <c r="B502" s="44"/>
      <c r="C502" s="129"/>
      <c r="D502" s="44"/>
      <c r="E502" s="130"/>
      <c r="F502" s="99"/>
      <c r="G502" s="44"/>
      <c r="H502" s="44"/>
      <c r="I502" s="44"/>
      <c r="J502" s="44"/>
      <c r="K502" s="44"/>
      <c r="L502" s="44"/>
      <c r="M502" s="44"/>
      <c r="N502" s="44"/>
      <c r="O502" s="44"/>
      <c r="P502" s="44"/>
      <c r="Q502" s="44"/>
      <c r="R502" s="132"/>
      <c r="S502" s="44"/>
      <c r="T502" s="99"/>
      <c r="U502" s="99"/>
      <c r="V502" s="95"/>
      <c r="W502" s="44"/>
      <c r="X502" s="95"/>
      <c r="Y502" s="44"/>
      <c r="Z502" s="44"/>
      <c r="AA502" s="44"/>
      <c r="AB502" s="44"/>
      <c r="AC502" s="44"/>
      <c r="AD502" s="44"/>
      <c r="AE502" s="44"/>
      <c r="AF502" s="44"/>
      <c r="AG502" s="44"/>
      <c r="AH502" s="44"/>
      <c r="AI502" s="44"/>
      <c r="AJ502" s="44"/>
      <c r="AK502" s="44"/>
      <c r="AL502" s="44"/>
    </row>
    <row r="503">
      <c r="A503" s="128"/>
      <c r="B503" s="44"/>
      <c r="C503" s="129"/>
      <c r="D503" s="44"/>
      <c r="E503" s="130"/>
      <c r="F503" s="99"/>
      <c r="G503" s="44"/>
      <c r="H503" s="44"/>
      <c r="I503" s="44"/>
      <c r="J503" s="44"/>
      <c r="K503" s="44"/>
      <c r="L503" s="44"/>
      <c r="M503" s="44"/>
      <c r="N503" s="44"/>
      <c r="O503" s="44"/>
      <c r="P503" s="44"/>
      <c r="Q503" s="44"/>
      <c r="R503" s="132"/>
      <c r="S503" s="44"/>
      <c r="T503" s="99"/>
      <c r="U503" s="99"/>
      <c r="V503" s="95"/>
      <c r="W503" s="44"/>
      <c r="X503" s="95"/>
      <c r="Y503" s="44"/>
      <c r="Z503" s="44"/>
      <c r="AA503" s="44"/>
      <c r="AB503" s="44"/>
      <c r="AC503" s="44"/>
      <c r="AD503" s="44"/>
      <c r="AE503" s="44"/>
      <c r="AF503" s="44"/>
      <c r="AG503" s="44"/>
      <c r="AH503" s="44"/>
      <c r="AI503" s="44"/>
      <c r="AJ503" s="44"/>
      <c r="AK503" s="44"/>
      <c r="AL503" s="44"/>
    </row>
    <row r="504">
      <c r="A504" s="128"/>
      <c r="B504" s="44"/>
      <c r="C504" s="129"/>
      <c r="D504" s="44"/>
      <c r="E504" s="130"/>
      <c r="F504" s="99"/>
      <c r="G504" s="44"/>
      <c r="H504" s="44"/>
      <c r="I504" s="44"/>
      <c r="J504" s="44"/>
      <c r="K504" s="44"/>
      <c r="L504" s="44"/>
      <c r="M504" s="44"/>
      <c r="N504" s="44"/>
      <c r="O504" s="44"/>
      <c r="P504" s="44"/>
      <c r="Q504" s="44"/>
      <c r="R504" s="132"/>
      <c r="S504" s="44"/>
      <c r="T504" s="99"/>
      <c r="U504" s="99"/>
      <c r="V504" s="95"/>
      <c r="W504" s="44"/>
      <c r="X504" s="95"/>
      <c r="Y504" s="44"/>
      <c r="Z504" s="44"/>
      <c r="AA504" s="44"/>
      <c r="AB504" s="44"/>
      <c r="AC504" s="44"/>
      <c r="AD504" s="44"/>
      <c r="AE504" s="44"/>
      <c r="AF504" s="44"/>
      <c r="AG504" s="44"/>
      <c r="AH504" s="44"/>
      <c r="AI504" s="44"/>
      <c r="AJ504" s="44"/>
      <c r="AK504" s="44"/>
      <c r="AL504" s="44"/>
    </row>
    <row r="505">
      <c r="A505" s="128"/>
      <c r="B505" s="44"/>
      <c r="C505" s="129"/>
      <c r="D505" s="44"/>
      <c r="E505" s="130"/>
      <c r="F505" s="99"/>
      <c r="G505" s="44"/>
      <c r="H505" s="44"/>
      <c r="I505" s="44"/>
      <c r="J505" s="44"/>
      <c r="K505" s="44"/>
      <c r="L505" s="44"/>
      <c r="M505" s="44"/>
      <c r="N505" s="44"/>
      <c r="O505" s="44"/>
      <c r="P505" s="44"/>
      <c r="Q505" s="44"/>
      <c r="R505" s="132"/>
      <c r="S505" s="44"/>
      <c r="T505" s="99"/>
      <c r="U505" s="99"/>
      <c r="V505" s="95"/>
      <c r="W505" s="44"/>
      <c r="X505" s="95"/>
      <c r="Y505" s="44"/>
      <c r="Z505" s="44"/>
      <c r="AA505" s="44"/>
      <c r="AB505" s="44"/>
      <c r="AC505" s="44"/>
      <c r="AD505" s="44"/>
      <c r="AE505" s="44"/>
      <c r="AF505" s="44"/>
      <c r="AG505" s="44"/>
      <c r="AH505" s="44"/>
      <c r="AI505" s="44"/>
      <c r="AJ505" s="44"/>
      <c r="AK505" s="44"/>
      <c r="AL505" s="44"/>
    </row>
    <row r="506">
      <c r="A506" s="128"/>
      <c r="B506" s="44"/>
      <c r="C506" s="129"/>
      <c r="D506" s="44"/>
      <c r="E506" s="130"/>
      <c r="F506" s="99"/>
      <c r="G506" s="44"/>
      <c r="H506" s="44"/>
      <c r="I506" s="44"/>
      <c r="J506" s="44"/>
      <c r="K506" s="44"/>
      <c r="L506" s="44"/>
      <c r="M506" s="44"/>
      <c r="N506" s="44"/>
      <c r="O506" s="44"/>
      <c r="P506" s="44"/>
      <c r="Q506" s="44"/>
      <c r="R506" s="132"/>
      <c r="S506" s="44"/>
      <c r="T506" s="99"/>
      <c r="U506" s="99"/>
      <c r="V506" s="95"/>
      <c r="W506" s="44"/>
      <c r="X506" s="95"/>
      <c r="Y506" s="44"/>
      <c r="Z506" s="44"/>
      <c r="AA506" s="44"/>
      <c r="AB506" s="44"/>
      <c r="AC506" s="44"/>
      <c r="AD506" s="44"/>
      <c r="AE506" s="44"/>
      <c r="AF506" s="44"/>
      <c r="AG506" s="44"/>
      <c r="AH506" s="44"/>
      <c r="AI506" s="44"/>
      <c r="AJ506" s="44"/>
      <c r="AK506" s="44"/>
      <c r="AL506" s="44"/>
    </row>
    <row r="507">
      <c r="A507" s="128"/>
      <c r="B507" s="44"/>
      <c r="C507" s="129"/>
      <c r="D507" s="44"/>
      <c r="E507" s="130"/>
      <c r="F507" s="99"/>
      <c r="G507" s="44"/>
      <c r="H507" s="44"/>
      <c r="I507" s="44"/>
      <c r="J507" s="44"/>
      <c r="K507" s="44"/>
      <c r="L507" s="44"/>
      <c r="M507" s="44"/>
      <c r="N507" s="44"/>
      <c r="O507" s="44"/>
      <c r="P507" s="44"/>
      <c r="Q507" s="44"/>
      <c r="R507" s="132"/>
      <c r="S507" s="44"/>
      <c r="T507" s="99"/>
      <c r="U507" s="99"/>
      <c r="V507" s="95"/>
      <c r="W507" s="44"/>
      <c r="X507" s="95"/>
      <c r="Y507" s="44"/>
      <c r="Z507" s="44"/>
      <c r="AA507" s="44"/>
      <c r="AB507" s="44"/>
      <c r="AC507" s="44"/>
      <c r="AD507" s="44"/>
      <c r="AE507" s="44"/>
      <c r="AF507" s="44"/>
      <c r="AG507" s="44"/>
      <c r="AH507" s="44"/>
      <c r="AI507" s="44"/>
      <c r="AJ507" s="44"/>
      <c r="AK507" s="44"/>
      <c r="AL507" s="44"/>
    </row>
    <row r="508">
      <c r="A508" s="128"/>
      <c r="B508" s="44"/>
      <c r="C508" s="129"/>
      <c r="D508" s="44"/>
      <c r="E508" s="130"/>
      <c r="F508" s="99"/>
      <c r="G508" s="44"/>
      <c r="H508" s="44"/>
      <c r="I508" s="44"/>
      <c r="J508" s="44"/>
      <c r="K508" s="44"/>
      <c r="L508" s="44"/>
      <c r="M508" s="44"/>
      <c r="N508" s="44"/>
      <c r="O508" s="44"/>
      <c r="P508" s="44"/>
      <c r="Q508" s="44"/>
      <c r="R508" s="132"/>
      <c r="S508" s="44"/>
      <c r="T508" s="99"/>
      <c r="U508" s="99"/>
      <c r="V508" s="95"/>
      <c r="W508" s="44"/>
      <c r="X508" s="95"/>
      <c r="Y508" s="44"/>
      <c r="Z508" s="44"/>
      <c r="AA508" s="44"/>
      <c r="AB508" s="44"/>
      <c r="AC508" s="44"/>
      <c r="AD508" s="44"/>
      <c r="AE508" s="44"/>
      <c r="AF508" s="44"/>
      <c r="AG508" s="44"/>
      <c r="AH508" s="44"/>
      <c r="AI508" s="44"/>
      <c r="AJ508" s="44"/>
      <c r="AK508" s="44"/>
      <c r="AL508" s="44"/>
    </row>
    <row r="509">
      <c r="A509" s="128"/>
      <c r="B509" s="44"/>
      <c r="C509" s="129"/>
      <c r="D509" s="44"/>
      <c r="E509" s="130"/>
      <c r="F509" s="99"/>
      <c r="G509" s="44"/>
      <c r="H509" s="44"/>
      <c r="I509" s="44"/>
      <c r="J509" s="44"/>
      <c r="K509" s="44"/>
      <c r="L509" s="44"/>
      <c r="M509" s="44"/>
      <c r="N509" s="44"/>
      <c r="O509" s="44"/>
      <c r="P509" s="44"/>
      <c r="Q509" s="44"/>
      <c r="R509" s="132"/>
      <c r="S509" s="44"/>
      <c r="T509" s="99"/>
      <c r="U509" s="99"/>
      <c r="V509" s="95"/>
      <c r="W509" s="44"/>
      <c r="X509" s="95"/>
      <c r="Y509" s="44"/>
      <c r="Z509" s="44"/>
      <c r="AA509" s="44"/>
      <c r="AB509" s="44"/>
      <c r="AC509" s="44"/>
      <c r="AD509" s="44"/>
      <c r="AE509" s="44"/>
      <c r="AF509" s="44"/>
      <c r="AG509" s="44"/>
      <c r="AH509" s="44"/>
      <c r="AI509" s="44"/>
      <c r="AJ509" s="44"/>
      <c r="AK509" s="44"/>
      <c r="AL509" s="44"/>
    </row>
    <row r="510">
      <c r="A510" s="128"/>
      <c r="B510" s="44"/>
      <c r="C510" s="129"/>
      <c r="D510" s="44"/>
      <c r="E510" s="130"/>
      <c r="F510" s="99"/>
      <c r="G510" s="44"/>
      <c r="H510" s="44"/>
      <c r="I510" s="44"/>
      <c r="J510" s="44"/>
      <c r="K510" s="44"/>
      <c r="L510" s="44"/>
      <c r="M510" s="44"/>
      <c r="N510" s="44"/>
      <c r="O510" s="44"/>
      <c r="P510" s="44"/>
      <c r="Q510" s="44"/>
      <c r="R510" s="132"/>
      <c r="S510" s="44"/>
      <c r="T510" s="99"/>
      <c r="U510" s="99"/>
      <c r="V510" s="95"/>
      <c r="W510" s="44"/>
      <c r="X510" s="95"/>
      <c r="Y510" s="44"/>
      <c r="Z510" s="44"/>
      <c r="AA510" s="44"/>
      <c r="AB510" s="44"/>
      <c r="AC510" s="44"/>
      <c r="AD510" s="44"/>
      <c r="AE510" s="44"/>
      <c r="AF510" s="44"/>
      <c r="AG510" s="44"/>
      <c r="AH510" s="44"/>
      <c r="AI510" s="44"/>
      <c r="AJ510" s="44"/>
      <c r="AK510" s="44"/>
      <c r="AL510" s="44"/>
    </row>
    <row r="511">
      <c r="A511" s="128"/>
      <c r="B511" s="44"/>
      <c r="C511" s="129"/>
      <c r="D511" s="44"/>
      <c r="E511" s="130"/>
      <c r="F511" s="99"/>
      <c r="G511" s="44"/>
      <c r="H511" s="44"/>
      <c r="I511" s="44"/>
      <c r="J511" s="44"/>
      <c r="K511" s="44"/>
      <c r="L511" s="44"/>
      <c r="M511" s="44"/>
      <c r="N511" s="44"/>
      <c r="O511" s="44"/>
      <c r="P511" s="44"/>
      <c r="Q511" s="44"/>
      <c r="R511" s="132"/>
      <c r="S511" s="44"/>
      <c r="T511" s="99"/>
      <c r="U511" s="99"/>
      <c r="V511" s="95"/>
      <c r="W511" s="44"/>
      <c r="X511" s="95"/>
      <c r="Y511" s="44"/>
      <c r="Z511" s="44"/>
      <c r="AA511" s="44"/>
      <c r="AB511" s="44"/>
      <c r="AC511" s="44"/>
      <c r="AD511" s="44"/>
      <c r="AE511" s="44"/>
      <c r="AF511" s="44"/>
      <c r="AG511" s="44"/>
      <c r="AH511" s="44"/>
      <c r="AI511" s="44"/>
      <c r="AJ511" s="44"/>
      <c r="AK511" s="44"/>
      <c r="AL511" s="44"/>
    </row>
    <row r="512">
      <c r="A512" s="128"/>
      <c r="B512" s="44"/>
      <c r="C512" s="129"/>
      <c r="D512" s="44"/>
      <c r="E512" s="130"/>
      <c r="F512" s="99"/>
      <c r="G512" s="44"/>
      <c r="H512" s="44"/>
      <c r="I512" s="44"/>
      <c r="J512" s="44"/>
      <c r="K512" s="44"/>
      <c r="L512" s="44"/>
      <c r="M512" s="44"/>
      <c r="N512" s="44"/>
      <c r="O512" s="44"/>
      <c r="P512" s="44"/>
      <c r="Q512" s="44"/>
      <c r="R512" s="132"/>
      <c r="S512" s="44"/>
      <c r="T512" s="99"/>
      <c r="U512" s="99"/>
      <c r="V512" s="95"/>
      <c r="W512" s="44"/>
      <c r="X512" s="95"/>
      <c r="Y512" s="44"/>
      <c r="Z512" s="44"/>
      <c r="AA512" s="44"/>
      <c r="AB512" s="44"/>
      <c r="AC512" s="44"/>
      <c r="AD512" s="44"/>
      <c r="AE512" s="44"/>
      <c r="AF512" s="44"/>
      <c r="AG512" s="44"/>
      <c r="AH512" s="44"/>
      <c r="AI512" s="44"/>
      <c r="AJ512" s="44"/>
      <c r="AK512" s="44"/>
      <c r="AL512" s="44"/>
    </row>
    <row r="513">
      <c r="A513" s="128"/>
      <c r="B513" s="44"/>
      <c r="C513" s="129"/>
      <c r="D513" s="44"/>
      <c r="E513" s="130"/>
      <c r="F513" s="99"/>
      <c r="G513" s="44"/>
      <c r="H513" s="44"/>
      <c r="I513" s="44"/>
      <c r="J513" s="44"/>
      <c r="K513" s="44"/>
      <c r="L513" s="44"/>
      <c r="M513" s="44"/>
      <c r="N513" s="44"/>
      <c r="O513" s="44"/>
      <c r="P513" s="44"/>
      <c r="Q513" s="44"/>
      <c r="R513" s="132"/>
      <c r="S513" s="44"/>
      <c r="T513" s="99"/>
      <c r="U513" s="99"/>
      <c r="V513" s="95"/>
      <c r="W513" s="44"/>
      <c r="X513" s="95"/>
      <c r="Y513" s="44"/>
      <c r="Z513" s="44"/>
      <c r="AA513" s="44"/>
      <c r="AB513" s="44"/>
      <c r="AC513" s="44"/>
      <c r="AD513" s="44"/>
      <c r="AE513" s="44"/>
      <c r="AF513" s="44"/>
      <c r="AG513" s="44"/>
      <c r="AH513" s="44"/>
      <c r="AI513" s="44"/>
      <c r="AJ513" s="44"/>
      <c r="AK513" s="44"/>
      <c r="AL513" s="44"/>
    </row>
    <row r="514">
      <c r="A514" s="128"/>
      <c r="B514" s="44"/>
      <c r="C514" s="129"/>
      <c r="D514" s="44"/>
      <c r="E514" s="130"/>
      <c r="F514" s="99"/>
      <c r="G514" s="44"/>
      <c r="H514" s="44"/>
      <c r="I514" s="44"/>
      <c r="J514" s="44"/>
      <c r="K514" s="44"/>
      <c r="L514" s="44"/>
      <c r="M514" s="44"/>
      <c r="N514" s="44"/>
      <c r="O514" s="44"/>
      <c r="P514" s="44"/>
      <c r="Q514" s="44"/>
      <c r="R514" s="132"/>
      <c r="S514" s="44"/>
      <c r="T514" s="99"/>
      <c r="U514" s="99"/>
      <c r="V514" s="95"/>
      <c r="W514" s="44"/>
      <c r="X514" s="95"/>
      <c r="Y514" s="44"/>
      <c r="Z514" s="44"/>
      <c r="AA514" s="44"/>
      <c r="AB514" s="44"/>
      <c r="AC514" s="44"/>
      <c r="AD514" s="44"/>
      <c r="AE514" s="44"/>
      <c r="AF514" s="44"/>
      <c r="AG514" s="44"/>
      <c r="AH514" s="44"/>
      <c r="AI514" s="44"/>
      <c r="AJ514" s="44"/>
      <c r="AK514" s="44"/>
      <c r="AL514" s="44"/>
    </row>
    <row r="515">
      <c r="A515" s="128"/>
      <c r="B515" s="44"/>
      <c r="C515" s="129"/>
      <c r="D515" s="44"/>
      <c r="E515" s="130"/>
      <c r="F515" s="99"/>
      <c r="G515" s="44"/>
      <c r="H515" s="44"/>
      <c r="I515" s="44"/>
      <c r="J515" s="44"/>
      <c r="K515" s="44"/>
      <c r="L515" s="44"/>
      <c r="M515" s="44"/>
      <c r="N515" s="44"/>
      <c r="O515" s="44"/>
      <c r="P515" s="44"/>
      <c r="Q515" s="44"/>
      <c r="R515" s="132"/>
      <c r="S515" s="44"/>
      <c r="T515" s="99"/>
      <c r="U515" s="99"/>
      <c r="V515" s="95"/>
      <c r="W515" s="44"/>
      <c r="X515" s="95"/>
      <c r="Y515" s="44"/>
      <c r="Z515" s="44"/>
      <c r="AA515" s="44"/>
      <c r="AB515" s="44"/>
      <c r="AC515" s="44"/>
      <c r="AD515" s="44"/>
      <c r="AE515" s="44"/>
      <c r="AF515" s="44"/>
      <c r="AG515" s="44"/>
      <c r="AH515" s="44"/>
      <c r="AI515" s="44"/>
      <c r="AJ515" s="44"/>
      <c r="AK515" s="44"/>
      <c r="AL515" s="44"/>
    </row>
    <row r="516">
      <c r="A516" s="128"/>
      <c r="B516" s="44"/>
      <c r="C516" s="129"/>
      <c r="D516" s="44"/>
      <c r="E516" s="130"/>
      <c r="F516" s="99"/>
      <c r="G516" s="44"/>
      <c r="H516" s="44"/>
      <c r="I516" s="44"/>
      <c r="J516" s="44"/>
      <c r="K516" s="44"/>
      <c r="L516" s="44"/>
      <c r="M516" s="44"/>
      <c r="N516" s="44"/>
      <c r="O516" s="44"/>
      <c r="P516" s="44"/>
      <c r="Q516" s="44"/>
      <c r="R516" s="132"/>
      <c r="S516" s="44"/>
      <c r="T516" s="99"/>
      <c r="U516" s="99"/>
      <c r="V516" s="95"/>
      <c r="W516" s="44"/>
      <c r="X516" s="95"/>
      <c r="Y516" s="44"/>
      <c r="Z516" s="44"/>
      <c r="AA516" s="44"/>
      <c r="AB516" s="44"/>
      <c r="AC516" s="44"/>
      <c r="AD516" s="44"/>
      <c r="AE516" s="44"/>
      <c r="AF516" s="44"/>
      <c r="AG516" s="44"/>
      <c r="AH516" s="44"/>
      <c r="AI516" s="44"/>
      <c r="AJ516" s="44"/>
      <c r="AK516" s="44"/>
      <c r="AL516" s="44"/>
    </row>
    <row r="517">
      <c r="A517" s="128"/>
      <c r="B517" s="44"/>
      <c r="C517" s="129"/>
      <c r="D517" s="44"/>
      <c r="E517" s="130"/>
      <c r="F517" s="99"/>
      <c r="G517" s="44"/>
      <c r="H517" s="44"/>
      <c r="I517" s="44"/>
      <c r="J517" s="44"/>
      <c r="K517" s="44"/>
      <c r="L517" s="44"/>
      <c r="M517" s="44"/>
      <c r="N517" s="44"/>
      <c r="O517" s="44"/>
      <c r="P517" s="44"/>
      <c r="Q517" s="44"/>
      <c r="R517" s="132"/>
      <c r="S517" s="44"/>
      <c r="T517" s="99"/>
      <c r="U517" s="99"/>
      <c r="V517" s="95"/>
      <c r="W517" s="44"/>
      <c r="X517" s="95"/>
      <c r="Y517" s="44"/>
      <c r="Z517" s="44"/>
      <c r="AA517" s="44"/>
      <c r="AB517" s="44"/>
      <c r="AC517" s="44"/>
      <c r="AD517" s="44"/>
      <c r="AE517" s="44"/>
      <c r="AF517" s="44"/>
      <c r="AG517" s="44"/>
      <c r="AH517" s="44"/>
      <c r="AI517" s="44"/>
      <c r="AJ517" s="44"/>
      <c r="AK517" s="44"/>
      <c r="AL517" s="44"/>
    </row>
    <row r="518">
      <c r="A518" s="128"/>
      <c r="B518" s="44"/>
      <c r="C518" s="129"/>
      <c r="D518" s="44"/>
      <c r="E518" s="130"/>
      <c r="F518" s="99"/>
      <c r="G518" s="44"/>
      <c r="H518" s="44"/>
      <c r="I518" s="44"/>
      <c r="J518" s="44"/>
      <c r="K518" s="44"/>
      <c r="L518" s="44"/>
      <c r="M518" s="44"/>
      <c r="N518" s="44"/>
      <c r="O518" s="44"/>
      <c r="P518" s="44"/>
      <c r="Q518" s="44"/>
      <c r="R518" s="132"/>
      <c r="S518" s="44"/>
      <c r="T518" s="99"/>
      <c r="U518" s="99"/>
      <c r="V518" s="95"/>
      <c r="W518" s="44"/>
      <c r="X518" s="95"/>
      <c r="Y518" s="44"/>
      <c r="Z518" s="44"/>
      <c r="AA518" s="44"/>
      <c r="AB518" s="44"/>
      <c r="AC518" s="44"/>
      <c r="AD518" s="44"/>
      <c r="AE518" s="44"/>
      <c r="AF518" s="44"/>
      <c r="AG518" s="44"/>
      <c r="AH518" s="44"/>
      <c r="AI518" s="44"/>
      <c r="AJ518" s="44"/>
      <c r="AK518" s="44"/>
      <c r="AL518" s="44"/>
    </row>
    <row r="519">
      <c r="A519" s="128"/>
      <c r="B519" s="44"/>
      <c r="C519" s="129"/>
      <c r="D519" s="44"/>
      <c r="E519" s="130"/>
      <c r="F519" s="99"/>
      <c r="G519" s="44"/>
      <c r="H519" s="44"/>
      <c r="I519" s="44"/>
      <c r="J519" s="44"/>
      <c r="K519" s="44"/>
      <c r="L519" s="44"/>
      <c r="M519" s="44"/>
      <c r="N519" s="44"/>
      <c r="O519" s="44"/>
      <c r="P519" s="44"/>
      <c r="Q519" s="44"/>
      <c r="R519" s="132"/>
      <c r="S519" s="44"/>
      <c r="T519" s="99"/>
      <c r="U519" s="99"/>
      <c r="V519" s="95"/>
      <c r="W519" s="44"/>
      <c r="X519" s="95"/>
      <c r="Y519" s="44"/>
      <c r="Z519" s="44"/>
      <c r="AA519" s="44"/>
      <c r="AB519" s="44"/>
      <c r="AC519" s="44"/>
      <c r="AD519" s="44"/>
      <c r="AE519" s="44"/>
      <c r="AF519" s="44"/>
      <c r="AG519" s="44"/>
      <c r="AH519" s="44"/>
      <c r="AI519" s="44"/>
      <c r="AJ519" s="44"/>
      <c r="AK519" s="44"/>
      <c r="AL519" s="44"/>
    </row>
    <row r="520">
      <c r="A520" s="128"/>
      <c r="B520" s="44"/>
      <c r="C520" s="129"/>
      <c r="D520" s="44"/>
      <c r="E520" s="130"/>
      <c r="F520" s="99"/>
      <c r="G520" s="44"/>
      <c r="H520" s="44"/>
      <c r="I520" s="44"/>
      <c r="J520" s="44"/>
      <c r="K520" s="44"/>
      <c r="L520" s="44"/>
      <c r="M520" s="44"/>
      <c r="N520" s="44"/>
      <c r="O520" s="44"/>
      <c r="P520" s="44"/>
      <c r="Q520" s="44"/>
      <c r="R520" s="132"/>
      <c r="S520" s="44"/>
      <c r="T520" s="99"/>
      <c r="U520" s="99"/>
      <c r="V520" s="95"/>
      <c r="W520" s="44"/>
      <c r="X520" s="95"/>
      <c r="Y520" s="44"/>
      <c r="Z520" s="44"/>
      <c r="AA520" s="44"/>
      <c r="AB520" s="44"/>
      <c r="AC520" s="44"/>
      <c r="AD520" s="44"/>
      <c r="AE520" s="44"/>
      <c r="AF520" s="44"/>
      <c r="AG520" s="44"/>
      <c r="AH520" s="44"/>
      <c r="AI520" s="44"/>
      <c r="AJ520" s="44"/>
      <c r="AK520" s="44"/>
      <c r="AL520" s="44"/>
    </row>
    <row r="521">
      <c r="A521" s="128"/>
      <c r="B521" s="44"/>
      <c r="C521" s="129"/>
      <c r="D521" s="44"/>
      <c r="E521" s="130"/>
      <c r="F521" s="99"/>
      <c r="G521" s="44"/>
      <c r="H521" s="44"/>
      <c r="I521" s="44"/>
      <c r="J521" s="44"/>
      <c r="K521" s="44"/>
      <c r="L521" s="44"/>
      <c r="M521" s="44"/>
      <c r="N521" s="44"/>
      <c r="O521" s="44"/>
      <c r="P521" s="44"/>
      <c r="Q521" s="44"/>
      <c r="R521" s="132"/>
      <c r="S521" s="44"/>
      <c r="T521" s="99"/>
      <c r="U521" s="99"/>
      <c r="V521" s="95"/>
      <c r="W521" s="44"/>
      <c r="X521" s="95"/>
      <c r="Y521" s="44"/>
      <c r="Z521" s="44"/>
      <c r="AA521" s="44"/>
      <c r="AB521" s="44"/>
      <c r="AC521" s="44"/>
      <c r="AD521" s="44"/>
      <c r="AE521" s="44"/>
      <c r="AF521" s="44"/>
      <c r="AG521" s="44"/>
      <c r="AH521" s="44"/>
      <c r="AI521" s="44"/>
      <c r="AJ521" s="44"/>
      <c r="AK521" s="44"/>
      <c r="AL521" s="44"/>
    </row>
    <row r="522">
      <c r="A522" s="128"/>
      <c r="B522" s="44"/>
      <c r="C522" s="129"/>
      <c r="D522" s="44"/>
      <c r="E522" s="130"/>
      <c r="F522" s="99"/>
      <c r="G522" s="44"/>
      <c r="H522" s="44"/>
      <c r="I522" s="44"/>
      <c r="J522" s="44"/>
      <c r="K522" s="44"/>
      <c r="L522" s="44"/>
      <c r="M522" s="44"/>
      <c r="N522" s="44"/>
      <c r="O522" s="44"/>
      <c r="P522" s="44"/>
      <c r="Q522" s="44"/>
      <c r="R522" s="132"/>
      <c r="S522" s="44"/>
      <c r="T522" s="99"/>
      <c r="U522" s="99"/>
      <c r="V522" s="95"/>
      <c r="W522" s="44"/>
      <c r="X522" s="95"/>
      <c r="Y522" s="44"/>
      <c r="Z522" s="44"/>
      <c r="AA522" s="44"/>
      <c r="AB522" s="44"/>
      <c r="AC522" s="44"/>
      <c r="AD522" s="44"/>
      <c r="AE522" s="44"/>
      <c r="AF522" s="44"/>
      <c r="AG522" s="44"/>
      <c r="AH522" s="44"/>
      <c r="AI522" s="44"/>
      <c r="AJ522" s="44"/>
      <c r="AK522" s="44"/>
      <c r="AL522" s="44"/>
    </row>
    <row r="523">
      <c r="A523" s="128"/>
      <c r="B523" s="44"/>
      <c r="C523" s="129"/>
      <c r="D523" s="44"/>
      <c r="E523" s="130"/>
      <c r="F523" s="99"/>
      <c r="G523" s="44"/>
      <c r="H523" s="44"/>
      <c r="I523" s="44"/>
      <c r="J523" s="44"/>
      <c r="K523" s="44"/>
      <c r="L523" s="44"/>
      <c r="M523" s="44"/>
      <c r="N523" s="44"/>
      <c r="O523" s="44"/>
      <c r="P523" s="44"/>
      <c r="Q523" s="44"/>
      <c r="R523" s="132"/>
      <c r="S523" s="44"/>
      <c r="T523" s="99"/>
      <c r="U523" s="99"/>
      <c r="V523" s="95"/>
      <c r="W523" s="44"/>
      <c r="X523" s="95"/>
      <c r="Y523" s="44"/>
      <c r="Z523" s="44"/>
      <c r="AA523" s="44"/>
      <c r="AB523" s="44"/>
      <c r="AC523" s="44"/>
      <c r="AD523" s="44"/>
      <c r="AE523" s="44"/>
      <c r="AF523" s="44"/>
      <c r="AG523" s="44"/>
      <c r="AH523" s="44"/>
      <c r="AI523" s="44"/>
      <c r="AJ523" s="44"/>
      <c r="AK523" s="44"/>
      <c r="AL523" s="44"/>
    </row>
    <row r="524">
      <c r="A524" s="128"/>
      <c r="B524" s="44"/>
      <c r="C524" s="129"/>
      <c r="D524" s="44"/>
      <c r="E524" s="130"/>
      <c r="F524" s="99"/>
      <c r="G524" s="44"/>
      <c r="H524" s="44"/>
      <c r="I524" s="44"/>
      <c r="J524" s="44"/>
      <c r="K524" s="44"/>
      <c r="L524" s="44"/>
      <c r="M524" s="44"/>
      <c r="N524" s="44"/>
      <c r="O524" s="44"/>
      <c r="P524" s="44"/>
      <c r="Q524" s="44"/>
      <c r="R524" s="132"/>
      <c r="S524" s="44"/>
      <c r="T524" s="99"/>
      <c r="U524" s="99"/>
      <c r="V524" s="95"/>
      <c r="W524" s="44"/>
      <c r="X524" s="95"/>
      <c r="Y524" s="44"/>
      <c r="Z524" s="44"/>
      <c r="AA524" s="44"/>
      <c r="AB524" s="44"/>
      <c r="AC524" s="44"/>
      <c r="AD524" s="44"/>
      <c r="AE524" s="44"/>
      <c r="AF524" s="44"/>
      <c r="AG524" s="44"/>
      <c r="AH524" s="44"/>
      <c r="AI524" s="44"/>
      <c r="AJ524" s="44"/>
      <c r="AK524" s="44"/>
      <c r="AL524" s="44"/>
    </row>
    <row r="525">
      <c r="A525" s="128"/>
      <c r="B525" s="44"/>
      <c r="C525" s="129"/>
      <c r="D525" s="44"/>
      <c r="E525" s="130"/>
      <c r="F525" s="99"/>
      <c r="G525" s="44"/>
      <c r="H525" s="44"/>
      <c r="I525" s="44"/>
      <c r="J525" s="44"/>
      <c r="K525" s="44"/>
      <c r="L525" s="44"/>
      <c r="M525" s="44"/>
      <c r="N525" s="44"/>
      <c r="O525" s="44"/>
      <c r="P525" s="44"/>
      <c r="Q525" s="44"/>
      <c r="R525" s="132"/>
      <c r="S525" s="44"/>
      <c r="T525" s="99"/>
      <c r="U525" s="99"/>
      <c r="V525" s="95"/>
      <c r="W525" s="44"/>
      <c r="X525" s="95"/>
      <c r="Y525" s="44"/>
      <c r="Z525" s="44"/>
      <c r="AA525" s="44"/>
      <c r="AB525" s="44"/>
      <c r="AC525" s="44"/>
      <c r="AD525" s="44"/>
      <c r="AE525" s="44"/>
      <c r="AF525" s="44"/>
      <c r="AG525" s="44"/>
      <c r="AH525" s="44"/>
      <c r="AI525" s="44"/>
      <c r="AJ525" s="44"/>
      <c r="AK525" s="44"/>
      <c r="AL525" s="44"/>
    </row>
    <row r="526">
      <c r="A526" s="128"/>
      <c r="B526" s="44"/>
      <c r="C526" s="129"/>
      <c r="D526" s="44"/>
      <c r="E526" s="130"/>
      <c r="F526" s="99"/>
      <c r="G526" s="44"/>
      <c r="H526" s="44"/>
      <c r="I526" s="44"/>
      <c r="J526" s="44"/>
      <c r="K526" s="44"/>
      <c r="L526" s="44"/>
      <c r="M526" s="44"/>
      <c r="N526" s="44"/>
      <c r="O526" s="44"/>
      <c r="P526" s="44"/>
      <c r="Q526" s="44"/>
      <c r="R526" s="132"/>
      <c r="S526" s="44"/>
      <c r="T526" s="99"/>
      <c r="U526" s="99"/>
      <c r="V526" s="95"/>
      <c r="W526" s="44"/>
      <c r="X526" s="95"/>
      <c r="Y526" s="44"/>
      <c r="Z526" s="44"/>
      <c r="AA526" s="44"/>
      <c r="AB526" s="44"/>
      <c r="AC526" s="44"/>
      <c r="AD526" s="44"/>
      <c r="AE526" s="44"/>
      <c r="AF526" s="44"/>
      <c r="AG526" s="44"/>
      <c r="AH526" s="44"/>
      <c r="AI526" s="44"/>
      <c r="AJ526" s="44"/>
      <c r="AK526" s="44"/>
      <c r="AL526" s="44"/>
    </row>
    <row r="527">
      <c r="A527" s="128"/>
      <c r="B527" s="44"/>
      <c r="C527" s="129"/>
      <c r="D527" s="44"/>
      <c r="E527" s="130"/>
      <c r="F527" s="99"/>
      <c r="G527" s="44"/>
      <c r="H527" s="44"/>
      <c r="I527" s="44"/>
      <c r="J527" s="44"/>
      <c r="K527" s="44"/>
      <c r="L527" s="44"/>
      <c r="M527" s="44"/>
      <c r="N527" s="44"/>
      <c r="O527" s="44"/>
      <c r="P527" s="44"/>
      <c r="Q527" s="44"/>
      <c r="R527" s="132"/>
      <c r="S527" s="44"/>
      <c r="T527" s="99"/>
      <c r="U527" s="99"/>
      <c r="V527" s="95"/>
      <c r="W527" s="44"/>
      <c r="X527" s="95"/>
      <c r="Y527" s="44"/>
      <c r="Z527" s="44"/>
      <c r="AA527" s="44"/>
      <c r="AB527" s="44"/>
      <c r="AC527" s="44"/>
      <c r="AD527" s="44"/>
      <c r="AE527" s="44"/>
      <c r="AF527" s="44"/>
      <c r="AG527" s="44"/>
      <c r="AH527" s="44"/>
      <c r="AI527" s="44"/>
      <c r="AJ527" s="44"/>
      <c r="AK527" s="44"/>
      <c r="AL527" s="44"/>
    </row>
    <row r="528">
      <c r="A528" s="128"/>
      <c r="B528" s="44"/>
      <c r="C528" s="129"/>
      <c r="D528" s="44"/>
      <c r="E528" s="130"/>
      <c r="F528" s="99"/>
      <c r="G528" s="44"/>
      <c r="H528" s="44"/>
      <c r="I528" s="44"/>
      <c r="J528" s="44"/>
      <c r="K528" s="44"/>
      <c r="L528" s="44"/>
      <c r="M528" s="44"/>
      <c r="N528" s="44"/>
      <c r="O528" s="44"/>
      <c r="P528" s="44"/>
      <c r="Q528" s="44"/>
      <c r="R528" s="132"/>
      <c r="S528" s="44"/>
      <c r="T528" s="99"/>
      <c r="U528" s="99"/>
      <c r="V528" s="95"/>
      <c r="W528" s="44"/>
      <c r="X528" s="95"/>
      <c r="Y528" s="44"/>
      <c r="Z528" s="44"/>
      <c r="AA528" s="44"/>
      <c r="AB528" s="44"/>
      <c r="AC528" s="44"/>
      <c r="AD528" s="44"/>
      <c r="AE528" s="44"/>
      <c r="AF528" s="44"/>
      <c r="AG528" s="44"/>
      <c r="AH528" s="44"/>
      <c r="AI528" s="44"/>
      <c r="AJ528" s="44"/>
      <c r="AK528" s="44"/>
      <c r="AL528" s="44"/>
    </row>
    <row r="529">
      <c r="A529" s="128"/>
      <c r="B529" s="44"/>
      <c r="C529" s="129"/>
      <c r="D529" s="44"/>
      <c r="E529" s="130"/>
      <c r="F529" s="99"/>
      <c r="G529" s="44"/>
      <c r="H529" s="44"/>
      <c r="I529" s="44"/>
      <c r="J529" s="44"/>
      <c r="K529" s="44"/>
      <c r="L529" s="44"/>
      <c r="M529" s="44"/>
      <c r="N529" s="44"/>
      <c r="O529" s="44"/>
      <c r="P529" s="44"/>
      <c r="Q529" s="44"/>
      <c r="R529" s="132"/>
      <c r="S529" s="44"/>
      <c r="T529" s="99"/>
      <c r="U529" s="99"/>
      <c r="V529" s="95"/>
      <c r="W529" s="44"/>
      <c r="X529" s="95"/>
      <c r="Y529" s="44"/>
      <c r="Z529" s="44"/>
      <c r="AA529" s="44"/>
      <c r="AB529" s="44"/>
      <c r="AC529" s="44"/>
      <c r="AD529" s="44"/>
      <c r="AE529" s="44"/>
      <c r="AF529" s="44"/>
      <c r="AG529" s="44"/>
      <c r="AH529" s="44"/>
      <c r="AI529" s="44"/>
      <c r="AJ529" s="44"/>
      <c r="AK529" s="44"/>
      <c r="AL529" s="44"/>
    </row>
    <row r="530">
      <c r="A530" s="128"/>
      <c r="B530" s="44"/>
      <c r="C530" s="129"/>
      <c r="D530" s="44"/>
      <c r="E530" s="130"/>
      <c r="F530" s="99"/>
      <c r="G530" s="44"/>
      <c r="H530" s="44"/>
      <c r="I530" s="44"/>
      <c r="J530" s="44"/>
      <c r="K530" s="44"/>
      <c r="L530" s="44"/>
      <c r="M530" s="44"/>
      <c r="N530" s="44"/>
      <c r="O530" s="44"/>
      <c r="P530" s="44"/>
      <c r="Q530" s="44"/>
      <c r="R530" s="132"/>
      <c r="S530" s="44"/>
      <c r="T530" s="99"/>
      <c r="U530" s="99"/>
      <c r="V530" s="95"/>
      <c r="W530" s="44"/>
      <c r="X530" s="95"/>
      <c r="Y530" s="44"/>
      <c r="Z530" s="44"/>
      <c r="AA530" s="44"/>
      <c r="AB530" s="44"/>
      <c r="AC530" s="44"/>
      <c r="AD530" s="44"/>
      <c r="AE530" s="44"/>
      <c r="AF530" s="44"/>
      <c r="AG530" s="44"/>
      <c r="AH530" s="44"/>
      <c r="AI530" s="44"/>
      <c r="AJ530" s="44"/>
      <c r="AK530" s="44"/>
      <c r="AL530" s="44"/>
    </row>
    <row r="531">
      <c r="A531" s="128"/>
      <c r="B531" s="44"/>
      <c r="C531" s="129"/>
      <c r="D531" s="44"/>
      <c r="E531" s="130"/>
      <c r="F531" s="99"/>
      <c r="G531" s="44"/>
      <c r="H531" s="44"/>
      <c r="I531" s="44"/>
      <c r="J531" s="44"/>
      <c r="K531" s="44"/>
      <c r="L531" s="44"/>
      <c r="M531" s="44"/>
      <c r="N531" s="44"/>
      <c r="O531" s="44"/>
      <c r="P531" s="44"/>
      <c r="Q531" s="44"/>
      <c r="R531" s="132"/>
      <c r="S531" s="44"/>
      <c r="T531" s="99"/>
      <c r="U531" s="99"/>
      <c r="V531" s="95"/>
      <c r="W531" s="44"/>
      <c r="X531" s="95"/>
      <c r="Y531" s="44"/>
      <c r="Z531" s="44"/>
      <c r="AA531" s="44"/>
      <c r="AB531" s="44"/>
      <c r="AC531" s="44"/>
      <c r="AD531" s="44"/>
      <c r="AE531" s="44"/>
      <c r="AF531" s="44"/>
      <c r="AG531" s="44"/>
      <c r="AH531" s="44"/>
      <c r="AI531" s="44"/>
      <c r="AJ531" s="44"/>
      <c r="AK531" s="44"/>
      <c r="AL531" s="44"/>
    </row>
    <row r="532">
      <c r="A532" s="128"/>
      <c r="B532" s="44"/>
      <c r="C532" s="129"/>
      <c r="D532" s="44"/>
      <c r="E532" s="130"/>
      <c r="F532" s="99"/>
      <c r="G532" s="44"/>
      <c r="H532" s="44"/>
      <c r="I532" s="44"/>
      <c r="J532" s="44"/>
      <c r="K532" s="44"/>
      <c r="L532" s="44"/>
      <c r="M532" s="44"/>
      <c r="N532" s="44"/>
      <c r="O532" s="44"/>
      <c r="P532" s="44"/>
      <c r="Q532" s="44"/>
      <c r="R532" s="132"/>
      <c r="S532" s="44"/>
      <c r="T532" s="99"/>
      <c r="U532" s="99"/>
      <c r="V532" s="95"/>
      <c r="W532" s="44"/>
      <c r="X532" s="95"/>
      <c r="Y532" s="44"/>
      <c r="Z532" s="44"/>
      <c r="AA532" s="44"/>
      <c r="AB532" s="44"/>
      <c r="AC532" s="44"/>
      <c r="AD532" s="44"/>
      <c r="AE532" s="44"/>
      <c r="AF532" s="44"/>
      <c r="AG532" s="44"/>
      <c r="AH532" s="44"/>
      <c r="AI532" s="44"/>
      <c r="AJ532" s="44"/>
      <c r="AK532" s="44"/>
      <c r="AL532" s="44"/>
    </row>
    <row r="533">
      <c r="A533" s="128"/>
      <c r="B533" s="44"/>
      <c r="C533" s="129"/>
      <c r="D533" s="44"/>
      <c r="E533" s="130"/>
      <c r="F533" s="99"/>
      <c r="G533" s="44"/>
      <c r="H533" s="44"/>
      <c r="I533" s="44"/>
      <c r="J533" s="44"/>
      <c r="K533" s="44"/>
      <c r="L533" s="44"/>
      <c r="M533" s="44"/>
      <c r="N533" s="44"/>
      <c r="O533" s="44"/>
      <c r="P533" s="44"/>
      <c r="Q533" s="44"/>
      <c r="R533" s="132"/>
      <c r="S533" s="44"/>
      <c r="T533" s="99"/>
      <c r="U533" s="99"/>
      <c r="V533" s="95"/>
      <c r="W533" s="44"/>
      <c r="X533" s="95"/>
      <c r="Y533" s="44"/>
      <c r="Z533" s="44"/>
      <c r="AA533" s="44"/>
      <c r="AB533" s="44"/>
      <c r="AC533" s="44"/>
      <c r="AD533" s="44"/>
      <c r="AE533" s="44"/>
      <c r="AF533" s="44"/>
      <c r="AG533" s="44"/>
      <c r="AH533" s="44"/>
      <c r="AI533" s="44"/>
      <c r="AJ533" s="44"/>
      <c r="AK533" s="44"/>
      <c r="AL533" s="44"/>
    </row>
    <row r="534">
      <c r="A534" s="128"/>
      <c r="B534" s="44"/>
      <c r="C534" s="129"/>
      <c r="D534" s="44"/>
      <c r="E534" s="130"/>
      <c r="F534" s="99"/>
      <c r="G534" s="44"/>
      <c r="H534" s="44"/>
      <c r="I534" s="44"/>
      <c r="J534" s="44"/>
      <c r="K534" s="44"/>
      <c r="L534" s="44"/>
      <c r="M534" s="44"/>
      <c r="N534" s="44"/>
      <c r="O534" s="44"/>
      <c r="P534" s="44"/>
      <c r="Q534" s="44"/>
      <c r="R534" s="132"/>
      <c r="S534" s="44"/>
      <c r="T534" s="99"/>
      <c r="U534" s="99"/>
      <c r="V534" s="95"/>
      <c r="W534" s="44"/>
      <c r="X534" s="95"/>
      <c r="Y534" s="44"/>
      <c r="Z534" s="44"/>
      <c r="AA534" s="44"/>
      <c r="AB534" s="44"/>
      <c r="AC534" s="44"/>
      <c r="AD534" s="44"/>
      <c r="AE534" s="44"/>
      <c r="AF534" s="44"/>
      <c r="AG534" s="44"/>
      <c r="AH534" s="44"/>
      <c r="AI534" s="44"/>
      <c r="AJ534" s="44"/>
      <c r="AK534" s="44"/>
      <c r="AL534" s="44"/>
    </row>
    <row r="535">
      <c r="A535" s="128"/>
      <c r="B535" s="44"/>
      <c r="C535" s="129"/>
      <c r="D535" s="44"/>
      <c r="E535" s="130"/>
      <c r="F535" s="99"/>
      <c r="G535" s="44"/>
      <c r="H535" s="44"/>
      <c r="I535" s="44"/>
      <c r="J535" s="44"/>
      <c r="K535" s="44"/>
      <c r="L535" s="44"/>
      <c r="M535" s="44"/>
      <c r="N535" s="44"/>
      <c r="O535" s="44"/>
      <c r="P535" s="44"/>
      <c r="Q535" s="44"/>
      <c r="R535" s="132"/>
      <c r="S535" s="44"/>
      <c r="T535" s="99"/>
      <c r="U535" s="99"/>
      <c r="V535" s="95"/>
      <c r="W535" s="44"/>
      <c r="X535" s="95"/>
      <c r="Y535" s="44"/>
      <c r="Z535" s="44"/>
      <c r="AA535" s="44"/>
      <c r="AB535" s="44"/>
      <c r="AC535" s="44"/>
      <c r="AD535" s="44"/>
      <c r="AE535" s="44"/>
      <c r="AF535" s="44"/>
      <c r="AG535" s="44"/>
      <c r="AH535" s="44"/>
      <c r="AI535" s="44"/>
      <c r="AJ535" s="44"/>
      <c r="AK535" s="44"/>
      <c r="AL535" s="44"/>
    </row>
    <row r="536">
      <c r="A536" s="128"/>
      <c r="B536" s="44"/>
      <c r="C536" s="129"/>
      <c r="D536" s="44"/>
      <c r="E536" s="130"/>
      <c r="F536" s="99"/>
      <c r="G536" s="44"/>
      <c r="H536" s="44"/>
      <c r="I536" s="44"/>
      <c r="J536" s="44"/>
      <c r="K536" s="44"/>
      <c r="L536" s="44"/>
      <c r="M536" s="44"/>
      <c r="N536" s="44"/>
      <c r="O536" s="44"/>
      <c r="P536" s="44"/>
      <c r="Q536" s="44"/>
      <c r="R536" s="132"/>
      <c r="S536" s="44"/>
      <c r="T536" s="99"/>
      <c r="U536" s="99"/>
      <c r="V536" s="95"/>
      <c r="W536" s="44"/>
      <c r="X536" s="95"/>
      <c r="Y536" s="44"/>
      <c r="Z536" s="44"/>
      <c r="AA536" s="44"/>
      <c r="AB536" s="44"/>
      <c r="AC536" s="44"/>
      <c r="AD536" s="44"/>
      <c r="AE536" s="44"/>
      <c r="AF536" s="44"/>
      <c r="AG536" s="44"/>
      <c r="AH536" s="44"/>
      <c r="AI536" s="44"/>
      <c r="AJ536" s="44"/>
      <c r="AK536" s="44"/>
      <c r="AL536" s="44"/>
    </row>
    <row r="537">
      <c r="A537" s="128"/>
      <c r="B537" s="44"/>
      <c r="C537" s="129"/>
      <c r="D537" s="44"/>
      <c r="E537" s="130"/>
      <c r="F537" s="99"/>
      <c r="G537" s="44"/>
      <c r="H537" s="44"/>
      <c r="I537" s="44"/>
      <c r="J537" s="44"/>
      <c r="K537" s="44"/>
      <c r="L537" s="44"/>
      <c r="M537" s="44"/>
      <c r="N537" s="44"/>
      <c r="O537" s="44"/>
      <c r="P537" s="44"/>
      <c r="Q537" s="44"/>
      <c r="R537" s="132"/>
      <c r="S537" s="44"/>
      <c r="T537" s="99"/>
      <c r="U537" s="99"/>
      <c r="V537" s="95"/>
      <c r="W537" s="44"/>
      <c r="X537" s="95"/>
      <c r="Y537" s="44"/>
      <c r="Z537" s="44"/>
      <c r="AA537" s="44"/>
      <c r="AB537" s="44"/>
      <c r="AC537" s="44"/>
      <c r="AD537" s="44"/>
      <c r="AE537" s="44"/>
      <c r="AF537" s="44"/>
      <c r="AG537" s="44"/>
      <c r="AH537" s="44"/>
      <c r="AI537" s="44"/>
      <c r="AJ537" s="44"/>
      <c r="AK537" s="44"/>
      <c r="AL537" s="44"/>
    </row>
    <row r="538">
      <c r="A538" s="128"/>
      <c r="B538" s="44"/>
      <c r="C538" s="129"/>
      <c r="D538" s="44"/>
      <c r="E538" s="130"/>
      <c r="F538" s="99"/>
      <c r="G538" s="44"/>
      <c r="H538" s="44"/>
      <c r="I538" s="44"/>
      <c r="J538" s="44"/>
      <c r="K538" s="44"/>
      <c r="L538" s="44"/>
      <c r="M538" s="44"/>
      <c r="N538" s="44"/>
      <c r="O538" s="44"/>
      <c r="P538" s="44"/>
      <c r="Q538" s="44"/>
      <c r="R538" s="132"/>
      <c r="S538" s="44"/>
      <c r="T538" s="99"/>
      <c r="U538" s="99"/>
      <c r="V538" s="95"/>
      <c r="W538" s="44"/>
      <c r="X538" s="95"/>
      <c r="Y538" s="44"/>
      <c r="Z538" s="44"/>
      <c r="AA538" s="44"/>
      <c r="AB538" s="44"/>
      <c r="AC538" s="44"/>
      <c r="AD538" s="44"/>
      <c r="AE538" s="44"/>
      <c r="AF538" s="44"/>
      <c r="AG538" s="44"/>
      <c r="AH538" s="44"/>
      <c r="AI538" s="44"/>
      <c r="AJ538" s="44"/>
      <c r="AK538" s="44"/>
      <c r="AL538" s="44"/>
    </row>
    <row r="539">
      <c r="A539" s="128"/>
      <c r="B539" s="44"/>
      <c r="C539" s="129"/>
      <c r="D539" s="44"/>
      <c r="E539" s="130"/>
      <c r="F539" s="99"/>
      <c r="G539" s="44"/>
      <c r="H539" s="44"/>
      <c r="I539" s="44"/>
      <c r="J539" s="44"/>
      <c r="K539" s="44"/>
      <c r="L539" s="44"/>
      <c r="M539" s="44"/>
      <c r="N539" s="44"/>
      <c r="O539" s="44"/>
      <c r="P539" s="44"/>
      <c r="Q539" s="44"/>
      <c r="R539" s="132"/>
      <c r="S539" s="44"/>
      <c r="T539" s="99"/>
      <c r="U539" s="99"/>
      <c r="V539" s="95"/>
      <c r="W539" s="44"/>
      <c r="X539" s="95"/>
      <c r="Y539" s="44"/>
      <c r="Z539" s="44"/>
      <c r="AA539" s="44"/>
      <c r="AB539" s="44"/>
      <c r="AC539" s="44"/>
      <c r="AD539" s="44"/>
      <c r="AE539" s="44"/>
      <c r="AF539" s="44"/>
      <c r="AG539" s="44"/>
      <c r="AH539" s="44"/>
      <c r="AI539" s="44"/>
      <c r="AJ539" s="44"/>
      <c r="AK539" s="44"/>
      <c r="AL539" s="44"/>
    </row>
    <row r="540">
      <c r="A540" s="128"/>
      <c r="B540" s="44"/>
      <c r="C540" s="129"/>
      <c r="D540" s="44"/>
      <c r="E540" s="130"/>
      <c r="F540" s="99"/>
      <c r="G540" s="44"/>
      <c r="H540" s="44"/>
      <c r="I540" s="44"/>
      <c r="J540" s="44"/>
      <c r="K540" s="44"/>
      <c r="L540" s="44"/>
      <c r="M540" s="44"/>
      <c r="N540" s="44"/>
      <c r="O540" s="44"/>
      <c r="P540" s="44"/>
      <c r="Q540" s="44"/>
      <c r="R540" s="132"/>
      <c r="S540" s="44"/>
      <c r="T540" s="99"/>
      <c r="U540" s="99"/>
      <c r="V540" s="95"/>
      <c r="W540" s="44"/>
      <c r="X540" s="95"/>
      <c r="Y540" s="44"/>
      <c r="Z540" s="44"/>
      <c r="AA540" s="44"/>
      <c r="AB540" s="44"/>
      <c r="AC540" s="44"/>
      <c r="AD540" s="44"/>
      <c r="AE540" s="44"/>
      <c r="AF540" s="44"/>
      <c r="AG540" s="44"/>
      <c r="AH540" s="44"/>
      <c r="AI540" s="44"/>
      <c r="AJ540" s="44"/>
      <c r="AK540" s="44"/>
      <c r="AL540" s="44"/>
    </row>
    <row r="541">
      <c r="A541" s="128"/>
      <c r="B541" s="44"/>
      <c r="C541" s="129"/>
      <c r="D541" s="44"/>
      <c r="E541" s="130"/>
      <c r="F541" s="99"/>
      <c r="G541" s="44"/>
      <c r="H541" s="44"/>
      <c r="I541" s="44"/>
      <c r="J541" s="44"/>
      <c r="K541" s="44"/>
      <c r="L541" s="44"/>
      <c r="M541" s="44"/>
      <c r="N541" s="44"/>
      <c r="O541" s="44"/>
      <c r="P541" s="44"/>
      <c r="Q541" s="44"/>
      <c r="R541" s="132"/>
      <c r="S541" s="44"/>
      <c r="T541" s="99"/>
      <c r="U541" s="99"/>
      <c r="V541" s="95"/>
      <c r="W541" s="44"/>
      <c r="X541" s="95"/>
      <c r="Y541" s="44"/>
      <c r="Z541" s="44"/>
      <c r="AA541" s="44"/>
      <c r="AB541" s="44"/>
      <c r="AC541" s="44"/>
      <c r="AD541" s="44"/>
      <c r="AE541" s="44"/>
      <c r="AF541" s="44"/>
      <c r="AG541" s="44"/>
      <c r="AH541" s="44"/>
      <c r="AI541" s="44"/>
      <c r="AJ541" s="44"/>
      <c r="AK541" s="44"/>
      <c r="AL541" s="44"/>
    </row>
    <row r="542">
      <c r="A542" s="128"/>
      <c r="B542" s="44"/>
      <c r="C542" s="129"/>
      <c r="D542" s="44"/>
      <c r="E542" s="130"/>
      <c r="F542" s="99"/>
      <c r="G542" s="44"/>
      <c r="H542" s="44"/>
      <c r="I542" s="44"/>
      <c r="J542" s="44"/>
      <c r="K542" s="44"/>
      <c r="L542" s="44"/>
      <c r="M542" s="44"/>
      <c r="N542" s="44"/>
      <c r="O542" s="44"/>
      <c r="P542" s="44"/>
      <c r="Q542" s="44"/>
      <c r="R542" s="132"/>
      <c r="S542" s="44"/>
      <c r="T542" s="99"/>
      <c r="U542" s="99"/>
      <c r="V542" s="95"/>
      <c r="W542" s="44"/>
      <c r="X542" s="95"/>
      <c r="Y542" s="44"/>
      <c r="Z542" s="44"/>
      <c r="AA542" s="44"/>
      <c r="AB542" s="44"/>
      <c r="AC542" s="44"/>
      <c r="AD542" s="44"/>
      <c r="AE542" s="44"/>
      <c r="AF542" s="44"/>
      <c r="AG542" s="44"/>
      <c r="AH542" s="44"/>
      <c r="AI542" s="44"/>
      <c r="AJ542" s="44"/>
      <c r="AK542" s="44"/>
      <c r="AL542" s="44"/>
    </row>
    <row r="543">
      <c r="A543" s="128"/>
      <c r="B543" s="44"/>
      <c r="C543" s="129"/>
      <c r="D543" s="44"/>
      <c r="E543" s="130"/>
      <c r="F543" s="99"/>
      <c r="G543" s="44"/>
      <c r="H543" s="44"/>
      <c r="I543" s="44"/>
      <c r="J543" s="44"/>
      <c r="K543" s="44"/>
      <c r="L543" s="44"/>
      <c r="M543" s="44"/>
      <c r="N543" s="44"/>
      <c r="O543" s="44"/>
      <c r="P543" s="44"/>
      <c r="Q543" s="44"/>
      <c r="R543" s="132"/>
      <c r="S543" s="44"/>
      <c r="T543" s="99"/>
      <c r="U543" s="99"/>
      <c r="V543" s="95"/>
      <c r="W543" s="44"/>
      <c r="X543" s="95"/>
      <c r="Y543" s="44"/>
      <c r="Z543" s="44"/>
      <c r="AA543" s="44"/>
      <c r="AB543" s="44"/>
      <c r="AC543" s="44"/>
      <c r="AD543" s="44"/>
      <c r="AE543" s="44"/>
      <c r="AF543" s="44"/>
      <c r="AG543" s="44"/>
      <c r="AH543" s="44"/>
      <c r="AI543" s="44"/>
      <c r="AJ543" s="44"/>
      <c r="AK543" s="44"/>
      <c r="AL543" s="44"/>
    </row>
    <row r="544">
      <c r="A544" s="128"/>
      <c r="B544" s="44"/>
      <c r="C544" s="129"/>
      <c r="D544" s="44"/>
      <c r="E544" s="130"/>
      <c r="F544" s="99"/>
      <c r="G544" s="44"/>
      <c r="H544" s="44"/>
      <c r="I544" s="44"/>
      <c r="J544" s="44"/>
      <c r="K544" s="44"/>
      <c r="L544" s="44"/>
      <c r="M544" s="44"/>
      <c r="N544" s="44"/>
      <c r="O544" s="44"/>
      <c r="P544" s="44"/>
      <c r="Q544" s="44"/>
      <c r="R544" s="132"/>
      <c r="S544" s="44"/>
      <c r="T544" s="99"/>
      <c r="U544" s="99"/>
      <c r="V544" s="95"/>
      <c r="W544" s="44"/>
      <c r="X544" s="95"/>
      <c r="Y544" s="44"/>
      <c r="Z544" s="44"/>
      <c r="AA544" s="44"/>
      <c r="AB544" s="44"/>
      <c r="AC544" s="44"/>
      <c r="AD544" s="44"/>
      <c r="AE544" s="44"/>
      <c r="AF544" s="44"/>
      <c r="AG544" s="44"/>
      <c r="AH544" s="44"/>
      <c r="AI544" s="44"/>
      <c r="AJ544" s="44"/>
      <c r="AK544" s="44"/>
      <c r="AL544" s="44"/>
    </row>
    <row r="545">
      <c r="A545" s="128"/>
      <c r="B545" s="44"/>
      <c r="C545" s="129"/>
      <c r="D545" s="44"/>
      <c r="E545" s="130"/>
      <c r="F545" s="99"/>
      <c r="G545" s="44"/>
      <c r="H545" s="44"/>
      <c r="I545" s="44"/>
      <c r="J545" s="44"/>
      <c r="K545" s="44"/>
      <c r="L545" s="44"/>
      <c r="M545" s="44"/>
      <c r="N545" s="44"/>
      <c r="O545" s="44"/>
      <c r="P545" s="44"/>
      <c r="Q545" s="44"/>
      <c r="R545" s="132"/>
      <c r="S545" s="44"/>
      <c r="T545" s="99"/>
      <c r="U545" s="99"/>
      <c r="V545" s="95"/>
      <c r="W545" s="44"/>
      <c r="X545" s="95"/>
      <c r="Y545" s="44"/>
      <c r="Z545" s="44"/>
      <c r="AA545" s="44"/>
      <c r="AB545" s="44"/>
      <c r="AC545" s="44"/>
      <c r="AD545" s="44"/>
      <c r="AE545" s="44"/>
      <c r="AF545" s="44"/>
      <c r="AG545" s="44"/>
      <c r="AH545" s="44"/>
      <c r="AI545" s="44"/>
      <c r="AJ545" s="44"/>
      <c r="AK545" s="44"/>
      <c r="AL545" s="44"/>
    </row>
    <row r="546">
      <c r="A546" s="128"/>
      <c r="B546" s="44"/>
      <c r="C546" s="129"/>
      <c r="D546" s="44"/>
      <c r="E546" s="130"/>
      <c r="F546" s="99"/>
      <c r="G546" s="44"/>
      <c r="H546" s="44"/>
      <c r="I546" s="44"/>
      <c r="J546" s="44"/>
      <c r="K546" s="44"/>
      <c r="L546" s="44"/>
      <c r="M546" s="44"/>
      <c r="N546" s="44"/>
      <c r="O546" s="44"/>
      <c r="P546" s="44"/>
      <c r="Q546" s="44"/>
      <c r="R546" s="132"/>
      <c r="S546" s="44"/>
      <c r="T546" s="99"/>
      <c r="U546" s="99"/>
      <c r="V546" s="95"/>
      <c r="W546" s="44"/>
      <c r="X546" s="95"/>
      <c r="Y546" s="44"/>
      <c r="Z546" s="44"/>
      <c r="AA546" s="44"/>
      <c r="AB546" s="44"/>
      <c r="AC546" s="44"/>
      <c r="AD546" s="44"/>
      <c r="AE546" s="44"/>
      <c r="AF546" s="44"/>
      <c r="AG546" s="44"/>
      <c r="AH546" s="44"/>
      <c r="AI546" s="44"/>
      <c r="AJ546" s="44"/>
      <c r="AK546" s="44"/>
      <c r="AL546" s="44"/>
    </row>
    <row r="547">
      <c r="A547" s="128"/>
      <c r="B547" s="44"/>
      <c r="C547" s="129"/>
      <c r="D547" s="44"/>
      <c r="E547" s="130"/>
      <c r="F547" s="99"/>
      <c r="G547" s="44"/>
      <c r="H547" s="44"/>
      <c r="I547" s="44"/>
      <c r="J547" s="44"/>
      <c r="K547" s="44"/>
      <c r="L547" s="44"/>
      <c r="M547" s="44"/>
      <c r="N547" s="44"/>
      <c r="O547" s="44"/>
      <c r="P547" s="44"/>
      <c r="Q547" s="44"/>
      <c r="R547" s="132"/>
      <c r="S547" s="44"/>
      <c r="T547" s="99"/>
      <c r="U547" s="99"/>
      <c r="V547" s="95"/>
      <c r="W547" s="44"/>
      <c r="X547" s="95"/>
      <c r="Y547" s="44"/>
      <c r="Z547" s="44"/>
      <c r="AA547" s="44"/>
      <c r="AB547" s="44"/>
      <c r="AC547" s="44"/>
      <c r="AD547" s="44"/>
      <c r="AE547" s="44"/>
      <c r="AF547" s="44"/>
      <c r="AG547" s="44"/>
      <c r="AH547" s="44"/>
      <c r="AI547" s="44"/>
      <c r="AJ547" s="44"/>
      <c r="AK547" s="44"/>
      <c r="AL547" s="44"/>
    </row>
    <row r="548">
      <c r="A548" s="128"/>
      <c r="B548" s="44"/>
      <c r="C548" s="129"/>
      <c r="D548" s="44"/>
      <c r="E548" s="130"/>
      <c r="F548" s="99"/>
      <c r="G548" s="44"/>
      <c r="H548" s="44"/>
      <c r="I548" s="44"/>
      <c r="J548" s="44"/>
      <c r="K548" s="44"/>
      <c r="L548" s="44"/>
      <c r="M548" s="44"/>
      <c r="N548" s="44"/>
      <c r="O548" s="44"/>
      <c r="P548" s="44"/>
      <c r="Q548" s="44"/>
      <c r="R548" s="132"/>
      <c r="S548" s="44"/>
      <c r="T548" s="99"/>
      <c r="U548" s="99"/>
      <c r="V548" s="95"/>
      <c r="W548" s="44"/>
      <c r="X548" s="95"/>
      <c r="Y548" s="44"/>
      <c r="Z548" s="44"/>
      <c r="AA548" s="44"/>
      <c r="AB548" s="44"/>
      <c r="AC548" s="44"/>
      <c r="AD548" s="44"/>
      <c r="AE548" s="44"/>
      <c r="AF548" s="44"/>
      <c r="AG548" s="44"/>
      <c r="AH548" s="44"/>
      <c r="AI548" s="44"/>
      <c r="AJ548" s="44"/>
      <c r="AK548" s="44"/>
      <c r="AL548" s="44"/>
    </row>
    <row r="549">
      <c r="A549" s="128"/>
      <c r="B549" s="44"/>
      <c r="C549" s="129"/>
      <c r="D549" s="44"/>
      <c r="E549" s="130"/>
      <c r="F549" s="99"/>
      <c r="G549" s="44"/>
      <c r="H549" s="44"/>
      <c r="I549" s="44"/>
      <c r="J549" s="44"/>
      <c r="K549" s="44"/>
      <c r="L549" s="44"/>
      <c r="M549" s="44"/>
      <c r="N549" s="44"/>
      <c r="O549" s="44"/>
      <c r="P549" s="44"/>
      <c r="Q549" s="44"/>
      <c r="R549" s="132"/>
      <c r="S549" s="44"/>
      <c r="T549" s="99"/>
      <c r="U549" s="99"/>
      <c r="V549" s="95"/>
      <c r="W549" s="44"/>
      <c r="X549" s="95"/>
      <c r="Y549" s="44"/>
      <c r="Z549" s="44"/>
      <c r="AA549" s="44"/>
      <c r="AB549" s="44"/>
      <c r="AC549" s="44"/>
      <c r="AD549" s="44"/>
      <c r="AE549" s="44"/>
      <c r="AF549" s="44"/>
      <c r="AG549" s="44"/>
      <c r="AH549" s="44"/>
      <c r="AI549" s="44"/>
      <c r="AJ549" s="44"/>
      <c r="AK549" s="44"/>
      <c r="AL549" s="44"/>
    </row>
    <row r="550">
      <c r="A550" s="128"/>
      <c r="B550" s="44"/>
      <c r="C550" s="129"/>
      <c r="D550" s="44"/>
      <c r="E550" s="130"/>
      <c r="F550" s="99"/>
      <c r="G550" s="44"/>
      <c r="H550" s="44"/>
      <c r="I550" s="44"/>
      <c r="J550" s="44"/>
      <c r="K550" s="44"/>
      <c r="L550" s="44"/>
      <c r="M550" s="44"/>
      <c r="N550" s="44"/>
      <c r="O550" s="44"/>
      <c r="P550" s="44"/>
      <c r="Q550" s="44"/>
      <c r="R550" s="132"/>
      <c r="S550" s="44"/>
      <c r="T550" s="99"/>
      <c r="U550" s="99"/>
      <c r="V550" s="95"/>
      <c r="W550" s="44"/>
      <c r="X550" s="95"/>
      <c r="Y550" s="44"/>
      <c r="Z550" s="44"/>
      <c r="AA550" s="44"/>
      <c r="AB550" s="44"/>
      <c r="AC550" s="44"/>
      <c r="AD550" s="44"/>
      <c r="AE550" s="44"/>
      <c r="AF550" s="44"/>
      <c r="AG550" s="44"/>
      <c r="AH550" s="44"/>
      <c r="AI550" s="44"/>
      <c r="AJ550" s="44"/>
      <c r="AK550" s="44"/>
      <c r="AL550" s="44"/>
    </row>
    <row r="551">
      <c r="A551" s="128"/>
      <c r="B551" s="44"/>
      <c r="C551" s="129"/>
      <c r="D551" s="44"/>
      <c r="E551" s="130"/>
      <c r="F551" s="99"/>
      <c r="G551" s="44"/>
      <c r="H551" s="44"/>
      <c r="I551" s="44"/>
      <c r="J551" s="44"/>
      <c r="K551" s="44"/>
      <c r="L551" s="44"/>
      <c r="M551" s="44"/>
      <c r="N551" s="44"/>
      <c r="O551" s="44"/>
      <c r="P551" s="44"/>
      <c r="Q551" s="44"/>
      <c r="R551" s="132"/>
      <c r="S551" s="44"/>
      <c r="T551" s="99"/>
      <c r="U551" s="99"/>
      <c r="V551" s="95"/>
      <c r="W551" s="44"/>
      <c r="X551" s="95"/>
      <c r="Y551" s="44"/>
      <c r="Z551" s="44"/>
      <c r="AA551" s="44"/>
      <c r="AB551" s="44"/>
      <c r="AC551" s="44"/>
      <c r="AD551" s="44"/>
      <c r="AE551" s="44"/>
      <c r="AF551" s="44"/>
      <c r="AG551" s="44"/>
      <c r="AH551" s="44"/>
      <c r="AI551" s="44"/>
      <c r="AJ551" s="44"/>
      <c r="AK551" s="44"/>
      <c r="AL551" s="44"/>
    </row>
    <row r="552">
      <c r="A552" s="128"/>
      <c r="B552" s="44"/>
      <c r="C552" s="129"/>
      <c r="D552" s="44"/>
      <c r="E552" s="130"/>
      <c r="F552" s="99"/>
      <c r="G552" s="44"/>
      <c r="H552" s="44"/>
      <c r="I552" s="44"/>
      <c r="J552" s="44"/>
      <c r="K552" s="44"/>
      <c r="L552" s="44"/>
      <c r="M552" s="44"/>
      <c r="N552" s="44"/>
      <c r="O552" s="44"/>
      <c r="P552" s="44"/>
      <c r="Q552" s="44"/>
      <c r="R552" s="132"/>
      <c r="S552" s="44"/>
      <c r="T552" s="99"/>
      <c r="U552" s="99"/>
      <c r="V552" s="95"/>
      <c r="W552" s="44"/>
      <c r="X552" s="95"/>
      <c r="Y552" s="44"/>
      <c r="Z552" s="44"/>
      <c r="AA552" s="44"/>
      <c r="AB552" s="44"/>
      <c r="AC552" s="44"/>
      <c r="AD552" s="44"/>
      <c r="AE552" s="44"/>
      <c r="AF552" s="44"/>
      <c r="AG552" s="44"/>
      <c r="AH552" s="44"/>
      <c r="AI552" s="44"/>
      <c r="AJ552" s="44"/>
      <c r="AK552" s="44"/>
      <c r="AL552" s="44"/>
    </row>
    <row r="553">
      <c r="A553" s="128"/>
      <c r="B553" s="44"/>
      <c r="C553" s="129"/>
      <c r="D553" s="44"/>
      <c r="E553" s="130"/>
      <c r="F553" s="99"/>
      <c r="G553" s="44"/>
      <c r="H553" s="44"/>
      <c r="I553" s="44"/>
      <c r="J553" s="44"/>
      <c r="K553" s="44"/>
      <c r="L553" s="44"/>
      <c r="M553" s="44"/>
      <c r="N553" s="44"/>
      <c r="O553" s="44"/>
      <c r="P553" s="44"/>
      <c r="Q553" s="44"/>
      <c r="R553" s="132"/>
      <c r="S553" s="44"/>
      <c r="T553" s="99"/>
      <c r="U553" s="99"/>
      <c r="V553" s="95"/>
      <c r="W553" s="44"/>
      <c r="X553" s="95"/>
      <c r="Y553" s="44"/>
      <c r="Z553" s="44"/>
      <c r="AA553" s="44"/>
      <c r="AB553" s="44"/>
      <c r="AC553" s="44"/>
      <c r="AD553" s="44"/>
      <c r="AE553" s="44"/>
      <c r="AF553" s="44"/>
      <c r="AG553" s="44"/>
      <c r="AH553" s="44"/>
      <c r="AI553" s="44"/>
      <c r="AJ553" s="44"/>
      <c r="AK553" s="44"/>
      <c r="AL553" s="44"/>
    </row>
    <row r="554">
      <c r="A554" s="128"/>
      <c r="B554" s="44"/>
      <c r="C554" s="129"/>
      <c r="D554" s="44"/>
      <c r="E554" s="130"/>
      <c r="F554" s="99"/>
      <c r="G554" s="44"/>
      <c r="H554" s="44"/>
      <c r="I554" s="44"/>
      <c r="J554" s="44"/>
      <c r="K554" s="44"/>
      <c r="L554" s="44"/>
      <c r="M554" s="44"/>
      <c r="N554" s="44"/>
      <c r="O554" s="44"/>
      <c r="P554" s="44"/>
      <c r="Q554" s="44"/>
      <c r="R554" s="132"/>
      <c r="S554" s="44"/>
      <c r="T554" s="99"/>
      <c r="U554" s="99"/>
      <c r="V554" s="95"/>
      <c r="W554" s="44"/>
      <c r="X554" s="95"/>
      <c r="Y554" s="44"/>
      <c r="Z554" s="44"/>
      <c r="AA554" s="44"/>
      <c r="AB554" s="44"/>
      <c r="AC554" s="44"/>
      <c r="AD554" s="44"/>
      <c r="AE554" s="44"/>
      <c r="AF554" s="44"/>
      <c r="AG554" s="44"/>
      <c r="AH554" s="44"/>
      <c r="AI554" s="44"/>
      <c r="AJ554" s="44"/>
      <c r="AK554" s="44"/>
      <c r="AL554" s="44"/>
    </row>
    <row r="555">
      <c r="A555" s="128"/>
      <c r="B555" s="44"/>
      <c r="C555" s="129"/>
      <c r="D555" s="44"/>
      <c r="E555" s="130"/>
      <c r="F555" s="99"/>
      <c r="G555" s="44"/>
      <c r="H555" s="44"/>
      <c r="I555" s="44"/>
      <c r="J555" s="44"/>
      <c r="K555" s="44"/>
      <c r="L555" s="44"/>
      <c r="M555" s="44"/>
      <c r="N555" s="44"/>
      <c r="O555" s="44"/>
      <c r="P555" s="44"/>
      <c r="Q555" s="44"/>
      <c r="R555" s="132"/>
      <c r="S555" s="44"/>
      <c r="T555" s="99"/>
      <c r="U555" s="99"/>
      <c r="V555" s="95"/>
      <c r="W555" s="44"/>
      <c r="X555" s="95"/>
      <c r="Y555" s="44"/>
      <c r="Z555" s="44"/>
      <c r="AA555" s="44"/>
      <c r="AB555" s="44"/>
      <c r="AC555" s="44"/>
      <c r="AD555" s="44"/>
      <c r="AE555" s="44"/>
      <c r="AF555" s="44"/>
      <c r="AG555" s="44"/>
      <c r="AH555" s="44"/>
      <c r="AI555" s="44"/>
      <c r="AJ555" s="44"/>
      <c r="AK555" s="44"/>
      <c r="AL555" s="44"/>
    </row>
    <row r="556">
      <c r="A556" s="128"/>
      <c r="B556" s="44"/>
      <c r="C556" s="129"/>
      <c r="D556" s="44"/>
      <c r="E556" s="130"/>
      <c r="F556" s="99"/>
      <c r="G556" s="44"/>
      <c r="H556" s="44"/>
      <c r="I556" s="44"/>
      <c r="J556" s="44"/>
      <c r="K556" s="44"/>
      <c r="L556" s="44"/>
      <c r="M556" s="44"/>
      <c r="N556" s="44"/>
      <c r="O556" s="44"/>
      <c r="P556" s="44"/>
      <c r="Q556" s="44"/>
      <c r="R556" s="132"/>
      <c r="S556" s="44"/>
      <c r="T556" s="99"/>
      <c r="U556" s="99"/>
      <c r="V556" s="95"/>
      <c r="W556" s="44"/>
      <c r="X556" s="95"/>
      <c r="Y556" s="44"/>
      <c r="Z556" s="44"/>
      <c r="AA556" s="44"/>
      <c r="AB556" s="44"/>
      <c r="AC556" s="44"/>
      <c r="AD556" s="44"/>
      <c r="AE556" s="44"/>
      <c r="AF556" s="44"/>
      <c r="AG556" s="44"/>
      <c r="AH556" s="44"/>
      <c r="AI556" s="44"/>
      <c r="AJ556" s="44"/>
      <c r="AK556" s="44"/>
      <c r="AL556" s="44"/>
    </row>
    <row r="557">
      <c r="A557" s="128"/>
      <c r="B557" s="44"/>
      <c r="C557" s="129"/>
      <c r="D557" s="44"/>
      <c r="E557" s="130"/>
      <c r="F557" s="99"/>
      <c r="G557" s="44"/>
      <c r="H557" s="44"/>
      <c r="I557" s="44"/>
      <c r="J557" s="44"/>
      <c r="K557" s="44"/>
      <c r="L557" s="44"/>
      <c r="M557" s="44"/>
      <c r="N557" s="44"/>
      <c r="O557" s="44"/>
      <c r="P557" s="44"/>
      <c r="Q557" s="44"/>
      <c r="R557" s="132"/>
      <c r="S557" s="44"/>
      <c r="T557" s="99"/>
      <c r="U557" s="99"/>
      <c r="V557" s="95"/>
      <c r="W557" s="44"/>
      <c r="X557" s="95"/>
      <c r="Y557" s="44"/>
      <c r="Z557" s="44"/>
      <c r="AA557" s="44"/>
      <c r="AB557" s="44"/>
      <c r="AC557" s="44"/>
      <c r="AD557" s="44"/>
      <c r="AE557" s="44"/>
      <c r="AF557" s="44"/>
      <c r="AG557" s="44"/>
      <c r="AH557" s="44"/>
      <c r="AI557" s="44"/>
      <c r="AJ557" s="44"/>
      <c r="AK557" s="44"/>
      <c r="AL557" s="44"/>
    </row>
    <row r="558">
      <c r="A558" s="128"/>
      <c r="B558" s="44"/>
      <c r="C558" s="129"/>
      <c r="D558" s="44"/>
      <c r="E558" s="130"/>
      <c r="F558" s="99"/>
      <c r="G558" s="44"/>
      <c r="H558" s="44"/>
      <c r="I558" s="44"/>
      <c r="J558" s="44"/>
      <c r="K558" s="44"/>
      <c r="L558" s="44"/>
      <c r="M558" s="44"/>
      <c r="N558" s="44"/>
      <c r="O558" s="44"/>
      <c r="P558" s="44"/>
      <c r="Q558" s="44"/>
      <c r="R558" s="132"/>
      <c r="S558" s="44"/>
      <c r="T558" s="99"/>
      <c r="U558" s="99"/>
      <c r="V558" s="95"/>
      <c r="W558" s="44"/>
      <c r="X558" s="95"/>
      <c r="Y558" s="44"/>
      <c r="Z558" s="44"/>
      <c r="AA558" s="44"/>
      <c r="AB558" s="44"/>
      <c r="AC558" s="44"/>
      <c r="AD558" s="44"/>
      <c r="AE558" s="44"/>
      <c r="AF558" s="44"/>
      <c r="AG558" s="44"/>
      <c r="AH558" s="44"/>
      <c r="AI558" s="44"/>
      <c r="AJ558" s="44"/>
      <c r="AK558" s="44"/>
      <c r="AL558" s="44"/>
    </row>
    <row r="559">
      <c r="A559" s="128"/>
      <c r="B559" s="44"/>
      <c r="C559" s="129"/>
      <c r="D559" s="44"/>
      <c r="E559" s="130"/>
      <c r="F559" s="99"/>
      <c r="G559" s="44"/>
      <c r="H559" s="44"/>
      <c r="I559" s="44"/>
      <c r="J559" s="44"/>
      <c r="K559" s="44"/>
      <c r="L559" s="44"/>
      <c r="M559" s="44"/>
      <c r="N559" s="44"/>
      <c r="O559" s="44"/>
      <c r="P559" s="44"/>
      <c r="Q559" s="44"/>
      <c r="R559" s="132"/>
      <c r="S559" s="44"/>
      <c r="T559" s="99"/>
      <c r="U559" s="99"/>
      <c r="V559" s="95"/>
      <c r="W559" s="44"/>
      <c r="X559" s="95"/>
      <c r="Y559" s="44"/>
      <c r="Z559" s="44"/>
      <c r="AA559" s="44"/>
      <c r="AB559" s="44"/>
      <c r="AC559" s="44"/>
      <c r="AD559" s="44"/>
      <c r="AE559" s="44"/>
      <c r="AF559" s="44"/>
      <c r="AG559" s="44"/>
      <c r="AH559" s="44"/>
      <c r="AI559" s="44"/>
      <c r="AJ559" s="44"/>
      <c r="AK559" s="44"/>
      <c r="AL559" s="44"/>
    </row>
    <row r="560">
      <c r="A560" s="128"/>
      <c r="B560" s="44"/>
      <c r="C560" s="129"/>
      <c r="D560" s="44"/>
      <c r="E560" s="130"/>
      <c r="F560" s="99"/>
      <c r="G560" s="44"/>
      <c r="H560" s="44"/>
      <c r="I560" s="44"/>
      <c r="J560" s="44"/>
      <c r="K560" s="44"/>
      <c r="L560" s="44"/>
      <c r="M560" s="44"/>
      <c r="N560" s="44"/>
      <c r="O560" s="44"/>
      <c r="P560" s="44"/>
      <c r="Q560" s="44"/>
      <c r="R560" s="132"/>
      <c r="S560" s="44"/>
      <c r="T560" s="99"/>
      <c r="U560" s="99"/>
      <c r="V560" s="95"/>
      <c r="W560" s="44"/>
      <c r="X560" s="95"/>
      <c r="Y560" s="44"/>
      <c r="Z560" s="44"/>
      <c r="AA560" s="44"/>
      <c r="AB560" s="44"/>
      <c r="AC560" s="44"/>
      <c r="AD560" s="44"/>
      <c r="AE560" s="44"/>
      <c r="AF560" s="44"/>
      <c r="AG560" s="44"/>
      <c r="AH560" s="44"/>
      <c r="AI560" s="44"/>
      <c r="AJ560" s="44"/>
      <c r="AK560" s="44"/>
      <c r="AL560" s="44"/>
    </row>
    <row r="561">
      <c r="A561" s="128"/>
      <c r="B561" s="44"/>
      <c r="C561" s="129"/>
      <c r="D561" s="44"/>
      <c r="E561" s="130"/>
      <c r="F561" s="99"/>
      <c r="G561" s="44"/>
      <c r="H561" s="44"/>
      <c r="I561" s="44"/>
      <c r="J561" s="44"/>
      <c r="K561" s="44"/>
      <c r="L561" s="44"/>
      <c r="M561" s="44"/>
      <c r="N561" s="44"/>
      <c r="O561" s="44"/>
      <c r="P561" s="44"/>
      <c r="Q561" s="44"/>
      <c r="R561" s="132"/>
      <c r="S561" s="44"/>
      <c r="T561" s="99"/>
      <c r="U561" s="99"/>
      <c r="V561" s="95"/>
      <c r="W561" s="44"/>
      <c r="X561" s="95"/>
      <c r="Y561" s="44"/>
      <c r="Z561" s="44"/>
      <c r="AA561" s="44"/>
      <c r="AB561" s="44"/>
      <c r="AC561" s="44"/>
      <c r="AD561" s="44"/>
      <c r="AE561" s="44"/>
      <c r="AF561" s="44"/>
      <c r="AG561" s="44"/>
      <c r="AH561" s="44"/>
      <c r="AI561" s="44"/>
      <c r="AJ561" s="44"/>
      <c r="AK561" s="44"/>
      <c r="AL561" s="44"/>
    </row>
    <row r="562">
      <c r="A562" s="128"/>
      <c r="B562" s="44"/>
      <c r="C562" s="129"/>
      <c r="D562" s="44"/>
      <c r="E562" s="130"/>
      <c r="F562" s="99"/>
      <c r="G562" s="44"/>
      <c r="H562" s="44"/>
      <c r="I562" s="44"/>
      <c r="J562" s="44"/>
      <c r="K562" s="44"/>
      <c r="L562" s="44"/>
      <c r="M562" s="44"/>
      <c r="N562" s="44"/>
      <c r="O562" s="44"/>
      <c r="P562" s="44"/>
      <c r="Q562" s="44"/>
      <c r="R562" s="132"/>
      <c r="S562" s="44"/>
      <c r="T562" s="99"/>
      <c r="U562" s="99"/>
      <c r="V562" s="95"/>
      <c r="W562" s="44"/>
      <c r="X562" s="95"/>
      <c r="Y562" s="44"/>
      <c r="Z562" s="44"/>
      <c r="AA562" s="44"/>
      <c r="AB562" s="44"/>
      <c r="AC562" s="44"/>
      <c r="AD562" s="44"/>
      <c r="AE562" s="44"/>
      <c r="AF562" s="44"/>
      <c r="AG562" s="44"/>
      <c r="AH562" s="44"/>
      <c r="AI562" s="44"/>
      <c r="AJ562" s="44"/>
      <c r="AK562" s="44"/>
      <c r="AL562" s="44"/>
    </row>
    <row r="563">
      <c r="A563" s="128"/>
      <c r="B563" s="44"/>
      <c r="C563" s="129"/>
      <c r="D563" s="44"/>
      <c r="E563" s="130"/>
      <c r="F563" s="99"/>
      <c r="G563" s="44"/>
      <c r="H563" s="44"/>
      <c r="I563" s="44"/>
      <c r="J563" s="44"/>
      <c r="K563" s="44"/>
      <c r="L563" s="44"/>
      <c r="M563" s="44"/>
      <c r="N563" s="44"/>
      <c r="O563" s="44"/>
      <c r="P563" s="44"/>
      <c r="Q563" s="44"/>
      <c r="R563" s="132"/>
      <c r="S563" s="44"/>
      <c r="T563" s="99"/>
      <c r="U563" s="99"/>
      <c r="V563" s="95"/>
      <c r="W563" s="44"/>
      <c r="X563" s="95"/>
      <c r="Y563" s="44"/>
      <c r="Z563" s="44"/>
      <c r="AA563" s="44"/>
      <c r="AB563" s="44"/>
      <c r="AC563" s="44"/>
      <c r="AD563" s="44"/>
      <c r="AE563" s="44"/>
      <c r="AF563" s="44"/>
      <c r="AG563" s="44"/>
      <c r="AH563" s="44"/>
      <c r="AI563" s="44"/>
      <c r="AJ563" s="44"/>
      <c r="AK563" s="44"/>
      <c r="AL563" s="44"/>
    </row>
    <row r="564">
      <c r="A564" s="128"/>
      <c r="B564" s="44"/>
      <c r="C564" s="129"/>
      <c r="D564" s="44"/>
      <c r="E564" s="130"/>
      <c r="F564" s="99"/>
      <c r="G564" s="44"/>
      <c r="H564" s="44"/>
      <c r="I564" s="44"/>
      <c r="J564" s="44"/>
      <c r="K564" s="44"/>
      <c r="L564" s="44"/>
      <c r="M564" s="44"/>
      <c r="N564" s="44"/>
      <c r="O564" s="44"/>
      <c r="P564" s="44"/>
      <c r="Q564" s="44"/>
      <c r="R564" s="132"/>
      <c r="S564" s="44"/>
      <c r="T564" s="99"/>
      <c r="U564" s="99"/>
      <c r="V564" s="95"/>
      <c r="W564" s="44"/>
      <c r="X564" s="95"/>
      <c r="Y564" s="44"/>
      <c r="Z564" s="44"/>
      <c r="AA564" s="44"/>
      <c r="AB564" s="44"/>
      <c r="AC564" s="44"/>
      <c r="AD564" s="44"/>
      <c r="AE564" s="44"/>
      <c r="AF564" s="44"/>
      <c r="AG564" s="44"/>
      <c r="AH564" s="44"/>
      <c r="AI564" s="44"/>
      <c r="AJ564" s="44"/>
      <c r="AK564" s="44"/>
      <c r="AL564" s="44"/>
    </row>
    <row r="565">
      <c r="A565" s="128"/>
      <c r="B565" s="44"/>
      <c r="C565" s="129"/>
      <c r="D565" s="44"/>
      <c r="E565" s="130"/>
      <c r="F565" s="99"/>
      <c r="G565" s="44"/>
      <c r="H565" s="44"/>
      <c r="I565" s="44"/>
      <c r="J565" s="44"/>
      <c r="K565" s="44"/>
      <c r="L565" s="44"/>
      <c r="M565" s="44"/>
      <c r="N565" s="44"/>
      <c r="O565" s="44"/>
      <c r="P565" s="44"/>
      <c r="Q565" s="44"/>
      <c r="R565" s="132"/>
      <c r="S565" s="44"/>
      <c r="T565" s="99"/>
      <c r="U565" s="99"/>
      <c r="V565" s="95"/>
      <c r="W565" s="44"/>
      <c r="X565" s="95"/>
      <c r="Y565" s="44"/>
      <c r="Z565" s="44"/>
      <c r="AA565" s="44"/>
      <c r="AB565" s="44"/>
      <c r="AC565" s="44"/>
      <c r="AD565" s="44"/>
      <c r="AE565" s="44"/>
      <c r="AF565" s="44"/>
      <c r="AG565" s="44"/>
      <c r="AH565" s="44"/>
      <c r="AI565" s="44"/>
      <c r="AJ565" s="44"/>
      <c r="AK565" s="44"/>
      <c r="AL565" s="44"/>
    </row>
    <row r="566">
      <c r="A566" s="128"/>
      <c r="B566" s="44"/>
      <c r="C566" s="129"/>
      <c r="D566" s="44"/>
      <c r="E566" s="130"/>
      <c r="F566" s="99"/>
      <c r="G566" s="44"/>
      <c r="H566" s="44"/>
      <c r="I566" s="44"/>
      <c r="J566" s="44"/>
      <c r="K566" s="44"/>
      <c r="L566" s="44"/>
      <c r="M566" s="44"/>
      <c r="N566" s="44"/>
      <c r="O566" s="44"/>
      <c r="P566" s="44"/>
      <c r="Q566" s="44"/>
      <c r="R566" s="132"/>
      <c r="S566" s="44"/>
      <c r="T566" s="99"/>
      <c r="U566" s="99"/>
      <c r="V566" s="95"/>
      <c r="W566" s="44"/>
      <c r="X566" s="95"/>
      <c r="Y566" s="44"/>
      <c r="Z566" s="44"/>
      <c r="AA566" s="44"/>
      <c r="AB566" s="44"/>
      <c r="AC566" s="44"/>
      <c r="AD566" s="44"/>
      <c r="AE566" s="44"/>
      <c r="AF566" s="44"/>
      <c r="AG566" s="44"/>
      <c r="AH566" s="44"/>
      <c r="AI566" s="44"/>
      <c r="AJ566" s="44"/>
      <c r="AK566" s="44"/>
      <c r="AL566" s="44"/>
    </row>
    <row r="567">
      <c r="A567" s="128"/>
      <c r="B567" s="44"/>
      <c r="C567" s="129"/>
      <c r="D567" s="44"/>
      <c r="E567" s="130"/>
      <c r="F567" s="99"/>
      <c r="G567" s="44"/>
      <c r="H567" s="44"/>
      <c r="I567" s="44"/>
      <c r="J567" s="44"/>
      <c r="K567" s="44"/>
      <c r="L567" s="44"/>
      <c r="M567" s="44"/>
      <c r="N567" s="44"/>
      <c r="O567" s="44"/>
      <c r="P567" s="44"/>
      <c r="Q567" s="44"/>
      <c r="R567" s="132"/>
      <c r="S567" s="44"/>
      <c r="T567" s="99"/>
      <c r="U567" s="99"/>
      <c r="V567" s="95"/>
      <c r="W567" s="44"/>
      <c r="X567" s="95"/>
      <c r="Y567" s="44"/>
      <c r="Z567" s="44"/>
      <c r="AA567" s="44"/>
      <c r="AB567" s="44"/>
      <c r="AC567" s="44"/>
      <c r="AD567" s="44"/>
      <c r="AE567" s="44"/>
      <c r="AF567" s="44"/>
      <c r="AG567" s="44"/>
      <c r="AH567" s="44"/>
      <c r="AI567" s="44"/>
      <c r="AJ567" s="44"/>
      <c r="AK567" s="44"/>
      <c r="AL567" s="44"/>
    </row>
    <row r="568">
      <c r="A568" s="128"/>
      <c r="B568" s="44"/>
      <c r="C568" s="129"/>
      <c r="D568" s="44"/>
      <c r="E568" s="130"/>
      <c r="F568" s="99"/>
      <c r="G568" s="44"/>
      <c r="H568" s="44"/>
      <c r="I568" s="44"/>
      <c r="J568" s="44"/>
      <c r="K568" s="44"/>
      <c r="L568" s="44"/>
      <c r="M568" s="44"/>
      <c r="N568" s="44"/>
      <c r="O568" s="44"/>
      <c r="P568" s="44"/>
      <c r="Q568" s="44"/>
      <c r="R568" s="132"/>
      <c r="S568" s="44"/>
      <c r="T568" s="99"/>
      <c r="U568" s="99"/>
      <c r="V568" s="95"/>
      <c r="W568" s="44"/>
      <c r="X568" s="95"/>
      <c r="Y568" s="44"/>
      <c r="Z568" s="44"/>
      <c r="AA568" s="44"/>
      <c r="AB568" s="44"/>
      <c r="AC568" s="44"/>
      <c r="AD568" s="44"/>
      <c r="AE568" s="44"/>
      <c r="AF568" s="44"/>
      <c r="AG568" s="44"/>
      <c r="AH568" s="44"/>
      <c r="AI568" s="44"/>
      <c r="AJ568" s="44"/>
      <c r="AK568" s="44"/>
      <c r="AL568" s="44"/>
    </row>
    <row r="569">
      <c r="A569" s="128"/>
      <c r="B569" s="44"/>
      <c r="C569" s="129"/>
      <c r="D569" s="44"/>
      <c r="E569" s="130"/>
      <c r="F569" s="99"/>
      <c r="G569" s="44"/>
      <c r="H569" s="44"/>
      <c r="I569" s="44"/>
      <c r="J569" s="44"/>
      <c r="K569" s="44"/>
      <c r="L569" s="44"/>
      <c r="M569" s="44"/>
      <c r="N569" s="44"/>
      <c r="O569" s="44"/>
      <c r="P569" s="44"/>
      <c r="Q569" s="44"/>
      <c r="R569" s="132"/>
      <c r="S569" s="44"/>
      <c r="T569" s="99"/>
      <c r="U569" s="99"/>
      <c r="V569" s="95"/>
      <c r="W569" s="44"/>
      <c r="X569" s="95"/>
      <c r="Y569" s="44"/>
      <c r="Z569" s="44"/>
      <c r="AA569" s="44"/>
      <c r="AB569" s="44"/>
      <c r="AC569" s="44"/>
      <c r="AD569" s="44"/>
      <c r="AE569" s="44"/>
      <c r="AF569" s="44"/>
      <c r="AG569" s="44"/>
      <c r="AH569" s="44"/>
      <c r="AI569" s="44"/>
      <c r="AJ569" s="44"/>
      <c r="AK569" s="44"/>
      <c r="AL569" s="44"/>
    </row>
    <row r="570">
      <c r="A570" s="128"/>
      <c r="B570" s="44"/>
      <c r="C570" s="129"/>
      <c r="D570" s="44"/>
      <c r="E570" s="130"/>
      <c r="F570" s="99"/>
      <c r="G570" s="44"/>
      <c r="H570" s="44"/>
      <c r="I570" s="44"/>
      <c r="J570" s="44"/>
      <c r="K570" s="44"/>
      <c r="L570" s="44"/>
      <c r="M570" s="44"/>
      <c r="N570" s="44"/>
      <c r="O570" s="44"/>
      <c r="P570" s="44"/>
      <c r="Q570" s="44"/>
      <c r="R570" s="132"/>
      <c r="S570" s="44"/>
      <c r="T570" s="99"/>
      <c r="U570" s="99"/>
      <c r="V570" s="95"/>
      <c r="W570" s="44"/>
      <c r="X570" s="95"/>
      <c r="Y570" s="44"/>
      <c r="Z570" s="44"/>
      <c r="AA570" s="44"/>
      <c r="AB570" s="44"/>
      <c r="AC570" s="44"/>
      <c r="AD570" s="44"/>
      <c r="AE570" s="44"/>
      <c r="AF570" s="44"/>
      <c r="AG570" s="44"/>
      <c r="AH570" s="44"/>
      <c r="AI570" s="44"/>
      <c r="AJ570" s="44"/>
      <c r="AK570" s="44"/>
      <c r="AL570" s="44"/>
    </row>
    <row r="571">
      <c r="A571" s="128"/>
      <c r="B571" s="44"/>
      <c r="C571" s="129"/>
      <c r="D571" s="44"/>
      <c r="E571" s="130"/>
      <c r="F571" s="99"/>
      <c r="G571" s="44"/>
      <c r="H571" s="44"/>
      <c r="I571" s="44"/>
      <c r="J571" s="44"/>
      <c r="K571" s="44"/>
      <c r="L571" s="44"/>
      <c r="M571" s="44"/>
      <c r="N571" s="44"/>
      <c r="O571" s="44"/>
      <c r="P571" s="44"/>
      <c r="Q571" s="44"/>
      <c r="R571" s="132"/>
      <c r="S571" s="44"/>
      <c r="T571" s="99"/>
      <c r="U571" s="99"/>
      <c r="V571" s="95"/>
      <c r="W571" s="44"/>
      <c r="X571" s="95"/>
      <c r="Y571" s="44"/>
      <c r="Z571" s="44"/>
      <c r="AA571" s="44"/>
      <c r="AB571" s="44"/>
      <c r="AC571" s="44"/>
      <c r="AD571" s="44"/>
      <c r="AE571" s="44"/>
      <c r="AF571" s="44"/>
      <c r="AG571" s="44"/>
      <c r="AH571" s="44"/>
      <c r="AI571" s="44"/>
      <c r="AJ571" s="44"/>
      <c r="AK571" s="44"/>
      <c r="AL571" s="44"/>
    </row>
    <row r="572">
      <c r="A572" s="128"/>
      <c r="B572" s="44"/>
      <c r="C572" s="129"/>
      <c r="D572" s="44"/>
      <c r="E572" s="130"/>
      <c r="F572" s="99"/>
      <c r="G572" s="44"/>
      <c r="H572" s="44"/>
      <c r="I572" s="44"/>
      <c r="J572" s="44"/>
      <c r="K572" s="44"/>
      <c r="L572" s="44"/>
      <c r="M572" s="44"/>
      <c r="N572" s="44"/>
      <c r="O572" s="44"/>
      <c r="P572" s="44"/>
      <c r="Q572" s="44"/>
      <c r="R572" s="132"/>
      <c r="S572" s="44"/>
      <c r="T572" s="99"/>
      <c r="U572" s="99"/>
      <c r="V572" s="95"/>
      <c r="W572" s="44"/>
      <c r="X572" s="95"/>
      <c r="Y572" s="44"/>
      <c r="Z572" s="44"/>
      <c r="AA572" s="44"/>
      <c r="AB572" s="44"/>
      <c r="AC572" s="44"/>
      <c r="AD572" s="44"/>
      <c r="AE572" s="44"/>
      <c r="AF572" s="44"/>
      <c r="AG572" s="44"/>
      <c r="AH572" s="44"/>
      <c r="AI572" s="44"/>
      <c r="AJ572" s="44"/>
      <c r="AK572" s="44"/>
      <c r="AL572" s="44"/>
    </row>
    <row r="573">
      <c r="A573" s="128"/>
      <c r="B573" s="44"/>
      <c r="C573" s="129"/>
      <c r="D573" s="44"/>
      <c r="E573" s="130"/>
      <c r="F573" s="99"/>
      <c r="G573" s="44"/>
      <c r="H573" s="44"/>
      <c r="I573" s="44"/>
      <c r="J573" s="44"/>
      <c r="K573" s="44"/>
      <c r="L573" s="44"/>
      <c r="M573" s="44"/>
      <c r="N573" s="44"/>
      <c r="O573" s="44"/>
      <c r="P573" s="44"/>
      <c r="Q573" s="44"/>
      <c r="R573" s="132"/>
      <c r="S573" s="44"/>
      <c r="T573" s="99"/>
      <c r="U573" s="99"/>
      <c r="V573" s="95"/>
      <c r="W573" s="44"/>
      <c r="X573" s="95"/>
      <c r="Y573" s="44"/>
      <c r="Z573" s="44"/>
      <c r="AA573" s="44"/>
      <c r="AB573" s="44"/>
      <c r="AC573" s="44"/>
      <c r="AD573" s="44"/>
      <c r="AE573" s="44"/>
      <c r="AF573" s="44"/>
      <c r="AG573" s="44"/>
      <c r="AH573" s="44"/>
      <c r="AI573" s="44"/>
      <c r="AJ573" s="44"/>
      <c r="AK573" s="44"/>
      <c r="AL573" s="44"/>
    </row>
    <row r="574">
      <c r="A574" s="128"/>
      <c r="B574" s="44"/>
      <c r="C574" s="129"/>
      <c r="D574" s="44"/>
      <c r="E574" s="130"/>
      <c r="F574" s="99"/>
      <c r="G574" s="44"/>
      <c r="H574" s="44"/>
      <c r="I574" s="44"/>
      <c r="J574" s="44"/>
      <c r="K574" s="44"/>
      <c r="L574" s="44"/>
      <c r="M574" s="44"/>
      <c r="N574" s="44"/>
      <c r="O574" s="44"/>
      <c r="P574" s="44"/>
      <c r="Q574" s="44"/>
      <c r="R574" s="132"/>
      <c r="S574" s="44"/>
      <c r="T574" s="99"/>
      <c r="U574" s="99"/>
      <c r="V574" s="95"/>
      <c r="W574" s="44"/>
      <c r="X574" s="95"/>
      <c r="Y574" s="44"/>
      <c r="Z574" s="44"/>
      <c r="AA574" s="44"/>
      <c r="AB574" s="44"/>
      <c r="AC574" s="44"/>
      <c r="AD574" s="44"/>
      <c r="AE574" s="44"/>
      <c r="AF574" s="44"/>
      <c r="AG574" s="44"/>
      <c r="AH574" s="44"/>
      <c r="AI574" s="44"/>
      <c r="AJ574" s="44"/>
      <c r="AK574" s="44"/>
      <c r="AL574" s="44"/>
    </row>
    <row r="575">
      <c r="A575" s="128"/>
      <c r="B575" s="44"/>
      <c r="C575" s="129"/>
      <c r="D575" s="44"/>
      <c r="E575" s="130"/>
      <c r="F575" s="99"/>
      <c r="G575" s="44"/>
      <c r="H575" s="44"/>
      <c r="I575" s="44"/>
      <c r="J575" s="44"/>
      <c r="K575" s="44"/>
      <c r="L575" s="44"/>
      <c r="M575" s="44"/>
      <c r="N575" s="44"/>
      <c r="O575" s="44"/>
      <c r="P575" s="44"/>
      <c r="Q575" s="44"/>
      <c r="R575" s="132"/>
      <c r="S575" s="44"/>
      <c r="T575" s="99"/>
      <c r="U575" s="99"/>
      <c r="V575" s="95"/>
      <c r="W575" s="44"/>
      <c r="X575" s="95"/>
      <c r="Y575" s="44"/>
      <c r="Z575" s="44"/>
      <c r="AA575" s="44"/>
      <c r="AB575" s="44"/>
      <c r="AC575" s="44"/>
      <c r="AD575" s="44"/>
      <c r="AE575" s="44"/>
      <c r="AF575" s="44"/>
      <c r="AG575" s="44"/>
      <c r="AH575" s="44"/>
      <c r="AI575" s="44"/>
      <c r="AJ575" s="44"/>
      <c r="AK575" s="44"/>
      <c r="AL575" s="44"/>
    </row>
    <row r="576">
      <c r="A576" s="128"/>
      <c r="B576" s="44"/>
      <c r="C576" s="129"/>
      <c r="D576" s="44"/>
      <c r="E576" s="130"/>
      <c r="F576" s="99"/>
      <c r="G576" s="44"/>
      <c r="H576" s="44"/>
      <c r="I576" s="44"/>
      <c r="J576" s="44"/>
      <c r="K576" s="44"/>
      <c r="L576" s="44"/>
      <c r="M576" s="44"/>
      <c r="N576" s="44"/>
      <c r="O576" s="44"/>
      <c r="P576" s="44"/>
      <c r="Q576" s="44"/>
      <c r="R576" s="132"/>
      <c r="S576" s="44"/>
      <c r="T576" s="99"/>
      <c r="U576" s="99"/>
      <c r="V576" s="95"/>
      <c r="W576" s="44"/>
      <c r="X576" s="95"/>
      <c r="Y576" s="44"/>
      <c r="Z576" s="44"/>
      <c r="AA576" s="44"/>
      <c r="AB576" s="44"/>
      <c r="AC576" s="44"/>
      <c r="AD576" s="44"/>
      <c r="AE576" s="44"/>
      <c r="AF576" s="44"/>
      <c r="AG576" s="44"/>
      <c r="AH576" s="44"/>
      <c r="AI576" s="44"/>
      <c r="AJ576" s="44"/>
      <c r="AK576" s="44"/>
      <c r="AL576" s="44"/>
    </row>
    <row r="577">
      <c r="A577" s="128"/>
      <c r="B577" s="44"/>
      <c r="C577" s="129"/>
      <c r="D577" s="44"/>
      <c r="E577" s="130"/>
      <c r="F577" s="99"/>
      <c r="G577" s="44"/>
      <c r="H577" s="44"/>
      <c r="I577" s="44"/>
      <c r="J577" s="44"/>
      <c r="K577" s="44"/>
      <c r="L577" s="44"/>
      <c r="M577" s="44"/>
      <c r="N577" s="44"/>
      <c r="O577" s="44"/>
      <c r="P577" s="44"/>
      <c r="Q577" s="44"/>
      <c r="R577" s="132"/>
      <c r="S577" s="44"/>
      <c r="T577" s="99"/>
      <c r="U577" s="99"/>
      <c r="V577" s="95"/>
      <c r="W577" s="44"/>
      <c r="X577" s="95"/>
      <c r="Y577" s="44"/>
      <c r="Z577" s="44"/>
      <c r="AA577" s="44"/>
      <c r="AB577" s="44"/>
      <c r="AC577" s="44"/>
      <c r="AD577" s="44"/>
      <c r="AE577" s="44"/>
      <c r="AF577" s="44"/>
      <c r="AG577" s="44"/>
      <c r="AH577" s="44"/>
      <c r="AI577" s="44"/>
      <c r="AJ577" s="44"/>
      <c r="AK577" s="44"/>
      <c r="AL577" s="44"/>
    </row>
    <row r="578">
      <c r="A578" s="128"/>
      <c r="B578" s="44"/>
      <c r="C578" s="129"/>
      <c r="D578" s="44"/>
      <c r="E578" s="130"/>
      <c r="F578" s="99"/>
      <c r="G578" s="44"/>
      <c r="H578" s="44"/>
      <c r="I578" s="44"/>
      <c r="J578" s="44"/>
      <c r="K578" s="44"/>
      <c r="L578" s="44"/>
      <c r="M578" s="44"/>
      <c r="N578" s="44"/>
      <c r="O578" s="44"/>
      <c r="P578" s="44"/>
      <c r="Q578" s="44"/>
      <c r="R578" s="132"/>
      <c r="S578" s="44"/>
      <c r="T578" s="99"/>
      <c r="U578" s="99"/>
      <c r="V578" s="95"/>
      <c r="W578" s="44"/>
      <c r="X578" s="95"/>
      <c r="Y578" s="44"/>
      <c r="Z578" s="44"/>
      <c r="AA578" s="44"/>
      <c r="AB578" s="44"/>
      <c r="AC578" s="44"/>
      <c r="AD578" s="44"/>
      <c r="AE578" s="44"/>
      <c r="AF578" s="44"/>
      <c r="AG578" s="44"/>
      <c r="AH578" s="44"/>
      <c r="AI578" s="44"/>
      <c r="AJ578" s="44"/>
      <c r="AK578" s="44"/>
      <c r="AL578" s="44"/>
    </row>
    <row r="579">
      <c r="A579" s="128"/>
      <c r="B579" s="44"/>
      <c r="C579" s="129"/>
      <c r="D579" s="44"/>
      <c r="E579" s="130"/>
      <c r="F579" s="99"/>
      <c r="G579" s="44"/>
      <c r="H579" s="44"/>
      <c r="I579" s="44"/>
      <c r="J579" s="44"/>
      <c r="K579" s="44"/>
      <c r="L579" s="44"/>
      <c r="M579" s="44"/>
      <c r="N579" s="44"/>
      <c r="O579" s="44"/>
      <c r="P579" s="44"/>
      <c r="Q579" s="44"/>
      <c r="R579" s="132"/>
      <c r="S579" s="44"/>
      <c r="T579" s="99"/>
      <c r="U579" s="99"/>
      <c r="V579" s="95"/>
      <c r="W579" s="44"/>
      <c r="X579" s="95"/>
      <c r="Y579" s="44"/>
      <c r="Z579" s="44"/>
      <c r="AA579" s="44"/>
      <c r="AB579" s="44"/>
      <c r="AC579" s="44"/>
      <c r="AD579" s="44"/>
      <c r="AE579" s="44"/>
      <c r="AF579" s="44"/>
      <c r="AG579" s="44"/>
      <c r="AH579" s="44"/>
      <c r="AI579" s="44"/>
      <c r="AJ579" s="44"/>
      <c r="AK579" s="44"/>
      <c r="AL579" s="44"/>
    </row>
    <row r="580">
      <c r="A580" s="128"/>
      <c r="B580" s="44"/>
      <c r="C580" s="129"/>
      <c r="D580" s="44"/>
      <c r="E580" s="130"/>
      <c r="F580" s="99"/>
      <c r="G580" s="44"/>
      <c r="H580" s="44"/>
      <c r="I580" s="44"/>
      <c r="J580" s="44"/>
      <c r="K580" s="44"/>
      <c r="L580" s="44"/>
      <c r="M580" s="44"/>
      <c r="N580" s="44"/>
      <c r="O580" s="44"/>
      <c r="P580" s="44"/>
      <c r="Q580" s="44"/>
      <c r="R580" s="132"/>
      <c r="S580" s="44"/>
      <c r="T580" s="99"/>
      <c r="U580" s="99"/>
      <c r="V580" s="95"/>
      <c r="W580" s="44"/>
      <c r="X580" s="95"/>
      <c r="Y580" s="44"/>
      <c r="Z580" s="44"/>
      <c r="AA580" s="44"/>
      <c r="AB580" s="44"/>
      <c r="AC580" s="44"/>
      <c r="AD580" s="44"/>
      <c r="AE580" s="44"/>
      <c r="AF580" s="44"/>
      <c r="AG580" s="44"/>
      <c r="AH580" s="44"/>
      <c r="AI580" s="44"/>
      <c r="AJ580" s="44"/>
      <c r="AK580" s="44"/>
      <c r="AL580" s="44"/>
    </row>
    <row r="581">
      <c r="A581" s="128"/>
      <c r="B581" s="44"/>
      <c r="C581" s="129"/>
      <c r="D581" s="44"/>
      <c r="E581" s="130"/>
      <c r="F581" s="99"/>
      <c r="G581" s="44"/>
      <c r="H581" s="44"/>
      <c r="I581" s="44"/>
      <c r="J581" s="44"/>
      <c r="K581" s="44"/>
      <c r="L581" s="44"/>
      <c r="M581" s="44"/>
      <c r="N581" s="44"/>
      <c r="O581" s="44"/>
      <c r="P581" s="44"/>
      <c r="Q581" s="44"/>
      <c r="R581" s="132"/>
      <c r="S581" s="44"/>
      <c r="T581" s="99"/>
      <c r="U581" s="99"/>
      <c r="V581" s="95"/>
      <c r="W581" s="44"/>
      <c r="X581" s="95"/>
      <c r="Y581" s="44"/>
      <c r="Z581" s="44"/>
      <c r="AA581" s="44"/>
      <c r="AB581" s="44"/>
      <c r="AC581" s="44"/>
      <c r="AD581" s="44"/>
      <c r="AE581" s="44"/>
      <c r="AF581" s="44"/>
      <c r="AG581" s="44"/>
      <c r="AH581" s="44"/>
      <c r="AI581" s="44"/>
      <c r="AJ581" s="44"/>
      <c r="AK581" s="44"/>
      <c r="AL581" s="44"/>
    </row>
    <row r="582">
      <c r="A582" s="128"/>
      <c r="B582" s="44"/>
      <c r="C582" s="129"/>
      <c r="D582" s="44"/>
      <c r="E582" s="130"/>
      <c r="F582" s="99"/>
      <c r="G582" s="44"/>
      <c r="H582" s="44"/>
      <c r="I582" s="44"/>
      <c r="J582" s="44"/>
      <c r="K582" s="44"/>
      <c r="L582" s="44"/>
      <c r="M582" s="44"/>
      <c r="N582" s="44"/>
      <c r="O582" s="44"/>
      <c r="P582" s="44"/>
      <c r="Q582" s="44"/>
      <c r="R582" s="132"/>
      <c r="S582" s="44"/>
      <c r="T582" s="99"/>
      <c r="U582" s="99"/>
      <c r="V582" s="95"/>
      <c r="W582" s="44"/>
      <c r="X582" s="95"/>
      <c r="Y582" s="44"/>
      <c r="Z582" s="44"/>
      <c r="AA582" s="44"/>
      <c r="AB582" s="44"/>
      <c r="AC582" s="44"/>
      <c r="AD582" s="44"/>
      <c r="AE582" s="44"/>
      <c r="AF582" s="44"/>
      <c r="AG582" s="44"/>
      <c r="AH582" s="44"/>
      <c r="AI582" s="44"/>
      <c r="AJ582" s="44"/>
      <c r="AK582" s="44"/>
      <c r="AL582" s="44"/>
    </row>
    <row r="583">
      <c r="A583" s="128"/>
      <c r="B583" s="44"/>
      <c r="C583" s="129"/>
      <c r="D583" s="44"/>
      <c r="E583" s="130"/>
      <c r="F583" s="99"/>
      <c r="G583" s="44"/>
      <c r="H583" s="44"/>
      <c r="I583" s="44"/>
      <c r="J583" s="44"/>
      <c r="K583" s="44"/>
      <c r="L583" s="44"/>
      <c r="M583" s="44"/>
      <c r="N583" s="44"/>
      <c r="O583" s="44"/>
      <c r="P583" s="44"/>
      <c r="Q583" s="44"/>
      <c r="R583" s="132"/>
      <c r="S583" s="44"/>
      <c r="T583" s="99"/>
      <c r="U583" s="99"/>
      <c r="V583" s="95"/>
      <c r="W583" s="44"/>
      <c r="X583" s="95"/>
      <c r="Y583" s="44"/>
      <c r="Z583" s="44"/>
      <c r="AA583" s="44"/>
      <c r="AB583" s="44"/>
      <c r="AC583" s="44"/>
      <c r="AD583" s="44"/>
      <c r="AE583" s="44"/>
      <c r="AF583" s="44"/>
      <c r="AG583" s="44"/>
      <c r="AH583" s="44"/>
      <c r="AI583" s="44"/>
      <c r="AJ583" s="44"/>
      <c r="AK583" s="44"/>
      <c r="AL583" s="44"/>
    </row>
    <row r="584">
      <c r="A584" s="128"/>
      <c r="B584" s="44"/>
      <c r="C584" s="129"/>
      <c r="D584" s="44"/>
      <c r="E584" s="130"/>
      <c r="F584" s="99"/>
      <c r="G584" s="44"/>
      <c r="H584" s="44"/>
      <c r="I584" s="44"/>
      <c r="J584" s="44"/>
      <c r="K584" s="44"/>
      <c r="L584" s="44"/>
      <c r="M584" s="44"/>
      <c r="N584" s="44"/>
      <c r="O584" s="44"/>
      <c r="P584" s="44"/>
      <c r="Q584" s="44"/>
      <c r="R584" s="132"/>
      <c r="S584" s="44"/>
      <c r="T584" s="99"/>
      <c r="U584" s="99"/>
      <c r="V584" s="95"/>
      <c r="W584" s="44"/>
      <c r="X584" s="95"/>
      <c r="Y584" s="44"/>
      <c r="Z584" s="44"/>
      <c r="AA584" s="44"/>
      <c r="AB584" s="44"/>
      <c r="AC584" s="44"/>
      <c r="AD584" s="44"/>
      <c r="AE584" s="44"/>
      <c r="AF584" s="44"/>
      <c r="AG584" s="44"/>
      <c r="AH584" s="44"/>
      <c r="AI584" s="44"/>
      <c r="AJ584" s="44"/>
      <c r="AK584" s="44"/>
      <c r="AL584" s="44"/>
    </row>
    <row r="585">
      <c r="A585" s="128"/>
      <c r="B585" s="44"/>
      <c r="C585" s="129"/>
      <c r="D585" s="44"/>
      <c r="E585" s="130"/>
      <c r="F585" s="99"/>
      <c r="G585" s="44"/>
      <c r="H585" s="44"/>
      <c r="I585" s="44"/>
      <c r="J585" s="44"/>
      <c r="K585" s="44"/>
      <c r="L585" s="44"/>
      <c r="M585" s="44"/>
      <c r="N585" s="44"/>
      <c r="O585" s="44"/>
      <c r="P585" s="44"/>
      <c r="Q585" s="44"/>
      <c r="R585" s="132"/>
      <c r="S585" s="44"/>
      <c r="T585" s="99"/>
      <c r="U585" s="99"/>
      <c r="V585" s="95"/>
      <c r="W585" s="44"/>
      <c r="X585" s="95"/>
      <c r="Y585" s="44"/>
      <c r="Z585" s="44"/>
      <c r="AA585" s="44"/>
      <c r="AB585" s="44"/>
      <c r="AC585" s="44"/>
      <c r="AD585" s="44"/>
      <c r="AE585" s="44"/>
      <c r="AF585" s="44"/>
      <c r="AG585" s="44"/>
      <c r="AH585" s="44"/>
      <c r="AI585" s="44"/>
      <c r="AJ585" s="44"/>
      <c r="AK585" s="44"/>
      <c r="AL585" s="44"/>
    </row>
    <row r="586">
      <c r="A586" s="128"/>
      <c r="B586" s="44"/>
      <c r="C586" s="129"/>
      <c r="D586" s="44"/>
      <c r="E586" s="130"/>
      <c r="F586" s="99"/>
      <c r="G586" s="44"/>
      <c r="H586" s="44"/>
      <c r="I586" s="44"/>
      <c r="J586" s="44"/>
      <c r="K586" s="44"/>
      <c r="L586" s="44"/>
      <c r="M586" s="44"/>
      <c r="N586" s="44"/>
      <c r="O586" s="44"/>
      <c r="P586" s="44"/>
      <c r="Q586" s="44"/>
      <c r="R586" s="132"/>
      <c r="S586" s="44"/>
      <c r="T586" s="99"/>
      <c r="U586" s="99"/>
      <c r="V586" s="95"/>
      <c r="W586" s="44"/>
      <c r="X586" s="95"/>
      <c r="Y586" s="44"/>
      <c r="Z586" s="44"/>
      <c r="AA586" s="44"/>
      <c r="AB586" s="44"/>
      <c r="AC586" s="44"/>
      <c r="AD586" s="44"/>
      <c r="AE586" s="44"/>
      <c r="AF586" s="44"/>
      <c r="AG586" s="44"/>
      <c r="AH586" s="44"/>
      <c r="AI586" s="44"/>
      <c r="AJ586" s="44"/>
      <c r="AK586" s="44"/>
      <c r="AL586" s="44"/>
    </row>
    <row r="587">
      <c r="A587" s="128"/>
      <c r="B587" s="44"/>
      <c r="C587" s="129"/>
      <c r="D587" s="44"/>
      <c r="E587" s="130"/>
      <c r="F587" s="99"/>
      <c r="G587" s="44"/>
      <c r="H587" s="44"/>
      <c r="I587" s="44"/>
      <c r="J587" s="44"/>
      <c r="K587" s="44"/>
      <c r="L587" s="44"/>
      <c r="M587" s="44"/>
      <c r="N587" s="44"/>
      <c r="O587" s="44"/>
      <c r="P587" s="44"/>
      <c r="Q587" s="44"/>
      <c r="R587" s="132"/>
      <c r="S587" s="44"/>
      <c r="T587" s="99"/>
      <c r="U587" s="99"/>
      <c r="V587" s="95"/>
      <c r="W587" s="44"/>
      <c r="X587" s="95"/>
      <c r="Y587" s="44"/>
      <c r="Z587" s="44"/>
      <c r="AA587" s="44"/>
      <c r="AB587" s="44"/>
      <c r="AC587" s="44"/>
      <c r="AD587" s="44"/>
      <c r="AE587" s="44"/>
      <c r="AF587" s="44"/>
      <c r="AG587" s="44"/>
      <c r="AH587" s="44"/>
      <c r="AI587" s="44"/>
      <c r="AJ587" s="44"/>
      <c r="AK587" s="44"/>
      <c r="AL587" s="44"/>
    </row>
    <row r="588">
      <c r="A588" s="128"/>
      <c r="B588" s="44"/>
      <c r="C588" s="129"/>
      <c r="D588" s="44"/>
      <c r="E588" s="130"/>
      <c r="F588" s="99"/>
      <c r="G588" s="44"/>
      <c r="H588" s="44"/>
      <c r="I588" s="44"/>
      <c r="J588" s="44"/>
      <c r="K588" s="44"/>
      <c r="L588" s="44"/>
      <c r="M588" s="44"/>
      <c r="N588" s="44"/>
      <c r="O588" s="44"/>
      <c r="P588" s="44"/>
      <c r="Q588" s="44"/>
      <c r="R588" s="132"/>
      <c r="S588" s="44"/>
      <c r="T588" s="99"/>
      <c r="U588" s="99"/>
      <c r="V588" s="95"/>
      <c r="W588" s="44"/>
      <c r="X588" s="95"/>
      <c r="Y588" s="44"/>
      <c r="Z588" s="44"/>
      <c r="AA588" s="44"/>
      <c r="AB588" s="44"/>
      <c r="AC588" s="44"/>
      <c r="AD588" s="44"/>
      <c r="AE588" s="44"/>
      <c r="AF588" s="44"/>
      <c r="AG588" s="44"/>
      <c r="AH588" s="44"/>
      <c r="AI588" s="44"/>
      <c r="AJ588" s="44"/>
      <c r="AK588" s="44"/>
      <c r="AL588" s="44"/>
    </row>
    <row r="589">
      <c r="A589" s="128"/>
      <c r="B589" s="44"/>
      <c r="C589" s="129"/>
      <c r="D589" s="44"/>
      <c r="E589" s="130"/>
      <c r="F589" s="99"/>
      <c r="G589" s="44"/>
      <c r="H589" s="44"/>
      <c r="I589" s="44"/>
      <c r="J589" s="44"/>
      <c r="K589" s="44"/>
      <c r="L589" s="44"/>
      <c r="M589" s="44"/>
      <c r="N589" s="44"/>
      <c r="O589" s="44"/>
      <c r="P589" s="44"/>
      <c r="Q589" s="44"/>
      <c r="R589" s="132"/>
      <c r="S589" s="44"/>
      <c r="T589" s="99"/>
      <c r="U589" s="99"/>
      <c r="V589" s="95"/>
      <c r="W589" s="44"/>
      <c r="X589" s="95"/>
      <c r="Y589" s="44"/>
      <c r="Z589" s="44"/>
      <c r="AA589" s="44"/>
      <c r="AB589" s="44"/>
      <c r="AC589" s="44"/>
      <c r="AD589" s="44"/>
      <c r="AE589" s="44"/>
      <c r="AF589" s="44"/>
      <c r="AG589" s="44"/>
      <c r="AH589" s="44"/>
      <c r="AI589" s="44"/>
      <c r="AJ589" s="44"/>
      <c r="AK589" s="44"/>
      <c r="AL589" s="44"/>
    </row>
    <row r="590">
      <c r="A590" s="128"/>
      <c r="B590" s="44"/>
      <c r="C590" s="129"/>
      <c r="D590" s="44"/>
      <c r="E590" s="130"/>
      <c r="F590" s="99"/>
      <c r="G590" s="44"/>
      <c r="H590" s="44"/>
      <c r="I590" s="44"/>
      <c r="J590" s="44"/>
      <c r="K590" s="44"/>
      <c r="L590" s="44"/>
      <c r="M590" s="44"/>
      <c r="N590" s="44"/>
      <c r="O590" s="44"/>
      <c r="P590" s="44"/>
      <c r="Q590" s="44"/>
      <c r="R590" s="132"/>
      <c r="S590" s="44"/>
      <c r="T590" s="99"/>
      <c r="U590" s="99"/>
      <c r="V590" s="95"/>
      <c r="W590" s="44"/>
      <c r="X590" s="95"/>
      <c r="Y590" s="44"/>
      <c r="Z590" s="44"/>
      <c r="AA590" s="44"/>
      <c r="AB590" s="44"/>
      <c r="AC590" s="44"/>
      <c r="AD590" s="44"/>
      <c r="AE590" s="44"/>
      <c r="AF590" s="44"/>
      <c r="AG590" s="44"/>
      <c r="AH590" s="44"/>
      <c r="AI590" s="44"/>
      <c r="AJ590" s="44"/>
      <c r="AK590" s="44"/>
      <c r="AL590" s="44"/>
    </row>
    <row r="591">
      <c r="A591" s="128"/>
      <c r="B591" s="44"/>
      <c r="C591" s="129"/>
      <c r="D591" s="44"/>
      <c r="E591" s="130"/>
      <c r="F591" s="99"/>
      <c r="G591" s="44"/>
      <c r="H591" s="44"/>
      <c r="I591" s="44"/>
      <c r="J591" s="44"/>
      <c r="K591" s="44"/>
      <c r="L591" s="44"/>
      <c r="M591" s="44"/>
      <c r="N591" s="44"/>
      <c r="O591" s="44"/>
      <c r="P591" s="44"/>
      <c r="Q591" s="44"/>
      <c r="R591" s="132"/>
      <c r="S591" s="44"/>
      <c r="T591" s="99"/>
      <c r="U591" s="99"/>
      <c r="V591" s="95"/>
      <c r="W591" s="44"/>
      <c r="X591" s="95"/>
      <c r="Y591" s="44"/>
      <c r="Z591" s="44"/>
      <c r="AA591" s="44"/>
      <c r="AB591" s="44"/>
      <c r="AC591" s="44"/>
      <c r="AD591" s="44"/>
      <c r="AE591" s="44"/>
      <c r="AF591" s="44"/>
      <c r="AG591" s="44"/>
      <c r="AH591" s="44"/>
      <c r="AI591" s="44"/>
      <c r="AJ591" s="44"/>
      <c r="AK591" s="44"/>
      <c r="AL591" s="44"/>
    </row>
    <row r="592">
      <c r="A592" s="128"/>
      <c r="B592" s="44"/>
      <c r="C592" s="129"/>
      <c r="D592" s="44"/>
      <c r="E592" s="130"/>
      <c r="F592" s="99"/>
      <c r="G592" s="44"/>
      <c r="H592" s="44"/>
      <c r="I592" s="44"/>
      <c r="J592" s="44"/>
      <c r="K592" s="44"/>
      <c r="L592" s="44"/>
      <c r="M592" s="44"/>
      <c r="N592" s="44"/>
      <c r="O592" s="44"/>
      <c r="P592" s="44"/>
      <c r="Q592" s="44"/>
      <c r="R592" s="132"/>
      <c r="S592" s="44"/>
      <c r="T592" s="99"/>
      <c r="U592" s="99"/>
      <c r="V592" s="95"/>
      <c r="W592" s="44"/>
      <c r="X592" s="95"/>
      <c r="Y592" s="44"/>
      <c r="Z592" s="44"/>
      <c r="AA592" s="44"/>
      <c r="AB592" s="44"/>
      <c r="AC592" s="44"/>
      <c r="AD592" s="44"/>
      <c r="AE592" s="44"/>
      <c r="AF592" s="44"/>
      <c r="AG592" s="44"/>
      <c r="AH592" s="44"/>
      <c r="AI592" s="44"/>
      <c r="AJ592" s="44"/>
      <c r="AK592" s="44"/>
      <c r="AL592" s="44"/>
    </row>
    <row r="593">
      <c r="A593" s="128"/>
      <c r="B593" s="44"/>
      <c r="C593" s="129"/>
      <c r="D593" s="44"/>
      <c r="E593" s="130"/>
      <c r="F593" s="99"/>
      <c r="G593" s="44"/>
      <c r="H593" s="44"/>
      <c r="I593" s="44"/>
      <c r="J593" s="44"/>
      <c r="K593" s="44"/>
      <c r="L593" s="44"/>
      <c r="M593" s="44"/>
      <c r="N593" s="44"/>
      <c r="O593" s="44"/>
      <c r="P593" s="44"/>
      <c r="Q593" s="44"/>
      <c r="R593" s="132"/>
      <c r="S593" s="44"/>
      <c r="T593" s="99"/>
      <c r="U593" s="99"/>
      <c r="V593" s="95"/>
      <c r="W593" s="44"/>
      <c r="X593" s="95"/>
      <c r="Y593" s="44"/>
      <c r="Z593" s="44"/>
      <c r="AA593" s="44"/>
      <c r="AB593" s="44"/>
      <c r="AC593" s="44"/>
      <c r="AD593" s="44"/>
      <c r="AE593" s="44"/>
      <c r="AF593" s="44"/>
      <c r="AG593" s="44"/>
      <c r="AH593" s="44"/>
      <c r="AI593" s="44"/>
      <c r="AJ593" s="44"/>
      <c r="AK593" s="44"/>
      <c r="AL593" s="44"/>
    </row>
    <row r="594">
      <c r="A594" s="128"/>
      <c r="B594" s="44"/>
      <c r="C594" s="129"/>
      <c r="D594" s="44"/>
      <c r="E594" s="130"/>
      <c r="F594" s="99"/>
      <c r="G594" s="44"/>
      <c r="H594" s="44"/>
      <c r="I594" s="44"/>
      <c r="J594" s="44"/>
      <c r="K594" s="44"/>
      <c r="L594" s="44"/>
      <c r="M594" s="44"/>
      <c r="N594" s="44"/>
      <c r="O594" s="44"/>
      <c r="P594" s="44"/>
      <c r="Q594" s="44"/>
      <c r="R594" s="132"/>
      <c r="S594" s="44"/>
      <c r="T594" s="99"/>
      <c r="U594" s="99"/>
      <c r="V594" s="95"/>
      <c r="W594" s="44"/>
      <c r="X594" s="95"/>
      <c r="Y594" s="44"/>
      <c r="Z594" s="44"/>
      <c r="AA594" s="44"/>
      <c r="AB594" s="44"/>
      <c r="AC594" s="44"/>
      <c r="AD594" s="44"/>
      <c r="AE594" s="44"/>
      <c r="AF594" s="44"/>
      <c r="AG594" s="44"/>
      <c r="AH594" s="44"/>
      <c r="AI594" s="44"/>
      <c r="AJ594" s="44"/>
      <c r="AK594" s="44"/>
      <c r="AL594" s="44"/>
    </row>
    <row r="595">
      <c r="A595" s="128"/>
      <c r="B595" s="44"/>
      <c r="C595" s="129"/>
      <c r="D595" s="44"/>
      <c r="E595" s="130"/>
      <c r="F595" s="99"/>
      <c r="G595" s="44"/>
      <c r="H595" s="44"/>
      <c r="I595" s="44"/>
      <c r="J595" s="44"/>
      <c r="K595" s="44"/>
      <c r="L595" s="44"/>
      <c r="M595" s="44"/>
      <c r="N595" s="44"/>
      <c r="O595" s="44"/>
      <c r="P595" s="44"/>
      <c r="Q595" s="44"/>
      <c r="R595" s="132"/>
      <c r="S595" s="44"/>
      <c r="T595" s="99"/>
      <c r="U595" s="99"/>
      <c r="V595" s="95"/>
      <c r="W595" s="44"/>
      <c r="X595" s="95"/>
      <c r="Y595" s="44"/>
      <c r="Z595" s="44"/>
      <c r="AA595" s="44"/>
      <c r="AB595" s="44"/>
      <c r="AC595" s="44"/>
      <c r="AD595" s="44"/>
      <c r="AE595" s="44"/>
      <c r="AF595" s="44"/>
      <c r="AG595" s="44"/>
      <c r="AH595" s="44"/>
      <c r="AI595" s="44"/>
      <c r="AJ595" s="44"/>
      <c r="AK595" s="44"/>
      <c r="AL595" s="44"/>
    </row>
    <row r="596">
      <c r="A596" s="128"/>
      <c r="B596" s="44"/>
      <c r="C596" s="129"/>
      <c r="D596" s="44"/>
      <c r="E596" s="130"/>
      <c r="F596" s="99"/>
      <c r="G596" s="44"/>
      <c r="H596" s="44"/>
      <c r="I596" s="44"/>
      <c r="J596" s="44"/>
      <c r="K596" s="44"/>
      <c r="L596" s="44"/>
      <c r="M596" s="44"/>
      <c r="N596" s="44"/>
      <c r="O596" s="44"/>
      <c r="P596" s="44"/>
      <c r="Q596" s="44"/>
      <c r="R596" s="132"/>
      <c r="S596" s="44"/>
      <c r="T596" s="99"/>
      <c r="U596" s="99"/>
      <c r="V596" s="95"/>
      <c r="W596" s="44"/>
      <c r="X596" s="95"/>
      <c r="Y596" s="44"/>
      <c r="Z596" s="44"/>
      <c r="AA596" s="44"/>
      <c r="AB596" s="44"/>
      <c r="AC596" s="44"/>
      <c r="AD596" s="44"/>
      <c r="AE596" s="44"/>
      <c r="AF596" s="44"/>
      <c r="AG596" s="44"/>
      <c r="AH596" s="44"/>
      <c r="AI596" s="44"/>
      <c r="AJ596" s="44"/>
      <c r="AK596" s="44"/>
      <c r="AL596" s="44"/>
    </row>
    <row r="597">
      <c r="A597" s="128"/>
      <c r="B597" s="44"/>
      <c r="C597" s="129"/>
      <c r="D597" s="44"/>
      <c r="E597" s="130"/>
      <c r="F597" s="99"/>
      <c r="G597" s="44"/>
      <c r="H597" s="44"/>
      <c r="I597" s="44"/>
      <c r="J597" s="44"/>
      <c r="K597" s="44"/>
      <c r="L597" s="44"/>
      <c r="M597" s="44"/>
      <c r="N597" s="44"/>
      <c r="O597" s="44"/>
      <c r="P597" s="44"/>
      <c r="Q597" s="44"/>
      <c r="R597" s="132"/>
      <c r="S597" s="44"/>
      <c r="T597" s="99"/>
      <c r="U597" s="99"/>
      <c r="V597" s="95"/>
      <c r="W597" s="44"/>
      <c r="X597" s="95"/>
      <c r="Y597" s="44"/>
      <c r="Z597" s="44"/>
      <c r="AA597" s="44"/>
      <c r="AB597" s="44"/>
      <c r="AC597" s="44"/>
      <c r="AD597" s="44"/>
      <c r="AE597" s="44"/>
      <c r="AF597" s="44"/>
      <c r="AG597" s="44"/>
      <c r="AH597" s="44"/>
      <c r="AI597" s="44"/>
      <c r="AJ597" s="44"/>
      <c r="AK597" s="44"/>
      <c r="AL597" s="44"/>
    </row>
    <row r="598">
      <c r="A598" s="128"/>
      <c r="B598" s="44"/>
      <c r="C598" s="129"/>
      <c r="D598" s="44"/>
      <c r="E598" s="130"/>
      <c r="F598" s="99"/>
      <c r="G598" s="44"/>
      <c r="H598" s="44"/>
      <c r="I598" s="44"/>
      <c r="J598" s="44"/>
      <c r="K598" s="44"/>
      <c r="L598" s="44"/>
      <c r="M598" s="44"/>
      <c r="N598" s="44"/>
      <c r="O598" s="44"/>
      <c r="P598" s="44"/>
      <c r="Q598" s="44"/>
      <c r="R598" s="132"/>
      <c r="S598" s="44"/>
      <c r="T598" s="99"/>
      <c r="U598" s="99"/>
      <c r="V598" s="95"/>
      <c r="W598" s="44"/>
      <c r="X598" s="95"/>
      <c r="Y598" s="44"/>
      <c r="Z598" s="44"/>
      <c r="AA598" s="44"/>
      <c r="AB598" s="44"/>
      <c r="AC598" s="44"/>
      <c r="AD598" s="44"/>
      <c r="AE598" s="44"/>
      <c r="AF598" s="44"/>
      <c r="AG598" s="44"/>
      <c r="AH598" s="44"/>
      <c r="AI598" s="44"/>
      <c r="AJ598" s="44"/>
      <c r="AK598" s="44"/>
      <c r="AL598" s="44"/>
    </row>
    <row r="599">
      <c r="A599" s="128"/>
      <c r="B599" s="44"/>
      <c r="C599" s="129"/>
      <c r="D599" s="44"/>
      <c r="E599" s="130"/>
      <c r="F599" s="99"/>
      <c r="G599" s="44"/>
      <c r="H599" s="44"/>
      <c r="I599" s="44"/>
      <c r="J599" s="44"/>
      <c r="K599" s="44"/>
      <c r="L599" s="44"/>
      <c r="M599" s="44"/>
      <c r="N599" s="44"/>
      <c r="O599" s="44"/>
      <c r="P599" s="44"/>
      <c r="Q599" s="44"/>
      <c r="R599" s="132"/>
      <c r="S599" s="44"/>
      <c r="T599" s="99"/>
      <c r="U599" s="99"/>
      <c r="V599" s="95"/>
      <c r="W599" s="44"/>
      <c r="X599" s="95"/>
      <c r="Y599" s="44"/>
      <c r="Z599" s="44"/>
      <c r="AA599" s="44"/>
      <c r="AB599" s="44"/>
      <c r="AC599" s="44"/>
      <c r="AD599" s="44"/>
      <c r="AE599" s="44"/>
      <c r="AF599" s="44"/>
      <c r="AG599" s="44"/>
      <c r="AH599" s="44"/>
      <c r="AI599" s="44"/>
      <c r="AJ599" s="44"/>
      <c r="AK599" s="44"/>
      <c r="AL599" s="44"/>
    </row>
    <row r="600">
      <c r="A600" s="128"/>
      <c r="B600" s="44"/>
      <c r="C600" s="129"/>
      <c r="D600" s="44"/>
      <c r="E600" s="130"/>
      <c r="F600" s="99"/>
      <c r="G600" s="44"/>
      <c r="H600" s="44"/>
      <c r="I600" s="44"/>
      <c r="J600" s="44"/>
      <c r="K600" s="44"/>
      <c r="L600" s="44"/>
      <c r="M600" s="44"/>
      <c r="N600" s="44"/>
      <c r="O600" s="44"/>
      <c r="P600" s="44"/>
      <c r="Q600" s="44"/>
      <c r="R600" s="132"/>
      <c r="S600" s="44"/>
      <c r="T600" s="99"/>
      <c r="U600" s="99"/>
      <c r="V600" s="95"/>
      <c r="W600" s="44"/>
      <c r="X600" s="95"/>
      <c r="Y600" s="44"/>
      <c r="Z600" s="44"/>
      <c r="AA600" s="44"/>
      <c r="AB600" s="44"/>
      <c r="AC600" s="44"/>
      <c r="AD600" s="44"/>
      <c r="AE600" s="44"/>
      <c r="AF600" s="44"/>
      <c r="AG600" s="44"/>
      <c r="AH600" s="44"/>
      <c r="AI600" s="44"/>
      <c r="AJ600" s="44"/>
      <c r="AK600" s="44"/>
      <c r="AL600" s="44"/>
    </row>
    <row r="601">
      <c r="A601" s="128"/>
      <c r="B601" s="44"/>
      <c r="C601" s="129"/>
      <c r="D601" s="44"/>
      <c r="E601" s="130"/>
      <c r="F601" s="99"/>
      <c r="G601" s="44"/>
      <c r="H601" s="44"/>
      <c r="I601" s="44"/>
      <c r="J601" s="44"/>
      <c r="K601" s="44"/>
      <c r="L601" s="44"/>
      <c r="M601" s="44"/>
      <c r="N601" s="44"/>
      <c r="O601" s="44"/>
      <c r="P601" s="44"/>
      <c r="Q601" s="44"/>
      <c r="R601" s="132"/>
      <c r="S601" s="44"/>
      <c r="T601" s="99"/>
      <c r="U601" s="99"/>
      <c r="V601" s="95"/>
      <c r="W601" s="44"/>
      <c r="X601" s="95"/>
      <c r="Y601" s="44"/>
      <c r="Z601" s="44"/>
      <c r="AA601" s="44"/>
      <c r="AB601" s="44"/>
      <c r="AC601" s="44"/>
      <c r="AD601" s="44"/>
      <c r="AE601" s="44"/>
      <c r="AF601" s="44"/>
      <c r="AG601" s="44"/>
      <c r="AH601" s="44"/>
      <c r="AI601" s="44"/>
      <c r="AJ601" s="44"/>
      <c r="AK601" s="44"/>
      <c r="AL601" s="44"/>
    </row>
    <row r="602">
      <c r="A602" s="128"/>
      <c r="B602" s="44"/>
      <c r="C602" s="129"/>
      <c r="D602" s="44"/>
      <c r="E602" s="130"/>
      <c r="F602" s="99"/>
      <c r="G602" s="44"/>
      <c r="H602" s="44"/>
      <c r="I602" s="44"/>
      <c r="J602" s="44"/>
      <c r="K602" s="44"/>
      <c r="L602" s="44"/>
      <c r="M602" s="44"/>
      <c r="N602" s="44"/>
      <c r="O602" s="44"/>
      <c r="P602" s="44"/>
      <c r="Q602" s="44"/>
      <c r="R602" s="132"/>
      <c r="S602" s="44"/>
      <c r="T602" s="99"/>
      <c r="U602" s="99"/>
      <c r="V602" s="95"/>
      <c r="W602" s="44"/>
      <c r="X602" s="95"/>
      <c r="Y602" s="44"/>
      <c r="Z602" s="44"/>
      <c r="AA602" s="44"/>
      <c r="AB602" s="44"/>
      <c r="AC602" s="44"/>
      <c r="AD602" s="44"/>
      <c r="AE602" s="44"/>
      <c r="AF602" s="44"/>
      <c r="AG602" s="44"/>
      <c r="AH602" s="44"/>
      <c r="AI602" s="44"/>
      <c r="AJ602" s="44"/>
      <c r="AK602" s="44"/>
      <c r="AL602" s="44"/>
    </row>
    <row r="603">
      <c r="A603" s="128"/>
      <c r="B603" s="44"/>
      <c r="C603" s="129"/>
      <c r="D603" s="44"/>
      <c r="E603" s="130"/>
      <c r="F603" s="99"/>
      <c r="G603" s="44"/>
      <c r="H603" s="44"/>
      <c r="I603" s="44"/>
      <c r="J603" s="44"/>
      <c r="K603" s="44"/>
      <c r="L603" s="44"/>
      <c r="M603" s="44"/>
      <c r="N603" s="44"/>
      <c r="O603" s="44"/>
      <c r="P603" s="44"/>
      <c r="Q603" s="44"/>
      <c r="R603" s="132"/>
      <c r="S603" s="44"/>
      <c r="T603" s="99"/>
      <c r="U603" s="99"/>
      <c r="V603" s="95"/>
      <c r="W603" s="44"/>
      <c r="X603" s="95"/>
      <c r="Y603" s="44"/>
      <c r="Z603" s="44"/>
      <c r="AA603" s="44"/>
      <c r="AB603" s="44"/>
      <c r="AC603" s="44"/>
      <c r="AD603" s="44"/>
      <c r="AE603" s="44"/>
      <c r="AF603" s="44"/>
      <c r="AG603" s="44"/>
      <c r="AH603" s="44"/>
      <c r="AI603" s="44"/>
      <c r="AJ603" s="44"/>
      <c r="AK603" s="44"/>
      <c r="AL603" s="44"/>
    </row>
    <row r="604">
      <c r="A604" s="128"/>
      <c r="B604" s="44"/>
      <c r="C604" s="129"/>
      <c r="D604" s="44"/>
      <c r="E604" s="130"/>
      <c r="F604" s="99"/>
      <c r="G604" s="44"/>
      <c r="H604" s="44"/>
      <c r="I604" s="44"/>
      <c r="J604" s="44"/>
      <c r="K604" s="44"/>
      <c r="L604" s="44"/>
      <c r="M604" s="44"/>
      <c r="N604" s="44"/>
      <c r="O604" s="44"/>
      <c r="P604" s="44"/>
      <c r="Q604" s="44"/>
      <c r="R604" s="132"/>
      <c r="S604" s="44"/>
      <c r="T604" s="99"/>
      <c r="U604" s="99"/>
      <c r="V604" s="95"/>
      <c r="W604" s="44"/>
      <c r="X604" s="95"/>
      <c r="Y604" s="44"/>
      <c r="Z604" s="44"/>
      <c r="AA604" s="44"/>
      <c r="AB604" s="44"/>
      <c r="AC604" s="44"/>
      <c r="AD604" s="44"/>
      <c r="AE604" s="44"/>
      <c r="AF604" s="44"/>
      <c r="AG604" s="44"/>
      <c r="AH604" s="44"/>
      <c r="AI604" s="44"/>
      <c r="AJ604" s="44"/>
      <c r="AK604" s="44"/>
      <c r="AL604" s="44"/>
    </row>
    <row r="605">
      <c r="A605" s="128"/>
      <c r="B605" s="44"/>
      <c r="C605" s="129"/>
      <c r="D605" s="44"/>
      <c r="E605" s="130"/>
      <c r="F605" s="99"/>
      <c r="G605" s="44"/>
      <c r="H605" s="44"/>
      <c r="I605" s="44"/>
      <c r="J605" s="44"/>
      <c r="K605" s="44"/>
      <c r="L605" s="44"/>
      <c r="M605" s="44"/>
      <c r="N605" s="44"/>
      <c r="O605" s="44"/>
      <c r="P605" s="44"/>
      <c r="Q605" s="44"/>
      <c r="R605" s="132"/>
      <c r="S605" s="44"/>
      <c r="T605" s="99"/>
      <c r="U605" s="99"/>
      <c r="V605" s="95"/>
      <c r="W605" s="44"/>
      <c r="X605" s="95"/>
      <c r="Y605" s="44"/>
      <c r="Z605" s="44"/>
      <c r="AA605" s="44"/>
      <c r="AB605" s="44"/>
      <c r="AC605" s="44"/>
      <c r="AD605" s="44"/>
      <c r="AE605" s="44"/>
      <c r="AF605" s="44"/>
      <c r="AG605" s="44"/>
      <c r="AH605" s="44"/>
      <c r="AI605" s="44"/>
      <c r="AJ605" s="44"/>
      <c r="AK605" s="44"/>
      <c r="AL605" s="44"/>
    </row>
    <row r="606">
      <c r="A606" s="128"/>
      <c r="B606" s="44"/>
      <c r="C606" s="129"/>
      <c r="D606" s="44"/>
      <c r="E606" s="130"/>
      <c r="F606" s="99"/>
      <c r="G606" s="44"/>
      <c r="H606" s="44"/>
      <c r="I606" s="44"/>
      <c r="J606" s="44"/>
      <c r="K606" s="44"/>
      <c r="L606" s="44"/>
      <c r="M606" s="44"/>
      <c r="N606" s="44"/>
      <c r="O606" s="44"/>
      <c r="P606" s="44"/>
      <c r="Q606" s="44"/>
      <c r="R606" s="132"/>
      <c r="S606" s="44"/>
      <c r="T606" s="99"/>
      <c r="U606" s="99"/>
      <c r="V606" s="95"/>
      <c r="W606" s="44"/>
      <c r="X606" s="95"/>
      <c r="Y606" s="44"/>
      <c r="Z606" s="44"/>
      <c r="AA606" s="44"/>
      <c r="AB606" s="44"/>
      <c r="AC606" s="44"/>
      <c r="AD606" s="44"/>
      <c r="AE606" s="44"/>
      <c r="AF606" s="44"/>
      <c r="AG606" s="44"/>
      <c r="AH606" s="44"/>
      <c r="AI606" s="44"/>
      <c r="AJ606" s="44"/>
      <c r="AK606" s="44"/>
      <c r="AL606" s="44"/>
    </row>
    <row r="607">
      <c r="A607" s="128"/>
      <c r="B607" s="44"/>
      <c r="C607" s="129"/>
      <c r="D607" s="44"/>
      <c r="E607" s="130"/>
      <c r="F607" s="99"/>
      <c r="G607" s="44"/>
      <c r="H607" s="44"/>
      <c r="I607" s="44"/>
      <c r="J607" s="44"/>
      <c r="K607" s="44"/>
      <c r="L607" s="44"/>
      <c r="M607" s="44"/>
      <c r="N607" s="44"/>
      <c r="O607" s="44"/>
      <c r="P607" s="44"/>
      <c r="Q607" s="44"/>
      <c r="R607" s="132"/>
      <c r="S607" s="44"/>
      <c r="T607" s="99"/>
      <c r="U607" s="99"/>
      <c r="V607" s="95"/>
      <c r="W607" s="44"/>
      <c r="X607" s="95"/>
      <c r="Y607" s="44"/>
      <c r="Z607" s="44"/>
      <c r="AA607" s="44"/>
      <c r="AB607" s="44"/>
      <c r="AC607" s="44"/>
      <c r="AD607" s="44"/>
      <c r="AE607" s="44"/>
      <c r="AF607" s="44"/>
      <c r="AG607" s="44"/>
      <c r="AH607" s="44"/>
      <c r="AI607" s="44"/>
      <c r="AJ607" s="44"/>
      <c r="AK607" s="44"/>
      <c r="AL607" s="44"/>
    </row>
    <row r="608">
      <c r="A608" s="128"/>
      <c r="B608" s="44"/>
      <c r="C608" s="129"/>
      <c r="D608" s="44"/>
      <c r="E608" s="130"/>
      <c r="F608" s="99"/>
      <c r="G608" s="44"/>
      <c r="H608" s="44"/>
      <c r="I608" s="44"/>
      <c r="J608" s="44"/>
      <c r="K608" s="44"/>
      <c r="L608" s="44"/>
      <c r="M608" s="44"/>
      <c r="N608" s="44"/>
      <c r="O608" s="44"/>
      <c r="P608" s="44"/>
      <c r="Q608" s="44"/>
      <c r="R608" s="132"/>
      <c r="S608" s="44"/>
      <c r="T608" s="99"/>
      <c r="U608" s="99"/>
      <c r="V608" s="95"/>
      <c r="W608" s="44"/>
      <c r="X608" s="95"/>
      <c r="Y608" s="44"/>
      <c r="Z608" s="44"/>
      <c r="AA608" s="44"/>
      <c r="AB608" s="44"/>
      <c r="AC608" s="44"/>
      <c r="AD608" s="44"/>
      <c r="AE608" s="44"/>
      <c r="AF608" s="44"/>
      <c r="AG608" s="44"/>
      <c r="AH608" s="44"/>
      <c r="AI608" s="44"/>
      <c r="AJ608" s="44"/>
      <c r="AK608" s="44"/>
      <c r="AL608" s="44"/>
    </row>
    <row r="609">
      <c r="A609" s="128"/>
      <c r="B609" s="44"/>
      <c r="C609" s="129"/>
      <c r="D609" s="44"/>
      <c r="E609" s="130"/>
      <c r="F609" s="99"/>
      <c r="G609" s="44"/>
      <c r="H609" s="44"/>
      <c r="I609" s="44"/>
      <c r="J609" s="44"/>
      <c r="K609" s="44"/>
      <c r="L609" s="44"/>
      <c r="M609" s="44"/>
      <c r="N609" s="44"/>
      <c r="O609" s="44"/>
      <c r="P609" s="44"/>
      <c r="Q609" s="44"/>
      <c r="R609" s="132"/>
      <c r="S609" s="44"/>
      <c r="T609" s="99"/>
      <c r="U609" s="99"/>
      <c r="V609" s="95"/>
      <c r="W609" s="44"/>
      <c r="X609" s="95"/>
      <c r="Y609" s="44"/>
      <c r="Z609" s="44"/>
      <c r="AA609" s="44"/>
      <c r="AB609" s="44"/>
      <c r="AC609" s="44"/>
      <c r="AD609" s="44"/>
      <c r="AE609" s="44"/>
      <c r="AF609" s="44"/>
      <c r="AG609" s="44"/>
      <c r="AH609" s="44"/>
      <c r="AI609" s="44"/>
      <c r="AJ609" s="44"/>
      <c r="AK609" s="44"/>
      <c r="AL609" s="44"/>
    </row>
    <row r="610">
      <c r="A610" s="128"/>
      <c r="B610" s="44"/>
      <c r="C610" s="129"/>
      <c r="D610" s="44"/>
      <c r="E610" s="130"/>
      <c r="F610" s="99"/>
      <c r="G610" s="44"/>
      <c r="H610" s="44"/>
      <c r="I610" s="44"/>
      <c r="J610" s="44"/>
      <c r="K610" s="44"/>
      <c r="L610" s="44"/>
      <c r="M610" s="44"/>
      <c r="N610" s="44"/>
      <c r="O610" s="44"/>
      <c r="P610" s="44"/>
      <c r="Q610" s="44"/>
      <c r="R610" s="132"/>
      <c r="S610" s="44"/>
      <c r="T610" s="99"/>
      <c r="U610" s="99"/>
      <c r="V610" s="95"/>
      <c r="W610" s="44"/>
      <c r="X610" s="95"/>
      <c r="Y610" s="44"/>
      <c r="Z610" s="44"/>
      <c r="AA610" s="44"/>
      <c r="AB610" s="44"/>
      <c r="AC610" s="44"/>
      <c r="AD610" s="44"/>
      <c r="AE610" s="44"/>
      <c r="AF610" s="44"/>
      <c r="AG610" s="44"/>
      <c r="AH610" s="44"/>
      <c r="AI610" s="44"/>
      <c r="AJ610" s="44"/>
      <c r="AK610" s="44"/>
      <c r="AL610" s="44"/>
    </row>
    <row r="611">
      <c r="A611" s="128"/>
      <c r="B611" s="44"/>
      <c r="C611" s="129"/>
      <c r="D611" s="44"/>
      <c r="E611" s="130"/>
      <c r="F611" s="99"/>
      <c r="G611" s="44"/>
      <c r="H611" s="44"/>
      <c r="I611" s="44"/>
      <c r="J611" s="44"/>
      <c r="K611" s="44"/>
      <c r="L611" s="44"/>
      <c r="M611" s="44"/>
      <c r="N611" s="44"/>
      <c r="O611" s="44"/>
      <c r="P611" s="44"/>
      <c r="Q611" s="44"/>
      <c r="R611" s="132"/>
      <c r="S611" s="44"/>
      <c r="T611" s="99"/>
      <c r="U611" s="99"/>
      <c r="V611" s="95"/>
      <c r="W611" s="44"/>
      <c r="X611" s="95"/>
      <c r="Y611" s="44"/>
      <c r="Z611" s="44"/>
      <c r="AA611" s="44"/>
      <c r="AB611" s="44"/>
      <c r="AC611" s="44"/>
      <c r="AD611" s="44"/>
      <c r="AE611" s="44"/>
      <c r="AF611" s="44"/>
      <c r="AG611" s="44"/>
      <c r="AH611" s="44"/>
      <c r="AI611" s="44"/>
      <c r="AJ611" s="44"/>
      <c r="AK611" s="44"/>
      <c r="AL611" s="44"/>
    </row>
    <row r="612">
      <c r="A612" s="128"/>
      <c r="B612" s="44"/>
      <c r="C612" s="129"/>
      <c r="D612" s="44"/>
      <c r="E612" s="130"/>
      <c r="F612" s="99"/>
      <c r="G612" s="44"/>
      <c r="H612" s="44"/>
      <c r="I612" s="44"/>
      <c r="J612" s="44"/>
      <c r="K612" s="44"/>
      <c r="L612" s="44"/>
      <c r="M612" s="44"/>
      <c r="N612" s="44"/>
      <c r="O612" s="44"/>
      <c r="P612" s="44"/>
      <c r="Q612" s="44"/>
      <c r="R612" s="132"/>
      <c r="S612" s="44"/>
      <c r="T612" s="99"/>
      <c r="U612" s="99"/>
      <c r="V612" s="95"/>
      <c r="W612" s="44"/>
      <c r="X612" s="95"/>
      <c r="Y612" s="44"/>
      <c r="Z612" s="44"/>
      <c r="AA612" s="44"/>
      <c r="AB612" s="44"/>
      <c r="AC612" s="44"/>
      <c r="AD612" s="44"/>
      <c r="AE612" s="44"/>
      <c r="AF612" s="44"/>
      <c r="AG612" s="44"/>
      <c r="AH612" s="44"/>
      <c r="AI612" s="44"/>
      <c r="AJ612" s="44"/>
      <c r="AK612" s="44"/>
      <c r="AL612" s="44"/>
    </row>
    <row r="613">
      <c r="A613" s="128"/>
      <c r="B613" s="44"/>
      <c r="C613" s="129"/>
      <c r="D613" s="44"/>
      <c r="E613" s="130"/>
      <c r="F613" s="99"/>
      <c r="G613" s="44"/>
      <c r="H613" s="44"/>
      <c r="I613" s="44"/>
      <c r="J613" s="44"/>
      <c r="K613" s="44"/>
      <c r="L613" s="44"/>
      <c r="M613" s="44"/>
      <c r="N613" s="44"/>
      <c r="O613" s="44"/>
      <c r="P613" s="44"/>
      <c r="Q613" s="44"/>
      <c r="R613" s="132"/>
      <c r="S613" s="44"/>
      <c r="T613" s="99"/>
      <c r="U613" s="99"/>
      <c r="V613" s="95"/>
      <c r="W613" s="44"/>
      <c r="X613" s="95"/>
      <c r="Y613" s="44"/>
      <c r="Z613" s="44"/>
      <c r="AA613" s="44"/>
      <c r="AB613" s="44"/>
      <c r="AC613" s="44"/>
      <c r="AD613" s="44"/>
      <c r="AE613" s="44"/>
      <c r="AF613" s="44"/>
      <c r="AG613" s="44"/>
      <c r="AH613" s="44"/>
      <c r="AI613" s="44"/>
      <c r="AJ613" s="44"/>
      <c r="AK613" s="44"/>
      <c r="AL613" s="44"/>
    </row>
    <row r="614">
      <c r="A614" s="128"/>
      <c r="B614" s="44"/>
      <c r="C614" s="129"/>
      <c r="D614" s="44"/>
      <c r="E614" s="130"/>
      <c r="F614" s="99"/>
      <c r="G614" s="44"/>
      <c r="H614" s="44"/>
      <c r="I614" s="44"/>
      <c r="J614" s="44"/>
      <c r="K614" s="44"/>
      <c r="L614" s="44"/>
      <c r="M614" s="44"/>
      <c r="N614" s="44"/>
      <c r="O614" s="44"/>
      <c r="P614" s="44"/>
      <c r="Q614" s="44"/>
      <c r="R614" s="132"/>
      <c r="S614" s="44"/>
      <c r="T614" s="99"/>
      <c r="U614" s="99"/>
      <c r="V614" s="95"/>
      <c r="W614" s="44"/>
      <c r="X614" s="95"/>
      <c r="Y614" s="44"/>
      <c r="Z614" s="44"/>
      <c r="AA614" s="44"/>
      <c r="AB614" s="44"/>
      <c r="AC614" s="44"/>
      <c r="AD614" s="44"/>
      <c r="AE614" s="44"/>
      <c r="AF614" s="44"/>
      <c r="AG614" s="44"/>
      <c r="AH614" s="44"/>
      <c r="AI614" s="44"/>
      <c r="AJ614" s="44"/>
      <c r="AK614" s="44"/>
      <c r="AL614" s="44"/>
    </row>
    <row r="615">
      <c r="A615" s="128"/>
      <c r="B615" s="44"/>
      <c r="C615" s="129"/>
      <c r="D615" s="44"/>
      <c r="E615" s="130"/>
      <c r="F615" s="99"/>
      <c r="G615" s="44"/>
      <c r="H615" s="44"/>
      <c r="I615" s="44"/>
      <c r="J615" s="44"/>
      <c r="K615" s="44"/>
      <c r="L615" s="44"/>
      <c r="M615" s="44"/>
      <c r="N615" s="44"/>
      <c r="O615" s="44"/>
      <c r="P615" s="44"/>
      <c r="Q615" s="44"/>
      <c r="R615" s="132"/>
      <c r="S615" s="44"/>
      <c r="T615" s="99"/>
      <c r="U615" s="99"/>
      <c r="V615" s="95"/>
      <c r="W615" s="44"/>
      <c r="X615" s="95"/>
      <c r="Y615" s="44"/>
      <c r="Z615" s="44"/>
      <c r="AA615" s="44"/>
      <c r="AB615" s="44"/>
      <c r="AC615" s="44"/>
      <c r="AD615" s="44"/>
      <c r="AE615" s="44"/>
      <c r="AF615" s="44"/>
      <c r="AG615" s="44"/>
      <c r="AH615" s="44"/>
      <c r="AI615" s="44"/>
      <c r="AJ615" s="44"/>
      <c r="AK615" s="44"/>
      <c r="AL615" s="44"/>
    </row>
    <row r="616">
      <c r="A616" s="128"/>
      <c r="B616" s="44"/>
      <c r="C616" s="129"/>
      <c r="D616" s="44"/>
      <c r="E616" s="130"/>
      <c r="F616" s="99"/>
      <c r="G616" s="44"/>
      <c r="H616" s="44"/>
      <c r="I616" s="44"/>
      <c r="J616" s="44"/>
      <c r="K616" s="44"/>
      <c r="L616" s="44"/>
      <c r="M616" s="44"/>
      <c r="N616" s="44"/>
      <c r="O616" s="44"/>
      <c r="P616" s="44"/>
      <c r="Q616" s="44"/>
      <c r="R616" s="132"/>
      <c r="S616" s="44"/>
      <c r="T616" s="99"/>
      <c r="U616" s="99"/>
      <c r="V616" s="95"/>
      <c r="W616" s="44"/>
      <c r="X616" s="95"/>
      <c r="Y616" s="44"/>
      <c r="Z616" s="44"/>
      <c r="AA616" s="44"/>
      <c r="AB616" s="44"/>
      <c r="AC616" s="44"/>
      <c r="AD616" s="44"/>
      <c r="AE616" s="44"/>
      <c r="AF616" s="44"/>
      <c r="AG616" s="44"/>
      <c r="AH616" s="44"/>
      <c r="AI616" s="44"/>
      <c r="AJ616" s="44"/>
      <c r="AK616" s="44"/>
      <c r="AL616" s="44"/>
    </row>
    <row r="617">
      <c r="A617" s="128"/>
      <c r="B617" s="44"/>
      <c r="C617" s="129"/>
      <c r="D617" s="44"/>
      <c r="E617" s="130"/>
      <c r="F617" s="99"/>
      <c r="G617" s="44"/>
      <c r="H617" s="44"/>
      <c r="I617" s="44"/>
      <c r="J617" s="44"/>
      <c r="K617" s="44"/>
      <c r="L617" s="44"/>
      <c r="M617" s="44"/>
      <c r="N617" s="44"/>
      <c r="O617" s="44"/>
      <c r="P617" s="44"/>
      <c r="Q617" s="44"/>
      <c r="R617" s="132"/>
      <c r="S617" s="44"/>
      <c r="T617" s="99"/>
      <c r="U617" s="99"/>
      <c r="V617" s="95"/>
      <c r="W617" s="44"/>
      <c r="X617" s="95"/>
      <c r="Y617" s="44"/>
      <c r="Z617" s="44"/>
      <c r="AA617" s="44"/>
      <c r="AB617" s="44"/>
      <c r="AC617" s="44"/>
      <c r="AD617" s="44"/>
      <c r="AE617" s="44"/>
      <c r="AF617" s="44"/>
      <c r="AG617" s="44"/>
      <c r="AH617" s="44"/>
      <c r="AI617" s="44"/>
      <c r="AJ617" s="44"/>
      <c r="AK617" s="44"/>
      <c r="AL617" s="44"/>
    </row>
    <row r="618">
      <c r="A618" s="128"/>
      <c r="B618" s="44"/>
      <c r="C618" s="129"/>
      <c r="D618" s="44"/>
      <c r="E618" s="130"/>
      <c r="F618" s="99"/>
      <c r="G618" s="44"/>
      <c r="H618" s="44"/>
      <c r="I618" s="44"/>
      <c r="J618" s="44"/>
      <c r="K618" s="44"/>
      <c r="L618" s="44"/>
      <c r="M618" s="44"/>
      <c r="N618" s="44"/>
      <c r="O618" s="44"/>
      <c r="P618" s="44"/>
      <c r="Q618" s="44"/>
      <c r="R618" s="132"/>
      <c r="S618" s="44"/>
      <c r="T618" s="99"/>
      <c r="U618" s="99"/>
      <c r="V618" s="95"/>
      <c r="W618" s="44"/>
      <c r="X618" s="95"/>
      <c r="Y618" s="44"/>
      <c r="Z618" s="44"/>
      <c r="AA618" s="44"/>
      <c r="AB618" s="44"/>
      <c r="AC618" s="44"/>
      <c r="AD618" s="44"/>
      <c r="AE618" s="44"/>
      <c r="AF618" s="44"/>
      <c r="AG618" s="44"/>
      <c r="AH618" s="44"/>
      <c r="AI618" s="44"/>
      <c r="AJ618" s="44"/>
      <c r="AK618" s="44"/>
      <c r="AL618" s="44"/>
    </row>
    <row r="619">
      <c r="A619" s="128"/>
      <c r="B619" s="44"/>
      <c r="C619" s="129"/>
      <c r="D619" s="44"/>
      <c r="E619" s="130"/>
      <c r="F619" s="99"/>
      <c r="G619" s="44"/>
      <c r="H619" s="44"/>
      <c r="I619" s="44"/>
      <c r="J619" s="44"/>
      <c r="K619" s="44"/>
      <c r="L619" s="44"/>
      <c r="M619" s="44"/>
      <c r="N619" s="44"/>
      <c r="O619" s="44"/>
      <c r="P619" s="44"/>
      <c r="Q619" s="44"/>
      <c r="R619" s="132"/>
      <c r="S619" s="44"/>
      <c r="T619" s="99"/>
      <c r="U619" s="99"/>
      <c r="V619" s="95"/>
      <c r="W619" s="44"/>
      <c r="X619" s="95"/>
      <c r="Y619" s="44"/>
      <c r="Z619" s="44"/>
      <c r="AA619" s="44"/>
      <c r="AB619" s="44"/>
      <c r="AC619" s="44"/>
      <c r="AD619" s="44"/>
      <c r="AE619" s="44"/>
      <c r="AF619" s="44"/>
      <c r="AG619" s="44"/>
      <c r="AH619" s="44"/>
      <c r="AI619" s="44"/>
      <c r="AJ619" s="44"/>
      <c r="AK619" s="44"/>
      <c r="AL619" s="44"/>
    </row>
    <row r="620">
      <c r="A620" s="128"/>
      <c r="B620" s="44"/>
      <c r="C620" s="129"/>
      <c r="D620" s="44"/>
      <c r="E620" s="130"/>
      <c r="F620" s="99"/>
      <c r="G620" s="44"/>
      <c r="H620" s="44"/>
      <c r="I620" s="44"/>
      <c r="J620" s="44"/>
      <c r="K620" s="44"/>
      <c r="L620" s="44"/>
      <c r="M620" s="44"/>
      <c r="N620" s="44"/>
      <c r="O620" s="44"/>
      <c r="P620" s="44"/>
      <c r="Q620" s="44"/>
      <c r="R620" s="132"/>
      <c r="S620" s="44"/>
      <c r="T620" s="99"/>
      <c r="U620" s="99"/>
      <c r="V620" s="95"/>
      <c r="W620" s="44"/>
      <c r="X620" s="95"/>
      <c r="Y620" s="44"/>
      <c r="Z620" s="44"/>
      <c r="AA620" s="44"/>
      <c r="AB620" s="44"/>
      <c r="AC620" s="44"/>
      <c r="AD620" s="44"/>
      <c r="AE620" s="44"/>
      <c r="AF620" s="44"/>
      <c r="AG620" s="44"/>
      <c r="AH620" s="44"/>
      <c r="AI620" s="44"/>
      <c r="AJ620" s="44"/>
      <c r="AK620" s="44"/>
      <c r="AL620" s="44"/>
    </row>
    <row r="621">
      <c r="A621" s="128"/>
      <c r="B621" s="44"/>
      <c r="C621" s="129"/>
      <c r="D621" s="44"/>
      <c r="E621" s="130"/>
      <c r="F621" s="99"/>
      <c r="G621" s="44"/>
      <c r="H621" s="44"/>
      <c r="I621" s="44"/>
      <c r="J621" s="44"/>
      <c r="K621" s="44"/>
      <c r="L621" s="44"/>
      <c r="M621" s="44"/>
      <c r="N621" s="44"/>
      <c r="O621" s="44"/>
      <c r="P621" s="44"/>
      <c r="Q621" s="44"/>
      <c r="R621" s="132"/>
      <c r="S621" s="44"/>
      <c r="T621" s="99"/>
      <c r="U621" s="99"/>
      <c r="V621" s="95"/>
      <c r="W621" s="44"/>
      <c r="X621" s="95"/>
      <c r="Y621" s="44"/>
      <c r="Z621" s="44"/>
      <c r="AA621" s="44"/>
      <c r="AB621" s="44"/>
      <c r="AC621" s="44"/>
      <c r="AD621" s="44"/>
      <c r="AE621" s="44"/>
      <c r="AF621" s="44"/>
      <c r="AG621" s="44"/>
      <c r="AH621" s="44"/>
      <c r="AI621" s="44"/>
      <c r="AJ621" s="44"/>
      <c r="AK621" s="44"/>
      <c r="AL621" s="44"/>
    </row>
    <row r="622">
      <c r="A622" s="128"/>
      <c r="B622" s="44"/>
      <c r="C622" s="129"/>
      <c r="D622" s="44"/>
      <c r="E622" s="130"/>
      <c r="F622" s="99"/>
      <c r="G622" s="44"/>
      <c r="H622" s="44"/>
      <c r="I622" s="44"/>
      <c r="J622" s="44"/>
      <c r="K622" s="44"/>
      <c r="L622" s="44"/>
      <c r="M622" s="44"/>
      <c r="N622" s="44"/>
      <c r="O622" s="44"/>
      <c r="P622" s="44"/>
      <c r="Q622" s="44"/>
      <c r="R622" s="132"/>
      <c r="S622" s="44"/>
      <c r="T622" s="99"/>
      <c r="U622" s="99"/>
      <c r="V622" s="95"/>
      <c r="W622" s="44"/>
      <c r="X622" s="95"/>
      <c r="Y622" s="44"/>
      <c r="Z622" s="44"/>
      <c r="AA622" s="44"/>
      <c r="AB622" s="44"/>
      <c r="AC622" s="44"/>
      <c r="AD622" s="44"/>
      <c r="AE622" s="44"/>
      <c r="AF622" s="44"/>
      <c r="AG622" s="44"/>
      <c r="AH622" s="44"/>
      <c r="AI622" s="44"/>
      <c r="AJ622" s="44"/>
      <c r="AK622" s="44"/>
      <c r="AL622" s="44"/>
    </row>
    <row r="623">
      <c r="A623" s="128"/>
      <c r="B623" s="44"/>
      <c r="C623" s="129"/>
      <c r="D623" s="44"/>
      <c r="E623" s="130"/>
      <c r="F623" s="99"/>
      <c r="G623" s="44"/>
      <c r="H623" s="44"/>
      <c r="I623" s="44"/>
      <c r="J623" s="44"/>
      <c r="K623" s="44"/>
      <c r="L623" s="44"/>
      <c r="M623" s="44"/>
      <c r="N623" s="44"/>
      <c r="O623" s="44"/>
      <c r="P623" s="44"/>
      <c r="Q623" s="44"/>
      <c r="R623" s="132"/>
      <c r="S623" s="44"/>
      <c r="T623" s="99"/>
      <c r="U623" s="99"/>
      <c r="V623" s="95"/>
      <c r="W623" s="44"/>
      <c r="X623" s="95"/>
      <c r="Y623" s="44"/>
      <c r="Z623" s="44"/>
      <c r="AA623" s="44"/>
      <c r="AB623" s="44"/>
      <c r="AC623" s="44"/>
      <c r="AD623" s="44"/>
      <c r="AE623" s="44"/>
      <c r="AF623" s="44"/>
      <c r="AG623" s="44"/>
      <c r="AH623" s="44"/>
      <c r="AI623" s="44"/>
      <c r="AJ623" s="44"/>
      <c r="AK623" s="44"/>
      <c r="AL623" s="44"/>
    </row>
    <row r="624">
      <c r="A624" s="128"/>
      <c r="B624" s="44"/>
      <c r="C624" s="129"/>
      <c r="D624" s="44"/>
      <c r="E624" s="130"/>
      <c r="F624" s="99"/>
      <c r="G624" s="44"/>
      <c r="H624" s="44"/>
      <c r="I624" s="44"/>
      <c r="J624" s="44"/>
      <c r="K624" s="44"/>
      <c r="L624" s="44"/>
      <c r="M624" s="44"/>
      <c r="N624" s="44"/>
      <c r="O624" s="44"/>
      <c r="P624" s="44"/>
      <c r="Q624" s="44"/>
      <c r="R624" s="132"/>
      <c r="S624" s="44"/>
      <c r="T624" s="99"/>
      <c r="U624" s="99"/>
      <c r="V624" s="95"/>
      <c r="W624" s="44"/>
      <c r="X624" s="95"/>
      <c r="Y624" s="44"/>
      <c r="Z624" s="44"/>
      <c r="AA624" s="44"/>
      <c r="AB624" s="44"/>
      <c r="AC624" s="44"/>
      <c r="AD624" s="44"/>
      <c r="AE624" s="44"/>
      <c r="AF624" s="44"/>
      <c r="AG624" s="44"/>
      <c r="AH624" s="44"/>
      <c r="AI624" s="44"/>
      <c r="AJ624" s="44"/>
      <c r="AK624" s="44"/>
      <c r="AL624" s="44"/>
    </row>
    <row r="625">
      <c r="A625" s="128"/>
      <c r="B625" s="44"/>
      <c r="C625" s="129"/>
      <c r="D625" s="44"/>
      <c r="E625" s="130"/>
      <c r="F625" s="99"/>
      <c r="G625" s="44"/>
      <c r="H625" s="44"/>
      <c r="I625" s="44"/>
      <c r="J625" s="44"/>
      <c r="K625" s="44"/>
      <c r="L625" s="44"/>
      <c r="M625" s="44"/>
      <c r="N625" s="44"/>
      <c r="O625" s="44"/>
      <c r="P625" s="44"/>
      <c r="Q625" s="44"/>
      <c r="R625" s="132"/>
      <c r="S625" s="44"/>
      <c r="T625" s="99"/>
      <c r="U625" s="99"/>
      <c r="V625" s="95"/>
      <c r="W625" s="44"/>
      <c r="X625" s="95"/>
      <c r="Y625" s="44"/>
      <c r="Z625" s="44"/>
      <c r="AA625" s="44"/>
      <c r="AB625" s="44"/>
      <c r="AC625" s="44"/>
      <c r="AD625" s="44"/>
      <c r="AE625" s="44"/>
      <c r="AF625" s="44"/>
      <c r="AG625" s="44"/>
      <c r="AH625" s="44"/>
      <c r="AI625" s="44"/>
      <c r="AJ625" s="44"/>
      <c r="AK625" s="44"/>
      <c r="AL625" s="44"/>
    </row>
    <row r="626">
      <c r="A626" s="128"/>
      <c r="B626" s="44"/>
      <c r="C626" s="129"/>
      <c r="D626" s="44"/>
      <c r="E626" s="130"/>
      <c r="F626" s="99"/>
      <c r="G626" s="44"/>
      <c r="H626" s="44"/>
      <c r="I626" s="44"/>
      <c r="J626" s="44"/>
      <c r="K626" s="44"/>
      <c r="L626" s="44"/>
      <c r="M626" s="44"/>
      <c r="N626" s="44"/>
      <c r="O626" s="44"/>
      <c r="P626" s="44"/>
      <c r="Q626" s="44"/>
      <c r="R626" s="132"/>
      <c r="S626" s="44"/>
      <c r="T626" s="99"/>
      <c r="U626" s="99"/>
      <c r="V626" s="95"/>
      <c r="W626" s="44"/>
      <c r="X626" s="95"/>
      <c r="Y626" s="44"/>
      <c r="Z626" s="44"/>
      <c r="AA626" s="44"/>
      <c r="AB626" s="44"/>
      <c r="AC626" s="44"/>
      <c r="AD626" s="44"/>
      <c r="AE626" s="44"/>
      <c r="AF626" s="44"/>
      <c r="AG626" s="44"/>
      <c r="AH626" s="44"/>
      <c r="AI626" s="44"/>
      <c r="AJ626" s="44"/>
      <c r="AK626" s="44"/>
      <c r="AL626" s="44"/>
    </row>
    <row r="627">
      <c r="A627" s="128"/>
      <c r="B627" s="44"/>
      <c r="C627" s="129"/>
      <c r="D627" s="44"/>
      <c r="E627" s="130"/>
      <c r="F627" s="99"/>
      <c r="G627" s="44"/>
      <c r="H627" s="44"/>
      <c r="I627" s="44"/>
      <c r="J627" s="44"/>
      <c r="K627" s="44"/>
      <c r="L627" s="44"/>
      <c r="M627" s="44"/>
      <c r="N627" s="44"/>
      <c r="O627" s="44"/>
      <c r="P627" s="44"/>
      <c r="Q627" s="44"/>
      <c r="R627" s="132"/>
      <c r="S627" s="44"/>
      <c r="T627" s="99"/>
      <c r="U627" s="99"/>
      <c r="V627" s="95"/>
      <c r="W627" s="44"/>
      <c r="X627" s="95"/>
      <c r="Y627" s="44"/>
      <c r="Z627" s="44"/>
      <c r="AA627" s="44"/>
      <c r="AB627" s="44"/>
      <c r="AC627" s="44"/>
      <c r="AD627" s="44"/>
      <c r="AE627" s="44"/>
      <c r="AF627" s="44"/>
      <c r="AG627" s="44"/>
      <c r="AH627" s="44"/>
      <c r="AI627" s="44"/>
      <c r="AJ627" s="44"/>
      <c r="AK627" s="44"/>
      <c r="AL627" s="44"/>
    </row>
    <row r="628">
      <c r="A628" s="128"/>
      <c r="B628" s="44"/>
      <c r="C628" s="129"/>
      <c r="D628" s="44"/>
      <c r="E628" s="130"/>
      <c r="F628" s="99"/>
      <c r="G628" s="44"/>
      <c r="H628" s="44"/>
      <c r="I628" s="44"/>
      <c r="J628" s="44"/>
      <c r="K628" s="44"/>
      <c r="L628" s="44"/>
      <c r="M628" s="44"/>
      <c r="N628" s="44"/>
      <c r="O628" s="44"/>
      <c r="P628" s="44"/>
      <c r="Q628" s="44"/>
      <c r="R628" s="132"/>
      <c r="S628" s="44"/>
      <c r="T628" s="99"/>
      <c r="U628" s="99"/>
      <c r="V628" s="95"/>
      <c r="W628" s="44"/>
      <c r="X628" s="95"/>
      <c r="Y628" s="44"/>
      <c r="Z628" s="44"/>
      <c r="AA628" s="44"/>
      <c r="AB628" s="44"/>
      <c r="AC628" s="44"/>
      <c r="AD628" s="44"/>
      <c r="AE628" s="44"/>
      <c r="AF628" s="44"/>
      <c r="AG628" s="44"/>
      <c r="AH628" s="44"/>
      <c r="AI628" s="44"/>
      <c r="AJ628" s="44"/>
      <c r="AK628" s="44"/>
      <c r="AL628" s="44"/>
    </row>
    <row r="629">
      <c r="A629" s="128"/>
      <c r="B629" s="44"/>
      <c r="C629" s="129"/>
      <c r="D629" s="44"/>
      <c r="E629" s="130"/>
      <c r="F629" s="99"/>
      <c r="G629" s="44"/>
      <c r="H629" s="44"/>
      <c r="I629" s="44"/>
      <c r="J629" s="44"/>
      <c r="K629" s="44"/>
      <c r="L629" s="44"/>
      <c r="M629" s="44"/>
      <c r="N629" s="44"/>
      <c r="O629" s="44"/>
      <c r="P629" s="44"/>
      <c r="Q629" s="44"/>
      <c r="R629" s="132"/>
      <c r="S629" s="44"/>
      <c r="T629" s="99"/>
      <c r="U629" s="99"/>
      <c r="V629" s="95"/>
      <c r="W629" s="44"/>
      <c r="X629" s="95"/>
      <c r="Y629" s="44"/>
      <c r="Z629" s="44"/>
      <c r="AA629" s="44"/>
      <c r="AB629" s="44"/>
      <c r="AC629" s="44"/>
      <c r="AD629" s="44"/>
      <c r="AE629" s="44"/>
      <c r="AF629" s="44"/>
      <c r="AG629" s="44"/>
      <c r="AH629" s="44"/>
      <c r="AI629" s="44"/>
      <c r="AJ629" s="44"/>
      <c r="AK629" s="44"/>
      <c r="AL629" s="44"/>
    </row>
    <row r="630">
      <c r="A630" s="128"/>
      <c r="B630" s="44"/>
      <c r="C630" s="129"/>
      <c r="D630" s="44"/>
      <c r="E630" s="130"/>
      <c r="F630" s="99"/>
      <c r="G630" s="44"/>
      <c r="H630" s="44"/>
      <c r="I630" s="44"/>
      <c r="J630" s="44"/>
      <c r="K630" s="44"/>
      <c r="L630" s="44"/>
      <c r="M630" s="44"/>
      <c r="N630" s="44"/>
      <c r="O630" s="44"/>
      <c r="P630" s="44"/>
      <c r="Q630" s="44"/>
      <c r="R630" s="132"/>
      <c r="S630" s="44"/>
      <c r="T630" s="99"/>
      <c r="U630" s="99"/>
      <c r="V630" s="95"/>
      <c r="W630" s="44"/>
      <c r="X630" s="95"/>
      <c r="Y630" s="44"/>
      <c r="Z630" s="44"/>
      <c r="AA630" s="44"/>
      <c r="AB630" s="44"/>
      <c r="AC630" s="44"/>
      <c r="AD630" s="44"/>
      <c r="AE630" s="44"/>
      <c r="AF630" s="44"/>
      <c r="AG630" s="44"/>
      <c r="AH630" s="44"/>
      <c r="AI630" s="44"/>
      <c r="AJ630" s="44"/>
      <c r="AK630" s="44"/>
      <c r="AL630" s="44"/>
    </row>
    <row r="631">
      <c r="A631" s="128"/>
      <c r="B631" s="44"/>
      <c r="C631" s="129"/>
      <c r="D631" s="44"/>
      <c r="E631" s="130"/>
      <c r="F631" s="99"/>
      <c r="G631" s="44"/>
      <c r="H631" s="44"/>
      <c r="I631" s="44"/>
      <c r="J631" s="44"/>
      <c r="K631" s="44"/>
      <c r="L631" s="44"/>
      <c r="M631" s="44"/>
      <c r="N631" s="44"/>
      <c r="O631" s="44"/>
      <c r="P631" s="44"/>
      <c r="Q631" s="44"/>
      <c r="R631" s="132"/>
      <c r="S631" s="44"/>
      <c r="T631" s="99"/>
      <c r="U631" s="99"/>
      <c r="V631" s="95"/>
      <c r="W631" s="44"/>
      <c r="X631" s="95"/>
      <c r="Y631" s="44"/>
      <c r="Z631" s="44"/>
      <c r="AA631" s="44"/>
      <c r="AB631" s="44"/>
      <c r="AC631" s="44"/>
      <c r="AD631" s="44"/>
      <c r="AE631" s="44"/>
      <c r="AF631" s="44"/>
      <c r="AG631" s="44"/>
      <c r="AH631" s="44"/>
      <c r="AI631" s="44"/>
      <c r="AJ631" s="44"/>
      <c r="AK631" s="44"/>
      <c r="AL631" s="44"/>
    </row>
    <row r="632">
      <c r="A632" s="128"/>
      <c r="B632" s="44"/>
      <c r="C632" s="129"/>
      <c r="D632" s="44"/>
      <c r="E632" s="130"/>
      <c r="F632" s="99"/>
      <c r="G632" s="44"/>
      <c r="H632" s="44"/>
      <c r="I632" s="44"/>
      <c r="J632" s="44"/>
      <c r="K632" s="44"/>
      <c r="L632" s="44"/>
      <c r="M632" s="44"/>
      <c r="N632" s="44"/>
      <c r="O632" s="44"/>
      <c r="P632" s="44"/>
      <c r="Q632" s="44"/>
      <c r="R632" s="132"/>
      <c r="S632" s="44"/>
      <c r="T632" s="99"/>
      <c r="U632" s="99"/>
      <c r="V632" s="95"/>
      <c r="W632" s="44"/>
      <c r="X632" s="95"/>
      <c r="Y632" s="44"/>
      <c r="Z632" s="44"/>
      <c r="AA632" s="44"/>
      <c r="AB632" s="44"/>
      <c r="AC632" s="44"/>
      <c r="AD632" s="44"/>
      <c r="AE632" s="44"/>
      <c r="AF632" s="44"/>
      <c r="AG632" s="44"/>
      <c r="AH632" s="44"/>
      <c r="AI632" s="44"/>
      <c r="AJ632" s="44"/>
      <c r="AK632" s="44"/>
      <c r="AL632" s="44"/>
    </row>
    <row r="633">
      <c r="A633" s="128"/>
      <c r="B633" s="44"/>
      <c r="C633" s="129"/>
      <c r="D633" s="44"/>
      <c r="E633" s="130"/>
      <c r="F633" s="99"/>
      <c r="G633" s="44"/>
      <c r="H633" s="44"/>
      <c r="I633" s="44"/>
      <c r="J633" s="44"/>
      <c r="K633" s="44"/>
      <c r="L633" s="44"/>
      <c r="M633" s="44"/>
      <c r="N633" s="44"/>
      <c r="O633" s="44"/>
      <c r="P633" s="44"/>
      <c r="Q633" s="44"/>
      <c r="R633" s="132"/>
      <c r="S633" s="44"/>
      <c r="T633" s="99"/>
      <c r="U633" s="99"/>
      <c r="V633" s="95"/>
      <c r="W633" s="44"/>
      <c r="X633" s="95"/>
      <c r="Y633" s="44"/>
      <c r="Z633" s="44"/>
      <c r="AA633" s="44"/>
      <c r="AB633" s="44"/>
      <c r="AC633" s="44"/>
      <c r="AD633" s="44"/>
      <c r="AE633" s="44"/>
      <c r="AF633" s="44"/>
      <c r="AG633" s="44"/>
      <c r="AH633" s="44"/>
      <c r="AI633" s="44"/>
      <c r="AJ633" s="44"/>
      <c r="AK633" s="44"/>
      <c r="AL633" s="44"/>
    </row>
    <row r="634">
      <c r="A634" s="128"/>
      <c r="B634" s="44"/>
      <c r="C634" s="129"/>
      <c r="D634" s="44"/>
      <c r="E634" s="130"/>
      <c r="F634" s="99"/>
      <c r="G634" s="44"/>
      <c r="H634" s="44"/>
      <c r="I634" s="44"/>
      <c r="J634" s="44"/>
      <c r="K634" s="44"/>
      <c r="L634" s="44"/>
      <c r="M634" s="44"/>
      <c r="N634" s="44"/>
      <c r="O634" s="44"/>
      <c r="P634" s="44"/>
      <c r="Q634" s="44"/>
      <c r="R634" s="132"/>
      <c r="S634" s="44"/>
      <c r="T634" s="99"/>
      <c r="U634" s="99"/>
      <c r="V634" s="95"/>
      <c r="W634" s="44"/>
      <c r="X634" s="95"/>
      <c r="Y634" s="44"/>
      <c r="Z634" s="44"/>
      <c r="AA634" s="44"/>
      <c r="AB634" s="44"/>
      <c r="AC634" s="44"/>
      <c r="AD634" s="44"/>
      <c r="AE634" s="44"/>
      <c r="AF634" s="44"/>
      <c r="AG634" s="44"/>
      <c r="AH634" s="44"/>
      <c r="AI634" s="44"/>
      <c r="AJ634" s="44"/>
      <c r="AK634" s="44"/>
      <c r="AL634" s="44"/>
    </row>
    <row r="635">
      <c r="A635" s="128"/>
      <c r="B635" s="44"/>
      <c r="C635" s="129"/>
      <c r="D635" s="44"/>
      <c r="E635" s="130"/>
      <c r="F635" s="99"/>
      <c r="G635" s="44"/>
      <c r="H635" s="44"/>
      <c r="I635" s="44"/>
      <c r="J635" s="44"/>
      <c r="K635" s="44"/>
      <c r="L635" s="44"/>
      <c r="M635" s="44"/>
      <c r="N635" s="44"/>
      <c r="O635" s="44"/>
      <c r="P635" s="44"/>
      <c r="Q635" s="44"/>
      <c r="R635" s="132"/>
      <c r="S635" s="44"/>
      <c r="T635" s="99"/>
      <c r="U635" s="99"/>
      <c r="V635" s="95"/>
      <c r="W635" s="44"/>
      <c r="X635" s="95"/>
      <c r="Y635" s="44"/>
      <c r="Z635" s="44"/>
      <c r="AA635" s="44"/>
      <c r="AB635" s="44"/>
      <c r="AC635" s="44"/>
      <c r="AD635" s="44"/>
      <c r="AE635" s="44"/>
      <c r="AF635" s="44"/>
      <c r="AG635" s="44"/>
      <c r="AH635" s="44"/>
      <c r="AI635" s="44"/>
      <c r="AJ635" s="44"/>
      <c r="AK635" s="44"/>
      <c r="AL635" s="44"/>
    </row>
    <row r="636">
      <c r="A636" s="128"/>
      <c r="B636" s="44"/>
      <c r="C636" s="129"/>
      <c r="D636" s="44"/>
      <c r="E636" s="130"/>
      <c r="F636" s="99"/>
      <c r="G636" s="44"/>
      <c r="H636" s="44"/>
      <c r="I636" s="44"/>
      <c r="J636" s="44"/>
      <c r="K636" s="44"/>
      <c r="L636" s="44"/>
      <c r="M636" s="44"/>
      <c r="N636" s="44"/>
      <c r="O636" s="44"/>
      <c r="P636" s="44"/>
      <c r="Q636" s="44"/>
      <c r="R636" s="132"/>
      <c r="S636" s="44"/>
      <c r="T636" s="99"/>
      <c r="U636" s="99"/>
      <c r="V636" s="95"/>
      <c r="W636" s="44"/>
      <c r="X636" s="95"/>
      <c r="Y636" s="44"/>
      <c r="Z636" s="44"/>
      <c r="AA636" s="44"/>
      <c r="AB636" s="44"/>
      <c r="AC636" s="44"/>
      <c r="AD636" s="44"/>
      <c r="AE636" s="44"/>
      <c r="AF636" s="44"/>
      <c r="AG636" s="44"/>
      <c r="AH636" s="44"/>
      <c r="AI636" s="44"/>
      <c r="AJ636" s="44"/>
      <c r="AK636" s="44"/>
      <c r="AL636" s="44"/>
    </row>
    <row r="637">
      <c r="A637" s="128"/>
      <c r="B637" s="44"/>
      <c r="C637" s="129"/>
      <c r="D637" s="44"/>
      <c r="E637" s="130"/>
      <c r="F637" s="99"/>
      <c r="G637" s="44"/>
      <c r="H637" s="44"/>
      <c r="I637" s="44"/>
      <c r="J637" s="44"/>
      <c r="K637" s="44"/>
      <c r="L637" s="44"/>
      <c r="M637" s="44"/>
      <c r="N637" s="44"/>
      <c r="O637" s="44"/>
      <c r="P637" s="44"/>
      <c r="Q637" s="44"/>
      <c r="R637" s="132"/>
      <c r="S637" s="44"/>
      <c r="T637" s="99"/>
      <c r="U637" s="99"/>
      <c r="V637" s="95"/>
      <c r="W637" s="44"/>
      <c r="X637" s="95"/>
      <c r="Y637" s="44"/>
      <c r="Z637" s="44"/>
      <c r="AA637" s="44"/>
      <c r="AB637" s="44"/>
      <c r="AC637" s="44"/>
      <c r="AD637" s="44"/>
      <c r="AE637" s="44"/>
      <c r="AF637" s="44"/>
      <c r="AG637" s="44"/>
      <c r="AH637" s="44"/>
      <c r="AI637" s="44"/>
      <c r="AJ637" s="44"/>
      <c r="AK637" s="44"/>
      <c r="AL637" s="44"/>
    </row>
    <row r="638">
      <c r="A638" s="128"/>
      <c r="B638" s="44"/>
      <c r="C638" s="129"/>
      <c r="D638" s="44"/>
      <c r="E638" s="130"/>
      <c r="F638" s="99"/>
      <c r="G638" s="44"/>
      <c r="H638" s="44"/>
      <c r="I638" s="44"/>
      <c r="J638" s="44"/>
      <c r="K638" s="44"/>
      <c r="L638" s="44"/>
      <c r="M638" s="44"/>
      <c r="N638" s="44"/>
      <c r="O638" s="44"/>
      <c r="P638" s="44"/>
      <c r="Q638" s="44"/>
      <c r="R638" s="132"/>
      <c r="S638" s="44"/>
      <c r="T638" s="99"/>
      <c r="U638" s="99"/>
      <c r="V638" s="95"/>
      <c r="W638" s="44"/>
      <c r="X638" s="95"/>
      <c r="Y638" s="44"/>
      <c r="Z638" s="44"/>
      <c r="AA638" s="44"/>
      <c r="AB638" s="44"/>
      <c r="AC638" s="44"/>
      <c r="AD638" s="44"/>
      <c r="AE638" s="44"/>
      <c r="AF638" s="44"/>
      <c r="AG638" s="44"/>
      <c r="AH638" s="44"/>
      <c r="AI638" s="44"/>
      <c r="AJ638" s="44"/>
      <c r="AK638" s="44"/>
      <c r="AL638" s="44"/>
    </row>
    <row r="639">
      <c r="A639" s="128"/>
      <c r="B639" s="44"/>
      <c r="C639" s="129"/>
      <c r="D639" s="44"/>
      <c r="E639" s="130"/>
      <c r="F639" s="99"/>
      <c r="G639" s="44"/>
      <c r="H639" s="44"/>
      <c r="I639" s="44"/>
      <c r="J639" s="44"/>
      <c r="K639" s="44"/>
      <c r="L639" s="44"/>
      <c r="M639" s="44"/>
      <c r="N639" s="44"/>
      <c r="O639" s="44"/>
      <c r="P639" s="44"/>
      <c r="Q639" s="44"/>
      <c r="R639" s="132"/>
      <c r="S639" s="44"/>
      <c r="T639" s="99"/>
      <c r="U639" s="99"/>
      <c r="V639" s="95"/>
      <c r="W639" s="44"/>
      <c r="X639" s="95"/>
      <c r="Y639" s="44"/>
      <c r="Z639" s="44"/>
      <c r="AA639" s="44"/>
      <c r="AB639" s="44"/>
      <c r="AC639" s="44"/>
      <c r="AD639" s="44"/>
      <c r="AE639" s="44"/>
      <c r="AF639" s="44"/>
      <c r="AG639" s="44"/>
      <c r="AH639" s="44"/>
      <c r="AI639" s="44"/>
      <c r="AJ639" s="44"/>
      <c r="AK639" s="44"/>
      <c r="AL639" s="44"/>
    </row>
    <row r="640">
      <c r="A640" s="128"/>
      <c r="B640" s="44"/>
      <c r="C640" s="129"/>
      <c r="D640" s="44"/>
      <c r="E640" s="130"/>
      <c r="F640" s="99"/>
      <c r="G640" s="44"/>
      <c r="H640" s="44"/>
      <c r="I640" s="44"/>
      <c r="J640" s="44"/>
      <c r="K640" s="44"/>
      <c r="L640" s="44"/>
      <c r="M640" s="44"/>
      <c r="N640" s="44"/>
      <c r="O640" s="44"/>
      <c r="P640" s="44"/>
      <c r="Q640" s="44"/>
      <c r="R640" s="132"/>
      <c r="S640" s="44"/>
      <c r="T640" s="99"/>
      <c r="U640" s="99"/>
      <c r="V640" s="95"/>
      <c r="W640" s="44"/>
      <c r="X640" s="95"/>
      <c r="Y640" s="44"/>
      <c r="Z640" s="44"/>
      <c r="AA640" s="44"/>
      <c r="AB640" s="44"/>
      <c r="AC640" s="44"/>
      <c r="AD640" s="44"/>
      <c r="AE640" s="44"/>
      <c r="AF640" s="44"/>
      <c r="AG640" s="44"/>
      <c r="AH640" s="44"/>
      <c r="AI640" s="44"/>
      <c r="AJ640" s="44"/>
      <c r="AK640" s="44"/>
      <c r="AL640" s="44"/>
    </row>
    <row r="641">
      <c r="A641" s="128"/>
      <c r="B641" s="44"/>
      <c r="C641" s="129"/>
      <c r="D641" s="44"/>
      <c r="E641" s="130"/>
      <c r="F641" s="99"/>
      <c r="G641" s="44"/>
      <c r="H641" s="44"/>
      <c r="I641" s="44"/>
      <c r="J641" s="44"/>
      <c r="K641" s="44"/>
      <c r="L641" s="44"/>
      <c r="M641" s="44"/>
      <c r="N641" s="44"/>
      <c r="O641" s="44"/>
      <c r="P641" s="44"/>
      <c r="Q641" s="44"/>
      <c r="R641" s="132"/>
      <c r="S641" s="44"/>
      <c r="T641" s="99"/>
      <c r="U641" s="99"/>
      <c r="V641" s="95"/>
      <c r="W641" s="44"/>
      <c r="X641" s="95"/>
      <c r="Y641" s="44"/>
      <c r="Z641" s="44"/>
      <c r="AA641" s="44"/>
      <c r="AB641" s="44"/>
      <c r="AC641" s="44"/>
      <c r="AD641" s="44"/>
      <c r="AE641" s="44"/>
      <c r="AF641" s="44"/>
      <c r="AG641" s="44"/>
      <c r="AH641" s="44"/>
      <c r="AI641" s="44"/>
      <c r="AJ641" s="44"/>
      <c r="AK641" s="44"/>
      <c r="AL641" s="44"/>
    </row>
    <row r="642">
      <c r="A642" s="128"/>
      <c r="B642" s="44"/>
      <c r="C642" s="129"/>
      <c r="D642" s="44"/>
      <c r="E642" s="130"/>
      <c r="F642" s="99"/>
      <c r="G642" s="44"/>
      <c r="H642" s="44"/>
      <c r="I642" s="44"/>
      <c r="J642" s="44"/>
      <c r="K642" s="44"/>
      <c r="L642" s="44"/>
      <c r="M642" s="44"/>
      <c r="N642" s="44"/>
      <c r="O642" s="44"/>
      <c r="P642" s="44"/>
      <c r="Q642" s="44"/>
      <c r="R642" s="132"/>
      <c r="S642" s="44"/>
      <c r="T642" s="99"/>
      <c r="U642" s="99"/>
      <c r="V642" s="95"/>
      <c r="W642" s="44"/>
      <c r="X642" s="95"/>
      <c r="Y642" s="44"/>
      <c r="Z642" s="44"/>
      <c r="AA642" s="44"/>
      <c r="AB642" s="44"/>
      <c r="AC642" s="44"/>
      <c r="AD642" s="44"/>
      <c r="AE642" s="44"/>
      <c r="AF642" s="44"/>
      <c r="AG642" s="44"/>
      <c r="AH642" s="44"/>
      <c r="AI642" s="44"/>
      <c r="AJ642" s="44"/>
      <c r="AK642" s="44"/>
      <c r="AL642" s="44"/>
    </row>
    <row r="643">
      <c r="A643" s="128"/>
      <c r="B643" s="44"/>
      <c r="C643" s="129"/>
      <c r="D643" s="44"/>
      <c r="E643" s="130"/>
      <c r="F643" s="99"/>
      <c r="G643" s="44"/>
      <c r="H643" s="44"/>
      <c r="I643" s="44"/>
      <c r="J643" s="44"/>
      <c r="K643" s="44"/>
      <c r="L643" s="44"/>
      <c r="M643" s="44"/>
      <c r="N643" s="44"/>
      <c r="O643" s="44"/>
      <c r="P643" s="44"/>
      <c r="Q643" s="44"/>
      <c r="R643" s="132"/>
      <c r="S643" s="44"/>
      <c r="T643" s="99"/>
      <c r="U643" s="99"/>
      <c r="V643" s="95"/>
      <c r="W643" s="44"/>
      <c r="X643" s="95"/>
      <c r="Y643" s="44"/>
      <c r="Z643" s="44"/>
      <c r="AA643" s="44"/>
      <c r="AB643" s="44"/>
      <c r="AC643" s="44"/>
      <c r="AD643" s="44"/>
      <c r="AE643" s="44"/>
      <c r="AF643" s="44"/>
      <c r="AG643" s="44"/>
      <c r="AH643" s="44"/>
      <c r="AI643" s="44"/>
      <c r="AJ643" s="44"/>
      <c r="AK643" s="44"/>
      <c r="AL643" s="44"/>
    </row>
    <row r="644">
      <c r="A644" s="128"/>
      <c r="B644" s="44"/>
      <c r="C644" s="129"/>
      <c r="D644" s="44"/>
      <c r="E644" s="130"/>
      <c r="F644" s="99"/>
      <c r="G644" s="44"/>
      <c r="H644" s="44"/>
      <c r="I644" s="44"/>
      <c r="J644" s="44"/>
      <c r="K644" s="44"/>
      <c r="L644" s="44"/>
      <c r="M644" s="44"/>
      <c r="N644" s="44"/>
      <c r="O644" s="44"/>
      <c r="P644" s="44"/>
      <c r="Q644" s="44"/>
      <c r="R644" s="132"/>
      <c r="S644" s="44"/>
      <c r="T644" s="99"/>
      <c r="U644" s="99"/>
      <c r="V644" s="95"/>
      <c r="W644" s="44"/>
      <c r="X644" s="95"/>
      <c r="Y644" s="44"/>
      <c r="Z644" s="44"/>
      <c r="AA644" s="44"/>
      <c r="AB644" s="44"/>
      <c r="AC644" s="44"/>
      <c r="AD644" s="44"/>
      <c r="AE644" s="44"/>
      <c r="AF644" s="44"/>
      <c r="AG644" s="44"/>
      <c r="AH644" s="44"/>
      <c r="AI644" s="44"/>
      <c r="AJ644" s="44"/>
      <c r="AK644" s="44"/>
      <c r="AL644" s="44"/>
    </row>
    <row r="645">
      <c r="A645" s="128"/>
      <c r="B645" s="44"/>
      <c r="C645" s="129"/>
      <c r="D645" s="44"/>
      <c r="E645" s="130"/>
      <c r="F645" s="99"/>
      <c r="G645" s="44"/>
      <c r="H645" s="44"/>
      <c r="I645" s="44"/>
      <c r="J645" s="44"/>
      <c r="K645" s="44"/>
      <c r="L645" s="44"/>
      <c r="M645" s="44"/>
      <c r="N645" s="44"/>
      <c r="O645" s="44"/>
      <c r="P645" s="44"/>
      <c r="Q645" s="44"/>
      <c r="R645" s="132"/>
      <c r="S645" s="44"/>
      <c r="T645" s="99"/>
      <c r="U645" s="99"/>
      <c r="V645" s="95"/>
      <c r="W645" s="44"/>
      <c r="X645" s="95"/>
      <c r="Y645" s="44"/>
      <c r="Z645" s="44"/>
      <c r="AA645" s="44"/>
      <c r="AB645" s="44"/>
      <c r="AC645" s="44"/>
      <c r="AD645" s="44"/>
      <c r="AE645" s="44"/>
      <c r="AF645" s="44"/>
      <c r="AG645" s="44"/>
      <c r="AH645" s="44"/>
      <c r="AI645" s="44"/>
      <c r="AJ645" s="44"/>
      <c r="AK645" s="44"/>
      <c r="AL645" s="44"/>
    </row>
    <row r="646">
      <c r="A646" s="128"/>
      <c r="B646" s="44"/>
      <c r="C646" s="129"/>
      <c r="D646" s="44"/>
      <c r="E646" s="130"/>
      <c r="F646" s="99"/>
      <c r="G646" s="44"/>
      <c r="H646" s="44"/>
      <c r="I646" s="44"/>
      <c r="J646" s="44"/>
      <c r="K646" s="44"/>
      <c r="L646" s="44"/>
      <c r="M646" s="44"/>
      <c r="N646" s="44"/>
      <c r="O646" s="44"/>
      <c r="P646" s="44"/>
      <c r="Q646" s="44"/>
      <c r="R646" s="132"/>
      <c r="S646" s="44"/>
      <c r="T646" s="99"/>
      <c r="U646" s="99"/>
      <c r="V646" s="95"/>
      <c r="W646" s="44"/>
      <c r="X646" s="95"/>
      <c r="Y646" s="44"/>
      <c r="Z646" s="44"/>
      <c r="AA646" s="44"/>
      <c r="AB646" s="44"/>
      <c r="AC646" s="44"/>
      <c r="AD646" s="44"/>
      <c r="AE646" s="44"/>
      <c r="AF646" s="44"/>
      <c r="AG646" s="44"/>
      <c r="AH646" s="44"/>
      <c r="AI646" s="44"/>
      <c r="AJ646" s="44"/>
      <c r="AK646" s="44"/>
      <c r="AL646" s="44"/>
    </row>
    <row r="647">
      <c r="A647" s="128"/>
      <c r="B647" s="44"/>
      <c r="C647" s="129"/>
      <c r="D647" s="44"/>
      <c r="E647" s="130"/>
      <c r="F647" s="99"/>
      <c r="G647" s="44"/>
      <c r="H647" s="44"/>
      <c r="I647" s="44"/>
      <c r="J647" s="44"/>
      <c r="K647" s="44"/>
      <c r="L647" s="44"/>
      <c r="M647" s="44"/>
      <c r="N647" s="44"/>
      <c r="O647" s="44"/>
      <c r="P647" s="44"/>
      <c r="Q647" s="44"/>
      <c r="R647" s="132"/>
      <c r="S647" s="44"/>
      <c r="T647" s="99"/>
      <c r="U647" s="99"/>
      <c r="V647" s="95"/>
      <c r="W647" s="44"/>
      <c r="X647" s="95"/>
      <c r="Y647" s="44"/>
      <c r="Z647" s="44"/>
      <c r="AA647" s="44"/>
      <c r="AB647" s="44"/>
      <c r="AC647" s="44"/>
      <c r="AD647" s="44"/>
      <c r="AE647" s="44"/>
      <c r="AF647" s="44"/>
      <c r="AG647" s="44"/>
      <c r="AH647" s="44"/>
      <c r="AI647" s="44"/>
      <c r="AJ647" s="44"/>
      <c r="AK647" s="44"/>
      <c r="AL647" s="44"/>
    </row>
    <row r="648">
      <c r="A648" s="128"/>
      <c r="B648" s="44"/>
      <c r="C648" s="129"/>
      <c r="D648" s="44"/>
      <c r="E648" s="130"/>
      <c r="F648" s="99"/>
      <c r="G648" s="44"/>
      <c r="H648" s="44"/>
      <c r="I648" s="44"/>
      <c r="J648" s="44"/>
      <c r="K648" s="44"/>
      <c r="L648" s="44"/>
      <c r="M648" s="44"/>
      <c r="N648" s="44"/>
      <c r="O648" s="44"/>
      <c r="P648" s="44"/>
      <c r="Q648" s="44"/>
      <c r="R648" s="132"/>
      <c r="S648" s="44"/>
      <c r="T648" s="99"/>
      <c r="U648" s="99"/>
      <c r="V648" s="95"/>
      <c r="W648" s="44"/>
      <c r="X648" s="95"/>
      <c r="Y648" s="44"/>
      <c r="Z648" s="44"/>
      <c r="AA648" s="44"/>
      <c r="AB648" s="44"/>
      <c r="AC648" s="44"/>
      <c r="AD648" s="44"/>
      <c r="AE648" s="44"/>
      <c r="AF648" s="44"/>
      <c r="AG648" s="44"/>
      <c r="AH648" s="44"/>
      <c r="AI648" s="44"/>
      <c r="AJ648" s="44"/>
      <c r="AK648" s="44"/>
      <c r="AL648" s="44"/>
    </row>
    <row r="649">
      <c r="A649" s="128"/>
      <c r="B649" s="44"/>
      <c r="C649" s="129"/>
      <c r="D649" s="44"/>
      <c r="E649" s="130"/>
      <c r="F649" s="99"/>
      <c r="G649" s="44"/>
      <c r="H649" s="44"/>
      <c r="I649" s="44"/>
      <c r="J649" s="44"/>
      <c r="K649" s="44"/>
      <c r="L649" s="44"/>
      <c r="M649" s="44"/>
      <c r="N649" s="44"/>
      <c r="O649" s="44"/>
      <c r="P649" s="44"/>
      <c r="Q649" s="44"/>
      <c r="R649" s="132"/>
      <c r="S649" s="44"/>
      <c r="T649" s="99"/>
      <c r="U649" s="99"/>
      <c r="V649" s="95"/>
      <c r="W649" s="44"/>
      <c r="X649" s="95"/>
      <c r="Y649" s="44"/>
      <c r="Z649" s="44"/>
      <c r="AA649" s="44"/>
      <c r="AB649" s="44"/>
      <c r="AC649" s="44"/>
      <c r="AD649" s="44"/>
      <c r="AE649" s="44"/>
      <c r="AF649" s="44"/>
      <c r="AG649" s="44"/>
      <c r="AH649" s="44"/>
      <c r="AI649" s="44"/>
      <c r="AJ649" s="44"/>
      <c r="AK649" s="44"/>
      <c r="AL649" s="44"/>
    </row>
    <row r="650">
      <c r="A650" s="128"/>
      <c r="B650" s="44"/>
      <c r="C650" s="129"/>
      <c r="D650" s="44"/>
      <c r="E650" s="130"/>
      <c r="F650" s="99"/>
      <c r="G650" s="44"/>
      <c r="H650" s="44"/>
      <c r="I650" s="44"/>
      <c r="J650" s="44"/>
      <c r="K650" s="44"/>
      <c r="L650" s="44"/>
      <c r="M650" s="44"/>
      <c r="N650" s="44"/>
      <c r="O650" s="44"/>
      <c r="P650" s="44"/>
      <c r="Q650" s="44"/>
      <c r="R650" s="132"/>
      <c r="S650" s="44"/>
      <c r="T650" s="99"/>
      <c r="U650" s="99"/>
      <c r="V650" s="95"/>
      <c r="W650" s="44"/>
      <c r="X650" s="95"/>
      <c r="Y650" s="44"/>
      <c r="Z650" s="44"/>
      <c r="AA650" s="44"/>
      <c r="AB650" s="44"/>
      <c r="AC650" s="44"/>
      <c r="AD650" s="44"/>
      <c r="AE650" s="44"/>
      <c r="AF650" s="44"/>
      <c r="AG650" s="44"/>
      <c r="AH650" s="44"/>
      <c r="AI650" s="44"/>
      <c r="AJ650" s="44"/>
      <c r="AK650" s="44"/>
      <c r="AL650" s="44"/>
    </row>
    <row r="651">
      <c r="A651" s="128"/>
      <c r="B651" s="44"/>
      <c r="C651" s="129"/>
      <c r="D651" s="44"/>
      <c r="E651" s="130"/>
      <c r="F651" s="99"/>
      <c r="G651" s="44"/>
      <c r="H651" s="44"/>
      <c r="I651" s="44"/>
      <c r="J651" s="44"/>
      <c r="K651" s="44"/>
      <c r="L651" s="44"/>
      <c r="M651" s="44"/>
      <c r="N651" s="44"/>
      <c r="O651" s="44"/>
      <c r="P651" s="44"/>
      <c r="Q651" s="44"/>
      <c r="R651" s="132"/>
      <c r="S651" s="44"/>
      <c r="T651" s="99"/>
      <c r="U651" s="99"/>
      <c r="V651" s="95"/>
      <c r="W651" s="44"/>
      <c r="X651" s="95"/>
      <c r="Y651" s="44"/>
      <c r="Z651" s="44"/>
      <c r="AA651" s="44"/>
      <c r="AB651" s="44"/>
      <c r="AC651" s="44"/>
      <c r="AD651" s="44"/>
      <c r="AE651" s="44"/>
      <c r="AF651" s="44"/>
      <c r="AG651" s="44"/>
      <c r="AH651" s="44"/>
      <c r="AI651" s="44"/>
      <c r="AJ651" s="44"/>
      <c r="AK651" s="44"/>
      <c r="AL651" s="44"/>
    </row>
    <row r="652">
      <c r="A652" s="128"/>
      <c r="B652" s="44"/>
      <c r="C652" s="129"/>
      <c r="D652" s="44"/>
      <c r="E652" s="130"/>
      <c r="F652" s="99"/>
      <c r="G652" s="44"/>
      <c r="H652" s="44"/>
      <c r="I652" s="44"/>
      <c r="J652" s="44"/>
      <c r="K652" s="44"/>
      <c r="L652" s="44"/>
      <c r="M652" s="44"/>
      <c r="N652" s="44"/>
      <c r="O652" s="44"/>
      <c r="P652" s="44"/>
      <c r="Q652" s="44"/>
      <c r="R652" s="132"/>
      <c r="S652" s="44"/>
      <c r="T652" s="99"/>
      <c r="U652" s="99"/>
      <c r="V652" s="95"/>
      <c r="W652" s="44"/>
      <c r="X652" s="95"/>
      <c r="Y652" s="44"/>
      <c r="Z652" s="44"/>
      <c r="AA652" s="44"/>
      <c r="AB652" s="44"/>
      <c r="AC652" s="44"/>
      <c r="AD652" s="44"/>
      <c r="AE652" s="44"/>
      <c r="AF652" s="44"/>
      <c r="AG652" s="44"/>
      <c r="AH652" s="44"/>
      <c r="AI652" s="44"/>
      <c r="AJ652" s="44"/>
      <c r="AK652" s="44"/>
      <c r="AL652" s="44"/>
    </row>
    <row r="653">
      <c r="A653" s="128"/>
      <c r="B653" s="44"/>
      <c r="C653" s="129"/>
      <c r="D653" s="44"/>
      <c r="E653" s="130"/>
      <c r="F653" s="99"/>
      <c r="G653" s="44"/>
      <c r="H653" s="44"/>
      <c r="I653" s="44"/>
      <c r="J653" s="44"/>
      <c r="K653" s="44"/>
      <c r="L653" s="44"/>
      <c r="M653" s="44"/>
      <c r="N653" s="44"/>
      <c r="O653" s="44"/>
      <c r="P653" s="44"/>
      <c r="Q653" s="44"/>
      <c r="R653" s="132"/>
      <c r="S653" s="44"/>
      <c r="T653" s="99"/>
      <c r="U653" s="99"/>
      <c r="V653" s="95"/>
      <c r="W653" s="44"/>
      <c r="X653" s="95"/>
      <c r="Y653" s="44"/>
      <c r="Z653" s="44"/>
      <c r="AA653" s="44"/>
      <c r="AB653" s="44"/>
      <c r="AC653" s="44"/>
      <c r="AD653" s="44"/>
      <c r="AE653" s="44"/>
      <c r="AF653" s="44"/>
      <c r="AG653" s="44"/>
      <c r="AH653" s="44"/>
      <c r="AI653" s="44"/>
      <c r="AJ653" s="44"/>
      <c r="AK653" s="44"/>
      <c r="AL653" s="44"/>
    </row>
    <row r="654">
      <c r="A654" s="128"/>
      <c r="B654" s="44"/>
      <c r="C654" s="129"/>
      <c r="D654" s="44"/>
      <c r="E654" s="130"/>
      <c r="F654" s="99"/>
      <c r="G654" s="44"/>
      <c r="H654" s="44"/>
      <c r="I654" s="44"/>
      <c r="J654" s="44"/>
      <c r="K654" s="44"/>
      <c r="L654" s="44"/>
      <c r="M654" s="44"/>
      <c r="N654" s="44"/>
      <c r="O654" s="44"/>
      <c r="P654" s="44"/>
      <c r="Q654" s="44"/>
      <c r="R654" s="132"/>
      <c r="S654" s="44"/>
      <c r="T654" s="99"/>
      <c r="U654" s="99"/>
      <c r="V654" s="95"/>
      <c r="W654" s="44"/>
      <c r="X654" s="95"/>
      <c r="Y654" s="44"/>
      <c r="Z654" s="44"/>
      <c r="AA654" s="44"/>
      <c r="AB654" s="44"/>
      <c r="AC654" s="44"/>
      <c r="AD654" s="44"/>
      <c r="AE654" s="44"/>
      <c r="AF654" s="44"/>
      <c r="AG654" s="44"/>
      <c r="AH654" s="44"/>
      <c r="AI654" s="44"/>
      <c r="AJ654" s="44"/>
      <c r="AK654" s="44"/>
      <c r="AL654" s="44"/>
    </row>
    <row r="655">
      <c r="A655" s="128"/>
      <c r="B655" s="44"/>
      <c r="C655" s="129"/>
      <c r="D655" s="44"/>
      <c r="E655" s="130"/>
      <c r="F655" s="99"/>
      <c r="G655" s="44"/>
      <c r="H655" s="44"/>
      <c r="I655" s="44"/>
      <c r="J655" s="44"/>
      <c r="K655" s="44"/>
      <c r="L655" s="44"/>
      <c r="M655" s="44"/>
      <c r="N655" s="44"/>
      <c r="O655" s="44"/>
      <c r="P655" s="44"/>
      <c r="Q655" s="44"/>
      <c r="R655" s="132"/>
      <c r="S655" s="44"/>
      <c r="T655" s="99"/>
      <c r="U655" s="99"/>
      <c r="V655" s="95"/>
      <c r="W655" s="44"/>
      <c r="X655" s="95"/>
      <c r="Y655" s="44"/>
      <c r="Z655" s="44"/>
      <c r="AA655" s="44"/>
      <c r="AB655" s="44"/>
      <c r="AC655" s="44"/>
      <c r="AD655" s="44"/>
      <c r="AE655" s="44"/>
      <c r="AF655" s="44"/>
      <c r="AG655" s="44"/>
      <c r="AH655" s="44"/>
      <c r="AI655" s="44"/>
      <c r="AJ655" s="44"/>
      <c r="AK655" s="44"/>
      <c r="AL655" s="44"/>
    </row>
    <row r="656">
      <c r="A656" s="128"/>
      <c r="B656" s="44"/>
      <c r="C656" s="129"/>
      <c r="D656" s="44"/>
      <c r="E656" s="130"/>
      <c r="F656" s="99"/>
      <c r="G656" s="44"/>
      <c r="H656" s="44"/>
      <c r="I656" s="44"/>
      <c r="J656" s="44"/>
      <c r="K656" s="44"/>
      <c r="L656" s="44"/>
      <c r="M656" s="44"/>
      <c r="N656" s="44"/>
      <c r="O656" s="44"/>
      <c r="P656" s="44"/>
      <c r="Q656" s="44"/>
      <c r="R656" s="132"/>
      <c r="S656" s="44"/>
      <c r="T656" s="99"/>
      <c r="U656" s="99"/>
      <c r="V656" s="95"/>
      <c r="W656" s="44"/>
      <c r="X656" s="95"/>
      <c r="Y656" s="44"/>
      <c r="Z656" s="44"/>
      <c r="AA656" s="44"/>
      <c r="AB656" s="44"/>
      <c r="AC656" s="44"/>
      <c r="AD656" s="44"/>
      <c r="AE656" s="44"/>
      <c r="AF656" s="44"/>
      <c r="AG656" s="44"/>
      <c r="AH656" s="44"/>
      <c r="AI656" s="44"/>
      <c r="AJ656" s="44"/>
      <c r="AK656" s="44"/>
      <c r="AL656" s="44"/>
    </row>
    <row r="657">
      <c r="A657" s="128"/>
      <c r="B657" s="44"/>
      <c r="C657" s="129"/>
      <c r="D657" s="44"/>
      <c r="E657" s="130"/>
      <c r="F657" s="99"/>
      <c r="G657" s="44"/>
      <c r="H657" s="44"/>
      <c r="I657" s="44"/>
      <c r="J657" s="44"/>
      <c r="K657" s="44"/>
      <c r="L657" s="44"/>
      <c r="M657" s="44"/>
      <c r="N657" s="44"/>
      <c r="O657" s="44"/>
      <c r="P657" s="44"/>
      <c r="Q657" s="44"/>
      <c r="R657" s="132"/>
      <c r="S657" s="44"/>
      <c r="T657" s="99"/>
      <c r="U657" s="99"/>
      <c r="V657" s="95"/>
      <c r="W657" s="44"/>
      <c r="X657" s="95"/>
      <c r="Y657" s="44"/>
      <c r="Z657" s="44"/>
      <c r="AA657" s="44"/>
      <c r="AB657" s="44"/>
      <c r="AC657" s="44"/>
      <c r="AD657" s="44"/>
      <c r="AE657" s="44"/>
      <c r="AF657" s="44"/>
      <c r="AG657" s="44"/>
      <c r="AH657" s="44"/>
      <c r="AI657" s="44"/>
      <c r="AJ657" s="44"/>
      <c r="AK657" s="44"/>
      <c r="AL657" s="44"/>
    </row>
    <row r="658">
      <c r="A658" s="128"/>
      <c r="B658" s="44"/>
      <c r="C658" s="129"/>
      <c r="D658" s="44"/>
      <c r="E658" s="130"/>
      <c r="F658" s="99"/>
      <c r="G658" s="44"/>
      <c r="H658" s="44"/>
      <c r="I658" s="44"/>
      <c r="J658" s="44"/>
      <c r="K658" s="44"/>
      <c r="L658" s="44"/>
      <c r="M658" s="44"/>
      <c r="N658" s="44"/>
      <c r="O658" s="44"/>
      <c r="P658" s="44"/>
      <c r="Q658" s="44"/>
      <c r="R658" s="132"/>
      <c r="S658" s="44"/>
      <c r="T658" s="99"/>
      <c r="U658" s="99"/>
      <c r="V658" s="95"/>
      <c r="W658" s="44"/>
      <c r="X658" s="95"/>
      <c r="Y658" s="44"/>
      <c r="Z658" s="44"/>
      <c r="AA658" s="44"/>
      <c r="AB658" s="44"/>
      <c r="AC658" s="44"/>
      <c r="AD658" s="44"/>
      <c r="AE658" s="44"/>
      <c r="AF658" s="44"/>
      <c r="AG658" s="44"/>
      <c r="AH658" s="44"/>
      <c r="AI658" s="44"/>
      <c r="AJ658" s="44"/>
      <c r="AK658" s="44"/>
      <c r="AL658" s="44"/>
    </row>
    <row r="659">
      <c r="A659" s="128"/>
      <c r="B659" s="44"/>
      <c r="C659" s="129"/>
      <c r="D659" s="44"/>
      <c r="E659" s="130"/>
      <c r="F659" s="99"/>
      <c r="G659" s="44"/>
      <c r="H659" s="44"/>
      <c r="I659" s="44"/>
      <c r="J659" s="44"/>
      <c r="K659" s="44"/>
      <c r="L659" s="44"/>
      <c r="M659" s="44"/>
      <c r="N659" s="44"/>
      <c r="O659" s="44"/>
      <c r="P659" s="44"/>
      <c r="Q659" s="44"/>
      <c r="R659" s="132"/>
      <c r="S659" s="44"/>
      <c r="T659" s="99"/>
      <c r="U659" s="99"/>
      <c r="V659" s="95"/>
      <c r="W659" s="44"/>
      <c r="X659" s="95"/>
      <c r="Y659" s="44"/>
      <c r="Z659" s="44"/>
      <c r="AA659" s="44"/>
      <c r="AB659" s="44"/>
      <c r="AC659" s="44"/>
      <c r="AD659" s="44"/>
      <c r="AE659" s="44"/>
      <c r="AF659" s="44"/>
      <c r="AG659" s="44"/>
      <c r="AH659" s="44"/>
      <c r="AI659" s="44"/>
      <c r="AJ659" s="44"/>
      <c r="AK659" s="44"/>
      <c r="AL659" s="44"/>
    </row>
    <row r="660">
      <c r="A660" s="128"/>
      <c r="B660" s="44"/>
      <c r="C660" s="129"/>
      <c r="D660" s="44"/>
      <c r="E660" s="130"/>
      <c r="F660" s="99"/>
      <c r="G660" s="44"/>
      <c r="H660" s="44"/>
      <c r="I660" s="44"/>
      <c r="J660" s="44"/>
      <c r="K660" s="44"/>
      <c r="L660" s="44"/>
      <c r="M660" s="44"/>
      <c r="N660" s="44"/>
      <c r="O660" s="44"/>
      <c r="P660" s="44"/>
      <c r="Q660" s="44"/>
      <c r="R660" s="132"/>
      <c r="S660" s="44"/>
      <c r="T660" s="99"/>
      <c r="U660" s="99"/>
      <c r="V660" s="95"/>
      <c r="W660" s="44"/>
      <c r="X660" s="95"/>
      <c r="Y660" s="44"/>
      <c r="Z660" s="44"/>
      <c r="AA660" s="44"/>
      <c r="AB660" s="44"/>
      <c r="AC660" s="44"/>
      <c r="AD660" s="44"/>
      <c r="AE660" s="44"/>
      <c r="AF660" s="44"/>
      <c r="AG660" s="44"/>
      <c r="AH660" s="44"/>
      <c r="AI660" s="44"/>
      <c r="AJ660" s="44"/>
      <c r="AK660" s="44"/>
      <c r="AL660" s="44"/>
    </row>
    <row r="661">
      <c r="A661" s="128"/>
      <c r="B661" s="44"/>
      <c r="C661" s="129"/>
      <c r="D661" s="44"/>
      <c r="E661" s="130"/>
      <c r="F661" s="99"/>
      <c r="G661" s="44"/>
      <c r="H661" s="44"/>
      <c r="I661" s="44"/>
      <c r="J661" s="44"/>
      <c r="K661" s="44"/>
      <c r="L661" s="44"/>
      <c r="M661" s="44"/>
      <c r="N661" s="44"/>
      <c r="O661" s="44"/>
      <c r="P661" s="44"/>
      <c r="Q661" s="44"/>
      <c r="R661" s="132"/>
      <c r="S661" s="44"/>
      <c r="T661" s="99"/>
      <c r="U661" s="99"/>
      <c r="V661" s="95"/>
      <c r="W661" s="44"/>
      <c r="X661" s="95"/>
      <c r="Y661" s="44"/>
      <c r="Z661" s="44"/>
      <c r="AA661" s="44"/>
      <c r="AB661" s="44"/>
      <c r="AC661" s="44"/>
      <c r="AD661" s="44"/>
      <c r="AE661" s="44"/>
      <c r="AF661" s="44"/>
      <c r="AG661" s="44"/>
      <c r="AH661" s="44"/>
      <c r="AI661" s="44"/>
      <c r="AJ661" s="44"/>
      <c r="AK661" s="44"/>
      <c r="AL661" s="44"/>
    </row>
    <row r="662">
      <c r="A662" s="128"/>
      <c r="B662" s="44"/>
      <c r="C662" s="129"/>
      <c r="D662" s="44"/>
      <c r="E662" s="130"/>
      <c r="F662" s="99"/>
      <c r="G662" s="44"/>
      <c r="H662" s="44"/>
      <c r="I662" s="44"/>
      <c r="J662" s="44"/>
      <c r="K662" s="44"/>
      <c r="L662" s="44"/>
      <c r="M662" s="44"/>
      <c r="N662" s="44"/>
      <c r="O662" s="44"/>
      <c r="P662" s="44"/>
      <c r="Q662" s="44"/>
      <c r="R662" s="132"/>
      <c r="S662" s="44"/>
      <c r="T662" s="99"/>
      <c r="U662" s="99"/>
      <c r="V662" s="95"/>
      <c r="W662" s="44"/>
      <c r="X662" s="95"/>
      <c r="Y662" s="44"/>
      <c r="Z662" s="44"/>
      <c r="AA662" s="44"/>
      <c r="AB662" s="44"/>
      <c r="AC662" s="44"/>
      <c r="AD662" s="44"/>
      <c r="AE662" s="44"/>
      <c r="AF662" s="44"/>
      <c r="AG662" s="44"/>
      <c r="AH662" s="44"/>
      <c r="AI662" s="44"/>
      <c r="AJ662" s="44"/>
      <c r="AK662" s="44"/>
      <c r="AL662" s="44"/>
    </row>
    <row r="663">
      <c r="A663" s="128"/>
      <c r="B663" s="44"/>
      <c r="C663" s="129"/>
      <c r="D663" s="44"/>
      <c r="E663" s="130"/>
      <c r="F663" s="99"/>
      <c r="G663" s="44"/>
      <c r="H663" s="44"/>
      <c r="I663" s="44"/>
      <c r="J663" s="44"/>
      <c r="K663" s="44"/>
      <c r="L663" s="44"/>
      <c r="M663" s="44"/>
      <c r="N663" s="44"/>
      <c r="O663" s="44"/>
      <c r="P663" s="44"/>
      <c r="Q663" s="44"/>
      <c r="R663" s="132"/>
      <c r="S663" s="44"/>
      <c r="T663" s="99"/>
      <c r="U663" s="99"/>
      <c r="V663" s="95"/>
      <c r="W663" s="44"/>
      <c r="X663" s="95"/>
      <c r="Y663" s="44"/>
      <c r="Z663" s="44"/>
      <c r="AA663" s="44"/>
      <c r="AB663" s="44"/>
      <c r="AC663" s="44"/>
      <c r="AD663" s="44"/>
      <c r="AE663" s="44"/>
      <c r="AF663" s="44"/>
      <c r="AG663" s="44"/>
      <c r="AH663" s="44"/>
      <c r="AI663" s="44"/>
      <c r="AJ663" s="44"/>
      <c r="AK663" s="44"/>
      <c r="AL663" s="44"/>
    </row>
    <row r="664">
      <c r="A664" s="128"/>
      <c r="B664" s="44"/>
      <c r="C664" s="129"/>
      <c r="D664" s="44"/>
      <c r="E664" s="130"/>
      <c r="F664" s="99"/>
      <c r="G664" s="44"/>
      <c r="H664" s="44"/>
      <c r="I664" s="44"/>
      <c r="J664" s="44"/>
      <c r="K664" s="44"/>
      <c r="L664" s="44"/>
      <c r="M664" s="44"/>
      <c r="N664" s="44"/>
      <c r="O664" s="44"/>
      <c r="P664" s="44"/>
      <c r="Q664" s="44"/>
      <c r="R664" s="132"/>
      <c r="S664" s="44"/>
      <c r="T664" s="99"/>
      <c r="U664" s="99"/>
      <c r="V664" s="95"/>
      <c r="W664" s="44"/>
      <c r="X664" s="95"/>
      <c r="Y664" s="44"/>
      <c r="Z664" s="44"/>
      <c r="AA664" s="44"/>
      <c r="AB664" s="44"/>
      <c r="AC664" s="44"/>
      <c r="AD664" s="44"/>
      <c r="AE664" s="44"/>
      <c r="AF664" s="44"/>
      <c r="AG664" s="44"/>
      <c r="AH664" s="44"/>
      <c r="AI664" s="44"/>
      <c r="AJ664" s="44"/>
      <c r="AK664" s="44"/>
      <c r="AL664" s="44"/>
    </row>
    <row r="665">
      <c r="A665" s="128"/>
      <c r="B665" s="44"/>
      <c r="C665" s="129"/>
      <c r="D665" s="44"/>
      <c r="E665" s="130"/>
      <c r="F665" s="99"/>
      <c r="G665" s="44"/>
      <c r="H665" s="44"/>
      <c r="I665" s="44"/>
      <c r="J665" s="44"/>
      <c r="K665" s="44"/>
      <c r="L665" s="44"/>
      <c r="M665" s="44"/>
      <c r="N665" s="44"/>
      <c r="O665" s="44"/>
      <c r="P665" s="44"/>
      <c r="Q665" s="44"/>
      <c r="R665" s="132"/>
      <c r="S665" s="44"/>
      <c r="T665" s="99"/>
      <c r="U665" s="99"/>
      <c r="V665" s="95"/>
      <c r="W665" s="44"/>
      <c r="X665" s="95"/>
      <c r="Y665" s="44"/>
      <c r="Z665" s="44"/>
      <c r="AA665" s="44"/>
      <c r="AB665" s="44"/>
      <c r="AC665" s="44"/>
      <c r="AD665" s="44"/>
      <c r="AE665" s="44"/>
      <c r="AF665" s="44"/>
      <c r="AG665" s="44"/>
      <c r="AH665" s="44"/>
      <c r="AI665" s="44"/>
      <c r="AJ665" s="44"/>
      <c r="AK665" s="44"/>
      <c r="AL665" s="44"/>
    </row>
    <row r="666">
      <c r="A666" s="128"/>
      <c r="B666" s="44"/>
      <c r="C666" s="129"/>
      <c r="D666" s="44"/>
      <c r="E666" s="130"/>
      <c r="F666" s="99"/>
      <c r="G666" s="44"/>
      <c r="H666" s="44"/>
      <c r="I666" s="44"/>
      <c r="J666" s="44"/>
      <c r="K666" s="44"/>
      <c r="L666" s="44"/>
      <c r="M666" s="44"/>
      <c r="N666" s="44"/>
      <c r="O666" s="44"/>
      <c r="P666" s="44"/>
      <c r="Q666" s="44"/>
      <c r="R666" s="132"/>
      <c r="S666" s="44"/>
      <c r="T666" s="99"/>
      <c r="U666" s="99"/>
      <c r="V666" s="95"/>
      <c r="W666" s="44"/>
      <c r="X666" s="95"/>
      <c r="Y666" s="44"/>
      <c r="Z666" s="44"/>
      <c r="AA666" s="44"/>
      <c r="AB666" s="44"/>
      <c r="AC666" s="44"/>
      <c r="AD666" s="44"/>
      <c r="AE666" s="44"/>
      <c r="AF666" s="44"/>
      <c r="AG666" s="44"/>
      <c r="AH666" s="44"/>
      <c r="AI666" s="44"/>
      <c r="AJ666" s="44"/>
      <c r="AK666" s="44"/>
      <c r="AL666" s="44"/>
    </row>
    <row r="667">
      <c r="A667" s="128"/>
      <c r="B667" s="44"/>
      <c r="C667" s="129"/>
      <c r="D667" s="44"/>
      <c r="E667" s="130"/>
      <c r="F667" s="99"/>
      <c r="G667" s="44"/>
      <c r="H667" s="44"/>
      <c r="I667" s="44"/>
      <c r="J667" s="44"/>
      <c r="K667" s="44"/>
      <c r="L667" s="44"/>
      <c r="M667" s="44"/>
      <c r="N667" s="44"/>
      <c r="O667" s="44"/>
      <c r="P667" s="44"/>
      <c r="Q667" s="44"/>
      <c r="R667" s="132"/>
      <c r="S667" s="44"/>
      <c r="T667" s="99"/>
      <c r="U667" s="99"/>
      <c r="V667" s="95"/>
      <c r="W667" s="44"/>
      <c r="X667" s="95"/>
      <c r="Y667" s="44"/>
      <c r="Z667" s="44"/>
      <c r="AA667" s="44"/>
      <c r="AB667" s="44"/>
      <c r="AC667" s="44"/>
      <c r="AD667" s="44"/>
      <c r="AE667" s="44"/>
      <c r="AF667" s="44"/>
      <c r="AG667" s="44"/>
      <c r="AH667" s="44"/>
      <c r="AI667" s="44"/>
      <c r="AJ667" s="44"/>
      <c r="AK667" s="44"/>
      <c r="AL667" s="44"/>
    </row>
    <row r="668">
      <c r="A668" s="128"/>
      <c r="B668" s="44"/>
      <c r="C668" s="129"/>
      <c r="D668" s="44"/>
      <c r="E668" s="130"/>
      <c r="F668" s="99"/>
      <c r="G668" s="44"/>
      <c r="H668" s="44"/>
      <c r="I668" s="44"/>
      <c r="J668" s="44"/>
      <c r="K668" s="44"/>
      <c r="L668" s="44"/>
      <c r="M668" s="44"/>
      <c r="N668" s="44"/>
      <c r="O668" s="44"/>
      <c r="P668" s="44"/>
      <c r="Q668" s="44"/>
      <c r="R668" s="132"/>
      <c r="S668" s="44"/>
      <c r="T668" s="99"/>
      <c r="U668" s="99"/>
      <c r="V668" s="95"/>
      <c r="W668" s="44"/>
      <c r="X668" s="95"/>
      <c r="Y668" s="44"/>
      <c r="Z668" s="44"/>
      <c r="AA668" s="44"/>
      <c r="AB668" s="44"/>
      <c r="AC668" s="44"/>
      <c r="AD668" s="44"/>
      <c r="AE668" s="44"/>
      <c r="AF668" s="44"/>
      <c r="AG668" s="44"/>
      <c r="AH668" s="44"/>
      <c r="AI668" s="44"/>
      <c r="AJ668" s="44"/>
      <c r="AK668" s="44"/>
      <c r="AL668" s="44"/>
    </row>
    <row r="669">
      <c r="A669" s="128"/>
      <c r="B669" s="44"/>
      <c r="C669" s="129"/>
      <c r="D669" s="44"/>
      <c r="E669" s="130"/>
      <c r="F669" s="99"/>
      <c r="G669" s="44"/>
      <c r="H669" s="44"/>
      <c r="I669" s="44"/>
      <c r="J669" s="44"/>
      <c r="K669" s="44"/>
      <c r="L669" s="44"/>
      <c r="M669" s="44"/>
      <c r="N669" s="44"/>
      <c r="O669" s="44"/>
      <c r="P669" s="44"/>
      <c r="Q669" s="44"/>
      <c r="R669" s="132"/>
      <c r="S669" s="44"/>
      <c r="T669" s="99"/>
      <c r="U669" s="99"/>
      <c r="V669" s="95"/>
      <c r="W669" s="44"/>
      <c r="X669" s="95"/>
      <c r="Y669" s="44"/>
      <c r="Z669" s="44"/>
      <c r="AA669" s="44"/>
      <c r="AB669" s="44"/>
      <c r="AC669" s="44"/>
      <c r="AD669" s="44"/>
      <c r="AE669" s="44"/>
      <c r="AF669" s="44"/>
      <c r="AG669" s="44"/>
      <c r="AH669" s="44"/>
      <c r="AI669" s="44"/>
      <c r="AJ669" s="44"/>
      <c r="AK669" s="44"/>
      <c r="AL669" s="44"/>
    </row>
    <row r="670">
      <c r="A670" s="128"/>
      <c r="B670" s="44"/>
      <c r="C670" s="129"/>
      <c r="D670" s="44"/>
      <c r="E670" s="130"/>
      <c r="F670" s="99"/>
      <c r="G670" s="44"/>
      <c r="H670" s="44"/>
      <c r="I670" s="44"/>
      <c r="J670" s="44"/>
      <c r="K670" s="44"/>
      <c r="L670" s="44"/>
      <c r="M670" s="44"/>
      <c r="N670" s="44"/>
      <c r="O670" s="44"/>
      <c r="P670" s="44"/>
      <c r="Q670" s="44"/>
      <c r="R670" s="132"/>
      <c r="S670" s="44"/>
      <c r="T670" s="99"/>
      <c r="U670" s="99"/>
      <c r="V670" s="95"/>
      <c r="W670" s="44"/>
      <c r="X670" s="95"/>
      <c r="Y670" s="44"/>
      <c r="Z670" s="44"/>
      <c r="AA670" s="44"/>
      <c r="AB670" s="44"/>
      <c r="AC670" s="44"/>
      <c r="AD670" s="44"/>
      <c r="AE670" s="44"/>
      <c r="AF670" s="44"/>
      <c r="AG670" s="44"/>
      <c r="AH670" s="44"/>
      <c r="AI670" s="44"/>
      <c r="AJ670" s="44"/>
      <c r="AK670" s="44"/>
      <c r="AL670" s="44"/>
    </row>
    <row r="671">
      <c r="A671" s="128"/>
      <c r="B671" s="44"/>
      <c r="C671" s="129"/>
      <c r="D671" s="44"/>
      <c r="E671" s="130"/>
      <c r="F671" s="99"/>
      <c r="G671" s="44"/>
      <c r="H671" s="44"/>
      <c r="I671" s="44"/>
      <c r="J671" s="44"/>
      <c r="K671" s="44"/>
      <c r="L671" s="44"/>
      <c r="M671" s="44"/>
      <c r="N671" s="44"/>
      <c r="O671" s="44"/>
      <c r="P671" s="44"/>
      <c r="Q671" s="44"/>
      <c r="R671" s="132"/>
      <c r="S671" s="44"/>
      <c r="T671" s="99"/>
      <c r="U671" s="99"/>
      <c r="V671" s="95"/>
      <c r="W671" s="44"/>
      <c r="X671" s="95"/>
      <c r="Y671" s="44"/>
      <c r="Z671" s="44"/>
      <c r="AA671" s="44"/>
      <c r="AB671" s="44"/>
      <c r="AC671" s="44"/>
      <c r="AD671" s="44"/>
      <c r="AE671" s="44"/>
      <c r="AF671" s="44"/>
      <c r="AG671" s="44"/>
      <c r="AH671" s="44"/>
      <c r="AI671" s="44"/>
      <c r="AJ671" s="44"/>
      <c r="AK671" s="44"/>
      <c r="AL671" s="44"/>
    </row>
    <row r="672">
      <c r="A672" s="128"/>
      <c r="B672" s="44"/>
      <c r="C672" s="129"/>
      <c r="D672" s="44"/>
      <c r="E672" s="130"/>
      <c r="F672" s="99"/>
      <c r="G672" s="44"/>
      <c r="H672" s="44"/>
      <c r="I672" s="44"/>
      <c r="J672" s="44"/>
      <c r="K672" s="44"/>
      <c r="L672" s="44"/>
      <c r="M672" s="44"/>
      <c r="N672" s="44"/>
      <c r="O672" s="44"/>
      <c r="P672" s="44"/>
      <c r="Q672" s="44"/>
      <c r="R672" s="132"/>
      <c r="S672" s="44"/>
      <c r="T672" s="99"/>
      <c r="U672" s="99"/>
      <c r="V672" s="95"/>
      <c r="W672" s="44"/>
      <c r="X672" s="95"/>
      <c r="Y672" s="44"/>
      <c r="Z672" s="44"/>
      <c r="AA672" s="44"/>
      <c r="AB672" s="44"/>
      <c r="AC672" s="44"/>
      <c r="AD672" s="44"/>
      <c r="AE672" s="44"/>
      <c r="AF672" s="44"/>
      <c r="AG672" s="44"/>
      <c r="AH672" s="44"/>
      <c r="AI672" s="44"/>
      <c r="AJ672" s="44"/>
      <c r="AK672" s="44"/>
      <c r="AL672" s="44"/>
    </row>
    <row r="673">
      <c r="A673" s="128"/>
      <c r="B673" s="44"/>
      <c r="C673" s="129"/>
      <c r="D673" s="44"/>
      <c r="E673" s="130"/>
      <c r="F673" s="99"/>
      <c r="G673" s="44"/>
      <c r="H673" s="44"/>
      <c r="I673" s="44"/>
      <c r="J673" s="44"/>
      <c r="K673" s="44"/>
      <c r="L673" s="44"/>
      <c r="M673" s="44"/>
      <c r="N673" s="44"/>
      <c r="O673" s="44"/>
      <c r="P673" s="44"/>
      <c r="Q673" s="44"/>
      <c r="R673" s="132"/>
      <c r="S673" s="44"/>
      <c r="T673" s="99"/>
      <c r="U673" s="99"/>
      <c r="V673" s="95"/>
      <c r="W673" s="44"/>
      <c r="X673" s="95"/>
      <c r="Y673" s="44"/>
      <c r="Z673" s="44"/>
      <c r="AA673" s="44"/>
      <c r="AB673" s="44"/>
      <c r="AC673" s="44"/>
      <c r="AD673" s="44"/>
      <c r="AE673" s="44"/>
      <c r="AF673" s="44"/>
      <c r="AG673" s="44"/>
      <c r="AH673" s="44"/>
      <c r="AI673" s="44"/>
      <c r="AJ673" s="44"/>
      <c r="AK673" s="44"/>
      <c r="AL673" s="44"/>
    </row>
    <row r="674">
      <c r="A674" s="128"/>
      <c r="B674" s="44"/>
      <c r="C674" s="129"/>
      <c r="D674" s="44"/>
      <c r="E674" s="130"/>
      <c r="F674" s="99"/>
      <c r="G674" s="44"/>
      <c r="H674" s="44"/>
      <c r="I674" s="44"/>
      <c r="J674" s="44"/>
      <c r="K674" s="44"/>
      <c r="L674" s="44"/>
      <c r="M674" s="44"/>
      <c r="N674" s="44"/>
      <c r="O674" s="44"/>
      <c r="P674" s="44"/>
      <c r="Q674" s="44"/>
      <c r="R674" s="132"/>
      <c r="S674" s="44"/>
      <c r="T674" s="99"/>
      <c r="U674" s="99"/>
      <c r="V674" s="95"/>
      <c r="W674" s="44"/>
      <c r="X674" s="95"/>
      <c r="Y674" s="44"/>
      <c r="Z674" s="44"/>
      <c r="AA674" s="44"/>
      <c r="AB674" s="44"/>
      <c r="AC674" s="44"/>
      <c r="AD674" s="44"/>
      <c r="AE674" s="44"/>
      <c r="AF674" s="44"/>
      <c r="AG674" s="44"/>
      <c r="AH674" s="44"/>
      <c r="AI674" s="44"/>
      <c r="AJ674" s="44"/>
      <c r="AK674" s="44"/>
      <c r="AL674" s="44"/>
    </row>
    <row r="675">
      <c r="A675" s="128"/>
      <c r="B675" s="44"/>
      <c r="C675" s="129"/>
      <c r="D675" s="44"/>
      <c r="E675" s="130"/>
      <c r="F675" s="99"/>
      <c r="G675" s="44"/>
      <c r="H675" s="44"/>
      <c r="I675" s="44"/>
      <c r="J675" s="44"/>
      <c r="K675" s="44"/>
      <c r="L675" s="44"/>
      <c r="M675" s="44"/>
      <c r="N675" s="44"/>
      <c r="O675" s="44"/>
      <c r="P675" s="44"/>
      <c r="Q675" s="44"/>
      <c r="R675" s="132"/>
      <c r="S675" s="44"/>
      <c r="T675" s="99"/>
      <c r="U675" s="99"/>
      <c r="V675" s="95"/>
      <c r="W675" s="44"/>
      <c r="X675" s="95"/>
      <c r="Y675" s="44"/>
      <c r="Z675" s="44"/>
      <c r="AA675" s="44"/>
      <c r="AB675" s="44"/>
      <c r="AC675" s="44"/>
      <c r="AD675" s="44"/>
      <c r="AE675" s="44"/>
      <c r="AF675" s="44"/>
      <c r="AG675" s="44"/>
      <c r="AH675" s="44"/>
      <c r="AI675" s="44"/>
      <c r="AJ675" s="44"/>
      <c r="AK675" s="44"/>
      <c r="AL675" s="44"/>
    </row>
    <row r="676">
      <c r="A676" s="128"/>
      <c r="B676" s="44"/>
      <c r="C676" s="129"/>
      <c r="D676" s="44"/>
      <c r="E676" s="130"/>
      <c r="F676" s="99"/>
      <c r="G676" s="44"/>
      <c r="H676" s="44"/>
      <c r="I676" s="44"/>
      <c r="J676" s="44"/>
      <c r="K676" s="44"/>
      <c r="L676" s="44"/>
      <c r="M676" s="44"/>
      <c r="N676" s="44"/>
      <c r="O676" s="44"/>
      <c r="P676" s="44"/>
      <c r="Q676" s="44"/>
      <c r="R676" s="132"/>
      <c r="S676" s="44"/>
      <c r="T676" s="99"/>
      <c r="U676" s="99"/>
      <c r="V676" s="95"/>
      <c r="W676" s="44"/>
      <c r="X676" s="95"/>
      <c r="Y676" s="44"/>
      <c r="Z676" s="44"/>
      <c r="AA676" s="44"/>
      <c r="AB676" s="44"/>
      <c r="AC676" s="44"/>
      <c r="AD676" s="44"/>
      <c r="AE676" s="44"/>
      <c r="AF676" s="44"/>
      <c r="AG676" s="44"/>
      <c r="AH676" s="44"/>
      <c r="AI676" s="44"/>
      <c r="AJ676" s="44"/>
      <c r="AK676" s="44"/>
      <c r="AL676" s="44"/>
    </row>
    <row r="677">
      <c r="A677" s="128"/>
      <c r="B677" s="44"/>
      <c r="C677" s="129"/>
      <c r="D677" s="44"/>
      <c r="E677" s="130"/>
      <c r="F677" s="99"/>
      <c r="G677" s="44"/>
      <c r="H677" s="44"/>
      <c r="I677" s="44"/>
      <c r="J677" s="44"/>
      <c r="K677" s="44"/>
      <c r="L677" s="44"/>
      <c r="M677" s="44"/>
      <c r="N677" s="44"/>
      <c r="O677" s="44"/>
      <c r="P677" s="44"/>
      <c r="Q677" s="44"/>
      <c r="R677" s="132"/>
      <c r="S677" s="44"/>
      <c r="T677" s="99"/>
      <c r="U677" s="99"/>
      <c r="V677" s="95"/>
      <c r="W677" s="44"/>
      <c r="X677" s="95"/>
      <c r="Y677" s="44"/>
      <c r="Z677" s="44"/>
      <c r="AA677" s="44"/>
      <c r="AB677" s="44"/>
      <c r="AC677" s="44"/>
      <c r="AD677" s="44"/>
      <c r="AE677" s="44"/>
      <c r="AF677" s="44"/>
      <c r="AG677" s="44"/>
      <c r="AH677" s="44"/>
      <c r="AI677" s="44"/>
      <c r="AJ677" s="44"/>
      <c r="AK677" s="44"/>
      <c r="AL677" s="44"/>
    </row>
    <row r="678">
      <c r="A678" s="128"/>
      <c r="B678" s="44"/>
      <c r="C678" s="129"/>
      <c r="D678" s="44"/>
      <c r="E678" s="130"/>
      <c r="F678" s="99"/>
      <c r="G678" s="44"/>
      <c r="H678" s="44"/>
      <c r="I678" s="44"/>
      <c r="J678" s="44"/>
      <c r="K678" s="44"/>
      <c r="L678" s="44"/>
      <c r="M678" s="44"/>
      <c r="N678" s="44"/>
      <c r="O678" s="44"/>
      <c r="P678" s="44"/>
      <c r="Q678" s="44"/>
      <c r="R678" s="132"/>
      <c r="S678" s="44"/>
      <c r="T678" s="99"/>
      <c r="U678" s="99"/>
      <c r="V678" s="95"/>
      <c r="W678" s="44"/>
      <c r="X678" s="95"/>
      <c r="Y678" s="44"/>
      <c r="Z678" s="44"/>
      <c r="AA678" s="44"/>
      <c r="AB678" s="44"/>
      <c r="AC678" s="44"/>
      <c r="AD678" s="44"/>
      <c r="AE678" s="44"/>
      <c r="AF678" s="44"/>
      <c r="AG678" s="44"/>
      <c r="AH678" s="44"/>
      <c r="AI678" s="44"/>
      <c r="AJ678" s="44"/>
      <c r="AK678" s="44"/>
      <c r="AL678" s="44"/>
    </row>
    <row r="679">
      <c r="A679" s="128"/>
      <c r="B679" s="44"/>
      <c r="C679" s="129"/>
      <c r="D679" s="44"/>
      <c r="E679" s="130"/>
      <c r="F679" s="99"/>
      <c r="G679" s="44"/>
      <c r="H679" s="44"/>
      <c r="I679" s="44"/>
      <c r="J679" s="44"/>
      <c r="K679" s="44"/>
      <c r="L679" s="44"/>
      <c r="M679" s="44"/>
      <c r="N679" s="44"/>
      <c r="O679" s="44"/>
      <c r="P679" s="44"/>
      <c r="Q679" s="44"/>
      <c r="R679" s="132"/>
      <c r="S679" s="44"/>
      <c r="T679" s="99"/>
      <c r="U679" s="99"/>
      <c r="V679" s="95"/>
      <c r="W679" s="44"/>
      <c r="X679" s="95"/>
      <c r="Y679" s="44"/>
      <c r="Z679" s="44"/>
      <c r="AA679" s="44"/>
      <c r="AB679" s="44"/>
      <c r="AC679" s="44"/>
      <c r="AD679" s="44"/>
      <c r="AE679" s="44"/>
      <c r="AF679" s="44"/>
      <c r="AG679" s="44"/>
      <c r="AH679" s="44"/>
      <c r="AI679" s="44"/>
      <c r="AJ679" s="44"/>
      <c r="AK679" s="44"/>
      <c r="AL679" s="44"/>
    </row>
    <row r="680">
      <c r="A680" s="128"/>
      <c r="B680" s="44"/>
      <c r="C680" s="129"/>
      <c r="D680" s="44"/>
      <c r="E680" s="130"/>
      <c r="F680" s="99"/>
      <c r="G680" s="44"/>
      <c r="H680" s="44"/>
      <c r="I680" s="44"/>
      <c r="J680" s="44"/>
      <c r="K680" s="44"/>
      <c r="L680" s="44"/>
      <c r="M680" s="44"/>
      <c r="N680" s="44"/>
      <c r="O680" s="44"/>
      <c r="P680" s="44"/>
      <c r="Q680" s="44"/>
      <c r="R680" s="132"/>
      <c r="S680" s="44"/>
      <c r="T680" s="99"/>
      <c r="U680" s="99"/>
      <c r="V680" s="95"/>
      <c r="W680" s="44"/>
      <c r="X680" s="95"/>
      <c r="Y680" s="44"/>
      <c r="Z680" s="44"/>
      <c r="AA680" s="44"/>
      <c r="AB680" s="44"/>
      <c r="AC680" s="44"/>
      <c r="AD680" s="44"/>
      <c r="AE680" s="44"/>
      <c r="AF680" s="44"/>
      <c r="AG680" s="44"/>
      <c r="AH680" s="44"/>
      <c r="AI680" s="44"/>
      <c r="AJ680" s="44"/>
      <c r="AK680" s="44"/>
      <c r="AL680" s="44"/>
    </row>
    <row r="681">
      <c r="A681" s="128"/>
      <c r="B681" s="44"/>
      <c r="C681" s="129"/>
      <c r="D681" s="44"/>
      <c r="E681" s="130"/>
      <c r="F681" s="99"/>
      <c r="G681" s="44"/>
      <c r="H681" s="44"/>
      <c r="I681" s="44"/>
      <c r="J681" s="44"/>
      <c r="K681" s="44"/>
      <c r="L681" s="44"/>
      <c r="M681" s="44"/>
      <c r="N681" s="44"/>
      <c r="O681" s="44"/>
      <c r="P681" s="44"/>
      <c r="Q681" s="44"/>
      <c r="R681" s="132"/>
      <c r="S681" s="44"/>
      <c r="T681" s="99"/>
      <c r="U681" s="99"/>
      <c r="V681" s="95"/>
      <c r="W681" s="44"/>
      <c r="X681" s="95"/>
      <c r="Y681" s="44"/>
      <c r="Z681" s="44"/>
      <c r="AA681" s="44"/>
      <c r="AB681" s="44"/>
      <c r="AC681" s="44"/>
      <c r="AD681" s="44"/>
      <c r="AE681" s="44"/>
      <c r="AF681" s="44"/>
      <c r="AG681" s="44"/>
      <c r="AH681" s="44"/>
      <c r="AI681" s="44"/>
      <c r="AJ681" s="44"/>
      <c r="AK681" s="44"/>
      <c r="AL681" s="44"/>
    </row>
    <row r="682">
      <c r="A682" s="128"/>
      <c r="B682" s="44"/>
      <c r="C682" s="129"/>
      <c r="D682" s="44"/>
      <c r="E682" s="130"/>
      <c r="F682" s="99"/>
      <c r="G682" s="44"/>
      <c r="H682" s="44"/>
      <c r="I682" s="44"/>
      <c r="J682" s="44"/>
      <c r="K682" s="44"/>
      <c r="L682" s="44"/>
      <c r="M682" s="44"/>
      <c r="N682" s="44"/>
      <c r="O682" s="44"/>
      <c r="P682" s="44"/>
      <c r="Q682" s="44"/>
      <c r="R682" s="132"/>
      <c r="S682" s="44"/>
      <c r="T682" s="99"/>
      <c r="U682" s="99"/>
      <c r="V682" s="95"/>
      <c r="W682" s="44"/>
      <c r="X682" s="95"/>
      <c r="Y682" s="44"/>
      <c r="Z682" s="44"/>
      <c r="AA682" s="44"/>
      <c r="AB682" s="44"/>
      <c r="AC682" s="44"/>
      <c r="AD682" s="44"/>
      <c r="AE682" s="44"/>
      <c r="AF682" s="44"/>
      <c r="AG682" s="44"/>
      <c r="AH682" s="44"/>
      <c r="AI682" s="44"/>
      <c r="AJ682" s="44"/>
      <c r="AK682" s="44"/>
      <c r="AL682" s="44"/>
    </row>
    <row r="683">
      <c r="A683" s="128"/>
      <c r="B683" s="44"/>
      <c r="C683" s="129"/>
      <c r="D683" s="44"/>
      <c r="E683" s="130"/>
      <c r="F683" s="99"/>
      <c r="G683" s="44"/>
      <c r="H683" s="44"/>
      <c r="I683" s="44"/>
      <c r="J683" s="44"/>
      <c r="K683" s="44"/>
      <c r="L683" s="44"/>
      <c r="M683" s="44"/>
      <c r="N683" s="44"/>
      <c r="O683" s="44"/>
      <c r="P683" s="44"/>
      <c r="Q683" s="44"/>
      <c r="R683" s="132"/>
      <c r="S683" s="44"/>
      <c r="T683" s="99"/>
      <c r="U683" s="99"/>
      <c r="V683" s="95"/>
      <c r="W683" s="44"/>
      <c r="X683" s="95"/>
      <c r="Y683" s="44"/>
      <c r="Z683" s="44"/>
      <c r="AA683" s="44"/>
      <c r="AB683" s="44"/>
      <c r="AC683" s="44"/>
      <c r="AD683" s="44"/>
      <c r="AE683" s="44"/>
      <c r="AF683" s="44"/>
      <c r="AG683" s="44"/>
      <c r="AH683" s="44"/>
      <c r="AI683" s="44"/>
      <c r="AJ683" s="44"/>
      <c r="AK683" s="44"/>
      <c r="AL683" s="44"/>
    </row>
    <row r="684">
      <c r="A684" s="128"/>
      <c r="B684" s="44"/>
      <c r="C684" s="129"/>
      <c r="D684" s="44"/>
      <c r="E684" s="130"/>
      <c r="F684" s="99"/>
      <c r="G684" s="44"/>
      <c r="H684" s="44"/>
      <c r="I684" s="44"/>
      <c r="J684" s="44"/>
      <c r="K684" s="44"/>
      <c r="L684" s="44"/>
      <c r="M684" s="44"/>
      <c r="N684" s="44"/>
      <c r="O684" s="44"/>
      <c r="P684" s="44"/>
      <c r="Q684" s="44"/>
      <c r="R684" s="132"/>
      <c r="S684" s="44"/>
      <c r="T684" s="99"/>
      <c r="U684" s="99"/>
      <c r="V684" s="95"/>
      <c r="W684" s="44"/>
      <c r="X684" s="95"/>
      <c r="Y684" s="44"/>
      <c r="Z684" s="44"/>
      <c r="AA684" s="44"/>
      <c r="AB684" s="44"/>
      <c r="AC684" s="44"/>
      <c r="AD684" s="44"/>
      <c r="AE684" s="44"/>
      <c r="AF684" s="44"/>
      <c r="AG684" s="44"/>
      <c r="AH684" s="44"/>
      <c r="AI684" s="44"/>
      <c r="AJ684" s="44"/>
      <c r="AK684" s="44"/>
      <c r="AL684" s="44"/>
    </row>
    <row r="685">
      <c r="A685" s="128"/>
      <c r="B685" s="44"/>
      <c r="C685" s="129"/>
      <c r="D685" s="44"/>
      <c r="E685" s="130"/>
      <c r="F685" s="99"/>
      <c r="G685" s="44"/>
      <c r="H685" s="44"/>
      <c r="I685" s="44"/>
      <c r="J685" s="44"/>
      <c r="K685" s="44"/>
      <c r="L685" s="44"/>
      <c r="M685" s="44"/>
      <c r="N685" s="44"/>
      <c r="O685" s="44"/>
      <c r="P685" s="44"/>
      <c r="Q685" s="44"/>
      <c r="R685" s="132"/>
      <c r="S685" s="44"/>
      <c r="T685" s="99"/>
      <c r="U685" s="99"/>
      <c r="V685" s="95"/>
      <c r="W685" s="44"/>
      <c r="X685" s="95"/>
      <c r="Y685" s="44"/>
      <c r="Z685" s="44"/>
      <c r="AA685" s="44"/>
      <c r="AB685" s="44"/>
      <c r="AC685" s="44"/>
      <c r="AD685" s="44"/>
      <c r="AE685" s="44"/>
      <c r="AF685" s="44"/>
      <c r="AG685" s="44"/>
      <c r="AH685" s="44"/>
      <c r="AI685" s="44"/>
      <c r="AJ685" s="44"/>
      <c r="AK685" s="44"/>
      <c r="AL685" s="44"/>
    </row>
    <row r="686">
      <c r="A686" s="128"/>
      <c r="B686" s="44"/>
      <c r="C686" s="129"/>
      <c r="D686" s="44"/>
      <c r="E686" s="130"/>
      <c r="F686" s="99"/>
      <c r="G686" s="44"/>
      <c r="H686" s="44"/>
      <c r="I686" s="44"/>
      <c r="J686" s="44"/>
      <c r="K686" s="44"/>
      <c r="L686" s="44"/>
      <c r="M686" s="44"/>
      <c r="N686" s="44"/>
      <c r="O686" s="44"/>
      <c r="P686" s="44"/>
      <c r="Q686" s="44"/>
      <c r="R686" s="132"/>
      <c r="S686" s="44"/>
      <c r="T686" s="99"/>
      <c r="U686" s="99"/>
      <c r="V686" s="95"/>
      <c r="W686" s="44"/>
      <c r="X686" s="95"/>
      <c r="Y686" s="44"/>
      <c r="Z686" s="44"/>
      <c r="AA686" s="44"/>
      <c r="AB686" s="44"/>
      <c r="AC686" s="44"/>
      <c r="AD686" s="44"/>
      <c r="AE686" s="44"/>
      <c r="AF686" s="44"/>
      <c r="AG686" s="44"/>
      <c r="AH686" s="44"/>
      <c r="AI686" s="44"/>
      <c r="AJ686" s="44"/>
      <c r="AK686" s="44"/>
      <c r="AL686" s="44"/>
    </row>
    <row r="687">
      <c r="A687" s="128"/>
      <c r="B687" s="44"/>
      <c r="C687" s="129"/>
      <c r="D687" s="44"/>
      <c r="E687" s="130"/>
      <c r="F687" s="99"/>
      <c r="G687" s="44"/>
      <c r="H687" s="44"/>
      <c r="I687" s="44"/>
      <c r="J687" s="44"/>
      <c r="K687" s="44"/>
      <c r="L687" s="44"/>
      <c r="M687" s="44"/>
      <c r="N687" s="44"/>
      <c r="O687" s="44"/>
      <c r="P687" s="44"/>
      <c r="Q687" s="44"/>
      <c r="R687" s="132"/>
      <c r="S687" s="44"/>
      <c r="T687" s="99"/>
      <c r="U687" s="99"/>
      <c r="V687" s="95"/>
      <c r="W687" s="44"/>
      <c r="X687" s="95"/>
      <c r="Y687" s="44"/>
      <c r="Z687" s="44"/>
      <c r="AA687" s="44"/>
      <c r="AB687" s="44"/>
      <c r="AC687" s="44"/>
      <c r="AD687" s="44"/>
      <c r="AE687" s="44"/>
      <c r="AF687" s="44"/>
      <c r="AG687" s="44"/>
      <c r="AH687" s="44"/>
      <c r="AI687" s="44"/>
      <c r="AJ687" s="44"/>
      <c r="AK687" s="44"/>
      <c r="AL687" s="44"/>
    </row>
    <row r="688">
      <c r="A688" s="128"/>
      <c r="B688" s="44"/>
      <c r="C688" s="129"/>
      <c r="D688" s="44"/>
      <c r="E688" s="130"/>
      <c r="F688" s="99"/>
      <c r="G688" s="44"/>
      <c r="H688" s="44"/>
      <c r="I688" s="44"/>
      <c r="J688" s="44"/>
      <c r="K688" s="44"/>
      <c r="L688" s="44"/>
      <c r="M688" s="44"/>
      <c r="N688" s="44"/>
      <c r="O688" s="44"/>
      <c r="P688" s="44"/>
      <c r="Q688" s="44"/>
      <c r="R688" s="132"/>
      <c r="S688" s="44"/>
      <c r="T688" s="99"/>
      <c r="U688" s="99"/>
      <c r="V688" s="95"/>
      <c r="W688" s="44"/>
      <c r="X688" s="95"/>
      <c r="Y688" s="44"/>
      <c r="Z688" s="44"/>
      <c r="AA688" s="44"/>
      <c r="AB688" s="44"/>
      <c r="AC688" s="44"/>
      <c r="AD688" s="44"/>
      <c r="AE688" s="44"/>
      <c r="AF688" s="44"/>
      <c r="AG688" s="44"/>
      <c r="AH688" s="44"/>
      <c r="AI688" s="44"/>
      <c r="AJ688" s="44"/>
      <c r="AK688" s="44"/>
      <c r="AL688" s="44"/>
    </row>
    <row r="689">
      <c r="A689" s="128"/>
      <c r="B689" s="44"/>
      <c r="C689" s="129"/>
      <c r="D689" s="44"/>
      <c r="E689" s="130"/>
      <c r="F689" s="99"/>
      <c r="G689" s="44"/>
      <c r="H689" s="44"/>
      <c r="I689" s="44"/>
      <c r="J689" s="44"/>
      <c r="K689" s="44"/>
      <c r="L689" s="44"/>
      <c r="M689" s="44"/>
      <c r="N689" s="44"/>
      <c r="O689" s="44"/>
      <c r="P689" s="44"/>
      <c r="Q689" s="44"/>
      <c r="R689" s="132"/>
      <c r="S689" s="44"/>
      <c r="T689" s="99"/>
      <c r="U689" s="99"/>
      <c r="V689" s="95"/>
      <c r="W689" s="44"/>
      <c r="X689" s="95"/>
      <c r="Y689" s="44"/>
      <c r="Z689" s="44"/>
      <c r="AA689" s="44"/>
      <c r="AB689" s="44"/>
      <c r="AC689" s="44"/>
      <c r="AD689" s="44"/>
      <c r="AE689" s="44"/>
      <c r="AF689" s="44"/>
      <c r="AG689" s="44"/>
      <c r="AH689" s="44"/>
      <c r="AI689" s="44"/>
      <c r="AJ689" s="44"/>
      <c r="AK689" s="44"/>
      <c r="AL689" s="44"/>
    </row>
    <row r="690">
      <c r="A690" s="128"/>
      <c r="B690" s="44"/>
      <c r="C690" s="129"/>
      <c r="D690" s="44"/>
      <c r="E690" s="130"/>
      <c r="F690" s="99"/>
      <c r="G690" s="44"/>
      <c r="H690" s="44"/>
      <c r="I690" s="44"/>
      <c r="J690" s="44"/>
      <c r="K690" s="44"/>
      <c r="L690" s="44"/>
      <c r="M690" s="44"/>
      <c r="N690" s="44"/>
      <c r="O690" s="44"/>
      <c r="P690" s="44"/>
      <c r="Q690" s="44"/>
      <c r="R690" s="132"/>
      <c r="S690" s="44"/>
      <c r="T690" s="99"/>
      <c r="U690" s="99"/>
      <c r="V690" s="95"/>
      <c r="W690" s="44"/>
      <c r="X690" s="95"/>
      <c r="Y690" s="44"/>
      <c r="Z690" s="44"/>
      <c r="AA690" s="44"/>
      <c r="AB690" s="44"/>
      <c r="AC690" s="44"/>
      <c r="AD690" s="44"/>
      <c r="AE690" s="44"/>
      <c r="AF690" s="44"/>
      <c r="AG690" s="44"/>
      <c r="AH690" s="44"/>
      <c r="AI690" s="44"/>
      <c r="AJ690" s="44"/>
      <c r="AK690" s="44"/>
      <c r="AL690" s="44"/>
    </row>
    <row r="691">
      <c r="A691" s="128"/>
      <c r="B691" s="44"/>
      <c r="C691" s="129"/>
      <c r="D691" s="44"/>
      <c r="E691" s="130"/>
      <c r="F691" s="99"/>
      <c r="G691" s="44"/>
      <c r="H691" s="44"/>
      <c r="I691" s="44"/>
      <c r="J691" s="44"/>
      <c r="K691" s="44"/>
      <c r="L691" s="44"/>
      <c r="M691" s="44"/>
      <c r="N691" s="44"/>
      <c r="O691" s="44"/>
      <c r="P691" s="44"/>
      <c r="Q691" s="44"/>
      <c r="R691" s="132"/>
      <c r="S691" s="44"/>
      <c r="T691" s="99"/>
      <c r="U691" s="99"/>
      <c r="V691" s="95"/>
      <c r="W691" s="44"/>
      <c r="X691" s="95"/>
      <c r="Y691" s="44"/>
      <c r="Z691" s="44"/>
      <c r="AA691" s="44"/>
      <c r="AB691" s="44"/>
      <c r="AC691" s="44"/>
      <c r="AD691" s="44"/>
      <c r="AE691" s="44"/>
      <c r="AF691" s="44"/>
      <c r="AG691" s="44"/>
      <c r="AH691" s="44"/>
      <c r="AI691" s="44"/>
      <c r="AJ691" s="44"/>
      <c r="AK691" s="44"/>
      <c r="AL691" s="44"/>
    </row>
    <row r="692">
      <c r="A692" s="128"/>
      <c r="B692" s="44"/>
      <c r="C692" s="129"/>
      <c r="D692" s="44"/>
      <c r="E692" s="130"/>
      <c r="F692" s="99"/>
      <c r="G692" s="44"/>
      <c r="H692" s="44"/>
      <c r="I692" s="44"/>
      <c r="J692" s="44"/>
      <c r="K692" s="44"/>
      <c r="L692" s="44"/>
      <c r="M692" s="44"/>
      <c r="N692" s="44"/>
      <c r="O692" s="44"/>
      <c r="P692" s="44"/>
      <c r="Q692" s="44"/>
      <c r="R692" s="132"/>
      <c r="S692" s="44"/>
      <c r="T692" s="99"/>
      <c r="U692" s="99"/>
      <c r="V692" s="95"/>
      <c r="W692" s="44"/>
      <c r="X692" s="95"/>
      <c r="Y692" s="44"/>
      <c r="Z692" s="44"/>
      <c r="AA692" s="44"/>
      <c r="AB692" s="44"/>
      <c r="AC692" s="44"/>
      <c r="AD692" s="44"/>
      <c r="AE692" s="44"/>
      <c r="AF692" s="44"/>
      <c r="AG692" s="44"/>
      <c r="AH692" s="44"/>
      <c r="AI692" s="44"/>
      <c r="AJ692" s="44"/>
      <c r="AK692" s="44"/>
      <c r="AL692" s="44"/>
    </row>
    <row r="693">
      <c r="A693" s="128"/>
      <c r="B693" s="44"/>
      <c r="C693" s="129"/>
      <c r="D693" s="44"/>
      <c r="E693" s="130"/>
      <c r="F693" s="99"/>
      <c r="G693" s="44"/>
      <c r="H693" s="44"/>
      <c r="I693" s="44"/>
      <c r="J693" s="44"/>
      <c r="K693" s="44"/>
      <c r="L693" s="44"/>
      <c r="M693" s="44"/>
      <c r="N693" s="44"/>
      <c r="O693" s="44"/>
      <c r="P693" s="44"/>
      <c r="Q693" s="44"/>
      <c r="R693" s="132"/>
      <c r="S693" s="44"/>
      <c r="T693" s="99"/>
      <c r="U693" s="99"/>
      <c r="V693" s="95"/>
      <c r="W693" s="44"/>
      <c r="X693" s="95"/>
      <c r="Y693" s="44"/>
      <c r="Z693" s="44"/>
      <c r="AA693" s="44"/>
      <c r="AB693" s="44"/>
      <c r="AC693" s="44"/>
      <c r="AD693" s="44"/>
      <c r="AE693" s="44"/>
      <c r="AF693" s="44"/>
      <c r="AG693" s="44"/>
      <c r="AH693" s="44"/>
      <c r="AI693" s="44"/>
      <c r="AJ693" s="44"/>
      <c r="AK693" s="44"/>
      <c r="AL693" s="44"/>
    </row>
    <row r="694">
      <c r="A694" s="128"/>
      <c r="B694" s="44"/>
      <c r="C694" s="129"/>
      <c r="D694" s="44"/>
      <c r="E694" s="130"/>
      <c r="F694" s="99"/>
      <c r="G694" s="44"/>
      <c r="H694" s="44"/>
      <c r="I694" s="44"/>
      <c r="J694" s="44"/>
      <c r="K694" s="44"/>
      <c r="L694" s="44"/>
      <c r="M694" s="44"/>
      <c r="N694" s="44"/>
      <c r="O694" s="44"/>
      <c r="P694" s="44"/>
      <c r="Q694" s="44"/>
      <c r="R694" s="132"/>
      <c r="S694" s="44"/>
      <c r="T694" s="99"/>
      <c r="U694" s="99"/>
      <c r="V694" s="95"/>
      <c r="W694" s="44"/>
      <c r="X694" s="95"/>
      <c r="Y694" s="44"/>
      <c r="Z694" s="44"/>
      <c r="AA694" s="44"/>
      <c r="AB694" s="44"/>
      <c r="AC694" s="44"/>
      <c r="AD694" s="44"/>
      <c r="AE694" s="44"/>
      <c r="AF694" s="44"/>
      <c r="AG694" s="44"/>
      <c r="AH694" s="44"/>
      <c r="AI694" s="44"/>
      <c r="AJ694" s="44"/>
      <c r="AK694" s="44"/>
      <c r="AL694" s="44"/>
    </row>
    <row r="695">
      <c r="A695" s="128"/>
      <c r="B695" s="44"/>
      <c r="C695" s="129"/>
      <c r="D695" s="44"/>
      <c r="E695" s="130"/>
      <c r="F695" s="99"/>
      <c r="G695" s="44"/>
      <c r="H695" s="44"/>
      <c r="I695" s="44"/>
      <c r="J695" s="44"/>
      <c r="K695" s="44"/>
      <c r="L695" s="44"/>
      <c r="M695" s="44"/>
      <c r="N695" s="44"/>
      <c r="O695" s="44"/>
      <c r="P695" s="44"/>
      <c r="Q695" s="44"/>
      <c r="R695" s="132"/>
      <c r="S695" s="44"/>
      <c r="T695" s="99"/>
      <c r="U695" s="99"/>
      <c r="V695" s="95"/>
      <c r="W695" s="44"/>
      <c r="X695" s="95"/>
      <c r="Y695" s="44"/>
      <c r="Z695" s="44"/>
      <c r="AA695" s="44"/>
      <c r="AB695" s="44"/>
      <c r="AC695" s="44"/>
      <c r="AD695" s="44"/>
      <c r="AE695" s="44"/>
      <c r="AF695" s="44"/>
      <c r="AG695" s="44"/>
      <c r="AH695" s="44"/>
      <c r="AI695" s="44"/>
      <c r="AJ695" s="44"/>
      <c r="AK695" s="44"/>
      <c r="AL695" s="44"/>
    </row>
    <row r="696">
      <c r="A696" s="128"/>
      <c r="B696" s="44"/>
      <c r="C696" s="129"/>
      <c r="D696" s="44"/>
      <c r="E696" s="130"/>
      <c r="F696" s="99"/>
      <c r="G696" s="44"/>
      <c r="H696" s="44"/>
      <c r="I696" s="44"/>
      <c r="J696" s="44"/>
      <c r="K696" s="44"/>
      <c r="L696" s="44"/>
      <c r="M696" s="44"/>
      <c r="N696" s="44"/>
      <c r="O696" s="44"/>
      <c r="P696" s="44"/>
      <c r="Q696" s="44"/>
      <c r="R696" s="132"/>
      <c r="S696" s="44"/>
      <c r="T696" s="99"/>
      <c r="U696" s="99"/>
      <c r="V696" s="95"/>
      <c r="W696" s="44"/>
      <c r="X696" s="95"/>
      <c r="Y696" s="44"/>
      <c r="Z696" s="44"/>
      <c r="AA696" s="44"/>
      <c r="AB696" s="44"/>
      <c r="AC696" s="44"/>
      <c r="AD696" s="44"/>
      <c r="AE696" s="44"/>
      <c r="AF696" s="44"/>
      <c r="AG696" s="44"/>
      <c r="AH696" s="44"/>
      <c r="AI696" s="44"/>
      <c r="AJ696" s="44"/>
      <c r="AK696" s="44"/>
      <c r="AL696" s="44"/>
    </row>
    <row r="697">
      <c r="A697" s="128"/>
      <c r="B697" s="44"/>
      <c r="C697" s="129"/>
      <c r="D697" s="44"/>
      <c r="E697" s="130"/>
      <c r="F697" s="99"/>
      <c r="G697" s="44"/>
      <c r="H697" s="44"/>
      <c r="I697" s="44"/>
      <c r="J697" s="44"/>
      <c r="K697" s="44"/>
      <c r="L697" s="44"/>
      <c r="M697" s="44"/>
      <c r="N697" s="44"/>
      <c r="O697" s="44"/>
      <c r="P697" s="44"/>
      <c r="Q697" s="44"/>
      <c r="R697" s="132"/>
      <c r="S697" s="44"/>
      <c r="T697" s="99"/>
      <c r="U697" s="99"/>
      <c r="V697" s="95"/>
      <c r="W697" s="44"/>
      <c r="X697" s="95"/>
      <c r="Y697" s="44"/>
      <c r="Z697" s="44"/>
      <c r="AA697" s="44"/>
      <c r="AB697" s="44"/>
      <c r="AC697" s="44"/>
      <c r="AD697" s="44"/>
      <c r="AE697" s="44"/>
      <c r="AF697" s="44"/>
      <c r="AG697" s="44"/>
      <c r="AH697" s="44"/>
      <c r="AI697" s="44"/>
      <c r="AJ697" s="44"/>
      <c r="AK697" s="44"/>
      <c r="AL697" s="44"/>
    </row>
    <row r="698">
      <c r="A698" s="128"/>
      <c r="B698" s="44"/>
      <c r="C698" s="129"/>
      <c r="D698" s="44"/>
      <c r="E698" s="130"/>
      <c r="F698" s="99"/>
      <c r="G698" s="44"/>
      <c r="H698" s="44"/>
      <c r="I698" s="44"/>
      <c r="J698" s="44"/>
      <c r="K698" s="44"/>
      <c r="L698" s="44"/>
      <c r="M698" s="44"/>
      <c r="N698" s="44"/>
      <c r="O698" s="44"/>
      <c r="P698" s="44"/>
      <c r="Q698" s="44"/>
      <c r="R698" s="132"/>
      <c r="S698" s="44"/>
      <c r="T698" s="99"/>
      <c r="U698" s="99"/>
      <c r="V698" s="95"/>
      <c r="W698" s="44"/>
      <c r="X698" s="95"/>
      <c r="Y698" s="44"/>
      <c r="Z698" s="44"/>
      <c r="AA698" s="44"/>
      <c r="AB698" s="44"/>
      <c r="AC698" s="44"/>
      <c r="AD698" s="44"/>
      <c r="AE698" s="44"/>
      <c r="AF698" s="44"/>
      <c r="AG698" s="44"/>
      <c r="AH698" s="44"/>
      <c r="AI698" s="44"/>
      <c r="AJ698" s="44"/>
      <c r="AK698" s="44"/>
      <c r="AL698" s="44"/>
    </row>
    <row r="699">
      <c r="A699" s="128"/>
      <c r="B699" s="44"/>
      <c r="C699" s="129"/>
      <c r="D699" s="44"/>
      <c r="E699" s="130"/>
      <c r="F699" s="99"/>
      <c r="G699" s="44"/>
      <c r="H699" s="44"/>
      <c r="I699" s="44"/>
      <c r="J699" s="44"/>
      <c r="K699" s="44"/>
      <c r="L699" s="44"/>
      <c r="M699" s="44"/>
      <c r="N699" s="44"/>
      <c r="O699" s="44"/>
      <c r="P699" s="44"/>
      <c r="Q699" s="44"/>
      <c r="R699" s="132"/>
      <c r="S699" s="44"/>
      <c r="T699" s="99"/>
      <c r="U699" s="99"/>
      <c r="V699" s="95"/>
      <c r="W699" s="44"/>
      <c r="X699" s="95"/>
      <c r="Y699" s="44"/>
      <c r="Z699" s="44"/>
      <c r="AA699" s="44"/>
      <c r="AB699" s="44"/>
      <c r="AC699" s="44"/>
      <c r="AD699" s="44"/>
      <c r="AE699" s="44"/>
      <c r="AF699" s="44"/>
      <c r="AG699" s="44"/>
      <c r="AH699" s="44"/>
      <c r="AI699" s="44"/>
      <c r="AJ699" s="44"/>
      <c r="AK699" s="44"/>
      <c r="AL699" s="44"/>
    </row>
    <row r="700">
      <c r="A700" s="128"/>
      <c r="B700" s="44"/>
      <c r="C700" s="129"/>
      <c r="D700" s="44"/>
      <c r="E700" s="130"/>
      <c r="F700" s="99"/>
      <c r="G700" s="44"/>
      <c r="H700" s="44"/>
      <c r="I700" s="44"/>
      <c r="J700" s="44"/>
      <c r="K700" s="44"/>
      <c r="L700" s="44"/>
      <c r="M700" s="44"/>
      <c r="N700" s="44"/>
      <c r="O700" s="44"/>
      <c r="P700" s="44"/>
      <c r="Q700" s="44"/>
      <c r="R700" s="132"/>
      <c r="S700" s="44"/>
      <c r="T700" s="99"/>
      <c r="U700" s="99"/>
      <c r="V700" s="95"/>
      <c r="W700" s="44"/>
      <c r="X700" s="95"/>
      <c r="Y700" s="44"/>
      <c r="Z700" s="44"/>
      <c r="AA700" s="44"/>
      <c r="AB700" s="44"/>
      <c r="AC700" s="44"/>
      <c r="AD700" s="44"/>
      <c r="AE700" s="44"/>
      <c r="AF700" s="44"/>
      <c r="AG700" s="44"/>
      <c r="AH700" s="44"/>
      <c r="AI700" s="44"/>
      <c r="AJ700" s="44"/>
      <c r="AK700" s="44"/>
      <c r="AL700" s="44"/>
    </row>
    <row r="701">
      <c r="A701" s="128"/>
      <c r="B701" s="44"/>
      <c r="C701" s="129"/>
      <c r="D701" s="44"/>
      <c r="E701" s="130"/>
      <c r="F701" s="99"/>
      <c r="G701" s="44"/>
      <c r="H701" s="44"/>
      <c r="I701" s="44"/>
      <c r="J701" s="44"/>
      <c r="K701" s="44"/>
      <c r="L701" s="44"/>
      <c r="M701" s="44"/>
      <c r="N701" s="44"/>
      <c r="O701" s="44"/>
      <c r="P701" s="44"/>
      <c r="Q701" s="44"/>
      <c r="R701" s="132"/>
      <c r="S701" s="44"/>
      <c r="T701" s="99"/>
      <c r="U701" s="99"/>
      <c r="V701" s="95"/>
      <c r="W701" s="44"/>
      <c r="X701" s="95"/>
      <c r="Y701" s="44"/>
      <c r="Z701" s="44"/>
      <c r="AA701" s="44"/>
      <c r="AB701" s="44"/>
      <c r="AC701" s="44"/>
      <c r="AD701" s="44"/>
      <c r="AE701" s="44"/>
      <c r="AF701" s="44"/>
      <c r="AG701" s="44"/>
      <c r="AH701" s="44"/>
      <c r="AI701" s="44"/>
      <c r="AJ701" s="44"/>
      <c r="AK701" s="44"/>
      <c r="AL701" s="44"/>
    </row>
    <row r="702">
      <c r="A702" s="128"/>
      <c r="B702" s="44"/>
      <c r="C702" s="129"/>
      <c r="D702" s="44"/>
      <c r="E702" s="130"/>
      <c r="F702" s="99"/>
      <c r="G702" s="44"/>
      <c r="H702" s="44"/>
      <c r="I702" s="44"/>
      <c r="J702" s="44"/>
      <c r="K702" s="44"/>
      <c r="L702" s="44"/>
      <c r="M702" s="44"/>
      <c r="N702" s="44"/>
      <c r="O702" s="44"/>
      <c r="P702" s="44"/>
      <c r="Q702" s="44"/>
      <c r="R702" s="132"/>
      <c r="S702" s="44"/>
      <c r="T702" s="99"/>
      <c r="U702" s="99"/>
      <c r="V702" s="95"/>
      <c r="W702" s="44"/>
      <c r="X702" s="95"/>
      <c r="Y702" s="44"/>
      <c r="Z702" s="44"/>
      <c r="AA702" s="44"/>
      <c r="AB702" s="44"/>
      <c r="AC702" s="44"/>
      <c r="AD702" s="44"/>
      <c r="AE702" s="44"/>
      <c r="AF702" s="44"/>
      <c r="AG702" s="44"/>
      <c r="AH702" s="44"/>
      <c r="AI702" s="44"/>
      <c r="AJ702" s="44"/>
      <c r="AK702" s="44"/>
      <c r="AL702" s="44"/>
    </row>
    <row r="703">
      <c r="A703" s="128"/>
      <c r="B703" s="44"/>
      <c r="C703" s="129"/>
      <c r="D703" s="44"/>
      <c r="E703" s="130"/>
      <c r="F703" s="99"/>
      <c r="G703" s="44"/>
      <c r="H703" s="44"/>
      <c r="I703" s="44"/>
      <c r="J703" s="44"/>
      <c r="K703" s="44"/>
      <c r="L703" s="44"/>
      <c r="M703" s="44"/>
      <c r="N703" s="44"/>
      <c r="O703" s="44"/>
      <c r="P703" s="44"/>
      <c r="Q703" s="44"/>
      <c r="R703" s="132"/>
      <c r="S703" s="44"/>
      <c r="T703" s="99"/>
      <c r="U703" s="99"/>
      <c r="V703" s="95"/>
      <c r="W703" s="44"/>
      <c r="X703" s="95"/>
      <c r="Y703" s="44"/>
      <c r="Z703" s="44"/>
      <c r="AA703" s="44"/>
      <c r="AB703" s="44"/>
      <c r="AC703" s="44"/>
      <c r="AD703" s="44"/>
      <c r="AE703" s="44"/>
      <c r="AF703" s="44"/>
      <c r="AG703" s="44"/>
      <c r="AH703" s="44"/>
      <c r="AI703" s="44"/>
      <c r="AJ703" s="44"/>
      <c r="AK703" s="44"/>
      <c r="AL703" s="44"/>
    </row>
    <row r="704">
      <c r="A704" s="128"/>
      <c r="B704" s="44"/>
      <c r="C704" s="129"/>
      <c r="D704" s="44"/>
      <c r="E704" s="130"/>
      <c r="F704" s="99"/>
      <c r="G704" s="44"/>
      <c r="H704" s="44"/>
      <c r="I704" s="44"/>
      <c r="J704" s="44"/>
      <c r="K704" s="44"/>
      <c r="L704" s="44"/>
      <c r="M704" s="44"/>
      <c r="N704" s="44"/>
      <c r="O704" s="44"/>
      <c r="P704" s="44"/>
      <c r="Q704" s="44"/>
      <c r="R704" s="132"/>
      <c r="S704" s="44"/>
      <c r="T704" s="99"/>
      <c r="U704" s="99"/>
      <c r="V704" s="95"/>
      <c r="W704" s="44"/>
      <c r="X704" s="95"/>
      <c r="Y704" s="44"/>
      <c r="Z704" s="44"/>
      <c r="AA704" s="44"/>
      <c r="AB704" s="44"/>
      <c r="AC704" s="44"/>
      <c r="AD704" s="44"/>
      <c r="AE704" s="44"/>
      <c r="AF704" s="44"/>
      <c r="AG704" s="44"/>
      <c r="AH704" s="44"/>
      <c r="AI704" s="44"/>
      <c r="AJ704" s="44"/>
      <c r="AK704" s="44"/>
      <c r="AL704" s="44"/>
    </row>
    <row r="705">
      <c r="A705" s="128"/>
      <c r="B705" s="44"/>
      <c r="C705" s="129"/>
      <c r="D705" s="44"/>
      <c r="E705" s="130"/>
      <c r="F705" s="99"/>
      <c r="G705" s="44"/>
      <c r="H705" s="44"/>
      <c r="I705" s="44"/>
      <c r="J705" s="44"/>
      <c r="K705" s="44"/>
      <c r="L705" s="44"/>
      <c r="M705" s="44"/>
      <c r="N705" s="44"/>
      <c r="O705" s="44"/>
      <c r="P705" s="44"/>
      <c r="Q705" s="44"/>
      <c r="R705" s="132"/>
      <c r="S705" s="44"/>
      <c r="T705" s="99"/>
      <c r="U705" s="99"/>
      <c r="V705" s="95"/>
      <c r="W705" s="44"/>
      <c r="X705" s="95"/>
      <c r="Y705" s="44"/>
      <c r="Z705" s="44"/>
      <c r="AA705" s="44"/>
      <c r="AB705" s="44"/>
      <c r="AC705" s="44"/>
      <c r="AD705" s="44"/>
      <c r="AE705" s="44"/>
      <c r="AF705" s="44"/>
      <c r="AG705" s="44"/>
      <c r="AH705" s="44"/>
      <c r="AI705" s="44"/>
      <c r="AJ705" s="44"/>
      <c r="AK705" s="44"/>
      <c r="AL705" s="44"/>
    </row>
    <row r="706">
      <c r="A706" s="128"/>
      <c r="B706" s="44"/>
      <c r="C706" s="129"/>
      <c r="D706" s="44"/>
      <c r="E706" s="130"/>
      <c r="F706" s="99"/>
      <c r="G706" s="44"/>
      <c r="H706" s="44"/>
      <c r="I706" s="44"/>
      <c r="J706" s="44"/>
      <c r="K706" s="44"/>
      <c r="L706" s="44"/>
      <c r="M706" s="44"/>
      <c r="N706" s="44"/>
      <c r="O706" s="44"/>
      <c r="P706" s="44"/>
      <c r="Q706" s="44"/>
      <c r="R706" s="132"/>
      <c r="S706" s="44"/>
      <c r="T706" s="99"/>
      <c r="U706" s="99"/>
      <c r="V706" s="95"/>
      <c r="W706" s="44"/>
      <c r="X706" s="95"/>
      <c r="Y706" s="44"/>
      <c r="Z706" s="44"/>
      <c r="AA706" s="44"/>
      <c r="AB706" s="44"/>
      <c r="AC706" s="44"/>
      <c r="AD706" s="44"/>
      <c r="AE706" s="44"/>
      <c r="AF706" s="44"/>
      <c r="AG706" s="44"/>
      <c r="AH706" s="44"/>
      <c r="AI706" s="44"/>
      <c r="AJ706" s="44"/>
      <c r="AK706" s="44"/>
      <c r="AL706" s="44"/>
    </row>
    <row r="707">
      <c r="A707" s="128"/>
      <c r="B707" s="44"/>
      <c r="C707" s="129"/>
      <c r="D707" s="44"/>
      <c r="E707" s="130"/>
      <c r="F707" s="99"/>
      <c r="G707" s="44"/>
      <c r="H707" s="44"/>
      <c r="I707" s="44"/>
      <c r="J707" s="44"/>
      <c r="K707" s="44"/>
      <c r="L707" s="44"/>
      <c r="M707" s="44"/>
      <c r="N707" s="44"/>
      <c r="O707" s="44"/>
      <c r="P707" s="44"/>
      <c r="Q707" s="44"/>
      <c r="R707" s="132"/>
      <c r="S707" s="44"/>
      <c r="T707" s="99"/>
      <c r="U707" s="99"/>
      <c r="V707" s="95"/>
      <c r="W707" s="44"/>
      <c r="X707" s="95"/>
      <c r="Y707" s="44"/>
      <c r="Z707" s="44"/>
      <c r="AA707" s="44"/>
      <c r="AB707" s="44"/>
      <c r="AC707" s="44"/>
      <c r="AD707" s="44"/>
      <c r="AE707" s="44"/>
      <c r="AF707" s="44"/>
      <c r="AG707" s="44"/>
      <c r="AH707" s="44"/>
      <c r="AI707" s="44"/>
      <c r="AJ707" s="44"/>
      <c r="AK707" s="44"/>
      <c r="AL707" s="44"/>
    </row>
    <row r="708">
      <c r="A708" s="128"/>
      <c r="B708" s="44"/>
      <c r="C708" s="129"/>
      <c r="D708" s="44"/>
      <c r="E708" s="130"/>
      <c r="F708" s="99"/>
      <c r="G708" s="44"/>
      <c r="H708" s="44"/>
      <c r="I708" s="44"/>
      <c r="J708" s="44"/>
      <c r="K708" s="44"/>
      <c r="L708" s="44"/>
      <c r="M708" s="44"/>
      <c r="N708" s="44"/>
      <c r="O708" s="44"/>
      <c r="P708" s="44"/>
      <c r="Q708" s="44"/>
      <c r="R708" s="132"/>
      <c r="S708" s="44"/>
      <c r="T708" s="99"/>
      <c r="U708" s="99"/>
      <c r="V708" s="95"/>
      <c r="W708" s="44"/>
      <c r="X708" s="95"/>
      <c r="Y708" s="44"/>
      <c r="Z708" s="44"/>
      <c r="AA708" s="44"/>
      <c r="AB708" s="44"/>
      <c r="AC708" s="44"/>
      <c r="AD708" s="44"/>
      <c r="AE708" s="44"/>
      <c r="AF708" s="44"/>
      <c r="AG708" s="44"/>
      <c r="AH708" s="44"/>
      <c r="AI708" s="44"/>
      <c r="AJ708" s="44"/>
      <c r="AK708" s="44"/>
      <c r="AL708" s="44"/>
    </row>
    <row r="709">
      <c r="A709" s="128"/>
      <c r="B709" s="44"/>
      <c r="C709" s="129"/>
      <c r="D709" s="44"/>
      <c r="E709" s="130"/>
      <c r="F709" s="99"/>
      <c r="G709" s="44"/>
      <c r="H709" s="44"/>
      <c r="I709" s="44"/>
      <c r="J709" s="44"/>
      <c r="K709" s="44"/>
      <c r="L709" s="44"/>
      <c r="M709" s="44"/>
      <c r="N709" s="44"/>
      <c r="O709" s="44"/>
      <c r="P709" s="44"/>
      <c r="Q709" s="44"/>
      <c r="R709" s="132"/>
      <c r="S709" s="44"/>
      <c r="T709" s="99"/>
      <c r="U709" s="99"/>
      <c r="V709" s="95"/>
      <c r="W709" s="44"/>
      <c r="X709" s="95"/>
      <c r="Y709" s="44"/>
      <c r="Z709" s="44"/>
      <c r="AA709" s="44"/>
      <c r="AB709" s="44"/>
      <c r="AC709" s="44"/>
      <c r="AD709" s="44"/>
      <c r="AE709" s="44"/>
      <c r="AF709" s="44"/>
      <c r="AG709" s="44"/>
      <c r="AH709" s="44"/>
      <c r="AI709" s="44"/>
      <c r="AJ709" s="44"/>
      <c r="AK709" s="44"/>
      <c r="AL709" s="44"/>
    </row>
    <row r="710">
      <c r="A710" s="128"/>
      <c r="B710" s="44"/>
      <c r="C710" s="129"/>
      <c r="D710" s="44"/>
      <c r="E710" s="130"/>
      <c r="F710" s="99"/>
      <c r="G710" s="44"/>
      <c r="H710" s="44"/>
      <c r="I710" s="44"/>
      <c r="J710" s="44"/>
      <c r="K710" s="44"/>
      <c r="L710" s="44"/>
      <c r="M710" s="44"/>
      <c r="N710" s="44"/>
      <c r="O710" s="44"/>
      <c r="P710" s="44"/>
      <c r="Q710" s="44"/>
      <c r="R710" s="132"/>
      <c r="S710" s="44"/>
      <c r="T710" s="99"/>
      <c r="U710" s="99"/>
      <c r="V710" s="95"/>
      <c r="W710" s="44"/>
      <c r="X710" s="95"/>
      <c r="Y710" s="44"/>
      <c r="Z710" s="44"/>
      <c r="AA710" s="44"/>
      <c r="AB710" s="44"/>
      <c r="AC710" s="44"/>
      <c r="AD710" s="44"/>
      <c r="AE710" s="44"/>
      <c r="AF710" s="44"/>
      <c r="AG710" s="44"/>
      <c r="AH710" s="44"/>
      <c r="AI710" s="44"/>
      <c r="AJ710" s="44"/>
      <c r="AK710" s="44"/>
      <c r="AL710" s="44"/>
    </row>
    <row r="711">
      <c r="A711" s="128"/>
      <c r="B711" s="44"/>
      <c r="C711" s="129"/>
      <c r="D711" s="44"/>
      <c r="E711" s="130"/>
      <c r="F711" s="99"/>
      <c r="G711" s="44"/>
      <c r="H711" s="44"/>
      <c r="I711" s="44"/>
      <c r="J711" s="44"/>
      <c r="K711" s="44"/>
      <c r="L711" s="44"/>
      <c r="M711" s="44"/>
      <c r="N711" s="44"/>
      <c r="O711" s="44"/>
      <c r="P711" s="44"/>
      <c r="Q711" s="44"/>
      <c r="R711" s="132"/>
      <c r="S711" s="44"/>
      <c r="T711" s="99"/>
      <c r="U711" s="99"/>
      <c r="V711" s="95"/>
      <c r="W711" s="44"/>
      <c r="X711" s="95"/>
      <c r="Y711" s="44"/>
      <c r="Z711" s="44"/>
      <c r="AA711" s="44"/>
      <c r="AB711" s="44"/>
      <c r="AC711" s="44"/>
      <c r="AD711" s="44"/>
      <c r="AE711" s="44"/>
      <c r="AF711" s="44"/>
      <c r="AG711" s="44"/>
      <c r="AH711" s="44"/>
      <c r="AI711" s="44"/>
      <c r="AJ711" s="44"/>
      <c r="AK711" s="44"/>
      <c r="AL711" s="44"/>
    </row>
    <row r="712">
      <c r="A712" s="128"/>
      <c r="B712" s="44"/>
      <c r="C712" s="129"/>
      <c r="D712" s="44"/>
      <c r="E712" s="130"/>
      <c r="F712" s="99"/>
      <c r="G712" s="44"/>
      <c r="H712" s="44"/>
      <c r="I712" s="44"/>
      <c r="J712" s="44"/>
      <c r="K712" s="44"/>
      <c r="L712" s="44"/>
      <c r="M712" s="44"/>
      <c r="N712" s="44"/>
      <c r="O712" s="44"/>
      <c r="P712" s="44"/>
      <c r="Q712" s="44"/>
      <c r="R712" s="132"/>
      <c r="S712" s="44"/>
      <c r="T712" s="99"/>
      <c r="U712" s="99"/>
      <c r="V712" s="95"/>
      <c r="W712" s="44"/>
      <c r="X712" s="95"/>
      <c r="Y712" s="44"/>
      <c r="Z712" s="44"/>
      <c r="AA712" s="44"/>
      <c r="AB712" s="44"/>
      <c r="AC712" s="44"/>
      <c r="AD712" s="44"/>
      <c r="AE712" s="44"/>
      <c r="AF712" s="44"/>
      <c r="AG712" s="44"/>
      <c r="AH712" s="44"/>
      <c r="AI712" s="44"/>
      <c r="AJ712" s="44"/>
      <c r="AK712" s="44"/>
      <c r="AL712" s="44"/>
    </row>
    <row r="713">
      <c r="A713" s="128"/>
      <c r="B713" s="44"/>
      <c r="C713" s="129"/>
      <c r="D713" s="44"/>
      <c r="E713" s="130"/>
      <c r="F713" s="99"/>
      <c r="G713" s="44"/>
      <c r="H713" s="44"/>
      <c r="I713" s="44"/>
      <c r="J713" s="44"/>
      <c r="K713" s="44"/>
      <c r="L713" s="44"/>
      <c r="M713" s="44"/>
      <c r="N713" s="44"/>
      <c r="O713" s="44"/>
      <c r="P713" s="44"/>
      <c r="Q713" s="44"/>
      <c r="R713" s="132"/>
      <c r="S713" s="44"/>
      <c r="T713" s="99"/>
      <c r="U713" s="99"/>
      <c r="V713" s="95"/>
      <c r="W713" s="44"/>
      <c r="X713" s="95"/>
      <c r="Y713" s="44"/>
      <c r="Z713" s="44"/>
      <c r="AA713" s="44"/>
      <c r="AB713" s="44"/>
      <c r="AC713" s="44"/>
      <c r="AD713" s="44"/>
      <c r="AE713" s="44"/>
      <c r="AF713" s="44"/>
      <c r="AG713" s="44"/>
      <c r="AH713" s="44"/>
      <c r="AI713" s="44"/>
      <c r="AJ713" s="44"/>
      <c r="AK713" s="44"/>
      <c r="AL713" s="44"/>
    </row>
    <row r="714">
      <c r="A714" s="128"/>
      <c r="B714" s="44"/>
      <c r="C714" s="129"/>
      <c r="D714" s="44"/>
      <c r="E714" s="130"/>
      <c r="F714" s="99"/>
      <c r="G714" s="44"/>
      <c r="H714" s="44"/>
      <c r="I714" s="44"/>
      <c r="J714" s="44"/>
      <c r="K714" s="44"/>
      <c r="L714" s="44"/>
      <c r="M714" s="44"/>
      <c r="N714" s="44"/>
      <c r="O714" s="44"/>
      <c r="P714" s="44"/>
      <c r="Q714" s="44"/>
      <c r="R714" s="132"/>
      <c r="S714" s="44"/>
      <c r="T714" s="99"/>
      <c r="U714" s="99"/>
      <c r="V714" s="95"/>
      <c r="W714" s="44"/>
      <c r="X714" s="95"/>
      <c r="Y714" s="44"/>
      <c r="Z714" s="44"/>
      <c r="AA714" s="44"/>
      <c r="AB714" s="44"/>
      <c r="AC714" s="44"/>
      <c r="AD714" s="44"/>
      <c r="AE714" s="44"/>
      <c r="AF714" s="44"/>
      <c r="AG714" s="44"/>
      <c r="AH714" s="44"/>
      <c r="AI714" s="44"/>
      <c r="AJ714" s="44"/>
      <c r="AK714" s="44"/>
      <c r="AL714" s="44"/>
    </row>
    <row r="715">
      <c r="A715" s="128"/>
      <c r="B715" s="44"/>
      <c r="C715" s="129"/>
      <c r="D715" s="44"/>
      <c r="E715" s="130"/>
      <c r="F715" s="99"/>
      <c r="G715" s="44"/>
      <c r="H715" s="44"/>
      <c r="I715" s="44"/>
      <c r="J715" s="44"/>
      <c r="K715" s="44"/>
      <c r="L715" s="44"/>
      <c r="M715" s="44"/>
      <c r="N715" s="44"/>
      <c r="O715" s="44"/>
      <c r="P715" s="44"/>
      <c r="Q715" s="44"/>
      <c r="R715" s="132"/>
      <c r="S715" s="44"/>
      <c r="T715" s="99"/>
      <c r="U715" s="99"/>
      <c r="V715" s="95"/>
      <c r="W715" s="44"/>
      <c r="X715" s="95"/>
      <c r="Y715" s="44"/>
      <c r="Z715" s="44"/>
      <c r="AA715" s="44"/>
      <c r="AB715" s="44"/>
      <c r="AC715" s="44"/>
      <c r="AD715" s="44"/>
      <c r="AE715" s="44"/>
      <c r="AF715" s="44"/>
      <c r="AG715" s="44"/>
      <c r="AH715" s="44"/>
      <c r="AI715" s="44"/>
      <c r="AJ715" s="44"/>
      <c r="AK715" s="44"/>
      <c r="AL715" s="44"/>
    </row>
    <row r="716">
      <c r="A716" s="128"/>
      <c r="B716" s="44"/>
      <c r="C716" s="129"/>
      <c r="D716" s="44"/>
      <c r="E716" s="130"/>
      <c r="F716" s="99"/>
      <c r="G716" s="44"/>
      <c r="H716" s="44"/>
      <c r="I716" s="44"/>
      <c r="J716" s="44"/>
      <c r="K716" s="44"/>
      <c r="L716" s="44"/>
      <c r="M716" s="44"/>
      <c r="N716" s="44"/>
      <c r="O716" s="44"/>
      <c r="P716" s="44"/>
      <c r="Q716" s="44"/>
      <c r="R716" s="132"/>
      <c r="S716" s="44"/>
      <c r="T716" s="99"/>
      <c r="U716" s="99"/>
      <c r="V716" s="95"/>
      <c r="W716" s="44"/>
      <c r="X716" s="95"/>
      <c r="Y716" s="44"/>
      <c r="Z716" s="44"/>
      <c r="AA716" s="44"/>
      <c r="AB716" s="44"/>
      <c r="AC716" s="44"/>
      <c r="AD716" s="44"/>
      <c r="AE716" s="44"/>
      <c r="AF716" s="44"/>
      <c r="AG716" s="44"/>
      <c r="AH716" s="44"/>
      <c r="AI716" s="44"/>
      <c r="AJ716" s="44"/>
      <c r="AK716" s="44"/>
      <c r="AL716" s="44"/>
    </row>
    <row r="717">
      <c r="A717" s="128"/>
      <c r="B717" s="44"/>
      <c r="C717" s="129"/>
      <c r="D717" s="44"/>
      <c r="E717" s="130"/>
      <c r="F717" s="99"/>
      <c r="G717" s="44"/>
      <c r="H717" s="44"/>
      <c r="I717" s="44"/>
      <c r="J717" s="44"/>
      <c r="K717" s="44"/>
      <c r="L717" s="44"/>
      <c r="M717" s="44"/>
      <c r="N717" s="44"/>
      <c r="O717" s="44"/>
      <c r="P717" s="44"/>
      <c r="Q717" s="44"/>
      <c r="R717" s="132"/>
      <c r="S717" s="44"/>
      <c r="T717" s="99"/>
      <c r="U717" s="99"/>
      <c r="V717" s="95"/>
      <c r="W717" s="44"/>
      <c r="X717" s="95"/>
      <c r="Y717" s="44"/>
      <c r="Z717" s="44"/>
      <c r="AA717" s="44"/>
      <c r="AB717" s="44"/>
      <c r="AC717" s="44"/>
      <c r="AD717" s="44"/>
      <c r="AE717" s="44"/>
      <c r="AF717" s="44"/>
      <c r="AG717" s="44"/>
      <c r="AH717" s="44"/>
      <c r="AI717" s="44"/>
      <c r="AJ717" s="44"/>
      <c r="AK717" s="44"/>
      <c r="AL717" s="44"/>
    </row>
    <row r="718">
      <c r="A718" s="128"/>
      <c r="B718" s="44"/>
      <c r="C718" s="129"/>
      <c r="D718" s="44"/>
      <c r="E718" s="130"/>
      <c r="F718" s="99"/>
      <c r="G718" s="44"/>
      <c r="H718" s="44"/>
      <c r="I718" s="44"/>
      <c r="J718" s="44"/>
      <c r="K718" s="44"/>
      <c r="L718" s="44"/>
      <c r="M718" s="44"/>
      <c r="N718" s="44"/>
      <c r="O718" s="44"/>
      <c r="P718" s="44"/>
      <c r="Q718" s="44"/>
      <c r="R718" s="132"/>
      <c r="S718" s="44"/>
      <c r="T718" s="99"/>
      <c r="U718" s="99"/>
      <c r="V718" s="95"/>
      <c r="W718" s="44"/>
      <c r="X718" s="95"/>
      <c r="Y718" s="44"/>
      <c r="Z718" s="44"/>
      <c r="AA718" s="44"/>
      <c r="AB718" s="44"/>
      <c r="AC718" s="44"/>
      <c r="AD718" s="44"/>
      <c r="AE718" s="44"/>
      <c r="AF718" s="44"/>
      <c r="AG718" s="44"/>
      <c r="AH718" s="44"/>
      <c r="AI718" s="44"/>
      <c r="AJ718" s="44"/>
      <c r="AK718" s="44"/>
      <c r="AL718" s="44"/>
    </row>
    <row r="719">
      <c r="A719" s="128"/>
      <c r="B719" s="44"/>
      <c r="C719" s="129"/>
      <c r="D719" s="44"/>
      <c r="E719" s="130"/>
      <c r="F719" s="99"/>
      <c r="G719" s="44"/>
      <c r="H719" s="44"/>
      <c r="I719" s="44"/>
      <c r="J719" s="44"/>
      <c r="K719" s="44"/>
      <c r="L719" s="44"/>
      <c r="M719" s="44"/>
      <c r="N719" s="44"/>
      <c r="O719" s="44"/>
      <c r="P719" s="44"/>
      <c r="Q719" s="44"/>
      <c r="R719" s="132"/>
      <c r="S719" s="44"/>
      <c r="T719" s="99"/>
      <c r="U719" s="99"/>
      <c r="V719" s="95"/>
      <c r="W719" s="44"/>
      <c r="X719" s="95"/>
      <c r="Y719" s="44"/>
      <c r="Z719" s="44"/>
      <c r="AA719" s="44"/>
      <c r="AB719" s="44"/>
      <c r="AC719" s="44"/>
      <c r="AD719" s="44"/>
      <c r="AE719" s="44"/>
      <c r="AF719" s="44"/>
      <c r="AG719" s="44"/>
      <c r="AH719" s="44"/>
      <c r="AI719" s="44"/>
      <c r="AJ719" s="44"/>
      <c r="AK719" s="44"/>
      <c r="AL719" s="44"/>
    </row>
    <row r="720">
      <c r="A720" s="128"/>
      <c r="B720" s="44"/>
      <c r="C720" s="129"/>
      <c r="D720" s="44"/>
      <c r="E720" s="130"/>
      <c r="F720" s="99"/>
      <c r="G720" s="44"/>
      <c r="H720" s="44"/>
      <c r="I720" s="44"/>
      <c r="J720" s="44"/>
      <c r="K720" s="44"/>
      <c r="L720" s="44"/>
      <c r="M720" s="44"/>
      <c r="N720" s="44"/>
      <c r="O720" s="44"/>
      <c r="P720" s="44"/>
      <c r="Q720" s="44"/>
      <c r="R720" s="132"/>
      <c r="S720" s="44"/>
      <c r="T720" s="99"/>
      <c r="U720" s="99"/>
      <c r="V720" s="95"/>
      <c r="W720" s="44"/>
      <c r="X720" s="95"/>
      <c r="Y720" s="44"/>
      <c r="Z720" s="44"/>
      <c r="AA720" s="44"/>
      <c r="AB720" s="44"/>
      <c r="AC720" s="44"/>
      <c r="AD720" s="44"/>
      <c r="AE720" s="44"/>
      <c r="AF720" s="44"/>
      <c r="AG720" s="44"/>
      <c r="AH720" s="44"/>
      <c r="AI720" s="44"/>
      <c r="AJ720" s="44"/>
      <c r="AK720" s="44"/>
      <c r="AL720" s="44"/>
    </row>
    <row r="721">
      <c r="A721" s="128"/>
      <c r="B721" s="44"/>
      <c r="C721" s="129"/>
      <c r="D721" s="44"/>
      <c r="E721" s="130"/>
      <c r="F721" s="99"/>
      <c r="G721" s="44"/>
      <c r="H721" s="44"/>
      <c r="I721" s="44"/>
      <c r="J721" s="44"/>
      <c r="K721" s="44"/>
      <c r="L721" s="44"/>
      <c r="M721" s="44"/>
      <c r="N721" s="44"/>
      <c r="O721" s="44"/>
      <c r="P721" s="44"/>
      <c r="Q721" s="44"/>
      <c r="R721" s="132"/>
      <c r="S721" s="44"/>
      <c r="T721" s="99"/>
      <c r="U721" s="99"/>
      <c r="V721" s="95"/>
      <c r="W721" s="44"/>
      <c r="X721" s="95"/>
      <c r="Y721" s="44"/>
      <c r="Z721" s="44"/>
      <c r="AA721" s="44"/>
      <c r="AB721" s="44"/>
      <c r="AC721" s="44"/>
      <c r="AD721" s="44"/>
      <c r="AE721" s="44"/>
      <c r="AF721" s="44"/>
      <c r="AG721" s="44"/>
      <c r="AH721" s="44"/>
      <c r="AI721" s="44"/>
      <c r="AJ721" s="44"/>
      <c r="AK721" s="44"/>
      <c r="AL721" s="44"/>
    </row>
    <row r="722">
      <c r="A722" s="128"/>
      <c r="B722" s="44"/>
      <c r="C722" s="129"/>
      <c r="D722" s="44"/>
      <c r="E722" s="130"/>
      <c r="F722" s="99"/>
      <c r="G722" s="44"/>
      <c r="H722" s="44"/>
      <c r="I722" s="44"/>
      <c r="J722" s="44"/>
      <c r="K722" s="44"/>
      <c r="L722" s="44"/>
      <c r="M722" s="44"/>
      <c r="N722" s="44"/>
      <c r="O722" s="44"/>
      <c r="P722" s="44"/>
      <c r="Q722" s="44"/>
      <c r="R722" s="132"/>
      <c r="S722" s="44"/>
      <c r="T722" s="99"/>
      <c r="U722" s="99"/>
      <c r="V722" s="95"/>
      <c r="W722" s="44"/>
      <c r="X722" s="95"/>
      <c r="Y722" s="44"/>
      <c r="Z722" s="44"/>
      <c r="AA722" s="44"/>
      <c r="AB722" s="44"/>
      <c r="AC722" s="44"/>
      <c r="AD722" s="44"/>
      <c r="AE722" s="44"/>
      <c r="AF722" s="44"/>
      <c r="AG722" s="44"/>
      <c r="AH722" s="44"/>
      <c r="AI722" s="44"/>
      <c r="AJ722" s="44"/>
      <c r="AK722" s="44"/>
      <c r="AL722" s="44"/>
    </row>
    <row r="723">
      <c r="A723" s="128"/>
      <c r="B723" s="44"/>
      <c r="C723" s="129"/>
      <c r="D723" s="44"/>
      <c r="E723" s="130"/>
      <c r="F723" s="99"/>
      <c r="G723" s="44"/>
      <c r="H723" s="44"/>
      <c r="I723" s="44"/>
      <c r="J723" s="44"/>
      <c r="K723" s="44"/>
      <c r="L723" s="44"/>
      <c r="M723" s="44"/>
      <c r="N723" s="44"/>
      <c r="O723" s="44"/>
      <c r="P723" s="44"/>
      <c r="Q723" s="44"/>
      <c r="R723" s="132"/>
      <c r="S723" s="44"/>
      <c r="T723" s="99"/>
      <c r="U723" s="99"/>
      <c r="V723" s="95"/>
      <c r="W723" s="44"/>
      <c r="X723" s="95"/>
      <c r="Y723" s="44"/>
      <c r="Z723" s="44"/>
      <c r="AA723" s="44"/>
      <c r="AB723" s="44"/>
      <c r="AC723" s="44"/>
      <c r="AD723" s="44"/>
      <c r="AE723" s="44"/>
      <c r="AF723" s="44"/>
      <c r="AG723" s="44"/>
      <c r="AH723" s="44"/>
      <c r="AI723" s="44"/>
      <c r="AJ723" s="44"/>
      <c r="AK723" s="44"/>
      <c r="AL723" s="44"/>
    </row>
    <row r="724">
      <c r="A724" s="128"/>
      <c r="B724" s="44"/>
      <c r="C724" s="129"/>
      <c r="D724" s="44"/>
      <c r="E724" s="130"/>
      <c r="F724" s="99"/>
      <c r="G724" s="44"/>
      <c r="H724" s="44"/>
      <c r="I724" s="44"/>
      <c r="J724" s="44"/>
      <c r="K724" s="44"/>
      <c r="L724" s="44"/>
      <c r="M724" s="44"/>
      <c r="N724" s="44"/>
      <c r="O724" s="44"/>
      <c r="P724" s="44"/>
      <c r="Q724" s="44"/>
      <c r="R724" s="132"/>
      <c r="S724" s="44"/>
      <c r="T724" s="99"/>
      <c r="U724" s="99"/>
      <c r="V724" s="95"/>
      <c r="W724" s="44"/>
      <c r="X724" s="95"/>
      <c r="Y724" s="44"/>
      <c r="Z724" s="44"/>
      <c r="AA724" s="44"/>
      <c r="AB724" s="44"/>
      <c r="AC724" s="44"/>
      <c r="AD724" s="44"/>
      <c r="AE724" s="44"/>
      <c r="AF724" s="44"/>
      <c r="AG724" s="44"/>
      <c r="AH724" s="44"/>
      <c r="AI724" s="44"/>
      <c r="AJ724" s="44"/>
      <c r="AK724" s="44"/>
      <c r="AL724" s="44"/>
    </row>
    <row r="725">
      <c r="A725" s="128"/>
      <c r="B725" s="44"/>
      <c r="C725" s="129"/>
      <c r="D725" s="44"/>
      <c r="E725" s="130"/>
      <c r="F725" s="99"/>
      <c r="G725" s="44"/>
      <c r="H725" s="44"/>
      <c r="I725" s="44"/>
      <c r="J725" s="44"/>
      <c r="K725" s="44"/>
      <c r="L725" s="44"/>
      <c r="M725" s="44"/>
      <c r="N725" s="44"/>
      <c r="O725" s="44"/>
      <c r="P725" s="44"/>
      <c r="Q725" s="44"/>
      <c r="R725" s="132"/>
      <c r="S725" s="44"/>
      <c r="T725" s="99"/>
      <c r="U725" s="99"/>
      <c r="V725" s="95"/>
      <c r="W725" s="44"/>
      <c r="X725" s="95"/>
      <c r="Y725" s="44"/>
      <c r="Z725" s="44"/>
      <c r="AA725" s="44"/>
      <c r="AB725" s="44"/>
      <c r="AC725" s="44"/>
      <c r="AD725" s="44"/>
      <c r="AE725" s="44"/>
      <c r="AF725" s="44"/>
      <c r="AG725" s="44"/>
      <c r="AH725" s="44"/>
      <c r="AI725" s="44"/>
      <c r="AJ725" s="44"/>
      <c r="AK725" s="44"/>
      <c r="AL725" s="44"/>
    </row>
    <row r="726">
      <c r="A726" s="128"/>
      <c r="B726" s="44"/>
      <c r="C726" s="129"/>
      <c r="D726" s="44"/>
      <c r="E726" s="130"/>
      <c r="F726" s="99"/>
      <c r="G726" s="44"/>
      <c r="H726" s="44"/>
      <c r="I726" s="44"/>
      <c r="J726" s="44"/>
      <c r="K726" s="44"/>
      <c r="L726" s="44"/>
      <c r="M726" s="44"/>
      <c r="N726" s="44"/>
      <c r="O726" s="44"/>
      <c r="P726" s="44"/>
      <c r="Q726" s="44"/>
      <c r="R726" s="132"/>
      <c r="S726" s="44"/>
      <c r="T726" s="99"/>
      <c r="U726" s="99"/>
      <c r="V726" s="95"/>
      <c r="W726" s="44"/>
      <c r="X726" s="95"/>
      <c r="Y726" s="44"/>
      <c r="Z726" s="44"/>
      <c r="AA726" s="44"/>
      <c r="AB726" s="44"/>
      <c r="AC726" s="44"/>
      <c r="AD726" s="44"/>
      <c r="AE726" s="44"/>
      <c r="AF726" s="44"/>
      <c r="AG726" s="44"/>
      <c r="AH726" s="44"/>
      <c r="AI726" s="44"/>
      <c r="AJ726" s="44"/>
      <c r="AK726" s="44"/>
      <c r="AL726" s="44"/>
    </row>
    <row r="727">
      <c r="A727" s="128"/>
      <c r="B727" s="44"/>
      <c r="C727" s="129"/>
      <c r="D727" s="44"/>
      <c r="E727" s="130"/>
      <c r="F727" s="99"/>
      <c r="G727" s="44"/>
      <c r="H727" s="44"/>
      <c r="I727" s="44"/>
      <c r="J727" s="44"/>
      <c r="K727" s="44"/>
      <c r="L727" s="44"/>
      <c r="M727" s="44"/>
      <c r="N727" s="44"/>
      <c r="O727" s="44"/>
      <c r="P727" s="44"/>
      <c r="Q727" s="44"/>
      <c r="R727" s="132"/>
      <c r="S727" s="44"/>
      <c r="T727" s="99"/>
      <c r="U727" s="99"/>
      <c r="V727" s="95"/>
      <c r="W727" s="44"/>
      <c r="X727" s="95"/>
      <c r="Y727" s="44"/>
      <c r="Z727" s="44"/>
      <c r="AA727" s="44"/>
      <c r="AB727" s="44"/>
      <c r="AC727" s="44"/>
      <c r="AD727" s="44"/>
      <c r="AE727" s="44"/>
      <c r="AF727" s="44"/>
      <c r="AG727" s="44"/>
      <c r="AH727" s="44"/>
      <c r="AI727" s="44"/>
      <c r="AJ727" s="44"/>
      <c r="AK727" s="44"/>
      <c r="AL727" s="44"/>
    </row>
    <row r="728">
      <c r="A728" s="128"/>
      <c r="B728" s="44"/>
      <c r="C728" s="129"/>
      <c r="D728" s="44"/>
      <c r="E728" s="130"/>
      <c r="F728" s="99"/>
      <c r="G728" s="44"/>
      <c r="H728" s="44"/>
      <c r="I728" s="44"/>
      <c r="J728" s="44"/>
      <c r="K728" s="44"/>
      <c r="L728" s="44"/>
      <c r="M728" s="44"/>
      <c r="N728" s="44"/>
      <c r="O728" s="44"/>
      <c r="P728" s="44"/>
      <c r="Q728" s="44"/>
      <c r="R728" s="132"/>
      <c r="S728" s="44"/>
      <c r="T728" s="99"/>
      <c r="U728" s="99"/>
      <c r="V728" s="95"/>
      <c r="W728" s="44"/>
      <c r="X728" s="95"/>
      <c r="Y728" s="44"/>
      <c r="Z728" s="44"/>
      <c r="AA728" s="44"/>
      <c r="AB728" s="44"/>
      <c r="AC728" s="44"/>
      <c r="AD728" s="44"/>
      <c r="AE728" s="44"/>
      <c r="AF728" s="44"/>
      <c r="AG728" s="44"/>
      <c r="AH728" s="44"/>
      <c r="AI728" s="44"/>
      <c r="AJ728" s="44"/>
      <c r="AK728" s="44"/>
      <c r="AL728" s="44"/>
    </row>
    <row r="729">
      <c r="A729" s="128"/>
      <c r="B729" s="44"/>
      <c r="C729" s="129"/>
      <c r="D729" s="44"/>
      <c r="E729" s="130"/>
      <c r="F729" s="99"/>
      <c r="G729" s="44"/>
      <c r="H729" s="44"/>
      <c r="I729" s="44"/>
      <c r="J729" s="44"/>
      <c r="K729" s="44"/>
      <c r="L729" s="44"/>
      <c r="M729" s="44"/>
      <c r="N729" s="44"/>
      <c r="O729" s="44"/>
      <c r="P729" s="44"/>
      <c r="Q729" s="44"/>
      <c r="R729" s="132"/>
      <c r="S729" s="44"/>
      <c r="T729" s="99"/>
      <c r="U729" s="99"/>
      <c r="V729" s="95"/>
      <c r="W729" s="44"/>
      <c r="X729" s="95"/>
      <c r="Y729" s="44"/>
      <c r="Z729" s="44"/>
      <c r="AA729" s="44"/>
      <c r="AB729" s="44"/>
      <c r="AC729" s="44"/>
      <c r="AD729" s="44"/>
      <c r="AE729" s="44"/>
      <c r="AF729" s="44"/>
      <c r="AG729" s="44"/>
      <c r="AH729" s="44"/>
      <c r="AI729" s="44"/>
      <c r="AJ729" s="44"/>
      <c r="AK729" s="44"/>
      <c r="AL729" s="44"/>
    </row>
    <row r="730">
      <c r="A730" s="128"/>
      <c r="B730" s="44"/>
      <c r="C730" s="129"/>
      <c r="D730" s="44"/>
      <c r="E730" s="130"/>
      <c r="F730" s="99"/>
      <c r="G730" s="44"/>
      <c r="H730" s="44"/>
      <c r="I730" s="44"/>
      <c r="J730" s="44"/>
      <c r="K730" s="44"/>
      <c r="L730" s="44"/>
      <c r="M730" s="44"/>
      <c r="N730" s="44"/>
      <c r="O730" s="44"/>
      <c r="P730" s="44"/>
      <c r="Q730" s="44"/>
      <c r="R730" s="132"/>
      <c r="S730" s="44"/>
      <c r="T730" s="99"/>
      <c r="U730" s="99"/>
      <c r="V730" s="95"/>
      <c r="W730" s="44"/>
      <c r="X730" s="95"/>
      <c r="Y730" s="44"/>
      <c r="Z730" s="44"/>
      <c r="AA730" s="44"/>
      <c r="AB730" s="44"/>
      <c r="AC730" s="44"/>
      <c r="AD730" s="44"/>
      <c r="AE730" s="44"/>
      <c r="AF730" s="44"/>
      <c r="AG730" s="44"/>
      <c r="AH730" s="44"/>
      <c r="AI730" s="44"/>
      <c r="AJ730" s="44"/>
      <c r="AK730" s="44"/>
      <c r="AL730" s="44"/>
    </row>
    <row r="731">
      <c r="A731" s="128"/>
      <c r="B731" s="44"/>
      <c r="C731" s="129"/>
      <c r="D731" s="44"/>
      <c r="E731" s="130"/>
      <c r="F731" s="99"/>
      <c r="G731" s="44"/>
      <c r="H731" s="44"/>
      <c r="I731" s="44"/>
      <c r="J731" s="44"/>
      <c r="K731" s="44"/>
      <c r="L731" s="44"/>
      <c r="M731" s="44"/>
      <c r="N731" s="44"/>
      <c r="O731" s="44"/>
      <c r="P731" s="44"/>
      <c r="Q731" s="44"/>
      <c r="R731" s="132"/>
      <c r="S731" s="44"/>
      <c r="T731" s="99"/>
      <c r="U731" s="99"/>
      <c r="V731" s="95"/>
      <c r="W731" s="44"/>
      <c r="X731" s="95"/>
      <c r="Y731" s="44"/>
      <c r="Z731" s="44"/>
      <c r="AA731" s="44"/>
      <c r="AB731" s="44"/>
      <c r="AC731" s="44"/>
      <c r="AD731" s="44"/>
      <c r="AE731" s="44"/>
      <c r="AF731" s="44"/>
      <c r="AG731" s="44"/>
      <c r="AH731" s="44"/>
      <c r="AI731" s="44"/>
      <c r="AJ731" s="44"/>
      <c r="AK731" s="44"/>
      <c r="AL731" s="44"/>
    </row>
    <row r="732">
      <c r="A732" s="128"/>
      <c r="B732" s="44"/>
      <c r="C732" s="129"/>
      <c r="D732" s="44"/>
      <c r="E732" s="130"/>
      <c r="F732" s="99"/>
      <c r="G732" s="44"/>
      <c r="H732" s="44"/>
      <c r="I732" s="44"/>
      <c r="J732" s="44"/>
      <c r="K732" s="44"/>
      <c r="L732" s="44"/>
      <c r="M732" s="44"/>
      <c r="N732" s="44"/>
      <c r="O732" s="44"/>
      <c r="P732" s="44"/>
      <c r="Q732" s="44"/>
      <c r="R732" s="132"/>
      <c r="S732" s="44"/>
      <c r="T732" s="99"/>
      <c r="U732" s="99"/>
      <c r="V732" s="95"/>
      <c r="W732" s="44"/>
      <c r="X732" s="95"/>
      <c r="Y732" s="44"/>
      <c r="Z732" s="44"/>
      <c r="AA732" s="44"/>
      <c r="AB732" s="44"/>
      <c r="AC732" s="44"/>
      <c r="AD732" s="44"/>
      <c r="AE732" s="44"/>
      <c r="AF732" s="44"/>
      <c r="AG732" s="44"/>
      <c r="AH732" s="44"/>
      <c r="AI732" s="44"/>
      <c r="AJ732" s="44"/>
      <c r="AK732" s="44"/>
      <c r="AL732" s="44"/>
    </row>
    <row r="733">
      <c r="A733" s="128"/>
      <c r="B733" s="44"/>
      <c r="C733" s="129"/>
      <c r="D733" s="44"/>
      <c r="E733" s="130"/>
      <c r="F733" s="99"/>
      <c r="G733" s="44"/>
      <c r="H733" s="44"/>
      <c r="I733" s="44"/>
      <c r="J733" s="44"/>
      <c r="K733" s="44"/>
      <c r="L733" s="44"/>
      <c r="M733" s="44"/>
      <c r="N733" s="44"/>
      <c r="O733" s="44"/>
      <c r="P733" s="44"/>
      <c r="Q733" s="44"/>
      <c r="R733" s="132"/>
      <c r="S733" s="44"/>
      <c r="T733" s="99"/>
      <c r="U733" s="99"/>
      <c r="V733" s="95"/>
      <c r="W733" s="44"/>
      <c r="X733" s="95"/>
      <c r="Y733" s="44"/>
      <c r="Z733" s="44"/>
      <c r="AA733" s="44"/>
      <c r="AB733" s="44"/>
      <c r="AC733" s="44"/>
      <c r="AD733" s="44"/>
      <c r="AE733" s="44"/>
      <c r="AF733" s="44"/>
      <c r="AG733" s="44"/>
      <c r="AH733" s="44"/>
      <c r="AI733" s="44"/>
      <c r="AJ733" s="44"/>
      <c r="AK733" s="44"/>
      <c r="AL733" s="44"/>
    </row>
    <row r="734">
      <c r="A734" s="128"/>
      <c r="B734" s="44"/>
      <c r="C734" s="129"/>
      <c r="D734" s="44"/>
      <c r="E734" s="130"/>
      <c r="F734" s="99"/>
      <c r="G734" s="44"/>
      <c r="H734" s="44"/>
      <c r="I734" s="44"/>
      <c r="J734" s="44"/>
      <c r="K734" s="44"/>
      <c r="L734" s="44"/>
      <c r="M734" s="44"/>
      <c r="N734" s="44"/>
      <c r="O734" s="44"/>
      <c r="P734" s="44"/>
      <c r="Q734" s="44"/>
      <c r="R734" s="132"/>
      <c r="S734" s="44"/>
      <c r="T734" s="99"/>
      <c r="U734" s="99"/>
      <c r="V734" s="95"/>
      <c r="W734" s="44"/>
      <c r="X734" s="95"/>
      <c r="Y734" s="44"/>
      <c r="Z734" s="44"/>
      <c r="AA734" s="44"/>
      <c r="AB734" s="44"/>
      <c r="AC734" s="44"/>
      <c r="AD734" s="44"/>
      <c r="AE734" s="44"/>
      <c r="AF734" s="44"/>
      <c r="AG734" s="44"/>
      <c r="AH734" s="44"/>
      <c r="AI734" s="44"/>
      <c r="AJ734" s="44"/>
      <c r="AK734" s="44"/>
      <c r="AL734" s="44"/>
    </row>
    <row r="735">
      <c r="A735" s="128"/>
      <c r="B735" s="44"/>
      <c r="C735" s="129"/>
      <c r="D735" s="44"/>
      <c r="E735" s="130"/>
      <c r="F735" s="99"/>
      <c r="G735" s="44"/>
      <c r="H735" s="44"/>
      <c r="I735" s="44"/>
      <c r="J735" s="44"/>
      <c r="K735" s="44"/>
      <c r="L735" s="44"/>
      <c r="M735" s="44"/>
      <c r="N735" s="44"/>
      <c r="O735" s="44"/>
      <c r="P735" s="44"/>
      <c r="Q735" s="44"/>
      <c r="R735" s="132"/>
      <c r="S735" s="44"/>
      <c r="T735" s="99"/>
      <c r="U735" s="99"/>
      <c r="V735" s="95"/>
      <c r="W735" s="44"/>
      <c r="X735" s="95"/>
      <c r="Y735" s="44"/>
      <c r="Z735" s="44"/>
      <c r="AA735" s="44"/>
      <c r="AB735" s="44"/>
      <c r="AC735" s="44"/>
      <c r="AD735" s="44"/>
      <c r="AE735" s="44"/>
      <c r="AF735" s="44"/>
      <c r="AG735" s="44"/>
      <c r="AH735" s="44"/>
      <c r="AI735" s="44"/>
      <c r="AJ735" s="44"/>
      <c r="AK735" s="44"/>
      <c r="AL735" s="44"/>
    </row>
    <row r="736">
      <c r="A736" s="128"/>
      <c r="B736" s="44"/>
      <c r="C736" s="129"/>
      <c r="D736" s="44"/>
      <c r="E736" s="130"/>
      <c r="F736" s="99"/>
      <c r="G736" s="44"/>
      <c r="H736" s="44"/>
      <c r="I736" s="44"/>
      <c r="J736" s="44"/>
      <c r="K736" s="44"/>
      <c r="L736" s="44"/>
      <c r="M736" s="44"/>
      <c r="N736" s="44"/>
      <c r="O736" s="44"/>
      <c r="P736" s="44"/>
      <c r="Q736" s="44"/>
      <c r="R736" s="132"/>
      <c r="S736" s="44"/>
      <c r="T736" s="99"/>
      <c r="U736" s="99"/>
      <c r="V736" s="95"/>
      <c r="W736" s="44"/>
      <c r="X736" s="95"/>
      <c r="Y736" s="44"/>
      <c r="Z736" s="44"/>
      <c r="AA736" s="44"/>
      <c r="AB736" s="44"/>
      <c r="AC736" s="44"/>
      <c r="AD736" s="44"/>
      <c r="AE736" s="44"/>
      <c r="AF736" s="44"/>
      <c r="AG736" s="44"/>
      <c r="AH736" s="44"/>
      <c r="AI736" s="44"/>
      <c r="AJ736" s="44"/>
      <c r="AK736" s="44"/>
      <c r="AL736" s="44"/>
    </row>
    <row r="737">
      <c r="A737" s="128"/>
      <c r="B737" s="44"/>
      <c r="C737" s="129"/>
      <c r="D737" s="44"/>
      <c r="E737" s="130"/>
      <c r="F737" s="99"/>
      <c r="G737" s="44"/>
      <c r="H737" s="44"/>
      <c r="I737" s="44"/>
      <c r="J737" s="44"/>
      <c r="K737" s="44"/>
      <c r="L737" s="44"/>
      <c r="M737" s="44"/>
      <c r="N737" s="44"/>
      <c r="O737" s="44"/>
      <c r="P737" s="44"/>
      <c r="Q737" s="44"/>
      <c r="R737" s="132"/>
      <c r="S737" s="44"/>
      <c r="T737" s="99"/>
      <c r="U737" s="99"/>
      <c r="V737" s="95"/>
      <c r="W737" s="44"/>
      <c r="X737" s="95"/>
      <c r="Y737" s="44"/>
      <c r="Z737" s="44"/>
      <c r="AA737" s="44"/>
      <c r="AB737" s="44"/>
      <c r="AC737" s="44"/>
      <c r="AD737" s="44"/>
      <c r="AE737" s="44"/>
      <c r="AF737" s="44"/>
      <c r="AG737" s="44"/>
      <c r="AH737" s="44"/>
      <c r="AI737" s="44"/>
      <c r="AJ737" s="44"/>
      <c r="AK737" s="44"/>
      <c r="AL737" s="44"/>
    </row>
    <row r="738">
      <c r="A738" s="128"/>
      <c r="B738" s="44"/>
      <c r="C738" s="129"/>
      <c r="D738" s="44"/>
      <c r="E738" s="130"/>
      <c r="F738" s="99"/>
      <c r="G738" s="44"/>
      <c r="H738" s="44"/>
      <c r="I738" s="44"/>
      <c r="J738" s="44"/>
      <c r="K738" s="44"/>
      <c r="L738" s="44"/>
      <c r="M738" s="44"/>
      <c r="N738" s="44"/>
      <c r="O738" s="44"/>
      <c r="P738" s="44"/>
      <c r="Q738" s="44"/>
      <c r="R738" s="132"/>
      <c r="S738" s="44"/>
      <c r="T738" s="99"/>
      <c r="U738" s="99"/>
      <c r="V738" s="95"/>
      <c r="W738" s="44"/>
      <c r="X738" s="95"/>
      <c r="Y738" s="44"/>
      <c r="Z738" s="44"/>
      <c r="AA738" s="44"/>
      <c r="AB738" s="44"/>
      <c r="AC738" s="44"/>
      <c r="AD738" s="44"/>
      <c r="AE738" s="44"/>
      <c r="AF738" s="44"/>
      <c r="AG738" s="44"/>
      <c r="AH738" s="44"/>
      <c r="AI738" s="44"/>
      <c r="AJ738" s="44"/>
      <c r="AK738" s="44"/>
      <c r="AL738" s="44"/>
    </row>
    <row r="739">
      <c r="A739" s="128"/>
      <c r="B739" s="44"/>
      <c r="C739" s="129"/>
      <c r="D739" s="44"/>
      <c r="E739" s="130"/>
      <c r="F739" s="99"/>
      <c r="G739" s="44"/>
      <c r="H739" s="44"/>
      <c r="I739" s="44"/>
      <c r="J739" s="44"/>
      <c r="K739" s="44"/>
      <c r="L739" s="44"/>
      <c r="M739" s="44"/>
      <c r="N739" s="44"/>
      <c r="O739" s="44"/>
      <c r="P739" s="44"/>
      <c r="Q739" s="44"/>
      <c r="R739" s="132"/>
      <c r="S739" s="44"/>
      <c r="T739" s="99"/>
      <c r="U739" s="99"/>
      <c r="V739" s="95"/>
      <c r="W739" s="44"/>
      <c r="X739" s="95"/>
      <c r="Y739" s="44"/>
      <c r="Z739" s="44"/>
      <c r="AA739" s="44"/>
      <c r="AB739" s="44"/>
      <c r="AC739" s="44"/>
      <c r="AD739" s="44"/>
      <c r="AE739" s="44"/>
      <c r="AF739" s="44"/>
      <c r="AG739" s="44"/>
      <c r="AH739" s="44"/>
      <c r="AI739" s="44"/>
      <c r="AJ739" s="44"/>
      <c r="AK739" s="44"/>
      <c r="AL739" s="44"/>
    </row>
    <row r="740">
      <c r="A740" s="128"/>
      <c r="B740" s="44"/>
      <c r="C740" s="129"/>
      <c r="D740" s="44"/>
      <c r="E740" s="130"/>
      <c r="F740" s="99"/>
      <c r="G740" s="44"/>
      <c r="H740" s="44"/>
      <c r="I740" s="44"/>
      <c r="J740" s="44"/>
      <c r="K740" s="44"/>
      <c r="L740" s="44"/>
      <c r="M740" s="44"/>
      <c r="N740" s="44"/>
      <c r="O740" s="44"/>
      <c r="P740" s="44"/>
      <c r="Q740" s="44"/>
      <c r="R740" s="132"/>
      <c r="S740" s="44"/>
      <c r="T740" s="99"/>
      <c r="U740" s="99"/>
      <c r="V740" s="95"/>
      <c r="W740" s="44"/>
      <c r="X740" s="95"/>
      <c r="Y740" s="44"/>
      <c r="Z740" s="44"/>
      <c r="AA740" s="44"/>
      <c r="AB740" s="44"/>
      <c r="AC740" s="44"/>
      <c r="AD740" s="44"/>
      <c r="AE740" s="44"/>
      <c r="AF740" s="44"/>
      <c r="AG740" s="44"/>
      <c r="AH740" s="44"/>
      <c r="AI740" s="44"/>
      <c r="AJ740" s="44"/>
      <c r="AK740" s="44"/>
      <c r="AL740" s="44"/>
    </row>
    <row r="741">
      <c r="A741" s="128"/>
      <c r="B741" s="44"/>
      <c r="C741" s="129"/>
      <c r="D741" s="44"/>
      <c r="E741" s="130"/>
      <c r="F741" s="99"/>
      <c r="G741" s="44"/>
      <c r="H741" s="44"/>
      <c r="I741" s="44"/>
      <c r="J741" s="44"/>
      <c r="K741" s="44"/>
      <c r="L741" s="44"/>
      <c r="M741" s="44"/>
      <c r="N741" s="44"/>
      <c r="O741" s="44"/>
      <c r="P741" s="44"/>
      <c r="Q741" s="44"/>
      <c r="R741" s="132"/>
      <c r="S741" s="44"/>
      <c r="T741" s="99"/>
      <c r="U741" s="99"/>
      <c r="V741" s="95"/>
      <c r="W741" s="44"/>
      <c r="X741" s="95"/>
      <c r="Y741" s="44"/>
      <c r="Z741" s="44"/>
      <c r="AA741" s="44"/>
      <c r="AB741" s="44"/>
      <c r="AC741" s="44"/>
      <c r="AD741" s="44"/>
      <c r="AE741" s="44"/>
      <c r="AF741" s="44"/>
      <c r="AG741" s="44"/>
      <c r="AH741" s="44"/>
      <c r="AI741" s="44"/>
      <c r="AJ741" s="44"/>
      <c r="AK741" s="44"/>
      <c r="AL741" s="44"/>
    </row>
    <row r="742">
      <c r="A742" s="128"/>
      <c r="B742" s="44"/>
      <c r="C742" s="129"/>
      <c r="D742" s="44"/>
      <c r="E742" s="130"/>
      <c r="F742" s="99"/>
      <c r="G742" s="44"/>
      <c r="H742" s="44"/>
      <c r="I742" s="44"/>
      <c r="J742" s="44"/>
      <c r="K742" s="44"/>
      <c r="L742" s="44"/>
      <c r="M742" s="44"/>
      <c r="N742" s="44"/>
      <c r="O742" s="44"/>
      <c r="P742" s="44"/>
      <c r="Q742" s="44"/>
      <c r="R742" s="132"/>
      <c r="S742" s="44"/>
      <c r="T742" s="99"/>
      <c r="U742" s="99"/>
      <c r="V742" s="95"/>
      <c r="W742" s="44"/>
      <c r="X742" s="95"/>
      <c r="Y742" s="44"/>
      <c r="Z742" s="44"/>
      <c r="AA742" s="44"/>
      <c r="AB742" s="44"/>
      <c r="AC742" s="44"/>
      <c r="AD742" s="44"/>
      <c r="AE742" s="44"/>
      <c r="AF742" s="44"/>
      <c r="AG742" s="44"/>
      <c r="AH742" s="44"/>
      <c r="AI742" s="44"/>
      <c r="AJ742" s="44"/>
      <c r="AK742" s="44"/>
      <c r="AL742" s="44"/>
    </row>
    <row r="743">
      <c r="A743" s="128"/>
      <c r="B743" s="44"/>
      <c r="C743" s="129"/>
      <c r="D743" s="44"/>
      <c r="E743" s="130"/>
      <c r="F743" s="99"/>
      <c r="G743" s="44"/>
      <c r="H743" s="44"/>
      <c r="I743" s="44"/>
      <c r="J743" s="44"/>
      <c r="K743" s="44"/>
      <c r="L743" s="44"/>
      <c r="M743" s="44"/>
      <c r="N743" s="44"/>
      <c r="O743" s="44"/>
      <c r="P743" s="44"/>
      <c r="Q743" s="44"/>
      <c r="R743" s="132"/>
      <c r="S743" s="44"/>
      <c r="T743" s="99"/>
      <c r="U743" s="99"/>
      <c r="V743" s="95"/>
      <c r="W743" s="44"/>
      <c r="X743" s="95"/>
      <c r="Y743" s="44"/>
      <c r="Z743" s="44"/>
      <c r="AA743" s="44"/>
      <c r="AB743" s="44"/>
      <c r="AC743" s="44"/>
      <c r="AD743" s="44"/>
      <c r="AE743" s="44"/>
      <c r="AF743" s="44"/>
      <c r="AG743" s="44"/>
      <c r="AH743" s="44"/>
      <c r="AI743" s="44"/>
      <c r="AJ743" s="44"/>
      <c r="AK743" s="44"/>
      <c r="AL743" s="44"/>
    </row>
    <row r="744">
      <c r="A744" s="128"/>
      <c r="B744" s="44"/>
      <c r="C744" s="129"/>
      <c r="D744" s="44"/>
      <c r="E744" s="130"/>
      <c r="F744" s="99"/>
      <c r="G744" s="44"/>
      <c r="H744" s="44"/>
      <c r="I744" s="44"/>
      <c r="J744" s="44"/>
      <c r="K744" s="44"/>
      <c r="L744" s="44"/>
      <c r="M744" s="44"/>
      <c r="N744" s="44"/>
      <c r="O744" s="44"/>
      <c r="P744" s="44"/>
      <c r="Q744" s="44"/>
      <c r="R744" s="132"/>
      <c r="S744" s="44"/>
      <c r="T744" s="99"/>
      <c r="U744" s="99"/>
      <c r="V744" s="95"/>
      <c r="W744" s="44"/>
      <c r="X744" s="95"/>
      <c r="Y744" s="44"/>
      <c r="Z744" s="44"/>
      <c r="AA744" s="44"/>
      <c r="AB744" s="44"/>
      <c r="AC744" s="44"/>
      <c r="AD744" s="44"/>
      <c r="AE744" s="44"/>
      <c r="AF744" s="44"/>
      <c r="AG744" s="44"/>
      <c r="AH744" s="44"/>
      <c r="AI744" s="44"/>
      <c r="AJ744" s="44"/>
      <c r="AK744" s="44"/>
      <c r="AL744" s="44"/>
    </row>
    <row r="745">
      <c r="A745" s="128"/>
      <c r="B745" s="44"/>
      <c r="C745" s="129"/>
      <c r="D745" s="44"/>
      <c r="E745" s="130"/>
      <c r="F745" s="99"/>
      <c r="G745" s="44"/>
      <c r="H745" s="44"/>
      <c r="I745" s="44"/>
      <c r="J745" s="44"/>
      <c r="K745" s="44"/>
      <c r="L745" s="44"/>
      <c r="M745" s="44"/>
      <c r="N745" s="44"/>
      <c r="O745" s="44"/>
      <c r="P745" s="44"/>
      <c r="Q745" s="44"/>
      <c r="R745" s="132"/>
      <c r="S745" s="44"/>
      <c r="T745" s="99"/>
      <c r="U745" s="99"/>
      <c r="V745" s="95"/>
      <c r="W745" s="44"/>
      <c r="X745" s="95"/>
      <c r="Y745" s="44"/>
      <c r="Z745" s="44"/>
      <c r="AA745" s="44"/>
      <c r="AB745" s="44"/>
      <c r="AC745" s="44"/>
      <c r="AD745" s="44"/>
      <c r="AE745" s="44"/>
      <c r="AF745" s="44"/>
      <c r="AG745" s="44"/>
      <c r="AH745" s="44"/>
      <c r="AI745" s="44"/>
      <c r="AJ745" s="44"/>
      <c r="AK745" s="44"/>
      <c r="AL745" s="44"/>
    </row>
    <row r="746">
      <c r="A746" s="128"/>
      <c r="B746" s="44"/>
      <c r="C746" s="129"/>
      <c r="D746" s="44"/>
      <c r="E746" s="130"/>
      <c r="F746" s="99"/>
      <c r="G746" s="44"/>
      <c r="H746" s="44"/>
      <c r="I746" s="44"/>
      <c r="J746" s="44"/>
      <c r="K746" s="44"/>
      <c r="L746" s="44"/>
      <c r="M746" s="44"/>
      <c r="N746" s="44"/>
      <c r="O746" s="44"/>
      <c r="P746" s="44"/>
      <c r="Q746" s="44"/>
      <c r="R746" s="132"/>
      <c r="S746" s="44"/>
      <c r="T746" s="99"/>
      <c r="U746" s="99"/>
      <c r="V746" s="95"/>
      <c r="W746" s="44"/>
      <c r="X746" s="95"/>
      <c r="Y746" s="44"/>
      <c r="Z746" s="44"/>
      <c r="AA746" s="44"/>
      <c r="AB746" s="44"/>
      <c r="AC746" s="44"/>
      <c r="AD746" s="44"/>
      <c r="AE746" s="44"/>
      <c r="AF746" s="44"/>
      <c r="AG746" s="44"/>
      <c r="AH746" s="44"/>
      <c r="AI746" s="44"/>
      <c r="AJ746" s="44"/>
      <c r="AK746" s="44"/>
      <c r="AL746" s="44"/>
    </row>
    <row r="747">
      <c r="A747" s="128"/>
      <c r="B747" s="44"/>
      <c r="C747" s="129"/>
      <c r="D747" s="44"/>
      <c r="E747" s="130"/>
      <c r="F747" s="99"/>
      <c r="G747" s="44"/>
      <c r="H747" s="44"/>
      <c r="I747" s="44"/>
      <c r="J747" s="44"/>
      <c r="K747" s="44"/>
      <c r="L747" s="44"/>
      <c r="M747" s="44"/>
      <c r="N747" s="44"/>
      <c r="O747" s="44"/>
      <c r="P747" s="44"/>
      <c r="Q747" s="44"/>
      <c r="R747" s="132"/>
      <c r="S747" s="44"/>
      <c r="T747" s="99"/>
      <c r="U747" s="99"/>
      <c r="V747" s="95"/>
      <c r="W747" s="44"/>
      <c r="X747" s="95"/>
      <c r="Y747" s="44"/>
      <c r="Z747" s="44"/>
      <c r="AA747" s="44"/>
      <c r="AB747" s="44"/>
      <c r="AC747" s="44"/>
      <c r="AD747" s="44"/>
      <c r="AE747" s="44"/>
      <c r="AF747" s="44"/>
      <c r="AG747" s="44"/>
      <c r="AH747" s="44"/>
      <c r="AI747" s="44"/>
      <c r="AJ747" s="44"/>
      <c r="AK747" s="44"/>
      <c r="AL747" s="44"/>
    </row>
    <row r="748">
      <c r="A748" s="128"/>
      <c r="B748" s="44"/>
      <c r="C748" s="129"/>
      <c r="D748" s="44"/>
      <c r="E748" s="130"/>
      <c r="F748" s="99"/>
      <c r="G748" s="44"/>
      <c r="H748" s="44"/>
      <c r="I748" s="44"/>
      <c r="J748" s="44"/>
      <c r="K748" s="44"/>
      <c r="L748" s="44"/>
      <c r="M748" s="44"/>
      <c r="N748" s="44"/>
      <c r="O748" s="44"/>
      <c r="P748" s="44"/>
      <c r="Q748" s="44"/>
      <c r="R748" s="132"/>
      <c r="S748" s="44"/>
      <c r="T748" s="99"/>
      <c r="U748" s="99"/>
      <c r="V748" s="95"/>
      <c r="W748" s="44"/>
      <c r="X748" s="95"/>
      <c r="Y748" s="44"/>
      <c r="Z748" s="44"/>
      <c r="AA748" s="44"/>
      <c r="AB748" s="44"/>
      <c r="AC748" s="44"/>
      <c r="AD748" s="44"/>
      <c r="AE748" s="44"/>
      <c r="AF748" s="44"/>
      <c r="AG748" s="44"/>
      <c r="AH748" s="44"/>
      <c r="AI748" s="44"/>
      <c r="AJ748" s="44"/>
      <c r="AK748" s="44"/>
      <c r="AL748" s="44"/>
    </row>
    <row r="749">
      <c r="A749" s="128"/>
      <c r="B749" s="44"/>
      <c r="C749" s="129"/>
      <c r="D749" s="44"/>
      <c r="E749" s="130"/>
      <c r="F749" s="99"/>
      <c r="G749" s="44"/>
      <c r="H749" s="44"/>
      <c r="I749" s="44"/>
      <c r="J749" s="44"/>
      <c r="K749" s="44"/>
      <c r="L749" s="44"/>
      <c r="M749" s="44"/>
      <c r="N749" s="44"/>
      <c r="O749" s="44"/>
      <c r="P749" s="44"/>
      <c r="Q749" s="44"/>
      <c r="R749" s="132"/>
      <c r="S749" s="44"/>
      <c r="T749" s="99"/>
      <c r="U749" s="99"/>
      <c r="V749" s="95"/>
      <c r="W749" s="44"/>
      <c r="X749" s="95"/>
      <c r="Y749" s="44"/>
      <c r="Z749" s="44"/>
      <c r="AA749" s="44"/>
      <c r="AB749" s="44"/>
      <c r="AC749" s="44"/>
      <c r="AD749" s="44"/>
      <c r="AE749" s="44"/>
      <c r="AF749" s="44"/>
      <c r="AG749" s="44"/>
      <c r="AH749" s="44"/>
      <c r="AI749" s="44"/>
      <c r="AJ749" s="44"/>
      <c r="AK749" s="44"/>
      <c r="AL749" s="44"/>
    </row>
    <row r="750">
      <c r="A750" s="128"/>
      <c r="B750" s="44"/>
      <c r="C750" s="129"/>
      <c r="D750" s="44"/>
      <c r="E750" s="130"/>
      <c r="F750" s="99"/>
      <c r="G750" s="44"/>
      <c r="H750" s="44"/>
      <c r="I750" s="44"/>
      <c r="J750" s="44"/>
      <c r="K750" s="44"/>
      <c r="L750" s="44"/>
      <c r="M750" s="44"/>
      <c r="N750" s="44"/>
      <c r="O750" s="44"/>
      <c r="P750" s="44"/>
      <c r="Q750" s="44"/>
      <c r="R750" s="132"/>
      <c r="S750" s="44"/>
      <c r="T750" s="99"/>
      <c r="U750" s="99"/>
      <c r="V750" s="95"/>
      <c r="W750" s="44"/>
      <c r="X750" s="95"/>
      <c r="Y750" s="44"/>
      <c r="Z750" s="44"/>
      <c r="AA750" s="44"/>
      <c r="AB750" s="44"/>
      <c r="AC750" s="44"/>
      <c r="AD750" s="44"/>
      <c r="AE750" s="44"/>
      <c r="AF750" s="44"/>
      <c r="AG750" s="44"/>
      <c r="AH750" s="44"/>
      <c r="AI750" s="44"/>
      <c r="AJ750" s="44"/>
      <c r="AK750" s="44"/>
      <c r="AL750" s="44"/>
    </row>
    <row r="751">
      <c r="A751" s="128"/>
      <c r="B751" s="44"/>
      <c r="C751" s="129"/>
      <c r="D751" s="44"/>
      <c r="E751" s="130"/>
      <c r="F751" s="99"/>
      <c r="G751" s="44"/>
      <c r="H751" s="44"/>
      <c r="I751" s="44"/>
      <c r="J751" s="44"/>
      <c r="K751" s="44"/>
      <c r="L751" s="44"/>
      <c r="M751" s="44"/>
      <c r="N751" s="44"/>
      <c r="O751" s="44"/>
      <c r="P751" s="44"/>
      <c r="Q751" s="44"/>
      <c r="R751" s="132"/>
      <c r="S751" s="44"/>
      <c r="T751" s="99"/>
      <c r="U751" s="99"/>
      <c r="V751" s="95"/>
      <c r="W751" s="44"/>
      <c r="X751" s="95"/>
      <c r="Y751" s="44"/>
      <c r="Z751" s="44"/>
      <c r="AA751" s="44"/>
      <c r="AB751" s="44"/>
      <c r="AC751" s="44"/>
      <c r="AD751" s="44"/>
      <c r="AE751" s="44"/>
      <c r="AF751" s="44"/>
      <c r="AG751" s="44"/>
      <c r="AH751" s="44"/>
      <c r="AI751" s="44"/>
      <c r="AJ751" s="44"/>
      <c r="AK751" s="44"/>
      <c r="AL751" s="44"/>
    </row>
    <row r="752">
      <c r="A752" s="128"/>
      <c r="B752" s="44"/>
      <c r="C752" s="129"/>
      <c r="D752" s="44"/>
      <c r="E752" s="130"/>
      <c r="F752" s="99"/>
      <c r="G752" s="44"/>
      <c r="H752" s="44"/>
      <c r="I752" s="44"/>
      <c r="J752" s="44"/>
      <c r="K752" s="44"/>
      <c r="L752" s="44"/>
      <c r="M752" s="44"/>
      <c r="N752" s="44"/>
      <c r="O752" s="44"/>
      <c r="P752" s="44"/>
      <c r="Q752" s="44"/>
      <c r="R752" s="132"/>
      <c r="S752" s="44"/>
      <c r="T752" s="99"/>
      <c r="U752" s="99"/>
      <c r="V752" s="95"/>
      <c r="W752" s="44"/>
      <c r="X752" s="95"/>
      <c r="Y752" s="44"/>
      <c r="Z752" s="44"/>
      <c r="AA752" s="44"/>
      <c r="AB752" s="44"/>
      <c r="AC752" s="44"/>
      <c r="AD752" s="44"/>
      <c r="AE752" s="44"/>
      <c r="AF752" s="44"/>
      <c r="AG752" s="44"/>
      <c r="AH752" s="44"/>
      <c r="AI752" s="44"/>
      <c r="AJ752" s="44"/>
      <c r="AK752" s="44"/>
      <c r="AL752" s="44"/>
    </row>
    <row r="753">
      <c r="A753" s="128"/>
      <c r="B753" s="44"/>
      <c r="C753" s="129"/>
      <c r="D753" s="44"/>
      <c r="E753" s="130"/>
      <c r="F753" s="99"/>
      <c r="G753" s="44"/>
      <c r="H753" s="44"/>
      <c r="I753" s="44"/>
      <c r="J753" s="44"/>
      <c r="K753" s="44"/>
      <c r="L753" s="44"/>
      <c r="M753" s="44"/>
      <c r="N753" s="44"/>
      <c r="O753" s="44"/>
      <c r="P753" s="44"/>
      <c r="Q753" s="44"/>
      <c r="R753" s="132"/>
      <c r="S753" s="44"/>
      <c r="T753" s="99"/>
      <c r="U753" s="99"/>
      <c r="V753" s="95"/>
      <c r="W753" s="44"/>
      <c r="X753" s="95"/>
      <c r="Y753" s="44"/>
      <c r="Z753" s="44"/>
      <c r="AA753" s="44"/>
      <c r="AB753" s="44"/>
      <c r="AC753" s="44"/>
      <c r="AD753" s="44"/>
      <c r="AE753" s="44"/>
      <c r="AF753" s="44"/>
      <c r="AG753" s="44"/>
      <c r="AH753" s="44"/>
      <c r="AI753" s="44"/>
      <c r="AJ753" s="44"/>
      <c r="AK753" s="44"/>
      <c r="AL753" s="44"/>
    </row>
    <row r="754">
      <c r="A754" s="128"/>
      <c r="B754" s="44"/>
      <c r="C754" s="129"/>
      <c r="D754" s="44"/>
      <c r="E754" s="130"/>
      <c r="F754" s="99"/>
      <c r="G754" s="44"/>
      <c r="H754" s="44"/>
      <c r="I754" s="44"/>
      <c r="J754" s="44"/>
      <c r="K754" s="44"/>
      <c r="L754" s="44"/>
      <c r="M754" s="44"/>
      <c r="N754" s="44"/>
      <c r="O754" s="44"/>
      <c r="P754" s="44"/>
      <c r="Q754" s="44"/>
      <c r="R754" s="132"/>
      <c r="S754" s="44"/>
      <c r="T754" s="99"/>
      <c r="U754" s="99"/>
      <c r="V754" s="95"/>
      <c r="W754" s="44"/>
      <c r="X754" s="95"/>
      <c r="Y754" s="44"/>
      <c r="Z754" s="44"/>
      <c r="AA754" s="44"/>
      <c r="AB754" s="44"/>
      <c r="AC754" s="44"/>
      <c r="AD754" s="44"/>
      <c r="AE754" s="44"/>
      <c r="AF754" s="44"/>
      <c r="AG754" s="44"/>
      <c r="AH754" s="44"/>
      <c r="AI754" s="44"/>
      <c r="AJ754" s="44"/>
      <c r="AK754" s="44"/>
      <c r="AL754" s="44"/>
    </row>
    <row r="755">
      <c r="A755" s="128"/>
      <c r="B755" s="44"/>
      <c r="C755" s="129"/>
      <c r="D755" s="44"/>
      <c r="E755" s="130"/>
      <c r="F755" s="99"/>
      <c r="G755" s="44"/>
      <c r="H755" s="44"/>
      <c r="I755" s="44"/>
      <c r="J755" s="44"/>
      <c r="K755" s="44"/>
      <c r="L755" s="44"/>
      <c r="M755" s="44"/>
      <c r="N755" s="44"/>
      <c r="O755" s="44"/>
      <c r="P755" s="44"/>
      <c r="Q755" s="44"/>
      <c r="R755" s="132"/>
      <c r="S755" s="44"/>
      <c r="T755" s="99"/>
      <c r="U755" s="99"/>
      <c r="V755" s="95"/>
      <c r="W755" s="44"/>
      <c r="X755" s="95"/>
      <c r="Y755" s="44"/>
      <c r="Z755" s="44"/>
      <c r="AA755" s="44"/>
      <c r="AB755" s="44"/>
      <c r="AC755" s="44"/>
      <c r="AD755" s="44"/>
      <c r="AE755" s="44"/>
      <c r="AF755" s="44"/>
      <c r="AG755" s="44"/>
      <c r="AH755" s="44"/>
      <c r="AI755" s="44"/>
      <c r="AJ755" s="44"/>
      <c r="AK755" s="44"/>
      <c r="AL755" s="44"/>
    </row>
    <row r="756">
      <c r="A756" s="128"/>
      <c r="B756" s="44"/>
      <c r="C756" s="129"/>
      <c r="D756" s="44"/>
      <c r="E756" s="130"/>
      <c r="F756" s="99"/>
      <c r="G756" s="44"/>
      <c r="H756" s="44"/>
      <c r="I756" s="44"/>
      <c r="J756" s="44"/>
      <c r="K756" s="44"/>
      <c r="L756" s="44"/>
      <c r="M756" s="44"/>
      <c r="N756" s="44"/>
      <c r="O756" s="44"/>
      <c r="P756" s="44"/>
      <c r="Q756" s="44"/>
      <c r="R756" s="132"/>
      <c r="S756" s="44"/>
      <c r="T756" s="99"/>
      <c r="U756" s="99"/>
      <c r="V756" s="95"/>
      <c r="W756" s="44"/>
      <c r="X756" s="95"/>
      <c r="Y756" s="44"/>
      <c r="Z756" s="44"/>
      <c r="AA756" s="44"/>
      <c r="AB756" s="44"/>
      <c r="AC756" s="44"/>
      <c r="AD756" s="44"/>
      <c r="AE756" s="44"/>
      <c r="AF756" s="44"/>
      <c r="AG756" s="44"/>
      <c r="AH756" s="44"/>
      <c r="AI756" s="44"/>
      <c r="AJ756" s="44"/>
      <c r="AK756" s="44"/>
      <c r="AL756" s="44"/>
    </row>
    <row r="757">
      <c r="A757" s="128"/>
      <c r="B757" s="44"/>
      <c r="C757" s="129"/>
      <c r="D757" s="44"/>
      <c r="E757" s="130"/>
      <c r="F757" s="99"/>
      <c r="G757" s="44"/>
      <c r="H757" s="44"/>
      <c r="I757" s="44"/>
      <c r="J757" s="44"/>
      <c r="K757" s="44"/>
      <c r="L757" s="44"/>
      <c r="M757" s="44"/>
      <c r="N757" s="44"/>
      <c r="O757" s="44"/>
      <c r="P757" s="44"/>
      <c r="Q757" s="44"/>
      <c r="R757" s="132"/>
      <c r="S757" s="44"/>
      <c r="T757" s="99"/>
      <c r="U757" s="99"/>
      <c r="V757" s="95"/>
      <c r="W757" s="44"/>
      <c r="X757" s="95"/>
      <c r="Y757" s="44"/>
      <c r="Z757" s="44"/>
      <c r="AA757" s="44"/>
      <c r="AB757" s="44"/>
      <c r="AC757" s="44"/>
      <c r="AD757" s="44"/>
      <c r="AE757" s="44"/>
      <c r="AF757" s="44"/>
      <c r="AG757" s="44"/>
      <c r="AH757" s="44"/>
      <c r="AI757" s="44"/>
      <c r="AJ757" s="44"/>
      <c r="AK757" s="44"/>
      <c r="AL757" s="44"/>
    </row>
    <row r="758">
      <c r="A758" s="128"/>
      <c r="B758" s="44"/>
      <c r="C758" s="129"/>
      <c r="D758" s="44"/>
      <c r="E758" s="130"/>
      <c r="F758" s="99"/>
      <c r="G758" s="44"/>
      <c r="H758" s="44"/>
      <c r="I758" s="44"/>
      <c r="J758" s="44"/>
      <c r="K758" s="44"/>
      <c r="L758" s="44"/>
      <c r="M758" s="44"/>
      <c r="N758" s="44"/>
      <c r="O758" s="44"/>
      <c r="P758" s="44"/>
      <c r="Q758" s="44"/>
      <c r="R758" s="132"/>
      <c r="S758" s="44"/>
      <c r="T758" s="99"/>
      <c r="U758" s="99"/>
      <c r="V758" s="95"/>
      <c r="W758" s="44"/>
      <c r="X758" s="95"/>
      <c r="Y758" s="44"/>
      <c r="Z758" s="44"/>
      <c r="AA758" s="44"/>
      <c r="AB758" s="44"/>
      <c r="AC758" s="44"/>
      <c r="AD758" s="44"/>
      <c r="AE758" s="44"/>
      <c r="AF758" s="44"/>
      <c r="AG758" s="44"/>
      <c r="AH758" s="44"/>
      <c r="AI758" s="44"/>
      <c r="AJ758" s="44"/>
      <c r="AK758" s="44"/>
      <c r="AL758" s="44"/>
    </row>
    <row r="759">
      <c r="A759" s="128"/>
      <c r="B759" s="44"/>
      <c r="C759" s="129"/>
      <c r="D759" s="44"/>
      <c r="E759" s="130"/>
      <c r="F759" s="99"/>
      <c r="G759" s="44"/>
      <c r="H759" s="44"/>
      <c r="I759" s="44"/>
      <c r="J759" s="44"/>
      <c r="K759" s="44"/>
      <c r="L759" s="44"/>
      <c r="M759" s="44"/>
      <c r="N759" s="44"/>
      <c r="O759" s="44"/>
      <c r="P759" s="44"/>
      <c r="Q759" s="44"/>
      <c r="R759" s="132"/>
      <c r="S759" s="44"/>
      <c r="T759" s="99"/>
      <c r="U759" s="99"/>
      <c r="V759" s="95"/>
      <c r="W759" s="44"/>
      <c r="X759" s="95"/>
      <c r="Y759" s="44"/>
      <c r="Z759" s="44"/>
      <c r="AA759" s="44"/>
      <c r="AB759" s="44"/>
      <c r="AC759" s="44"/>
      <c r="AD759" s="44"/>
      <c r="AE759" s="44"/>
      <c r="AF759" s="44"/>
      <c r="AG759" s="44"/>
      <c r="AH759" s="44"/>
      <c r="AI759" s="44"/>
      <c r="AJ759" s="44"/>
      <c r="AK759" s="44"/>
      <c r="AL759" s="44"/>
    </row>
    <row r="760">
      <c r="A760" s="128"/>
      <c r="B760" s="44"/>
      <c r="C760" s="129"/>
      <c r="D760" s="44"/>
      <c r="E760" s="130"/>
      <c r="F760" s="99"/>
      <c r="G760" s="44"/>
      <c r="H760" s="44"/>
      <c r="I760" s="44"/>
      <c r="J760" s="44"/>
      <c r="K760" s="44"/>
      <c r="L760" s="44"/>
      <c r="M760" s="44"/>
      <c r="N760" s="44"/>
      <c r="O760" s="44"/>
      <c r="P760" s="44"/>
      <c r="Q760" s="44"/>
      <c r="R760" s="132"/>
      <c r="S760" s="44"/>
      <c r="T760" s="99"/>
      <c r="U760" s="99"/>
      <c r="V760" s="95"/>
      <c r="W760" s="44"/>
      <c r="X760" s="95"/>
      <c r="Y760" s="44"/>
      <c r="Z760" s="44"/>
      <c r="AA760" s="44"/>
      <c r="AB760" s="44"/>
      <c r="AC760" s="44"/>
      <c r="AD760" s="44"/>
      <c r="AE760" s="44"/>
      <c r="AF760" s="44"/>
      <c r="AG760" s="44"/>
      <c r="AH760" s="44"/>
      <c r="AI760" s="44"/>
      <c r="AJ760" s="44"/>
      <c r="AK760" s="44"/>
      <c r="AL760" s="44"/>
    </row>
    <row r="761">
      <c r="A761" s="128"/>
      <c r="B761" s="44"/>
      <c r="C761" s="129"/>
      <c r="D761" s="44"/>
      <c r="E761" s="130"/>
      <c r="F761" s="99"/>
      <c r="G761" s="44"/>
      <c r="H761" s="44"/>
      <c r="I761" s="44"/>
      <c r="J761" s="44"/>
      <c r="K761" s="44"/>
      <c r="L761" s="44"/>
      <c r="M761" s="44"/>
      <c r="N761" s="44"/>
      <c r="O761" s="44"/>
      <c r="P761" s="44"/>
      <c r="Q761" s="44"/>
      <c r="R761" s="132"/>
      <c r="S761" s="44"/>
      <c r="T761" s="99"/>
      <c r="U761" s="99"/>
      <c r="V761" s="95"/>
      <c r="W761" s="44"/>
      <c r="X761" s="95"/>
      <c r="Y761" s="44"/>
      <c r="Z761" s="44"/>
      <c r="AA761" s="44"/>
      <c r="AB761" s="44"/>
      <c r="AC761" s="44"/>
      <c r="AD761" s="44"/>
      <c r="AE761" s="44"/>
      <c r="AF761" s="44"/>
      <c r="AG761" s="44"/>
      <c r="AH761" s="44"/>
      <c r="AI761" s="44"/>
      <c r="AJ761" s="44"/>
      <c r="AK761" s="44"/>
      <c r="AL761" s="44"/>
    </row>
    <row r="762">
      <c r="A762" s="128"/>
      <c r="B762" s="44"/>
      <c r="C762" s="129"/>
      <c r="D762" s="44"/>
      <c r="E762" s="130"/>
      <c r="F762" s="99"/>
      <c r="G762" s="44"/>
      <c r="H762" s="44"/>
      <c r="I762" s="44"/>
      <c r="J762" s="44"/>
      <c r="K762" s="44"/>
      <c r="L762" s="44"/>
      <c r="M762" s="44"/>
      <c r="N762" s="44"/>
      <c r="O762" s="44"/>
      <c r="P762" s="44"/>
      <c r="Q762" s="44"/>
      <c r="R762" s="132"/>
      <c r="S762" s="44"/>
      <c r="T762" s="99"/>
      <c r="U762" s="99"/>
      <c r="V762" s="95"/>
      <c r="W762" s="44"/>
      <c r="X762" s="95"/>
      <c r="Y762" s="44"/>
      <c r="Z762" s="44"/>
      <c r="AA762" s="44"/>
      <c r="AB762" s="44"/>
      <c r="AC762" s="44"/>
      <c r="AD762" s="44"/>
      <c r="AE762" s="44"/>
      <c r="AF762" s="44"/>
      <c r="AG762" s="44"/>
      <c r="AH762" s="44"/>
      <c r="AI762" s="44"/>
      <c r="AJ762" s="44"/>
      <c r="AK762" s="44"/>
      <c r="AL762" s="44"/>
    </row>
    <row r="763">
      <c r="A763" s="128"/>
      <c r="B763" s="44"/>
      <c r="C763" s="129"/>
      <c r="D763" s="44"/>
      <c r="E763" s="130"/>
      <c r="F763" s="99"/>
      <c r="G763" s="44"/>
      <c r="H763" s="44"/>
      <c r="I763" s="44"/>
      <c r="J763" s="44"/>
      <c r="K763" s="44"/>
      <c r="L763" s="44"/>
      <c r="M763" s="44"/>
      <c r="N763" s="44"/>
      <c r="O763" s="44"/>
      <c r="P763" s="44"/>
      <c r="Q763" s="44"/>
      <c r="R763" s="132"/>
      <c r="S763" s="44"/>
      <c r="T763" s="99"/>
      <c r="U763" s="99"/>
      <c r="V763" s="95"/>
      <c r="W763" s="44"/>
      <c r="X763" s="95"/>
      <c r="Y763" s="44"/>
      <c r="Z763" s="44"/>
      <c r="AA763" s="44"/>
      <c r="AB763" s="44"/>
      <c r="AC763" s="44"/>
      <c r="AD763" s="44"/>
      <c r="AE763" s="44"/>
      <c r="AF763" s="44"/>
      <c r="AG763" s="44"/>
      <c r="AH763" s="44"/>
      <c r="AI763" s="44"/>
      <c r="AJ763" s="44"/>
      <c r="AK763" s="44"/>
      <c r="AL763" s="44"/>
    </row>
    <row r="764">
      <c r="A764" s="128"/>
      <c r="B764" s="44"/>
      <c r="C764" s="129"/>
      <c r="D764" s="44"/>
      <c r="E764" s="130"/>
      <c r="F764" s="99"/>
      <c r="G764" s="44"/>
      <c r="H764" s="44"/>
      <c r="I764" s="44"/>
      <c r="J764" s="44"/>
      <c r="K764" s="44"/>
      <c r="L764" s="44"/>
      <c r="M764" s="44"/>
      <c r="N764" s="44"/>
      <c r="O764" s="44"/>
      <c r="P764" s="44"/>
      <c r="Q764" s="44"/>
      <c r="R764" s="132"/>
      <c r="S764" s="44"/>
      <c r="T764" s="99"/>
      <c r="U764" s="99"/>
      <c r="V764" s="95"/>
      <c r="W764" s="44"/>
      <c r="X764" s="95"/>
      <c r="Y764" s="44"/>
      <c r="Z764" s="44"/>
      <c r="AA764" s="44"/>
      <c r="AB764" s="44"/>
      <c r="AC764" s="44"/>
      <c r="AD764" s="44"/>
      <c r="AE764" s="44"/>
      <c r="AF764" s="44"/>
      <c r="AG764" s="44"/>
      <c r="AH764" s="44"/>
      <c r="AI764" s="44"/>
      <c r="AJ764" s="44"/>
      <c r="AK764" s="44"/>
      <c r="AL764" s="44"/>
    </row>
    <row r="765">
      <c r="A765" s="128"/>
      <c r="B765" s="44"/>
      <c r="C765" s="129"/>
      <c r="D765" s="44"/>
      <c r="E765" s="130"/>
      <c r="F765" s="99"/>
      <c r="G765" s="44"/>
      <c r="H765" s="44"/>
      <c r="I765" s="44"/>
      <c r="J765" s="44"/>
      <c r="K765" s="44"/>
      <c r="L765" s="44"/>
      <c r="M765" s="44"/>
      <c r="N765" s="44"/>
      <c r="O765" s="44"/>
      <c r="P765" s="44"/>
      <c r="Q765" s="44"/>
      <c r="R765" s="132"/>
      <c r="S765" s="44"/>
      <c r="T765" s="99"/>
      <c r="U765" s="99"/>
      <c r="V765" s="95"/>
      <c r="W765" s="44"/>
      <c r="X765" s="95"/>
      <c r="Y765" s="44"/>
      <c r="Z765" s="44"/>
      <c r="AA765" s="44"/>
      <c r="AB765" s="44"/>
      <c r="AC765" s="44"/>
      <c r="AD765" s="44"/>
      <c r="AE765" s="44"/>
      <c r="AF765" s="44"/>
      <c r="AG765" s="44"/>
      <c r="AH765" s="44"/>
      <c r="AI765" s="44"/>
      <c r="AJ765" s="44"/>
      <c r="AK765" s="44"/>
      <c r="AL765" s="44"/>
    </row>
    <row r="766">
      <c r="A766" s="128"/>
      <c r="B766" s="44"/>
      <c r="C766" s="129"/>
      <c r="D766" s="44"/>
      <c r="E766" s="130"/>
      <c r="F766" s="99"/>
      <c r="G766" s="44"/>
      <c r="H766" s="44"/>
      <c r="I766" s="44"/>
      <c r="J766" s="44"/>
      <c r="K766" s="44"/>
      <c r="L766" s="44"/>
      <c r="M766" s="44"/>
      <c r="N766" s="44"/>
      <c r="O766" s="44"/>
      <c r="P766" s="44"/>
      <c r="Q766" s="44"/>
      <c r="R766" s="132"/>
      <c r="S766" s="44"/>
      <c r="T766" s="99"/>
      <c r="U766" s="99"/>
      <c r="V766" s="95"/>
      <c r="W766" s="44"/>
      <c r="X766" s="95"/>
      <c r="Y766" s="44"/>
      <c r="Z766" s="44"/>
      <c r="AA766" s="44"/>
      <c r="AB766" s="44"/>
      <c r="AC766" s="44"/>
      <c r="AD766" s="44"/>
      <c r="AE766" s="44"/>
      <c r="AF766" s="44"/>
      <c r="AG766" s="44"/>
      <c r="AH766" s="44"/>
      <c r="AI766" s="44"/>
      <c r="AJ766" s="44"/>
      <c r="AK766" s="44"/>
      <c r="AL766" s="44"/>
    </row>
    <row r="767">
      <c r="A767" s="128"/>
      <c r="B767" s="44"/>
      <c r="C767" s="129"/>
      <c r="D767" s="44"/>
      <c r="E767" s="130"/>
      <c r="F767" s="99"/>
      <c r="G767" s="44"/>
      <c r="H767" s="44"/>
      <c r="I767" s="44"/>
      <c r="J767" s="44"/>
      <c r="K767" s="44"/>
      <c r="L767" s="44"/>
      <c r="M767" s="44"/>
      <c r="N767" s="44"/>
      <c r="O767" s="44"/>
      <c r="P767" s="44"/>
      <c r="Q767" s="44"/>
      <c r="R767" s="132"/>
      <c r="S767" s="44"/>
      <c r="T767" s="99"/>
      <c r="U767" s="99"/>
      <c r="V767" s="95"/>
      <c r="W767" s="44"/>
      <c r="X767" s="95"/>
      <c r="Y767" s="44"/>
      <c r="Z767" s="44"/>
      <c r="AA767" s="44"/>
      <c r="AB767" s="44"/>
      <c r="AC767" s="44"/>
      <c r="AD767" s="44"/>
      <c r="AE767" s="44"/>
      <c r="AF767" s="44"/>
      <c r="AG767" s="44"/>
      <c r="AH767" s="44"/>
      <c r="AI767" s="44"/>
      <c r="AJ767" s="44"/>
      <c r="AK767" s="44"/>
      <c r="AL767" s="44"/>
    </row>
    <row r="768">
      <c r="A768" s="128"/>
      <c r="B768" s="44"/>
      <c r="C768" s="129"/>
      <c r="D768" s="44"/>
      <c r="E768" s="130"/>
      <c r="F768" s="99"/>
      <c r="G768" s="44"/>
      <c r="H768" s="44"/>
      <c r="I768" s="44"/>
      <c r="J768" s="44"/>
      <c r="K768" s="44"/>
      <c r="L768" s="44"/>
      <c r="M768" s="44"/>
      <c r="N768" s="44"/>
      <c r="O768" s="44"/>
      <c r="P768" s="44"/>
      <c r="Q768" s="44"/>
      <c r="R768" s="132"/>
      <c r="S768" s="44"/>
      <c r="T768" s="99"/>
      <c r="U768" s="99"/>
      <c r="V768" s="95"/>
      <c r="W768" s="44"/>
      <c r="X768" s="95"/>
      <c r="Y768" s="44"/>
      <c r="Z768" s="44"/>
      <c r="AA768" s="44"/>
      <c r="AB768" s="44"/>
      <c r="AC768" s="44"/>
      <c r="AD768" s="44"/>
      <c r="AE768" s="44"/>
      <c r="AF768" s="44"/>
      <c r="AG768" s="44"/>
      <c r="AH768" s="44"/>
      <c r="AI768" s="44"/>
      <c r="AJ768" s="44"/>
      <c r="AK768" s="44"/>
      <c r="AL768" s="44"/>
    </row>
    <row r="769">
      <c r="A769" s="128"/>
      <c r="B769" s="44"/>
      <c r="C769" s="129"/>
      <c r="D769" s="44"/>
      <c r="E769" s="130"/>
      <c r="F769" s="99"/>
      <c r="G769" s="44"/>
      <c r="H769" s="44"/>
      <c r="I769" s="44"/>
      <c r="J769" s="44"/>
      <c r="K769" s="44"/>
      <c r="L769" s="44"/>
      <c r="M769" s="44"/>
      <c r="N769" s="44"/>
      <c r="O769" s="44"/>
      <c r="P769" s="44"/>
      <c r="Q769" s="44"/>
      <c r="R769" s="132"/>
      <c r="S769" s="44"/>
      <c r="T769" s="99"/>
      <c r="U769" s="99"/>
      <c r="V769" s="95"/>
      <c r="W769" s="44"/>
      <c r="X769" s="95"/>
      <c r="Y769" s="44"/>
      <c r="Z769" s="44"/>
      <c r="AA769" s="44"/>
      <c r="AB769" s="44"/>
      <c r="AC769" s="44"/>
      <c r="AD769" s="44"/>
      <c r="AE769" s="44"/>
      <c r="AF769" s="44"/>
      <c r="AG769" s="44"/>
      <c r="AH769" s="44"/>
      <c r="AI769" s="44"/>
      <c r="AJ769" s="44"/>
      <c r="AK769" s="44"/>
      <c r="AL769" s="44"/>
    </row>
    <row r="770">
      <c r="A770" s="128"/>
      <c r="B770" s="44"/>
      <c r="C770" s="129"/>
      <c r="D770" s="44"/>
      <c r="E770" s="130"/>
      <c r="F770" s="99"/>
      <c r="G770" s="44"/>
      <c r="H770" s="44"/>
      <c r="I770" s="44"/>
      <c r="J770" s="44"/>
      <c r="K770" s="44"/>
      <c r="L770" s="44"/>
      <c r="M770" s="44"/>
      <c r="N770" s="44"/>
      <c r="O770" s="44"/>
      <c r="P770" s="44"/>
      <c r="Q770" s="44"/>
      <c r="R770" s="132"/>
      <c r="S770" s="44"/>
      <c r="T770" s="99"/>
      <c r="U770" s="99"/>
      <c r="V770" s="95"/>
      <c r="W770" s="44"/>
      <c r="X770" s="95"/>
      <c r="Y770" s="44"/>
      <c r="Z770" s="44"/>
      <c r="AA770" s="44"/>
      <c r="AB770" s="44"/>
      <c r="AC770" s="44"/>
      <c r="AD770" s="44"/>
      <c r="AE770" s="44"/>
      <c r="AF770" s="44"/>
      <c r="AG770" s="44"/>
      <c r="AH770" s="44"/>
      <c r="AI770" s="44"/>
      <c r="AJ770" s="44"/>
      <c r="AK770" s="44"/>
      <c r="AL770" s="44"/>
    </row>
    <row r="771">
      <c r="A771" s="128"/>
      <c r="B771" s="44"/>
      <c r="C771" s="129"/>
      <c r="D771" s="44"/>
      <c r="E771" s="130"/>
      <c r="F771" s="99"/>
      <c r="G771" s="44"/>
      <c r="H771" s="44"/>
      <c r="I771" s="44"/>
      <c r="J771" s="44"/>
      <c r="K771" s="44"/>
      <c r="L771" s="44"/>
      <c r="M771" s="44"/>
      <c r="N771" s="44"/>
      <c r="O771" s="44"/>
      <c r="P771" s="44"/>
      <c r="Q771" s="44"/>
      <c r="R771" s="132"/>
      <c r="S771" s="44"/>
      <c r="T771" s="99"/>
      <c r="U771" s="99"/>
      <c r="V771" s="95"/>
      <c r="W771" s="44"/>
      <c r="X771" s="95"/>
      <c r="Y771" s="44"/>
      <c r="Z771" s="44"/>
      <c r="AA771" s="44"/>
      <c r="AB771" s="44"/>
      <c r="AC771" s="44"/>
      <c r="AD771" s="44"/>
      <c r="AE771" s="44"/>
      <c r="AF771" s="44"/>
      <c r="AG771" s="44"/>
      <c r="AH771" s="44"/>
      <c r="AI771" s="44"/>
      <c r="AJ771" s="44"/>
      <c r="AK771" s="44"/>
      <c r="AL771" s="44"/>
    </row>
    <row r="772">
      <c r="A772" s="128"/>
      <c r="B772" s="44"/>
      <c r="C772" s="129"/>
      <c r="D772" s="44"/>
      <c r="E772" s="130"/>
      <c r="F772" s="99"/>
      <c r="G772" s="44"/>
      <c r="H772" s="44"/>
      <c r="I772" s="44"/>
      <c r="J772" s="44"/>
      <c r="K772" s="44"/>
      <c r="L772" s="44"/>
      <c r="M772" s="44"/>
      <c r="N772" s="44"/>
      <c r="O772" s="44"/>
      <c r="P772" s="44"/>
      <c r="Q772" s="44"/>
      <c r="R772" s="132"/>
      <c r="S772" s="44"/>
      <c r="T772" s="99"/>
      <c r="U772" s="99"/>
      <c r="V772" s="95"/>
      <c r="W772" s="44"/>
      <c r="X772" s="95"/>
      <c r="Y772" s="44"/>
      <c r="Z772" s="44"/>
      <c r="AA772" s="44"/>
      <c r="AB772" s="44"/>
      <c r="AC772" s="44"/>
      <c r="AD772" s="44"/>
      <c r="AE772" s="44"/>
      <c r="AF772" s="44"/>
      <c r="AG772" s="44"/>
      <c r="AH772" s="44"/>
      <c r="AI772" s="44"/>
      <c r="AJ772" s="44"/>
      <c r="AK772" s="44"/>
      <c r="AL772" s="44"/>
    </row>
    <row r="773">
      <c r="A773" s="128"/>
      <c r="B773" s="44"/>
      <c r="C773" s="129"/>
      <c r="D773" s="44"/>
      <c r="E773" s="130"/>
      <c r="F773" s="99"/>
      <c r="G773" s="44"/>
      <c r="H773" s="44"/>
      <c r="I773" s="44"/>
      <c r="J773" s="44"/>
      <c r="K773" s="44"/>
      <c r="L773" s="44"/>
      <c r="M773" s="44"/>
      <c r="N773" s="44"/>
      <c r="O773" s="44"/>
      <c r="P773" s="44"/>
      <c r="Q773" s="44"/>
      <c r="R773" s="132"/>
      <c r="S773" s="44"/>
      <c r="T773" s="99"/>
      <c r="U773" s="99"/>
      <c r="V773" s="95"/>
      <c r="W773" s="44"/>
      <c r="X773" s="95"/>
      <c r="Y773" s="44"/>
      <c r="Z773" s="44"/>
      <c r="AA773" s="44"/>
      <c r="AB773" s="44"/>
      <c r="AC773" s="44"/>
      <c r="AD773" s="44"/>
      <c r="AE773" s="44"/>
      <c r="AF773" s="44"/>
      <c r="AG773" s="44"/>
      <c r="AH773" s="44"/>
      <c r="AI773" s="44"/>
      <c r="AJ773" s="44"/>
      <c r="AK773" s="44"/>
      <c r="AL773" s="44"/>
    </row>
    <row r="774">
      <c r="A774" s="128"/>
      <c r="B774" s="44"/>
      <c r="C774" s="129"/>
      <c r="D774" s="44"/>
      <c r="E774" s="130"/>
      <c r="F774" s="99"/>
      <c r="G774" s="44"/>
      <c r="H774" s="44"/>
      <c r="I774" s="44"/>
      <c r="J774" s="44"/>
      <c r="K774" s="44"/>
      <c r="L774" s="44"/>
      <c r="M774" s="44"/>
      <c r="N774" s="44"/>
      <c r="O774" s="44"/>
      <c r="P774" s="44"/>
      <c r="Q774" s="44"/>
      <c r="R774" s="132"/>
      <c r="S774" s="44"/>
      <c r="T774" s="99"/>
      <c r="U774" s="99"/>
      <c r="V774" s="95"/>
      <c r="W774" s="44"/>
      <c r="X774" s="95"/>
      <c r="Y774" s="44"/>
      <c r="Z774" s="44"/>
      <c r="AA774" s="44"/>
      <c r="AB774" s="44"/>
      <c r="AC774" s="44"/>
      <c r="AD774" s="44"/>
      <c r="AE774" s="44"/>
      <c r="AF774" s="44"/>
      <c r="AG774" s="44"/>
      <c r="AH774" s="44"/>
      <c r="AI774" s="44"/>
      <c r="AJ774" s="44"/>
      <c r="AK774" s="44"/>
      <c r="AL774" s="44"/>
    </row>
    <row r="775">
      <c r="A775" s="128"/>
      <c r="B775" s="44"/>
      <c r="C775" s="129"/>
      <c r="D775" s="44"/>
      <c r="E775" s="130"/>
      <c r="F775" s="99"/>
      <c r="G775" s="44"/>
      <c r="H775" s="44"/>
      <c r="I775" s="44"/>
      <c r="J775" s="44"/>
      <c r="K775" s="44"/>
      <c r="L775" s="44"/>
      <c r="M775" s="44"/>
      <c r="N775" s="44"/>
      <c r="O775" s="44"/>
      <c r="P775" s="44"/>
      <c r="Q775" s="44"/>
      <c r="R775" s="132"/>
      <c r="S775" s="44"/>
      <c r="T775" s="99"/>
      <c r="U775" s="99"/>
      <c r="V775" s="95"/>
      <c r="W775" s="44"/>
      <c r="X775" s="95"/>
      <c r="Y775" s="44"/>
      <c r="Z775" s="44"/>
      <c r="AA775" s="44"/>
      <c r="AB775" s="44"/>
      <c r="AC775" s="44"/>
      <c r="AD775" s="44"/>
      <c r="AE775" s="44"/>
      <c r="AF775" s="44"/>
      <c r="AG775" s="44"/>
      <c r="AH775" s="44"/>
      <c r="AI775" s="44"/>
      <c r="AJ775" s="44"/>
      <c r="AK775" s="44"/>
      <c r="AL775" s="44"/>
    </row>
    <row r="776">
      <c r="A776" s="128"/>
      <c r="B776" s="44"/>
      <c r="C776" s="129"/>
      <c r="D776" s="44"/>
      <c r="E776" s="130"/>
      <c r="F776" s="99"/>
      <c r="G776" s="44"/>
      <c r="H776" s="44"/>
      <c r="I776" s="44"/>
      <c r="J776" s="44"/>
      <c r="K776" s="44"/>
      <c r="L776" s="44"/>
      <c r="M776" s="44"/>
      <c r="N776" s="44"/>
      <c r="O776" s="44"/>
      <c r="P776" s="44"/>
      <c r="Q776" s="44"/>
      <c r="R776" s="132"/>
      <c r="S776" s="44"/>
      <c r="T776" s="99"/>
      <c r="U776" s="99"/>
      <c r="V776" s="95"/>
      <c r="W776" s="44"/>
      <c r="X776" s="95"/>
      <c r="Y776" s="44"/>
      <c r="Z776" s="44"/>
      <c r="AA776" s="44"/>
      <c r="AB776" s="44"/>
      <c r="AC776" s="44"/>
      <c r="AD776" s="44"/>
      <c r="AE776" s="44"/>
      <c r="AF776" s="44"/>
      <c r="AG776" s="44"/>
      <c r="AH776" s="44"/>
      <c r="AI776" s="44"/>
      <c r="AJ776" s="44"/>
      <c r="AK776" s="44"/>
      <c r="AL776" s="44"/>
    </row>
    <row r="777">
      <c r="A777" s="128"/>
      <c r="B777" s="44"/>
      <c r="C777" s="129"/>
      <c r="D777" s="44"/>
      <c r="E777" s="130"/>
      <c r="F777" s="99"/>
      <c r="G777" s="44"/>
      <c r="H777" s="44"/>
      <c r="I777" s="44"/>
      <c r="J777" s="44"/>
      <c r="K777" s="44"/>
      <c r="L777" s="44"/>
      <c r="M777" s="44"/>
      <c r="N777" s="44"/>
      <c r="O777" s="44"/>
      <c r="P777" s="44"/>
      <c r="Q777" s="44"/>
      <c r="R777" s="132"/>
      <c r="S777" s="44"/>
      <c r="T777" s="99"/>
      <c r="U777" s="99"/>
      <c r="V777" s="95"/>
      <c r="W777" s="44"/>
      <c r="X777" s="95"/>
      <c r="Y777" s="44"/>
      <c r="Z777" s="44"/>
      <c r="AA777" s="44"/>
      <c r="AB777" s="44"/>
      <c r="AC777" s="44"/>
      <c r="AD777" s="44"/>
      <c r="AE777" s="44"/>
      <c r="AF777" s="44"/>
      <c r="AG777" s="44"/>
      <c r="AH777" s="44"/>
      <c r="AI777" s="44"/>
      <c r="AJ777" s="44"/>
      <c r="AK777" s="44"/>
      <c r="AL777" s="44"/>
    </row>
    <row r="778">
      <c r="A778" s="128"/>
      <c r="B778" s="44"/>
      <c r="C778" s="129"/>
      <c r="D778" s="44"/>
      <c r="E778" s="130"/>
      <c r="F778" s="99"/>
      <c r="G778" s="44"/>
      <c r="H778" s="44"/>
      <c r="I778" s="44"/>
      <c r="J778" s="44"/>
      <c r="K778" s="44"/>
      <c r="L778" s="44"/>
      <c r="M778" s="44"/>
      <c r="N778" s="44"/>
      <c r="O778" s="44"/>
      <c r="P778" s="44"/>
      <c r="Q778" s="44"/>
      <c r="R778" s="132"/>
      <c r="S778" s="44"/>
      <c r="T778" s="99"/>
      <c r="U778" s="99"/>
      <c r="V778" s="95"/>
      <c r="W778" s="44"/>
      <c r="X778" s="95"/>
      <c r="Y778" s="44"/>
      <c r="Z778" s="44"/>
      <c r="AA778" s="44"/>
      <c r="AB778" s="44"/>
      <c r="AC778" s="44"/>
      <c r="AD778" s="44"/>
      <c r="AE778" s="44"/>
      <c r="AF778" s="44"/>
      <c r="AG778" s="44"/>
      <c r="AH778" s="44"/>
      <c r="AI778" s="44"/>
      <c r="AJ778" s="44"/>
      <c r="AK778" s="44"/>
      <c r="AL778" s="44"/>
    </row>
    <row r="779">
      <c r="A779" s="128"/>
      <c r="B779" s="44"/>
      <c r="C779" s="129"/>
      <c r="D779" s="44"/>
      <c r="E779" s="130"/>
      <c r="F779" s="99"/>
      <c r="G779" s="44"/>
      <c r="H779" s="44"/>
      <c r="I779" s="44"/>
      <c r="J779" s="44"/>
      <c r="K779" s="44"/>
      <c r="L779" s="44"/>
      <c r="M779" s="44"/>
      <c r="N779" s="44"/>
      <c r="O779" s="44"/>
      <c r="P779" s="44"/>
      <c r="Q779" s="44"/>
      <c r="R779" s="132"/>
      <c r="S779" s="44"/>
      <c r="T779" s="99"/>
      <c r="U779" s="99"/>
      <c r="V779" s="95"/>
      <c r="W779" s="44"/>
      <c r="X779" s="95"/>
      <c r="Y779" s="44"/>
      <c r="Z779" s="44"/>
      <c r="AA779" s="44"/>
      <c r="AB779" s="44"/>
      <c r="AC779" s="44"/>
      <c r="AD779" s="44"/>
      <c r="AE779" s="44"/>
      <c r="AF779" s="44"/>
      <c r="AG779" s="44"/>
      <c r="AH779" s="44"/>
      <c r="AI779" s="44"/>
      <c r="AJ779" s="44"/>
      <c r="AK779" s="44"/>
      <c r="AL779" s="44"/>
    </row>
    <row r="780">
      <c r="A780" s="128"/>
      <c r="B780" s="44"/>
      <c r="C780" s="129"/>
      <c r="D780" s="44"/>
      <c r="E780" s="130"/>
      <c r="F780" s="99"/>
      <c r="G780" s="44"/>
      <c r="H780" s="44"/>
      <c r="I780" s="44"/>
      <c r="J780" s="44"/>
      <c r="K780" s="44"/>
      <c r="L780" s="44"/>
      <c r="M780" s="44"/>
      <c r="N780" s="44"/>
      <c r="O780" s="44"/>
      <c r="P780" s="44"/>
      <c r="Q780" s="44"/>
      <c r="R780" s="132"/>
      <c r="S780" s="44"/>
      <c r="T780" s="99"/>
      <c r="U780" s="99"/>
      <c r="V780" s="95"/>
      <c r="W780" s="44"/>
      <c r="X780" s="95"/>
      <c r="Y780" s="44"/>
      <c r="Z780" s="44"/>
      <c r="AA780" s="44"/>
      <c r="AB780" s="44"/>
      <c r="AC780" s="44"/>
      <c r="AD780" s="44"/>
      <c r="AE780" s="44"/>
      <c r="AF780" s="44"/>
      <c r="AG780" s="44"/>
      <c r="AH780" s="44"/>
      <c r="AI780" s="44"/>
      <c r="AJ780" s="44"/>
      <c r="AK780" s="44"/>
      <c r="AL780" s="44"/>
    </row>
    <row r="781">
      <c r="A781" s="128"/>
      <c r="B781" s="44"/>
      <c r="C781" s="129"/>
      <c r="D781" s="44"/>
      <c r="E781" s="130"/>
      <c r="F781" s="99"/>
      <c r="G781" s="44"/>
      <c r="H781" s="44"/>
      <c r="I781" s="44"/>
      <c r="J781" s="44"/>
      <c r="K781" s="44"/>
      <c r="L781" s="44"/>
      <c r="M781" s="44"/>
      <c r="N781" s="44"/>
      <c r="O781" s="44"/>
      <c r="P781" s="44"/>
      <c r="Q781" s="44"/>
      <c r="R781" s="132"/>
      <c r="S781" s="44"/>
      <c r="T781" s="99"/>
      <c r="U781" s="99"/>
      <c r="V781" s="95"/>
      <c r="W781" s="44"/>
      <c r="X781" s="95"/>
      <c r="Y781" s="44"/>
      <c r="Z781" s="44"/>
      <c r="AA781" s="44"/>
      <c r="AB781" s="44"/>
      <c r="AC781" s="44"/>
      <c r="AD781" s="44"/>
      <c r="AE781" s="44"/>
      <c r="AF781" s="44"/>
      <c r="AG781" s="44"/>
      <c r="AH781" s="44"/>
      <c r="AI781" s="44"/>
      <c r="AJ781" s="44"/>
      <c r="AK781" s="44"/>
      <c r="AL781" s="44"/>
    </row>
    <row r="782">
      <c r="A782" s="128"/>
      <c r="B782" s="44"/>
      <c r="C782" s="129"/>
      <c r="D782" s="44"/>
      <c r="E782" s="130"/>
      <c r="F782" s="99"/>
      <c r="G782" s="44"/>
      <c r="H782" s="44"/>
      <c r="I782" s="44"/>
      <c r="J782" s="44"/>
      <c r="K782" s="44"/>
      <c r="L782" s="44"/>
      <c r="M782" s="44"/>
      <c r="N782" s="44"/>
      <c r="O782" s="44"/>
      <c r="P782" s="44"/>
      <c r="Q782" s="44"/>
      <c r="R782" s="132"/>
      <c r="S782" s="44"/>
      <c r="T782" s="99"/>
      <c r="U782" s="99"/>
      <c r="V782" s="95"/>
      <c r="W782" s="44"/>
      <c r="X782" s="95"/>
      <c r="Y782" s="44"/>
      <c r="Z782" s="44"/>
      <c r="AA782" s="44"/>
      <c r="AB782" s="44"/>
      <c r="AC782" s="44"/>
      <c r="AD782" s="44"/>
      <c r="AE782" s="44"/>
      <c r="AF782" s="44"/>
      <c r="AG782" s="44"/>
      <c r="AH782" s="44"/>
      <c r="AI782" s="44"/>
      <c r="AJ782" s="44"/>
      <c r="AK782" s="44"/>
      <c r="AL782" s="44"/>
    </row>
    <row r="783">
      <c r="A783" s="128"/>
      <c r="B783" s="44"/>
      <c r="C783" s="129"/>
      <c r="D783" s="44"/>
      <c r="E783" s="130"/>
      <c r="F783" s="99"/>
      <c r="G783" s="44"/>
      <c r="H783" s="44"/>
      <c r="I783" s="44"/>
      <c r="J783" s="44"/>
      <c r="K783" s="44"/>
      <c r="L783" s="44"/>
      <c r="M783" s="44"/>
      <c r="N783" s="44"/>
      <c r="O783" s="44"/>
      <c r="P783" s="44"/>
      <c r="Q783" s="44"/>
      <c r="R783" s="132"/>
      <c r="S783" s="44"/>
      <c r="T783" s="99"/>
      <c r="U783" s="99"/>
      <c r="V783" s="95"/>
      <c r="W783" s="44"/>
      <c r="X783" s="95"/>
      <c r="Y783" s="44"/>
      <c r="Z783" s="44"/>
      <c r="AA783" s="44"/>
      <c r="AB783" s="44"/>
      <c r="AC783" s="44"/>
      <c r="AD783" s="44"/>
      <c r="AE783" s="44"/>
      <c r="AF783" s="44"/>
      <c r="AG783" s="44"/>
      <c r="AH783" s="44"/>
      <c r="AI783" s="44"/>
      <c r="AJ783" s="44"/>
      <c r="AK783" s="44"/>
      <c r="AL783" s="44"/>
    </row>
    <row r="784">
      <c r="A784" s="128"/>
      <c r="B784" s="44"/>
      <c r="C784" s="129"/>
      <c r="D784" s="44"/>
      <c r="E784" s="130"/>
      <c r="F784" s="99"/>
      <c r="G784" s="44"/>
      <c r="H784" s="44"/>
      <c r="I784" s="44"/>
      <c r="J784" s="44"/>
      <c r="K784" s="44"/>
      <c r="L784" s="44"/>
      <c r="M784" s="44"/>
      <c r="N784" s="44"/>
      <c r="O784" s="44"/>
      <c r="P784" s="44"/>
      <c r="Q784" s="44"/>
      <c r="R784" s="132"/>
      <c r="S784" s="44"/>
      <c r="T784" s="99"/>
      <c r="U784" s="99"/>
      <c r="V784" s="95"/>
      <c r="W784" s="44"/>
      <c r="X784" s="95"/>
      <c r="Y784" s="44"/>
      <c r="Z784" s="44"/>
      <c r="AA784" s="44"/>
      <c r="AB784" s="44"/>
      <c r="AC784" s="44"/>
      <c r="AD784" s="44"/>
      <c r="AE784" s="44"/>
      <c r="AF784" s="44"/>
      <c r="AG784" s="44"/>
      <c r="AH784" s="44"/>
      <c r="AI784" s="44"/>
      <c r="AJ784" s="44"/>
      <c r="AK784" s="44"/>
      <c r="AL784" s="44"/>
    </row>
    <row r="785">
      <c r="A785" s="128"/>
      <c r="B785" s="44"/>
      <c r="C785" s="129"/>
      <c r="D785" s="44"/>
      <c r="E785" s="130"/>
      <c r="F785" s="99"/>
      <c r="G785" s="44"/>
      <c r="H785" s="44"/>
      <c r="I785" s="44"/>
      <c r="J785" s="44"/>
      <c r="K785" s="44"/>
      <c r="L785" s="44"/>
      <c r="M785" s="44"/>
      <c r="N785" s="44"/>
      <c r="O785" s="44"/>
      <c r="P785" s="44"/>
      <c r="Q785" s="44"/>
      <c r="R785" s="132"/>
      <c r="S785" s="44"/>
      <c r="T785" s="99"/>
      <c r="U785" s="99"/>
      <c r="V785" s="95"/>
      <c r="W785" s="44"/>
      <c r="X785" s="95"/>
      <c r="Y785" s="44"/>
      <c r="Z785" s="44"/>
      <c r="AA785" s="44"/>
      <c r="AB785" s="44"/>
      <c r="AC785" s="44"/>
      <c r="AD785" s="44"/>
      <c r="AE785" s="44"/>
      <c r="AF785" s="44"/>
      <c r="AG785" s="44"/>
      <c r="AH785" s="44"/>
      <c r="AI785" s="44"/>
      <c r="AJ785" s="44"/>
      <c r="AK785" s="44"/>
      <c r="AL785" s="44"/>
    </row>
    <row r="786">
      <c r="A786" s="128"/>
      <c r="B786" s="44"/>
      <c r="C786" s="129"/>
      <c r="D786" s="44"/>
      <c r="E786" s="130"/>
      <c r="F786" s="99"/>
      <c r="G786" s="44"/>
      <c r="H786" s="44"/>
      <c r="I786" s="44"/>
      <c r="J786" s="44"/>
      <c r="K786" s="44"/>
      <c r="L786" s="44"/>
      <c r="M786" s="44"/>
      <c r="N786" s="44"/>
      <c r="O786" s="44"/>
      <c r="P786" s="44"/>
      <c r="Q786" s="44"/>
      <c r="R786" s="132"/>
      <c r="S786" s="44"/>
      <c r="T786" s="99"/>
      <c r="U786" s="99"/>
      <c r="V786" s="95"/>
      <c r="W786" s="44"/>
      <c r="X786" s="95"/>
      <c r="Y786" s="44"/>
      <c r="Z786" s="44"/>
      <c r="AA786" s="44"/>
      <c r="AB786" s="44"/>
      <c r="AC786" s="44"/>
      <c r="AD786" s="44"/>
      <c r="AE786" s="44"/>
      <c r="AF786" s="44"/>
      <c r="AG786" s="44"/>
      <c r="AH786" s="44"/>
      <c r="AI786" s="44"/>
      <c r="AJ786" s="44"/>
      <c r="AK786" s="44"/>
      <c r="AL786" s="44"/>
    </row>
    <row r="787">
      <c r="A787" s="128"/>
      <c r="B787" s="44"/>
      <c r="C787" s="129"/>
      <c r="D787" s="44"/>
      <c r="E787" s="130"/>
      <c r="F787" s="99"/>
      <c r="G787" s="44"/>
      <c r="H787" s="44"/>
      <c r="I787" s="44"/>
      <c r="J787" s="44"/>
      <c r="K787" s="44"/>
      <c r="L787" s="44"/>
      <c r="M787" s="44"/>
      <c r="N787" s="44"/>
      <c r="O787" s="44"/>
      <c r="P787" s="44"/>
      <c r="Q787" s="44"/>
      <c r="R787" s="132"/>
      <c r="S787" s="44"/>
      <c r="T787" s="99"/>
      <c r="U787" s="99"/>
      <c r="V787" s="95"/>
      <c r="W787" s="44"/>
      <c r="X787" s="95"/>
      <c r="Y787" s="44"/>
      <c r="Z787" s="44"/>
      <c r="AA787" s="44"/>
      <c r="AB787" s="44"/>
      <c r="AC787" s="44"/>
      <c r="AD787" s="44"/>
      <c r="AE787" s="44"/>
      <c r="AF787" s="44"/>
      <c r="AG787" s="44"/>
      <c r="AH787" s="44"/>
      <c r="AI787" s="44"/>
      <c r="AJ787" s="44"/>
      <c r="AK787" s="44"/>
      <c r="AL787" s="44"/>
    </row>
    <row r="788">
      <c r="A788" s="128"/>
      <c r="B788" s="44"/>
      <c r="C788" s="129"/>
      <c r="D788" s="44"/>
      <c r="E788" s="130"/>
      <c r="F788" s="99"/>
      <c r="G788" s="44"/>
      <c r="H788" s="44"/>
      <c r="I788" s="44"/>
      <c r="J788" s="44"/>
      <c r="K788" s="44"/>
      <c r="L788" s="44"/>
      <c r="M788" s="44"/>
      <c r="N788" s="44"/>
      <c r="O788" s="44"/>
      <c r="P788" s="44"/>
      <c r="Q788" s="44"/>
      <c r="R788" s="132"/>
      <c r="S788" s="44"/>
      <c r="T788" s="99"/>
      <c r="U788" s="99"/>
      <c r="V788" s="95"/>
      <c r="W788" s="44"/>
      <c r="X788" s="95"/>
      <c r="Y788" s="44"/>
      <c r="Z788" s="44"/>
      <c r="AA788" s="44"/>
      <c r="AB788" s="44"/>
      <c r="AC788" s="44"/>
      <c r="AD788" s="44"/>
      <c r="AE788" s="44"/>
      <c r="AF788" s="44"/>
      <c r="AG788" s="44"/>
      <c r="AH788" s="44"/>
      <c r="AI788" s="44"/>
      <c r="AJ788" s="44"/>
      <c r="AK788" s="44"/>
      <c r="AL788" s="44"/>
    </row>
    <row r="789">
      <c r="A789" s="128"/>
      <c r="B789" s="44"/>
      <c r="C789" s="129"/>
      <c r="D789" s="44"/>
      <c r="E789" s="130"/>
      <c r="F789" s="99"/>
      <c r="G789" s="44"/>
      <c r="H789" s="44"/>
      <c r="I789" s="44"/>
      <c r="J789" s="44"/>
      <c r="K789" s="44"/>
      <c r="L789" s="44"/>
      <c r="M789" s="44"/>
      <c r="N789" s="44"/>
      <c r="O789" s="44"/>
      <c r="P789" s="44"/>
      <c r="Q789" s="44"/>
      <c r="R789" s="132"/>
      <c r="S789" s="44"/>
      <c r="T789" s="99"/>
      <c r="U789" s="99"/>
      <c r="V789" s="95"/>
      <c r="W789" s="44"/>
      <c r="X789" s="95"/>
      <c r="Y789" s="44"/>
      <c r="Z789" s="44"/>
      <c r="AA789" s="44"/>
      <c r="AB789" s="44"/>
      <c r="AC789" s="44"/>
      <c r="AD789" s="44"/>
      <c r="AE789" s="44"/>
      <c r="AF789" s="44"/>
      <c r="AG789" s="44"/>
      <c r="AH789" s="44"/>
      <c r="AI789" s="44"/>
      <c r="AJ789" s="44"/>
      <c r="AK789" s="44"/>
      <c r="AL789" s="44"/>
    </row>
    <row r="790">
      <c r="A790" s="128"/>
      <c r="B790" s="44"/>
      <c r="C790" s="129"/>
      <c r="D790" s="44"/>
      <c r="E790" s="130"/>
      <c r="F790" s="99"/>
      <c r="G790" s="44"/>
      <c r="H790" s="44"/>
      <c r="I790" s="44"/>
      <c r="J790" s="44"/>
      <c r="K790" s="44"/>
      <c r="L790" s="44"/>
      <c r="M790" s="44"/>
      <c r="N790" s="44"/>
      <c r="O790" s="44"/>
      <c r="P790" s="44"/>
      <c r="Q790" s="44"/>
      <c r="R790" s="132"/>
      <c r="S790" s="44"/>
      <c r="T790" s="99"/>
      <c r="U790" s="99"/>
      <c r="V790" s="95"/>
      <c r="W790" s="44"/>
      <c r="X790" s="95"/>
      <c r="Y790" s="44"/>
      <c r="Z790" s="44"/>
      <c r="AA790" s="44"/>
      <c r="AB790" s="44"/>
      <c r="AC790" s="44"/>
      <c r="AD790" s="44"/>
      <c r="AE790" s="44"/>
      <c r="AF790" s="44"/>
      <c r="AG790" s="44"/>
      <c r="AH790" s="44"/>
      <c r="AI790" s="44"/>
      <c r="AJ790" s="44"/>
      <c r="AK790" s="44"/>
      <c r="AL790" s="44"/>
    </row>
    <row r="791">
      <c r="A791" s="128"/>
      <c r="B791" s="44"/>
      <c r="C791" s="129"/>
      <c r="D791" s="44"/>
      <c r="E791" s="130"/>
      <c r="F791" s="99"/>
      <c r="G791" s="44"/>
      <c r="H791" s="44"/>
      <c r="I791" s="44"/>
      <c r="J791" s="44"/>
      <c r="K791" s="44"/>
      <c r="L791" s="44"/>
      <c r="M791" s="44"/>
      <c r="N791" s="44"/>
      <c r="O791" s="44"/>
      <c r="P791" s="44"/>
      <c r="Q791" s="44"/>
      <c r="R791" s="132"/>
      <c r="S791" s="44"/>
      <c r="T791" s="99"/>
      <c r="U791" s="99"/>
      <c r="V791" s="95"/>
      <c r="W791" s="44"/>
      <c r="X791" s="95"/>
      <c r="Y791" s="44"/>
      <c r="Z791" s="44"/>
      <c r="AA791" s="44"/>
      <c r="AB791" s="44"/>
      <c r="AC791" s="44"/>
      <c r="AD791" s="44"/>
      <c r="AE791" s="44"/>
      <c r="AF791" s="44"/>
      <c r="AG791" s="44"/>
      <c r="AH791" s="44"/>
      <c r="AI791" s="44"/>
      <c r="AJ791" s="44"/>
      <c r="AK791" s="44"/>
      <c r="AL791" s="44"/>
    </row>
    <row r="792">
      <c r="A792" s="128"/>
      <c r="B792" s="44"/>
      <c r="C792" s="129"/>
      <c r="D792" s="44"/>
      <c r="E792" s="130"/>
      <c r="F792" s="99"/>
      <c r="G792" s="44"/>
      <c r="H792" s="44"/>
      <c r="I792" s="44"/>
      <c r="J792" s="44"/>
      <c r="K792" s="44"/>
      <c r="L792" s="44"/>
      <c r="M792" s="44"/>
      <c r="N792" s="44"/>
      <c r="O792" s="44"/>
      <c r="P792" s="44"/>
      <c r="Q792" s="44"/>
      <c r="R792" s="132"/>
      <c r="S792" s="44"/>
      <c r="T792" s="99"/>
      <c r="U792" s="99"/>
      <c r="V792" s="95"/>
      <c r="W792" s="44"/>
      <c r="X792" s="95"/>
      <c r="Y792" s="44"/>
      <c r="Z792" s="44"/>
      <c r="AA792" s="44"/>
      <c r="AB792" s="44"/>
      <c r="AC792" s="44"/>
      <c r="AD792" s="44"/>
      <c r="AE792" s="44"/>
      <c r="AF792" s="44"/>
      <c r="AG792" s="44"/>
      <c r="AH792" s="44"/>
      <c r="AI792" s="44"/>
      <c r="AJ792" s="44"/>
      <c r="AK792" s="44"/>
      <c r="AL792" s="44"/>
    </row>
    <row r="793">
      <c r="A793" s="128"/>
      <c r="B793" s="44"/>
      <c r="C793" s="129"/>
      <c r="D793" s="44"/>
      <c r="E793" s="130"/>
      <c r="F793" s="99"/>
      <c r="G793" s="44"/>
      <c r="H793" s="44"/>
      <c r="I793" s="44"/>
      <c r="J793" s="44"/>
      <c r="K793" s="44"/>
      <c r="L793" s="44"/>
      <c r="M793" s="44"/>
      <c r="N793" s="44"/>
      <c r="O793" s="44"/>
      <c r="P793" s="44"/>
      <c r="Q793" s="44"/>
      <c r="R793" s="132"/>
      <c r="S793" s="44"/>
      <c r="T793" s="99"/>
      <c r="U793" s="99"/>
      <c r="V793" s="95"/>
      <c r="W793" s="44"/>
      <c r="X793" s="95"/>
      <c r="Y793" s="44"/>
      <c r="Z793" s="44"/>
      <c r="AA793" s="44"/>
      <c r="AB793" s="44"/>
      <c r="AC793" s="44"/>
      <c r="AD793" s="44"/>
      <c r="AE793" s="44"/>
      <c r="AF793" s="44"/>
      <c r="AG793" s="44"/>
      <c r="AH793" s="44"/>
      <c r="AI793" s="44"/>
      <c r="AJ793" s="44"/>
      <c r="AK793" s="44"/>
      <c r="AL793" s="44"/>
    </row>
    <row r="794">
      <c r="A794" s="128"/>
      <c r="B794" s="44"/>
      <c r="C794" s="129"/>
      <c r="D794" s="44"/>
      <c r="E794" s="130"/>
      <c r="F794" s="99"/>
      <c r="G794" s="44"/>
      <c r="H794" s="44"/>
      <c r="I794" s="44"/>
      <c r="J794" s="44"/>
      <c r="K794" s="44"/>
      <c r="L794" s="44"/>
      <c r="M794" s="44"/>
      <c r="N794" s="44"/>
      <c r="O794" s="44"/>
      <c r="P794" s="44"/>
      <c r="Q794" s="44"/>
      <c r="R794" s="132"/>
      <c r="S794" s="44"/>
      <c r="T794" s="99"/>
      <c r="U794" s="99"/>
      <c r="V794" s="95"/>
      <c r="W794" s="44"/>
      <c r="X794" s="95"/>
      <c r="Y794" s="44"/>
      <c r="Z794" s="44"/>
      <c r="AA794" s="44"/>
      <c r="AB794" s="44"/>
      <c r="AC794" s="44"/>
      <c r="AD794" s="44"/>
      <c r="AE794" s="44"/>
      <c r="AF794" s="44"/>
      <c r="AG794" s="44"/>
      <c r="AH794" s="44"/>
      <c r="AI794" s="44"/>
      <c r="AJ794" s="44"/>
      <c r="AK794" s="44"/>
      <c r="AL794" s="44"/>
    </row>
    <row r="795">
      <c r="A795" s="128"/>
      <c r="B795" s="44"/>
      <c r="C795" s="129"/>
      <c r="D795" s="44"/>
      <c r="E795" s="130"/>
      <c r="F795" s="99"/>
      <c r="G795" s="44"/>
      <c r="H795" s="44"/>
      <c r="I795" s="44"/>
      <c r="J795" s="44"/>
      <c r="K795" s="44"/>
      <c r="L795" s="44"/>
      <c r="M795" s="44"/>
      <c r="N795" s="44"/>
      <c r="O795" s="44"/>
      <c r="P795" s="44"/>
      <c r="Q795" s="44"/>
      <c r="R795" s="132"/>
      <c r="S795" s="44"/>
      <c r="T795" s="99"/>
      <c r="U795" s="99"/>
      <c r="V795" s="95"/>
      <c r="W795" s="44"/>
      <c r="X795" s="95"/>
      <c r="Y795" s="44"/>
      <c r="Z795" s="44"/>
      <c r="AA795" s="44"/>
      <c r="AB795" s="44"/>
      <c r="AC795" s="44"/>
      <c r="AD795" s="44"/>
      <c r="AE795" s="44"/>
      <c r="AF795" s="44"/>
      <c r="AG795" s="44"/>
      <c r="AH795" s="44"/>
      <c r="AI795" s="44"/>
      <c r="AJ795" s="44"/>
      <c r="AK795" s="44"/>
      <c r="AL795" s="44"/>
    </row>
    <row r="796">
      <c r="A796" s="128"/>
      <c r="B796" s="44"/>
      <c r="C796" s="129"/>
      <c r="D796" s="44"/>
      <c r="E796" s="130"/>
      <c r="F796" s="99"/>
      <c r="G796" s="44"/>
      <c r="H796" s="44"/>
      <c r="I796" s="44"/>
      <c r="J796" s="44"/>
      <c r="K796" s="44"/>
      <c r="L796" s="44"/>
      <c r="M796" s="44"/>
      <c r="N796" s="44"/>
      <c r="O796" s="44"/>
      <c r="P796" s="44"/>
      <c r="Q796" s="44"/>
      <c r="R796" s="132"/>
      <c r="S796" s="44"/>
      <c r="T796" s="99"/>
      <c r="U796" s="99"/>
      <c r="V796" s="95"/>
      <c r="W796" s="44"/>
      <c r="X796" s="95"/>
      <c r="Y796" s="44"/>
      <c r="Z796" s="44"/>
      <c r="AA796" s="44"/>
      <c r="AB796" s="44"/>
      <c r="AC796" s="44"/>
      <c r="AD796" s="44"/>
      <c r="AE796" s="44"/>
      <c r="AF796" s="44"/>
      <c r="AG796" s="44"/>
      <c r="AH796" s="44"/>
      <c r="AI796" s="44"/>
      <c r="AJ796" s="44"/>
      <c r="AK796" s="44"/>
      <c r="AL796" s="44"/>
    </row>
    <row r="797">
      <c r="A797" s="128"/>
      <c r="B797" s="44"/>
      <c r="C797" s="129"/>
      <c r="D797" s="44"/>
      <c r="E797" s="130"/>
      <c r="F797" s="99"/>
      <c r="G797" s="44"/>
      <c r="H797" s="44"/>
      <c r="I797" s="44"/>
      <c r="J797" s="44"/>
      <c r="K797" s="44"/>
      <c r="L797" s="44"/>
      <c r="M797" s="44"/>
      <c r="N797" s="44"/>
      <c r="O797" s="44"/>
      <c r="P797" s="44"/>
      <c r="Q797" s="44"/>
      <c r="R797" s="132"/>
      <c r="S797" s="44"/>
      <c r="T797" s="99"/>
      <c r="U797" s="99"/>
      <c r="V797" s="95"/>
      <c r="W797" s="44"/>
      <c r="X797" s="95"/>
      <c r="Y797" s="44"/>
      <c r="Z797" s="44"/>
      <c r="AA797" s="44"/>
      <c r="AB797" s="44"/>
      <c r="AC797" s="44"/>
      <c r="AD797" s="44"/>
      <c r="AE797" s="44"/>
      <c r="AF797" s="44"/>
      <c r="AG797" s="44"/>
      <c r="AH797" s="44"/>
      <c r="AI797" s="44"/>
      <c r="AJ797" s="44"/>
      <c r="AK797" s="44"/>
      <c r="AL797" s="44"/>
    </row>
    <row r="798">
      <c r="A798" s="128"/>
      <c r="B798" s="44"/>
      <c r="C798" s="129"/>
      <c r="D798" s="44"/>
      <c r="E798" s="130"/>
      <c r="F798" s="99"/>
      <c r="G798" s="44"/>
      <c r="H798" s="44"/>
      <c r="I798" s="44"/>
      <c r="J798" s="44"/>
      <c r="K798" s="44"/>
      <c r="L798" s="44"/>
      <c r="M798" s="44"/>
      <c r="N798" s="44"/>
      <c r="O798" s="44"/>
      <c r="P798" s="44"/>
      <c r="Q798" s="44"/>
      <c r="R798" s="132"/>
      <c r="S798" s="44"/>
      <c r="T798" s="99"/>
      <c r="U798" s="99"/>
      <c r="V798" s="95"/>
      <c r="W798" s="44"/>
      <c r="X798" s="95"/>
      <c r="Y798" s="44"/>
      <c r="Z798" s="44"/>
      <c r="AA798" s="44"/>
      <c r="AB798" s="44"/>
      <c r="AC798" s="44"/>
      <c r="AD798" s="44"/>
      <c r="AE798" s="44"/>
      <c r="AF798" s="44"/>
      <c r="AG798" s="44"/>
      <c r="AH798" s="44"/>
      <c r="AI798" s="44"/>
      <c r="AJ798" s="44"/>
      <c r="AK798" s="44"/>
      <c r="AL798" s="44"/>
    </row>
    <row r="799">
      <c r="A799" s="128"/>
      <c r="B799" s="44"/>
      <c r="C799" s="129"/>
      <c r="D799" s="44"/>
      <c r="E799" s="130"/>
      <c r="F799" s="99"/>
      <c r="G799" s="44"/>
      <c r="H799" s="44"/>
      <c r="I799" s="44"/>
      <c r="J799" s="44"/>
      <c r="K799" s="44"/>
      <c r="L799" s="44"/>
      <c r="M799" s="44"/>
      <c r="N799" s="44"/>
      <c r="O799" s="44"/>
      <c r="P799" s="44"/>
      <c r="Q799" s="44"/>
      <c r="R799" s="132"/>
      <c r="S799" s="44"/>
      <c r="T799" s="99"/>
      <c r="U799" s="99"/>
      <c r="V799" s="95"/>
      <c r="W799" s="44"/>
      <c r="X799" s="95"/>
      <c r="Y799" s="44"/>
      <c r="Z799" s="44"/>
      <c r="AA799" s="44"/>
      <c r="AB799" s="44"/>
      <c r="AC799" s="44"/>
      <c r="AD799" s="44"/>
      <c r="AE799" s="44"/>
      <c r="AF799" s="44"/>
      <c r="AG799" s="44"/>
      <c r="AH799" s="44"/>
      <c r="AI799" s="44"/>
      <c r="AJ799" s="44"/>
      <c r="AK799" s="44"/>
      <c r="AL799" s="44"/>
    </row>
    <row r="800">
      <c r="A800" s="128"/>
      <c r="B800" s="44"/>
      <c r="C800" s="129"/>
      <c r="D800" s="44"/>
      <c r="E800" s="130"/>
      <c r="F800" s="99"/>
      <c r="G800" s="44"/>
      <c r="H800" s="44"/>
      <c r="I800" s="44"/>
      <c r="J800" s="44"/>
      <c r="K800" s="44"/>
      <c r="L800" s="44"/>
      <c r="M800" s="44"/>
      <c r="N800" s="44"/>
      <c r="O800" s="44"/>
      <c r="P800" s="44"/>
      <c r="Q800" s="44"/>
      <c r="R800" s="132"/>
      <c r="S800" s="44"/>
      <c r="T800" s="99"/>
      <c r="U800" s="99"/>
      <c r="V800" s="95"/>
      <c r="W800" s="44"/>
      <c r="X800" s="95"/>
      <c r="Y800" s="44"/>
      <c r="Z800" s="44"/>
      <c r="AA800" s="44"/>
      <c r="AB800" s="44"/>
      <c r="AC800" s="44"/>
      <c r="AD800" s="44"/>
      <c r="AE800" s="44"/>
      <c r="AF800" s="44"/>
      <c r="AG800" s="44"/>
      <c r="AH800" s="44"/>
      <c r="AI800" s="44"/>
      <c r="AJ800" s="44"/>
      <c r="AK800" s="44"/>
      <c r="AL800" s="44"/>
    </row>
    <row r="801">
      <c r="A801" s="128"/>
      <c r="B801" s="44"/>
      <c r="C801" s="129"/>
      <c r="D801" s="44"/>
      <c r="E801" s="130"/>
      <c r="F801" s="99"/>
      <c r="G801" s="44"/>
      <c r="H801" s="44"/>
      <c r="I801" s="44"/>
      <c r="J801" s="44"/>
      <c r="K801" s="44"/>
      <c r="L801" s="44"/>
      <c r="M801" s="44"/>
      <c r="N801" s="44"/>
      <c r="O801" s="44"/>
      <c r="P801" s="44"/>
      <c r="Q801" s="44"/>
      <c r="R801" s="132"/>
      <c r="S801" s="44"/>
      <c r="T801" s="99"/>
      <c r="U801" s="99"/>
      <c r="V801" s="95"/>
      <c r="W801" s="44"/>
      <c r="X801" s="95"/>
      <c r="Y801" s="44"/>
      <c r="Z801" s="44"/>
      <c r="AA801" s="44"/>
      <c r="AB801" s="44"/>
      <c r="AC801" s="44"/>
      <c r="AD801" s="44"/>
      <c r="AE801" s="44"/>
      <c r="AF801" s="44"/>
      <c r="AG801" s="44"/>
      <c r="AH801" s="44"/>
      <c r="AI801" s="44"/>
      <c r="AJ801" s="44"/>
      <c r="AK801" s="44"/>
      <c r="AL801" s="44"/>
    </row>
    <row r="802">
      <c r="A802" s="128"/>
      <c r="B802" s="44"/>
      <c r="C802" s="129"/>
      <c r="D802" s="44"/>
      <c r="E802" s="130"/>
      <c r="F802" s="99"/>
      <c r="G802" s="44"/>
      <c r="H802" s="44"/>
      <c r="I802" s="44"/>
      <c r="J802" s="44"/>
      <c r="K802" s="44"/>
      <c r="L802" s="44"/>
      <c r="M802" s="44"/>
      <c r="N802" s="44"/>
      <c r="O802" s="44"/>
      <c r="P802" s="44"/>
      <c r="Q802" s="44"/>
      <c r="R802" s="132"/>
      <c r="S802" s="44"/>
      <c r="T802" s="99"/>
      <c r="U802" s="99"/>
      <c r="V802" s="95"/>
      <c r="W802" s="44"/>
      <c r="X802" s="95"/>
      <c r="Y802" s="44"/>
      <c r="Z802" s="44"/>
      <c r="AA802" s="44"/>
      <c r="AB802" s="44"/>
      <c r="AC802" s="44"/>
      <c r="AD802" s="44"/>
      <c r="AE802" s="44"/>
      <c r="AF802" s="44"/>
      <c r="AG802" s="44"/>
      <c r="AH802" s="44"/>
      <c r="AI802" s="44"/>
      <c r="AJ802" s="44"/>
      <c r="AK802" s="44"/>
      <c r="AL802" s="44"/>
    </row>
    <row r="803">
      <c r="A803" s="128"/>
      <c r="B803" s="44"/>
      <c r="C803" s="129"/>
      <c r="D803" s="44"/>
      <c r="E803" s="130"/>
      <c r="F803" s="99"/>
      <c r="G803" s="44"/>
      <c r="H803" s="44"/>
      <c r="I803" s="44"/>
      <c r="J803" s="44"/>
      <c r="K803" s="44"/>
      <c r="L803" s="44"/>
      <c r="M803" s="44"/>
      <c r="N803" s="44"/>
      <c r="O803" s="44"/>
      <c r="P803" s="44"/>
      <c r="Q803" s="44"/>
      <c r="R803" s="132"/>
      <c r="S803" s="44"/>
      <c r="T803" s="99"/>
      <c r="U803" s="99"/>
      <c r="V803" s="95"/>
      <c r="W803" s="44"/>
      <c r="X803" s="95"/>
      <c r="Y803" s="44"/>
      <c r="Z803" s="44"/>
      <c r="AA803" s="44"/>
      <c r="AB803" s="44"/>
      <c r="AC803" s="44"/>
      <c r="AD803" s="44"/>
      <c r="AE803" s="44"/>
      <c r="AF803" s="44"/>
      <c r="AG803" s="44"/>
      <c r="AH803" s="44"/>
      <c r="AI803" s="44"/>
      <c r="AJ803" s="44"/>
      <c r="AK803" s="44"/>
      <c r="AL803" s="44"/>
    </row>
    <row r="804">
      <c r="A804" s="128"/>
      <c r="B804" s="44"/>
      <c r="C804" s="129"/>
      <c r="D804" s="44"/>
      <c r="E804" s="130"/>
      <c r="F804" s="99"/>
      <c r="G804" s="44"/>
      <c r="H804" s="44"/>
      <c r="I804" s="44"/>
      <c r="J804" s="44"/>
      <c r="K804" s="44"/>
      <c r="L804" s="44"/>
      <c r="M804" s="44"/>
      <c r="N804" s="44"/>
      <c r="O804" s="44"/>
      <c r="P804" s="44"/>
      <c r="Q804" s="44"/>
      <c r="R804" s="132"/>
      <c r="S804" s="44"/>
      <c r="T804" s="99"/>
      <c r="U804" s="99"/>
      <c r="V804" s="95"/>
      <c r="W804" s="44"/>
      <c r="X804" s="95"/>
      <c r="Y804" s="44"/>
      <c r="Z804" s="44"/>
      <c r="AA804" s="44"/>
      <c r="AB804" s="44"/>
      <c r="AC804" s="44"/>
      <c r="AD804" s="44"/>
      <c r="AE804" s="44"/>
      <c r="AF804" s="44"/>
      <c r="AG804" s="44"/>
      <c r="AH804" s="44"/>
      <c r="AI804" s="44"/>
      <c r="AJ804" s="44"/>
      <c r="AK804" s="44"/>
      <c r="AL804" s="44"/>
    </row>
    <row r="805">
      <c r="A805" s="128"/>
      <c r="B805" s="44"/>
      <c r="C805" s="129"/>
      <c r="D805" s="44"/>
      <c r="E805" s="130"/>
      <c r="F805" s="99"/>
      <c r="G805" s="44"/>
      <c r="H805" s="44"/>
      <c r="I805" s="44"/>
      <c r="J805" s="44"/>
      <c r="K805" s="44"/>
      <c r="L805" s="44"/>
      <c r="M805" s="44"/>
      <c r="N805" s="44"/>
      <c r="O805" s="44"/>
      <c r="P805" s="44"/>
      <c r="Q805" s="44"/>
      <c r="R805" s="132"/>
      <c r="S805" s="44"/>
      <c r="T805" s="99"/>
      <c r="U805" s="99"/>
      <c r="V805" s="95"/>
      <c r="W805" s="44"/>
      <c r="X805" s="95"/>
      <c r="Y805" s="44"/>
      <c r="Z805" s="44"/>
      <c r="AA805" s="44"/>
      <c r="AB805" s="44"/>
      <c r="AC805" s="44"/>
      <c r="AD805" s="44"/>
      <c r="AE805" s="44"/>
      <c r="AF805" s="44"/>
      <c r="AG805" s="44"/>
      <c r="AH805" s="44"/>
      <c r="AI805" s="44"/>
      <c r="AJ805" s="44"/>
      <c r="AK805" s="44"/>
      <c r="AL805" s="44"/>
    </row>
    <row r="806">
      <c r="A806" s="128"/>
      <c r="B806" s="44"/>
      <c r="C806" s="129"/>
      <c r="D806" s="44"/>
      <c r="E806" s="130"/>
      <c r="F806" s="99"/>
      <c r="G806" s="44"/>
      <c r="H806" s="44"/>
      <c r="I806" s="44"/>
      <c r="J806" s="44"/>
      <c r="K806" s="44"/>
      <c r="L806" s="44"/>
      <c r="M806" s="44"/>
      <c r="N806" s="44"/>
      <c r="O806" s="44"/>
      <c r="P806" s="44"/>
      <c r="Q806" s="44"/>
      <c r="R806" s="132"/>
      <c r="S806" s="44"/>
      <c r="T806" s="99"/>
      <c r="U806" s="99"/>
      <c r="V806" s="95"/>
      <c r="W806" s="44"/>
      <c r="X806" s="95"/>
      <c r="Y806" s="44"/>
      <c r="Z806" s="44"/>
      <c r="AA806" s="44"/>
      <c r="AB806" s="44"/>
      <c r="AC806" s="44"/>
      <c r="AD806" s="44"/>
      <c r="AE806" s="44"/>
      <c r="AF806" s="44"/>
      <c r="AG806" s="44"/>
      <c r="AH806" s="44"/>
      <c r="AI806" s="44"/>
      <c r="AJ806" s="44"/>
      <c r="AK806" s="44"/>
      <c r="AL806" s="44"/>
    </row>
    <row r="807">
      <c r="A807" s="128"/>
      <c r="B807" s="44"/>
      <c r="C807" s="129"/>
      <c r="D807" s="44"/>
      <c r="E807" s="130"/>
      <c r="F807" s="99"/>
      <c r="G807" s="44"/>
      <c r="H807" s="44"/>
      <c r="I807" s="44"/>
      <c r="J807" s="44"/>
      <c r="K807" s="44"/>
      <c r="L807" s="44"/>
      <c r="M807" s="44"/>
      <c r="N807" s="44"/>
      <c r="O807" s="44"/>
      <c r="P807" s="44"/>
      <c r="Q807" s="44"/>
      <c r="R807" s="132"/>
      <c r="S807" s="44"/>
      <c r="T807" s="99"/>
      <c r="U807" s="99"/>
      <c r="V807" s="95"/>
      <c r="W807" s="44"/>
      <c r="X807" s="95"/>
      <c r="Y807" s="44"/>
      <c r="Z807" s="44"/>
      <c r="AA807" s="44"/>
      <c r="AB807" s="44"/>
      <c r="AC807" s="44"/>
      <c r="AD807" s="44"/>
      <c r="AE807" s="44"/>
      <c r="AF807" s="44"/>
      <c r="AG807" s="44"/>
      <c r="AH807" s="44"/>
      <c r="AI807" s="44"/>
      <c r="AJ807" s="44"/>
      <c r="AK807" s="44"/>
      <c r="AL807" s="44"/>
    </row>
    <row r="808">
      <c r="A808" s="128"/>
      <c r="B808" s="44"/>
      <c r="C808" s="129"/>
      <c r="D808" s="44"/>
      <c r="E808" s="130"/>
      <c r="F808" s="99"/>
      <c r="G808" s="44"/>
      <c r="H808" s="44"/>
      <c r="I808" s="44"/>
      <c r="J808" s="44"/>
      <c r="K808" s="44"/>
      <c r="L808" s="44"/>
      <c r="M808" s="44"/>
      <c r="N808" s="44"/>
      <c r="O808" s="44"/>
      <c r="P808" s="44"/>
      <c r="Q808" s="44"/>
      <c r="R808" s="132"/>
      <c r="S808" s="44"/>
      <c r="T808" s="99"/>
      <c r="U808" s="99"/>
      <c r="V808" s="95"/>
      <c r="W808" s="44"/>
      <c r="X808" s="95"/>
      <c r="Y808" s="44"/>
      <c r="Z808" s="44"/>
      <c r="AA808" s="44"/>
      <c r="AB808" s="44"/>
      <c r="AC808" s="44"/>
      <c r="AD808" s="44"/>
      <c r="AE808" s="44"/>
      <c r="AF808" s="44"/>
      <c r="AG808" s="44"/>
      <c r="AH808" s="44"/>
      <c r="AI808" s="44"/>
      <c r="AJ808" s="44"/>
      <c r="AK808" s="44"/>
      <c r="AL808" s="44"/>
    </row>
    <row r="809">
      <c r="A809" s="128"/>
      <c r="B809" s="44"/>
      <c r="C809" s="129"/>
      <c r="D809" s="44"/>
      <c r="E809" s="130"/>
      <c r="F809" s="99"/>
      <c r="G809" s="44"/>
      <c r="H809" s="44"/>
      <c r="I809" s="44"/>
      <c r="J809" s="44"/>
      <c r="K809" s="44"/>
      <c r="L809" s="44"/>
      <c r="M809" s="44"/>
      <c r="N809" s="44"/>
      <c r="O809" s="44"/>
      <c r="P809" s="44"/>
      <c r="Q809" s="44"/>
      <c r="R809" s="132"/>
      <c r="S809" s="44"/>
      <c r="T809" s="99"/>
      <c r="U809" s="99"/>
      <c r="V809" s="95"/>
      <c r="W809" s="44"/>
      <c r="X809" s="95"/>
      <c r="Y809" s="44"/>
      <c r="Z809" s="44"/>
      <c r="AA809" s="44"/>
      <c r="AB809" s="44"/>
      <c r="AC809" s="44"/>
      <c r="AD809" s="44"/>
      <c r="AE809" s="44"/>
      <c r="AF809" s="44"/>
      <c r="AG809" s="44"/>
      <c r="AH809" s="44"/>
      <c r="AI809" s="44"/>
      <c r="AJ809" s="44"/>
      <c r="AK809" s="44"/>
      <c r="AL809" s="44"/>
    </row>
    <row r="810">
      <c r="A810" s="128"/>
      <c r="B810" s="44"/>
      <c r="C810" s="129"/>
      <c r="D810" s="44"/>
      <c r="E810" s="130"/>
      <c r="F810" s="99"/>
      <c r="G810" s="44"/>
      <c r="H810" s="44"/>
      <c r="I810" s="44"/>
      <c r="J810" s="44"/>
      <c r="K810" s="44"/>
      <c r="L810" s="44"/>
      <c r="M810" s="44"/>
      <c r="N810" s="44"/>
      <c r="O810" s="44"/>
      <c r="P810" s="44"/>
      <c r="Q810" s="44"/>
      <c r="R810" s="132"/>
      <c r="S810" s="44"/>
      <c r="T810" s="99"/>
      <c r="U810" s="99"/>
      <c r="V810" s="95"/>
      <c r="W810" s="44"/>
      <c r="X810" s="95"/>
      <c r="Y810" s="44"/>
      <c r="Z810" s="44"/>
      <c r="AA810" s="44"/>
      <c r="AB810" s="44"/>
      <c r="AC810" s="44"/>
      <c r="AD810" s="44"/>
      <c r="AE810" s="44"/>
      <c r="AF810" s="44"/>
      <c r="AG810" s="44"/>
      <c r="AH810" s="44"/>
      <c r="AI810" s="44"/>
      <c r="AJ810" s="44"/>
      <c r="AK810" s="44"/>
      <c r="AL810" s="44"/>
    </row>
    <row r="811">
      <c r="A811" s="128"/>
      <c r="B811" s="44"/>
      <c r="C811" s="129"/>
      <c r="D811" s="44"/>
      <c r="E811" s="130"/>
      <c r="F811" s="99"/>
      <c r="G811" s="44"/>
      <c r="H811" s="44"/>
      <c r="I811" s="44"/>
      <c r="J811" s="44"/>
      <c r="K811" s="44"/>
      <c r="L811" s="44"/>
      <c r="M811" s="44"/>
      <c r="N811" s="44"/>
      <c r="O811" s="44"/>
      <c r="P811" s="44"/>
      <c r="Q811" s="44"/>
      <c r="R811" s="132"/>
      <c r="S811" s="44"/>
      <c r="T811" s="99"/>
      <c r="U811" s="99"/>
      <c r="V811" s="95"/>
      <c r="W811" s="44"/>
      <c r="X811" s="95"/>
      <c r="Y811" s="44"/>
      <c r="Z811" s="44"/>
      <c r="AA811" s="44"/>
      <c r="AB811" s="44"/>
      <c r="AC811" s="44"/>
      <c r="AD811" s="44"/>
      <c r="AE811" s="44"/>
      <c r="AF811" s="44"/>
      <c r="AG811" s="44"/>
      <c r="AH811" s="44"/>
      <c r="AI811" s="44"/>
      <c r="AJ811" s="44"/>
      <c r="AK811" s="44"/>
      <c r="AL811" s="44"/>
    </row>
    <row r="812">
      <c r="A812" s="128"/>
      <c r="B812" s="44"/>
      <c r="C812" s="129"/>
      <c r="D812" s="44"/>
      <c r="E812" s="130"/>
      <c r="F812" s="99"/>
      <c r="G812" s="44"/>
      <c r="H812" s="44"/>
      <c r="I812" s="44"/>
      <c r="J812" s="44"/>
      <c r="K812" s="44"/>
      <c r="L812" s="44"/>
      <c r="M812" s="44"/>
      <c r="N812" s="44"/>
      <c r="O812" s="44"/>
      <c r="P812" s="44"/>
      <c r="Q812" s="44"/>
      <c r="R812" s="132"/>
      <c r="S812" s="44"/>
      <c r="T812" s="99"/>
      <c r="U812" s="99"/>
      <c r="V812" s="95"/>
      <c r="W812" s="44"/>
      <c r="X812" s="95"/>
      <c r="Y812" s="44"/>
      <c r="Z812" s="44"/>
      <c r="AA812" s="44"/>
      <c r="AB812" s="44"/>
      <c r="AC812" s="44"/>
      <c r="AD812" s="44"/>
      <c r="AE812" s="44"/>
      <c r="AF812" s="44"/>
      <c r="AG812" s="44"/>
      <c r="AH812" s="44"/>
      <c r="AI812" s="44"/>
      <c r="AJ812" s="44"/>
      <c r="AK812" s="44"/>
      <c r="AL812" s="44"/>
    </row>
    <row r="813">
      <c r="A813" s="128"/>
      <c r="B813" s="44"/>
      <c r="C813" s="129"/>
      <c r="D813" s="44"/>
      <c r="E813" s="130"/>
      <c r="F813" s="99"/>
      <c r="G813" s="44"/>
      <c r="H813" s="44"/>
      <c r="I813" s="44"/>
      <c r="J813" s="44"/>
      <c r="K813" s="44"/>
      <c r="L813" s="44"/>
      <c r="M813" s="44"/>
      <c r="N813" s="44"/>
      <c r="O813" s="44"/>
      <c r="P813" s="44"/>
      <c r="Q813" s="44"/>
      <c r="R813" s="132"/>
      <c r="S813" s="44"/>
      <c r="T813" s="99"/>
      <c r="U813" s="99"/>
      <c r="V813" s="95"/>
      <c r="W813" s="44"/>
      <c r="X813" s="95"/>
      <c r="Y813" s="44"/>
      <c r="Z813" s="44"/>
      <c r="AA813" s="44"/>
      <c r="AB813" s="44"/>
      <c r="AC813" s="44"/>
      <c r="AD813" s="44"/>
      <c r="AE813" s="44"/>
      <c r="AF813" s="44"/>
      <c r="AG813" s="44"/>
      <c r="AH813" s="44"/>
      <c r="AI813" s="44"/>
      <c r="AJ813" s="44"/>
      <c r="AK813" s="44"/>
      <c r="AL813" s="44"/>
    </row>
    <row r="814">
      <c r="A814" s="128"/>
      <c r="B814" s="44"/>
      <c r="C814" s="129"/>
      <c r="D814" s="44"/>
      <c r="E814" s="130"/>
      <c r="F814" s="99"/>
      <c r="G814" s="44"/>
      <c r="H814" s="44"/>
      <c r="I814" s="44"/>
      <c r="J814" s="44"/>
      <c r="K814" s="44"/>
      <c r="L814" s="44"/>
      <c r="M814" s="44"/>
      <c r="N814" s="44"/>
      <c r="O814" s="44"/>
      <c r="P814" s="44"/>
      <c r="Q814" s="44"/>
      <c r="R814" s="132"/>
      <c r="S814" s="44"/>
      <c r="T814" s="99"/>
      <c r="U814" s="99"/>
      <c r="V814" s="95"/>
      <c r="W814" s="44"/>
      <c r="X814" s="95"/>
      <c r="Y814" s="44"/>
      <c r="Z814" s="44"/>
      <c r="AA814" s="44"/>
      <c r="AB814" s="44"/>
      <c r="AC814" s="44"/>
      <c r="AD814" s="44"/>
      <c r="AE814" s="44"/>
      <c r="AF814" s="44"/>
      <c r="AG814" s="44"/>
      <c r="AH814" s="44"/>
      <c r="AI814" s="44"/>
      <c r="AJ814" s="44"/>
      <c r="AK814" s="44"/>
      <c r="AL814" s="44"/>
    </row>
    <row r="815">
      <c r="A815" s="128"/>
      <c r="B815" s="44"/>
      <c r="C815" s="129"/>
      <c r="D815" s="44"/>
      <c r="E815" s="130"/>
      <c r="F815" s="99"/>
      <c r="G815" s="44"/>
      <c r="H815" s="44"/>
      <c r="I815" s="44"/>
      <c r="J815" s="44"/>
      <c r="K815" s="44"/>
      <c r="L815" s="44"/>
      <c r="M815" s="44"/>
      <c r="N815" s="44"/>
      <c r="O815" s="44"/>
      <c r="P815" s="44"/>
      <c r="Q815" s="44"/>
      <c r="R815" s="132"/>
      <c r="S815" s="44"/>
      <c r="T815" s="99"/>
      <c r="U815" s="99"/>
      <c r="V815" s="95"/>
      <c r="W815" s="44"/>
      <c r="X815" s="95"/>
      <c r="Y815" s="44"/>
      <c r="Z815" s="44"/>
      <c r="AA815" s="44"/>
      <c r="AB815" s="44"/>
      <c r="AC815" s="44"/>
      <c r="AD815" s="44"/>
      <c r="AE815" s="44"/>
      <c r="AF815" s="44"/>
      <c r="AG815" s="44"/>
      <c r="AH815" s="44"/>
      <c r="AI815" s="44"/>
      <c r="AJ815" s="44"/>
      <c r="AK815" s="44"/>
      <c r="AL815" s="44"/>
    </row>
    <row r="816">
      <c r="A816" s="128"/>
      <c r="B816" s="44"/>
      <c r="C816" s="129"/>
      <c r="D816" s="44"/>
      <c r="E816" s="130"/>
      <c r="F816" s="99"/>
      <c r="G816" s="44"/>
      <c r="H816" s="44"/>
      <c r="I816" s="44"/>
      <c r="J816" s="44"/>
      <c r="K816" s="44"/>
      <c r="L816" s="44"/>
      <c r="M816" s="44"/>
      <c r="N816" s="44"/>
      <c r="O816" s="44"/>
      <c r="P816" s="44"/>
      <c r="Q816" s="44"/>
      <c r="R816" s="132"/>
      <c r="S816" s="44"/>
      <c r="T816" s="99"/>
      <c r="U816" s="99"/>
      <c r="V816" s="95"/>
      <c r="W816" s="44"/>
      <c r="X816" s="95"/>
      <c r="Y816" s="44"/>
      <c r="Z816" s="44"/>
      <c r="AA816" s="44"/>
      <c r="AB816" s="44"/>
      <c r="AC816" s="44"/>
      <c r="AD816" s="44"/>
      <c r="AE816" s="44"/>
      <c r="AF816" s="44"/>
      <c r="AG816" s="44"/>
      <c r="AH816" s="44"/>
      <c r="AI816" s="44"/>
      <c r="AJ816" s="44"/>
      <c r="AK816" s="44"/>
      <c r="AL816" s="44"/>
    </row>
    <row r="817">
      <c r="A817" s="128"/>
      <c r="B817" s="44"/>
      <c r="C817" s="129"/>
      <c r="D817" s="44"/>
      <c r="E817" s="130"/>
      <c r="F817" s="99"/>
      <c r="G817" s="44"/>
      <c r="H817" s="44"/>
      <c r="I817" s="44"/>
      <c r="J817" s="44"/>
      <c r="K817" s="44"/>
      <c r="L817" s="44"/>
      <c r="M817" s="44"/>
      <c r="N817" s="44"/>
      <c r="O817" s="44"/>
      <c r="P817" s="44"/>
      <c r="Q817" s="44"/>
      <c r="R817" s="132"/>
      <c r="S817" s="44"/>
      <c r="T817" s="99"/>
      <c r="U817" s="99"/>
      <c r="V817" s="95"/>
      <c r="W817" s="44"/>
      <c r="X817" s="95"/>
      <c r="Y817" s="44"/>
      <c r="Z817" s="44"/>
      <c r="AA817" s="44"/>
      <c r="AB817" s="44"/>
      <c r="AC817" s="44"/>
      <c r="AD817" s="44"/>
      <c r="AE817" s="44"/>
      <c r="AF817" s="44"/>
      <c r="AG817" s="44"/>
      <c r="AH817" s="44"/>
      <c r="AI817" s="44"/>
      <c r="AJ817" s="44"/>
      <c r="AK817" s="44"/>
      <c r="AL817" s="44"/>
    </row>
    <row r="818">
      <c r="A818" s="128"/>
      <c r="B818" s="44"/>
      <c r="C818" s="129"/>
      <c r="D818" s="44"/>
      <c r="E818" s="130"/>
      <c r="F818" s="99"/>
      <c r="G818" s="44"/>
      <c r="H818" s="44"/>
      <c r="I818" s="44"/>
      <c r="J818" s="44"/>
      <c r="K818" s="44"/>
      <c r="L818" s="44"/>
      <c r="M818" s="44"/>
      <c r="N818" s="44"/>
      <c r="O818" s="44"/>
      <c r="P818" s="44"/>
      <c r="Q818" s="44"/>
      <c r="R818" s="132"/>
      <c r="S818" s="44"/>
      <c r="T818" s="99"/>
      <c r="U818" s="99"/>
      <c r="V818" s="95"/>
      <c r="W818" s="44"/>
      <c r="X818" s="95"/>
      <c r="Y818" s="44"/>
      <c r="Z818" s="44"/>
      <c r="AA818" s="44"/>
      <c r="AB818" s="44"/>
      <c r="AC818" s="44"/>
      <c r="AD818" s="44"/>
      <c r="AE818" s="44"/>
      <c r="AF818" s="44"/>
      <c r="AG818" s="44"/>
      <c r="AH818" s="44"/>
      <c r="AI818" s="44"/>
      <c r="AJ818" s="44"/>
      <c r="AK818" s="44"/>
      <c r="AL818" s="44"/>
    </row>
    <row r="819">
      <c r="A819" s="128"/>
      <c r="B819" s="44"/>
      <c r="C819" s="129"/>
      <c r="D819" s="44"/>
      <c r="E819" s="130"/>
      <c r="F819" s="99"/>
      <c r="G819" s="44"/>
      <c r="H819" s="44"/>
      <c r="I819" s="44"/>
      <c r="J819" s="44"/>
      <c r="K819" s="44"/>
      <c r="L819" s="44"/>
      <c r="M819" s="44"/>
      <c r="N819" s="44"/>
      <c r="O819" s="44"/>
      <c r="P819" s="44"/>
      <c r="Q819" s="44"/>
      <c r="R819" s="132"/>
      <c r="S819" s="44"/>
      <c r="T819" s="99"/>
      <c r="U819" s="99"/>
      <c r="V819" s="95"/>
      <c r="W819" s="44"/>
      <c r="X819" s="95"/>
      <c r="Y819" s="44"/>
      <c r="Z819" s="44"/>
      <c r="AA819" s="44"/>
      <c r="AB819" s="44"/>
      <c r="AC819" s="44"/>
      <c r="AD819" s="44"/>
      <c r="AE819" s="44"/>
      <c r="AF819" s="44"/>
      <c r="AG819" s="44"/>
      <c r="AH819" s="44"/>
      <c r="AI819" s="44"/>
      <c r="AJ819" s="44"/>
      <c r="AK819" s="44"/>
      <c r="AL819" s="44"/>
    </row>
    <row r="820">
      <c r="A820" s="128"/>
      <c r="B820" s="44"/>
      <c r="C820" s="129"/>
      <c r="D820" s="44"/>
      <c r="E820" s="130"/>
      <c r="F820" s="99"/>
      <c r="G820" s="44"/>
      <c r="H820" s="44"/>
      <c r="I820" s="44"/>
      <c r="J820" s="44"/>
      <c r="K820" s="44"/>
      <c r="L820" s="44"/>
      <c r="M820" s="44"/>
      <c r="N820" s="44"/>
      <c r="O820" s="44"/>
      <c r="P820" s="44"/>
      <c r="Q820" s="44"/>
      <c r="R820" s="132"/>
      <c r="S820" s="44"/>
      <c r="T820" s="99"/>
      <c r="U820" s="99"/>
      <c r="V820" s="95"/>
      <c r="W820" s="44"/>
      <c r="X820" s="95"/>
      <c r="Y820" s="44"/>
      <c r="Z820" s="44"/>
      <c r="AA820" s="44"/>
      <c r="AB820" s="44"/>
      <c r="AC820" s="44"/>
      <c r="AD820" s="44"/>
      <c r="AE820" s="44"/>
      <c r="AF820" s="44"/>
      <c r="AG820" s="44"/>
      <c r="AH820" s="44"/>
      <c r="AI820" s="44"/>
      <c r="AJ820" s="44"/>
      <c r="AK820" s="44"/>
      <c r="AL820" s="44"/>
    </row>
    <row r="821">
      <c r="A821" s="128"/>
      <c r="B821" s="44"/>
      <c r="C821" s="129"/>
      <c r="D821" s="44"/>
      <c r="E821" s="130"/>
      <c r="F821" s="99"/>
      <c r="G821" s="44"/>
      <c r="H821" s="44"/>
      <c r="I821" s="44"/>
      <c r="J821" s="44"/>
      <c r="K821" s="44"/>
      <c r="L821" s="44"/>
      <c r="M821" s="44"/>
      <c r="N821" s="44"/>
      <c r="O821" s="44"/>
      <c r="P821" s="44"/>
      <c r="Q821" s="44"/>
      <c r="R821" s="132"/>
      <c r="S821" s="44"/>
      <c r="T821" s="99"/>
      <c r="U821" s="99"/>
      <c r="V821" s="95"/>
      <c r="W821" s="44"/>
      <c r="X821" s="95"/>
      <c r="Y821" s="44"/>
      <c r="Z821" s="44"/>
      <c r="AA821" s="44"/>
      <c r="AB821" s="44"/>
      <c r="AC821" s="44"/>
      <c r="AD821" s="44"/>
      <c r="AE821" s="44"/>
      <c r="AF821" s="44"/>
      <c r="AG821" s="44"/>
      <c r="AH821" s="44"/>
      <c r="AI821" s="44"/>
      <c r="AJ821" s="44"/>
      <c r="AK821" s="44"/>
      <c r="AL821" s="44"/>
    </row>
    <row r="822">
      <c r="A822" s="128"/>
      <c r="B822" s="44"/>
      <c r="C822" s="129"/>
      <c r="D822" s="44"/>
      <c r="E822" s="130"/>
      <c r="F822" s="99"/>
      <c r="G822" s="44"/>
      <c r="H822" s="44"/>
      <c r="I822" s="44"/>
      <c r="J822" s="44"/>
      <c r="K822" s="44"/>
      <c r="L822" s="44"/>
      <c r="M822" s="44"/>
      <c r="N822" s="44"/>
      <c r="O822" s="44"/>
      <c r="P822" s="44"/>
      <c r="Q822" s="44"/>
      <c r="R822" s="132"/>
      <c r="S822" s="44"/>
      <c r="T822" s="99"/>
      <c r="U822" s="99"/>
      <c r="V822" s="95"/>
      <c r="W822" s="44"/>
      <c r="X822" s="95"/>
      <c r="Y822" s="44"/>
      <c r="Z822" s="44"/>
      <c r="AA822" s="44"/>
      <c r="AB822" s="44"/>
      <c r="AC822" s="44"/>
      <c r="AD822" s="44"/>
      <c r="AE822" s="44"/>
      <c r="AF822" s="44"/>
      <c r="AG822" s="44"/>
      <c r="AH822" s="44"/>
      <c r="AI822" s="44"/>
      <c r="AJ822" s="44"/>
      <c r="AK822" s="44"/>
      <c r="AL822" s="44"/>
    </row>
    <row r="823">
      <c r="A823" s="128"/>
      <c r="B823" s="44"/>
      <c r="C823" s="129"/>
      <c r="D823" s="44"/>
      <c r="E823" s="130"/>
      <c r="F823" s="99"/>
      <c r="G823" s="44"/>
      <c r="H823" s="44"/>
      <c r="I823" s="44"/>
      <c r="J823" s="44"/>
      <c r="K823" s="44"/>
      <c r="L823" s="44"/>
      <c r="M823" s="44"/>
      <c r="N823" s="44"/>
      <c r="O823" s="44"/>
      <c r="P823" s="44"/>
      <c r="Q823" s="44"/>
      <c r="R823" s="132"/>
      <c r="S823" s="44"/>
      <c r="T823" s="99"/>
      <c r="U823" s="99"/>
      <c r="V823" s="95"/>
      <c r="W823" s="44"/>
      <c r="X823" s="95"/>
      <c r="Y823" s="44"/>
      <c r="Z823" s="44"/>
      <c r="AA823" s="44"/>
      <c r="AB823" s="44"/>
      <c r="AC823" s="44"/>
      <c r="AD823" s="44"/>
      <c r="AE823" s="44"/>
      <c r="AF823" s="44"/>
      <c r="AG823" s="44"/>
      <c r="AH823" s="44"/>
      <c r="AI823" s="44"/>
      <c r="AJ823" s="44"/>
      <c r="AK823" s="44"/>
      <c r="AL823" s="44"/>
    </row>
    <row r="824">
      <c r="A824" s="128"/>
      <c r="B824" s="44"/>
      <c r="C824" s="129"/>
      <c r="D824" s="44"/>
      <c r="E824" s="130"/>
      <c r="F824" s="99"/>
      <c r="G824" s="44"/>
      <c r="H824" s="44"/>
      <c r="I824" s="44"/>
      <c r="J824" s="44"/>
      <c r="K824" s="44"/>
      <c r="L824" s="44"/>
      <c r="M824" s="44"/>
      <c r="N824" s="44"/>
      <c r="O824" s="44"/>
      <c r="P824" s="44"/>
      <c r="Q824" s="44"/>
      <c r="R824" s="132"/>
      <c r="S824" s="44"/>
      <c r="T824" s="99"/>
      <c r="U824" s="99"/>
      <c r="V824" s="95"/>
      <c r="W824" s="44"/>
      <c r="X824" s="95"/>
      <c r="Y824" s="44"/>
      <c r="Z824" s="44"/>
      <c r="AA824" s="44"/>
      <c r="AB824" s="44"/>
      <c r="AC824" s="44"/>
      <c r="AD824" s="44"/>
      <c r="AE824" s="44"/>
      <c r="AF824" s="44"/>
      <c r="AG824" s="44"/>
      <c r="AH824" s="44"/>
      <c r="AI824" s="44"/>
      <c r="AJ824" s="44"/>
      <c r="AK824" s="44"/>
      <c r="AL824" s="44"/>
    </row>
    <row r="825">
      <c r="A825" s="128"/>
      <c r="B825" s="44"/>
      <c r="C825" s="129"/>
      <c r="D825" s="44"/>
      <c r="E825" s="130"/>
      <c r="F825" s="99"/>
      <c r="G825" s="44"/>
      <c r="H825" s="44"/>
      <c r="I825" s="44"/>
      <c r="J825" s="44"/>
      <c r="K825" s="44"/>
      <c r="L825" s="44"/>
      <c r="M825" s="44"/>
      <c r="N825" s="44"/>
      <c r="O825" s="44"/>
      <c r="P825" s="44"/>
      <c r="Q825" s="44"/>
      <c r="R825" s="132"/>
      <c r="S825" s="44"/>
      <c r="T825" s="99"/>
      <c r="U825" s="99"/>
      <c r="V825" s="95"/>
      <c r="W825" s="44"/>
      <c r="X825" s="95"/>
      <c r="Y825" s="44"/>
      <c r="Z825" s="44"/>
      <c r="AA825" s="44"/>
      <c r="AB825" s="44"/>
      <c r="AC825" s="44"/>
      <c r="AD825" s="44"/>
      <c r="AE825" s="44"/>
      <c r="AF825" s="44"/>
      <c r="AG825" s="44"/>
      <c r="AH825" s="44"/>
      <c r="AI825" s="44"/>
      <c r="AJ825" s="44"/>
      <c r="AK825" s="44"/>
      <c r="AL825" s="44"/>
    </row>
    <row r="826">
      <c r="A826" s="128"/>
      <c r="B826" s="44"/>
      <c r="C826" s="129"/>
      <c r="D826" s="44"/>
      <c r="E826" s="130"/>
      <c r="F826" s="99"/>
      <c r="G826" s="44"/>
      <c r="H826" s="44"/>
      <c r="I826" s="44"/>
      <c r="J826" s="44"/>
      <c r="K826" s="44"/>
      <c r="L826" s="44"/>
      <c r="M826" s="44"/>
      <c r="N826" s="44"/>
      <c r="O826" s="44"/>
      <c r="P826" s="44"/>
      <c r="Q826" s="44"/>
      <c r="R826" s="132"/>
      <c r="S826" s="44"/>
      <c r="T826" s="99"/>
      <c r="U826" s="99"/>
      <c r="V826" s="95"/>
      <c r="W826" s="44"/>
      <c r="X826" s="95"/>
      <c r="Y826" s="44"/>
      <c r="Z826" s="44"/>
      <c r="AA826" s="44"/>
      <c r="AB826" s="44"/>
      <c r="AC826" s="44"/>
      <c r="AD826" s="44"/>
      <c r="AE826" s="44"/>
      <c r="AF826" s="44"/>
      <c r="AG826" s="44"/>
      <c r="AH826" s="44"/>
      <c r="AI826" s="44"/>
      <c r="AJ826" s="44"/>
      <c r="AK826" s="44"/>
      <c r="AL826" s="44"/>
    </row>
    <row r="827">
      <c r="A827" s="128"/>
      <c r="B827" s="44"/>
      <c r="C827" s="129"/>
      <c r="D827" s="44"/>
      <c r="E827" s="130"/>
      <c r="F827" s="99"/>
      <c r="G827" s="44"/>
      <c r="H827" s="44"/>
      <c r="I827" s="44"/>
      <c r="J827" s="44"/>
      <c r="K827" s="44"/>
      <c r="L827" s="44"/>
      <c r="M827" s="44"/>
      <c r="N827" s="44"/>
      <c r="O827" s="44"/>
      <c r="P827" s="44"/>
      <c r="Q827" s="44"/>
      <c r="R827" s="132"/>
      <c r="S827" s="44"/>
      <c r="T827" s="99"/>
      <c r="U827" s="99"/>
      <c r="V827" s="95"/>
      <c r="W827" s="44"/>
      <c r="X827" s="95"/>
      <c r="Y827" s="44"/>
      <c r="Z827" s="44"/>
      <c r="AA827" s="44"/>
      <c r="AB827" s="44"/>
      <c r="AC827" s="44"/>
      <c r="AD827" s="44"/>
      <c r="AE827" s="44"/>
      <c r="AF827" s="44"/>
      <c r="AG827" s="44"/>
      <c r="AH827" s="44"/>
      <c r="AI827" s="44"/>
      <c r="AJ827" s="44"/>
      <c r="AK827" s="44"/>
      <c r="AL827" s="44"/>
    </row>
    <row r="828">
      <c r="A828" s="128"/>
      <c r="B828" s="44"/>
      <c r="C828" s="129"/>
      <c r="D828" s="44"/>
      <c r="E828" s="130"/>
      <c r="F828" s="99"/>
      <c r="G828" s="44"/>
      <c r="H828" s="44"/>
      <c r="I828" s="44"/>
      <c r="J828" s="44"/>
      <c r="K828" s="44"/>
      <c r="L828" s="44"/>
      <c r="M828" s="44"/>
      <c r="N828" s="44"/>
      <c r="O828" s="44"/>
      <c r="P828" s="44"/>
      <c r="Q828" s="44"/>
      <c r="R828" s="132"/>
      <c r="S828" s="44"/>
      <c r="T828" s="99"/>
      <c r="U828" s="99"/>
      <c r="V828" s="95"/>
      <c r="W828" s="44"/>
      <c r="X828" s="95"/>
      <c r="Y828" s="44"/>
      <c r="Z828" s="44"/>
      <c r="AA828" s="44"/>
      <c r="AB828" s="44"/>
      <c r="AC828" s="44"/>
      <c r="AD828" s="44"/>
      <c r="AE828" s="44"/>
      <c r="AF828" s="44"/>
      <c r="AG828" s="44"/>
      <c r="AH828" s="44"/>
      <c r="AI828" s="44"/>
      <c r="AJ828" s="44"/>
      <c r="AK828" s="44"/>
      <c r="AL828" s="44"/>
    </row>
    <row r="829">
      <c r="A829" s="128"/>
      <c r="B829" s="44"/>
      <c r="C829" s="129"/>
      <c r="D829" s="44"/>
      <c r="E829" s="130"/>
      <c r="F829" s="99"/>
      <c r="G829" s="44"/>
      <c r="H829" s="44"/>
      <c r="I829" s="44"/>
      <c r="J829" s="44"/>
      <c r="K829" s="44"/>
      <c r="L829" s="44"/>
      <c r="M829" s="44"/>
      <c r="N829" s="44"/>
      <c r="O829" s="44"/>
      <c r="P829" s="44"/>
      <c r="Q829" s="44"/>
      <c r="R829" s="132"/>
      <c r="S829" s="44"/>
      <c r="T829" s="99"/>
      <c r="U829" s="99"/>
      <c r="V829" s="95"/>
      <c r="W829" s="44"/>
      <c r="X829" s="95"/>
      <c r="Y829" s="44"/>
      <c r="Z829" s="44"/>
      <c r="AA829" s="44"/>
      <c r="AB829" s="44"/>
      <c r="AC829" s="44"/>
      <c r="AD829" s="44"/>
      <c r="AE829" s="44"/>
      <c r="AF829" s="44"/>
      <c r="AG829" s="44"/>
      <c r="AH829" s="44"/>
      <c r="AI829" s="44"/>
      <c r="AJ829" s="44"/>
      <c r="AK829" s="44"/>
      <c r="AL829" s="44"/>
    </row>
    <row r="830">
      <c r="A830" s="128"/>
      <c r="B830" s="44"/>
      <c r="C830" s="129"/>
      <c r="D830" s="44"/>
      <c r="E830" s="130"/>
      <c r="F830" s="99"/>
      <c r="G830" s="44"/>
      <c r="H830" s="44"/>
      <c r="I830" s="44"/>
      <c r="J830" s="44"/>
      <c r="K830" s="44"/>
      <c r="L830" s="44"/>
      <c r="M830" s="44"/>
      <c r="N830" s="44"/>
      <c r="O830" s="44"/>
      <c r="P830" s="44"/>
      <c r="Q830" s="44"/>
      <c r="R830" s="132"/>
      <c r="S830" s="44"/>
      <c r="T830" s="99"/>
      <c r="U830" s="99"/>
      <c r="V830" s="95"/>
      <c r="W830" s="44"/>
      <c r="X830" s="95"/>
      <c r="Y830" s="44"/>
      <c r="Z830" s="44"/>
      <c r="AA830" s="44"/>
      <c r="AB830" s="44"/>
      <c r="AC830" s="44"/>
      <c r="AD830" s="44"/>
      <c r="AE830" s="44"/>
      <c r="AF830" s="44"/>
      <c r="AG830" s="44"/>
      <c r="AH830" s="44"/>
      <c r="AI830" s="44"/>
      <c r="AJ830" s="44"/>
      <c r="AK830" s="44"/>
      <c r="AL830" s="44"/>
    </row>
    <row r="831">
      <c r="A831" s="128"/>
      <c r="B831" s="44"/>
      <c r="C831" s="129"/>
      <c r="D831" s="44"/>
      <c r="E831" s="130"/>
      <c r="F831" s="99"/>
      <c r="G831" s="44"/>
      <c r="H831" s="44"/>
      <c r="I831" s="44"/>
      <c r="J831" s="44"/>
      <c r="K831" s="44"/>
      <c r="L831" s="44"/>
      <c r="M831" s="44"/>
      <c r="N831" s="44"/>
      <c r="O831" s="44"/>
      <c r="P831" s="44"/>
      <c r="Q831" s="44"/>
      <c r="R831" s="132"/>
      <c r="S831" s="44"/>
      <c r="T831" s="99"/>
      <c r="U831" s="99"/>
      <c r="V831" s="95"/>
      <c r="W831" s="44"/>
      <c r="X831" s="95"/>
      <c r="Y831" s="44"/>
      <c r="Z831" s="44"/>
      <c r="AA831" s="44"/>
      <c r="AB831" s="44"/>
      <c r="AC831" s="44"/>
      <c r="AD831" s="44"/>
      <c r="AE831" s="44"/>
      <c r="AF831" s="44"/>
      <c r="AG831" s="44"/>
      <c r="AH831" s="44"/>
      <c r="AI831" s="44"/>
      <c r="AJ831" s="44"/>
      <c r="AK831" s="44"/>
      <c r="AL831" s="44"/>
    </row>
    <row r="832">
      <c r="A832" s="128"/>
      <c r="B832" s="44"/>
      <c r="C832" s="129"/>
      <c r="D832" s="44"/>
      <c r="E832" s="130"/>
      <c r="F832" s="99"/>
      <c r="G832" s="44"/>
      <c r="H832" s="44"/>
      <c r="I832" s="44"/>
      <c r="J832" s="44"/>
      <c r="K832" s="44"/>
      <c r="L832" s="44"/>
      <c r="M832" s="44"/>
      <c r="N832" s="44"/>
      <c r="O832" s="44"/>
      <c r="P832" s="44"/>
      <c r="Q832" s="44"/>
      <c r="R832" s="132"/>
      <c r="S832" s="44"/>
      <c r="T832" s="99"/>
      <c r="U832" s="99"/>
      <c r="V832" s="95"/>
      <c r="W832" s="44"/>
      <c r="X832" s="95"/>
      <c r="Y832" s="44"/>
      <c r="Z832" s="44"/>
      <c r="AA832" s="44"/>
      <c r="AB832" s="44"/>
      <c r="AC832" s="44"/>
      <c r="AD832" s="44"/>
      <c r="AE832" s="44"/>
      <c r="AF832" s="44"/>
      <c r="AG832" s="44"/>
      <c r="AH832" s="44"/>
      <c r="AI832" s="44"/>
      <c r="AJ832" s="44"/>
      <c r="AK832" s="44"/>
      <c r="AL832" s="44"/>
    </row>
    <row r="833">
      <c r="A833" s="128"/>
      <c r="B833" s="44"/>
      <c r="C833" s="129"/>
      <c r="D833" s="44"/>
      <c r="E833" s="130"/>
      <c r="F833" s="99"/>
      <c r="G833" s="44"/>
      <c r="H833" s="44"/>
      <c r="I833" s="44"/>
      <c r="J833" s="44"/>
      <c r="K833" s="44"/>
      <c r="L833" s="44"/>
      <c r="M833" s="44"/>
      <c r="N833" s="44"/>
      <c r="O833" s="44"/>
      <c r="P833" s="44"/>
      <c r="Q833" s="44"/>
      <c r="R833" s="132"/>
      <c r="S833" s="44"/>
      <c r="T833" s="99"/>
      <c r="U833" s="99"/>
      <c r="V833" s="95"/>
      <c r="W833" s="44"/>
      <c r="X833" s="95"/>
      <c r="Y833" s="44"/>
      <c r="Z833" s="44"/>
      <c r="AA833" s="44"/>
      <c r="AB833" s="44"/>
      <c r="AC833" s="44"/>
      <c r="AD833" s="44"/>
      <c r="AE833" s="44"/>
      <c r="AF833" s="44"/>
      <c r="AG833" s="44"/>
      <c r="AH833" s="44"/>
      <c r="AI833" s="44"/>
      <c r="AJ833" s="44"/>
      <c r="AK833" s="44"/>
      <c r="AL833" s="44"/>
    </row>
    <row r="834">
      <c r="A834" s="128"/>
      <c r="B834" s="44"/>
      <c r="C834" s="129"/>
      <c r="D834" s="44"/>
      <c r="E834" s="130"/>
      <c r="F834" s="99"/>
      <c r="G834" s="44"/>
      <c r="H834" s="44"/>
      <c r="I834" s="44"/>
      <c r="J834" s="44"/>
      <c r="K834" s="44"/>
      <c r="L834" s="44"/>
      <c r="M834" s="44"/>
      <c r="N834" s="44"/>
      <c r="O834" s="44"/>
      <c r="P834" s="44"/>
      <c r="Q834" s="44"/>
      <c r="R834" s="132"/>
      <c r="S834" s="44"/>
      <c r="T834" s="99"/>
      <c r="U834" s="99"/>
      <c r="V834" s="95"/>
      <c r="W834" s="44"/>
      <c r="X834" s="95"/>
      <c r="Y834" s="44"/>
      <c r="Z834" s="44"/>
      <c r="AA834" s="44"/>
      <c r="AB834" s="44"/>
      <c r="AC834" s="44"/>
      <c r="AD834" s="44"/>
      <c r="AE834" s="44"/>
      <c r="AF834" s="44"/>
      <c r="AG834" s="44"/>
      <c r="AH834" s="44"/>
      <c r="AI834" s="44"/>
      <c r="AJ834" s="44"/>
      <c r="AK834" s="44"/>
      <c r="AL834" s="44"/>
    </row>
    <row r="835">
      <c r="A835" s="128"/>
      <c r="B835" s="44"/>
      <c r="C835" s="129"/>
      <c r="D835" s="44"/>
      <c r="E835" s="130"/>
      <c r="F835" s="99"/>
      <c r="G835" s="44"/>
      <c r="H835" s="44"/>
      <c r="I835" s="44"/>
      <c r="J835" s="44"/>
      <c r="K835" s="44"/>
      <c r="L835" s="44"/>
      <c r="M835" s="44"/>
      <c r="N835" s="44"/>
      <c r="O835" s="44"/>
      <c r="P835" s="44"/>
      <c r="Q835" s="44"/>
      <c r="R835" s="132"/>
      <c r="S835" s="44"/>
      <c r="T835" s="99"/>
      <c r="U835" s="99"/>
      <c r="V835" s="95"/>
      <c r="W835" s="44"/>
      <c r="X835" s="95"/>
      <c r="Y835" s="44"/>
      <c r="Z835" s="44"/>
      <c r="AA835" s="44"/>
      <c r="AB835" s="44"/>
      <c r="AC835" s="44"/>
      <c r="AD835" s="44"/>
      <c r="AE835" s="44"/>
      <c r="AF835" s="44"/>
      <c r="AG835" s="44"/>
      <c r="AH835" s="44"/>
      <c r="AI835" s="44"/>
      <c r="AJ835" s="44"/>
      <c r="AK835" s="44"/>
      <c r="AL835" s="44"/>
    </row>
    <row r="836">
      <c r="A836" s="128"/>
      <c r="B836" s="44"/>
      <c r="C836" s="129"/>
      <c r="D836" s="44"/>
      <c r="E836" s="130"/>
      <c r="F836" s="99"/>
      <c r="G836" s="44"/>
      <c r="H836" s="44"/>
      <c r="I836" s="44"/>
      <c r="J836" s="44"/>
      <c r="K836" s="44"/>
      <c r="L836" s="44"/>
      <c r="M836" s="44"/>
      <c r="N836" s="44"/>
      <c r="O836" s="44"/>
      <c r="P836" s="44"/>
      <c r="Q836" s="44"/>
      <c r="R836" s="132"/>
      <c r="S836" s="44"/>
      <c r="T836" s="99"/>
      <c r="U836" s="99"/>
      <c r="V836" s="95"/>
      <c r="W836" s="44"/>
      <c r="X836" s="95"/>
      <c r="Y836" s="44"/>
      <c r="Z836" s="44"/>
      <c r="AA836" s="44"/>
      <c r="AB836" s="44"/>
      <c r="AC836" s="44"/>
      <c r="AD836" s="44"/>
      <c r="AE836" s="44"/>
      <c r="AF836" s="44"/>
      <c r="AG836" s="44"/>
      <c r="AH836" s="44"/>
      <c r="AI836" s="44"/>
      <c r="AJ836" s="44"/>
      <c r="AK836" s="44"/>
      <c r="AL836" s="44"/>
    </row>
    <row r="837">
      <c r="A837" s="128"/>
      <c r="B837" s="44"/>
      <c r="C837" s="129"/>
      <c r="D837" s="44"/>
      <c r="E837" s="130"/>
      <c r="F837" s="99"/>
      <c r="G837" s="44"/>
      <c r="H837" s="44"/>
      <c r="I837" s="44"/>
      <c r="J837" s="44"/>
      <c r="K837" s="44"/>
      <c r="L837" s="44"/>
      <c r="M837" s="44"/>
      <c r="N837" s="44"/>
      <c r="O837" s="44"/>
      <c r="P837" s="44"/>
      <c r="Q837" s="44"/>
      <c r="R837" s="132"/>
      <c r="S837" s="44"/>
      <c r="T837" s="99"/>
      <c r="U837" s="99"/>
      <c r="V837" s="95"/>
      <c r="W837" s="44"/>
      <c r="X837" s="95"/>
      <c r="Y837" s="44"/>
      <c r="Z837" s="44"/>
      <c r="AA837" s="44"/>
      <c r="AB837" s="44"/>
      <c r="AC837" s="44"/>
      <c r="AD837" s="44"/>
      <c r="AE837" s="44"/>
      <c r="AF837" s="44"/>
      <c r="AG837" s="44"/>
      <c r="AH837" s="44"/>
      <c r="AI837" s="44"/>
      <c r="AJ837" s="44"/>
      <c r="AK837" s="44"/>
      <c r="AL837" s="44"/>
    </row>
    <row r="838">
      <c r="A838" s="128"/>
      <c r="B838" s="44"/>
      <c r="C838" s="129"/>
      <c r="D838" s="44"/>
      <c r="E838" s="130"/>
      <c r="F838" s="99"/>
      <c r="G838" s="44"/>
      <c r="H838" s="44"/>
      <c r="I838" s="44"/>
      <c r="J838" s="44"/>
      <c r="K838" s="44"/>
      <c r="L838" s="44"/>
      <c r="M838" s="44"/>
      <c r="N838" s="44"/>
      <c r="O838" s="44"/>
      <c r="P838" s="44"/>
      <c r="Q838" s="44"/>
      <c r="R838" s="132"/>
      <c r="S838" s="44"/>
      <c r="T838" s="99"/>
      <c r="U838" s="99"/>
      <c r="V838" s="95"/>
      <c r="W838" s="44"/>
      <c r="X838" s="95"/>
      <c r="Y838" s="44"/>
      <c r="Z838" s="44"/>
      <c r="AA838" s="44"/>
      <c r="AB838" s="44"/>
      <c r="AC838" s="44"/>
      <c r="AD838" s="44"/>
      <c r="AE838" s="44"/>
      <c r="AF838" s="44"/>
      <c r="AG838" s="44"/>
      <c r="AH838" s="44"/>
      <c r="AI838" s="44"/>
      <c r="AJ838" s="44"/>
      <c r="AK838" s="44"/>
      <c r="AL838" s="44"/>
    </row>
    <row r="839">
      <c r="A839" s="128"/>
      <c r="B839" s="44"/>
      <c r="C839" s="129"/>
      <c r="D839" s="44"/>
      <c r="E839" s="130"/>
      <c r="F839" s="99"/>
      <c r="G839" s="44"/>
      <c r="H839" s="44"/>
      <c r="I839" s="44"/>
      <c r="J839" s="44"/>
      <c r="K839" s="44"/>
      <c r="L839" s="44"/>
      <c r="M839" s="44"/>
      <c r="N839" s="44"/>
      <c r="O839" s="44"/>
      <c r="P839" s="44"/>
      <c r="Q839" s="44"/>
      <c r="R839" s="132"/>
      <c r="S839" s="44"/>
      <c r="T839" s="99"/>
      <c r="U839" s="99"/>
      <c r="V839" s="95"/>
      <c r="W839" s="44"/>
      <c r="X839" s="95"/>
      <c r="Y839" s="44"/>
      <c r="Z839" s="44"/>
      <c r="AA839" s="44"/>
      <c r="AB839" s="44"/>
      <c r="AC839" s="44"/>
      <c r="AD839" s="44"/>
      <c r="AE839" s="44"/>
      <c r="AF839" s="44"/>
      <c r="AG839" s="44"/>
      <c r="AH839" s="44"/>
      <c r="AI839" s="44"/>
      <c r="AJ839" s="44"/>
      <c r="AK839" s="44"/>
      <c r="AL839" s="44"/>
    </row>
    <row r="840">
      <c r="A840" s="128"/>
      <c r="B840" s="44"/>
      <c r="C840" s="129"/>
      <c r="D840" s="44"/>
      <c r="E840" s="130"/>
      <c r="F840" s="99"/>
      <c r="G840" s="44"/>
      <c r="H840" s="44"/>
      <c r="I840" s="44"/>
      <c r="J840" s="44"/>
      <c r="K840" s="44"/>
      <c r="L840" s="44"/>
      <c r="M840" s="44"/>
      <c r="N840" s="44"/>
      <c r="O840" s="44"/>
      <c r="P840" s="44"/>
      <c r="Q840" s="44"/>
      <c r="R840" s="132"/>
      <c r="S840" s="44"/>
      <c r="T840" s="99"/>
      <c r="U840" s="99"/>
      <c r="V840" s="95"/>
      <c r="W840" s="44"/>
      <c r="X840" s="95"/>
      <c r="Y840" s="44"/>
      <c r="Z840" s="44"/>
      <c r="AA840" s="44"/>
      <c r="AB840" s="44"/>
      <c r="AC840" s="44"/>
      <c r="AD840" s="44"/>
      <c r="AE840" s="44"/>
      <c r="AF840" s="44"/>
      <c r="AG840" s="44"/>
      <c r="AH840" s="44"/>
      <c r="AI840" s="44"/>
      <c r="AJ840" s="44"/>
      <c r="AK840" s="44"/>
      <c r="AL840" s="44"/>
    </row>
    <row r="841">
      <c r="A841" s="128"/>
      <c r="B841" s="44"/>
      <c r="C841" s="129"/>
      <c r="D841" s="44"/>
      <c r="E841" s="130"/>
      <c r="F841" s="99"/>
      <c r="G841" s="44"/>
      <c r="H841" s="44"/>
      <c r="I841" s="44"/>
      <c r="J841" s="44"/>
      <c r="K841" s="44"/>
      <c r="L841" s="44"/>
      <c r="M841" s="44"/>
      <c r="N841" s="44"/>
      <c r="O841" s="44"/>
      <c r="P841" s="44"/>
      <c r="Q841" s="44"/>
      <c r="R841" s="132"/>
      <c r="S841" s="44"/>
      <c r="T841" s="99"/>
      <c r="U841" s="99"/>
      <c r="V841" s="95"/>
      <c r="W841" s="44"/>
      <c r="X841" s="95"/>
      <c r="Y841" s="44"/>
      <c r="Z841" s="44"/>
      <c r="AA841" s="44"/>
      <c r="AB841" s="44"/>
      <c r="AC841" s="44"/>
      <c r="AD841" s="44"/>
      <c r="AE841" s="44"/>
      <c r="AF841" s="44"/>
      <c r="AG841" s="44"/>
      <c r="AH841" s="44"/>
      <c r="AI841" s="44"/>
      <c r="AJ841" s="44"/>
      <c r="AK841" s="44"/>
      <c r="AL841" s="44"/>
    </row>
    <row r="842">
      <c r="A842" s="128"/>
      <c r="B842" s="44"/>
      <c r="C842" s="129"/>
      <c r="D842" s="44"/>
      <c r="E842" s="130"/>
      <c r="F842" s="99"/>
      <c r="G842" s="44"/>
      <c r="H842" s="44"/>
      <c r="I842" s="44"/>
      <c r="J842" s="44"/>
      <c r="K842" s="44"/>
      <c r="L842" s="44"/>
      <c r="M842" s="44"/>
      <c r="N842" s="44"/>
      <c r="O842" s="44"/>
      <c r="P842" s="44"/>
      <c r="Q842" s="44"/>
      <c r="R842" s="132"/>
      <c r="S842" s="44"/>
      <c r="T842" s="99"/>
      <c r="U842" s="99"/>
      <c r="V842" s="95"/>
      <c r="W842" s="44"/>
      <c r="X842" s="95"/>
      <c r="Y842" s="44"/>
      <c r="Z842" s="44"/>
      <c r="AA842" s="44"/>
      <c r="AB842" s="44"/>
      <c r="AC842" s="44"/>
      <c r="AD842" s="44"/>
      <c r="AE842" s="44"/>
      <c r="AF842" s="44"/>
      <c r="AG842" s="44"/>
      <c r="AH842" s="44"/>
      <c r="AI842" s="44"/>
      <c r="AJ842" s="44"/>
      <c r="AK842" s="44"/>
      <c r="AL842" s="44"/>
    </row>
    <row r="843">
      <c r="A843" s="128"/>
      <c r="B843" s="44"/>
      <c r="C843" s="129"/>
      <c r="D843" s="44"/>
      <c r="E843" s="130"/>
      <c r="F843" s="99"/>
      <c r="G843" s="44"/>
      <c r="H843" s="44"/>
      <c r="I843" s="44"/>
      <c r="J843" s="44"/>
      <c r="K843" s="44"/>
      <c r="L843" s="44"/>
      <c r="M843" s="44"/>
      <c r="N843" s="44"/>
      <c r="O843" s="44"/>
      <c r="P843" s="44"/>
      <c r="Q843" s="44"/>
      <c r="R843" s="132"/>
      <c r="S843" s="44"/>
      <c r="T843" s="99"/>
      <c r="U843" s="99"/>
      <c r="V843" s="95"/>
      <c r="W843" s="44"/>
      <c r="X843" s="95"/>
      <c r="Y843" s="44"/>
      <c r="Z843" s="44"/>
      <c r="AA843" s="44"/>
      <c r="AB843" s="44"/>
      <c r="AC843" s="44"/>
      <c r="AD843" s="44"/>
      <c r="AE843" s="44"/>
      <c r="AF843" s="44"/>
      <c r="AG843" s="44"/>
      <c r="AH843" s="44"/>
      <c r="AI843" s="44"/>
      <c r="AJ843" s="44"/>
      <c r="AK843" s="44"/>
      <c r="AL843" s="44"/>
    </row>
    <row r="844">
      <c r="A844" s="128"/>
      <c r="B844" s="44"/>
      <c r="C844" s="129"/>
      <c r="D844" s="44"/>
      <c r="E844" s="130"/>
      <c r="F844" s="99"/>
      <c r="G844" s="44"/>
      <c r="H844" s="44"/>
      <c r="I844" s="44"/>
      <c r="J844" s="44"/>
      <c r="K844" s="44"/>
      <c r="L844" s="44"/>
      <c r="M844" s="44"/>
      <c r="N844" s="44"/>
      <c r="O844" s="44"/>
      <c r="P844" s="44"/>
      <c r="Q844" s="44"/>
      <c r="R844" s="132"/>
      <c r="S844" s="44"/>
      <c r="T844" s="99"/>
      <c r="U844" s="99"/>
      <c r="V844" s="95"/>
      <c r="W844" s="44"/>
      <c r="X844" s="95"/>
      <c r="Y844" s="44"/>
      <c r="Z844" s="44"/>
      <c r="AA844" s="44"/>
      <c r="AB844" s="44"/>
      <c r="AC844" s="44"/>
      <c r="AD844" s="44"/>
      <c r="AE844" s="44"/>
      <c r="AF844" s="44"/>
      <c r="AG844" s="44"/>
      <c r="AH844" s="44"/>
      <c r="AI844" s="44"/>
      <c r="AJ844" s="44"/>
      <c r="AK844" s="44"/>
      <c r="AL844" s="44"/>
    </row>
    <row r="845">
      <c r="A845" s="128"/>
      <c r="B845" s="44"/>
      <c r="C845" s="129"/>
      <c r="D845" s="44"/>
      <c r="E845" s="130"/>
      <c r="F845" s="99"/>
      <c r="G845" s="44"/>
      <c r="H845" s="44"/>
      <c r="I845" s="44"/>
      <c r="J845" s="44"/>
      <c r="K845" s="44"/>
      <c r="L845" s="44"/>
      <c r="M845" s="44"/>
      <c r="N845" s="44"/>
      <c r="O845" s="44"/>
      <c r="P845" s="44"/>
      <c r="Q845" s="44"/>
      <c r="R845" s="132"/>
      <c r="S845" s="44"/>
      <c r="T845" s="99"/>
      <c r="U845" s="99"/>
      <c r="V845" s="95"/>
      <c r="W845" s="44"/>
      <c r="X845" s="95"/>
      <c r="Y845" s="44"/>
      <c r="Z845" s="44"/>
      <c r="AA845" s="44"/>
      <c r="AB845" s="44"/>
      <c r="AC845" s="44"/>
      <c r="AD845" s="44"/>
      <c r="AE845" s="44"/>
      <c r="AF845" s="44"/>
      <c r="AG845" s="44"/>
      <c r="AH845" s="44"/>
      <c r="AI845" s="44"/>
      <c r="AJ845" s="44"/>
      <c r="AK845" s="44"/>
      <c r="AL845" s="44"/>
    </row>
    <row r="846">
      <c r="A846" s="128"/>
      <c r="B846" s="44"/>
      <c r="C846" s="129"/>
      <c r="D846" s="44"/>
      <c r="E846" s="130"/>
      <c r="F846" s="99"/>
      <c r="G846" s="44"/>
      <c r="H846" s="44"/>
      <c r="I846" s="44"/>
      <c r="J846" s="44"/>
      <c r="K846" s="44"/>
      <c r="L846" s="44"/>
      <c r="M846" s="44"/>
      <c r="N846" s="44"/>
      <c r="O846" s="44"/>
      <c r="P846" s="44"/>
      <c r="Q846" s="44"/>
      <c r="R846" s="132"/>
      <c r="S846" s="44"/>
      <c r="T846" s="99"/>
      <c r="U846" s="99"/>
      <c r="V846" s="95"/>
      <c r="W846" s="44"/>
      <c r="X846" s="95"/>
      <c r="Y846" s="44"/>
      <c r="Z846" s="44"/>
      <c r="AA846" s="44"/>
      <c r="AB846" s="44"/>
      <c r="AC846" s="44"/>
      <c r="AD846" s="44"/>
      <c r="AE846" s="44"/>
      <c r="AF846" s="44"/>
      <c r="AG846" s="44"/>
      <c r="AH846" s="44"/>
      <c r="AI846" s="44"/>
      <c r="AJ846" s="44"/>
      <c r="AK846" s="44"/>
      <c r="AL846" s="44"/>
    </row>
    <row r="847">
      <c r="A847" s="128"/>
      <c r="B847" s="44"/>
      <c r="C847" s="129"/>
      <c r="D847" s="44"/>
      <c r="E847" s="130"/>
      <c r="F847" s="99"/>
      <c r="G847" s="44"/>
      <c r="H847" s="44"/>
      <c r="I847" s="44"/>
      <c r="J847" s="44"/>
      <c r="K847" s="44"/>
      <c r="L847" s="44"/>
      <c r="M847" s="44"/>
      <c r="N847" s="44"/>
      <c r="O847" s="44"/>
      <c r="P847" s="44"/>
      <c r="Q847" s="44"/>
      <c r="R847" s="132"/>
      <c r="S847" s="44"/>
      <c r="T847" s="99"/>
      <c r="U847" s="99"/>
      <c r="V847" s="95"/>
      <c r="W847" s="44"/>
      <c r="X847" s="95"/>
      <c r="Y847" s="44"/>
      <c r="Z847" s="44"/>
      <c r="AA847" s="44"/>
      <c r="AB847" s="44"/>
      <c r="AC847" s="44"/>
      <c r="AD847" s="44"/>
      <c r="AE847" s="44"/>
      <c r="AF847" s="44"/>
      <c r="AG847" s="44"/>
      <c r="AH847" s="44"/>
      <c r="AI847" s="44"/>
      <c r="AJ847" s="44"/>
      <c r="AK847" s="44"/>
      <c r="AL847" s="44"/>
    </row>
    <row r="848">
      <c r="A848" s="128"/>
      <c r="B848" s="44"/>
      <c r="C848" s="129"/>
      <c r="D848" s="44"/>
      <c r="E848" s="130"/>
      <c r="F848" s="99"/>
      <c r="G848" s="44"/>
      <c r="H848" s="44"/>
      <c r="I848" s="44"/>
      <c r="J848" s="44"/>
      <c r="K848" s="44"/>
      <c r="L848" s="44"/>
      <c r="M848" s="44"/>
      <c r="N848" s="44"/>
      <c r="O848" s="44"/>
      <c r="P848" s="44"/>
      <c r="Q848" s="44"/>
      <c r="R848" s="132"/>
      <c r="S848" s="44"/>
      <c r="T848" s="99"/>
      <c r="U848" s="99"/>
      <c r="V848" s="95"/>
      <c r="W848" s="44"/>
      <c r="X848" s="95"/>
      <c r="Y848" s="44"/>
      <c r="Z848" s="44"/>
      <c r="AA848" s="44"/>
      <c r="AB848" s="44"/>
      <c r="AC848" s="44"/>
      <c r="AD848" s="44"/>
      <c r="AE848" s="44"/>
      <c r="AF848" s="44"/>
      <c r="AG848" s="44"/>
      <c r="AH848" s="44"/>
      <c r="AI848" s="44"/>
      <c r="AJ848" s="44"/>
      <c r="AK848" s="44"/>
      <c r="AL848" s="44"/>
    </row>
    <row r="849">
      <c r="A849" s="128"/>
      <c r="B849" s="44"/>
      <c r="C849" s="129"/>
      <c r="D849" s="44"/>
      <c r="E849" s="130"/>
      <c r="F849" s="99"/>
      <c r="G849" s="44"/>
      <c r="H849" s="44"/>
      <c r="I849" s="44"/>
      <c r="J849" s="44"/>
      <c r="K849" s="44"/>
      <c r="L849" s="44"/>
      <c r="M849" s="44"/>
      <c r="N849" s="44"/>
      <c r="O849" s="44"/>
      <c r="P849" s="44"/>
      <c r="Q849" s="44"/>
      <c r="R849" s="132"/>
      <c r="S849" s="44"/>
      <c r="T849" s="99"/>
      <c r="U849" s="99"/>
      <c r="V849" s="95"/>
      <c r="W849" s="44"/>
      <c r="X849" s="95"/>
      <c r="Y849" s="44"/>
      <c r="Z849" s="44"/>
      <c r="AA849" s="44"/>
      <c r="AB849" s="44"/>
      <c r="AC849" s="44"/>
      <c r="AD849" s="44"/>
      <c r="AE849" s="44"/>
      <c r="AF849" s="44"/>
      <c r="AG849" s="44"/>
      <c r="AH849" s="44"/>
      <c r="AI849" s="44"/>
      <c r="AJ849" s="44"/>
      <c r="AK849" s="44"/>
      <c r="AL849" s="44"/>
    </row>
    <row r="850">
      <c r="A850" s="128"/>
      <c r="B850" s="44"/>
      <c r="C850" s="129"/>
      <c r="D850" s="44"/>
      <c r="E850" s="130"/>
      <c r="F850" s="99"/>
      <c r="G850" s="44"/>
      <c r="H850" s="44"/>
      <c r="I850" s="44"/>
      <c r="J850" s="44"/>
      <c r="K850" s="44"/>
      <c r="L850" s="44"/>
      <c r="M850" s="44"/>
      <c r="N850" s="44"/>
      <c r="O850" s="44"/>
      <c r="P850" s="44"/>
      <c r="Q850" s="44"/>
      <c r="R850" s="132"/>
      <c r="S850" s="44"/>
      <c r="T850" s="99"/>
      <c r="U850" s="99"/>
      <c r="V850" s="95"/>
      <c r="W850" s="44"/>
      <c r="X850" s="95"/>
      <c r="Y850" s="44"/>
      <c r="Z850" s="44"/>
      <c r="AA850" s="44"/>
      <c r="AB850" s="44"/>
      <c r="AC850" s="44"/>
      <c r="AD850" s="44"/>
      <c r="AE850" s="44"/>
      <c r="AF850" s="44"/>
      <c r="AG850" s="44"/>
      <c r="AH850" s="44"/>
      <c r="AI850" s="44"/>
      <c r="AJ850" s="44"/>
      <c r="AK850" s="44"/>
      <c r="AL850" s="44"/>
    </row>
    <row r="851">
      <c r="A851" s="128"/>
      <c r="B851" s="44"/>
      <c r="C851" s="129"/>
      <c r="D851" s="44"/>
      <c r="E851" s="130"/>
      <c r="F851" s="99"/>
      <c r="G851" s="44"/>
      <c r="H851" s="44"/>
      <c r="I851" s="44"/>
      <c r="J851" s="44"/>
      <c r="K851" s="44"/>
      <c r="L851" s="44"/>
      <c r="M851" s="44"/>
      <c r="N851" s="44"/>
      <c r="O851" s="44"/>
      <c r="P851" s="44"/>
      <c r="Q851" s="44"/>
      <c r="R851" s="132"/>
      <c r="S851" s="44"/>
      <c r="T851" s="99"/>
      <c r="U851" s="99"/>
      <c r="V851" s="95"/>
      <c r="W851" s="44"/>
      <c r="X851" s="95"/>
      <c r="Y851" s="44"/>
      <c r="Z851" s="44"/>
      <c r="AA851" s="44"/>
      <c r="AB851" s="44"/>
      <c r="AC851" s="44"/>
      <c r="AD851" s="44"/>
      <c r="AE851" s="44"/>
      <c r="AF851" s="44"/>
      <c r="AG851" s="44"/>
      <c r="AH851" s="44"/>
      <c r="AI851" s="44"/>
      <c r="AJ851" s="44"/>
      <c r="AK851" s="44"/>
      <c r="AL851" s="44"/>
    </row>
    <row r="852">
      <c r="A852" s="128"/>
      <c r="B852" s="44"/>
      <c r="C852" s="129"/>
      <c r="D852" s="44"/>
      <c r="E852" s="130"/>
      <c r="F852" s="99"/>
      <c r="G852" s="44"/>
      <c r="H852" s="44"/>
      <c r="I852" s="44"/>
      <c r="J852" s="44"/>
      <c r="K852" s="44"/>
      <c r="L852" s="44"/>
      <c r="M852" s="44"/>
      <c r="N852" s="44"/>
      <c r="O852" s="44"/>
      <c r="P852" s="44"/>
      <c r="Q852" s="44"/>
      <c r="R852" s="132"/>
      <c r="S852" s="44"/>
      <c r="T852" s="99"/>
      <c r="U852" s="99"/>
      <c r="V852" s="95"/>
      <c r="W852" s="44"/>
      <c r="X852" s="95"/>
      <c r="Y852" s="44"/>
      <c r="Z852" s="44"/>
      <c r="AA852" s="44"/>
      <c r="AB852" s="44"/>
      <c r="AC852" s="44"/>
      <c r="AD852" s="44"/>
      <c r="AE852" s="44"/>
      <c r="AF852" s="44"/>
      <c r="AG852" s="44"/>
      <c r="AH852" s="44"/>
      <c r="AI852" s="44"/>
      <c r="AJ852" s="44"/>
      <c r="AK852" s="44"/>
      <c r="AL852" s="44"/>
    </row>
    <row r="853">
      <c r="A853" s="128"/>
      <c r="B853" s="44"/>
      <c r="C853" s="129"/>
      <c r="D853" s="44"/>
      <c r="E853" s="130"/>
      <c r="F853" s="99"/>
      <c r="G853" s="44"/>
      <c r="H853" s="44"/>
      <c r="I853" s="44"/>
      <c r="J853" s="44"/>
      <c r="K853" s="44"/>
      <c r="L853" s="44"/>
      <c r="M853" s="44"/>
      <c r="N853" s="44"/>
      <c r="O853" s="44"/>
      <c r="P853" s="44"/>
      <c r="Q853" s="44"/>
      <c r="R853" s="132"/>
      <c r="S853" s="44"/>
      <c r="T853" s="99"/>
      <c r="U853" s="99"/>
      <c r="V853" s="95"/>
      <c r="W853" s="44"/>
      <c r="X853" s="95"/>
      <c r="Y853" s="44"/>
      <c r="Z853" s="44"/>
      <c r="AA853" s="44"/>
      <c r="AB853" s="44"/>
      <c r="AC853" s="44"/>
      <c r="AD853" s="44"/>
      <c r="AE853" s="44"/>
      <c r="AF853" s="44"/>
      <c r="AG853" s="44"/>
      <c r="AH853" s="44"/>
      <c r="AI853" s="44"/>
      <c r="AJ853" s="44"/>
      <c r="AK853" s="44"/>
      <c r="AL853" s="44"/>
    </row>
    <row r="854">
      <c r="A854" s="128"/>
      <c r="B854" s="44"/>
      <c r="C854" s="129"/>
      <c r="D854" s="44"/>
      <c r="E854" s="130"/>
      <c r="F854" s="99"/>
      <c r="G854" s="44"/>
      <c r="H854" s="44"/>
      <c r="I854" s="44"/>
      <c r="J854" s="44"/>
      <c r="K854" s="44"/>
      <c r="L854" s="44"/>
      <c r="M854" s="44"/>
      <c r="N854" s="44"/>
      <c r="O854" s="44"/>
      <c r="P854" s="44"/>
      <c r="Q854" s="44"/>
      <c r="R854" s="132"/>
      <c r="S854" s="44"/>
      <c r="T854" s="99"/>
      <c r="U854" s="99"/>
      <c r="V854" s="95"/>
      <c r="W854" s="44"/>
      <c r="X854" s="95"/>
      <c r="Y854" s="44"/>
      <c r="Z854" s="44"/>
      <c r="AA854" s="44"/>
      <c r="AB854" s="44"/>
      <c r="AC854" s="44"/>
      <c r="AD854" s="44"/>
      <c r="AE854" s="44"/>
      <c r="AF854" s="44"/>
      <c r="AG854" s="44"/>
      <c r="AH854" s="44"/>
      <c r="AI854" s="44"/>
      <c r="AJ854" s="44"/>
      <c r="AK854" s="44"/>
      <c r="AL854" s="44"/>
    </row>
    <row r="855">
      <c r="A855" s="128"/>
      <c r="B855" s="44"/>
      <c r="C855" s="129"/>
      <c r="D855" s="44"/>
      <c r="E855" s="130"/>
      <c r="F855" s="99"/>
      <c r="G855" s="44"/>
      <c r="H855" s="44"/>
      <c r="I855" s="44"/>
      <c r="J855" s="44"/>
      <c r="K855" s="44"/>
      <c r="L855" s="44"/>
      <c r="M855" s="44"/>
      <c r="N855" s="44"/>
      <c r="O855" s="44"/>
      <c r="P855" s="44"/>
      <c r="Q855" s="44"/>
      <c r="R855" s="132"/>
      <c r="S855" s="44"/>
      <c r="T855" s="99"/>
      <c r="U855" s="99"/>
      <c r="V855" s="95"/>
      <c r="W855" s="44"/>
      <c r="X855" s="95"/>
      <c r="Y855" s="44"/>
      <c r="Z855" s="44"/>
      <c r="AA855" s="44"/>
      <c r="AB855" s="44"/>
      <c r="AC855" s="44"/>
      <c r="AD855" s="44"/>
      <c r="AE855" s="44"/>
      <c r="AF855" s="44"/>
      <c r="AG855" s="44"/>
      <c r="AH855" s="44"/>
      <c r="AI855" s="44"/>
      <c r="AJ855" s="44"/>
      <c r="AK855" s="44"/>
      <c r="AL855" s="44"/>
    </row>
    <row r="856">
      <c r="A856" s="128"/>
      <c r="B856" s="44"/>
      <c r="C856" s="129"/>
      <c r="D856" s="44"/>
      <c r="E856" s="130"/>
      <c r="F856" s="99"/>
      <c r="G856" s="44"/>
      <c r="H856" s="44"/>
      <c r="I856" s="44"/>
      <c r="J856" s="44"/>
      <c r="K856" s="44"/>
      <c r="L856" s="44"/>
      <c r="M856" s="44"/>
      <c r="N856" s="44"/>
      <c r="O856" s="44"/>
      <c r="P856" s="44"/>
      <c r="Q856" s="44"/>
      <c r="R856" s="132"/>
      <c r="S856" s="44"/>
      <c r="T856" s="99"/>
      <c r="U856" s="99"/>
      <c r="V856" s="95"/>
      <c r="W856" s="44"/>
      <c r="X856" s="95"/>
      <c r="Y856" s="44"/>
      <c r="Z856" s="44"/>
      <c r="AA856" s="44"/>
      <c r="AB856" s="44"/>
      <c r="AC856" s="44"/>
      <c r="AD856" s="44"/>
      <c r="AE856" s="44"/>
      <c r="AF856" s="44"/>
      <c r="AG856" s="44"/>
      <c r="AH856" s="44"/>
      <c r="AI856" s="44"/>
      <c r="AJ856" s="44"/>
      <c r="AK856" s="44"/>
      <c r="AL856" s="44"/>
    </row>
    <row r="857">
      <c r="A857" s="128"/>
      <c r="B857" s="44"/>
      <c r="C857" s="129"/>
      <c r="D857" s="44"/>
      <c r="E857" s="130"/>
      <c r="F857" s="99"/>
      <c r="G857" s="44"/>
      <c r="H857" s="44"/>
      <c r="I857" s="44"/>
      <c r="J857" s="44"/>
      <c r="K857" s="44"/>
      <c r="L857" s="44"/>
      <c r="M857" s="44"/>
      <c r="N857" s="44"/>
      <c r="O857" s="44"/>
      <c r="P857" s="44"/>
      <c r="Q857" s="44"/>
      <c r="R857" s="132"/>
      <c r="S857" s="44"/>
      <c r="T857" s="99"/>
      <c r="U857" s="99"/>
      <c r="V857" s="95"/>
      <c r="W857" s="44"/>
      <c r="X857" s="95"/>
      <c r="Y857" s="44"/>
      <c r="Z857" s="44"/>
      <c r="AA857" s="44"/>
      <c r="AB857" s="44"/>
      <c r="AC857" s="44"/>
      <c r="AD857" s="44"/>
      <c r="AE857" s="44"/>
      <c r="AF857" s="44"/>
      <c r="AG857" s="44"/>
      <c r="AH857" s="44"/>
      <c r="AI857" s="44"/>
      <c r="AJ857" s="44"/>
      <c r="AK857" s="44"/>
      <c r="AL857" s="44"/>
    </row>
    <row r="858">
      <c r="A858" s="128"/>
      <c r="B858" s="44"/>
      <c r="C858" s="129"/>
      <c r="D858" s="44"/>
      <c r="E858" s="130"/>
      <c r="F858" s="99"/>
      <c r="G858" s="44"/>
      <c r="H858" s="44"/>
      <c r="I858" s="44"/>
      <c r="J858" s="44"/>
      <c r="K858" s="44"/>
      <c r="L858" s="44"/>
      <c r="M858" s="44"/>
      <c r="N858" s="44"/>
      <c r="O858" s="44"/>
      <c r="P858" s="44"/>
      <c r="Q858" s="44"/>
      <c r="R858" s="132"/>
      <c r="S858" s="44"/>
      <c r="T858" s="99"/>
      <c r="U858" s="99"/>
      <c r="V858" s="95"/>
      <c r="W858" s="44"/>
      <c r="X858" s="95"/>
      <c r="Y858" s="44"/>
      <c r="Z858" s="44"/>
      <c r="AA858" s="44"/>
      <c r="AB858" s="44"/>
      <c r="AC858" s="44"/>
      <c r="AD858" s="44"/>
      <c r="AE858" s="44"/>
      <c r="AF858" s="44"/>
      <c r="AG858" s="44"/>
      <c r="AH858" s="44"/>
      <c r="AI858" s="44"/>
      <c r="AJ858" s="44"/>
      <c r="AK858" s="44"/>
      <c r="AL858" s="44"/>
    </row>
    <row r="859">
      <c r="A859" s="128"/>
      <c r="B859" s="44"/>
      <c r="C859" s="129"/>
      <c r="D859" s="44"/>
      <c r="E859" s="130"/>
      <c r="F859" s="99"/>
      <c r="G859" s="44"/>
      <c r="H859" s="44"/>
      <c r="I859" s="44"/>
      <c r="J859" s="44"/>
      <c r="K859" s="44"/>
      <c r="L859" s="44"/>
      <c r="M859" s="44"/>
      <c r="N859" s="44"/>
      <c r="O859" s="44"/>
      <c r="P859" s="44"/>
      <c r="Q859" s="44"/>
      <c r="R859" s="132"/>
      <c r="S859" s="44"/>
      <c r="T859" s="99"/>
      <c r="U859" s="99"/>
      <c r="V859" s="95"/>
      <c r="W859" s="44"/>
      <c r="X859" s="95"/>
      <c r="Y859" s="44"/>
      <c r="Z859" s="44"/>
      <c r="AA859" s="44"/>
      <c r="AB859" s="44"/>
      <c r="AC859" s="44"/>
      <c r="AD859" s="44"/>
      <c r="AE859" s="44"/>
      <c r="AF859" s="44"/>
      <c r="AG859" s="44"/>
      <c r="AH859" s="44"/>
      <c r="AI859" s="44"/>
      <c r="AJ859" s="44"/>
      <c r="AK859" s="44"/>
      <c r="AL859" s="44"/>
    </row>
    <row r="860">
      <c r="A860" s="128"/>
      <c r="B860" s="44"/>
      <c r="C860" s="129"/>
      <c r="D860" s="44"/>
      <c r="E860" s="130"/>
      <c r="F860" s="99"/>
      <c r="G860" s="44"/>
      <c r="H860" s="44"/>
      <c r="I860" s="44"/>
      <c r="J860" s="44"/>
      <c r="K860" s="44"/>
      <c r="L860" s="44"/>
      <c r="M860" s="44"/>
      <c r="N860" s="44"/>
      <c r="O860" s="44"/>
      <c r="P860" s="44"/>
      <c r="Q860" s="44"/>
      <c r="R860" s="132"/>
      <c r="S860" s="44"/>
      <c r="T860" s="99"/>
      <c r="U860" s="99"/>
      <c r="V860" s="95"/>
      <c r="W860" s="44"/>
      <c r="X860" s="95"/>
      <c r="Y860" s="44"/>
      <c r="Z860" s="44"/>
      <c r="AA860" s="44"/>
      <c r="AB860" s="44"/>
      <c r="AC860" s="44"/>
      <c r="AD860" s="44"/>
      <c r="AE860" s="44"/>
      <c r="AF860" s="44"/>
      <c r="AG860" s="44"/>
      <c r="AH860" s="44"/>
      <c r="AI860" s="44"/>
      <c r="AJ860" s="44"/>
      <c r="AK860" s="44"/>
      <c r="AL860" s="44"/>
    </row>
    <row r="861">
      <c r="A861" s="128"/>
      <c r="B861" s="44"/>
      <c r="C861" s="129"/>
      <c r="D861" s="44"/>
      <c r="E861" s="130"/>
      <c r="F861" s="99"/>
      <c r="G861" s="44"/>
      <c r="H861" s="44"/>
      <c r="I861" s="44"/>
      <c r="J861" s="44"/>
      <c r="K861" s="44"/>
      <c r="L861" s="44"/>
      <c r="M861" s="44"/>
      <c r="N861" s="44"/>
      <c r="O861" s="44"/>
      <c r="P861" s="44"/>
      <c r="Q861" s="44"/>
      <c r="R861" s="132"/>
      <c r="S861" s="44"/>
      <c r="T861" s="99"/>
      <c r="U861" s="99"/>
      <c r="V861" s="95"/>
      <c r="W861" s="44"/>
      <c r="X861" s="95"/>
      <c r="Y861" s="44"/>
      <c r="Z861" s="44"/>
      <c r="AA861" s="44"/>
      <c r="AB861" s="44"/>
      <c r="AC861" s="44"/>
      <c r="AD861" s="44"/>
      <c r="AE861" s="44"/>
      <c r="AF861" s="44"/>
      <c r="AG861" s="44"/>
      <c r="AH861" s="44"/>
      <c r="AI861" s="44"/>
      <c r="AJ861" s="44"/>
      <c r="AK861" s="44"/>
      <c r="AL861" s="44"/>
    </row>
    <row r="862">
      <c r="A862" s="128"/>
      <c r="B862" s="44"/>
      <c r="C862" s="129"/>
      <c r="D862" s="44"/>
      <c r="E862" s="130"/>
      <c r="F862" s="99"/>
      <c r="G862" s="44"/>
      <c r="H862" s="44"/>
      <c r="I862" s="44"/>
      <c r="J862" s="44"/>
      <c r="K862" s="44"/>
      <c r="L862" s="44"/>
      <c r="M862" s="44"/>
      <c r="N862" s="44"/>
      <c r="O862" s="44"/>
      <c r="P862" s="44"/>
      <c r="Q862" s="44"/>
      <c r="R862" s="132"/>
      <c r="S862" s="44"/>
      <c r="T862" s="99"/>
      <c r="U862" s="99"/>
      <c r="V862" s="95"/>
      <c r="W862" s="44"/>
      <c r="X862" s="95"/>
      <c r="Y862" s="44"/>
      <c r="Z862" s="44"/>
      <c r="AA862" s="44"/>
      <c r="AB862" s="44"/>
      <c r="AC862" s="44"/>
      <c r="AD862" s="44"/>
      <c r="AE862" s="44"/>
      <c r="AF862" s="44"/>
      <c r="AG862" s="44"/>
      <c r="AH862" s="44"/>
      <c r="AI862" s="44"/>
      <c r="AJ862" s="44"/>
      <c r="AK862" s="44"/>
      <c r="AL862" s="44"/>
    </row>
    <row r="863">
      <c r="A863" s="128"/>
      <c r="B863" s="44"/>
      <c r="C863" s="129"/>
      <c r="D863" s="44"/>
      <c r="E863" s="130"/>
      <c r="F863" s="99"/>
      <c r="G863" s="44"/>
      <c r="H863" s="44"/>
      <c r="I863" s="44"/>
      <c r="J863" s="44"/>
      <c r="K863" s="44"/>
      <c r="L863" s="44"/>
      <c r="M863" s="44"/>
      <c r="N863" s="44"/>
      <c r="O863" s="44"/>
      <c r="P863" s="44"/>
      <c r="Q863" s="44"/>
      <c r="R863" s="132"/>
      <c r="S863" s="44"/>
      <c r="T863" s="99"/>
      <c r="U863" s="99"/>
      <c r="V863" s="95"/>
      <c r="W863" s="44"/>
      <c r="X863" s="95"/>
      <c r="Y863" s="44"/>
      <c r="Z863" s="44"/>
      <c r="AA863" s="44"/>
      <c r="AB863" s="44"/>
      <c r="AC863" s="44"/>
      <c r="AD863" s="44"/>
      <c r="AE863" s="44"/>
      <c r="AF863" s="44"/>
      <c r="AG863" s="44"/>
      <c r="AH863" s="44"/>
      <c r="AI863" s="44"/>
      <c r="AJ863" s="44"/>
      <c r="AK863" s="44"/>
      <c r="AL863" s="44"/>
    </row>
    <row r="864">
      <c r="A864" s="128"/>
      <c r="B864" s="44"/>
      <c r="C864" s="129"/>
      <c r="D864" s="44"/>
      <c r="E864" s="130"/>
      <c r="F864" s="99"/>
      <c r="G864" s="44"/>
      <c r="H864" s="44"/>
      <c r="I864" s="44"/>
      <c r="J864" s="44"/>
      <c r="K864" s="44"/>
      <c r="L864" s="44"/>
      <c r="M864" s="44"/>
      <c r="N864" s="44"/>
      <c r="O864" s="44"/>
      <c r="P864" s="44"/>
      <c r="Q864" s="44"/>
      <c r="R864" s="132"/>
      <c r="S864" s="44"/>
      <c r="T864" s="99"/>
      <c r="U864" s="99"/>
      <c r="V864" s="95"/>
      <c r="W864" s="44"/>
      <c r="X864" s="95"/>
      <c r="Y864" s="44"/>
      <c r="Z864" s="44"/>
      <c r="AA864" s="44"/>
      <c r="AB864" s="44"/>
      <c r="AC864" s="44"/>
      <c r="AD864" s="44"/>
      <c r="AE864" s="44"/>
      <c r="AF864" s="44"/>
      <c r="AG864" s="44"/>
      <c r="AH864" s="44"/>
      <c r="AI864" s="44"/>
      <c r="AJ864" s="44"/>
      <c r="AK864" s="44"/>
      <c r="AL864" s="44"/>
    </row>
    <row r="865">
      <c r="A865" s="128"/>
      <c r="B865" s="44"/>
      <c r="C865" s="129"/>
      <c r="D865" s="44"/>
      <c r="E865" s="130"/>
      <c r="F865" s="99"/>
      <c r="G865" s="44"/>
      <c r="H865" s="44"/>
      <c r="I865" s="44"/>
      <c r="J865" s="44"/>
      <c r="K865" s="44"/>
      <c r="L865" s="44"/>
      <c r="M865" s="44"/>
      <c r="N865" s="44"/>
      <c r="O865" s="44"/>
      <c r="P865" s="44"/>
      <c r="Q865" s="44"/>
      <c r="R865" s="132"/>
      <c r="S865" s="44"/>
      <c r="T865" s="99"/>
      <c r="U865" s="99"/>
      <c r="V865" s="95"/>
      <c r="W865" s="44"/>
      <c r="X865" s="95"/>
      <c r="Y865" s="44"/>
      <c r="Z865" s="44"/>
      <c r="AA865" s="44"/>
      <c r="AB865" s="44"/>
      <c r="AC865" s="44"/>
      <c r="AD865" s="44"/>
      <c r="AE865" s="44"/>
      <c r="AF865" s="44"/>
      <c r="AG865" s="44"/>
      <c r="AH865" s="44"/>
      <c r="AI865" s="44"/>
      <c r="AJ865" s="44"/>
      <c r="AK865" s="44"/>
      <c r="AL865" s="44"/>
    </row>
    <row r="866">
      <c r="A866" s="128"/>
      <c r="B866" s="44"/>
      <c r="C866" s="129"/>
      <c r="D866" s="44"/>
      <c r="E866" s="130"/>
      <c r="F866" s="99"/>
      <c r="G866" s="44"/>
      <c r="H866" s="44"/>
      <c r="I866" s="44"/>
      <c r="J866" s="44"/>
      <c r="K866" s="44"/>
      <c r="L866" s="44"/>
      <c r="M866" s="44"/>
      <c r="N866" s="44"/>
      <c r="O866" s="44"/>
      <c r="P866" s="44"/>
      <c r="Q866" s="44"/>
      <c r="R866" s="132"/>
      <c r="S866" s="44"/>
      <c r="T866" s="99"/>
      <c r="U866" s="99"/>
      <c r="V866" s="95"/>
      <c r="W866" s="44"/>
      <c r="X866" s="95"/>
      <c r="Y866" s="44"/>
      <c r="Z866" s="44"/>
      <c r="AA866" s="44"/>
      <c r="AB866" s="44"/>
      <c r="AC866" s="44"/>
      <c r="AD866" s="44"/>
      <c r="AE866" s="44"/>
      <c r="AF866" s="44"/>
      <c r="AG866" s="44"/>
      <c r="AH866" s="44"/>
      <c r="AI866" s="44"/>
      <c r="AJ866" s="44"/>
      <c r="AK866" s="44"/>
      <c r="AL866" s="44"/>
    </row>
    <row r="867">
      <c r="A867" s="128"/>
      <c r="B867" s="44"/>
      <c r="C867" s="129"/>
      <c r="D867" s="44"/>
      <c r="E867" s="130"/>
      <c r="F867" s="99"/>
      <c r="G867" s="44"/>
      <c r="H867" s="44"/>
      <c r="I867" s="44"/>
      <c r="J867" s="44"/>
      <c r="K867" s="44"/>
      <c r="L867" s="44"/>
      <c r="M867" s="44"/>
      <c r="N867" s="44"/>
      <c r="O867" s="44"/>
      <c r="P867" s="44"/>
      <c r="Q867" s="44"/>
      <c r="R867" s="132"/>
      <c r="S867" s="44"/>
      <c r="T867" s="99"/>
      <c r="U867" s="99"/>
      <c r="V867" s="95"/>
      <c r="W867" s="44"/>
      <c r="X867" s="95"/>
      <c r="Y867" s="44"/>
      <c r="Z867" s="44"/>
      <c r="AA867" s="44"/>
      <c r="AB867" s="44"/>
      <c r="AC867" s="44"/>
      <c r="AD867" s="44"/>
      <c r="AE867" s="44"/>
      <c r="AF867" s="44"/>
      <c r="AG867" s="44"/>
      <c r="AH867" s="44"/>
      <c r="AI867" s="44"/>
      <c r="AJ867" s="44"/>
      <c r="AK867" s="44"/>
      <c r="AL867" s="44"/>
    </row>
    <row r="868">
      <c r="A868" s="128"/>
      <c r="B868" s="44"/>
      <c r="C868" s="129"/>
      <c r="D868" s="44"/>
      <c r="E868" s="130"/>
      <c r="F868" s="99"/>
      <c r="G868" s="44"/>
      <c r="H868" s="44"/>
      <c r="I868" s="44"/>
      <c r="J868" s="44"/>
      <c r="K868" s="44"/>
      <c r="L868" s="44"/>
      <c r="M868" s="44"/>
      <c r="N868" s="44"/>
      <c r="O868" s="44"/>
      <c r="P868" s="44"/>
      <c r="Q868" s="44"/>
      <c r="R868" s="132"/>
      <c r="S868" s="44"/>
      <c r="T868" s="99"/>
      <c r="U868" s="99"/>
      <c r="V868" s="95"/>
      <c r="W868" s="44"/>
      <c r="X868" s="95"/>
      <c r="Y868" s="44"/>
      <c r="Z868" s="44"/>
      <c r="AA868" s="44"/>
      <c r="AB868" s="44"/>
      <c r="AC868" s="44"/>
      <c r="AD868" s="44"/>
      <c r="AE868" s="44"/>
      <c r="AF868" s="44"/>
      <c r="AG868" s="44"/>
      <c r="AH868" s="44"/>
      <c r="AI868" s="44"/>
      <c r="AJ868" s="44"/>
      <c r="AK868" s="44"/>
      <c r="AL868" s="44"/>
    </row>
    <row r="869">
      <c r="A869" s="128"/>
      <c r="B869" s="44"/>
      <c r="C869" s="129"/>
      <c r="D869" s="44"/>
      <c r="E869" s="130"/>
      <c r="F869" s="99"/>
      <c r="G869" s="44"/>
      <c r="H869" s="44"/>
      <c r="I869" s="44"/>
      <c r="J869" s="44"/>
      <c r="K869" s="44"/>
      <c r="L869" s="44"/>
      <c r="M869" s="44"/>
      <c r="N869" s="44"/>
      <c r="O869" s="44"/>
      <c r="P869" s="44"/>
      <c r="Q869" s="44"/>
      <c r="R869" s="132"/>
      <c r="S869" s="44"/>
      <c r="T869" s="99"/>
      <c r="U869" s="99"/>
      <c r="V869" s="95"/>
      <c r="W869" s="44"/>
      <c r="X869" s="95"/>
      <c r="Y869" s="44"/>
      <c r="Z869" s="44"/>
      <c r="AA869" s="44"/>
      <c r="AB869" s="44"/>
      <c r="AC869" s="44"/>
      <c r="AD869" s="44"/>
      <c r="AE869" s="44"/>
      <c r="AF869" s="44"/>
      <c r="AG869" s="44"/>
      <c r="AH869" s="44"/>
      <c r="AI869" s="44"/>
      <c r="AJ869" s="44"/>
      <c r="AK869" s="44"/>
      <c r="AL869" s="44"/>
    </row>
    <row r="870">
      <c r="A870" s="128"/>
      <c r="B870" s="44"/>
      <c r="C870" s="129"/>
      <c r="D870" s="44"/>
      <c r="E870" s="130"/>
      <c r="F870" s="99"/>
      <c r="G870" s="44"/>
      <c r="H870" s="44"/>
      <c r="I870" s="44"/>
      <c r="J870" s="44"/>
      <c r="K870" s="44"/>
      <c r="L870" s="44"/>
      <c r="M870" s="44"/>
      <c r="N870" s="44"/>
      <c r="O870" s="44"/>
      <c r="P870" s="44"/>
      <c r="Q870" s="44"/>
      <c r="R870" s="132"/>
      <c r="S870" s="44"/>
      <c r="T870" s="99"/>
      <c r="U870" s="99"/>
      <c r="V870" s="95"/>
      <c r="W870" s="44"/>
      <c r="X870" s="95"/>
      <c r="Y870" s="44"/>
      <c r="Z870" s="44"/>
      <c r="AA870" s="44"/>
      <c r="AB870" s="44"/>
      <c r="AC870" s="44"/>
      <c r="AD870" s="44"/>
      <c r="AE870" s="44"/>
      <c r="AF870" s="44"/>
      <c r="AG870" s="44"/>
      <c r="AH870" s="44"/>
      <c r="AI870" s="44"/>
      <c r="AJ870" s="44"/>
      <c r="AK870" s="44"/>
      <c r="AL870" s="44"/>
    </row>
    <row r="871">
      <c r="A871" s="128"/>
      <c r="B871" s="44"/>
      <c r="C871" s="129"/>
      <c r="D871" s="44"/>
      <c r="E871" s="130"/>
      <c r="F871" s="99"/>
      <c r="G871" s="44"/>
      <c r="H871" s="44"/>
      <c r="I871" s="44"/>
      <c r="J871" s="44"/>
      <c r="K871" s="44"/>
      <c r="L871" s="44"/>
      <c r="M871" s="44"/>
      <c r="N871" s="44"/>
      <c r="O871" s="44"/>
      <c r="P871" s="44"/>
      <c r="Q871" s="44"/>
      <c r="R871" s="132"/>
      <c r="S871" s="44"/>
      <c r="T871" s="99"/>
      <c r="U871" s="99"/>
      <c r="V871" s="95"/>
      <c r="W871" s="44"/>
      <c r="X871" s="95"/>
      <c r="Y871" s="44"/>
      <c r="Z871" s="44"/>
      <c r="AA871" s="44"/>
      <c r="AB871" s="44"/>
      <c r="AC871" s="44"/>
      <c r="AD871" s="44"/>
      <c r="AE871" s="44"/>
      <c r="AF871" s="44"/>
      <c r="AG871" s="44"/>
      <c r="AH871" s="44"/>
      <c r="AI871" s="44"/>
      <c r="AJ871" s="44"/>
      <c r="AK871" s="44"/>
      <c r="AL871" s="44"/>
    </row>
    <row r="872">
      <c r="A872" s="128"/>
      <c r="B872" s="44"/>
      <c r="C872" s="129"/>
      <c r="D872" s="44"/>
      <c r="E872" s="130"/>
      <c r="F872" s="99"/>
      <c r="G872" s="44"/>
      <c r="H872" s="44"/>
      <c r="I872" s="44"/>
      <c r="J872" s="44"/>
      <c r="K872" s="44"/>
      <c r="L872" s="44"/>
      <c r="M872" s="44"/>
      <c r="N872" s="44"/>
      <c r="O872" s="44"/>
      <c r="P872" s="44"/>
      <c r="Q872" s="44"/>
      <c r="R872" s="132"/>
      <c r="S872" s="44"/>
      <c r="T872" s="99"/>
      <c r="U872" s="99"/>
      <c r="V872" s="95"/>
      <c r="W872" s="44"/>
      <c r="X872" s="95"/>
      <c r="Y872" s="44"/>
      <c r="Z872" s="44"/>
      <c r="AA872" s="44"/>
      <c r="AB872" s="44"/>
      <c r="AC872" s="44"/>
      <c r="AD872" s="44"/>
      <c r="AE872" s="44"/>
      <c r="AF872" s="44"/>
      <c r="AG872" s="44"/>
      <c r="AH872" s="44"/>
      <c r="AI872" s="44"/>
      <c r="AJ872" s="44"/>
      <c r="AK872" s="44"/>
      <c r="AL872" s="44"/>
    </row>
    <row r="873">
      <c r="A873" s="128"/>
      <c r="B873" s="44"/>
      <c r="C873" s="129"/>
      <c r="D873" s="44"/>
      <c r="E873" s="130"/>
      <c r="F873" s="99"/>
      <c r="G873" s="44"/>
      <c r="H873" s="44"/>
      <c r="I873" s="44"/>
      <c r="J873" s="44"/>
      <c r="K873" s="44"/>
      <c r="L873" s="44"/>
      <c r="M873" s="44"/>
      <c r="N873" s="44"/>
      <c r="O873" s="44"/>
      <c r="P873" s="44"/>
      <c r="Q873" s="44"/>
      <c r="R873" s="132"/>
      <c r="S873" s="44"/>
      <c r="T873" s="99"/>
      <c r="U873" s="99"/>
      <c r="V873" s="95"/>
      <c r="W873" s="44"/>
      <c r="X873" s="95"/>
      <c r="Y873" s="44"/>
      <c r="Z873" s="44"/>
      <c r="AA873" s="44"/>
      <c r="AB873" s="44"/>
      <c r="AC873" s="44"/>
      <c r="AD873" s="44"/>
      <c r="AE873" s="44"/>
      <c r="AF873" s="44"/>
      <c r="AG873" s="44"/>
      <c r="AH873" s="44"/>
      <c r="AI873" s="44"/>
      <c r="AJ873" s="44"/>
      <c r="AK873" s="44"/>
      <c r="AL873" s="44"/>
    </row>
    <row r="874">
      <c r="A874" s="128"/>
      <c r="B874" s="44"/>
      <c r="C874" s="129"/>
      <c r="D874" s="44"/>
      <c r="E874" s="130"/>
      <c r="F874" s="99"/>
      <c r="G874" s="44"/>
      <c r="H874" s="44"/>
      <c r="I874" s="44"/>
      <c r="J874" s="44"/>
      <c r="K874" s="44"/>
      <c r="L874" s="44"/>
      <c r="M874" s="44"/>
      <c r="N874" s="44"/>
      <c r="O874" s="44"/>
      <c r="P874" s="44"/>
      <c r="Q874" s="44"/>
      <c r="R874" s="132"/>
      <c r="S874" s="44"/>
      <c r="T874" s="99"/>
      <c r="U874" s="99"/>
      <c r="V874" s="95"/>
      <c r="W874" s="44"/>
      <c r="X874" s="95"/>
      <c r="Y874" s="44"/>
      <c r="Z874" s="44"/>
      <c r="AA874" s="44"/>
      <c r="AB874" s="44"/>
      <c r="AC874" s="44"/>
      <c r="AD874" s="44"/>
      <c r="AE874" s="44"/>
      <c r="AF874" s="44"/>
      <c r="AG874" s="44"/>
      <c r="AH874" s="44"/>
      <c r="AI874" s="44"/>
      <c r="AJ874" s="44"/>
      <c r="AK874" s="44"/>
      <c r="AL874" s="44"/>
    </row>
    <row r="875">
      <c r="A875" s="128"/>
      <c r="B875" s="44"/>
      <c r="C875" s="129"/>
      <c r="D875" s="44"/>
      <c r="E875" s="130"/>
      <c r="F875" s="99"/>
      <c r="G875" s="44"/>
      <c r="H875" s="44"/>
      <c r="I875" s="44"/>
      <c r="J875" s="44"/>
      <c r="K875" s="44"/>
      <c r="L875" s="44"/>
      <c r="M875" s="44"/>
      <c r="N875" s="44"/>
      <c r="O875" s="44"/>
      <c r="P875" s="44"/>
      <c r="Q875" s="44"/>
      <c r="R875" s="132"/>
      <c r="S875" s="44"/>
      <c r="T875" s="99"/>
      <c r="U875" s="99"/>
      <c r="V875" s="95"/>
      <c r="W875" s="44"/>
      <c r="X875" s="95"/>
      <c r="Y875" s="44"/>
      <c r="Z875" s="44"/>
      <c r="AA875" s="44"/>
      <c r="AB875" s="44"/>
      <c r="AC875" s="44"/>
      <c r="AD875" s="44"/>
      <c r="AE875" s="44"/>
      <c r="AF875" s="44"/>
      <c r="AG875" s="44"/>
      <c r="AH875" s="44"/>
      <c r="AI875" s="44"/>
      <c r="AJ875" s="44"/>
      <c r="AK875" s="44"/>
      <c r="AL875" s="44"/>
    </row>
    <row r="876">
      <c r="A876" s="128"/>
      <c r="B876" s="44"/>
      <c r="C876" s="129"/>
      <c r="D876" s="44"/>
      <c r="E876" s="130"/>
      <c r="F876" s="99"/>
      <c r="G876" s="44"/>
      <c r="H876" s="44"/>
      <c r="I876" s="44"/>
      <c r="J876" s="44"/>
      <c r="K876" s="44"/>
      <c r="L876" s="44"/>
      <c r="M876" s="44"/>
      <c r="N876" s="44"/>
      <c r="O876" s="44"/>
      <c r="P876" s="44"/>
      <c r="Q876" s="44"/>
      <c r="R876" s="132"/>
      <c r="S876" s="44"/>
      <c r="T876" s="99"/>
      <c r="U876" s="99"/>
      <c r="V876" s="95"/>
      <c r="W876" s="44"/>
      <c r="X876" s="95"/>
      <c r="Y876" s="44"/>
      <c r="Z876" s="44"/>
      <c r="AA876" s="44"/>
      <c r="AB876" s="44"/>
      <c r="AC876" s="44"/>
      <c r="AD876" s="44"/>
      <c r="AE876" s="44"/>
      <c r="AF876" s="44"/>
      <c r="AG876" s="44"/>
      <c r="AH876" s="44"/>
      <c r="AI876" s="44"/>
      <c r="AJ876" s="44"/>
      <c r="AK876" s="44"/>
      <c r="AL876" s="44"/>
    </row>
    <row r="877">
      <c r="A877" s="128"/>
      <c r="B877" s="44"/>
      <c r="C877" s="129"/>
      <c r="D877" s="44"/>
      <c r="E877" s="130"/>
      <c r="F877" s="99"/>
      <c r="G877" s="44"/>
      <c r="H877" s="44"/>
      <c r="I877" s="44"/>
      <c r="J877" s="44"/>
      <c r="K877" s="44"/>
      <c r="L877" s="44"/>
      <c r="M877" s="44"/>
      <c r="N877" s="44"/>
      <c r="O877" s="44"/>
      <c r="P877" s="44"/>
      <c r="Q877" s="44"/>
      <c r="R877" s="132"/>
      <c r="S877" s="44"/>
      <c r="T877" s="99"/>
      <c r="U877" s="99"/>
      <c r="V877" s="95"/>
      <c r="W877" s="44"/>
      <c r="X877" s="95"/>
      <c r="Y877" s="44"/>
      <c r="Z877" s="44"/>
      <c r="AA877" s="44"/>
      <c r="AB877" s="44"/>
      <c r="AC877" s="44"/>
      <c r="AD877" s="44"/>
      <c r="AE877" s="44"/>
      <c r="AF877" s="44"/>
      <c r="AG877" s="44"/>
      <c r="AH877" s="44"/>
      <c r="AI877" s="44"/>
      <c r="AJ877" s="44"/>
      <c r="AK877" s="44"/>
      <c r="AL877" s="44"/>
    </row>
    <row r="878">
      <c r="A878" s="128"/>
      <c r="B878" s="44"/>
      <c r="C878" s="129"/>
      <c r="D878" s="44"/>
      <c r="E878" s="130"/>
      <c r="F878" s="99"/>
      <c r="G878" s="44"/>
      <c r="H878" s="44"/>
      <c r="I878" s="44"/>
      <c r="J878" s="44"/>
      <c r="K878" s="44"/>
      <c r="L878" s="44"/>
      <c r="M878" s="44"/>
      <c r="N878" s="44"/>
      <c r="O878" s="44"/>
      <c r="P878" s="44"/>
      <c r="Q878" s="44"/>
      <c r="R878" s="132"/>
      <c r="S878" s="44"/>
      <c r="T878" s="99"/>
      <c r="U878" s="99"/>
      <c r="V878" s="95"/>
      <c r="W878" s="44"/>
      <c r="X878" s="95"/>
      <c r="Y878" s="44"/>
      <c r="Z878" s="44"/>
      <c r="AA878" s="44"/>
      <c r="AB878" s="44"/>
      <c r="AC878" s="44"/>
      <c r="AD878" s="44"/>
      <c r="AE878" s="44"/>
      <c r="AF878" s="44"/>
      <c r="AG878" s="44"/>
      <c r="AH878" s="44"/>
      <c r="AI878" s="44"/>
      <c r="AJ878" s="44"/>
      <c r="AK878" s="44"/>
      <c r="AL878" s="44"/>
    </row>
    <row r="879">
      <c r="A879" s="128"/>
      <c r="B879" s="44"/>
      <c r="C879" s="129"/>
      <c r="D879" s="44"/>
      <c r="E879" s="130"/>
      <c r="F879" s="99"/>
      <c r="G879" s="44"/>
      <c r="H879" s="44"/>
      <c r="I879" s="44"/>
      <c r="J879" s="44"/>
      <c r="K879" s="44"/>
      <c r="L879" s="44"/>
      <c r="M879" s="44"/>
      <c r="N879" s="44"/>
      <c r="O879" s="44"/>
      <c r="P879" s="44"/>
      <c r="Q879" s="44"/>
      <c r="R879" s="132"/>
      <c r="S879" s="44"/>
      <c r="T879" s="99"/>
      <c r="U879" s="99"/>
      <c r="V879" s="95"/>
      <c r="W879" s="44"/>
      <c r="X879" s="95"/>
      <c r="Y879" s="44"/>
      <c r="Z879" s="44"/>
      <c r="AA879" s="44"/>
      <c r="AB879" s="44"/>
      <c r="AC879" s="44"/>
      <c r="AD879" s="44"/>
      <c r="AE879" s="44"/>
      <c r="AF879" s="44"/>
      <c r="AG879" s="44"/>
      <c r="AH879" s="44"/>
      <c r="AI879" s="44"/>
      <c r="AJ879" s="44"/>
      <c r="AK879" s="44"/>
      <c r="AL879" s="44"/>
    </row>
    <row r="880">
      <c r="A880" s="128"/>
      <c r="B880" s="44"/>
      <c r="C880" s="129"/>
      <c r="D880" s="44"/>
      <c r="E880" s="130"/>
      <c r="F880" s="99"/>
      <c r="G880" s="44"/>
      <c r="H880" s="44"/>
      <c r="I880" s="44"/>
      <c r="J880" s="44"/>
      <c r="K880" s="44"/>
      <c r="L880" s="44"/>
      <c r="M880" s="44"/>
      <c r="N880" s="44"/>
      <c r="O880" s="44"/>
      <c r="P880" s="44"/>
      <c r="Q880" s="44"/>
      <c r="R880" s="132"/>
      <c r="S880" s="44"/>
      <c r="T880" s="99"/>
      <c r="U880" s="99"/>
      <c r="V880" s="95"/>
      <c r="W880" s="44"/>
      <c r="X880" s="95"/>
      <c r="Y880" s="44"/>
      <c r="Z880" s="44"/>
      <c r="AA880" s="44"/>
      <c r="AB880" s="44"/>
      <c r="AC880" s="44"/>
      <c r="AD880" s="44"/>
      <c r="AE880" s="44"/>
      <c r="AF880" s="44"/>
      <c r="AG880" s="44"/>
      <c r="AH880" s="44"/>
      <c r="AI880" s="44"/>
      <c r="AJ880" s="44"/>
      <c r="AK880" s="44"/>
      <c r="AL880" s="44"/>
    </row>
    <row r="881">
      <c r="A881" s="128"/>
      <c r="B881" s="44"/>
      <c r="C881" s="129"/>
      <c r="D881" s="44"/>
      <c r="E881" s="130"/>
      <c r="F881" s="99"/>
      <c r="G881" s="44"/>
      <c r="H881" s="44"/>
      <c r="I881" s="44"/>
      <c r="J881" s="44"/>
      <c r="K881" s="44"/>
      <c r="L881" s="44"/>
      <c r="M881" s="44"/>
      <c r="N881" s="44"/>
      <c r="O881" s="44"/>
      <c r="P881" s="44"/>
      <c r="Q881" s="44"/>
      <c r="R881" s="132"/>
      <c r="S881" s="44"/>
      <c r="T881" s="99"/>
      <c r="U881" s="99"/>
      <c r="V881" s="95"/>
      <c r="W881" s="44"/>
      <c r="X881" s="95"/>
      <c r="Y881" s="44"/>
      <c r="Z881" s="44"/>
      <c r="AA881" s="44"/>
      <c r="AB881" s="44"/>
      <c r="AC881" s="44"/>
      <c r="AD881" s="44"/>
      <c r="AE881" s="44"/>
      <c r="AF881" s="44"/>
      <c r="AG881" s="44"/>
      <c r="AH881" s="44"/>
      <c r="AI881" s="44"/>
      <c r="AJ881" s="44"/>
      <c r="AK881" s="44"/>
      <c r="AL881" s="44"/>
    </row>
    <row r="882">
      <c r="A882" s="128"/>
      <c r="B882" s="44"/>
      <c r="C882" s="129"/>
      <c r="D882" s="44"/>
      <c r="E882" s="130"/>
      <c r="F882" s="99"/>
      <c r="G882" s="44"/>
      <c r="H882" s="44"/>
      <c r="I882" s="44"/>
      <c r="J882" s="44"/>
      <c r="K882" s="44"/>
      <c r="L882" s="44"/>
      <c r="M882" s="44"/>
      <c r="N882" s="44"/>
      <c r="O882" s="44"/>
      <c r="P882" s="44"/>
      <c r="Q882" s="44"/>
      <c r="R882" s="132"/>
      <c r="S882" s="44"/>
      <c r="T882" s="99"/>
      <c r="U882" s="99"/>
      <c r="V882" s="95"/>
      <c r="W882" s="44"/>
      <c r="X882" s="95"/>
      <c r="Y882" s="44"/>
      <c r="Z882" s="44"/>
      <c r="AA882" s="44"/>
      <c r="AB882" s="44"/>
      <c r="AC882" s="44"/>
      <c r="AD882" s="44"/>
      <c r="AE882" s="44"/>
      <c r="AF882" s="44"/>
      <c r="AG882" s="44"/>
      <c r="AH882" s="44"/>
      <c r="AI882" s="44"/>
      <c r="AJ882" s="44"/>
      <c r="AK882" s="44"/>
      <c r="AL882" s="44"/>
    </row>
    <row r="883">
      <c r="A883" s="128"/>
      <c r="B883" s="44"/>
      <c r="C883" s="129"/>
      <c r="D883" s="44"/>
      <c r="E883" s="130"/>
      <c r="F883" s="99"/>
      <c r="G883" s="44"/>
      <c r="H883" s="44"/>
      <c r="I883" s="44"/>
      <c r="J883" s="44"/>
      <c r="K883" s="44"/>
      <c r="L883" s="44"/>
      <c r="M883" s="44"/>
      <c r="N883" s="44"/>
      <c r="O883" s="44"/>
      <c r="P883" s="44"/>
      <c r="Q883" s="44"/>
      <c r="R883" s="132"/>
      <c r="S883" s="44"/>
      <c r="T883" s="99"/>
      <c r="U883" s="99"/>
      <c r="V883" s="95"/>
      <c r="W883" s="44"/>
      <c r="X883" s="95"/>
      <c r="Y883" s="44"/>
      <c r="Z883" s="44"/>
      <c r="AA883" s="44"/>
      <c r="AB883" s="44"/>
      <c r="AC883" s="44"/>
      <c r="AD883" s="44"/>
      <c r="AE883" s="44"/>
      <c r="AF883" s="44"/>
      <c r="AG883" s="44"/>
      <c r="AH883" s="44"/>
      <c r="AI883" s="44"/>
      <c r="AJ883" s="44"/>
      <c r="AK883" s="44"/>
      <c r="AL883" s="44"/>
    </row>
    <row r="884">
      <c r="A884" s="128"/>
      <c r="B884" s="44"/>
      <c r="C884" s="129"/>
      <c r="D884" s="44"/>
      <c r="E884" s="130"/>
      <c r="F884" s="99"/>
      <c r="G884" s="44"/>
      <c r="H884" s="44"/>
      <c r="I884" s="44"/>
      <c r="J884" s="44"/>
      <c r="K884" s="44"/>
      <c r="L884" s="44"/>
      <c r="M884" s="44"/>
      <c r="N884" s="44"/>
      <c r="O884" s="44"/>
      <c r="P884" s="44"/>
      <c r="Q884" s="44"/>
      <c r="R884" s="132"/>
      <c r="S884" s="44"/>
      <c r="T884" s="99"/>
      <c r="U884" s="99"/>
      <c r="V884" s="95"/>
      <c r="W884" s="44"/>
      <c r="X884" s="95"/>
      <c r="Y884" s="44"/>
      <c r="Z884" s="44"/>
      <c r="AA884" s="44"/>
      <c r="AB884" s="44"/>
      <c r="AC884" s="44"/>
      <c r="AD884" s="44"/>
      <c r="AE884" s="44"/>
      <c r="AF884" s="44"/>
      <c r="AG884" s="44"/>
      <c r="AH884" s="44"/>
      <c r="AI884" s="44"/>
      <c r="AJ884" s="44"/>
      <c r="AK884" s="44"/>
      <c r="AL884" s="44"/>
    </row>
    <row r="885">
      <c r="A885" s="128"/>
      <c r="B885" s="44"/>
      <c r="C885" s="129"/>
      <c r="D885" s="44"/>
      <c r="E885" s="130"/>
      <c r="F885" s="99"/>
      <c r="G885" s="44"/>
      <c r="H885" s="44"/>
      <c r="I885" s="44"/>
      <c r="J885" s="44"/>
      <c r="K885" s="44"/>
      <c r="L885" s="44"/>
      <c r="M885" s="44"/>
      <c r="N885" s="44"/>
      <c r="O885" s="44"/>
      <c r="P885" s="44"/>
      <c r="Q885" s="44"/>
      <c r="R885" s="132"/>
      <c r="S885" s="44"/>
      <c r="T885" s="99"/>
      <c r="U885" s="99"/>
      <c r="V885" s="95"/>
      <c r="W885" s="44"/>
      <c r="X885" s="95"/>
      <c r="Y885" s="44"/>
      <c r="Z885" s="44"/>
      <c r="AA885" s="44"/>
      <c r="AB885" s="44"/>
      <c r="AC885" s="44"/>
      <c r="AD885" s="44"/>
      <c r="AE885" s="44"/>
      <c r="AF885" s="44"/>
      <c r="AG885" s="44"/>
      <c r="AH885" s="44"/>
      <c r="AI885" s="44"/>
      <c r="AJ885" s="44"/>
      <c r="AK885" s="44"/>
      <c r="AL885" s="44"/>
    </row>
    <row r="886">
      <c r="A886" s="128"/>
      <c r="B886" s="44"/>
      <c r="C886" s="129"/>
      <c r="D886" s="44"/>
      <c r="E886" s="130"/>
      <c r="F886" s="99"/>
      <c r="G886" s="44"/>
      <c r="H886" s="44"/>
      <c r="I886" s="44"/>
      <c r="J886" s="44"/>
      <c r="K886" s="44"/>
      <c r="L886" s="44"/>
      <c r="M886" s="44"/>
      <c r="N886" s="44"/>
      <c r="O886" s="44"/>
      <c r="P886" s="44"/>
      <c r="Q886" s="44"/>
      <c r="R886" s="132"/>
      <c r="S886" s="44"/>
      <c r="T886" s="99"/>
      <c r="U886" s="99"/>
      <c r="V886" s="95"/>
      <c r="W886" s="44"/>
      <c r="X886" s="95"/>
      <c r="Y886" s="44"/>
      <c r="Z886" s="44"/>
      <c r="AA886" s="44"/>
      <c r="AB886" s="44"/>
      <c r="AC886" s="44"/>
      <c r="AD886" s="44"/>
      <c r="AE886" s="44"/>
      <c r="AF886" s="44"/>
      <c r="AG886" s="44"/>
      <c r="AH886" s="44"/>
      <c r="AI886" s="44"/>
      <c r="AJ886" s="44"/>
      <c r="AK886" s="44"/>
      <c r="AL886" s="44"/>
    </row>
    <row r="887">
      <c r="A887" s="128"/>
      <c r="B887" s="44"/>
      <c r="C887" s="129"/>
      <c r="D887" s="44"/>
      <c r="E887" s="130"/>
      <c r="F887" s="99"/>
      <c r="G887" s="44"/>
      <c r="H887" s="44"/>
      <c r="I887" s="44"/>
      <c r="J887" s="44"/>
      <c r="K887" s="44"/>
      <c r="L887" s="44"/>
      <c r="M887" s="44"/>
      <c r="N887" s="44"/>
      <c r="O887" s="44"/>
      <c r="P887" s="44"/>
      <c r="Q887" s="44"/>
      <c r="R887" s="132"/>
      <c r="S887" s="44"/>
      <c r="T887" s="99"/>
      <c r="U887" s="99"/>
      <c r="V887" s="95"/>
      <c r="W887" s="44"/>
      <c r="X887" s="95"/>
      <c r="Y887" s="44"/>
      <c r="Z887" s="44"/>
      <c r="AA887" s="44"/>
      <c r="AB887" s="44"/>
      <c r="AC887" s="44"/>
      <c r="AD887" s="44"/>
      <c r="AE887" s="44"/>
      <c r="AF887" s="44"/>
      <c r="AG887" s="44"/>
      <c r="AH887" s="44"/>
      <c r="AI887" s="44"/>
      <c r="AJ887" s="44"/>
      <c r="AK887" s="44"/>
      <c r="AL887" s="44"/>
    </row>
    <row r="888">
      <c r="A888" s="128"/>
      <c r="B888" s="44"/>
      <c r="C888" s="129"/>
      <c r="D888" s="44"/>
      <c r="E888" s="130"/>
      <c r="F888" s="99"/>
      <c r="G888" s="44"/>
      <c r="H888" s="44"/>
      <c r="I888" s="44"/>
      <c r="J888" s="44"/>
      <c r="K888" s="44"/>
      <c r="L888" s="44"/>
      <c r="M888" s="44"/>
      <c r="N888" s="44"/>
      <c r="O888" s="44"/>
      <c r="P888" s="44"/>
      <c r="Q888" s="44"/>
      <c r="R888" s="132"/>
      <c r="S888" s="44"/>
      <c r="T888" s="99"/>
      <c r="U888" s="99"/>
      <c r="V888" s="95"/>
      <c r="W888" s="44"/>
      <c r="X888" s="95"/>
      <c r="Y888" s="44"/>
      <c r="Z888" s="44"/>
      <c r="AA888" s="44"/>
      <c r="AB888" s="44"/>
      <c r="AC888" s="44"/>
      <c r="AD888" s="44"/>
      <c r="AE888" s="44"/>
      <c r="AF888" s="44"/>
      <c r="AG888" s="44"/>
      <c r="AH888" s="44"/>
      <c r="AI888" s="44"/>
      <c r="AJ888" s="44"/>
      <c r="AK888" s="44"/>
      <c r="AL888" s="44"/>
    </row>
    <row r="889">
      <c r="A889" s="128"/>
      <c r="B889" s="44"/>
      <c r="C889" s="129"/>
      <c r="D889" s="44"/>
      <c r="E889" s="130"/>
      <c r="F889" s="99"/>
      <c r="G889" s="44"/>
      <c r="H889" s="44"/>
      <c r="I889" s="44"/>
      <c r="J889" s="44"/>
      <c r="K889" s="44"/>
      <c r="L889" s="44"/>
      <c r="M889" s="44"/>
      <c r="N889" s="44"/>
      <c r="O889" s="44"/>
      <c r="P889" s="44"/>
      <c r="Q889" s="44"/>
      <c r="R889" s="132"/>
      <c r="S889" s="44"/>
      <c r="T889" s="99"/>
      <c r="U889" s="99"/>
      <c r="V889" s="95"/>
      <c r="W889" s="44"/>
      <c r="X889" s="95"/>
      <c r="Y889" s="44"/>
      <c r="Z889" s="44"/>
      <c r="AA889" s="44"/>
      <c r="AB889" s="44"/>
      <c r="AC889" s="44"/>
      <c r="AD889" s="44"/>
      <c r="AE889" s="44"/>
      <c r="AF889" s="44"/>
      <c r="AG889" s="44"/>
      <c r="AH889" s="44"/>
      <c r="AI889" s="44"/>
      <c r="AJ889" s="44"/>
      <c r="AK889" s="44"/>
      <c r="AL889" s="44"/>
    </row>
    <row r="890">
      <c r="A890" s="128"/>
      <c r="B890" s="44"/>
      <c r="C890" s="129"/>
      <c r="D890" s="44"/>
      <c r="E890" s="130"/>
      <c r="F890" s="99"/>
      <c r="G890" s="44"/>
      <c r="H890" s="44"/>
      <c r="I890" s="44"/>
      <c r="J890" s="44"/>
      <c r="K890" s="44"/>
      <c r="L890" s="44"/>
      <c r="M890" s="44"/>
      <c r="N890" s="44"/>
      <c r="O890" s="44"/>
      <c r="P890" s="44"/>
      <c r="Q890" s="44"/>
      <c r="R890" s="132"/>
      <c r="S890" s="44"/>
      <c r="T890" s="99"/>
      <c r="U890" s="99"/>
      <c r="V890" s="95"/>
      <c r="W890" s="44"/>
      <c r="X890" s="95"/>
      <c r="Y890" s="44"/>
      <c r="Z890" s="44"/>
      <c r="AA890" s="44"/>
      <c r="AB890" s="44"/>
      <c r="AC890" s="44"/>
      <c r="AD890" s="44"/>
      <c r="AE890" s="44"/>
      <c r="AF890" s="44"/>
      <c r="AG890" s="44"/>
      <c r="AH890" s="44"/>
      <c r="AI890" s="44"/>
      <c r="AJ890" s="44"/>
      <c r="AK890" s="44"/>
      <c r="AL890" s="44"/>
    </row>
    <row r="891">
      <c r="A891" s="128"/>
      <c r="B891" s="44"/>
      <c r="C891" s="129"/>
      <c r="D891" s="44"/>
      <c r="E891" s="130"/>
      <c r="F891" s="99"/>
      <c r="G891" s="44"/>
      <c r="H891" s="44"/>
      <c r="I891" s="44"/>
      <c r="J891" s="44"/>
      <c r="K891" s="44"/>
      <c r="L891" s="44"/>
      <c r="M891" s="44"/>
      <c r="N891" s="44"/>
      <c r="O891" s="44"/>
      <c r="P891" s="44"/>
      <c r="Q891" s="44"/>
      <c r="R891" s="132"/>
      <c r="S891" s="44"/>
      <c r="T891" s="99"/>
      <c r="U891" s="99"/>
      <c r="V891" s="95"/>
      <c r="W891" s="44"/>
      <c r="X891" s="95"/>
      <c r="Y891" s="44"/>
      <c r="Z891" s="44"/>
      <c r="AA891" s="44"/>
      <c r="AB891" s="44"/>
      <c r="AC891" s="44"/>
      <c r="AD891" s="44"/>
      <c r="AE891" s="44"/>
      <c r="AF891" s="44"/>
      <c r="AG891" s="44"/>
      <c r="AH891" s="44"/>
      <c r="AI891" s="44"/>
      <c r="AJ891" s="44"/>
      <c r="AK891" s="44"/>
      <c r="AL891" s="44"/>
    </row>
    <row r="892">
      <c r="A892" s="128"/>
      <c r="B892" s="44"/>
      <c r="C892" s="129"/>
      <c r="D892" s="44"/>
      <c r="E892" s="130"/>
      <c r="F892" s="99"/>
      <c r="G892" s="44"/>
      <c r="H892" s="44"/>
      <c r="I892" s="44"/>
      <c r="J892" s="44"/>
      <c r="K892" s="44"/>
      <c r="L892" s="44"/>
      <c r="M892" s="44"/>
      <c r="N892" s="44"/>
      <c r="O892" s="44"/>
      <c r="P892" s="44"/>
      <c r="Q892" s="44"/>
      <c r="R892" s="132"/>
      <c r="S892" s="44"/>
      <c r="T892" s="99"/>
      <c r="U892" s="99"/>
      <c r="V892" s="95"/>
      <c r="W892" s="44"/>
      <c r="X892" s="95"/>
      <c r="Y892" s="44"/>
      <c r="Z892" s="44"/>
      <c r="AA892" s="44"/>
      <c r="AB892" s="44"/>
      <c r="AC892" s="44"/>
      <c r="AD892" s="44"/>
      <c r="AE892" s="44"/>
      <c r="AF892" s="44"/>
      <c r="AG892" s="44"/>
      <c r="AH892" s="44"/>
      <c r="AI892" s="44"/>
      <c r="AJ892" s="44"/>
      <c r="AK892" s="44"/>
      <c r="AL892" s="44"/>
    </row>
    <row r="893">
      <c r="A893" s="128"/>
      <c r="B893" s="44"/>
      <c r="C893" s="129"/>
      <c r="D893" s="44"/>
      <c r="E893" s="130"/>
      <c r="F893" s="99"/>
      <c r="G893" s="44"/>
      <c r="H893" s="44"/>
      <c r="I893" s="44"/>
      <c r="J893" s="44"/>
      <c r="K893" s="44"/>
      <c r="L893" s="44"/>
      <c r="M893" s="44"/>
      <c r="N893" s="44"/>
      <c r="O893" s="44"/>
      <c r="P893" s="44"/>
      <c r="Q893" s="44"/>
      <c r="R893" s="132"/>
      <c r="S893" s="44"/>
      <c r="T893" s="99"/>
      <c r="U893" s="99"/>
      <c r="V893" s="95"/>
      <c r="W893" s="44"/>
      <c r="X893" s="95"/>
      <c r="Y893" s="44"/>
      <c r="Z893" s="44"/>
      <c r="AA893" s="44"/>
      <c r="AB893" s="44"/>
      <c r="AC893" s="44"/>
      <c r="AD893" s="44"/>
      <c r="AE893" s="44"/>
      <c r="AF893" s="44"/>
      <c r="AG893" s="44"/>
      <c r="AH893" s="44"/>
      <c r="AI893" s="44"/>
      <c r="AJ893" s="44"/>
      <c r="AK893" s="44"/>
      <c r="AL893" s="44"/>
    </row>
    <row r="894">
      <c r="A894" s="128"/>
      <c r="B894" s="44"/>
      <c r="C894" s="129"/>
      <c r="D894" s="44"/>
      <c r="E894" s="130"/>
      <c r="F894" s="99"/>
      <c r="G894" s="44"/>
      <c r="H894" s="44"/>
      <c r="I894" s="44"/>
      <c r="J894" s="44"/>
      <c r="K894" s="44"/>
      <c r="L894" s="44"/>
      <c r="M894" s="44"/>
      <c r="N894" s="44"/>
      <c r="O894" s="44"/>
      <c r="P894" s="44"/>
      <c r="Q894" s="44"/>
      <c r="R894" s="132"/>
      <c r="S894" s="44"/>
      <c r="T894" s="99"/>
      <c r="U894" s="99"/>
      <c r="V894" s="95"/>
      <c r="W894" s="44"/>
      <c r="X894" s="95"/>
      <c r="Y894" s="44"/>
      <c r="Z894" s="44"/>
      <c r="AA894" s="44"/>
      <c r="AB894" s="44"/>
      <c r="AC894" s="44"/>
      <c r="AD894" s="44"/>
      <c r="AE894" s="44"/>
      <c r="AF894" s="44"/>
      <c r="AG894" s="44"/>
      <c r="AH894" s="44"/>
      <c r="AI894" s="44"/>
      <c r="AJ894" s="44"/>
      <c r="AK894" s="44"/>
      <c r="AL894" s="44"/>
    </row>
    <row r="895">
      <c r="A895" s="128"/>
      <c r="B895" s="44"/>
      <c r="C895" s="129"/>
      <c r="D895" s="44"/>
      <c r="E895" s="130"/>
      <c r="F895" s="99"/>
      <c r="G895" s="44"/>
      <c r="H895" s="44"/>
      <c r="I895" s="44"/>
      <c r="J895" s="44"/>
      <c r="K895" s="44"/>
      <c r="L895" s="44"/>
      <c r="M895" s="44"/>
      <c r="N895" s="44"/>
      <c r="O895" s="44"/>
      <c r="P895" s="44"/>
      <c r="Q895" s="44"/>
      <c r="R895" s="132"/>
      <c r="S895" s="44"/>
      <c r="T895" s="99"/>
      <c r="U895" s="99"/>
      <c r="V895" s="95"/>
      <c r="W895" s="44"/>
      <c r="X895" s="95"/>
      <c r="Y895" s="44"/>
      <c r="Z895" s="44"/>
      <c r="AA895" s="44"/>
      <c r="AB895" s="44"/>
      <c r="AC895" s="44"/>
      <c r="AD895" s="44"/>
      <c r="AE895" s="44"/>
      <c r="AF895" s="44"/>
      <c r="AG895" s="44"/>
      <c r="AH895" s="44"/>
      <c r="AI895" s="44"/>
      <c r="AJ895" s="44"/>
      <c r="AK895" s="44"/>
      <c r="AL895" s="44"/>
    </row>
    <row r="896">
      <c r="A896" s="128"/>
      <c r="B896" s="44"/>
      <c r="C896" s="129"/>
      <c r="D896" s="44"/>
      <c r="E896" s="130"/>
      <c r="F896" s="99"/>
      <c r="G896" s="44"/>
      <c r="H896" s="44"/>
      <c r="I896" s="44"/>
      <c r="J896" s="44"/>
      <c r="K896" s="44"/>
      <c r="L896" s="44"/>
      <c r="M896" s="44"/>
      <c r="N896" s="44"/>
      <c r="O896" s="44"/>
      <c r="P896" s="44"/>
      <c r="Q896" s="44"/>
      <c r="R896" s="132"/>
      <c r="S896" s="44"/>
      <c r="T896" s="99"/>
      <c r="U896" s="99"/>
      <c r="V896" s="95"/>
      <c r="W896" s="44"/>
      <c r="X896" s="95"/>
      <c r="Y896" s="44"/>
      <c r="Z896" s="44"/>
      <c r="AA896" s="44"/>
      <c r="AB896" s="44"/>
      <c r="AC896" s="44"/>
      <c r="AD896" s="44"/>
      <c r="AE896" s="44"/>
      <c r="AF896" s="44"/>
      <c r="AG896" s="44"/>
      <c r="AH896" s="44"/>
      <c r="AI896" s="44"/>
      <c r="AJ896" s="44"/>
      <c r="AK896" s="44"/>
      <c r="AL896" s="44"/>
    </row>
    <row r="897">
      <c r="A897" s="128"/>
      <c r="B897" s="44"/>
      <c r="C897" s="129"/>
      <c r="D897" s="44"/>
      <c r="E897" s="130"/>
      <c r="F897" s="99"/>
      <c r="G897" s="44"/>
      <c r="H897" s="44"/>
      <c r="I897" s="44"/>
      <c r="J897" s="44"/>
      <c r="K897" s="44"/>
      <c r="L897" s="44"/>
      <c r="M897" s="44"/>
      <c r="N897" s="44"/>
      <c r="O897" s="44"/>
      <c r="P897" s="44"/>
      <c r="Q897" s="44"/>
      <c r="R897" s="132"/>
      <c r="S897" s="44"/>
      <c r="T897" s="99"/>
      <c r="U897" s="99"/>
      <c r="V897" s="95"/>
      <c r="W897" s="44"/>
      <c r="X897" s="95"/>
      <c r="Y897" s="44"/>
      <c r="Z897" s="44"/>
      <c r="AA897" s="44"/>
      <c r="AB897" s="44"/>
      <c r="AC897" s="44"/>
      <c r="AD897" s="44"/>
      <c r="AE897" s="44"/>
      <c r="AF897" s="44"/>
      <c r="AG897" s="44"/>
      <c r="AH897" s="44"/>
      <c r="AI897" s="44"/>
      <c r="AJ897" s="44"/>
      <c r="AK897" s="44"/>
      <c r="AL897" s="44"/>
    </row>
    <row r="898">
      <c r="A898" s="128"/>
      <c r="B898" s="44"/>
      <c r="C898" s="129"/>
      <c r="D898" s="44"/>
      <c r="E898" s="130"/>
      <c r="F898" s="99"/>
      <c r="G898" s="44"/>
      <c r="H898" s="44"/>
      <c r="I898" s="44"/>
      <c r="J898" s="44"/>
      <c r="K898" s="44"/>
      <c r="L898" s="44"/>
      <c r="M898" s="44"/>
      <c r="N898" s="44"/>
      <c r="O898" s="44"/>
      <c r="P898" s="44"/>
      <c r="Q898" s="44"/>
      <c r="R898" s="132"/>
      <c r="S898" s="44"/>
      <c r="T898" s="99"/>
      <c r="U898" s="99"/>
      <c r="V898" s="95"/>
      <c r="W898" s="44"/>
      <c r="X898" s="95"/>
      <c r="Y898" s="44"/>
      <c r="Z898" s="44"/>
      <c r="AA898" s="44"/>
      <c r="AB898" s="44"/>
      <c r="AC898" s="44"/>
      <c r="AD898" s="44"/>
      <c r="AE898" s="44"/>
      <c r="AF898" s="44"/>
      <c r="AG898" s="44"/>
      <c r="AH898" s="44"/>
      <c r="AI898" s="44"/>
      <c r="AJ898" s="44"/>
      <c r="AK898" s="44"/>
      <c r="AL898" s="44"/>
    </row>
    <row r="899">
      <c r="A899" s="128"/>
      <c r="B899" s="44"/>
      <c r="C899" s="129"/>
      <c r="D899" s="44"/>
      <c r="E899" s="130"/>
      <c r="F899" s="99"/>
      <c r="G899" s="44"/>
      <c r="H899" s="44"/>
      <c r="I899" s="44"/>
      <c r="J899" s="44"/>
      <c r="K899" s="44"/>
      <c r="L899" s="44"/>
      <c r="M899" s="44"/>
      <c r="N899" s="44"/>
      <c r="O899" s="44"/>
      <c r="P899" s="44"/>
      <c r="Q899" s="44"/>
      <c r="R899" s="132"/>
      <c r="S899" s="44"/>
      <c r="T899" s="99"/>
      <c r="U899" s="99"/>
      <c r="V899" s="95"/>
      <c r="W899" s="44"/>
      <c r="X899" s="95"/>
      <c r="Y899" s="44"/>
      <c r="Z899" s="44"/>
      <c r="AA899" s="44"/>
      <c r="AB899" s="44"/>
      <c r="AC899" s="44"/>
      <c r="AD899" s="44"/>
      <c r="AE899" s="44"/>
      <c r="AF899" s="44"/>
      <c r="AG899" s="44"/>
      <c r="AH899" s="44"/>
      <c r="AI899" s="44"/>
      <c r="AJ899" s="44"/>
      <c r="AK899" s="44"/>
      <c r="AL899" s="44"/>
    </row>
    <row r="900">
      <c r="A900" s="128"/>
      <c r="B900" s="44"/>
      <c r="C900" s="129"/>
      <c r="D900" s="44"/>
      <c r="E900" s="130"/>
      <c r="F900" s="99"/>
      <c r="G900" s="44"/>
      <c r="H900" s="44"/>
      <c r="I900" s="44"/>
      <c r="J900" s="44"/>
      <c r="K900" s="44"/>
      <c r="L900" s="44"/>
      <c r="M900" s="44"/>
      <c r="N900" s="44"/>
      <c r="O900" s="44"/>
      <c r="P900" s="44"/>
      <c r="Q900" s="44"/>
      <c r="R900" s="132"/>
      <c r="S900" s="44"/>
      <c r="T900" s="99"/>
      <c r="U900" s="99"/>
      <c r="V900" s="95"/>
      <c r="W900" s="44"/>
      <c r="X900" s="95"/>
      <c r="Y900" s="44"/>
      <c r="Z900" s="44"/>
      <c r="AA900" s="44"/>
      <c r="AB900" s="44"/>
      <c r="AC900" s="44"/>
      <c r="AD900" s="44"/>
      <c r="AE900" s="44"/>
      <c r="AF900" s="44"/>
      <c r="AG900" s="44"/>
      <c r="AH900" s="44"/>
      <c r="AI900" s="44"/>
      <c r="AJ900" s="44"/>
      <c r="AK900" s="44"/>
      <c r="AL900" s="44"/>
    </row>
    <row r="901">
      <c r="A901" s="128"/>
      <c r="B901" s="44"/>
      <c r="C901" s="129"/>
      <c r="D901" s="44"/>
      <c r="E901" s="130"/>
      <c r="F901" s="99"/>
      <c r="G901" s="44"/>
      <c r="H901" s="44"/>
      <c r="I901" s="44"/>
      <c r="J901" s="44"/>
      <c r="K901" s="44"/>
      <c r="L901" s="44"/>
      <c r="M901" s="44"/>
      <c r="N901" s="44"/>
      <c r="O901" s="44"/>
      <c r="P901" s="44"/>
      <c r="Q901" s="44"/>
      <c r="R901" s="132"/>
      <c r="S901" s="44"/>
      <c r="T901" s="99"/>
      <c r="U901" s="99"/>
      <c r="V901" s="95"/>
      <c r="W901" s="44"/>
      <c r="X901" s="95"/>
      <c r="Y901" s="44"/>
      <c r="Z901" s="44"/>
      <c r="AA901" s="44"/>
      <c r="AB901" s="44"/>
      <c r="AC901" s="44"/>
      <c r="AD901" s="44"/>
      <c r="AE901" s="44"/>
      <c r="AF901" s="44"/>
      <c r="AG901" s="44"/>
      <c r="AH901" s="44"/>
      <c r="AI901" s="44"/>
      <c r="AJ901" s="44"/>
      <c r="AK901" s="44"/>
      <c r="AL901" s="44"/>
    </row>
    <row r="902">
      <c r="A902" s="128"/>
      <c r="B902" s="44"/>
      <c r="C902" s="129"/>
      <c r="D902" s="44"/>
      <c r="E902" s="130"/>
      <c r="F902" s="99"/>
      <c r="G902" s="44"/>
      <c r="H902" s="44"/>
      <c r="I902" s="44"/>
      <c r="J902" s="44"/>
      <c r="K902" s="44"/>
      <c r="L902" s="44"/>
      <c r="M902" s="44"/>
      <c r="N902" s="44"/>
      <c r="O902" s="44"/>
      <c r="P902" s="44"/>
      <c r="Q902" s="44"/>
      <c r="R902" s="132"/>
      <c r="S902" s="44"/>
      <c r="T902" s="99"/>
      <c r="U902" s="99"/>
      <c r="V902" s="95"/>
      <c r="W902" s="44"/>
      <c r="X902" s="95"/>
      <c r="Y902" s="44"/>
      <c r="Z902" s="44"/>
      <c r="AA902" s="44"/>
      <c r="AB902" s="44"/>
      <c r="AC902" s="44"/>
      <c r="AD902" s="44"/>
      <c r="AE902" s="44"/>
      <c r="AF902" s="44"/>
      <c r="AG902" s="44"/>
      <c r="AH902" s="44"/>
      <c r="AI902" s="44"/>
      <c r="AJ902" s="44"/>
      <c r="AK902" s="44"/>
      <c r="AL902" s="44"/>
    </row>
    <row r="903">
      <c r="A903" s="128"/>
      <c r="B903" s="44"/>
      <c r="C903" s="129"/>
      <c r="D903" s="44"/>
      <c r="E903" s="130"/>
      <c r="F903" s="99"/>
      <c r="G903" s="44"/>
      <c r="H903" s="44"/>
      <c r="I903" s="44"/>
      <c r="J903" s="44"/>
      <c r="K903" s="44"/>
      <c r="L903" s="44"/>
      <c r="M903" s="44"/>
      <c r="N903" s="44"/>
      <c r="O903" s="44"/>
      <c r="P903" s="44"/>
      <c r="Q903" s="44"/>
      <c r="R903" s="132"/>
      <c r="S903" s="44"/>
      <c r="T903" s="99"/>
      <c r="U903" s="99"/>
      <c r="V903" s="95"/>
      <c r="W903" s="44"/>
      <c r="X903" s="95"/>
      <c r="Y903" s="44"/>
      <c r="Z903" s="44"/>
      <c r="AA903" s="44"/>
      <c r="AB903" s="44"/>
      <c r="AC903" s="44"/>
      <c r="AD903" s="44"/>
      <c r="AE903" s="44"/>
      <c r="AF903" s="44"/>
      <c r="AG903" s="44"/>
      <c r="AH903" s="44"/>
      <c r="AI903" s="44"/>
      <c r="AJ903" s="44"/>
      <c r="AK903" s="44"/>
      <c r="AL903" s="44"/>
    </row>
    <row r="904">
      <c r="A904" s="128"/>
      <c r="B904" s="44"/>
      <c r="C904" s="129"/>
      <c r="D904" s="44"/>
      <c r="E904" s="130"/>
      <c r="F904" s="99"/>
      <c r="G904" s="44"/>
      <c r="H904" s="44"/>
      <c r="I904" s="44"/>
      <c r="J904" s="44"/>
      <c r="K904" s="44"/>
      <c r="L904" s="44"/>
      <c r="M904" s="44"/>
      <c r="N904" s="44"/>
      <c r="O904" s="44"/>
      <c r="P904" s="44"/>
      <c r="Q904" s="44"/>
      <c r="R904" s="132"/>
      <c r="S904" s="44"/>
      <c r="T904" s="99"/>
      <c r="U904" s="99"/>
      <c r="V904" s="95"/>
      <c r="W904" s="44"/>
      <c r="X904" s="95"/>
      <c r="Y904" s="44"/>
      <c r="Z904" s="44"/>
      <c r="AA904" s="44"/>
      <c r="AB904" s="44"/>
      <c r="AC904" s="44"/>
      <c r="AD904" s="44"/>
      <c r="AE904" s="44"/>
      <c r="AF904" s="44"/>
      <c r="AG904" s="44"/>
      <c r="AH904" s="44"/>
      <c r="AI904" s="44"/>
      <c r="AJ904" s="44"/>
      <c r="AK904" s="44"/>
      <c r="AL904" s="44"/>
    </row>
    <row r="905">
      <c r="A905" s="128"/>
      <c r="B905" s="44"/>
      <c r="C905" s="129"/>
      <c r="D905" s="44"/>
      <c r="E905" s="130"/>
      <c r="F905" s="99"/>
      <c r="G905" s="44"/>
      <c r="H905" s="44"/>
      <c r="I905" s="44"/>
      <c r="J905" s="44"/>
      <c r="K905" s="44"/>
      <c r="L905" s="44"/>
      <c r="M905" s="44"/>
      <c r="N905" s="44"/>
      <c r="O905" s="44"/>
      <c r="P905" s="44"/>
      <c r="Q905" s="44"/>
      <c r="R905" s="132"/>
      <c r="S905" s="44"/>
      <c r="T905" s="99"/>
      <c r="U905" s="99"/>
      <c r="V905" s="95"/>
      <c r="W905" s="44"/>
      <c r="X905" s="95"/>
      <c r="Y905" s="44"/>
      <c r="Z905" s="44"/>
      <c r="AA905" s="44"/>
      <c r="AB905" s="44"/>
      <c r="AC905" s="44"/>
      <c r="AD905" s="44"/>
      <c r="AE905" s="44"/>
      <c r="AF905" s="44"/>
      <c r="AG905" s="44"/>
      <c r="AH905" s="44"/>
      <c r="AI905" s="44"/>
      <c r="AJ905" s="44"/>
      <c r="AK905" s="44"/>
      <c r="AL905" s="44"/>
    </row>
    <row r="906">
      <c r="A906" s="128"/>
      <c r="B906" s="44"/>
      <c r="C906" s="129"/>
      <c r="D906" s="44"/>
      <c r="E906" s="130"/>
      <c r="F906" s="99"/>
      <c r="G906" s="44"/>
      <c r="H906" s="44"/>
      <c r="I906" s="44"/>
      <c r="J906" s="44"/>
      <c r="K906" s="44"/>
      <c r="L906" s="44"/>
      <c r="M906" s="44"/>
      <c r="N906" s="44"/>
      <c r="O906" s="44"/>
      <c r="P906" s="44"/>
      <c r="Q906" s="44"/>
      <c r="R906" s="132"/>
      <c r="S906" s="44"/>
      <c r="T906" s="99"/>
      <c r="U906" s="99"/>
      <c r="V906" s="95"/>
      <c r="W906" s="44"/>
      <c r="X906" s="95"/>
      <c r="Y906" s="44"/>
      <c r="Z906" s="44"/>
      <c r="AA906" s="44"/>
      <c r="AB906" s="44"/>
      <c r="AC906" s="44"/>
      <c r="AD906" s="44"/>
      <c r="AE906" s="44"/>
      <c r="AF906" s="44"/>
      <c r="AG906" s="44"/>
      <c r="AH906" s="44"/>
      <c r="AI906" s="44"/>
      <c r="AJ906" s="44"/>
      <c r="AK906" s="44"/>
      <c r="AL906" s="44"/>
    </row>
    <row r="907">
      <c r="A907" s="128"/>
      <c r="B907" s="44"/>
      <c r="C907" s="129"/>
      <c r="D907" s="44"/>
      <c r="E907" s="130"/>
      <c r="F907" s="99"/>
      <c r="G907" s="44"/>
      <c r="H907" s="44"/>
      <c r="I907" s="44"/>
      <c r="J907" s="44"/>
      <c r="K907" s="44"/>
      <c r="L907" s="44"/>
      <c r="M907" s="44"/>
      <c r="N907" s="44"/>
      <c r="O907" s="44"/>
      <c r="P907" s="44"/>
      <c r="Q907" s="44"/>
      <c r="R907" s="132"/>
      <c r="S907" s="44"/>
      <c r="T907" s="99"/>
      <c r="U907" s="99"/>
      <c r="V907" s="95"/>
      <c r="W907" s="44"/>
      <c r="X907" s="95"/>
      <c r="Y907" s="44"/>
      <c r="Z907" s="44"/>
      <c r="AA907" s="44"/>
      <c r="AB907" s="44"/>
      <c r="AC907" s="44"/>
      <c r="AD907" s="44"/>
      <c r="AE907" s="44"/>
      <c r="AF907" s="44"/>
      <c r="AG907" s="44"/>
      <c r="AH907" s="44"/>
      <c r="AI907" s="44"/>
      <c r="AJ907" s="44"/>
      <c r="AK907" s="44"/>
      <c r="AL907" s="44"/>
    </row>
    <row r="908">
      <c r="A908" s="128"/>
      <c r="B908" s="44"/>
      <c r="C908" s="129"/>
      <c r="D908" s="44"/>
      <c r="E908" s="130"/>
      <c r="F908" s="99"/>
      <c r="G908" s="44"/>
      <c r="H908" s="44"/>
      <c r="I908" s="44"/>
      <c r="J908" s="44"/>
      <c r="K908" s="44"/>
      <c r="L908" s="44"/>
      <c r="M908" s="44"/>
      <c r="N908" s="44"/>
      <c r="O908" s="44"/>
      <c r="P908" s="44"/>
      <c r="Q908" s="44"/>
      <c r="R908" s="132"/>
      <c r="S908" s="44"/>
      <c r="T908" s="99"/>
      <c r="U908" s="99"/>
      <c r="V908" s="95"/>
      <c r="W908" s="44"/>
      <c r="X908" s="95"/>
      <c r="Y908" s="44"/>
      <c r="Z908" s="44"/>
      <c r="AA908" s="44"/>
      <c r="AB908" s="44"/>
      <c r="AC908" s="44"/>
      <c r="AD908" s="44"/>
      <c r="AE908" s="44"/>
      <c r="AF908" s="44"/>
      <c r="AG908" s="44"/>
      <c r="AH908" s="44"/>
      <c r="AI908" s="44"/>
      <c r="AJ908" s="44"/>
      <c r="AK908" s="44"/>
      <c r="AL908" s="44"/>
    </row>
    <row r="909">
      <c r="A909" s="128"/>
      <c r="B909" s="44"/>
      <c r="C909" s="129"/>
      <c r="D909" s="44"/>
      <c r="E909" s="130"/>
      <c r="F909" s="99"/>
      <c r="G909" s="44"/>
      <c r="H909" s="44"/>
      <c r="I909" s="44"/>
      <c r="J909" s="44"/>
      <c r="K909" s="44"/>
      <c r="L909" s="44"/>
      <c r="M909" s="44"/>
      <c r="N909" s="44"/>
      <c r="O909" s="44"/>
      <c r="P909" s="44"/>
      <c r="Q909" s="44"/>
      <c r="R909" s="132"/>
      <c r="S909" s="44"/>
      <c r="T909" s="99"/>
      <c r="U909" s="99"/>
      <c r="V909" s="95"/>
      <c r="W909" s="44"/>
      <c r="X909" s="95"/>
      <c r="Y909" s="44"/>
      <c r="Z909" s="44"/>
      <c r="AA909" s="44"/>
      <c r="AB909" s="44"/>
      <c r="AC909" s="44"/>
      <c r="AD909" s="44"/>
      <c r="AE909" s="44"/>
      <c r="AF909" s="44"/>
      <c r="AG909" s="44"/>
      <c r="AH909" s="44"/>
      <c r="AI909" s="44"/>
      <c r="AJ909" s="44"/>
      <c r="AK909" s="44"/>
      <c r="AL909" s="44"/>
    </row>
    <row r="910">
      <c r="A910" s="128"/>
      <c r="B910" s="44"/>
      <c r="C910" s="129"/>
      <c r="D910" s="44"/>
      <c r="E910" s="130"/>
      <c r="F910" s="99"/>
      <c r="G910" s="44"/>
      <c r="H910" s="44"/>
      <c r="I910" s="44"/>
      <c r="J910" s="44"/>
      <c r="K910" s="44"/>
      <c r="L910" s="44"/>
      <c r="M910" s="44"/>
      <c r="N910" s="44"/>
      <c r="O910" s="44"/>
      <c r="P910" s="44"/>
      <c r="Q910" s="44"/>
      <c r="R910" s="132"/>
      <c r="S910" s="44"/>
      <c r="T910" s="99"/>
      <c r="U910" s="99"/>
      <c r="V910" s="95"/>
      <c r="W910" s="44"/>
      <c r="X910" s="95"/>
      <c r="Y910" s="44"/>
      <c r="Z910" s="44"/>
      <c r="AA910" s="44"/>
      <c r="AB910" s="44"/>
      <c r="AC910" s="44"/>
      <c r="AD910" s="44"/>
      <c r="AE910" s="44"/>
      <c r="AF910" s="44"/>
      <c r="AG910" s="44"/>
      <c r="AH910" s="44"/>
      <c r="AI910" s="44"/>
      <c r="AJ910" s="44"/>
      <c r="AK910" s="44"/>
      <c r="AL910" s="44"/>
    </row>
    <row r="911">
      <c r="A911" s="128"/>
      <c r="B911" s="44"/>
      <c r="C911" s="129"/>
      <c r="D911" s="44"/>
      <c r="E911" s="130"/>
      <c r="F911" s="99"/>
      <c r="G911" s="44"/>
      <c r="H911" s="44"/>
      <c r="I911" s="44"/>
      <c r="J911" s="44"/>
      <c r="K911" s="44"/>
      <c r="L911" s="44"/>
      <c r="M911" s="44"/>
      <c r="N911" s="44"/>
      <c r="O911" s="44"/>
      <c r="P911" s="44"/>
      <c r="Q911" s="44"/>
      <c r="R911" s="132"/>
      <c r="S911" s="44"/>
      <c r="T911" s="99"/>
      <c r="U911" s="99"/>
      <c r="V911" s="95"/>
      <c r="W911" s="44"/>
      <c r="X911" s="95"/>
      <c r="Y911" s="44"/>
      <c r="Z911" s="44"/>
      <c r="AA911" s="44"/>
      <c r="AB911" s="44"/>
      <c r="AC911" s="44"/>
      <c r="AD911" s="44"/>
      <c r="AE911" s="44"/>
      <c r="AF911" s="44"/>
      <c r="AG911" s="44"/>
      <c r="AH911" s="44"/>
      <c r="AI911" s="44"/>
      <c r="AJ911" s="44"/>
      <c r="AK911" s="44"/>
      <c r="AL911" s="44"/>
    </row>
    <row r="912">
      <c r="A912" s="128"/>
      <c r="B912" s="44"/>
      <c r="C912" s="129"/>
      <c r="D912" s="44"/>
      <c r="E912" s="130"/>
      <c r="F912" s="99"/>
      <c r="G912" s="44"/>
      <c r="H912" s="44"/>
      <c r="I912" s="44"/>
      <c r="J912" s="44"/>
      <c r="K912" s="44"/>
      <c r="L912" s="44"/>
      <c r="M912" s="44"/>
      <c r="N912" s="44"/>
      <c r="O912" s="44"/>
      <c r="P912" s="44"/>
      <c r="Q912" s="44"/>
      <c r="R912" s="132"/>
      <c r="S912" s="44"/>
      <c r="T912" s="99"/>
      <c r="U912" s="99"/>
      <c r="V912" s="95"/>
      <c r="W912" s="44"/>
      <c r="X912" s="95"/>
      <c r="Y912" s="44"/>
      <c r="Z912" s="44"/>
      <c r="AA912" s="44"/>
      <c r="AB912" s="44"/>
      <c r="AC912" s="44"/>
      <c r="AD912" s="44"/>
      <c r="AE912" s="44"/>
      <c r="AF912" s="44"/>
      <c r="AG912" s="44"/>
      <c r="AH912" s="44"/>
      <c r="AI912" s="44"/>
      <c r="AJ912" s="44"/>
      <c r="AK912" s="44"/>
      <c r="AL912" s="44"/>
    </row>
    <row r="913">
      <c r="A913" s="128"/>
      <c r="B913" s="44"/>
      <c r="C913" s="129"/>
      <c r="D913" s="44"/>
      <c r="E913" s="130"/>
      <c r="F913" s="99"/>
      <c r="G913" s="44"/>
      <c r="H913" s="44"/>
      <c r="I913" s="44"/>
      <c r="J913" s="44"/>
      <c r="K913" s="44"/>
      <c r="L913" s="44"/>
      <c r="M913" s="44"/>
      <c r="N913" s="44"/>
      <c r="O913" s="44"/>
      <c r="P913" s="44"/>
      <c r="Q913" s="44"/>
      <c r="R913" s="132"/>
      <c r="S913" s="44"/>
      <c r="T913" s="99"/>
      <c r="U913" s="99"/>
      <c r="V913" s="95"/>
      <c r="W913" s="44"/>
      <c r="X913" s="95"/>
      <c r="Y913" s="44"/>
      <c r="Z913" s="44"/>
      <c r="AA913" s="44"/>
      <c r="AB913" s="44"/>
      <c r="AC913" s="44"/>
      <c r="AD913" s="44"/>
      <c r="AE913" s="44"/>
      <c r="AF913" s="44"/>
      <c r="AG913" s="44"/>
      <c r="AH913" s="44"/>
      <c r="AI913" s="44"/>
      <c r="AJ913" s="44"/>
      <c r="AK913" s="44"/>
      <c r="AL913" s="44"/>
    </row>
    <row r="914">
      <c r="A914" s="128"/>
      <c r="B914" s="44"/>
      <c r="C914" s="129"/>
      <c r="D914" s="44"/>
      <c r="E914" s="130"/>
      <c r="F914" s="99"/>
      <c r="G914" s="44"/>
      <c r="H914" s="44"/>
      <c r="I914" s="44"/>
      <c r="J914" s="44"/>
      <c r="K914" s="44"/>
      <c r="L914" s="44"/>
      <c r="M914" s="44"/>
      <c r="N914" s="44"/>
      <c r="O914" s="44"/>
      <c r="P914" s="44"/>
      <c r="Q914" s="44"/>
      <c r="R914" s="132"/>
      <c r="S914" s="44"/>
      <c r="T914" s="99"/>
      <c r="U914" s="99"/>
      <c r="V914" s="95"/>
      <c r="W914" s="44"/>
      <c r="X914" s="95"/>
      <c r="Y914" s="44"/>
      <c r="Z914" s="44"/>
      <c r="AA914" s="44"/>
      <c r="AB914" s="44"/>
      <c r="AC914" s="44"/>
      <c r="AD914" s="44"/>
      <c r="AE914" s="44"/>
      <c r="AF914" s="44"/>
      <c r="AG914" s="44"/>
      <c r="AH914" s="44"/>
      <c r="AI914" s="44"/>
      <c r="AJ914" s="44"/>
      <c r="AK914" s="44"/>
      <c r="AL914" s="44"/>
    </row>
    <row r="915">
      <c r="A915" s="128"/>
      <c r="B915" s="44"/>
      <c r="C915" s="129"/>
      <c r="D915" s="44"/>
      <c r="E915" s="130"/>
      <c r="F915" s="99"/>
      <c r="G915" s="44"/>
      <c r="H915" s="44"/>
      <c r="I915" s="44"/>
      <c r="J915" s="44"/>
      <c r="K915" s="44"/>
      <c r="L915" s="44"/>
      <c r="M915" s="44"/>
      <c r="N915" s="44"/>
      <c r="O915" s="44"/>
      <c r="P915" s="44"/>
      <c r="Q915" s="44"/>
      <c r="R915" s="132"/>
      <c r="S915" s="44"/>
      <c r="T915" s="99"/>
      <c r="U915" s="99"/>
      <c r="V915" s="95"/>
      <c r="W915" s="44"/>
      <c r="X915" s="95"/>
      <c r="Y915" s="44"/>
      <c r="Z915" s="44"/>
      <c r="AA915" s="44"/>
      <c r="AB915" s="44"/>
      <c r="AC915" s="44"/>
      <c r="AD915" s="44"/>
      <c r="AE915" s="44"/>
      <c r="AF915" s="44"/>
      <c r="AG915" s="44"/>
      <c r="AH915" s="44"/>
      <c r="AI915" s="44"/>
      <c r="AJ915" s="44"/>
      <c r="AK915" s="44"/>
      <c r="AL915" s="44"/>
    </row>
    <row r="916">
      <c r="A916" s="128"/>
      <c r="B916" s="44"/>
      <c r="C916" s="129"/>
      <c r="D916" s="44"/>
      <c r="E916" s="130"/>
      <c r="F916" s="99"/>
      <c r="G916" s="44"/>
      <c r="H916" s="44"/>
      <c r="I916" s="44"/>
      <c r="J916" s="44"/>
      <c r="K916" s="44"/>
      <c r="L916" s="44"/>
      <c r="M916" s="44"/>
      <c r="N916" s="44"/>
      <c r="O916" s="44"/>
      <c r="P916" s="44"/>
      <c r="Q916" s="44"/>
      <c r="R916" s="132"/>
      <c r="S916" s="44"/>
      <c r="T916" s="99"/>
      <c r="U916" s="99"/>
      <c r="V916" s="95"/>
      <c r="W916" s="44"/>
      <c r="X916" s="95"/>
      <c r="Y916" s="44"/>
      <c r="Z916" s="44"/>
      <c r="AA916" s="44"/>
      <c r="AB916" s="44"/>
      <c r="AC916" s="44"/>
      <c r="AD916" s="44"/>
      <c r="AE916" s="44"/>
      <c r="AF916" s="44"/>
      <c r="AG916" s="44"/>
      <c r="AH916" s="44"/>
      <c r="AI916" s="44"/>
      <c r="AJ916" s="44"/>
      <c r="AK916" s="44"/>
      <c r="AL916" s="44"/>
    </row>
    <row r="917">
      <c r="A917" s="128"/>
      <c r="B917" s="44"/>
      <c r="C917" s="129"/>
      <c r="D917" s="44"/>
      <c r="E917" s="130"/>
      <c r="F917" s="99"/>
      <c r="G917" s="44"/>
      <c r="H917" s="44"/>
      <c r="I917" s="44"/>
      <c r="J917" s="44"/>
      <c r="K917" s="44"/>
      <c r="L917" s="44"/>
      <c r="M917" s="44"/>
      <c r="N917" s="44"/>
      <c r="O917" s="44"/>
      <c r="P917" s="44"/>
      <c r="Q917" s="44"/>
      <c r="R917" s="132"/>
      <c r="S917" s="44"/>
      <c r="T917" s="99"/>
      <c r="U917" s="99"/>
      <c r="V917" s="95"/>
      <c r="W917" s="44"/>
      <c r="X917" s="95"/>
      <c r="Y917" s="44"/>
      <c r="Z917" s="44"/>
      <c r="AA917" s="44"/>
      <c r="AB917" s="44"/>
      <c r="AC917" s="44"/>
      <c r="AD917" s="44"/>
      <c r="AE917" s="44"/>
      <c r="AF917" s="44"/>
      <c r="AG917" s="44"/>
      <c r="AH917" s="44"/>
      <c r="AI917" s="44"/>
      <c r="AJ917" s="44"/>
      <c r="AK917" s="44"/>
      <c r="AL917" s="44"/>
    </row>
    <row r="918">
      <c r="A918" s="128"/>
      <c r="B918" s="44"/>
      <c r="C918" s="129"/>
      <c r="D918" s="44"/>
      <c r="E918" s="130"/>
      <c r="F918" s="99"/>
      <c r="G918" s="44"/>
      <c r="H918" s="44"/>
      <c r="I918" s="44"/>
      <c r="J918" s="44"/>
      <c r="K918" s="44"/>
      <c r="L918" s="44"/>
      <c r="M918" s="44"/>
      <c r="N918" s="44"/>
      <c r="O918" s="44"/>
      <c r="P918" s="44"/>
      <c r="Q918" s="44"/>
      <c r="R918" s="132"/>
      <c r="S918" s="44"/>
      <c r="T918" s="99"/>
      <c r="U918" s="99"/>
      <c r="V918" s="95"/>
      <c r="W918" s="44"/>
      <c r="X918" s="95"/>
      <c r="Y918" s="44"/>
      <c r="Z918" s="44"/>
      <c r="AA918" s="44"/>
      <c r="AB918" s="44"/>
      <c r="AC918" s="44"/>
      <c r="AD918" s="44"/>
      <c r="AE918" s="44"/>
      <c r="AF918" s="44"/>
      <c r="AG918" s="44"/>
      <c r="AH918" s="44"/>
      <c r="AI918" s="44"/>
      <c r="AJ918" s="44"/>
      <c r="AK918" s="44"/>
      <c r="AL918" s="44"/>
    </row>
    <row r="919">
      <c r="A919" s="128"/>
      <c r="B919" s="44"/>
      <c r="C919" s="129"/>
      <c r="D919" s="44"/>
      <c r="E919" s="130"/>
      <c r="F919" s="99"/>
      <c r="G919" s="44"/>
      <c r="H919" s="44"/>
      <c r="I919" s="44"/>
      <c r="J919" s="44"/>
      <c r="K919" s="44"/>
      <c r="L919" s="44"/>
      <c r="M919" s="44"/>
      <c r="N919" s="44"/>
      <c r="O919" s="44"/>
      <c r="P919" s="44"/>
      <c r="Q919" s="44"/>
      <c r="R919" s="132"/>
      <c r="S919" s="44"/>
      <c r="T919" s="99"/>
      <c r="U919" s="99"/>
      <c r="V919" s="95"/>
      <c r="W919" s="44"/>
      <c r="X919" s="95"/>
      <c r="Y919" s="44"/>
      <c r="Z919" s="44"/>
      <c r="AA919" s="44"/>
      <c r="AB919" s="44"/>
      <c r="AC919" s="44"/>
      <c r="AD919" s="44"/>
      <c r="AE919" s="44"/>
      <c r="AF919" s="44"/>
      <c r="AG919" s="44"/>
      <c r="AH919" s="44"/>
      <c r="AI919" s="44"/>
      <c r="AJ919" s="44"/>
      <c r="AK919" s="44"/>
      <c r="AL919" s="44"/>
    </row>
    <row r="920">
      <c r="A920" s="128"/>
      <c r="B920" s="44"/>
      <c r="C920" s="129"/>
      <c r="D920" s="44"/>
      <c r="E920" s="130"/>
      <c r="F920" s="99"/>
      <c r="G920" s="44"/>
      <c r="H920" s="44"/>
      <c r="I920" s="44"/>
      <c r="J920" s="44"/>
      <c r="K920" s="44"/>
      <c r="L920" s="44"/>
      <c r="M920" s="44"/>
      <c r="N920" s="44"/>
      <c r="O920" s="44"/>
      <c r="P920" s="44"/>
      <c r="Q920" s="44"/>
      <c r="R920" s="132"/>
      <c r="S920" s="44"/>
      <c r="T920" s="99"/>
      <c r="U920" s="99"/>
      <c r="V920" s="95"/>
      <c r="W920" s="44"/>
      <c r="X920" s="95"/>
      <c r="Y920" s="44"/>
      <c r="Z920" s="44"/>
      <c r="AA920" s="44"/>
      <c r="AB920" s="44"/>
      <c r="AC920" s="44"/>
      <c r="AD920" s="44"/>
      <c r="AE920" s="44"/>
      <c r="AF920" s="44"/>
      <c r="AG920" s="44"/>
      <c r="AH920" s="44"/>
      <c r="AI920" s="44"/>
      <c r="AJ920" s="44"/>
      <c r="AK920" s="44"/>
      <c r="AL920" s="44"/>
    </row>
    <row r="921">
      <c r="A921" s="128"/>
      <c r="B921" s="44"/>
      <c r="C921" s="129"/>
      <c r="D921" s="44"/>
      <c r="E921" s="130"/>
      <c r="F921" s="99"/>
      <c r="G921" s="44"/>
      <c r="H921" s="44"/>
      <c r="I921" s="44"/>
      <c r="J921" s="44"/>
      <c r="K921" s="44"/>
      <c r="L921" s="44"/>
      <c r="M921" s="44"/>
      <c r="N921" s="44"/>
      <c r="O921" s="44"/>
      <c r="P921" s="44"/>
      <c r="Q921" s="44"/>
      <c r="R921" s="132"/>
      <c r="S921" s="44"/>
      <c r="T921" s="99"/>
      <c r="U921" s="99"/>
      <c r="V921" s="95"/>
      <c r="W921" s="44"/>
      <c r="X921" s="95"/>
      <c r="Y921" s="44"/>
      <c r="Z921" s="44"/>
      <c r="AA921" s="44"/>
      <c r="AB921" s="44"/>
      <c r="AC921" s="44"/>
      <c r="AD921" s="44"/>
      <c r="AE921" s="44"/>
      <c r="AF921" s="44"/>
      <c r="AG921" s="44"/>
      <c r="AH921" s="44"/>
      <c r="AI921" s="44"/>
      <c r="AJ921" s="44"/>
      <c r="AK921" s="44"/>
      <c r="AL921" s="44"/>
    </row>
    <row r="922">
      <c r="A922" s="128"/>
      <c r="B922" s="44"/>
      <c r="C922" s="129"/>
      <c r="D922" s="44"/>
      <c r="E922" s="130"/>
      <c r="F922" s="99"/>
      <c r="G922" s="44"/>
      <c r="H922" s="44"/>
      <c r="I922" s="44"/>
      <c r="J922" s="44"/>
      <c r="K922" s="44"/>
      <c r="L922" s="44"/>
      <c r="M922" s="44"/>
      <c r="N922" s="44"/>
      <c r="O922" s="44"/>
      <c r="P922" s="44"/>
      <c r="Q922" s="44"/>
      <c r="R922" s="132"/>
      <c r="S922" s="44"/>
      <c r="T922" s="99"/>
      <c r="U922" s="99"/>
      <c r="V922" s="95"/>
      <c r="W922" s="44"/>
      <c r="X922" s="95"/>
      <c r="Y922" s="44"/>
      <c r="Z922" s="44"/>
      <c r="AA922" s="44"/>
      <c r="AB922" s="44"/>
      <c r="AC922" s="44"/>
      <c r="AD922" s="44"/>
      <c r="AE922" s="44"/>
      <c r="AF922" s="44"/>
      <c r="AG922" s="44"/>
      <c r="AH922" s="44"/>
      <c r="AI922" s="44"/>
      <c r="AJ922" s="44"/>
      <c r="AK922" s="44"/>
      <c r="AL922" s="44"/>
    </row>
    <row r="923">
      <c r="A923" s="128"/>
      <c r="B923" s="44"/>
      <c r="C923" s="129"/>
      <c r="D923" s="44"/>
      <c r="E923" s="130"/>
      <c r="F923" s="99"/>
      <c r="G923" s="44"/>
      <c r="H923" s="44"/>
      <c r="I923" s="44"/>
      <c r="J923" s="44"/>
      <c r="K923" s="44"/>
      <c r="L923" s="44"/>
      <c r="M923" s="44"/>
      <c r="N923" s="44"/>
      <c r="O923" s="44"/>
      <c r="P923" s="44"/>
      <c r="Q923" s="44"/>
      <c r="R923" s="132"/>
      <c r="S923" s="44"/>
      <c r="T923" s="99"/>
      <c r="U923" s="99"/>
      <c r="V923" s="95"/>
      <c r="W923" s="44"/>
      <c r="X923" s="95"/>
      <c r="Y923" s="44"/>
      <c r="Z923" s="44"/>
      <c r="AA923" s="44"/>
      <c r="AB923" s="44"/>
      <c r="AC923" s="44"/>
      <c r="AD923" s="44"/>
      <c r="AE923" s="44"/>
      <c r="AF923" s="44"/>
      <c r="AG923" s="44"/>
      <c r="AH923" s="44"/>
      <c r="AI923" s="44"/>
      <c r="AJ923" s="44"/>
      <c r="AK923" s="44"/>
      <c r="AL923" s="44"/>
    </row>
    <row r="924">
      <c r="A924" s="128"/>
      <c r="B924" s="44"/>
      <c r="C924" s="129"/>
      <c r="D924" s="44"/>
      <c r="E924" s="130"/>
      <c r="F924" s="99"/>
      <c r="G924" s="44"/>
      <c r="H924" s="44"/>
      <c r="I924" s="44"/>
      <c r="J924" s="44"/>
      <c r="K924" s="44"/>
      <c r="L924" s="44"/>
      <c r="M924" s="44"/>
      <c r="N924" s="44"/>
      <c r="O924" s="44"/>
      <c r="P924" s="44"/>
      <c r="Q924" s="44"/>
      <c r="R924" s="132"/>
      <c r="S924" s="44"/>
      <c r="T924" s="99"/>
      <c r="U924" s="99"/>
      <c r="V924" s="95"/>
      <c r="W924" s="44"/>
      <c r="X924" s="95"/>
      <c r="Y924" s="44"/>
      <c r="Z924" s="44"/>
      <c r="AA924" s="44"/>
      <c r="AB924" s="44"/>
      <c r="AC924" s="44"/>
      <c r="AD924" s="44"/>
      <c r="AE924" s="44"/>
      <c r="AF924" s="44"/>
      <c r="AG924" s="44"/>
      <c r="AH924" s="44"/>
      <c r="AI924" s="44"/>
      <c r="AJ924" s="44"/>
      <c r="AK924" s="44"/>
      <c r="AL924" s="44"/>
    </row>
    <row r="925">
      <c r="A925" s="128"/>
      <c r="B925" s="44"/>
      <c r="C925" s="129"/>
      <c r="D925" s="44"/>
      <c r="E925" s="130"/>
      <c r="F925" s="99"/>
      <c r="G925" s="44"/>
      <c r="H925" s="44"/>
      <c r="I925" s="44"/>
      <c r="J925" s="44"/>
      <c r="K925" s="44"/>
      <c r="L925" s="44"/>
      <c r="M925" s="44"/>
      <c r="N925" s="44"/>
      <c r="O925" s="44"/>
      <c r="P925" s="44"/>
      <c r="Q925" s="44"/>
      <c r="R925" s="132"/>
      <c r="S925" s="44"/>
      <c r="T925" s="99"/>
      <c r="U925" s="99"/>
      <c r="V925" s="95"/>
      <c r="W925" s="44"/>
      <c r="X925" s="95"/>
      <c r="Y925" s="44"/>
      <c r="Z925" s="44"/>
      <c r="AA925" s="44"/>
      <c r="AB925" s="44"/>
      <c r="AC925" s="44"/>
      <c r="AD925" s="44"/>
      <c r="AE925" s="44"/>
      <c r="AF925" s="44"/>
      <c r="AG925" s="44"/>
      <c r="AH925" s="44"/>
      <c r="AI925" s="44"/>
      <c r="AJ925" s="44"/>
      <c r="AK925" s="44"/>
      <c r="AL925" s="44"/>
    </row>
    <row r="926">
      <c r="A926" s="128"/>
      <c r="B926" s="44"/>
      <c r="C926" s="129"/>
      <c r="D926" s="44"/>
      <c r="E926" s="130"/>
      <c r="F926" s="99"/>
      <c r="G926" s="44"/>
      <c r="H926" s="44"/>
      <c r="I926" s="44"/>
      <c r="J926" s="44"/>
      <c r="K926" s="44"/>
      <c r="L926" s="44"/>
      <c r="M926" s="44"/>
      <c r="N926" s="44"/>
      <c r="O926" s="44"/>
      <c r="P926" s="44"/>
      <c r="Q926" s="44"/>
      <c r="R926" s="132"/>
      <c r="S926" s="44"/>
      <c r="T926" s="99"/>
      <c r="U926" s="99"/>
      <c r="V926" s="95"/>
      <c r="W926" s="44"/>
      <c r="X926" s="95"/>
      <c r="Y926" s="44"/>
      <c r="Z926" s="44"/>
      <c r="AA926" s="44"/>
      <c r="AB926" s="44"/>
      <c r="AC926" s="44"/>
      <c r="AD926" s="44"/>
      <c r="AE926" s="44"/>
      <c r="AF926" s="44"/>
      <c r="AG926" s="44"/>
      <c r="AH926" s="44"/>
      <c r="AI926" s="44"/>
      <c r="AJ926" s="44"/>
      <c r="AK926" s="44"/>
      <c r="AL926" s="44"/>
    </row>
    <row r="927">
      <c r="A927" s="128"/>
      <c r="B927" s="44"/>
      <c r="C927" s="129"/>
      <c r="D927" s="44"/>
      <c r="E927" s="130"/>
      <c r="F927" s="99"/>
      <c r="G927" s="44"/>
      <c r="H927" s="44"/>
      <c r="I927" s="44"/>
      <c r="J927" s="44"/>
      <c r="K927" s="44"/>
      <c r="L927" s="44"/>
      <c r="M927" s="44"/>
      <c r="N927" s="44"/>
      <c r="O927" s="44"/>
      <c r="P927" s="44"/>
      <c r="Q927" s="44"/>
      <c r="R927" s="132"/>
      <c r="S927" s="44"/>
      <c r="T927" s="99"/>
      <c r="U927" s="99"/>
      <c r="V927" s="95"/>
      <c r="W927" s="44"/>
      <c r="X927" s="95"/>
      <c r="Y927" s="44"/>
      <c r="Z927" s="44"/>
      <c r="AA927" s="44"/>
      <c r="AB927" s="44"/>
      <c r="AC927" s="44"/>
      <c r="AD927" s="44"/>
      <c r="AE927" s="44"/>
      <c r="AF927" s="44"/>
      <c r="AG927" s="44"/>
      <c r="AH927" s="44"/>
      <c r="AI927" s="44"/>
      <c r="AJ927" s="44"/>
      <c r="AK927" s="44"/>
      <c r="AL927" s="44"/>
    </row>
    <row r="928">
      <c r="A928" s="128"/>
      <c r="B928" s="44"/>
      <c r="C928" s="129"/>
      <c r="D928" s="44"/>
      <c r="E928" s="130"/>
      <c r="F928" s="99"/>
      <c r="G928" s="44"/>
      <c r="H928" s="44"/>
      <c r="I928" s="44"/>
      <c r="J928" s="44"/>
      <c r="K928" s="44"/>
      <c r="L928" s="44"/>
      <c r="M928" s="44"/>
      <c r="N928" s="44"/>
      <c r="O928" s="44"/>
      <c r="P928" s="44"/>
      <c r="Q928" s="44"/>
      <c r="R928" s="132"/>
      <c r="S928" s="44"/>
      <c r="T928" s="99"/>
      <c r="U928" s="99"/>
      <c r="V928" s="95"/>
      <c r="W928" s="44"/>
      <c r="X928" s="95"/>
      <c r="Y928" s="44"/>
      <c r="Z928" s="44"/>
      <c r="AA928" s="44"/>
      <c r="AB928" s="44"/>
      <c r="AC928" s="44"/>
      <c r="AD928" s="44"/>
      <c r="AE928" s="44"/>
      <c r="AF928" s="44"/>
      <c r="AG928" s="44"/>
      <c r="AH928" s="44"/>
      <c r="AI928" s="44"/>
      <c r="AJ928" s="44"/>
      <c r="AK928" s="44"/>
      <c r="AL928" s="44"/>
    </row>
    <row r="929">
      <c r="A929" s="128"/>
      <c r="B929" s="44"/>
      <c r="C929" s="129"/>
      <c r="D929" s="44"/>
      <c r="E929" s="130"/>
      <c r="F929" s="99"/>
      <c r="G929" s="44"/>
      <c r="H929" s="44"/>
      <c r="I929" s="44"/>
      <c r="J929" s="44"/>
      <c r="K929" s="44"/>
      <c r="L929" s="44"/>
      <c r="M929" s="44"/>
      <c r="N929" s="44"/>
      <c r="O929" s="44"/>
      <c r="P929" s="44"/>
      <c r="Q929" s="44"/>
      <c r="R929" s="132"/>
      <c r="S929" s="44"/>
      <c r="T929" s="99"/>
      <c r="U929" s="99"/>
      <c r="V929" s="95"/>
      <c r="W929" s="44"/>
      <c r="X929" s="95"/>
      <c r="Y929" s="44"/>
      <c r="Z929" s="44"/>
      <c r="AA929" s="44"/>
      <c r="AB929" s="44"/>
      <c r="AC929" s="44"/>
      <c r="AD929" s="44"/>
      <c r="AE929" s="44"/>
      <c r="AF929" s="44"/>
      <c r="AG929" s="44"/>
      <c r="AH929" s="44"/>
      <c r="AI929" s="44"/>
      <c r="AJ929" s="44"/>
      <c r="AK929" s="44"/>
      <c r="AL929" s="44"/>
    </row>
    <row r="930">
      <c r="A930" s="128"/>
      <c r="B930" s="44"/>
      <c r="C930" s="129"/>
      <c r="D930" s="44"/>
      <c r="E930" s="130"/>
      <c r="F930" s="99"/>
      <c r="G930" s="44"/>
      <c r="H930" s="44"/>
      <c r="I930" s="44"/>
      <c r="J930" s="44"/>
      <c r="K930" s="44"/>
      <c r="L930" s="44"/>
      <c r="M930" s="44"/>
      <c r="N930" s="44"/>
      <c r="O930" s="44"/>
      <c r="P930" s="44"/>
      <c r="Q930" s="44"/>
      <c r="R930" s="132"/>
      <c r="S930" s="44"/>
      <c r="T930" s="99"/>
      <c r="U930" s="99"/>
      <c r="V930" s="95"/>
      <c r="W930" s="44"/>
      <c r="X930" s="95"/>
      <c r="Y930" s="44"/>
      <c r="Z930" s="44"/>
      <c r="AA930" s="44"/>
      <c r="AB930" s="44"/>
      <c r="AC930" s="44"/>
      <c r="AD930" s="44"/>
      <c r="AE930" s="44"/>
      <c r="AF930" s="44"/>
      <c r="AG930" s="44"/>
      <c r="AH930" s="44"/>
      <c r="AI930" s="44"/>
      <c r="AJ930" s="44"/>
      <c r="AK930" s="44"/>
      <c r="AL930" s="44"/>
    </row>
    <row r="931">
      <c r="A931" s="128"/>
      <c r="B931" s="44"/>
      <c r="C931" s="129"/>
      <c r="D931" s="44"/>
      <c r="E931" s="130"/>
      <c r="F931" s="99"/>
      <c r="G931" s="44"/>
      <c r="H931" s="44"/>
      <c r="I931" s="44"/>
      <c r="J931" s="44"/>
      <c r="K931" s="44"/>
      <c r="L931" s="44"/>
      <c r="M931" s="44"/>
      <c r="N931" s="44"/>
      <c r="O931" s="44"/>
      <c r="P931" s="44"/>
      <c r="Q931" s="44"/>
      <c r="R931" s="132"/>
      <c r="S931" s="44"/>
      <c r="T931" s="99"/>
      <c r="U931" s="99"/>
      <c r="V931" s="95"/>
      <c r="W931" s="44"/>
      <c r="X931" s="95"/>
      <c r="Y931" s="44"/>
      <c r="Z931" s="44"/>
      <c r="AA931" s="44"/>
      <c r="AB931" s="44"/>
      <c r="AC931" s="44"/>
      <c r="AD931" s="44"/>
      <c r="AE931" s="44"/>
      <c r="AF931" s="44"/>
      <c r="AG931" s="44"/>
      <c r="AH931" s="44"/>
      <c r="AI931" s="44"/>
      <c r="AJ931" s="44"/>
      <c r="AK931" s="44"/>
      <c r="AL931" s="44"/>
    </row>
    <row r="932">
      <c r="A932" s="128"/>
      <c r="B932" s="44"/>
      <c r="C932" s="129"/>
      <c r="D932" s="44"/>
      <c r="E932" s="130"/>
      <c r="F932" s="99"/>
      <c r="G932" s="44"/>
      <c r="H932" s="44"/>
      <c r="I932" s="44"/>
      <c r="J932" s="44"/>
      <c r="K932" s="44"/>
      <c r="L932" s="44"/>
      <c r="M932" s="44"/>
      <c r="N932" s="44"/>
      <c r="O932" s="44"/>
      <c r="P932" s="44"/>
      <c r="Q932" s="44"/>
      <c r="R932" s="132"/>
      <c r="S932" s="44"/>
      <c r="T932" s="99"/>
      <c r="U932" s="99"/>
      <c r="V932" s="95"/>
      <c r="W932" s="44"/>
      <c r="X932" s="95"/>
      <c r="Y932" s="44"/>
      <c r="Z932" s="44"/>
      <c r="AA932" s="44"/>
      <c r="AB932" s="44"/>
      <c r="AC932" s="44"/>
      <c r="AD932" s="44"/>
      <c r="AE932" s="44"/>
      <c r="AF932" s="44"/>
      <c r="AG932" s="44"/>
      <c r="AH932" s="44"/>
      <c r="AI932" s="44"/>
      <c r="AJ932" s="44"/>
      <c r="AK932" s="44"/>
      <c r="AL932" s="44"/>
    </row>
    <row r="933">
      <c r="A933" s="128"/>
      <c r="B933" s="44"/>
      <c r="C933" s="129"/>
      <c r="D933" s="44"/>
      <c r="E933" s="130"/>
      <c r="F933" s="99"/>
      <c r="G933" s="44"/>
      <c r="H933" s="44"/>
      <c r="I933" s="44"/>
      <c r="J933" s="44"/>
      <c r="K933" s="44"/>
      <c r="L933" s="44"/>
      <c r="M933" s="44"/>
      <c r="N933" s="44"/>
      <c r="O933" s="44"/>
      <c r="P933" s="44"/>
      <c r="Q933" s="44"/>
      <c r="R933" s="132"/>
      <c r="S933" s="44"/>
      <c r="T933" s="99"/>
      <c r="U933" s="99"/>
      <c r="V933" s="95"/>
      <c r="W933" s="44"/>
      <c r="X933" s="95"/>
      <c r="Y933" s="44"/>
      <c r="Z933" s="44"/>
      <c r="AA933" s="44"/>
      <c r="AB933" s="44"/>
      <c r="AC933" s="44"/>
      <c r="AD933" s="44"/>
      <c r="AE933" s="44"/>
      <c r="AF933" s="44"/>
      <c r="AG933" s="44"/>
      <c r="AH933" s="44"/>
      <c r="AI933" s="44"/>
      <c r="AJ933" s="44"/>
      <c r="AK933" s="44"/>
      <c r="AL933" s="44"/>
    </row>
    <row r="934">
      <c r="A934" s="128"/>
      <c r="B934" s="44"/>
      <c r="C934" s="129"/>
      <c r="D934" s="44"/>
      <c r="E934" s="130"/>
      <c r="F934" s="99"/>
      <c r="G934" s="44"/>
      <c r="H934" s="44"/>
      <c r="I934" s="44"/>
      <c r="J934" s="44"/>
      <c r="K934" s="44"/>
      <c r="L934" s="44"/>
      <c r="M934" s="44"/>
      <c r="N934" s="44"/>
      <c r="O934" s="44"/>
      <c r="P934" s="44"/>
      <c r="Q934" s="44"/>
      <c r="R934" s="132"/>
      <c r="S934" s="44"/>
      <c r="T934" s="99"/>
      <c r="U934" s="99"/>
      <c r="V934" s="95"/>
      <c r="W934" s="44"/>
      <c r="X934" s="95"/>
      <c r="Y934" s="44"/>
      <c r="Z934" s="44"/>
      <c r="AA934" s="44"/>
      <c r="AB934" s="44"/>
      <c r="AC934" s="44"/>
      <c r="AD934" s="44"/>
      <c r="AE934" s="44"/>
      <c r="AF934" s="44"/>
      <c r="AG934" s="44"/>
      <c r="AH934" s="44"/>
      <c r="AI934" s="44"/>
      <c r="AJ934" s="44"/>
      <c r="AK934" s="44"/>
      <c r="AL934" s="44"/>
    </row>
    <row r="935">
      <c r="A935" s="128"/>
      <c r="B935" s="44"/>
      <c r="C935" s="129"/>
      <c r="D935" s="44"/>
      <c r="E935" s="130"/>
      <c r="F935" s="99"/>
      <c r="G935" s="44"/>
      <c r="H935" s="44"/>
      <c r="I935" s="44"/>
      <c r="J935" s="44"/>
      <c r="K935" s="44"/>
      <c r="L935" s="44"/>
      <c r="M935" s="44"/>
      <c r="N935" s="44"/>
      <c r="O935" s="44"/>
      <c r="P935" s="44"/>
      <c r="Q935" s="44"/>
      <c r="R935" s="132"/>
      <c r="S935" s="44"/>
      <c r="T935" s="99"/>
      <c r="U935" s="99"/>
      <c r="V935" s="95"/>
      <c r="W935" s="44"/>
      <c r="X935" s="95"/>
      <c r="Y935" s="44"/>
      <c r="Z935" s="44"/>
      <c r="AA935" s="44"/>
      <c r="AB935" s="44"/>
      <c r="AC935" s="44"/>
      <c r="AD935" s="44"/>
      <c r="AE935" s="44"/>
      <c r="AF935" s="44"/>
      <c r="AG935" s="44"/>
      <c r="AH935" s="44"/>
      <c r="AI935" s="44"/>
      <c r="AJ935" s="44"/>
      <c r="AK935" s="44"/>
      <c r="AL935" s="44"/>
    </row>
    <row r="936">
      <c r="A936" s="128"/>
      <c r="B936" s="44"/>
      <c r="C936" s="129"/>
      <c r="D936" s="44"/>
      <c r="E936" s="130"/>
      <c r="F936" s="99"/>
      <c r="G936" s="44"/>
      <c r="H936" s="44"/>
      <c r="I936" s="44"/>
      <c r="J936" s="44"/>
      <c r="K936" s="44"/>
      <c r="L936" s="44"/>
      <c r="M936" s="44"/>
      <c r="N936" s="44"/>
      <c r="O936" s="44"/>
      <c r="P936" s="44"/>
      <c r="Q936" s="44"/>
      <c r="R936" s="132"/>
      <c r="S936" s="44"/>
      <c r="T936" s="99"/>
      <c r="U936" s="99"/>
      <c r="V936" s="95"/>
      <c r="W936" s="44"/>
      <c r="X936" s="95"/>
      <c r="Y936" s="44"/>
      <c r="Z936" s="44"/>
      <c r="AA936" s="44"/>
      <c r="AB936" s="44"/>
      <c r="AC936" s="44"/>
      <c r="AD936" s="44"/>
      <c r="AE936" s="44"/>
      <c r="AF936" s="44"/>
      <c r="AG936" s="44"/>
      <c r="AH936" s="44"/>
      <c r="AI936" s="44"/>
      <c r="AJ936" s="44"/>
      <c r="AK936" s="44"/>
      <c r="AL936" s="44"/>
    </row>
    <row r="937">
      <c r="A937" s="128"/>
      <c r="B937" s="44"/>
      <c r="C937" s="129"/>
      <c r="D937" s="44"/>
      <c r="E937" s="130"/>
      <c r="F937" s="99"/>
      <c r="G937" s="44"/>
      <c r="H937" s="44"/>
      <c r="I937" s="44"/>
      <c r="J937" s="44"/>
      <c r="K937" s="44"/>
      <c r="L937" s="44"/>
      <c r="M937" s="44"/>
      <c r="N937" s="44"/>
      <c r="O937" s="44"/>
      <c r="P937" s="44"/>
      <c r="Q937" s="44"/>
      <c r="R937" s="132"/>
      <c r="S937" s="44"/>
      <c r="T937" s="99"/>
      <c r="U937" s="99"/>
      <c r="V937" s="95"/>
      <c r="W937" s="44"/>
      <c r="X937" s="95"/>
      <c r="Y937" s="44"/>
      <c r="Z937" s="44"/>
      <c r="AA937" s="44"/>
      <c r="AB937" s="44"/>
      <c r="AC937" s="44"/>
      <c r="AD937" s="44"/>
      <c r="AE937" s="44"/>
      <c r="AF937" s="44"/>
      <c r="AG937" s="44"/>
      <c r="AH937" s="44"/>
      <c r="AI937" s="44"/>
      <c r="AJ937" s="44"/>
      <c r="AK937" s="44"/>
      <c r="AL937" s="44"/>
    </row>
    <row r="938">
      <c r="A938" s="128"/>
      <c r="B938" s="44"/>
      <c r="C938" s="129"/>
      <c r="D938" s="44"/>
      <c r="E938" s="130"/>
      <c r="F938" s="99"/>
      <c r="G938" s="44"/>
      <c r="H938" s="44"/>
      <c r="I938" s="44"/>
      <c r="J938" s="44"/>
      <c r="K938" s="44"/>
      <c r="L938" s="44"/>
      <c r="M938" s="44"/>
      <c r="N938" s="44"/>
      <c r="O938" s="44"/>
      <c r="P938" s="44"/>
      <c r="Q938" s="44"/>
      <c r="R938" s="132"/>
      <c r="S938" s="44"/>
      <c r="T938" s="99"/>
      <c r="U938" s="99"/>
      <c r="V938" s="95"/>
      <c r="W938" s="44"/>
      <c r="X938" s="95"/>
      <c r="Y938" s="44"/>
      <c r="Z938" s="44"/>
      <c r="AA938" s="44"/>
      <c r="AB938" s="44"/>
      <c r="AC938" s="44"/>
      <c r="AD938" s="44"/>
      <c r="AE938" s="44"/>
      <c r="AF938" s="44"/>
      <c r="AG938" s="44"/>
      <c r="AH938" s="44"/>
      <c r="AI938" s="44"/>
      <c r="AJ938" s="44"/>
      <c r="AK938" s="44"/>
      <c r="AL938" s="44"/>
    </row>
    <row r="939">
      <c r="A939" s="128"/>
      <c r="B939" s="44"/>
      <c r="C939" s="129"/>
      <c r="D939" s="44"/>
      <c r="E939" s="130"/>
      <c r="F939" s="99"/>
      <c r="G939" s="44"/>
      <c r="H939" s="44"/>
      <c r="I939" s="44"/>
      <c r="J939" s="44"/>
      <c r="K939" s="44"/>
      <c r="L939" s="44"/>
      <c r="M939" s="44"/>
      <c r="N939" s="44"/>
      <c r="O939" s="44"/>
      <c r="P939" s="44"/>
      <c r="Q939" s="44"/>
      <c r="R939" s="132"/>
      <c r="S939" s="44"/>
      <c r="T939" s="99"/>
      <c r="U939" s="99"/>
      <c r="V939" s="95"/>
      <c r="W939" s="44"/>
      <c r="X939" s="95"/>
      <c r="Y939" s="44"/>
      <c r="Z939" s="44"/>
      <c r="AA939" s="44"/>
      <c r="AB939" s="44"/>
      <c r="AC939" s="44"/>
      <c r="AD939" s="44"/>
      <c r="AE939" s="44"/>
      <c r="AF939" s="44"/>
      <c r="AG939" s="44"/>
      <c r="AH939" s="44"/>
      <c r="AI939" s="44"/>
      <c r="AJ939" s="44"/>
      <c r="AK939" s="44"/>
      <c r="AL939" s="44"/>
    </row>
    <row r="940">
      <c r="A940" s="128"/>
      <c r="B940" s="44"/>
      <c r="C940" s="129"/>
      <c r="D940" s="44"/>
      <c r="E940" s="130"/>
      <c r="F940" s="99"/>
      <c r="G940" s="44"/>
      <c r="H940" s="44"/>
      <c r="I940" s="44"/>
      <c r="J940" s="44"/>
      <c r="K940" s="44"/>
      <c r="L940" s="44"/>
      <c r="M940" s="44"/>
      <c r="N940" s="44"/>
      <c r="O940" s="44"/>
      <c r="P940" s="44"/>
      <c r="Q940" s="44"/>
      <c r="R940" s="132"/>
      <c r="S940" s="44"/>
      <c r="T940" s="99"/>
      <c r="U940" s="99"/>
      <c r="V940" s="95"/>
      <c r="W940" s="44"/>
      <c r="X940" s="95"/>
      <c r="Y940" s="44"/>
      <c r="Z940" s="44"/>
      <c r="AA940" s="44"/>
      <c r="AB940" s="44"/>
      <c r="AC940" s="44"/>
      <c r="AD940" s="44"/>
      <c r="AE940" s="44"/>
      <c r="AF940" s="44"/>
      <c r="AG940" s="44"/>
      <c r="AH940" s="44"/>
      <c r="AI940" s="44"/>
      <c r="AJ940" s="44"/>
      <c r="AK940" s="44"/>
      <c r="AL940" s="44"/>
    </row>
    <row r="941">
      <c r="A941" s="128"/>
      <c r="B941" s="44"/>
      <c r="C941" s="129"/>
      <c r="D941" s="44"/>
      <c r="E941" s="130"/>
      <c r="F941" s="99"/>
      <c r="G941" s="44"/>
      <c r="H941" s="44"/>
      <c r="I941" s="44"/>
      <c r="J941" s="44"/>
      <c r="K941" s="44"/>
      <c r="L941" s="44"/>
      <c r="M941" s="44"/>
      <c r="N941" s="44"/>
      <c r="O941" s="44"/>
      <c r="P941" s="44"/>
      <c r="Q941" s="44"/>
      <c r="R941" s="132"/>
      <c r="S941" s="44"/>
      <c r="T941" s="99"/>
      <c r="U941" s="99"/>
      <c r="V941" s="95"/>
      <c r="W941" s="44"/>
      <c r="X941" s="95"/>
      <c r="Y941" s="44"/>
      <c r="Z941" s="44"/>
      <c r="AA941" s="44"/>
      <c r="AB941" s="44"/>
      <c r="AC941" s="44"/>
      <c r="AD941" s="44"/>
      <c r="AE941" s="44"/>
      <c r="AF941" s="44"/>
      <c r="AG941" s="44"/>
      <c r="AH941" s="44"/>
      <c r="AI941" s="44"/>
      <c r="AJ941" s="44"/>
      <c r="AK941" s="44"/>
      <c r="AL941" s="44"/>
    </row>
    <row r="942">
      <c r="A942" s="128"/>
      <c r="B942" s="44"/>
      <c r="C942" s="129"/>
      <c r="D942" s="44"/>
      <c r="E942" s="130"/>
      <c r="F942" s="99"/>
      <c r="G942" s="44"/>
      <c r="H942" s="44"/>
      <c r="I942" s="44"/>
      <c r="J942" s="44"/>
      <c r="K942" s="44"/>
      <c r="L942" s="44"/>
      <c r="M942" s="44"/>
      <c r="N942" s="44"/>
      <c r="O942" s="44"/>
      <c r="P942" s="44"/>
      <c r="Q942" s="44"/>
      <c r="R942" s="132"/>
      <c r="S942" s="44"/>
      <c r="T942" s="99"/>
      <c r="U942" s="99"/>
      <c r="V942" s="95"/>
      <c r="W942" s="44"/>
      <c r="X942" s="95"/>
      <c r="Y942" s="44"/>
      <c r="Z942" s="44"/>
      <c r="AA942" s="44"/>
      <c r="AB942" s="44"/>
      <c r="AC942" s="44"/>
      <c r="AD942" s="44"/>
      <c r="AE942" s="44"/>
      <c r="AF942" s="44"/>
      <c r="AG942" s="44"/>
      <c r="AH942" s="44"/>
      <c r="AI942" s="44"/>
      <c r="AJ942" s="44"/>
      <c r="AK942" s="44"/>
      <c r="AL942" s="44"/>
    </row>
    <row r="943">
      <c r="A943" s="128"/>
      <c r="B943" s="44"/>
      <c r="C943" s="129"/>
      <c r="D943" s="44"/>
      <c r="E943" s="130"/>
      <c r="F943" s="99"/>
      <c r="G943" s="44"/>
      <c r="H943" s="44"/>
      <c r="I943" s="44"/>
      <c r="J943" s="44"/>
      <c r="K943" s="44"/>
      <c r="L943" s="44"/>
      <c r="M943" s="44"/>
      <c r="N943" s="44"/>
      <c r="O943" s="44"/>
      <c r="P943" s="44"/>
      <c r="Q943" s="44"/>
      <c r="R943" s="132"/>
      <c r="S943" s="44"/>
      <c r="T943" s="99"/>
      <c r="U943" s="99"/>
      <c r="V943" s="95"/>
      <c r="W943" s="44"/>
      <c r="X943" s="95"/>
      <c r="Y943" s="44"/>
      <c r="Z943" s="44"/>
      <c r="AA943" s="44"/>
      <c r="AB943" s="44"/>
      <c r="AC943" s="44"/>
      <c r="AD943" s="44"/>
      <c r="AE943" s="44"/>
      <c r="AF943" s="44"/>
      <c r="AG943" s="44"/>
      <c r="AH943" s="44"/>
      <c r="AI943" s="44"/>
      <c r="AJ943" s="44"/>
      <c r="AK943" s="44"/>
      <c r="AL943" s="44"/>
    </row>
    <row r="944">
      <c r="A944" s="128"/>
      <c r="B944" s="44"/>
      <c r="C944" s="129"/>
      <c r="D944" s="44"/>
      <c r="E944" s="130"/>
      <c r="F944" s="99"/>
      <c r="G944" s="44"/>
      <c r="H944" s="44"/>
      <c r="I944" s="44"/>
      <c r="J944" s="44"/>
      <c r="K944" s="44"/>
      <c r="L944" s="44"/>
      <c r="M944" s="44"/>
      <c r="N944" s="44"/>
      <c r="O944" s="44"/>
      <c r="P944" s="44"/>
      <c r="Q944" s="44"/>
      <c r="R944" s="132"/>
      <c r="S944" s="44"/>
      <c r="T944" s="99"/>
      <c r="U944" s="99"/>
      <c r="V944" s="95"/>
      <c r="W944" s="44"/>
      <c r="X944" s="95"/>
      <c r="Y944" s="44"/>
      <c r="Z944" s="44"/>
      <c r="AA944" s="44"/>
      <c r="AB944" s="44"/>
      <c r="AC944" s="44"/>
      <c r="AD944" s="44"/>
      <c r="AE944" s="44"/>
      <c r="AF944" s="44"/>
      <c r="AG944" s="44"/>
      <c r="AH944" s="44"/>
      <c r="AI944" s="44"/>
      <c r="AJ944" s="44"/>
      <c r="AK944" s="44"/>
      <c r="AL944" s="44"/>
    </row>
    <row r="945">
      <c r="A945" s="128"/>
      <c r="B945" s="44"/>
      <c r="C945" s="129"/>
      <c r="D945" s="44"/>
      <c r="E945" s="130"/>
      <c r="F945" s="99"/>
      <c r="G945" s="44"/>
      <c r="H945" s="44"/>
      <c r="I945" s="44"/>
      <c r="J945" s="44"/>
      <c r="K945" s="44"/>
      <c r="L945" s="44"/>
      <c r="M945" s="44"/>
      <c r="N945" s="44"/>
      <c r="O945" s="44"/>
      <c r="P945" s="44"/>
      <c r="Q945" s="44"/>
      <c r="R945" s="132"/>
      <c r="S945" s="44"/>
      <c r="T945" s="99"/>
      <c r="U945" s="99"/>
      <c r="V945" s="95"/>
      <c r="W945" s="44"/>
      <c r="X945" s="95"/>
      <c r="Y945" s="44"/>
      <c r="Z945" s="44"/>
      <c r="AA945" s="44"/>
      <c r="AB945" s="44"/>
      <c r="AC945" s="44"/>
      <c r="AD945" s="44"/>
      <c r="AE945" s="44"/>
      <c r="AF945" s="44"/>
      <c r="AG945" s="44"/>
      <c r="AH945" s="44"/>
      <c r="AI945" s="44"/>
      <c r="AJ945" s="44"/>
      <c r="AK945" s="44"/>
      <c r="AL945" s="44"/>
    </row>
    <row r="946">
      <c r="A946" s="128"/>
      <c r="B946" s="44"/>
      <c r="C946" s="129"/>
      <c r="D946" s="44"/>
      <c r="E946" s="130"/>
      <c r="F946" s="99"/>
      <c r="G946" s="44"/>
      <c r="H946" s="44"/>
      <c r="I946" s="44"/>
      <c r="J946" s="44"/>
      <c r="K946" s="44"/>
      <c r="L946" s="44"/>
      <c r="M946" s="44"/>
      <c r="N946" s="44"/>
      <c r="O946" s="44"/>
      <c r="P946" s="44"/>
      <c r="Q946" s="44"/>
      <c r="R946" s="132"/>
      <c r="S946" s="44"/>
      <c r="T946" s="99"/>
      <c r="U946" s="99"/>
      <c r="V946" s="95"/>
      <c r="W946" s="44"/>
      <c r="X946" s="95"/>
      <c r="Y946" s="44"/>
      <c r="Z946" s="44"/>
      <c r="AA946" s="44"/>
      <c r="AB946" s="44"/>
      <c r="AC946" s="44"/>
      <c r="AD946" s="44"/>
      <c r="AE946" s="44"/>
      <c r="AF946" s="44"/>
      <c r="AG946" s="44"/>
      <c r="AH946" s="44"/>
      <c r="AI946" s="44"/>
      <c r="AJ946" s="44"/>
      <c r="AK946" s="44"/>
      <c r="AL946" s="44"/>
    </row>
    <row r="947">
      <c r="A947" s="128"/>
      <c r="B947" s="44"/>
      <c r="C947" s="129"/>
      <c r="D947" s="44"/>
      <c r="E947" s="130"/>
      <c r="F947" s="99"/>
      <c r="G947" s="44"/>
      <c r="H947" s="44"/>
      <c r="I947" s="44"/>
      <c r="J947" s="44"/>
      <c r="K947" s="44"/>
      <c r="L947" s="44"/>
      <c r="M947" s="44"/>
      <c r="N947" s="44"/>
      <c r="O947" s="44"/>
      <c r="P947" s="44"/>
      <c r="Q947" s="44"/>
      <c r="R947" s="132"/>
      <c r="S947" s="44"/>
      <c r="T947" s="99"/>
      <c r="U947" s="99"/>
      <c r="V947" s="95"/>
      <c r="W947" s="44"/>
      <c r="X947" s="95"/>
      <c r="Y947" s="44"/>
      <c r="Z947" s="44"/>
      <c r="AA947" s="44"/>
      <c r="AB947" s="44"/>
      <c r="AC947" s="44"/>
      <c r="AD947" s="44"/>
      <c r="AE947" s="44"/>
      <c r="AF947" s="44"/>
      <c r="AG947" s="44"/>
      <c r="AH947" s="44"/>
      <c r="AI947" s="44"/>
      <c r="AJ947" s="44"/>
      <c r="AK947" s="44"/>
      <c r="AL947" s="44"/>
    </row>
    <row r="948">
      <c r="A948" s="128"/>
      <c r="B948" s="44"/>
      <c r="C948" s="129"/>
      <c r="D948" s="44"/>
      <c r="E948" s="130"/>
      <c r="F948" s="99"/>
      <c r="G948" s="44"/>
      <c r="H948" s="44"/>
      <c r="I948" s="44"/>
      <c r="J948" s="44"/>
      <c r="K948" s="44"/>
      <c r="L948" s="44"/>
      <c r="M948" s="44"/>
      <c r="N948" s="44"/>
      <c r="O948" s="44"/>
      <c r="P948" s="44"/>
      <c r="Q948" s="44"/>
      <c r="R948" s="132"/>
      <c r="S948" s="44"/>
      <c r="T948" s="99"/>
      <c r="U948" s="99"/>
      <c r="V948" s="95"/>
      <c r="W948" s="44"/>
      <c r="X948" s="95"/>
      <c r="Y948" s="44"/>
      <c r="Z948" s="44"/>
      <c r="AA948" s="44"/>
      <c r="AB948" s="44"/>
      <c r="AC948" s="44"/>
      <c r="AD948" s="44"/>
      <c r="AE948" s="44"/>
      <c r="AF948" s="44"/>
      <c r="AG948" s="44"/>
      <c r="AH948" s="44"/>
      <c r="AI948" s="44"/>
      <c r="AJ948" s="44"/>
      <c r="AK948" s="44"/>
      <c r="AL948" s="44"/>
    </row>
    <row r="949">
      <c r="A949" s="128"/>
      <c r="B949" s="44"/>
      <c r="C949" s="129"/>
      <c r="D949" s="44"/>
      <c r="E949" s="130"/>
      <c r="F949" s="99"/>
      <c r="G949" s="44"/>
      <c r="H949" s="44"/>
      <c r="I949" s="44"/>
      <c r="J949" s="44"/>
      <c r="K949" s="44"/>
      <c r="L949" s="44"/>
      <c r="M949" s="44"/>
      <c r="N949" s="44"/>
      <c r="O949" s="44"/>
      <c r="P949" s="44"/>
      <c r="Q949" s="44"/>
      <c r="R949" s="132"/>
      <c r="S949" s="44"/>
      <c r="T949" s="99"/>
      <c r="U949" s="99"/>
      <c r="V949" s="95"/>
      <c r="W949" s="44"/>
      <c r="X949" s="95"/>
      <c r="Y949" s="44"/>
      <c r="Z949" s="44"/>
      <c r="AA949" s="44"/>
      <c r="AB949" s="44"/>
      <c r="AC949" s="44"/>
      <c r="AD949" s="44"/>
      <c r="AE949" s="44"/>
      <c r="AF949" s="44"/>
      <c r="AG949" s="44"/>
      <c r="AH949" s="44"/>
      <c r="AI949" s="44"/>
      <c r="AJ949" s="44"/>
      <c r="AK949" s="44"/>
      <c r="AL949" s="44"/>
    </row>
    <row r="950">
      <c r="A950" s="128"/>
      <c r="B950" s="44"/>
      <c r="C950" s="129"/>
      <c r="D950" s="44"/>
      <c r="E950" s="130"/>
      <c r="F950" s="99"/>
      <c r="G950" s="44"/>
      <c r="H950" s="44"/>
      <c r="I950" s="44"/>
      <c r="J950" s="44"/>
      <c r="K950" s="44"/>
      <c r="L950" s="44"/>
      <c r="M950" s="44"/>
      <c r="N950" s="44"/>
      <c r="O950" s="44"/>
      <c r="P950" s="44"/>
      <c r="Q950" s="44"/>
      <c r="R950" s="132"/>
      <c r="S950" s="44"/>
      <c r="T950" s="99"/>
      <c r="U950" s="99"/>
      <c r="V950" s="95"/>
      <c r="W950" s="44"/>
      <c r="X950" s="95"/>
      <c r="Y950" s="44"/>
      <c r="Z950" s="44"/>
      <c r="AA950" s="44"/>
      <c r="AB950" s="44"/>
      <c r="AC950" s="44"/>
      <c r="AD950" s="44"/>
      <c r="AE950" s="44"/>
      <c r="AF950" s="44"/>
      <c r="AG950" s="44"/>
      <c r="AH950" s="44"/>
      <c r="AI950" s="44"/>
      <c r="AJ950" s="44"/>
      <c r="AK950" s="44"/>
      <c r="AL950" s="44"/>
    </row>
    <row r="951">
      <c r="A951" s="128"/>
      <c r="B951" s="44"/>
      <c r="C951" s="129"/>
      <c r="D951" s="44"/>
      <c r="E951" s="130"/>
      <c r="F951" s="99"/>
      <c r="G951" s="44"/>
      <c r="H951" s="44"/>
      <c r="I951" s="44"/>
      <c r="J951" s="44"/>
      <c r="K951" s="44"/>
      <c r="L951" s="44"/>
      <c r="M951" s="44"/>
      <c r="N951" s="44"/>
      <c r="O951" s="44"/>
      <c r="P951" s="44"/>
      <c r="Q951" s="44"/>
      <c r="R951" s="132"/>
      <c r="S951" s="44"/>
      <c r="T951" s="99"/>
      <c r="U951" s="99"/>
      <c r="V951" s="95"/>
      <c r="W951" s="44"/>
      <c r="X951" s="95"/>
      <c r="Y951" s="44"/>
      <c r="Z951" s="44"/>
      <c r="AA951" s="44"/>
      <c r="AB951" s="44"/>
      <c r="AC951" s="44"/>
      <c r="AD951" s="44"/>
      <c r="AE951" s="44"/>
      <c r="AF951" s="44"/>
      <c r="AG951" s="44"/>
      <c r="AH951" s="44"/>
      <c r="AI951" s="44"/>
      <c r="AJ951" s="44"/>
      <c r="AK951" s="44"/>
      <c r="AL951" s="44"/>
    </row>
    <row r="952">
      <c r="A952" s="128"/>
      <c r="B952" s="44"/>
      <c r="C952" s="129"/>
      <c r="D952" s="44"/>
      <c r="E952" s="130"/>
      <c r="F952" s="99"/>
      <c r="G952" s="44"/>
      <c r="H952" s="44"/>
      <c r="I952" s="44"/>
      <c r="J952" s="44"/>
      <c r="K952" s="44"/>
      <c r="L952" s="44"/>
      <c r="M952" s="44"/>
      <c r="N952" s="44"/>
      <c r="O952" s="44"/>
      <c r="P952" s="44"/>
      <c r="Q952" s="44"/>
      <c r="R952" s="132"/>
      <c r="S952" s="44"/>
      <c r="T952" s="99"/>
      <c r="U952" s="99"/>
      <c r="V952" s="95"/>
      <c r="W952" s="44"/>
      <c r="X952" s="95"/>
      <c r="Y952" s="44"/>
      <c r="Z952" s="44"/>
      <c r="AA952" s="44"/>
      <c r="AB952" s="44"/>
      <c r="AC952" s="44"/>
      <c r="AD952" s="44"/>
      <c r="AE952" s="44"/>
      <c r="AF952" s="44"/>
      <c r="AG952" s="44"/>
      <c r="AH952" s="44"/>
      <c r="AI952" s="44"/>
      <c r="AJ952" s="44"/>
      <c r="AK952" s="44"/>
      <c r="AL952" s="44"/>
    </row>
    <row r="953">
      <c r="A953" s="128"/>
      <c r="B953" s="44"/>
      <c r="C953" s="129"/>
      <c r="D953" s="44"/>
      <c r="E953" s="130"/>
      <c r="F953" s="99"/>
      <c r="G953" s="44"/>
      <c r="H953" s="44"/>
      <c r="I953" s="44"/>
      <c r="J953" s="44"/>
      <c r="K953" s="44"/>
      <c r="L953" s="44"/>
      <c r="M953" s="44"/>
      <c r="N953" s="44"/>
      <c r="O953" s="44"/>
      <c r="P953" s="44"/>
      <c r="Q953" s="44"/>
      <c r="R953" s="132"/>
      <c r="S953" s="44"/>
      <c r="T953" s="99"/>
      <c r="U953" s="99"/>
      <c r="V953" s="95"/>
      <c r="W953" s="44"/>
      <c r="X953" s="95"/>
      <c r="Y953" s="44"/>
      <c r="Z953" s="44"/>
      <c r="AA953" s="44"/>
      <c r="AB953" s="44"/>
      <c r="AC953" s="44"/>
      <c r="AD953" s="44"/>
      <c r="AE953" s="44"/>
      <c r="AF953" s="44"/>
      <c r="AG953" s="44"/>
      <c r="AH953" s="44"/>
      <c r="AI953" s="44"/>
      <c r="AJ953" s="44"/>
      <c r="AK953" s="44"/>
      <c r="AL953" s="44"/>
    </row>
    <row r="954">
      <c r="A954" s="128"/>
      <c r="B954" s="44"/>
      <c r="C954" s="129"/>
      <c r="D954" s="44"/>
      <c r="E954" s="130"/>
      <c r="F954" s="99"/>
      <c r="G954" s="44"/>
      <c r="H954" s="44"/>
      <c r="I954" s="44"/>
      <c r="J954" s="44"/>
      <c r="K954" s="44"/>
      <c r="L954" s="44"/>
      <c r="M954" s="44"/>
      <c r="N954" s="44"/>
      <c r="O954" s="44"/>
      <c r="P954" s="44"/>
      <c r="Q954" s="44"/>
      <c r="R954" s="132"/>
      <c r="S954" s="44"/>
      <c r="T954" s="99"/>
      <c r="U954" s="99"/>
      <c r="V954" s="95"/>
      <c r="W954" s="44"/>
      <c r="X954" s="95"/>
      <c r="Y954" s="44"/>
      <c r="Z954" s="44"/>
      <c r="AA954" s="44"/>
      <c r="AB954" s="44"/>
      <c r="AC954" s="44"/>
      <c r="AD954" s="44"/>
      <c r="AE954" s="44"/>
      <c r="AF954" s="44"/>
      <c r="AG954" s="44"/>
      <c r="AH954" s="44"/>
      <c r="AI954" s="44"/>
      <c r="AJ954" s="44"/>
      <c r="AK954" s="44"/>
      <c r="AL954" s="44"/>
    </row>
    <row r="955">
      <c r="A955" s="128"/>
      <c r="B955" s="44"/>
      <c r="C955" s="129"/>
      <c r="D955" s="44"/>
      <c r="E955" s="130"/>
      <c r="F955" s="99"/>
      <c r="G955" s="44"/>
      <c r="H955" s="44"/>
      <c r="I955" s="44"/>
      <c r="J955" s="44"/>
      <c r="K955" s="44"/>
      <c r="L955" s="44"/>
      <c r="M955" s="44"/>
      <c r="N955" s="44"/>
      <c r="O955" s="44"/>
      <c r="P955" s="44"/>
      <c r="Q955" s="44"/>
      <c r="R955" s="132"/>
      <c r="S955" s="44"/>
      <c r="T955" s="99"/>
      <c r="U955" s="99"/>
      <c r="V955" s="95"/>
      <c r="W955" s="44"/>
      <c r="X955" s="95"/>
      <c r="Y955" s="44"/>
      <c r="Z955" s="44"/>
      <c r="AA955" s="44"/>
      <c r="AB955" s="44"/>
      <c r="AC955" s="44"/>
      <c r="AD955" s="44"/>
      <c r="AE955" s="44"/>
      <c r="AF955" s="44"/>
      <c r="AG955" s="44"/>
      <c r="AH955" s="44"/>
      <c r="AI955" s="44"/>
      <c r="AJ955" s="44"/>
      <c r="AK955" s="44"/>
      <c r="AL955" s="44"/>
    </row>
    <row r="956">
      <c r="A956" s="128"/>
      <c r="B956" s="44"/>
      <c r="C956" s="129"/>
      <c r="D956" s="44"/>
      <c r="E956" s="130"/>
      <c r="F956" s="99"/>
      <c r="G956" s="44"/>
      <c r="H956" s="44"/>
      <c r="I956" s="44"/>
      <c r="J956" s="44"/>
      <c r="K956" s="44"/>
      <c r="L956" s="44"/>
      <c r="M956" s="44"/>
      <c r="N956" s="44"/>
      <c r="O956" s="44"/>
      <c r="P956" s="44"/>
      <c r="Q956" s="44"/>
      <c r="R956" s="132"/>
      <c r="S956" s="44"/>
      <c r="T956" s="99"/>
      <c r="U956" s="99"/>
      <c r="V956" s="95"/>
      <c r="W956" s="44"/>
      <c r="X956" s="95"/>
      <c r="Y956" s="44"/>
      <c r="Z956" s="44"/>
      <c r="AA956" s="44"/>
      <c r="AB956" s="44"/>
      <c r="AC956" s="44"/>
      <c r="AD956" s="44"/>
      <c r="AE956" s="44"/>
      <c r="AF956" s="44"/>
      <c r="AG956" s="44"/>
      <c r="AH956" s="44"/>
      <c r="AI956" s="44"/>
      <c r="AJ956" s="44"/>
      <c r="AK956" s="44"/>
      <c r="AL956" s="44"/>
    </row>
    <row r="957">
      <c r="A957" s="128"/>
      <c r="B957" s="44"/>
      <c r="C957" s="129"/>
      <c r="D957" s="44"/>
      <c r="E957" s="130"/>
      <c r="F957" s="99"/>
      <c r="G957" s="44"/>
      <c r="H957" s="44"/>
      <c r="I957" s="44"/>
      <c r="J957" s="44"/>
      <c r="K957" s="44"/>
      <c r="L957" s="44"/>
      <c r="M957" s="44"/>
      <c r="N957" s="44"/>
      <c r="O957" s="44"/>
      <c r="P957" s="44"/>
      <c r="Q957" s="44"/>
      <c r="R957" s="132"/>
      <c r="S957" s="44"/>
      <c r="T957" s="99"/>
      <c r="U957" s="99"/>
      <c r="V957" s="95"/>
      <c r="W957" s="44"/>
      <c r="X957" s="95"/>
      <c r="Y957" s="44"/>
      <c r="Z957" s="44"/>
      <c r="AA957" s="44"/>
      <c r="AB957" s="44"/>
      <c r="AC957" s="44"/>
      <c r="AD957" s="44"/>
      <c r="AE957" s="44"/>
      <c r="AF957" s="44"/>
      <c r="AG957" s="44"/>
      <c r="AH957" s="44"/>
      <c r="AI957" s="44"/>
      <c r="AJ957" s="44"/>
      <c r="AK957" s="44"/>
      <c r="AL957" s="44"/>
    </row>
    <row r="958">
      <c r="A958" s="128"/>
      <c r="B958" s="44"/>
      <c r="C958" s="129"/>
      <c r="D958" s="44"/>
      <c r="E958" s="130"/>
      <c r="F958" s="99"/>
      <c r="G958" s="44"/>
      <c r="H958" s="44"/>
      <c r="I958" s="44"/>
      <c r="J958" s="44"/>
      <c r="K958" s="44"/>
      <c r="L958" s="44"/>
      <c r="M958" s="44"/>
      <c r="N958" s="44"/>
      <c r="O958" s="44"/>
      <c r="P958" s="44"/>
      <c r="Q958" s="44"/>
      <c r="R958" s="132"/>
      <c r="S958" s="44"/>
      <c r="T958" s="99"/>
      <c r="U958" s="99"/>
      <c r="V958" s="95"/>
      <c r="W958" s="44"/>
      <c r="X958" s="95"/>
      <c r="Y958" s="44"/>
      <c r="Z958" s="44"/>
      <c r="AA958" s="44"/>
      <c r="AB958" s="44"/>
      <c r="AC958" s="44"/>
      <c r="AD958" s="44"/>
      <c r="AE958" s="44"/>
      <c r="AF958" s="44"/>
      <c r="AG958" s="44"/>
      <c r="AH958" s="44"/>
      <c r="AI958" s="44"/>
      <c r="AJ958" s="44"/>
      <c r="AK958" s="44"/>
      <c r="AL958" s="44"/>
    </row>
    <row r="959">
      <c r="A959" s="128"/>
      <c r="B959" s="44"/>
      <c r="C959" s="129"/>
      <c r="D959" s="44"/>
      <c r="E959" s="130"/>
      <c r="F959" s="99"/>
      <c r="G959" s="44"/>
      <c r="H959" s="44"/>
      <c r="I959" s="44"/>
      <c r="J959" s="44"/>
      <c r="K959" s="44"/>
      <c r="L959" s="44"/>
      <c r="M959" s="44"/>
      <c r="N959" s="44"/>
      <c r="O959" s="44"/>
      <c r="P959" s="44"/>
      <c r="Q959" s="44"/>
      <c r="R959" s="132"/>
      <c r="S959" s="44"/>
      <c r="T959" s="99"/>
      <c r="U959" s="99"/>
      <c r="V959" s="95"/>
      <c r="W959" s="44"/>
      <c r="X959" s="95"/>
      <c r="Y959" s="44"/>
      <c r="Z959" s="44"/>
      <c r="AA959" s="44"/>
      <c r="AB959" s="44"/>
      <c r="AC959" s="44"/>
      <c r="AD959" s="44"/>
      <c r="AE959" s="44"/>
      <c r="AF959" s="44"/>
      <c r="AG959" s="44"/>
      <c r="AH959" s="44"/>
      <c r="AI959" s="44"/>
      <c r="AJ959" s="44"/>
      <c r="AK959" s="44"/>
      <c r="AL959" s="44"/>
    </row>
    <row r="960">
      <c r="A960" s="128"/>
      <c r="B960" s="44"/>
      <c r="C960" s="129"/>
      <c r="D960" s="44"/>
      <c r="E960" s="130"/>
      <c r="F960" s="99"/>
      <c r="G960" s="44"/>
      <c r="H960" s="44"/>
      <c r="I960" s="44"/>
      <c r="J960" s="44"/>
      <c r="K960" s="44"/>
      <c r="L960" s="44"/>
      <c r="M960" s="44"/>
      <c r="N960" s="44"/>
      <c r="O960" s="44"/>
      <c r="P960" s="44"/>
      <c r="Q960" s="44"/>
      <c r="R960" s="132"/>
      <c r="S960" s="44"/>
      <c r="T960" s="99"/>
      <c r="U960" s="99"/>
      <c r="V960" s="95"/>
      <c r="W960" s="44"/>
      <c r="X960" s="95"/>
      <c r="Y960" s="44"/>
      <c r="Z960" s="44"/>
      <c r="AA960" s="44"/>
      <c r="AB960" s="44"/>
      <c r="AC960" s="44"/>
      <c r="AD960" s="44"/>
      <c r="AE960" s="44"/>
      <c r="AF960" s="44"/>
      <c r="AG960" s="44"/>
      <c r="AH960" s="44"/>
      <c r="AI960" s="44"/>
      <c r="AJ960" s="44"/>
      <c r="AK960" s="44"/>
      <c r="AL960" s="44"/>
    </row>
    <row r="961">
      <c r="A961" s="128"/>
      <c r="B961" s="44"/>
      <c r="C961" s="129"/>
      <c r="D961" s="44"/>
      <c r="E961" s="130"/>
      <c r="F961" s="99"/>
      <c r="G961" s="44"/>
      <c r="H961" s="44"/>
      <c r="I961" s="44"/>
      <c r="J961" s="44"/>
      <c r="K961" s="44"/>
      <c r="L961" s="44"/>
      <c r="M961" s="44"/>
      <c r="N961" s="44"/>
      <c r="O961" s="44"/>
      <c r="P961" s="44"/>
      <c r="Q961" s="44"/>
      <c r="R961" s="132"/>
      <c r="S961" s="44"/>
      <c r="T961" s="99"/>
      <c r="U961" s="99"/>
      <c r="V961" s="95"/>
      <c r="W961" s="44"/>
      <c r="X961" s="95"/>
      <c r="Y961" s="44"/>
      <c r="Z961" s="44"/>
      <c r="AA961" s="44"/>
      <c r="AB961" s="44"/>
      <c r="AC961" s="44"/>
      <c r="AD961" s="44"/>
      <c r="AE961" s="44"/>
      <c r="AF961" s="44"/>
      <c r="AG961" s="44"/>
      <c r="AH961" s="44"/>
      <c r="AI961" s="44"/>
      <c r="AJ961" s="44"/>
      <c r="AK961" s="44"/>
      <c r="AL961" s="44"/>
    </row>
    <row r="962">
      <c r="A962" s="128"/>
      <c r="B962" s="44"/>
      <c r="C962" s="129"/>
      <c r="D962" s="44"/>
      <c r="E962" s="130"/>
      <c r="F962" s="99"/>
      <c r="G962" s="44"/>
      <c r="H962" s="44"/>
      <c r="I962" s="44"/>
      <c r="J962" s="44"/>
      <c r="K962" s="44"/>
      <c r="L962" s="44"/>
      <c r="M962" s="44"/>
      <c r="N962" s="44"/>
      <c r="O962" s="44"/>
      <c r="P962" s="44"/>
      <c r="Q962" s="44"/>
      <c r="R962" s="132"/>
      <c r="S962" s="44"/>
      <c r="T962" s="99"/>
      <c r="U962" s="99"/>
      <c r="V962" s="95"/>
      <c r="W962" s="44"/>
      <c r="X962" s="95"/>
      <c r="Y962" s="44"/>
      <c r="Z962" s="44"/>
      <c r="AA962" s="44"/>
      <c r="AB962" s="44"/>
      <c r="AC962" s="44"/>
      <c r="AD962" s="44"/>
      <c r="AE962" s="44"/>
      <c r="AF962" s="44"/>
      <c r="AG962" s="44"/>
      <c r="AH962" s="44"/>
      <c r="AI962" s="44"/>
      <c r="AJ962" s="44"/>
      <c r="AK962" s="44"/>
      <c r="AL962" s="44"/>
    </row>
    <row r="963">
      <c r="A963" s="128"/>
      <c r="B963" s="44"/>
      <c r="C963" s="129"/>
      <c r="D963" s="44"/>
      <c r="E963" s="130"/>
      <c r="F963" s="99"/>
      <c r="G963" s="44"/>
      <c r="H963" s="44"/>
      <c r="I963" s="44"/>
      <c r="J963" s="44"/>
      <c r="K963" s="44"/>
      <c r="L963" s="44"/>
      <c r="M963" s="44"/>
      <c r="N963" s="44"/>
      <c r="O963" s="44"/>
      <c r="P963" s="44"/>
      <c r="Q963" s="44"/>
      <c r="R963" s="132"/>
      <c r="S963" s="44"/>
      <c r="T963" s="99"/>
      <c r="U963" s="99"/>
      <c r="V963" s="95"/>
      <c r="W963" s="44"/>
      <c r="X963" s="95"/>
      <c r="Y963" s="44"/>
      <c r="Z963" s="44"/>
      <c r="AA963" s="44"/>
      <c r="AB963" s="44"/>
      <c r="AC963" s="44"/>
      <c r="AD963" s="44"/>
      <c r="AE963" s="44"/>
      <c r="AF963" s="44"/>
      <c r="AG963" s="44"/>
      <c r="AH963" s="44"/>
      <c r="AI963" s="44"/>
      <c r="AJ963" s="44"/>
      <c r="AK963" s="44"/>
      <c r="AL963" s="44"/>
    </row>
    <row r="964">
      <c r="A964" s="128"/>
      <c r="B964" s="44"/>
      <c r="C964" s="129"/>
      <c r="D964" s="44"/>
      <c r="E964" s="130"/>
      <c r="F964" s="99"/>
      <c r="G964" s="44"/>
      <c r="H964" s="44"/>
      <c r="I964" s="44"/>
      <c r="J964" s="44"/>
      <c r="K964" s="44"/>
      <c r="L964" s="44"/>
      <c r="M964" s="44"/>
      <c r="N964" s="44"/>
      <c r="O964" s="44"/>
      <c r="P964" s="44"/>
      <c r="Q964" s="44"/>
      <c r="R964" s="132"/>
      <c r="S964" s="44"/>
      <c r="T964" s="99"/>
      <c r="U964" s="99"/>
      <c r="V964" s="95"/>
      <c r="W964" s="44"/>
      <c r="X964" s="95"/>
      <c r="Y964" s="44"/>
      <c r="Z964" s="44"/>
      <c r="AA964" s="44"/>
      <c r="AB964" s="44"/>
      <c r="AC964" s="44"/>
      <c r="AD964" s="44"/>
      <c r="AE964" s="44"/>
      <c r="AF964" s="44"/>
      <c r="AG964" s="44"/>
      <c r="AH964" s="44"/>
      <c r="AI964" s="44"/>
      <c r="AJ964" s="44"/>
      <c r="AK964" s="44"/>
      <c r="AL964" s="44"/>
    </row>
    <row r="965">
      <c r="A965" s="128"/>
      <c r="B965" s="44"/>
      <c r="C965" s="129"/>
      <c r="D965" s="44"/>
      <c r="E965" s="130"/>
      <c r="F965" s="99"/>
      <c r="G965" s="44"/>
      <c r="H965" s="44"/>
      <c r="I965" s="44"/>
      <c r="J965" s="44"/>
      <c r="K965" s="44"/>
      <c r="L965" s="44"/>
      <c r="M965" s="44"/>
      <c r="N965" s="44"/>
      <c r="O965" s="44"/>
      <c r="P965" s="44"/>
      <c r="Q965" s="44"/>
      <c r="R965" s="132"/>
      <c r="S965" s="44"/>
      <c r="T965" s="99"/>
      <c r="U965" s="99"/>
      <c r="V965" s="95"/>
      <c r="W965" s="44"/>
      <c r="X965" s="95"/>
      <c r="Y965" s="44"/>
      <c r="Z965" s="44"/>
      <c r="AA965" s="44"/>
      <c r="AB965" s="44"/>
      <c r="AC965" s="44"/>
      <c r="AD965" s="44"/>
      <c r="AE965" s="44"/>
      <c r="AF965" s="44"/>
      <c r="AG965" s="44"/>
      <c r="AH965" s="44"/>
      <c r="AI965" s="44"/>
      <c r="AJ965" s="44"/>
      <c r="AK965" s="44"/>
      <c r="AL965" s="44"/>
    </row>
    <row r="966">
      <c r="A966" s="128"/>
      <c r="B966" s="44"/>
      <c r="C966" s="129"/>
      <c r="D966" s="44"/>
      <c r="E966" s="130"/>
      <c r="F966" s="99"/>
      <c r="G966" s="44"/>
      <c r="H966" s="44"/>
      <c r="I966" s="44"/>
      <c r="J966" s="44"/>
      <c r="K966" s="44"/>
      <c r="L966" s="44"/>
      <c r="M966" s="44"/>
      <c r="N966" s="44"/>
      <c r="O966" s="44"/>
      <c r="P966" s="44"/>
      <c r="Q966" s="44"/>
      <c r="R966" s="132"/>
      <c r="S966" s="44"/>
      <c r="T966" s="99"/>
      <c r="U966" s="99"/>
      <c r="V966" s="95"/>
      <c r="W966" s="44"/>
      <c r="X966" s="95"/>
      <c r="Y966" s="44"/>
      <c r="Z966" s="44"/>
      <c r="AA966" s="44"/>
      <c r="AB966" s="44"/>
      <c r="AC966" s="44"/>
      <c r="AD966" s="44"/>
      <c r="AE966" s="44"/>
      <c r="AF966" s="44"/>
      <c r="AG966" s="44"/>
      <c r="AH966" s="44"/>
      <c r="AI966" s="44"/>
      <c r="AJ966" s="44"/>
      <c r="AK966" s="44"/>
      <c r="AL966" s="44"/>
    </row>
    <row r="967">
      <c r="A967" s="128"/>
      <c r="B967" s="44"/>
      <c r="C967" s="129"/>
      <c r="D967" s="44"/>
      <c r="E967" s="130"/>
      <c r="F967" s="99"/>
      <c r="G967" s="44"/>
      <c r="H967" s="44"/>
      <c r="I967" s="44"/>
      <c r="J967" s="44"/>
      <c r="K967" s="44"/>
      <c r="L967" s="44"/>
      <c r="M967" s="44"/>
      <c r="N967" s="44"/>
      <c r="O967" s="44"/>
      <c r="P967" s="44"/>
      <c r="Q967" s="44"/>
      <c r="R967" s="132"/>
      <c r="S967" s="44"/>
      <c r="T967" s="99"/>
      <c r="U967" s="99"/>
      <c r="V967" s="95"/>
      <c r="W967" s="44"/>
      <c r="X967" s="95"/>
      <c r="Y967" s="44"/>
      <c r="Z967" s="44"/>
      <c r="AA967" s="44"/>
      <c r="AB967" s="44"/>
      <c r="AC967" s="44"/>
      <c r="AD967" s="44"/>
      <c r="AE967" s="44"/>
      <c r="AF967" s="44"/>
      <c r="AG967" s="44"/>
      <c r="AH967" s="44"/>
      <c r="AI967" s="44"/>
      <c r="AJ967" s="44"/>
      <c r="AK967" s="44"/>
      <c r="AL967" s="44"/>
    </row>
    <row r="968">
      <c r="A968" s="128"/>
      <c r="B968" s="44"/>
      <c r="C968" s="129"/>
      <c r="D968" s="44"/>
      <c r="E968" s="130"/>
      <c r="F968" s="99"/>
      <c r="G968" s="44"/>
      <c r="H968" s="44"/>
      <c r="I968" s="44"/>
      <c r="J968" s="44"/>
      <c r="K968" s="44"/>
      <c r="L968" s="44"/>
      <c r="M968" s="44"/>
      <c r="N968" s="44"/>
      <c r="O968" s="44"/>
      <c r="P968" s="44"/>
      <c r="Q968" s="44"/>
      <c r="R968" s="132"/>
      <c r="S968" s="44"/>
      <c r="T968" s="99"/>
      <c r="U968" s="99"/>
      <c r="V968" s="95"/>
      <c r="W968" s="44"/>
      <c r="X968" s="95"/>
      <c r="Y968" s="44"/>
      <c r="Z968" s="44"/>
      <c r="AA968" s="44"/>
      <c r="AB968" s="44"/>
      <c r="AC968" s="44"/>
      <c r="AD968" s="44"/>
      <c r="AE968" s="44"/>
      <c r="AF968" s="44"/>
      <c r="AG968" s="44"/>
      <c r="AH968" s="44"/>
      <c r="AI968" s="44"/>
      <c r="AJ968" s="44"/>
      <c r="AK968" s="44"/>
      <c r="AL968" s="44"/>
    </row>
    <row r="969">
      <c r="A969" s="128"/>
      <c r="B969" s="44"/>
      <c r="C969" s="129"/>
      <c r="D969" s="44"/>
      <c r="E969" s="130"/>
      <c r="F969" s="99"/>
      <c r="G969" s="44"/>
      <c r="H969" s="44"/>
      <c r="I969" s="44"/>
      <c r="J969" s="44"/>
      <c r="K969" s="44"/>
      <c r="L969" s="44"/>
      <c r="M969" s="44"/>
      <c r="N969" s="44"/>
      <c r="O969" s="44"/>
      <c r="P969" s="44"/>
      <c r="Q969" s="44"/>
      <c r="R969" s="132"/>
      <c r="S969" s="44"/>
      <c r="T969" s="99"/>
      <c r="U969" s="99"/>
      <c r="V969" s="95"/>
      <c r="W969" s="44"/>
      <c r="X969" s="95"/>
      <c r="Y969" s="44"/>
      <c r="Z969" s="44"/>
      <c r="AA969" s="44"/>
      <c r="AB969" s="44"/>
      <c r="AC969" s="44"/>
      <c r="AD969" s="44"/>
      <c r="AE969" s="44"/>
      <c r="AF969" s="44"/>
      <c r="AG969" s="44"/>
      <c r="AH969" s="44"/>
      <c r="AI969" s="44"/>
      <c r="AJ969" s="44"/>
      <c r="AK969" s="44"/>
      <c r="AL969" s="44"/>
    </row>
    <row r="970">
      <c r="A970" s="128"/>
      <c r="B970" s="44"/>
      <c r="C970" s="129"/>
      <c r="D970" s="44"/>
      <c r="E970" s="130"/>
      <c r="F970" s="99"/>
      <c r="G970" s="44"/>
      <c r="H970" s="44"/>
      <c r="I970" s="44"/>
      <c r="J970" s="44"/>
      <c r="K970" s="44"/>
      <c r="L970" s="44"/>
      <c r="M970" s="44"/>
      <c r="N970" s="44"/>
      <c r="O970" s="44"/>
      <c r="P970" s="44"/>
      <c r="Q970" s="44"/>
      <c r="R970" s="132"/>
      <c r="S970" s="44"/>
      <c r="T970" s="99"/>
      <c r="U970" s="99"/>
      <c r="V970" s="95"/>
      <c r="W970" s="44"/>
      <c r="X970" s="95"/>
      <c r="Y970" s="44"/>
      <c r="Z970" s="44"/>
      <c r="AA970" s="44"/>
      <c r="AB970" s="44"/>
      <c r="AC970" s="44"/>
      <c r="AD970" s="44"/>
      <c r="AE970" s="44"/>
      <c r="AF970" s="44"/>
      <c r="AG970" s="44"/>
      <c r="AH970" s="44"/>
      <c r="AI970" s="44"/>
      <c r="AJ970" s="44"/>
      <c r="AK970" s="44"/>
      <c r="AL970" s="44"/>
    </row>
    <row r="971">
      <c r="A971" s="128"/>
      <c r="B971" s="44"/>
      <c r="C971" s="129"/>
      <c r="D971" s="44"/>
      <c r="E971" s="130"/>
      <c r="F971" s="99"/>
      <c r="G971" s="44"/>
      <c r="H971" s="44"/>
      <c r="I971" s="44"/>
      <c r="J971" s="44"/>
      <c r="K971" s="44"/>
      <c r="L971" s="44"/>
      <c r="M971" s="44"/>
      <c r="N971" s="44"/>
      <c r="O971" s="44"/>
      <c r="P971" s="44"/>
      <c r="Q971" s="44"/>
      <c r="R971" s="132"/>
      <c r="S971" s="44"/>
      <c r="T971" s="99"/>
      <c r="U971" s="99"/>
      <c r="V971" s="95"/>
      <c r="W971" s="44"/>
      <c r="X971" s="95"/>
      <c r="Y971" s="44"/>
      <c r="Z971" s="44"/>
      <c r="AA971" s="44"/>
      <c r="AB971" s="44"/>
      <c r="AC971" s="44"/>
      <c r="AD971" s="44"/>
      <c r="AE971" s="44"/>
      <c r="AF971" s="44"/>
      <c r="AG971" s="44"/>
      <c r="AH971" s="44"/>
      <c r="AI971" s="44"/>
      <c r="AJ971" s="44"/>
      <c r="AK971" s="44"/>
      <c r="AL971" s="44"/>
    </row>
    <row r="972">
      <c r="A972" s="128"/>
      <c r="B972" s="44"/>
      <c r="C972" s="129"/>
      <c r="D972" s="44"/>
      <c r="E972" s="130"/>
      <c r="F972" s="99"/>
      <c r="G972" s="44"/>
      <c r="H972" s="44"/>
      <c r="I972" s="44"/>
      <c r="J972" s="44"/>
      <c r="K972" s="44"/>
      <c r="L972" s="44"/>
      <c r="M972" s="44"/>
      <c r="N972" s="44"/>
      <c r="O972" s="44"/>
      <c r="P972" s="44"/>
      <c r="Q972" s="44"/>
      <c r="R972" s="132"/>
      <c r="S972" s="44"/>
      <c r="T972" s="99"/>
      <c r="U972" s="99"/>
      <c r="V972" s="95"/>
      <c r="W972" s="44"/>
      <c r="X972" s="95"/>
      <c r="Y972" s="44"/>
      <c r="Z972" s="44"/>
      <c r="AA972" s="44"/>
      <c r="AB972" s="44"/>
      <c r="AC972" s="44"/>
      <c r="AD972" s="44"/>
      <c r="AE972" s="44"/>
      <c r="AF972" s="44"/>
      <c r="AG972" s="44"/>
      <c r="AH972" s="44"/>
      <c r="AI972" s="44"/>
      <c r="AJ972" s="44"/>
      <c r="AK972" s="44"/>
      <c r="AL972" s="44"/>
    </row>
    <row r="973">
      <c r="A973" s="128"/>
      <c r="B973" s="44"/>
      <c r="C973" s="129"/>
      <c r="D973" s="44"/>
      <c r="E973" s="130"/>
      <c r="F973" s="99"/>
      <c r="G973" s="44"/>
      <c r="H973" s="44"/>
      <c r="I973" s="44"/>
      <c r="J973" s="44"/>
      <c r="K973" s="44"/>
      <c r="L973" s="44"/>
      <c r="M973" s="44"/>
      <c r="N973" s="44"/>
      <c r="O973" s="44"/>
      <c r="P973" s="44"/>
      <c r="Q973" s="44"/>
      <c r="R973" s="132"/>
      <c r="S973" s="44"/>
      <c r="T973" s="99"/>
      <c r="U973" s="99"/>
      <c r="V973" s="95"/>
      <c r="W973" s="44"/>
      <c r="X973" s="95"/>
      <c r="Y973" s="44"/>
      <c r="Z973" s="44"/>
      <c r="AA973" s="44"/>
      <c r="AB973" s="44"/>
      <c r="AC973" s="44"/>
      <c r="AD973" s="44"/>
      <c r="AE973" s="44"/>
      <c r="AF973" s="44"/>
      <c r="AG973" s="44"/>
      <c r="AH973" s="44"/>
      <c r="AI973" s="44"/>
      <c r="AJ973" s="44"/>
      <c r="AK973" s="44"/>
      <c r="AL973" s="44"/>
    </row>
    <row r="974">
      <c r="A974" s="128"/>
      <c r="B974" s="44"/>
      <c r="C974" s="129"/>
      <c r="D974" s="44"/>
      <c r="E974" s="130"/>
      <c r="F974" s="99"/>
      <c r="G974" s="44"/>
      <c r="H974" s="44"/>
      <c r="I974" s="44"/>
      <c r="J974" s="44"/>
      <c r="K974" s="44"/>
      <c r="L974" s="44"/>
      <c r="M974" s="44"/>
      <c r="N974" s="44"/>
      <c r="O974" s="44"/>
      <c r="P974" s="44"/>
      <c r="Q974" s="44"/>
      <c r="R974" s="132"/>
      <c r="S974" s="44"/>
      <c r="T974" s="99"/>
      <c r="U974" s="99"/>
      <c r="V974" s="95"/>
      <c r="W974" s="44"/>
      <c r="X974" s="95"/>
      <c r="Y974" s="44"/>
      <c r="Z974" s="44"/>
      <c r="AA974" s="44"/>
      <c r="AB974" s="44"/>
      <c r="AC974" s="44"/>
      <c r="AD974" s="44"/>
      <c r="AE974" s="44"/>
      <c r="AF974" s="44"/>
      <c r="AG974" s="44"/>
      <c r="AH974" s="44"/>
      <c r="AI974" s="44"/>
      <c r="AJ974" s="44"/>
      <c r="AK974" s="44"/>
      <c r="AL974" s="44"/>
    </row>
    <row r="975">
      <c r="A975" s="128"/>
      <c r="B975" s="44"/>
      <c r="C975" s="129"/>
      <c r="D975" s="44"/>
      <c r="E975" s="130"/>
      <c r="F975" s="99"/>
      <c r="G975" s="44"/>
      <c r="H975" s="44"/>
      <c r="I975" s="44"/>
      <c r="J975" s="44"/>
      <c r="K975" s="44"/>
      <c r="L975" s="44"/>
      <c r="M975" s="44"/>
      <c r="N975" s="44"/>
      <c r="O975" s="44"/>
      <c r="P975" s="44"/>
      <c r="Q975" s="44"/>
      <c r="R975" s="132"/>
      <c r="S975" s="44"/>
      <c r="T975" s="99"/>
      <c r="U975" s="99"/>
      <c r="V975" s="95"/>
      <c r="W975" s="44"/>
      <c r="X975" s="95"/>
      <c r="Y975" s="44"/>
      <c r="Z975" s="44"/>
      <c r="AA975" s="44"/>
      <c r="AB975" s="44"/>
      <c r="AC975" s="44"/>
      <c r="AD975" s="44"/>
      <c r="AE975" s="44"/>
      <c r="AF975" s="44"/>
      <c r="AG975" s="44"/>
      <c r="AH975" s="44"/>
      <c r="AI975" s="44"/>
      <c r="AJ975" s="44"/>
      <c r="AK975" s="44"/>
      <c r="AL975" s="44"/>
    </row>
    <row r="976">
      <c r="A976" s="128"/>
      <c r="B976" s="44"/>
      <c r="C976" s="129"/>
      <c r="D976" s="44"/>
      <c r="E976" s="130"/>
      <c r="F976" s="99"/>
      <c r="G976" s="44"/>
      <c r="H976" s="44"/>
      <c r="I976" s="44"/>
      <c r="J976" s="44"/>
      <c r="K976" s="44"/>
      <c r="L976" s="44"/>
      <c r="M976" s="44"/>
      <c r="N976" s="44"/>
      <c r="O976" s="44"/>
      <c r="P976" s="44"/>
      <c r="Q976" s="44"/>
      <c r="R976" s="132"/>
      <c r="S976" s="44"/>
      <c r="T976" s="99"/>
      <c r="U976" s="99"/>
      <c r="V976" s="95"/>
      <c r="W976" s="44"/>
      <c r="X976" s="95"/>
      <c r="Y976" s="44"/>
      <c r="Z976" s="44"/>
      <c r="AA976" s="44"/>
      <c r="AB976" s="44"/>
      <c r="AC976" s="44"/>
      <c r="AD976" s="44"/>
      <c r="AE976" s="44"/>
      <c r="AF976" s="44"/>
      <c r="AG976" s="44"/>
      <c r="AH976" s="44"/>
      <c r="AI976" s="44"/>
      <c r="AJ976" s="44"/>
      <c r="AK976" s="44"/>
      <c r="AL976" s="44"/>
    </row>
    <row r="977">
      <c r="A977" s="128"/>
      <c r="B977" s="44"/>
      <c r="C977" s="129"/>
      <c r="D977" s="44"/>
      <c r="E977" s="130"/>
      <c r="F977" s="99"/>
      <c r="G977" s="44"/>
      <c r="H977" s="44"/>
      <c r="I977" s="44"/>
      <c r="J977" s="44"/>
      <c r="K977" s="44"/>
      <c r="L977" s="44"/>
      <c r="M977" s="44"/>
      <c r="N977" s="44"/>
      <c r="O977" s="44"/>
      <c r="P977" s="44"/>
      <c r="Q977" s="44"/>
      <c r="R977" s="132"/>
      <c r="S977" s="44"/>
      <c r="T977" s="99"/>
      <c r="U977" s="99"/>
      <c r="V977" s="95"/>
      <c r="W977" s="44"/>
      <c r="X977" s="95"/>
      <c r="Y977" s="44"/>
      <c r="Z977" s="44"/>
      <c r="AA977" s="44"/>
      <c r="AB977" s="44"/>
      <c r="AC977" s="44"/>
      <c r="AD977" s="44"/>
      <c r="AE977" s="44"/>
      <c r="AF977" s="44"/>
      <c r="AG977" s="44"/>
      <c r="AH977" s="44"/>
      <c r="AI977" s="44"/>
      <c r="AJ977" s="44"/>
      <c r="AK977" s="44"/>
      <c r="AL977" s="44"/>
    </row>
    <row r="978">
      <c r="A978" s="128"/>
      <c r="B978" s="44"/>
      <c r="C978" s="129"/>
      <c r="D978" s="44"/>
      <c r="E978" s="130"/>
      <c r="F978" s="99"/>
      <c r="G978" s="44"/>
      <c r="H978" s="44"/>
      <c r="I978" s="44"/>
      <c r="J978" s="44"/>
      <c r="K978" s="44"/>
      <c r="L978" s="44"/>
      <c r="M978" s="44"/>
      <c r="N978" s="44"/>
      <c r="O978" s="44"/>
      <c r="P978" s="44"/>
      <c r="Q978" s="44"/>
      <c r="R978" s="132"/>
      <c r="S978" s="44"/>
      <c r="T978" s="99"/>
      <c r="U978" s="99"/>
      <c r="V978" s="95"/>
      <c r="W978" s="44"/>
      <c r="X978" s="95"/>
      <c r="Y978" s="44"/>
      <c r="Z978" s="44"/>
      <c r="AA978" s="44"/>
      <c r="AB978" s="44"/>
      <c r="AC978" s="44"/>
      <c r="AD978" s="44"/>
      <c r="AE978" s="44"/>
      <c r="AF978" s="44"/>
      <c r="AG978" s="44"/>
      <c r="AH978" s="44"/>
      <c r="AI978" s="44"/>
      <c r="AJ978" s="44"/>
      <c r="AK978" s="44"/>
      <c r="AL978" s="44"/>
    </row>
    <row r="979">
      <c r="A979" s="128"/>
      <c r="B979" s="44"/>
      <c r="C979" s="129"/>
      <c r="D979" s="44"/>
      <c r="E979" s="130"/>
      <c r="F979" s="99"/>
      <c r="G979" s="44"/>
      <c r="H979" s="44"/>
      <c r="I979" s="44"/>
      <c r="J979" s="44"/>
      <c r="K979" s="44"/>
      <c r="L979" s="44"/>
      <c r="M979" s="44"/>
      <c r="N979" s="44"/>
      <c r="O979" s="44"/>
      <c r="P979" s="44"/>
      <c r="Q979" s="44"/>
      <c r="R979" s="132"/>
      <c r="S979" s="44"/>
      <c r="T979" s="99"/>
      <c r="U979" s="99"/>
      <c r="V979" s="95"/>
      <c r="W979" s="44"/>
      <c r="X979" s="95"/>
      <c r="Y979" s="44"/>
      <c r="Z979" s="44"/>
      <c r="AA979" s="44"/>
      <c r="AB979" s="44"/>
      <c r="AC979" s="44"/>
      <c r="AD979" s="44"/>
      <c r="AE979" s="44"/>
      <c r="AF979" s="44"/>
      <c r="AG979" s="44"/>
      <c r="AH979" s="44"/>
      <c r="AI979" s="44"/>
      <c r="AJ979" s="44"/>
      <c r="AK979" s="44"/>
      <c r="AL979" s="44"/>
    </row>
    <row r="980">
      <c r="A980" s="128"/>
      <c r="B980" s="44"/>
      <c r="C980" s="129"/>
      <c r="D980" s="44"/>
      <c r="E980" s="130"/>
      <c r="F980" s="99"/>
      <c r="G980" s="44"/>
      <c r="H980" s="44"/>
      <c r="I980" s="44"/>
      <c r="J980" s="44"/>
      <c r="K980" s="44"/>
      <c r="L980" s="44"/>
      <c r="M980" s="44"/>
      <c r="N980" s="44"/>
      <c r="O980" s="44"/>
      <c r="P980" s="44"/>
      <c r="Q980" s="44"/>
      <c r="R980" s="132"/>
      <c r="S980" s="44"/>
      <c r="T980" s="99"/>
      <c r="U980" s="99"/>
      <c r="V980" s="95"/>
      <c r="W980" s="44"/>
      <c r="X980" s="95"/>
      <c r="Y980" s="44"/>
      <c r="Z980" s="44"/>
      <c r="AA980" s="44"/>
      <c r="AB980" s="44"/>
      <c r="AC980" s="44"/>
      <c r="AD980" s="44"/>
      <c r="AE980" s="44"/>
      <c r="AF980" s="44"/>
      <c r="AG980" s="44"/>
      <c r="AH980" s="44"/>
      <c r="AI980" s="44"/>
      <c r="AJ980" s="44"/>
      <c r="AK980" s="44"/>
      <c r="AL980" s="44"/>
    </row>
    <row r="981">
      <c r="A981" s="128"/>
      <c r="B981" s="44"/>
      <c r="C981" s="129"/>
      <c r="D981" s="44"/>
      <c r="E981" s="130"/>
      <c r="F981" s="99"/>
      <c r="G981" s="44"/>
      <c r="H981" s="44"/>
      <c r="I981" s="44"/>
      <c r="J981" s="44"/>
      <c r="K981" s="44"/>
      <c r="L981" s="44"/>
      <c r="M981" s="44"/>
      <c r="N981" s="44"/>
      <c r="O981" s="44"/>
      <c r="P981" s="44"/>
      <c r="Q981" s="44"/>
      <c r="R981" s="132"/>
      <c r="S981" s="44"/>
      <c r="T981" s="99"/>
      <c r="U981" s="99"/>
      <c r="V981" s="95"/>
      <c r="W981" s="44"/>
      <c r="X981" s="95"/>
      <c r="Y981" s="44"/>
      <c r="Z981" s="44"/>
      <c r="AA981" s="44"/>
      <c r="AB981" s="44"/>
      <c r="AC981" s="44"/>
      <c r="AD981" s="44"/>
      <c r="AE981" s="44"/>
      <c r="AF981" s="44"/>
      <c r="AG981" s="44"/>
      <c r="AH981" s="44"/>
      <c r="AI981" s="44"/>
      <c r="AJ981" s="44"/>
      <c r="AK981" s="44"/>
      <c r="AL981" s="44"/>
    </row>
    <row r="982">
      <c r="A982" s="128"/>
      <c r="B982" s="44"/>
      <c r="C982" s="129"/>
      <c r="D982" s="44"/>
      <c r="E982" s="130"/>
      <c r="F982" s="99"/>
      <c r="G982" s="44"/>
      <c r="H982" s="44"/>
      <c r="I982" s="44"/>
      <c r="J982" s="44"/>
      <c r="K982" s="44"/>
      <c r="L982" s="44"/>
      <c r="M982" s="44"/>
      <c r="N982" s="44"/>
      <c r="O982" s="44"/>
      <c r="P982" s="44"/>
      <c r="Q982" s="44"/>
      <c r="R982" s="132"/>
      <c r="S982" s="44"/>
      <c r="T982" s="99"/>
      <c r="U982" s="99"/>
      <c r="V982" s="95"/>
      <c r="W982" s="44"/>
      <c r="X982" s="95"/>
      <c r="Y982" s="44"/>
      <c r="Z982" s="44"/>
      <c r="AA982" s="44"/>
      <c r="AB982" s="44"/>
      <c r="AC982" s="44"/>
      <c r="AD982" s="44"/>
      <c r="AE982" s="44"/>
      <c r="AF982" s="44"/>
      <c r="AG982" s="44"/>
      <c r="AH982" s="44"/>
      <c r="AI982" s="44"/>
      <c r="AJ982" s="44"/>
      <c r="AK982" s="44"/>
      <c r="AL982" s="44"/>
    </row>
    <row r="983">
      <c r="A983" s="128"/>
      <c r="B983" s="44"/>
      <c r="C983" s="129"/>
      <c r="D983" s="44"/>
      <c r="E983" s="130"/>
      <c r="F983" s="99"/>
      <c r="G983" s="44"/>
      <c r="H983" s="44"/>
      <c r="I983" s="44"/>
      <c r="J983" s="44"/>
      <c r="K983" s="44"/>
      <c r="L983" s="44"/>
      <c r="M983" s="44"/>
      <c r="N983" s="44"/>
      <c r="O983" s="44"/>
      <c r="P983" s="44"/>
      <c r="Q983" s="44"/>
      <c r="R983" s="132"/>
      <c r="S983" s="44"/>
      <c r="T983" s="99"/>
      <c r="U983" s="99"/>
      <c r="V983" s="95"/>
      <c r="W983" s="44"/>
      <c r="X983" s="95"/>
      <c r="Y983" s="44"/>
      <c r="Z983" s="44"/>
      <c r="AA983" s="44"/>
      <c r="AB983" s="44"/>
      <c r="AC983" s="44"/>
      <c r="AD983" s="44"/>
      <c r="AE983" s="44"/>
      <c r="AF983" s="44"/>
      <c r="AG983" s="44"/>
      <c r="AH983" s="44"/>
      <c r="AI983" s="44"/>
      <c r="AJ983" s="44"/>
      <c r="AK983" s="44"/>
      <c r="AL983" s="44"/>
    </row>
    <row r="984">
      <c r="A984" s="128"/>
      <c r="B984" s="44"/>
      <c r="C984" s="129"/>
      <c r="D984" s="44"/>
      <c r="E984" s="130"/>
      <c r="F984" s="99"/>
      <c r="G984" s="44"/>
      <c r="H984" s="44"/>
      <c r="I984" s="44"/>
      <c r="J984" s="44"/>
      <c r="K984" s="44"/>
      <c r="L984" s="44"/>
      <c r="M984" s="44"/>
      <c r="N984" s="44"/>
      <c r="O984" s="44"/>
      <c r="P984" s="44"/>
      <c r="Q984" s="44"/>
      <c r="R984" s="132"/>
      <c r="S984" s="44"/>
      <c r="T984" s="99"/>
      <c r="U984" s="99"/>
      <c r="V984" s="95"/>
      <c r="W984" s="44"/>
      <c r="X984" s="95"/>
      <c r="Y984" s="44"/>
      <c r="Z984" s="44"/>
      <c r="AA984" s="44"/>
      <c r="AB984" s="44"/>
      <c r="AC984" s="44"/>
      <c r="AD984" s="44"/>
      <c r="AE984" s="44"/>
      <c r="AF984" s="44"/>
      <c r="AG984" s="44"/>
      <c r="AH984" s="44"/>
      <c r="AI984" s="44"/>
      <c r="AJ984" s="44"/>
      <c r="AK984" s="44"/>
      <c r="AL984" s="44"/>
    </row>
    <row r="985">
      <c r="A985" s="128"/>
      <c r="B985" s="44"/>
      <c r="C985" s="129"/>
      <c r="D985" s="44"/>
      <c r="E985" s="130"/>
      <c r="F985" s="99"/>
      <c r="G985" s="44"/>
      <c r="H985" s="44"/>
      <c r="I985" s="44"/>
      <c r="J985" s="44"/>
      <c r="K985" s="44"/>
      <c r="L985" s="44"/>
      <c r="M985" s="44"/>
      <c r="N985" s="44"/>
      <c r="O985" s="44"/>
      <c r="P985" s="44"/>
      <c r="Q985" s="44"/>
      <c r="R985" s="132"/>
      <c r="S985" s="44"/>
      <c r="T985" s="99"/>
      <c r="U985" s="99"/>
      <c r="V985" s="95"/>
      <c r="W985" s="44"/>
      <c r="X985" s="95"/>
      <c r="Y985" s="44"/>
      <c r="Z985" s="44"/>
      <c r="AA985" s="44"/>
      <c r="AB985" s="44"/>
      <c r="AC985" s="44"/>
      <c r="AD985" s="44"/>
      <c r="AE985" s="44"/>
      <c r="AF985" s="44"/>
      <c r="AG985" s="44"/>
      <c r="AH985" s="44"/>
      <c r="AI985" s="44"/>
      <c r="AJ985" s="44"/>
      <c r="AK985" s="44"/>
      <c r="AL985" s="44"/>
    </row>
    <row r="986">
      <c r="A986" s="128"/>
      <c r="B986" s="44"/>
      <c r="C986" s="129"/>
      <c r="D986" s="44"/>
      <c r="E986" s="130"/>
      <c r="F986" s="99"/>
      <c r="G986" s="44"/>
      <c r="H986" s="44"/>
      <c r="I986" s="44"/>
      <c r="J986" s="44"/>
      <c r="K986" s="44"/>
      <c r="L986" s="44"/>
      <c r="M986" s="44"/>
      <c r="N986" s="44"/>
      <c r="O986" s="44"/>
      <c r="P986" s="44"/>
      <c r="Q986" s="44"/>
      <c r="R986" s="132"/>
      <c r="S986" s="44"/>
      <c r="T986" s="99"/>
      <c r="U986" s="99"/>
      <c r="V986" s="95"/>
      <c r="W986" s="44"/>
      <c r="X986" s="95"/>
      <c r="Y986" s="44"/>
      <c r="Z986" s="44"/>
      <c r="AA986" s="44"/>
      <c r="AB986" s="44"/>
      <c r="AC986" s="44"/>
      <c r="AD986" s="44"/>
      <c r="AE986" s="44"/>
      <c r="AF986" s="44"/>
      <c r="AG986" s="44"/>
      <c r="AH986" s="44"/>
      <c r="AI986" s="44"/>
      <c r="AJ986" s="44"/>
      <c r="AK986" s="44"/>
      <c r="AL986" s="44"/>
    </row>
    <row r="987">
      <c r="A987" s="128"/>
      <c r="B987" s="44"/>
      <c r="C987" s="129"/>
      <c r="D987" s="44"/>
      <c r="E987" s="130"/>
      <c r="F987" s="99"/>
      <c r="G987" s="44"/>
      <c r="H987" s="44"/>
      <c r="I987" s="44"/>
      <c r="J987" s="44"/>
      <c r="K987" s="44"/>
      <c r="L987" s="44"/>
      <c r="M987" s="44"/>
      <c r="N987" s="44"/>
      <c r="O987" s="44"/>
      <c r="P987" s="44"/>
      <c r="Q987" s="44"/>
      <c r="R987" s="132"/>
      <c r="S987" s="44"/>
      <c r="T987" s="99"/>
      <c r="U987" s="99"/>
      <c r="V987" s="95"/>
      <c r="W987" s="44"/>
      <c r="X987" s="95"/>
      <c r="Y987" s="44"/>
      <c r="Z987" s="44"/>
      <c r="AA987" s="44"/>
      <c r="AB987" s="44"/>
      <c r="AC987" s="44"/>
      <c r="AD987" s="44"/>
      <c r="AE987" s="44"/>
      <c r="AF987" s="44"/>
      <c r="AG987" s="44"/>
      <c r="AH987" s="44"/>
      <c r="AI987" s="44"/>
      <c r="AJ987" s="44"/>
      <c r="AK987" s="44"/>
      <c r="AL987" s="44"/>
    </row>
    <row r="988">
      <c r="A988" s="128"/>
      <c r="B988" s="44"/>
      <c r="C988" s="129"/>
      <c r="D988" s="44"/>
      <c r="E988" s="130"/>
      <c r="F988" s="99"/>
      <c r="G988" s="44"/>
      <c r="H988" s="44"/>
      <c r="I988" s="44"/>
      <c r="J988" s="44"/>
      <c r="K988" s="44"/>
      <c r="L988" s="44"/>
      <c r="M988" s="44"/>
      <c r="N988" s="44"/>
      <c r="O988" s="44"/>
      <c r="P988" s="44"/>
      <c r="Q988" s="44"/>
      <c r="R988" s="132"/>
      <c r="S988" s="44"/>
      <c r="T988" s="99"/>
      <c r="U988" s="99"/>
      <c r="V988" s="95"/>
      <c r="W988" s="44"/>
      <c r="X988" s="95"/>
      <c r="Y988" s="44"/>
      <c r="Z988" s="44"/>
      <c r="AA988" s="44"/>
      <c r="AB988" s="44"/>
      <c r="AC988" s="44"/>
      <c r="AD988" s="44"/>
      <c r="AE988" s="44"/>
      <c r="AF988" s="44"/>
      <c r="AG988" s="44"/>
      <c r="AH988" s="44"/>
      <c r="AI988" s="44"/>
      <c r="AJ988" s="44"/>
      <c r="AK988" s="44"/>
      <c r="AL988" s="44"/>
    </row>
    <row r="989">
      <c r="A989" s="128"/>
      <c r="B989" s="44"/>
      <c r="C989" s="129"/>
      <c r="D989" s="44"/>
      <c r="E989" s="130"/>
      <c r="F989" s="99"/>
      <c r="G989" s="44"/>
      <c r="H989" s="44"/>
      <c r="I989" s="44"/>
      <c r="J989" s="44"/>
      <c r="K989" s="44"/>
      <c r="L989" s="44"/>
      <c r="M989" s="44"/>
      <c r="N989" s="44"/>
      <c r="O989" s="44"/>
      <c r="P989" s="44"/>
      <c r="Q989" s="44"/>
      <c r="R989" s="132"/>
      <c r="S989" s="44"/>
      <c r="T989" s="99"/>
      <c r="U989" s="99"/>
      <c r="V989" s="95"/>
      <c r="W989" s="44"/>
      <c r="X989" s="95"/>
      <c r="Y989" s="44"/>
      <c r="Z989" s="44"/>
      <c r="AA989" s="44"/>
      <c r="AB989" s="44"/>
      <c r="AC989" s="44"/>
      <c r="AD989" s="44"/>
      <c r="AE989" s="44"/>
      <c r="AF989" s="44"/>
      <c r="AG989" s="44"/>
      <c r="AH989" s="44"/>
      <c r="AI989" s="44"/>
      <c r="AJ989" s="44"/>
      <c r="AK989" s="44"/>
      <c r="AL989" s="44"/>
    </row>
    <row r="990">
      <c r="A990" s="128"/>
      <c r="B990" s="44"/>
      <c r="C990" s="129"/>
      <c r="D990" s="44"/>
      <c r="E990" s="130"/>
      <c r="F990" s="99"/>
      <c r="G990" s="44"/>
      <c r="H990" s="44"/>
      <c r="I990" s="44"/>
      <c r="J990" s="44"/>
      <c r="K990" s="44"/>
      <c r="L990" s="44"/>
      <c r="M990" s="44"/>
      <c r="N990" s="44"/>
      <c r="O990" s="44"/>
      <c r="P990" s="44"/>
      <c r="Q990" s="44"/>
      <c r="R990" s="132"/>
      <c r="S990" s="44"/>
      <c r="T990" s="99"/>
      <c r="U990" s="99"/>
      <c r="V990" s="95"/>
      <c r="W990" s="44"/>
      <c r="X990" s="95"/>
      <c r="Y990" s="44"/>
      <c r="Z990" s="44"/>
      <c r="AA990" s="44"/>
      <c r="AB990" s="44"/>
      <c r="AC990" s="44"/>
      <c r="AD990" s="44"/>
      <c r="AE990" s="44"/>
      <c r="AF990" s="44"/>
      <c r="AG990" s="44"/>
      <c r="AH990" s="44"/>
      <c r="AI990" s="44"/>
      <c r="AJ990" s="44"/>
      <c r="AK990" s="44"/>
      <c r="AL990" s="44"/>
    </row>
    <row r="991">
      <c r="A991" s="128"/>
      <c r="B991" s="44"/>
      <c r="C991" s="129"/>
      <c r="D991" s="44"/>
      <c r="E991" s="130"/>
      <c r="F991" s="99"/>
      <c r="G991" s="44"/>
      <c r="H991" s="44"/>
      <c r="I991" s="44"/>
      <c r="J991" s="44"/>
      <c r="K991" s="44"/>
      <c r="L991" s="44"/>
      <c r="M991" s="44"/>
      <c r="N991" s="44"/>
      <c r="O991" s="44"/>
      <c r="P991" s="44"/>
      <c r="Q991" s="44"/>
      <c r="R991" s="132"/>
      <c r="S991" s="44"/>
      <c r="T991" s="99"/>
      <c r="U991" s="99"/>
      <c r="V991" s="95"/>
      <c r="W991" s="44"/>
      <c r="X991" s="95"/>
      <c r="Y991" s="44"/>
      <c r="Z991" s="44"/>
      <c r="AA991" s="44"/>
      <c r="AB991" s="44"/>
      <c r="AC991" s="44"/>
      <c r="AD991" s="44"/>
      <c r="AE991" s="44"/>
      <c r="AF991" s="44"/>
      <c r="AG991" s="44"/>
      <c r="AH991" s="44"/>
      <c r="AI991" s="44"/>
      <c r="AJ991" s="44"/>
      <c r="AK991" s="44"/>
      <c r="AL991" s="44"/>
    </row>
    <row r="992">
      <c r="A992" s="128"/>
      <c r="B992" s="44"/>
      <c r="C992" s="129"/>
      <c r="D992" s="44"/>
      <c r="E992" s="130"/>
      <c r="F992" s="99"/>
      <c r="G992" s="44"/>
      <c r="H992" s="44"/>
      <c r="I992" s="44"/>
      <c r="J992" s="44"/>
      <c r="K992" s="44"/>
      <c r="L992" s="44"/>
      <c r="M992" s="44"/>
      <c r="N992" s="44"/>
      <c r="O992" s="44"/>
      <c r="P992" s="44"/>
      <c r="Q992" s="44"/>
      <c r="R992" s="132"/>
      <c r="S992" s="44"/>
      <c r="T992" s="99"/>
      <c r="U992" s="99"/>
      <c r="V992" s="95"/>
      <c r="W992" s="44"/>
      <c r="X992" s="95"/>
      <c r="Y992" s="44"/>
      <c r="Z992" s="44"/>
      <c r="AA992" s="44"/>
      <c r="AB992" s="44"/>
      <c r="AC992" s="44"/>
      <c r="AD992" s="44"/>
      <c r="AE992" s="44"/>
      <c r="AF992" s="44"/>
      <c r="AG992" s="44"/>
      <c r="AH992" s="44"/>
      <c r="AI992" s="44"/>
      <c r="AJ992" s="44"/>
      <c r="AK992" s="44"/>
      <c r="AL992" s="44"/>
    </row>
    <row r="993">
      <c r="A993" s="128"/>
      <c r="B993" s="44"/>
      <c r="C993" s="129"/>
      <c r="D993" s="44"/>
      <c r="E993" s="130"/>
      <c r="F993" s="99"/>
      <c r="G993" s="44"/>
      <c r="H993" s="44"/>
      <c r="I993" s="44"/>
      <c r="J993" s="44"/>
      <c r="K993" s="44"/>
      <c r="L993" s="44"/>
      <c r="M993" s="44"/>
      <c r="N993" s="44"/>
      <c r="O993" s="44"/>
      <c r="P993" s="44"/>
      <c r="Q993" s="44"/>
      <c r="R993" s="132"/>
      <c r="S993" s="44"/>
      <c r="T993" s="99"/>
      <c r="U993" s="99"/>
      <c r="V993" s="95"/>
      <c r="W993" s="44"/>
      <c r="X993" s="95"/>
      <c r="Y993" s="44"/>
      <c r="Z993" s="44"/>
      <c r="AA993" s="44"/>
      <c r="AB993" s="44"/>
      <c r="AC993" s="44"/>
      <c r="AD993" s="44"/>
      <c r="AE993" s="44"/>
      <c r="AF993" s="44"/>
      <c r="AG993" s="44"/>
      <c r="AH993" s="44"/>
      <c r="AI993" s="44"/>
      <c r="AJ993" s="44"/>
      <c r="AK993" s="44"/>
      <c r="AL993" s="44"/>
    </row>
    <row r="994">
      <c r="A994" s="128"/>
      <c r="B994" s="44"/>
      <c r="C994" s="129"/>
      <c r="D994" s="44"/>
      <c r="E994" s="130"/>
      <c r="F994" s="99"/>
      <c r="G994" s="44"/>
      <c r="H994" s="44"/>
      <c r="I994" s="44"/>
      <c r="J994" s="44"/>
      <c r="K994" s="44"/>
      <c r="L994" s="44"/>
      <c r="M994" s="44"/>
      <c r="N994" s="44"/>
      <c r="O994" s="44"/>
      <c r="P994" s="44"/>
      <c r="Q994" s="44"/>
      <c r="R994" s="132"/>
      <c r="S994" s="44"/>
      <c r="T994" s="99"/>
      <c r="U994" s="99"/>
      <c r="V994" s="95"/>
      <c r="W994" s="44"/>
      <c r="X994" s="95"/>
      <c r="Y994" s="44"/>
      <c r="Z994" s="44"/>
      <c r="AA994" s="44"/>
      <c r="AB994" s="44"/>
      <c r="AC994" s="44"/>
      <c r="AD994" s="44"/>
      <c r="AE994" s="44"/>
      <c r="AF994" s="44"/>
      <c r="AG994" s="44"/>
      <c r="AH994" s="44"/>
      <c r="AI994" s="44"/>
      <c r="AJ994" s="44"/>
      <c r="AK994" s="44"/>
      <c r="AL994" s="44"/>
    </row>
    <row r="995">
      <c r="A995" s="128"/>
      <c r="B995" s="44"/>
      <c r="C995" s="129"/>
      <c r="D995" s="44"/>
      <c r="E995" s="130"/>
      <c r="F995" s="99"/>
      <c r="G995" s="44"/>
      <c r="H995" s="44"/>
      <c r="I995" s="44"/>
      <c r="J995" s="44"/>
      <c r="K995" s="44"/>
      <c r="L995" s="44"/>
      <c r="M995" s="44"/>
      <c r="N995" s="44"/>
      <c r="O995" s="44"/>
      <c r="P995" s="44"/>
      <c r="Q995" s="44"/>
      <c r="R995" s="132"/>
      <c r="S995" s="44"/>
      <c r="T995" s="99"/>
      <c r="U995" s="99"/>
      <c r="V995" s="95"/>
      <c r="W995" s="44"/>
      <c r="X995" s="95"/>
      <c r="Y995" s="44"/>
      <c r="Z995" s="44"/>
      <c r="AA995" s="44"/>
      <c r="AB995" s="44"/>
      <c r="AC995" s="44"/>
      <c r="AD995" s="44"/>
      <c r="AE995" s="44"/>
      <c r="AF995" s="44"/>
      <c r="AG995" s="44"/>
      <c r="AH995" s="44"/>
      <c r="AI995" s="44"/>
      <c r="AJ995" s="44"/>
      <c r="AK995" s="44"/>
      <c r="AL995" s="44"/>
    </row>
    <row r="996">
      <c r="A996" s="128"/>
      <c r="B996" s="44"/>
      <c r="C996" s="129"/>
      <c r="D996" s="44"/>
      <c r="E996" s="130"/>
      <c r="F996" s="99"/>
      <c r="G996" s="44"/>
      <c r="H996" s="44"/>
      <c r="I996" s="44"/>
      <c r="J996" s="44"/>
      <c r="K996" s="44"/>
      <c r="L996" s="44"/>
      <c r="M996" s="44"/>
      <c r="N996" s="44"/>
      <c r="O996" s="44"/>
      <c r="P996" s="44"/>
      <c r="Q996" s="44"/>
      <c r="R996" s="132"/>
      <c r="S996" s="44"/>
      <c r="T996" s="99"/>
      <c r="U996" s="99"/>
      <c r="V996" s="95"/>
      <c r="W996" s="44"/>
      <c r="X996" s="95"/>
      <c r="Y996" s="44"/>
      <c r="Z996" s="44"/>
      <c r="AA996" s="44"/>
      <c r="AB996" s="44"/>
      <c r="AC996" s="44"/>
      <c r="AD996" s="44"/>
      <c r="AE996" s="44"/>
      <c r="AF996" s="44"/>
      <c r="AG996" s="44"/>
      <c r="AH996" s="44"/>
      <c r="AI996" s="44"/>
      <c r="AJ996" s="44"/>
      <c r="AK996" s="44"/>
      <c r="AL996" s="44"/>
    </row>
    <row r="997">
      <c r="A997" s="128"/>
      <c r="B997" s="44"/>
      <c r="C997" s="129"/>
      <c r="D997" s="44"/>
      <c r="E997" s="130"/>
      <c r="F997" s="99"/>
      <c r="G997" s="44"/>
      <c r="H997" s="44"/>
      <c r="I997" s="44"/>
      <c r="J997" s="44"/>
      <c r="K997" s="44"/>
      <c r="L997" s="44"/>
      <c r="M997" s="44"/>
      <c r="N997" s="44"/>
      <c r="O997" s="44"/>
      <c r="P997" s="44"/>
      <c r="Q997" s="44"/>
      <c r="R997" s="132"/>
      <c r="S997" s="44"/>
      <c r="T997" s="99"/>
      <c r="U997" s="99"/>
      <c r="V997" s="95"/>
      <c r="W997" s="44"/>
      <c r="X997" s="95"/>
      <c r="Y997" s="44"/>
      <c r="Z997" s="44"/>
      <c r="AA997" s="44"/>
      <c r="AB997" s="44"/>
      <c r="AC997" s="44"/>
      <c r="AD997" s="44"/>
      <c r="AE997" s="44"/>
      <c r="AF997" s="44"/>
      <c r="AG997" s="44"/>
      <c r="AH997" s="44"/>
      <c r="AI997" s="44"/>
      <c r="AJ997" s="44"/>
      <c r="AK997" s="44"/>
      <c r="AL997" s="44"/>
    </row>
    <row r="998">
      <c r="A998" s="128"/>
      <c r="B998" s="44"/>
      <c r="C998" s="129"/>
      <c r="D998" s="44"/>
      <c r="E998" s="130"/>
      <c r="F998" s="99"/>
      <c r="G998" s="44"/>
      <c r="H998" s="44"/>
      <c r="I998" s="44"/>
      <c r="J998" s="44"/>
      <c r="K998" s="44"/>
      <c r="L998" s="44"/>
      <c r="M998" s="44"/>
      <c r="N998" s="44"/>
      <c r="O998" s="44"/>
      <c r="P998" s="44"/>
      <c r="Q998" s="44"/>
      <c r="R998" s="132"/>
      <c r="S998" s="44"/>
      <c r="T998" s="99"/>
      <c r="U998" s="99"/>
      <c r="V998" s="95"/>
      <c r="W998" s="44"/>
      <c r="X998" s="95"/>
      <c r="Y998" s="44"/>
      <c r="Z998" s="44"/>
      <c r="AA998" s="44"/>
      <c r="AB998" s="44"/>
      <c r="AC998" s="44"/>
      <c r="AD998" s="44"/>
      <c r="AE998" s="44"/>
      <c r="AF998" s="44"/>
      <c r="AG998" s="44"/>
      <c r="AH998" s="44"/>
      <c r="AI998" s="44"/>
      <c r="AJ998" s="44"/>
      <c r="AK998" s="44"/>
      <c r="AL998" s="44"/>
    </row>
    <row r="999">
      <c r="A999" s="128"/>
      <c r="B999" s="44"/>
      <c r="C999" s="129"/>
      <c r="D999" s="44"/>
      <c r="E999" s="130"/>
      <c r="F999" s="99"/>
      <c r="G999" s="44"/>
      <c r="H999" s="44"/>
      <c r="I999" s="44"/>
      <c r="J999" s="44"/>
      <c r="K999" s="44"/>
      <c r="L999" s="44"/>
      <c r="M999" s="44"/>
      <c r="N999" s="44"/>
      <c r="O999" s="44"/>
      <c r="P999" s="44"/>
      <c r="Q999" s="44"/>
      <c r="R999" s="132"/>
      <c r="S999" s="44"/>
      <c r="T999" s="99"/>
      <c r="U999" s="99"/>
      <c r="V999" s="95"/>
      <c r="W999" s="44"/>
      <c r="X999" s="95"/>
      <c r="Y999" s="44"/>
      <c r="Z999" s="44"/>
      <c r="AA999" s="44"/>
      <c r="AB999" s="44"/>
      <c r="AC999" s="44"/>
      <c r="AD999" s="44"/>
      <c r="AE999" s="44"/>
      <c r="AF999" s="44"/>
      <c r="AG999" s="44"/>
      <c r="AH999" s="44"/>
      <c r="AI999" s="44"/>
      <c r="AJ999" s="44"/>
      <c r="AK999" s="44"/>
      <c r="AL999" s="44"/>
    </row>
    <row r="1000">
      <c r="A1000" s="128"/>
      <c r="B1000" s="44"/>
      <c r="C1000" s="129"/>
      <c r="D1000" s="44"/>
      <c r="E1000" s="130"/>
      <c r="F1000" s="99"/>
      <c r="G1000" s="44"/>
      <c r="H1000" s="44"/>
      <c r="I1000" s="44"/>
      <c r="J1000" s="44"/>
      <c r="K1000" s="44"/>
      <c r="L1000" s="44"/>
      <c r="M1000" s="44"/>
      <c r="N1000" s="44"/>
      <c r="O1000" s="44"/>
      <c r="P1000" s="44"/>
      <c r="Q1000" s="44"/>
      <c r="R1000" s="132"/>
      <c r="S1000" s="44"/>
      <c r="T1000" s="99"/>
      <c r="U1000" s="99"/>
      <c r="V1000" s="95"/>
      <c r="W1000" s="44"/>
      <c r="X1000" s="95"/>
      <c r="Y1000" s="44"/>
      <c r="Z1000" s="44"/>
      <c r="AA1000" s="44"/>
      <c r="AB1000" s="44"/>
      <c r="AC1000" s="44"/>
      <c r="AD1000" s="44"/>
      <c r="AE1000" s="44"/>
      <c r="AF1000" s="44"/>
      <c r="AG1000" s="44"/>
      <c r="AH1000" s="44"/>
      <c r="AI1000" s="44"/>
      <c r="AJ1000" s="44"/>
      <c r="AK1000" s="44"/>
      <c r="AL1000" s="44"/>
    </row>
    <row r="1001">
      <c r="A1001" s="128"/>
      <c r="B1001" s="44"/>
      <c r="C1001" s="129"/>
      <c r="D1001" s="44"/>
      <c r="E1001" s="130"/>
      <c r="F1001" s="99"/>
      <c r="G1001" s="44"/>
      <c r="H1001" s="44"/>
      <c r="I1001" s="44"/>
      <c r="J1001" s="44"/>
      <c r="K1001" s="44"/>
      <c r="L1001" s="44"/>
      <c r="M1001" s="44"/>
      <c r="N1001" s="44"/>
      <c r="O1001" s="44"/>
      <c r="P1001" s="44"/>
      <c r="Q1001" s="44"/>
      <c r="R1001" s="132"/>
      <c r="S1001" s="44"/>
      <c r="T1001" s="99"/>
      <c r="U1001" s="99"/>
      <c r="V1001" s="95"/>
      <c r="W1001" s="44"/>
      <c r="X1001" s="95"/>
      <c r="Y1001" s="44"/>
      <c r="Z1001" s="44"/>
      <c r="AA1001" s="44"/>
      <c r="AB1001" s="44"/>
      <c r="AC1001" s="44"/>
      <c r="AD1001" s="44"/>
      <c r="AE1001" s="44"/>
      <c r="AF1001" s="44"/>
      <c r="AG1001" s="44"/>
      <c r="AH1001" s="44"/>
      <c r="AI1001" s="44"/>
      <c r="AJ1001" s="44"/>
      <c r="AK1001" s="44"/>
      <c r="AL1001" s="44"/>
    </row>
  </sheetData>
  <conditionalFormatting sqref="R6 T6:U6">
    <cfRule type="expression" dxfId="0" priority="1">
      <formula>AND(RIGHT(R6,1)="↑", OR(LEFT(R6,1)="∞", VALUE(LEFT(R6,LEN(R6)-2))&gt;0.2))</formula>
    </cfRule>
  </conditionalFormatting>
  <conditionalFormatting sqref="F5 O5:P5 F7:F1001 O7:P14">
    <cfRule type="cellIs" dxfId="1" priority="2" operator="greaterThan">
      <formula>0.01</formula>
    </cfRule>
  </conditionalFormatting>
  <conditionalFormatting sqref="F5 O5:P5 F7:F1001 O7:P14">
    <cfRule type="cellIs" dxfId="2" priority="3" operator="lessThan">
      <formula>0.01</formula>
    </cfRule>
  </conditionalFormatting>
  <conditionalFormatting sqref="H7:H1001">
    <cfRule type="cellIs" dxfId="2" priority="4" operator="lessThan">
      <formula>5</formula>
    </cfRule>
  </conditionalFormatting>
  <conditionalFormatting sqref="H7:H1001">
    <cfRule type="cellIs" dxfId="1" priority="5" operator="greaterThanOrEqual">
      <formula>5</formula>
    </cfRule>
  </conditionalFormatting>
  <conditionalFormatting sqref="G7:G1001">
    <cfRule type="cellIs" dxfId="2" priority="6" operator="lessThan">
      <formula>2000</formula>
    </cfRule>
  </conditionalFormatting>
  <conditionalFormatting sqref="I5 I7:I1001">
    <cfRule type="cellIs" dxfId="1" priority="7" operator="greaterThan">
      <formula>50</formula>
    </cfRule>
  </conditionalFormatting>
  <conditionalFormatting sqref="M5 M7:M1001">
    <cfRule type="expression" dxfId="3" priority="8">
      <formula>$M5&gt;$C5</formula>
    </cfRule>
  </conditionalFormatting>
  <dataValidations>
    <dataValidation type="list" allowBlank="1" showErrorMessage="1" sqref="P5 P7:P14">
      <formula1>"紅綠,循環股,追高,直覺,外部消息"</formula1>
    </dataValidation>
  </dataValidations>
  <hyperlinks>
    <hyperlink r:id="rId1" ref="W2"/>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7.63"/>
    <col customWidth="1" min="2" max="2" width="9.38"/>
    <col customWidth="1" min="3" max="3" width="14.38"/>
    <col customWidth="1" min="4" max="4" width="6.0"/>
    <col customWidth="1" min="5" max="5" width="7.25"/>
    <col customWidth="1" min="6" max="6" width="4.75"/>
    <col customWidth="1" min="7" max="7" width="5.88"/>
    <col customWidth="1" min="8" max="8" width="7.63"/>
    <col customWidth="1" min="9" max="9" width="4.38"/>
    <col customWidth="1" min="10" max="10" width="6.0"/>
    <col customWidth="1" min="11" max="11" width="8.0"/>
    <col customWidth="1" min="12" max="12" width="12.25"/>
    <col customWidth="1" min="13" max="14" width="6.13"/>
    <col customWidth="1" min="15" max="15" width="7.13"/>
    <col customWidth="1" min="16" max="16" width="10.63"/>
    <col customWidth="1" min="17" max="18" width="5.25"/>
    <col customWidth="1" min="19" max="19" width="8.38"/>
    <col customWidth="1" min="20" max="20" width="5.13"/>
    <col customWidth="1" min="21" max="21" width="15.5"/>
    <col customWidth="1" min="22" max="22" width="27.13"/>
    <col customWidth="1" min="23" max="23" width="9.5"/>
    <col customWidth="1" min="24" max="25" width="6.13"/>
  </cols>
  <sheetData>
    <row r="1">
      <c r="A1" s="136" t="s">
        <v>4588</v>
      </c>
      <c r="B1" s="137">
        <v>45951.0</v>
      </c>
      <c r="C1" s="136"/>
      <c r="D1" s="138" t="s">
        <v>4589</v>
      </c>
      <c r="E1" s="139" t="s">
        <v>4590</v>
      </c>
      <c r="F1" s="136"/>
      <c r="G1" s="140"/>
      <c r="H1" s="138"/>
      <c r="I1" s="138"/>
      <c r="J1" s="138"/>
      <c r="K1" s="138"/>
      <c r="L1" s="138"/>
      <c r="M1" s="138"/>
      <c r="N1" s="138"/>
      <c r="O1" s="136"/>
      <c r="P1" s="136"/>
      <c r="Q1" s="136"/>
      <c r="R1" s="136"/>
      <c r="S1" s="141"/>
      <c r="T1" s="136"/>
      <c r="U1" s="136"/>
      <c r="V1" s="142"/>
      <c r="W1" s="143"/>
      <c r="X1" s="143"/>
      <c r="Y1" s="143"/>
      <c r="Z1" s="143"/>
      <c r="AA1" s="143"/>
    </row>
    <row r="2">
      <c r="A2" s="143"/>
      <c r="B2" s="143"/>
      <c r="C2" s="138" t="s">
        <v>4591</v>
      </c>
      <c r="D2" s="138" t="s">
        <v>4592</v>
      </c>
      <c r="E2" s="143"/>
      <c r="F2" s="143"/>
      <c r="G2" s="138" t="s">
        <v>4593</v>
      </c>
      <c r="H2" s="143"/>
      <c r="I2" s="138" t="s">
        <v>4592</v>
      </c>
      <c r="J2" s="138" t="s">
        <v>4593</v>
      </c>
      <c r="K2" s="138" t="s">
        <v>4593</v>
      </c>
      <c r="L2" s="136" t="s">
        <v>4592</v>
      </c>
      <c r="M2" s="143"/>
      <c r="N2" s="136" t="s">
        <v>4592</v>
      </c>
      <c r="O2" s="143"/>
      <c r="P2" s="138" t="s">
        <v>4593</v>
      </c>
      <c r="Q2" s="143"/>
      <c r="R2" s="143"/>
      <c r="S2" s="144" t="s">
        <v>4592</v>
      </c>
      <c r="T2" s="143"/>
      <c r="U2" s="143"/>
      <c r="V2" s="142"/>
      <c r="W2" s="143"/>
      <c r="X2" s="143"/>
      <c r="Y2" s="143"/>
      <c r="Z2" s="143"/>
      <c r="AA2" s="143"/>
    </row>
    <row r="3">
      <c r="A3" s="136"/>
      <c r="B3" s="136"/>
      <c r="C3" s="136" t="s">
        <v>4594</v>
      </c>
      <c r="D3" s="136" t="s">
        <v>4595</v>
      </c>
      <c r="F3" s="136"/>
      <c r="G3" s="145" t="s">
        <v>4596</v>
      </c>
      <c r="H3" s="136"/>
      <c r="I3" s="138" t="s">
        <v>4597</v>
      </c>
      <c r="J3" s="136" t="s">
        <v>4598</v>
      </c>
      <c r="K3" s="136" t="s">
        <v>4599</v>
      </c>
      <c r="L3" s="136" t="s">
        <v>4600</v>
      </c>
      <c r="M3" s="136"/>
      <c r="N3" s="136" t="s">
        <v>4601</v>
      </c>
      <c r="O3" s="136"/>
      <c r="P3" s="136" t="s">
        <v>4602</v>
      </c>
      <c r="Q3" s="136"/>
      <c r="R3" s="136"/>
      <c r="S3" s="136" t="s">
        <v>4603</v>
      </c>
      <c r="T3" s="136"/>
      <c r="U3" s="136"/>
      <c r="V3" s="142"/>
      <c r="W3" s="143"/>
      <c r="X3" s="143"/>
      <c r="Y3" s="143"/>
      <c r="Z3" s="143"/>
      <c r="AA3" s="143"/>
    </row>
    <row r="4">
      <c r="A4" s="146" t="s">
        <v>490</v>
      </c>
      <c r="B4" s="146" t="s">
        <v>491</v>
      </c>
      <c r="C4" s="146" t="s">
        <v>492</v>
      </c>
      <c r="D4" s="147" t="s">
        <v>493</v>
      </c>
      <c r="E4" s="146" t="s">
        <v>494</v>
      </c>
      <c r="F4" s="146" t="s">
        <v>4604</v>
      </c>
      <c r="G4" s="146" t="s">
        <v>496</v>
      </c>
      <c r="H4" s="146" t="s">
        <v>4605</v>
      </c>
      <c r="I4" s="146" t="s">
        <v>4606</v>
      </c>
      <c r="J4" s="146" t="s">
        <v>4607</v>
      </c>
      <c r="K4" s="146" t="s">
        <v>4608</v>
      </c>
      <c r="L4" s="146" t="s">
        <v>501</v>
      </c>
      <c r="M4" s="146" t="s">
        <v>502</v>
      </c>
      <c r="N4" s="146" t="s">
        <v>503</v>
      </c>
      <c r="O4" s="146" t="s">
        <v>4609</v>
      </c>
      <c r="P4" s="146" t="s">
        <v>4610</v>
      </c>
      <c r="Q4" s="146" t="s">
        <v>4611</v>
      </c>
      <c r="R4" s="146" t="s">
        <v>4612</v>
      </c>
      <c r="S4" s="148" t="s">
        <v>4613</v>
      </c>
      <c r="T4" s="146" t="s">
        <v>4614</v>
      </c>
      <c r="U4" s="146" t="s">
        <v>510</v>
      </c>
      <c r="V4" s="149" t="s">
        <v>511</v>
      </c>
      <c r="W4" s="150" t="s">
        <v>512</v>
      </c>
      <c r="X4" s="147"/>
      <c r="Y4" s="147"/>
      <c r="Z4" s="151"/>
      <c r="AA4" s="151"/>
    </row>
    <row r="5">
      <c r="A5" s="152">
        <v>2485.0</v>
      </c>
      <c r="B5" s="153" t="s">
        <v>2323</v>
      </c>
      <c r="C5" s="153" t="s">
        <v>639</v>
      </c>
      <c r="D5" s="153">
        <v>71.0</v>
      </c>
      <c r="E5" s="153">
        <v>-6.7</v>
      </c>
      <c r="F5" s="153">
        <v>-8.62</v>
      </c>
      <c r="G5" s="154" t="s">
        <v>544</v>
      </c>
      <c r="H5" s="153">
        <v>-12.44</v>
      </c>
      <c r="I5" s="153">
        <v>1.0</v>
      </c>
      <c r="J5" s="153">
        <v>39738.0</v>
      </c>
      <c r="K5" s="153">
        <v>12.51</v>
      </c>
      <c r="L5" s="153">
        <v>77.2</v>
      </c>
      <c r="M5" s="153">
        <v>75.63</v>
      </c>
      <c r="N5" s="153">
        <v>77.09</v>
      </c>
      <c r="O5" s="153">
        <v>390.0</v>
      </c>
      <c r="P5" s="155" t="s">
        <v>4615</v>
      </c>
      <c r="Q5" s="153">
        <v>139.0</v>
      </c>
      <c r="R5" s="153">
        <v>-601.0</v>
      </c>
      <c r="S5" s="156">
        <v>16965.0</v>
      </c>
      <c r="T5" s="153">
        <v>42.69</v>
      </c>
      <c r="U5" s="157">
        <v>46132.0</v>
      </c>
      <c r="V5" s="158"/>
      <c r="W5" s="159"/>
      <c r="X5" s="160"/>
      <c r="Y5" s="160"/>
      <c r="Z5" s="161"/>
      <c r="AA5" s="161"/>
    </row>
    <row r="6">
      <c r="A6" s="152">
        <v>6127.0</v>
      </c>
      <c r="B6" s="153" t="s">
        <v>2551</v>
      </c>
      <c r="C6" s="153" t="s">
        <v>561</v>
      </c>
      <c r="D6" s="153">
        <v>48.0</v>
      </c>
      <c r="E6" s="153">
        <v>-2.3</v>
      </c>
      <c r="F6" s="153">
        <v>-4.57</v>
      </c>
      <c r="G6" s="154" t="s">
        <v>566</v>
      </c>
      <c r="H6" s="153">
        <v>9.58</v>
      </c>
      <c r="I6" s="153">
        <v>2.0</v>
      </c>
      <c r="J6" s="153">
        <v>13193.0</v>
      </c>
      <c r="K6" s="153">
        <v>12.21</v>
      </c>
      <c r="L6" s="153">
        <v>49.03</v>
      </c>
      <c r="M6" s="153">
        <v>44.96</v>
      </c>
      <c r="N6" s="153">
        <v>43.7</v>
      </c>
      <c r="O6" s="153">
        <v>-43.0</v>
      </c>
      <c r="P6" s="155" t="s">
        <v>4616</v>
      </c>
      <c r="Q6" s="153">
        <v>0.0</v>
      </c>
      <c r="R6" s="153">
        <v>-19.0</v>
      </c>
      <c r="S6" s="156">
        <v>3896.0</v>
      </c>
      <c r="T6" s="153">
        <v>29.53</v>
      </c>
      <c r="U6" s="157">
        <v>46132.0</v>
      </c>
      <c r="V6" s="158"/>
      <c r="W6" s="159"/>
      <c r="X6" s="160"/>
      <c r="Y6" s="160"/>
      <c r="Z6" s="161"/>
      <c r="AA6" s="161"/>
    </row>
    <row r="7">
      <c r="A7" s="152">
        <v>1528.0</v>
      </c>
      <c r="B7" s="153" t="s">
        <v>4153</v>
      </c>
      <c r="C7" s="153" t="s">
        <v>565</v>
      </c>
      <c r="D7" s="153">
        <v>28.2</v>
      </c>
      <c r="E7" s="153">
        <v>-1.0</v>
      </c>
      <c r="F7" s="153">
        <v>-3.42</v>
      </c>
      <c r="G7" s="154" t="s">
        <v>553</v>
      </c>
      <c r="H7" s="153">
        <v>3.63</v>
      </c>
      <c r="I7" s="153">
        <v>3.0</v>
      </c>
      <c r="J7" s="153">
        <v>17835.0</v>
      </c>
      <c r="K7" s="153">
        <v>9.32</v>
      </c>
      <c r="L7" s="153">
        <v>29.03</v>
      </c>
      <c r="M7" s="153">
        <v>28.08</v>
      </c>
      <c r="N7" s="153">
        <v>26.07</v>
      </c>
      <c r="O7" s="153">
        <v>374.0</v>
      </c>
      <c r="P7" s="155" t="s">
        <v>4617</v>
      </c>
      <c r="Q7" s="153">
        <v>-22.0</v>
      </c>
      <c r="R7" s="153">
        <v>4.0</v>
      </c>
      <c r="S7" s="156">
        <v>6903.0</v>
      </c>
      <c r="T7" s="153">
        <v>38.7</v>
      </c>
      <c r="U7" s="157">
        <v>46132.0</v>
      </c>
      <c r="V7" s="158"/>
      <c r="W7" s="159"/>
      <c r="X7" s="160"/>
      <c r="Y7" s="160"/>
      <c r="Z7" s="161"/>
      <c r="AA7" s="161"/>
    </row>
    <row r="8">
      <c r="A8" s="152">
        <v>2367.0</v>
      </c>
      <c r="B8" s="153" t="s">
        <v>572</v>
      </c>
      <c r="C8" s="153" t="s">
        <v>561</v>
      </c>
      <c r="D8" s="153">
        <v>65.6</v>
      </c>
      <c r="E8" s="153">
        <v>-2.9</v>
      </c>
      <c r="F8" s="153">
        <v>-4.23</v>
      </c>
      <c r="G8" s="154" t="s">
        <v>544</v>
      </c>
      <c r="H8" s="153">
        <v>-11.85</v>
      </c>
      <c r="I8" s="153">
        <v>1.0</v>
      </c>
      <c r="J8" s="153">
        <v>61759.0</v>
      </c>
      <c r="K8" s="153">
        <v>8.74</v>
      </c>
      <c r="L8" s="153">
        <v>69.72</v>
      </c>
      <c r="M8" s="153">
        <v>72.11</v>
      </c>
      <c r="N8" s="153">
        <v>72.91</v>
      </c>
      <c r="O8" s="153">
        <v>6083.0</v>
      </c>
      <c r="P8" s="155" t="s">
        <v>4615</v>
      </c>
      <c r="Q8" s="153">
        <v>-431.0</v>
      </c>
      <c r="R8" s="153">
        <v>-808.0</v>
      </c>
      <c r="S8" s="156">
        <v>24374.0</v>
      </c>
      <c r="T8" s="153">
        <v>39.47</v>
      </c>
      <c r="U8" s="157">
        <v>46132.0</v>
      </c>
      <c r="V8" s="158"/>
      <c r="W8" s="159"/>
      <c r="X8" s="160"/>
      <c r="Y8" s="160"/>
      <c r="Z8" s="161"/>
      <c r="AA8" s="161"/>
    </row>
    <row r="9">
      <c r="A9" s="152">
        <v>2337.0</v>
      </c>
      <c r="B9" s="153" t="s">
        <v>1414</v>
      </c>
      <c r="C9" s="153" t="s">
        <v>533</v>
      </c>
      <c r="D9" s="153">
        <v>120.5</v>
      </c>
      <c r="E9" s="153">
        <v>-10.5</v>
      </c>
      <c r="F9" s="153">
        <v>-8.02</v>
      </c>
      <c r="G9" s="154" t="s">
        <v>529</v>
      </c>
      <c r="H9" s="153">
        <v>-19.15</v>
      </c>
      <c r="I9" s="153">
        <v>2.0</v>
      </c>
      <c r="J9" s="153">
        <v>170786.0</v>
      </c>
      <c r="K9" s="153">
        <v>8.62</v>
      </c>
      <c r="L9" s="153">
        <v>137.6</v>
      </c>
      <c r="M9" s="153">
        <v>141.0</v>
      </c>
      <c r="N9" s="153">
        <v>137.47</v>
      </c>
      <c r="O9" s="153">
        <v>1245.0</v>
      </c>
      <c r="P9" s="155" t="s">
        <v>4618</v>
      </c>
      <c r="Q9" s="153">
        <v>-5950.0</v>
      </c>
      <c r="R9" s="153">
        <v>-482.0</v>
      </c>
      <c r="S9" s="156">
        <v>82406.0</v>
      </c>
      <c r="T9" s="153">
        <v>48.25</v>
      </c>
      <c r="U9" s="157">
        <v>46132.0</v>
      </c>
      <c r="V9" s="158"/>
      <c r="W9" s="160"/>
      <c r="X9" s="160"/>
      <c r="Y9" s="160"/>
      <c r="Z9" s="161"/>
      <c r="AA9" s="161"/>
    </row>
    <row r="10">
      <c r="A10" s="152"/>
      <c r="B10" s="153"/>
      <c r="C10" s="153"/>
      <c r="D10" s="153"/>
      <c r="E10" s="153"/>
      <c r="F10" s="153"/>
      <c r="G10" s="162"/>
      <c r="H10" s="153"/>
      <c r="I10" s="153"/>
      <c r="J10" s="153"/>
      <c r="K10" s="153"/>
      <c r="L10" s="153"/>
      <c r="M10" s="153"/>
      <c r="N10" s="153"/>
      <c r="O10" s="153"/>
      <c r="P10" s="153"/>
      <c r="Q10" s="153"/>
      <c r="R10" s="153"/>
      <c r="S10" s="156"/>
      <c r="T10" s="153"/>
      <c r="U10" s="157"/>
      <c r="V10" s="158"/>
      <c r="W10" s="160"/>
      <c r="X10" s="160"/>
      <c r="Y10" s="160"/>
      <c r="Z10" s="161"/>
      <c r="AA10" s="161"/>
    </row>
    <row r="11">
      <c r="A11" s="152"/>
      <c r="B11" s="153"/>
      <c r="C11" s="153"/>
      <c r="D11" s="153"/>
      <c r="E11" s="153"/>
      <c r="F11" s="153"/>
      <c r="G11" s="162"/>
      <c r="H11" s="153"/>
      <c r="I11" s="153"/>
      <c r="J11" s="153"/>
      <c r="K11" s="153"/>
      <c r="L11" s="153"/>
      <c r="M11" s="153"/>
      <c r="N11" s="153"/>
      <c r="O11" s="153"/>
      <c r="P11" s="153"/>
      <c r="Q11" s="153"/>
      <c r="R11" s="153"/>
      <c r="S11" s="156"/>
      <c r="T11" s="153"/>
      <c r="U11" s="157"/>
      <c r="V11" s="158"/>
      <c r="W11" s="159"/>
      <c r="X11" s="160"/>
      <c r="Y11" s="160"/>
      <c r="Z11" s="161"/>
      <c r="AA11" s="161"/>
    </row>
    <row r="12">
      <c r="A12" s="152"/>
      <c r="B12" s="153"/>
      <c r="C12" s="153"/>
      <c r="D12" s="153"/>
      <c r="E12" s="153"/>
      <c r="F12" s="153"/>
      <c r="G12" s="162"/>
      <c r="H12" s="153"/>
      <c r="I12" s="153"/>
      <c r="J12" s="153"/>
      <c r="K12" s="153"/>
      <c r="L12" s="153"/>
      <c r="M12" s="153"/>
      <c r="N12" s="153"/>
      <c r="O12" s="153"/>
      <c r="P12" s="153"/>
      <c r="Q12" s="153"/>
      <c r="R12" s="153"/>
      <c r="S12" s="156"/>
      <c r="T12" s="153"/>
      <c r="U12" s="157"/>
      <c r="V12" s="158"/>
      <c r="W12" s="160"/>
      <c r="X12" s="160"/>
      <c r="Y12" s="160"/>
      <c r="Z12" s="161"/>
      <c r="AA12" s="161"/>
    </row>
    <row r="13">
      <c r="A13" s="152"/>
      <c r="B13" s="153"/>
      <c r="C13" s="153"/>
      <c r="D13" s="153"/>
      <c r="E13" s="153"/>
      <c r="F13" s="153"/>
      <c r="G13" s="162"/>
      <c r="H13" s="153"/>
      <c r="I13" s="153"/>
      <c r="J13" s="153"/>
      <c r="K13" s="153"/>
      <c r="L13" s="153"/>
      <c r="M13" s="153"/>
      <c r="N13" s="153"/>
      <c r="O13" s="153"/>
      <c r="P13" s="153"/>
      <c r="Q13" s="153"/>
      <c r="R13" s="153"/>
      <c r="S13" s="156"/>
      <c r="T13" s="153"/>
      <c r="U13" s="157"/>
      <c r="V13" s="158"/>
      <c r="W13" s="159"/>
      <c r="X13" s="160"/>
      <c r="Y13" s="160"/>
      <c r="Z13" s="161"/>
      <c r="AA13" s="161"/>
    </row>
    <row r="14">
      <c r="A14" s="152"/>
      <c r="B14" s="153"/>
      <c r="C14" s="153"/>
      <c r="D14" s="153"/>
      <c r="E14" s="153"/>
      <c r="F14" s="153"/>
      <c r="G14" s="162"/>
      <c r="H14" s="153"/>
      <c r="I14" s="153"/>
      <c r="J14" s="153"/>
      <c r="K14" s="153"/>
      <c r="L14" s="153"/>
      <c r="M14" s="153"/>
      <c r="N14" s="153"/>
      <c r="O14" s="153"/>
      <c r="P14" s="153"/>
      <c r="Q14" s="153"/>
      <c r="R14" s="153"/>
      <c r="S14" s="156"/>
      <c r="T14" s="153"/>
      <c r="U14" s="157"/>
      <c r="V14" s="158"/>
      <c r="W14" s="159"/>
      <c r="X14" s="160"/>
      <c r="Y14" s="160"/>
      <c r="Z14" s="161"/>
      <c r="AA14" s="161"/>
    </row>
    <row r="15">
      <c r="A15" s="152"/>
      <c r="B15" s="153"/>
      <c r="C15" s="153"/>
      <c r="D15" s="153"/>
      <c r="E15" s="153"/>
      <c r="F15" s="153"/>
      <c r="G15" s="162"/>
      <c r="H15" s="153"/>
      <c r="I15" s="153"/>
      <c r="J15" s="153"/>
      <c r="K15" s="153"/>
      <c r="L15" s="153"/>
      <c r="M15" s="153"/>
      <c r="N15" s="153"/>
      <c r="O15" s="153"/>
      <c r="P15" s="153"/>
      <c r="Q15" s="153"/>
      <c r="R15" s="153"/>
      <c r="S15" s="156"/>
      <c r="T15" s="153"/>
      <c r="U15" s="157"/>
      <c r="V15" s="158"/>
      <c r="W15" s="160"/>
      <c r="X15" s="160"/>
      <c r="Y15" s="160"/>
      <c r="Z15" s="161"/>
      <c r="AA15" s="161"/>
    </row>
    <row r="16">
      <c r="A16" s="152"/>
      <c r="B16" s="153"/>
      <c r="C16" s="153"/>
      <c r="D16" s="153"/>
      <c r="E16" s="153"/>
      <c r="F16" s="153"/>
      <c r="G16" s="162"/>
      <c r="H16" s="153"/>
      <c r="I16" s="153"/>
      <c r="J16" s="153"/>
      <c r="K16" s="153"/>
      <c r="L16" s="153"/>
      <c r="M16" s="153"/>
      <c r="N16" s="153"/>
      <c r="O16" s="153"/>
      <c r="P16" s="153"/>
      <c r="Q16" s="153"/>
      <c r="R16" s="153"/>
      <c r="S16" s="156"/>
      <c r="T16" s="153"/>
      <c r="U16" s="157"/>
      <c r="V16" s="158"/>
      <c r="W16" s="160"/>
      <c r="X16" s="160"/>
      <c r="Y16" s="160"/>
      <c r="Z16" s="161"/>
      <c r="AA16" s="161"/>
    </row>
    <row r="17">
      <c r="A17" s="152"/>
      <c r="B17" s="153"/>
      <c r="C17" s="153"/>
      <c r="D17" s="153"/>
      <c r="E17" s="153"/>
      <c r="F17" s="153"/>
      <c r="G17" s="162"/>
      <c r="H17" s="153"/>
      <c r="I17" s="153"/>
      <c r="J17" s="153"/>
      <c r="K17" s="153"/>
      <c r="L17" s="153"/>
      <c r="M17" s="153"/>
      <c r="N17" s="153"/>
      <c r="O17" s="153"/>
      <c r="P17" s="153"/>
      <c r="Q17" s="153"/>
      <c r="R17" s="153"/>
      <c r="S17" s="156"/>
      <c r="T17" s="153"/>
      <c r="U17" s="157"/>
      <c r="V17" s="158"/>
      <c r="W17" s="160"/>
      <c r="X17" s="160"/>
      <c r="Y17" s="160"/>
      <c r="Z17" s="161"/>
      <c r="AA17" s="161"/>
    </row>
    <row r="18">
      <c r="A18" s="152"/>
      <c r="B18" s="153"/>
      <c r="C18" s="153"/>
      <c r="D18" s="153"/>
      <c r="E18" s="153"/>
      <c r="F18" s="153"/>
      <c r="G18" s="162"/>
      <c r="H18" s="153"/>
      <c r="I18" s="153"/>
      <c r="J18" s="153"/>
      <c r="K18" s="153"/>
      <c r="L18" s="153"/>
      <c r="M18" s="153"/>
      <c r="N18" s="153"/>
      <c r="O18" s="153"/>
      <c r="P18" s="153"/>
      <c r="Q18" s="153"/>
      <c r="R18" s="153"/>
      <c r="S18" s="156"/>
      <c r="T18" s="153"/>
      <c r="U18" s="157"/>
      <c r="V18" s="158"/>
      <c r="W18" s="160"/>
      <c r="X18" s="160"/>
      <c r="Y18" s="160"/>
      <c r="Z18" s="161"/>
      <c r="AA18" s="161"/>
    </row>
    <row r="19">
      <c r="A19" s="152"/>
      <c r="B19" s="153"/>
      <c r="C19" s="153"/>
      <c r="D19" s="153"/>
      <c r="E19" s="153"/>
      <c r="F19" s="153"/>
      <c r="G19" s="162"/>
      <c r="H19" s="153"/>
      <c r="I19" s="153"/>
      <c r="J19" s="153"/>
      <c r="K19" s="153"/>
      <c r="L19" s="153"/>
      <c r="M19" s="153"/>
      <c r="N19" s="153"/>
      <c r="O19" s="153"/>
      <c r="P19" s="153"/>
      <c r="Q19" s="153"/>
      <c r="R19" s="153"/>
      <c r="S19" s="156"/>
      <c r="T19" s="153"/>
      <c r="U19" s="157"/>
      <c r="V19" s="158"/>
      <c r="W19" s="160"/>
      <c r="X19" s="160"/>
      <c r="Y19" s="160"/>
      <c r="Z19" s="161"/>
      <c r="AA19" s="161"/>
    </row>
    <row r="20">
      <c r="A20" s="152"/>
      <c r="B20" s="153"/>
      <c r="C20" s="153"/>
      <c r="D20" s="153"/>
      <c r="E20" s="153"/>
      <c r="F20" s="153"/>
      <c r="G20" s="162"/>
      <c r="H20" s="153"/>
      <c r="I20" s="153"/>
      <c r="J20" s="153"/>
      <c r="K20" s="153"/>
      <c r="L20" s="153"/>
      <c r="M20" s="153"/>
      <c r="N20" s="153"/>
      <c r="O20" s="153"/>
      <c r="P20" s="153"/>
      <c r="Q20" s="153"/>
      <c r="R20" s="153"/>
      <c r="S20" s="156"/>
      <c r="T20" s="153"/>
      <c r="U20" s="157"/>
      <c r="V20" s="158"/>
      <c r="W20" s="160"/>
      <c r="X20" s="160"/>
      <c r="Y20" s="160"/>
      <c r="Z20" s="161"/>
      <c r="AA20" s="161"/>
    </row>
    <row r="21">
      <c r="A21" s="152"/>
      <c r="B21" s="153"/>
      <c r="C21" s="153"/>
      <c r="D21" s="153"/>
      <c r="E21" s="153"/>
      <c r="F21" s="153"/>
      <c r="G21" s="162"/>
      <c r="H21" s="153"/>
      <c r="I21" s="153"/>
      <c r="J21" s="153"/>
      <c r="K21" s="153"/>
      <c r="L21" s="153"/>
      <c r="M21" s="153"/>
      <c r="N21" s="153"/>
      <c r="O21" s="153"/>
      <c r="P21" s="153"/>
      <c r="Q21" s="153"/>
      <c r="R21" s="153"/>
      <c r="S21" s="156"/>
      <c r="T21" s="153"/>
      <c r="U21" s="157"/>
      <c r="V21" s="158"/>
      <c r="W21" s="159"/>
      <c r="X21" s="160"/>
      <c r="Y21" s="160"/>
      <c r="Z21" s="161"/>
      <c r="AA21" s="161"/>
    </row>
    <row r="22">
      <c r="A22" s="152"/>
      <c r="B22" s="153"/>
      <c r="C22" s="153"/>
      <c r="D22" s="153"/>
      <c r="E22" s="153"/>
      <c r="F22" s="153"/>
      <c r="G22" s="162"/>
      <c r="H22" s="153"/>
      <c r="I22" s="153"/>
      <c r="J22" s="153"/>
      <c r="K22" s="153"/>
      <c r="L22" s="153"/>
      <c r="M22" s="153"/>
      <c r="N22" s="153"/>
      <c r="O22" s="153"/>
      <c r="P22" s="153"/>
      <c r="Q22" s="153"/>
      <c r="R22" s="153"/>
      <c r="S22" s="156"/>
      <c r="T22" s="153"/>
      <c r="U22" s="157"/>
      <c r="V22" s="163"/>
      <c r="W22" s="160"/>
      <c r="X22" s="160"/>
      <c r="Y22" s="160"/>
      <c r="Z22" s="161"/>
      <c r="AA22" s="161"/>
    </row>
    <row r="23">
      <c r="A23" s="152"/>
      <c r="B23" s="153"/>
      <c r="C23" s="153"/>
      <c r="D23" s="153"/>
      <c r="E23" s="153"/>
      <c r="F23" s="153"/>
      <c r="G23" s="162"/>
      <c r="H23" s="153"/>
      <c r="I23" s="153"/>
      <c r="J23" s="153"/>
      <c r="K23" s="153"/>
      <c r="L23" s="153"/>
      <c r="M23" s="153"/>
      <c r="N23" s="153"/>
      <c r="O23" s="153"/>
      <c r="P23" s="153"/>
      <c r="Q23" s="153"/>
      <c r="R23" s="153"/>
      <c r="S23" s="156"/>
      <c r="T23" s="153"/>
      <c r="U23" s="157"/>
      <c r="V23" s="163"/>
      <c r="W23" s="160"/>
      <c r="X23" s="160"/>
      <c r="Y23" s="160"/>
      <c r="Z23" s="161"/>
      <c r="AA23" s="161"/>
    </row>
    <row r="24">
      <c r="A24" s="152"/>
      <c r="B24" s="153"/>
      <c r="C24" s="153"/>
      <c r="D24" s="153"/>
      <c r="E24" s="153"/>
      <c r="F24" s="153"/>
      <c r="G24" s="162"/>
      <c r="H24" s="153"/>
      <c r="I24" s="153"/>
      <c r="J24" s="153"/>
      <c r="K24" s="153"/>
      <c r="L24" s="153"/>
      <c r="M24" s="153"/>
      <c r="N24" s="153"/>
      <c r="O24" s="153"/>
      <c r="P24" s="153"/>
      <c r="Q24" s="153"/>
      <c r="R24" s="153"/>
      <c r="S24" s="156"/>
      <c r="T24" s="153"/>
      <c r="U24" s="157"/>
      <c r="V24" s="163"/>
      <c r="W24" s="159"/>
      <c r="X24" s="160"/>
      <c r="Y24" s="160"/>
      <c r="Z24" s="161"/>
      <c r="AA24" s="161"/>
    </row>
    <row r="25">
      <c r="A25" s="152"/>
      <c r="B25" s="153"/>
      <c r="C25" s="153"/>
      <c r="D25" s="153"/>
      <c r="E25" s="153"/>
      <c r="F25" s="153"/>
      <c r="G25" s="162"/>
      <c r="H25" s="153"/>
      <c r="I25" s="153"/>
      <c r="J25" s="153"/>
      <c r="K25" s="153"/>
      <c r="L25" s="153"/>
      <c r="M25" s="153"/>
      <c r="N25" s="153"/>
      <c r="O25" s="153"/>
      <c r="P25" s="153"/>
      <c r="Q25" s="153"/>
      <c r="R25" s="153"/>
      <c r="S25" s="156"/>
      <c r="T25" s="153"/>
      <c r="U25" s="157"/>
      <c r="V25" s="158"/>
      <c r="W25" s="160"/>
      <c r="X25" s="160"/>
      <c r="Y25" s="160"/>
      <c r="Z25" s="161"/>
      <c r="AA25" s="161"/>
    </row>
    <row r="26">
      <c r="A26" s="152"/>
      <c r="B26" s="153"/>
      <c r="C26" s="153"/>
      <c r="D26" s="153"/>
      <c r="E26" s="153"/>
      <c r="F26" s="153"/>
      <c r="G26" s="162"/>
      <c r="H26" s="153"/>
      <c r="I26" s="153"/>
      <c r="J26" s="153"/>
      <c r="K26" s="153"/>
      <c r="L26" s="153"/>
      <c r="M26" s="153"/>
      <c r="N26" s="153"/>
      <c r="O26" s="153"/>
      <c r="P26" s="153"/>
      <c r="Q26" s="153"/>
      <c r="R26" s="153"/>
      <c r="S26" s="156"/>
      <c r="T26" s="153"/>
      <c r="U26" s="157"/>
      <c r="V26" s="158"/>
      <c r="W26" s="160"/>
      <c r="X26" s="160"/>
      <c r="Y26" s="160"/>
      <c r="Z26" s="161"/>
      <c r="AA26" s="161"/>
    </row>
    <row r="27">
      <c r="A27" s="152"/>
      <c r="B27" s="153"/>
      <c r="C27" s="153"/>
      <c r="D27" s="153"/>
      <c r="E27" s="153"/>
      <c r="F27" s="153"/>
      <c r="G27" s="162"/>
      <c r="H27" s="153"/>
      <c r="I27" s="153"/>
      <c r="J27" s="153"/>
      <c r="K27" s="153"/>
      <c r="L27" s="153"/>
      <c r="M27" s="153"/>
      <c r="N27" s="153"/>
      <c r="O27" s="153"/>
      <c r="P27" s="153"/>
      <c r="Q27" s="153"/>
      <c r="R27" s="153"/>
      <c r="S27" s="156"/>
      <c r="T27" s="153"/>
      <c r="U27" s="157"/>
      <c r="V27" s="163"/>
      <c r="W27" s="160"/>
      <c r="X27" s="160"/>
      <c r="Y27" s="160"/>
      <c r="Z27" s="161"/>
      <c r="AA27" s="161"/>
    </row>
    <row r="28">
      <c r="A28" s="152"/>
      <c r="B28" s="153"/>
      <c r="C28" s="153"/>
      <c r="D28" s="153"/>
      <c r="E28" s="153"/>
      <c r="F28" s="153"/>
      <c r="G28" s="162"/>
      <c r="H28" s="153"/>
      <c r="I28" s="153"/>
      <c r="J28" s="153"/>
      <c r="K28" s="153"/>
      <c r="L28" s="153"/>
      <c r="M28" s="153"/>
      <c r="N28" s="153"/>
      <c r="O28" s="153"/>
      <c r="P28" s="153"/>
      <c r="Q28" s="153"/>
      <c r="R28" s="153"/>
      <c r="S28" s="156"/>
      <c r="T28" s="153"/>
      <c r="U28" s="157"/>
      <c r="V28" s="163"/>
      <c r="W28" s="160"/>
      <c r="X28" s="160"/>
      <c r="Y28" s="160"/>
      <c r="Z28" s="161"/>
      <c r="AA28" s="161"/>
    </row>
    <row r="29">
      <c r="A29" s="152"/>
      <c r="B29" s="153"/>
      <c r="C29" s="153"/>
      <c r="D29" s="153"/>
      <c r="E29" s="153"/>
      <c r="F29" s="153"/>
      <c r="G29" s="162"/>
      <c r="H29" s="153"/>
      <c r="I29" s="153"/>
      <c r="J29" s="153"/>
      <c r="K29" s="153"/>
      <c r="L29" s="153"/>
      <c r="M29" s="153"/>
      <c r="N29" s="153"/>
      <c r="O29" s="153"/>
      <c r="P29" s="153"/>
      <c r="Q29" s="153"/>
      <c r="R29" s="153"/>
      <c r="S29" s="156"/>
      <c r="T29" s="153"/>
      <c r="U29" s="157"/>
      <c r="V29" s="163"/>
      <c r="W29" s="160"/>
      <c r="X29" s="160"/>
      <c r="Y29" s="160"/>
      <c r="Z29" s="161"/>
      <c r="AA29" s="161"/>
    </row>
    <row r="30">
      <c r="A30" s="152"/>
      <c r="B30" s="153"/>
      <c r="C30" s="153"/>
      <c r="D30" s="153"/>
      <c r="E30" s="153"/>
      <c r="F30" s="153"/>
      <c r="G30" s="162"/>
      <c r="H30" s="153"/>
      <c r="I30" s="153"/>
      <c r="J30" s="153"/>
      <c r="K30" s="153"/>
      <c r="L30" s="153"/>
      <c r="M30" s="153"/>
      <c r="N30" s="153"/>
      <c r="O30" s="153"/>
      <c r="P30" s="153"/>
      <c r="Q30" s="153"/>
      <c r="R30" s="153"/>
      <c r="S30" s="156"/>
      <c r="T30" s="153"/>
      <c r="U30" s="157"/>
      <c r="V30" s="158"/>
      <c r="W30" s="160"/>
      <c r="X30" s="160"/>
      <c r="Y30" s="160"/>
      <c r="Z30" s="161"/>
      <c r="AA30" s="161"/>
    </row>
    <row r="31">
      <c r="A31" s="152"/>
      <c r="B31" s="153"/>
      <c r="C31" s="153"/>
      <c r="D31" s="153"/>
      <c r="E31" s="153"/>
      <c r="F31" s="153"/>
      <c r="G31" s="162"/>
      <c r="H31" s="153"/>
      <c r="I31" s="153"/>
      <c r="J31" s="153"/>
      <c r="K31" s="153"/>
      <c r="L31" s="153"/>
      <c r="M31" s="153"/>
      <c r="N31" s="153"/>
      <c r="O31" s="153"/>
      <c r="P31" s="153"/>
      <c r="Q31" s="153"/>
      <c r="R31" s="153"/>
      <c r="S31" s="156"/>
      <c r="T31" s="153"/>
      <c r="U31" s="157"/>
      <c r="V31" s="163"/>
      <c r="W31" s="160"/>
      <c r="X31" s="160"/>
      <c r="Y31" s="160"/>
      <c r="Z31" s="161"/>
      <c r="AA31" s="161"/>
    </row>
    <row r="32">
      <c r="A32" s="152"/>
      <c r="B32" s="153"/>
      <c r="C32" s="153"/>
      <c r="D32" s="153"/>
      <c r="E32" s="153"/>
      <c r="F32" s="153"/>
      <c r="G32" s="162"/>
      <c r="H32" s="153"/>
      <c r="I32" s="153"/>
      <c r="J32" s="153"/>
      <c r="K32" s="153"/>
      <c r="L32" s="153"/>
      <c r="M32" s="153"/>
      <c r="N32" s="153"/>
      <c r="O32" s="153"/>
      <c r="P32" s="153"/>
      <c r="Q32" s="153"/>
      <c r="R32" s="153"/>
      <c r="S32" s="156"/>
      <c r="T32" s="153"/>
      <c r="U32" s="157"/>
      <c r="V32" s="163"/>
      <c r="W32" s="159"/>
      <c r="X32" s="160"/>
      <c r="Y32" s="160"/>
      <c r="Z32" s="161"/>
      <c r="AA32" s="161"/>
    </row>
    <row r="33">
      <c r="A33" s="152"/>
      <c r="B33" s="153"/>
      <c r="C33" s="153"/>
      <c r="D33" s="153"/>
      <c r="E33" s="153"/>
      <c r="F33" s="153"/>
      <c r="G33" s="162"/>
      <c r="H33" s="153"/>
      <c r="I33" s="153"/>
      <c r="J33" s="153"/>
      <c r="K33" s="153"/>
      <c r="L33" s="153"/>
      <c r="M33" s="153"/>
      <c r="N33" s="153"/>
      <c r="O33" s="153"/>
      <c r="P33" s="153"/>
      <c r="Q33" s="153"/>
      <c r="R33" s="153"/>
      <c r="S33" s="156"/>
      <c r="T33" s="153"/>
      <c r="U33" s="157"/>
      <c r="V33" s="163"/>
      <c r="W33" s="160"/>
      <c r="X33" s="160"/>
      <c r="Y33" s="160"/>
      <c r="Z33" s="161"/>
      <c r="AA33" s="161"/>
    </row>
    <row r="34">
      <c r="A34" s="152"/>
      <c r="B34" s="153"/>
      <c r="C34" s="153"/>
      <c r="D34" s="153"/>
      <c r="E34" s="153"/>
      <c r="F34" s="153"/>
      <c r="G34" s="162"/>
      <c r="H34" s="153"/>
      <c r="I34" s="153"/>
      <c r="J34" s="153"/>
      <c r="K34" s="153"/>
      <c r="L34" s="153"/>
      <c r="M34" s="153"/>
      <c r="N34" s="153"/>
      <c r="O34" s="153"/>
      <c r="P34" s="153"/>
      <c r="Q34" s="153"/>
      <c r="R34" s="153"/>
      <c r="S34" s="156"/>
      <c r="T34" s="153"/>
      <c r="U34" s="157"/>
      <c r="V34" s="163"/>
      <c r="W34" s="160"/>
      <c r="X34" s="160"/>
      <c r="Y34" s="160"/>
      <c r="Z34" s="161"/>
      <c r="AA34" s="161"/>
    </row>
    <row r="35">
      <c r="A35" s="152"/>
      <c r="B35" s="153"/>
      <c r="C35" s="153"/>
      <c r="D35" s="153"/>
      <c r="E35" s="153"/>
      <c r="F35" s="153"/>
      <c r="G35" s="162"/>
      <c r="H35" s="153"/>
      <c r="I35" s="153"/>
      <c r="J35" s="153"/>
      <c r="K35" s="153"/>
      <c r="L35" s="153"/>
      <c r="M35" s="153"/>
      <c r="N35" s="153"/>
      <c r="O35" s="153"/>
      <c r="P35" s="153"/>
      <c r="Q35" s="153"/>
      <c r="R35" s="153"/>
      <c r="S35" s="156"/>
      <c r="T35" s="153"/>
      <c r="U35" s="157"/>
      <c r="V35" s="163"/>
      <c r="W35" s="160"/>
      <c r="X35" s="160"/>
      <c r="Y35" s="160"/>
      <c r="Z35" s="161"/>
      <c r="AA35" s="161"/>
    </row>
    <row r="36">
      <c r="A36" s="152"/>
      <c r="B36" s="153"/>
      <c r="C36" s="153"/>
      <c r="D36" s="153"/>
      <c r="E36" s="153"/>
      <c r="F36" s="153"/>
      <c r="G36" s="162"/>
      <c r="H36" s="153"/>
      <c r="I36" s="153"/>
      <c r="J36" s="153"/>
      <c r="K36" s="153"/>
      <c r="L36" s="153"/>
      <c r="M36" s="153"/>
      <c r="N36" s="153"/>
      <c r="O36" s="153"/>
      <c r="P36" s="153"/>
      <c r="Q36" s="153"/>
      <c r="R36" s="153"/>
      <c r="S36" s="156"/>
      <c r="T36" s="153"/>
      <c r="U36" s="157"/>
      <c r="V36" s="163"/>
      <c r="W36" s="160"/>
      <c r="X36" s="160"/>
      <c r="Y36" s="160"/>
      <c r="Z36" s="161"/>
      <c r="AA36" s="161"/>
    </row>
    <row r="37">
      <c r="A37" s="152"/>
      <c r="B37" s="153"/>
      <c r="C37" s="153"/>
      <c r="D37" s="153"/>
      <c r="E37" s="153"/>
      <c r="F37" s="153"/>
      <c r="G37" s="162"/>
      <c r="H37" s="153"/>
      <c r="I37" s="153"/>
      <c r="J37" s="153"/>
      <c r="K37" s="153"/>
      <c r="L37" s="153"/>
      <c r="M37" s="153"/>
      <c r="N37" s="153"/>
      <c r="O37" s="153"/>
      <c r="P37" s="153"/>
      <c r="Q37" s="153"/>
      <c r="R37" s="153"/>
      <c r="S37" s="156"/>
      <c r="T37" s="153"/>
      <c r="U37" s="157"/>
      <c r="V37" s="163"/>
      <c r="W37" s="160"/>
      <c r="X37" s="160"/>
      <c r="Y37" s="160"/>
      <c r="Z37" s="161"/>
      <c r="AA37" s="161"/>
    </row>
    <row r="38">
      <c r="A38" s="152"/>
      <c r="B38" s="153"/>
      <c r="C38" s="153"/>
      <c r="D38" s="153"/>
      <c r="E38" s="153"/>
      <c r="F38" s="153"/>
      <c r="G38" s="162"/>
      <c r="H38" s="153"/>
      <c r="I38" s="153"/>
      <c r="J38" s="153"/>
      <c r="K38" s="153"/>
      <c r="L38" s="153"/>
      <c r="M38" s="153"/>
      <c r="N38" s="153"/>
      <c r="O38" s="153"/>
      <c r="P38" s="153"/>
      <c r="Q38" s="153"/>
      <c r="R38" s="153"/>
      <c r="S38" s="156"/>
      <c r="T38" s="153"/>
      <c r="U38" s="157"/>
      <c r="V38" s="163"/>
      <c r="W38" s="160"/>
      <c r="X38" s="160"/>
      <c r="Y38" s="160"/>
      <c r="Z38" s="161"/>
      <c r="AA38" s="161"/>
    </row>
    <row r="39">
      <c r="A39" s="152"/>
      <c r="B39" s="153"/>
      <c r="C39" s="153"/>
      <c r="D39" s="153"/>
      <c r="E39" s="153"/>
      <c r="F39" s="153"/>
      <c r="G39" s="162"/>
      <c r="H39" s="153"/>
      <c r="I39" s="153"/>
      <c r="J39" s="153"/>
      <c r="K39" s="153"/>
      <c r="L39" s="153"/>
      <c r="M39" s="153"/>
      <c r="N39" s="153"/>
      <c r="O39" s="153"/>
      <c r="P39" s="153"/>
      <c r="Q39" s="153"/>
      <c r="R39" s="153"/>
      <c r="S39" s="156"/>
      <c r="T39" s="153"/>
      <c r="U39" s="157"/>
      <c r="V39" s="163"/>
      <c r="W39" s="160"/>
      <c r="X39" s="160"/>
      <c r="Y39" s="160"/>
      <c r="Z39" s="161"/>
      <c r="AA39" s="161"/>
    </row>
    <row r="40">
      <c r="A40" s="152"/>
      <c r="B40" s="153"/>
      <c r="C40" s="153"/>
      <c r="D40" s="153"/>
      <c r="E40" s="153"/>
      <c r="F40" s="153"/>
      <c r="G40" s="162"/>
      <c r="H40" s="153"/>
      <c r="I40" s="153"/>
      <c r="J40" s="153"/>
      <c r="K40" s="153"/>
      <c r="L40" s="153"/>
      <c r="M40" s="153"/>
      <c r="N40" s="153"/>
      <c r="O40" s="153"/>
      <c r="P40" s="153"/>
      <c r="Q40" s="153"/>
      <c r="R40" s="153"/>
      <c r="S40" s="156"/>
      <c r="T40" s="153"/>
      <c r="U40" s="157"/>
      <c r="V40" s="163"/>
      <c r="W40" s="160"/>
      <c r="X40" s="160"/>
      <c r="Y40" s="160"/>
      <c r="Z40" s="161"/>
      <c r="AA40" s="161"/>
    </row>
    <row r="41">
      <c r="A41" s="152"/>
      <c r="B41" s="153"/>
      <c r="C41" s="153"/>
      <c r="D41" s="153"/>
      <c r="E41" s="153"/>
      <c r="F41" s="153"/>
      <c r="G41" s="162"/>
      <c r="H41" s="153"/>
      <c r="I41" s="153"/>
      <c r="J41" s="153"/>
      <c r="K41" s="153"/>
      <c r="L41" s="153"/>
      <c r="M41" s="153"/>
      <c r="N41" s="153"/>
      <c r="O41" s="153"/>
      <c r="P41" s="153"/>
      <c r="Q41" s="153"/>
      <c r="R41" s="153"/>
      <c r="S41" s="156"/>
      <c r="T41" s="153"/>
      <c r="U41" s="157"/>
      <c r="V41" s="163"/>
      <c r="W41" s="160"/>
      <c r="X41" s="160"/>
      <c r="Y41" s="160"/>
      <c r="Z41" s="161"/>
      <c r="AA41" s="161"/>
    </row>
    <row r="42">
      <c r="A42" s="152"/>
      <c r="B42" s="153"/>
      <c r="C42" s="153"/>
      <c r="D42" s="153"/>
      <c r="E42" s="153"/>
      <c r="F42" s="153"/>
      <c r="G42" s="162"/>
      <c r="H42" s="153"/>
      <c r="I42" s="153"/>
      <c r="J42" s="153"/>
      <c r="K42" s="153"/>
      <c r="L42" s="153"/>
      <c r="M42" s="153"/>
      <c r="N42" s="153"/>
      <c r="O42" s="153"/>
      <c r="P42" s="153"/>
      <c r="Q42" s="153"/>
      <c r="R42" s="153"/>
      <c r="S42" s="156"/>
      <c r="T42" s="153"/>
      <c r="U42" s="157"/>
      <c r="V42" s="163"/>
      <c r="W42" s="160"/>
      <c r="X42" s="160"/>
      <c r="Y42" s="160"/>
      <c r="Z42" s="161"/>
      <c r="AA42" s="161"/>
    </row>
    <row r="43">
      <c r="A43" s="152"/>
      <c r="B43" s="153"/>
      <c r="C43" s="153"/>
      <c r="D43" s="153"/>
      <c r="E43" s="153"/>
      <c r="F43" s="153"/>
      <c r="G43" s="162"/>
      <c r="H43" s="153"/>
      <c r="I43" s="153"/>
      <c r="J43" s="153"/>
      <c r="K43" s="153"/>
      <c r="L43" s="153"/>
      <c r="M43" s="153"/>
      <c r="N43" s="153"/>
      <c r="O43" s="153"/>
      <c r="P43" s="153"/>
      <c r="Q43" s="153"/>
      <c r="R43" s="153"/>
      <c r="S43" s="156"/>
      <c r="T43" s="153"/>
      <c r="U43" s="157"/>
      <c r="V43" s="163"/>
      <c r="W43" s="160"/>
      <c r="X43" s="160"/>
      <c r="Y43" s="160"/>
      <c r="Z43" s="161"/>
      <c r="AA43" s="161"/>
    </row>
    <row r="44">
      <c r="A44" s="152"/>
      <c r="B44" s="153"/>
      <c r="C44" s="153"/>
      <c r="D44" s="153"/>
      <c r="E44" s="153"/>
      <c r="F44" s="153"/>
      <c r="G44" s="162"/>
      <c r="H44" s="153"/>
      <c r="I44" s="153"/>
      <c r="J44" s="153"/>
      <c r="K44" s="153"/>
      <c r="L44" s="153"/>
      <c r="M44" s="153"/>
      <c r="N44" s="153"/>
      <c r="O44" s="153"/>
      <c r="P44" s="153"/>
      <c r="Q44" s="153"/>
      <c r="R44" s="153"/>
      <c r="S44" s="156"/>
      <c r="T44" s="153"/>
      <c r="U44" s="157"/>
      <c r="V44" s="163"/>
      <c r="W44" s="160"/>
      <c r="X44" s="160"/>
      <c r="Y44" s="160"/>
      <c r="Z44" s="161"/>
      <c r="AA44" s="161"/>
    </row>
    <row r="45">
      <c r="A45" s="152"/>
      <c r="B45" s="153"/>
      <c r="C45" s="153"/>
      <c r="D45" s="153"/>
      <c r="E45" s="153"/>
      <c r="F45" s="153"/>
      <c r="G45" s="162"/>
      <c r="H45" s="153"/>
      <c r="I45" s="153"/>
      <c r="J45" s="153"/>
      <c r="K45" s="153"/>
      <c r="L45" s="153"/>
      <c r="M45" s="153"/>
      <c r="N45" s="153"/>
      <c r="O45" s="153"/>
      <c r="P45" s="153"/>
      <c r="Q45" s="153"/>
      <c r="R45" s="153"/>
      <c r="S45" s="156"/>
      <c r="T45" s="153"/>
      <c r="U45" s="157"/>
      <c r="V45" s="163"/>
      <c r="W45" s="160"/>
      <c r="X45" s="160"/>
      <c r="Y45" s="160"/>
      <c r="Z45" s="161"/>
      <c r="AA45" s="161"/>
    </row>
    <row r="46">
      <c r="A46" s="152"/>
      <c r="B46" s="153"/>
      <c r="C46" s="153"/>
      <c r="D46" s="153"/>
      <c r="E46" s="153"/>
      <c r="F46" s="153"/>
      <c r="G46" s="162"/>
      <c r="H46" s="153"/>
      <c r="I46" s="153"/>
      <c r="J46" s="153"/>
      <c r="K46" s="153"/>
      <c r="L46" s="153"/>
      <c r="M46" s="153"/>
      <c r="N46" s="153"/>
      <c r="O46" s="153"/>
      <c r="P46" s="153"/>
      <c r="Q46" s="153"/>
      <c r="R46" s="153"/>
      <c r="S46" s="156"/>
      <c r="T46" s="153"/>
      <c r="U46" s="157"/>
      <c r="V46" s="163"/>
      <c r="W46" s="160"/>
      <c r="X46" s="160"/>
      <c r="Y46" s="160"/>
      <c r="Z46" s="161"/>
      <c r="AA46" s="161"/>
    </row>
    <row r="47">
      <c r="A47" s="152"/>
      <c r="B47" s="153"/>
      <c r="C47" s="153"/>
      <c r="D47" s="153"/>
      <c r="E47" s="153"/>
      <c r="F47" s="153"/>
      <c r="G47" s="162"/>
      <c r="H47" s="153"/>
      <c r="I47" s="153"/>
      <c r="J47" s="153"/>
      <c r="K47" s="153"/>
      <c r="L47" s="153"/>
      <c r="M47" s="153"/>
      <c r="N47" s="153"/>
      <c r="O47" s="153"/>
      <c r="P47" s="153"/>
      <c r="Q47" s="153"/>
      <c r="R47" s="153"/>
      <c r="S47" s="156"/>
      <c r="T47" s="153"/>
      <c r="U47" s="157"/>
      <c r="V47" s="163"/>
      <c r="W47" s="160"/>
      <c r="X47" s="160"/>
      <c r="Y47" s="160"/>
      <c r="Z47" s="161"/>
      <c r="AA47" s="161"/>
    </row>
    <row r="48">
      <c r="A48" s="152"/>
      <c r="B48" s="153"/>
      <c r="C48" s="153"/>
      <c r="D48" s="153"/>
      <c r="E48" s="153"/>
      <c r="F48" s="153"/>
      <c r="G48" s="162"/>
      <c r="H48" s="153"/>
      <c r="I48" s="153"/>
      <c r="J48" s="153"/>
      <c r="K48" s="153"/>
      <c r="L48" s="153"/>
      <c r="M48" s="153"/>
      <c r="N48" s="153"/>
      <c r="O48" s="153"/>
      <c r="P48" s="153"/>
      <c r="Q48" s="153"/>
      <c r="R48" s="153"/>
      <c r="S48" s="156"/>
      <c r="T48" s="153"/>
      <c r="U48" s="157"/>
      <c r="V48" s="163"/>
      <c r="W48" s="160"/>
      <c r="X48" s="160"/>
      <c r="Y48" s="160"/>
      <c r="Z48" s="161"/>
      <c r="AA48" s="161"/>
    </row>
    <row r="49">
      <c r="A49" s="152"/>
      <c r="B49" s="153"/>
      <c r="C49" s="153"/>
      <c r="D49" s="153"/>
      <c r="E49" s="153"/>
      <c r="F49" s="153"/>
      <c r="G49" s="162"/>
      <c r="H49" s="153"/>
      <c r="I49" s="153"/>
      <c r="J49" s="153"/>
      <c r="K49" s="153"/>
      <c r="L49" s="153"/>
      <c r="M49" s="153"/>
      <c r="N49" s="153"/>
      <c r="O49" s="153"/>
      <c r="P49" s="153"/>
      <c r="Q49" s="153"/>
      <c r="R49" s="153"/>
      <c r="S49" s="156"/>
      <c r="T49" s="153"/>
      <c r="U49" s="157"/>
      <c r="V49" s="158"/>
      <c r="W49" s="160"/>
      <c r="X49" s="160"/>
      <c r="Y49" s="160"/>
      <c r="Z49" s="161"/>
      <c r="AA49" s="161"/>
    </row>
    <row r="50">
      <c r="A50" s="152"/>
      <c r="B50" s="153"/>
      <c r="C50" s="153"/>
      <c r="D50" s="153"/>
      <c r="E50" s="153"/>
      <c r="F50" s="153"/>
      <c r="G50" s="162"/>
      <c r="H50" s="153"/>
      <c r="I50" s="153"/>
      <c r="J50" s="153"/>
      <c r="K50" s="153"/>
      <c r="L50" s="153"/>
      <c r="M50" s="153"/>
      <c r="N50" s="153"/>
      <c r="O50" s="153"/>
      <c r="P50" s="153"/>
      <c r="Q50" s="153"/>
      <c r="R50" s="153"/>
      <c r="S50" s="156"/>
      <c r="T50" s="153"/>
      <c r="U50" s="164"/>
      <c r="V50" s="163"/>
      <c r="W50" s="160"/>
      <c r="X50" s="160"/>
      <c r="Y50" s="160"/>
      <c r="Z50" s="161"/>
      <c r="AA50" s="161"/>
    </row>
    <row r="51">
      <c r="A51" s="152"/>
      <c r="B51" s="153"/>
      <c r="C51" s="153"/>
      <c r="D51" s="153"/>
      <c r="E51" s="153"/>
      <c r="F51" s="153"/>
      <c r="G51" s="162"/>
      <c r="H51" s="153"/>
      <c r="I51" s="153"/>
      <c r="J51" s="153"/>
      <c r="K51" s="153"/>
      <c r="L51" s="153"/>
      <c r="M51" s="153"/>
      <c r="N51" s="153"/>
      <c r="O51" s="153"/>
      <c r="P51" s="153"/>
      <c r="Q51" s="153"/>
      <c r="R51" s="153"/>
      <c r="S51" s="156"/>
      <c r="T51" s="153"/>
      <c r="U51" s="164"/>
      <c r="V51" s="163"/>
      <c r="W51" s="160"/>
      <c r="X51" s="160"/>
      <c r="Y51" s="160"/>
      <c r="Z51" s="161"/>
      <c r="AA51" s="161"/>
    </row>
    <row r="52">
      <c r="A52" s="152"/>
      <c r="B52" s="153"/>
      <c r="C52" s="153"/>
      <c r="D52" s="153"/>
      <c r="E52" s="153"/>
      <c r="F52" s="153"/>
      <c r="G52" s="162"/>
      <c r="H52" s="153"/>
      <c r="I52" s="153"/>
      <c r="J52" s="153"/>
      <c r="K52" s="153"/>
      <c r="L52" s="153"/>
      <c r="M52" s="153"/>
      <c r="N52" s="153"/>
      <c r="O52" s="153"/>
      <c r="P52" s="153"/>
      <c r="Q52" s="153"/>
      <c r="R52" s="153"/>
      <c r="S52" s="156"/>
      <c r="T52" s="153"/>
      <c r="U52" s="164"/>
      <c r="V52" s="163"/>
      <c r="W52" s="160"/>
      <c r="X52" s="160"/>
      <c r="Y52" s="160"/>
      <c r="Z52" s="161"/>
      <c r="AA52" s="161"/>
    </row>
    <row r="53">
      <c r="A53" s="152"/>
      <c r="B53" s="153"/>
      <c r="C53" s="153"/>
      <c r="D53" s="153"/>
      <c r="E53" s="153"/>
      <c r="F53" s="153"/>
      <c r="G53" s="162"/>
      <c r="H53" s="153"/>
      <c r="I53" s="153"/>
      <c r="J53" s="153"/>
      <c r="K53" s="153"/>
      <c r="L53" s="153"/>
      <c r="M53" s="153"/>
      <c r="N53" s="153"/>
      <c r="O53" s="153"/>
      <c r="P53" s="153"/>
      <c r="Q53" s="153"/>
      <c r="R53" s="153"/>
      <c r="S53" s="156"/>
      <c r="T53" s="153"/>
      <c r="U53" s="164"/>
      <c r="V53" s="163"/>
      <c r="W53" s="160"/>
      <c r="X53" s="160"/>
      <c r="Y53" s="160"/>
      <c r="Z53" s="161"/>
      <c r="AA53" s="161"/>
    </row>
    <row r="54">
      <c r="A54" s="152"/>
      <c r="B54" s="153"/>
      <c r="C54" s="153"/>
      <c r="D54" s="153"/>
      <c r="E54" s="153"/>
      <c r="F54" s="153"/>
      <c r="G54" s="162"/>
      <c r="H54" s="153"/>
      <c r="I54" s="153"/>
      <c r="J54" s="153"/>
      <c r="K54" s="153"/>
      <c r="L54" s="153"/>
      <c r="M54" s="153"/>
      <c r="N54" s="153"/>
      <c r="O54" s="153"/>
      <c r="P54" s="153"/>
      <c r="Q54" s="153"/>
      <c r="R54" s="153"/>
      <c r="S54" s="156"/>
      <c r="T54" s="153"/>
      <c r="U54" s="164"/>
      <c r="V54" s="163"/>
      <c r="W54" s="160"/>
      <c r="X54" s="160"/>
      <c r="Y54" s="160"/>
      <c r="Z54" s="161"/>
      <c r="AA54" s="161"/>
    </row>
    <row r="55">
      <c r="A55" s="152"/>
      <c r="B55" s="153"/>
      <c r="C55" s="153"/>
      <c r="D55" s="153"/>
      <c r="E55" s="153"/>
      <c r="F55" s="153"/>
      <c r="G55" s="162"/>
      <c r="H55" s="153"/>
      <c r="I55" s="153"/>
      <c r="J55" s="153"/>
      <c r="K55" s="153"/>
      <c r="L55" s="153"/>
      <c r="M55" s="153"/>
      <c r="N55" s="153"/>
      <c r="O55" s="153"/>
      <c r="P55" s="153"/>
      <c r="Q55" s="153"/>
      <c r="R55" s="153"/>
      <c r="S55" s="156"/>
      <c r="T55" s="153"/>
      <c r="U55" s="164"/>
      <c r="V55" s="163"/>
      <c r="W55" s="160"/>
      <c r="X55" s="160"/>
      <c r="Y55" s="160"/>
      <c r="Z55" s="161"/>
      <c r="AA55" s="161"/>
    </row>
    <row r="56">
      <c r="A56" s="152"/>
      <c r="B56" s="153"/>
      <c r="C56" s="153"/>
      <c r="D56" s="153"/>
      <c r="E56" s="153"/>
      <c r="F56" s="153"/>
      <c r="G56" s="162"/>
      <c r="H56" s="153"/>
      <c r="I56" s="153"/>
      <c r="J56" s="153"/>
      <c r="K56" s="153"/>
      <c r="L56" s="153"/>
      <c r="M56" s="153"/>
      <c r="N56" s="153"/>
      <c r="O56" s="153"/>
      <c r="P56" s="153"/>
      <c r="Q56" s="153"/>
      <c r="R56" s="153"/>
      <c r="S56" s="156"/>
      <c r="T56" s="153"/>
      <c r="U56" s="164"/>
      <c r="V56" s="163"/>
      <c r="W56" s="160"/>
      <c r="X56" s="160"/>
      <c r="Y56" s="160"/>
      <c r="Z56" s="161"/>
      <c r="AA56" s="161"/>
    </row>
    <row r="57">
      <c r="A57" s="152"/>
      <c r="B57" s="153"/>
      <c r="C57" s="153"/>
      <c r="D57" s="153"/>
      <c r="E57" s="153"/>
      <c r="F57" s="153"/>
      <c r="G57" s="162"/>
      <c r="H57" s="153"/>
      <c r="I57" s="153"/>
      <c r="J57" s="153"/>
      <c r="K57" s="153"/>
      <c r="L57" s="153"/>
      <c r="M57" s="153"/>
      <c r="N57" s="153"/>
      <c r="O57" s="153"/>
      <c r="P57" s="153"/>
      <c r="Q57" s="153"/>
      <c r="R57" s="153"/>
      <c r="S57" s="156"/>
      <c r="T57" s="153"/>
      <c r="U57" s="164"/>
      <c r="V57" s="163"/>
      <c r="W57" s="160"/>
      <c r="X57" s="160"/>
      <c r="Y57" s="160"/>
      <c r="Z57" s="161"/>
      <c r="AA57" s="161"/>
    </row>
    <row r="58">
      <c r="A58" s="152"/>
      <c r="B58" s="153"/>
      <c r="C58" s="153"/>
      <c r="D58" s="153"/>
      <c r="E58" s="153"/>
      <c r="F58" s="153"/>
      <c r="G58" s="162"/>
      <c r="H58" s="153"/>
      <c r="I58" s="153"/>
      <c r="J58" s="153"/>
      <c r="K58" s="153"/>
      <c r="L58" s="153"/>
      <c r="M58" s="153"/>
      <c r="N58" s="153"/>
      <c r="O58" s="153"/>
      <c r="P58" s="153"/>
      <c r="Q58" s="153"/>
      <c r="R58" s="153"/>
      <c r="S58" s="156"/>
      <c r="T58" s="153"/>
      <c r="U58" s="164"/>
      <c r="V58" s="163"/>
      <c r="W58" s="160"/>
      <c r="X58" s="160"/>
      <c r="Y58" s="160"/>
      <c r="Z58" s="161"/>
      <c r="AA58" s="161"/>
    </row>
    <row r="59">
      <c r="A59" s="152"/>
      <c r="B59" s="153"/>
      <c r="C59" s="153"/>
      <c r="D59" s="153"/>
      <c r="E59" s="153"/>
      <c r="F59" s="153"/>
      <c r="G59" s="162"/>
      <c r="H59" s="153"/>
      <c r="I59" s="153"/>
      <c r="J59" s="153"/>
      <c r="K59" s="153"/>
      <c r="L59" s="153"/>
      <c r="M59" s="153"/>
      <c r="N59" s="153"/>
      <c r="O59" s="153"/>
      <c r="P59" s="153"/>
      <c r="Q59" s="153"/>
      <c r="R59" s="153"/>
      <c r="S59" s="156"/>
      <c r="T59" s="153"/>
      <c r="U59" s="164"/>
      <c r="V59" s="163"/>
      <c r="W59" s="160"/>
      <c r="X59" s="160"/>
      <c r="Y59" s="160"/>
      <c r="Z59" s="161"/>
      <c r="AA59" s="161"/>
    </row>
    <row r="60">
      <c r="A60" s="152"/>
      <c r="B60" s="153"/>
      <c r="C60" s="153"/>
      <c r="D60" s="153"/>
      <c r="E60" s="153"/>
      <c r="F60" s="153"/>
      <c r="G60" s="162"/>
      <c r="H60" s="153"/>
      <c r="I60" s="153"/>
      <c r="J60" s="153"/>
      <c r="K60" s="153"/>
      <c r="L60" s="153"/>
      <c r="M60" s="153"/>
      <c r="N60" s="153"/>
      <c r="O60" s="153"/>
      <c r="P60" s="153"/>
      <c r="Q60" s="153"/>
      <c r="R60" s="153"/>
      <c r="S60" s="156"/>
      <c r="T60" s="153"/>
      <c r="U60" s="164"/>
      <c r="V60" s="163"/>
      <c r="W60" s="160"/>
      <c r="X60" s="160"/>
      <c r="Y60" s="160"/>
      <c r="Z60" s="161"/>
      <c r="AA60" s="161"/>
    </row>
    <row r="61">
      <c r="A61" s="152"/>
      <c r="B61" s="153"/>
      <c r="C61" s="153"/>
      <c r="D61" s="153"/>
      <c r="E61" s="153"/>
      <c r="F61" s="153"/>
      <c r="G61" s="162"/>
      <c r="H61" s="153"/>
      <c r="I61" s="153"/>
      <c r="J61" s="153"/>
      <c r="K61" s="153"/>
      <c r="L61" s="153"/>
      <c r="M61" s="153"/>
      <c r="N61" s="153"/>
      <c r="O61" s="153"/>
      <c r="P61" s="153"/>
      <c r="Q61" s="153"/>
      <c r="R61" s="153"/>
      <c r="S61" s="156"/>
      <c r="T61" s="153"/>
      <c r="U61" s="164"/>
      <c r="V61" s="163"/>
      <c r="W61" s="160"/>
      <c r="X61" s="160"/>
      <c r="Y61" s="160"/>
      <c r="Z61" s="161"/>
      <c r="AA61" s="161"/>
    </row>
    <row r="62">
      <c r="A62" s="152"/>
      <c r="B62" s="153"/>
      <c r="C62" s="153"/>
      <c r="D62" s="153"/>
      <c r="E62" s="153"/>
      <c r="F62" s="153"/>
      <c r="G62" s="162"/>
      <c r="H62" s="153"/>
      <c r="I62" s="153"/>
      <c r="J62" s="153"/>
      <c r="K62" s="153"/>
      <c r="L62" s="153"/>
      <c r="M62" s="153"/>
      <c r="N62" s="153"/>
      <c r="O62" s="153"/>
      <c r="P62" s="153"/>
      <c r="Q62" s="153"/>
      <c r="R62" s="153"/>
      <c r="S62" s="156"/>
      <c r="T62" s="153"/>
      <c r="U62" s="164"/>
      <c r="V62" s="163"/>
      <c r="W62" s="160"/>
      <c r="X62" s="160"/>
      <c r="Y62" s="160"/>
      <c r="Z62" s="161"/>
      <c r="AA62" s="161"/>
    </row>
    <row r="63">
      <c r="A63" s="152"/>
      <c r="B63" s="153"/>
      <c r="C63" s="153"/>
      <c r="D63" s="153"/>
      <c r="E63" s="153"/>
      <c r="F63" s="153"/>
      <c r="G63" s="162"/>
      <c r="H63" s="153"/>
      <c r="I63" s="153"/>
      <c r="J63" s="153"/>
      <c r="K63" s="153"/>
      <c r="L63" s="153"/>
      <c r="M63" s="153"/>
      <c r="N63" s="153"/>
      <c r="O63" s="153"/>
      <c r="P63" s="153"/>
      <c r="Q63" s="153"/>
      <c r="R63" s="153"/>
      <c r="S63" s="156"/>
      <c r="T63" s="153"/>
      <c r="U63" s="164"/>
      <c r="V63" s="163"/>
      <c r="W63" s="160"/>
      <c r="X63" s="160"/>
      <c r="Y63" s="160"/>
      <c r="Z63" s="161"/>
      <c r="AA63" s="161"/>
    </row>
    <row r="64">
      <c r="A64" s="152"/>
      <c r="B64" s="153"/>
      <c r="C64" s="153"/>
      <c r="D64" s="153"/>
      <c r="E64" s="153"/>
      <c r="F64" s="153"/>
      <c r="G64" s="162"/>
      <c r="H64" s="153"/>
      <c r="I64" s="153"/>
      <c r="J64" s="153"/>
      <c r="K64" s="153"/>
      <c r="L64" s="153"/>
      <c r="M64" s="153"/>
      <c r="N64" s="153"/>
      <c r="O64" s="153"/>
      <c r="P64" s="153"/>
      <c r="Q64" s="153"/>
      <c r="R64" s="153"/>
      <c r="S64" s="156"/>
      <c r="T64" s="153"/>
      <c r="U64" s="164"/>
      <c r="V64" s="163"/>
      <c r="W64" s="160"/>
      <c r="X64" s="160"/>
      <c r="Y64" s="160"/>
      <c r="Z64" s="161"/>
      <c r="AA64" s="161"/>
    </row>
    <row r="65">
      <c r="A65" s="152"/>
      <c r="B65" s="153"/>
      <c r="C65" s="153"/>
      <c r="D65" s="153"/>
      <c r="E65" s="153"/>
      <c r="F65" s="153"/>
      <c r="G65" s="162"/>
      <c r="H65" s="153"/>
      <c r="I65" s="153"/>
      <c r="J65" s="153"/>
      <c r="K65" s="153"/>
      <c r="L65" s="153"/>
      <c r="M65" s="153"/>
      <c r="N65" s="153"/>
      <c r="O65" s="153"/>
      <c r="P65" s="153"/>
      <c r="Q65" s="153"/>
      <c r="R65" s="153"/>
      <c r="S65" s="156"/>
      <c r="T65" s="153"/>
      <c r="U65" s="164"/>
      <c r="V65" s="163"/>
      <c r="W65" s="160"/>
      <c r="X65" s="160"/>
      <c r="Y65" s="160"/>
      <c r="Z65" s="161"/>
      <c r="AA65" s="161"/>
    </row>
    <row r="66">
      <c r="A66" s="152"/>
      <c r="B66" s="153"/>
      <c r="C66" s="153"/>
      <c r="D66" s="153"/>
      <c r="E66" s="153"/>
      <c r="F66" s="153"/>
      <c r="G66" s="162"/>
      <c r="H66" s="153"/>
      <c r="I66" s="153"/>
      <c r="J66" s="153"/>
      <c r="K66" s="153"/>
      <c r="L66" s="153"/>
      <c r="M66" s="153"/>
      <c r="N66" s="153"/>
      <c r="O66" s="153"/>
      <c r="P66" s="153"/>
      <c r="Q66" s="153"/>
      <c r="R66" s="153"/>
      <c r="S66" s="156"/>
      <c r="T66" s="153"/>
      <c r="U66" s="164"/>
      <c r="V66" s="163"/>
      <c r="W66" s="160"/>
      <c r="X66" s="160"/>
      <c r="Y66" s="160"/>
      <c r="Z66" s="161"/>
      <c r="AA66" s="161"/>
    </row>
    <row r="67">
      <c r="A67" s="152"/>
      <c r="B67" s="153"/>
      <c r="C67" s="153"/>
      <c r="D67" s="153"/>
      <c r="E67" s="153"/>
      <c r="F67" s="153"/>
      <c r="G67" s="162"/>
      <c r="H67" s="153"/>
      <c r="I67" s="153"/>
      <c r="J67" s="153"/>
      <c r="K67" s="153"/>
      <c r="L67" s="153"/>
      <c r="M67" s="153"/>
      <c r="N67" s="153"/>
      <c r="O67" s="153"/>
      <c r="P67" s="153"/>
      <c r="Q67" s="153"/>
      <c r="R67" s="153"/>
      <c r="S67" s="156"/>
      <c r="T67" s="153"/>
      <c r="U67" s="164"/>
      <c r="V67" s="163"/>
      <c r="W67" s="160"/>
      <c r="X67" s="160"/>
      <c r="Y67" s="160"/>
      <c r="Z67" s="161"/>
      <c r="AA67" s="161"/>
    </row>
    <row r="68">
      <c r="A68" s="152"/>
      <c r="B68" s="153"/>
      <c r="C68" s="153"/>
      <c r="D68" s="153"/>
      <c r="E68" s="153"/>
      <c r="F68" s="153"/>
      <c r="G68" s="162"/>
      <c r="H68" s="153"/>
      <c r="I68" s="153"/>
      <c r="J68" s="153"/>
      <c r="K68" s="153"/>
      <c r="L68" s="153"/>
      <c r="M68" s="153"/>
      <c r="N68" s="153"/>
      <c r="O68" s="153"/>
      <c r="P68" s="153"/>
      <c r="Q68" s="153"/>
      <c r="R68" s="153"/>
      <c r="S68" s="156"/>
      <c r="T68" s="153"/>
      <c r="U68" s="164"/>
      <c r="V68" s="163"/>
      <c r="W68" s="160"/>
      <c r="X68" s="160"/>
      <c r="Y68" s="160"/>
      <c r="Z68" s="161"/>
      <c r="AA68" s="161"/>
    </row>
    <row r="69">
      <c r="A69" s="152"/>
      <c r="B69" s="153"/>
      <c r="C69" s="153"/>
      <c r="D69" s="153"/>
      <c r="E69" s="153"/>
      <c r="F69" s="153"/>
      <c r="G69" s="162"/>
      <c r="H69" s="153"/>
      <c r="I69" s="153"/>
      <c r="J69" s="153"/>
      <c r="K69" s="153"/>
      <c r="L69" s="153"/>
      <c r="M69" s="153"/>
      <c r="N69" s="153"/>
      <c r="O69" s="153"/>
      <c r="P69" s="153"/>
      <c r="Q69" s="153"/>
      <c r="R69" s="153"/>
      <c r="S69" s="156"/>
      <c r="T69" s="153"/>
      <c r="U69" s="164"/>
      <c r="V69" s="163"/>
      <c r="W69" s="160"/>
      <c r="X69" s="160"/>
      <c r="Y69" s="160"/>
      <c r="Z69" s="161"/>
      <c r="AA69" s="161"/>
    </row>
    <row r="70">
      <c r="A70" s="152"/>
      <c r="B70" s="153"/>
      <c r="C70" s="153"/>
      <c r="D70" s="153"/>
      <c r="E70" s="153"/>
      <c r="F70" s="153"/>
      <c r="G70" s="162"/>
      <c r="H70" s="153"/>
      <c r="I70" s="153"/>
      <c r="J70" s="153"/>
      <c r="K70" s="153"/>
      <c r="L70" s="153"/>
      <c r="M70" s="153"/>
      <c r="N70" s="153"/>
      <c r="O70" s="153"/>
      <c r="P70" s="153"/>
      <c r="Q70" s="153"/>
      <c r="R70" s="153"/>
      <c r="S70" s="156"/>
      <c r="T70" s="153"/>
      <c r="U70" s="164"/>
      <c r="V70" s="163"/>
      <c r="W70" s="160"/>
      <c r="X70" s="160"/>
      <c r="Y70" s="160"/>
      <c r="Z70" s="161"/>
      <c r="AA70" s="161"/>
    </row>
    <row r="71">
      <c r="A71" s="152"/>
      <c r="B71" s="153"/>
      <c r="C71" s="153"/>
      <c r="D71" s="153"/>
      <c r="E71" s="153"/>
      <c r="F71" s="153"/>
      <c r="G71" s="162"/>
      <c r="H71" s="153"/>
      <c r="I71" s="153"/>
      <c r="J71" s="153"/>
      <c r="K71" s="153"/>
      <c r="L71" s="153"/>
      <c r="M71" s="153"/>
      <c r="N71" s="153"/>
      <c r="O71" s="153"/>
      <c r="P71" s="153"/>
      <c r="Q71" s="153"/>
      <c r="R71" s="153"/>
      <c r="S71" s="156"/>
      <c r="T71" s="153"/>
      <c r="U71" s="164"/>
      <c r="V71" s="163"/>
      <c r="W71" s="160"/>
      <c r="X71" s="160"/>
      <c r="Y71" s="160"/>
      <c r="Z71" s="161"/>
      <c r="AA71" s="161"/>
    </row>
    <row r="72">
      <c r="A72" s="152"/>
      <c r="B72" s="153"/>
      <c r="C72" s="153"/>
      <c r="D72" s="153"/>
      <c r="E72" s="153"/>
      <c r="F72" s="153"/>
      <c r="G72" s="162"/>
      <c r="H72" s="153"/>
      <c r="I72" s="153"/>
      <c r="J72" s="153"/>
      <c r="K72" s="153"/>
      <c r="L72" s="153"/>
      <c r="M72" s="153"/>
      <c r="N72" s="153"/>
      <c r="O72" s="153"/>
      <c r="P72" s="153"/>
      <c r="Q72" s="153"/>
      <c r="R72" s="153"/>
      <c r="S72" s="156"/>
      <c r="T72" s="153"/>
      <c r="U72" s="164"/>
      <c r="V72" s="163"/>
      <c r="W72" s="160"/>
      <c r="X72" s="160"/>
      <c r="Y72" s="160"/>
      <c r="Z72" s="161"/>
      <c r="AA72" s="161"/>
    </row>
    <row r="73">
      <c r="A73" s="152"/>
      <c r="B73" s="153"/>
      <c r="C73" s="153"/>
      <c r="D73" s="153"/>
      <c r="E73" s="153"/>
      <c r="F73" s="153"/>
      <c r="G73" s="162"/>
      <c r="H73" s="153"/>
      <c r="I73" s="153"/>
      <c r="J73" s="153"/>
      <c r="K73" s="153"/>
      <c r="L73" s="153"/>
      <c r="M73" s="153"/>
      <c r="N73" s="153"/>
      <c r="O73" s="153"/>
      <c r="P73" s="153"/>
      <c r="Q73" s="153"/>
      <c r="R73" s="153"/>
      <c r="S73" s="156"/>
      <c r="T73" s="153"/>
      <c r="U73" s="164"/>
      <c r="V73" s="163"/>
      <c r="W73" s="160"/>
      <c r="X73" s="160"/>
      <c r="Y73" s="160"/>
      <c r="Z73" s="161"/>
      <c r="AA73" s="161"/>
    </row>
    <row r="74">
      <c r="A74" s="152"/>
      <c r="B74" s="153"/>
      <c r="C74" s="153"/>
      <c r="D74" s="153"/>
      <c r="E74" s="153"/>
      <c r="F74" s="153"/>
      <c r="G74" s="162"/>
      <c r="H74" s="153"/>
      <c r="I74" s="153"/>
      <c r="J74" s="153"/>
      <c r="K74" s="153"/>
      <c r="L74" s="153"/>
      <c r="M74" s="153"/>
      <c r="N74" s="153"/>
      <c r="O74" s="153"/>
      <c r="P74" s="153"/>
      <c r="Q74" s="153"/>
      <c r="R74" s="153"/>
      <c r="S74" s="156"/>
      <c r="T74" s="153"/>
      <c r="U74" s="164"/>
      <c r="V74" s="163"/>
      <c r="W74" s="160"/>
      <c r="X74" s="160"/>
      <c r="Y74" s="160"/>
      <c r="Z74" s="161"/>
      <c r="AA74" s="161"/>
    </row>
    <row r="75">
      <c r="A75" s="152"/>
      <c r="B75" s="153"/>
      <c r="C75" s="153"/>
      <c r="D75" s="153"/>
      <c r="E75" s="153"/>
      <c r="F75" s="153"/>
      <c r="G75" s="162"/>
      <c r="H75" s="153"/>
      <c r="I75" s="153"/>
      <c r="J75" s="153"/>
      <c r="K75" s="153"/>
      <c r="L75" s="153"/>
      <c r="M75" s="153"/>
      <c r="N75" s="153"/>
      <c r="O75" s="153"/>
      <c r="P75" s="153"/>
      <c r="Q75" s="153"/>
      <c r="R75" s="153"/>
      <c r="S75" s="156"/>
      <c r="T75" s="153"/>
      <c r="U75" s="164"/>
      <c r="V75" s="163"/>
      <c r="W75" s="160"/>
      <c r="X75" s="160"/>
      <c r="Y75" s="160"/>
      <c r="Z75" s="161"/>
      <c r="AA75" s="161"/>
    </row>
    <row r="76">
      <c r="A76" s="152"/>
      <c r="B76" s="153"/>
      <c r="C76" s="153"/>
      <c r="D76" s="153"/>
      <c r="E76" s="153"/>
      <c r="F76" s="153"/>
      <c r="G76" s="162"/>
      <c r="H76" s="153"/>
      <c r="I76" s="153"/>
      <c r="J76" s="153"/>
      <c r="K76" s="153"/>
      <c r="L76" s="153"/>
      <c r="M76" s="153"/>
      <c r="N76" s="153"/>
      <c r="O76" s="153"/>
      <c r="P76" s="153"/>
      <c r="Q76" s="153"/>
      <c r="R76" s="153"/>
      <c r="S76" s="156"/>
      <c r="T76" s="153"/>
      <c r="U76" s="164"/>
      <c r="V76" s="163"/>
      <c r="W76" s="160"/>
      <c r="X76" s="160"/>
      <c r="Y76" s="160"/>
      <c r="Z76" s="161"/>
      <c r="AA76" s="161"/>
    </row>
    <row r="77">
      <c r="A77" s="152"/>
      <c r="B77" s="153"/>
      <c r="C77" s="153"/>
      <c r="D77" s="153"/>
      <c r="E77" s="153"/>
      <c r="F77" s="153"/>
      <c r="G77" s="162"/>
      <c r="H77" s="153"/>
      <c r="I77" s="153"/>
      <c r="J77" s="153"/>
      <c r="K77" s="153"/>
      <c r="L77" s="153"/>
      <c r="M77" s="153"/>
      <c r="N77" s="153"/>
      <c r="O77" s="153"/>
      <c r="P77" s="153"/>
      <c r="Q77" s="153"/>
      <c r="R77" s="153"/>
      <c r="S77" s="156"/>
      <c r="T77" s="153"/>
      <c r="U77" s="164"/>
      <c r="V77" s="163"/>
      <c r="W77" s="160"/>
      <c r="X77" s="160"/>
      <c r="Y77" s="160"/>
      <c r="Z77" s="161"/>
      <c r="AA77" s="161"/>
    </row>
    <row r="78">
      <c r="A78" s="152"/>
      <c r="B78" s="153"/>
      <c r="C78" s="153"/>
      <c r="D78" s="153"/>
      <c r="E78" s="153"/>
      <c r="F78" s="153"/>
      <c r="G78" s="162"/>
      <c r="H78" s="153"/>
      <c r="I78" s="153"/>
      <c r="J78" s="153"/>
      <c r="K78" s="153"/>
      <c r="L78" s="153"/>
      <c r="M78" s="153"/>
      <c r="N78" s="153"/>
      <c r="O78" s="153"/>
      <c r="P78" s="153"/>
      <c r="Q78" s="153"/>
      <c r="R78" s="153"/>
      <c r="S78" s="156"/>
      <c r="T78" s="153"/>
      <c r="U78" s="164"/>
      <c r="V78" s="163"/>
      <c r="W78" s="160"/>
      <c r="X78" s="160"/>
      <c r="Y78" s="160"/>
      <c r="Z78" s="161"/>
      <c r="AA78" s="161"/>
    </row>
    <row r="79">
      <c r="A79" s="152"/>
      <c r="B79" s="153"/>
      <c r="C79" s="153"/>
      <c r="D79" s="153"/>
      <c r="E79" s="153"/>
      <c r="F79" s="153"/>
      <c r="G79" s="162"/>
      <c r="H79" s="153"/>
      <c r="I79" s="153"/>
      <c r="J79" s="153"/>
      <c r="K79" s="153"/>
      <c r="L79" s="153"/>
      <c r="M79" s="153"/>
      <c r="N79" s="153"/>
      <c r="O79" s="153"/>
      <c r="P79" s="153"/>
      <c r="Q79" s="153"/>
      <c r="R79" s="153"/>
      <c r="S79" s="156"/>
      <c r="T79" s="153"/>
      <c r="U79" s="164"/>
      <c r="V79" s="163"/>
      <c r="W79" s="160"/>
      <c r="X79" s="160"/>
      <c r="Y79" s="160"/>
      <c r="Z79" s="161"/>
      <c r="AA79" s="161"/>
    </row>
    <row r="80">
      <c r="A80" s="152"/>
      <c r="B80" s="153"/>
      <c r="C80" s="153"/>
      <c r="D80" s="153"/>
      <c r="E80" s="153"/>
      <c r="F80" s="153"/>
      <c r="G80" s="162"/>
      <c r="H80" s="153"/>
      <c r="I80" s="153"/>
      <c r="J80" s="153"/>
      <c r="K80" s="153"/>
      <c r="L80" s="153"/>
      <c r="M80" s="153"/>
      <c r="N80" s="153"/>
      <c r="O80" s="153"/>
      <c r="P80" s="153"/>
      <c r="Q80" s="153"/>
      <c r="R80" s="153"/>
      <c r="S80" s="156"/>
      <c r="T80" s="153"/>
      <c r="U80" s="164"/>
      <c r="V80" s="163"/>
      <c r="W80" s="160"/>
      <c r="X80" s="160"/>
      <c r="Y80" s="160"/>
      <c r="Z80" s="161"/>
      <c r="AA80" s="161"/>
    </row>
    <row r="81">
      <c r="A81" s="152"/>
      <c r="B81" s="153"/>
      <c r="C81" s="153"/>
      <c r="D81" s="153"/>
      <c r="E81" s="153"/>
      <c r="F81" s="153"/>
      <c r="G81" s="162"/>
      <c r="H81" s="153"/>
      <c r="I81" s="153"/>
      <c r="J81" s="153"/>
      <c r="K81" s="153"/>
      <c r="L81" s="153"/>
      <c r="M81" s="153"/>
      <c r="N81" s="153"/>
      <c r="O81" s="153"/>
      <c r="P81" s="153"/>
      <c r="Q81" s="153"/>
      <c r="R81" s="153"/>
      <c r="S81" s="156"/>
      <c r="T81" s="153"/>
      <c r="U81" s="164"/>
      <c r="V81" s="163"/>
      <c r="W81" s="160"/>
      <c r="X81" s="160"/>
      <c r="Y81" s="160"/>
      <c r="Z81" s="161"/>
      <c r="AA81" s="161"/>
    </row>
    <row r="82">
      <c r="A82" s="152"/>
      <c r="B82" s="153"/>
      <c r="C82" s="153"/>
      <c r="D82" s="153"/>
      <c r="E82" s="153"/>
      <c r="F82" s="153"/>
      <c r="G82" s="162"/>
      <c r="H82" s="153"/>
      <c r="I82" s="153"/>
      <c r="J82" s="153"/>
      <c r="K82" s="153"/>
      <c r="L82" s="153"/>
      <c r="M82" s="153"/>
      <c r="N82" s="153"/>
      <c r="O82" s="153"/>
      <c r="P82" s="153"/>
      <c r="Q82" s="153"/>
      <c r="R82" s="153"/>
      <c r="S82" s="156"/>
      <c r="T82" s="153"/>
      <c r="U82" s="164"/>
      <c r="V82" s="163"/>
      <c r="W82" s="160"/>
      <c r="X82" s="160"/>
      <c r="Y82" s="160"/>
      <c r="Z82" s="161"/>
      <c r="AA82" s="161"/>
    </row>
    <row r="83">
      <c r="A83" s="152"/>
      <c r="B83" s="153"/>
      <c r="C83" s="153"/>
      <c r="D83" s="153"/>
      <c r="E83" s="153"/>
      <c r="F83" s="153"/>
      <c r="G83" s="162"/>
      <c r="H83" s="153"/>
      <c r="I83" s="153"/>
      <c r="J83" s="153"/>
      <c r="K83" s="153"/>
      <c r="L83" s="153"/>
      <c r="M83" s="153"/>
      <c r="N83" s="153"/>
      <c r="O83" s="153"/>
      <c r="P83" s="153"/>
      <c r="Q83" s="153"/>
      <c r="R83" s="153"/>
      <c r="S83" s="156"/>
      <c r="T83" s="153"/>
      <c r="U83" s="164"/>
      <c r="V83" s="163"/>
      <c r="W83" s="160"/>
      <c r="X83" s="160"/>
      <c r="Y83" s="160"/>
      <c r="Z83" s="161"/>
      <c r="AA83" s="161"/>
    </row>
    <row r="84">
      <c r="A84" s="152"/>
      <c r="B84" s="153"/>
      <c r="C84" s="153"/>
      <c r="D84" s="153"/>
      <c r="E84" s="153"/>
      <c r="F84" s="153"/>
      <c r="G84" s="162"/>
      <c r="H84" s="153"/>
      <c r="I84" s="153"/>
      <c r="J84" s="153"/>
      <c r="K84" s="153"/>
      <c r="L84" s="153"/>
      <c r="M84" s="153"/>
      <c r="N84" s="153"/>
      <c r="O84" s="153"/>
      <c r="P84" s="153"/>
      <c r="Q84" s="153"/>
      <c r="R84" s="153"/>
      <c r="S84" s="156"/>
      <c r="T84" s="153"/>
      <c r="U84" s="164"/>
      <c r="V84" s="163"/>
      <c r="W84" s="160"/>
      <c r="X84" s="160"/>
      <c r="Y84" s="160"/>
      <c r="Z84" s="161"/>
      <c r="AA84" s="161"/>
    </row>
    <row r="85">
      <c r="A85" s="152"/>
      <c r="B85" s="153"/>
      <c r="C85" s="153"/>
      <c r="D85" s="153"/>
      <c r="E85" s="153"/>
      <c r="F85" s="153"/>
      <c r="G85" s="162"/>
      <c r="H85" s="153"/>
      <c r="I85" s="153"/>
      <c r="J85" s="153"/>
      <c r="K85" s="153"/>
      <c r="L85" s="153"/>
      <c r="M85" s="153"/>
      <c r="N85" s="153"/>
      <c r="O85" s="153"/>
      <c r="P85" s="153"/>
      <c r="Q85" s="153"/>
      <c r="R85" s="153"/>
      <c r="S85" s="156"/>
      <c r="T85" s="153"/>
      <c r="U85" s="164"/>
      <c r="V85" s="163"/>
      <c r="W85" s="160"/>
      <c r="X85" s="160"/>
      <c r="Y85" s="160"/>
      <c r="Z85" s="161"/>
      <c r="AA85" s="161"/>
    </row>
    <row r="86">
      <c r="A86" s="152"/>
      <c r="B86" s="153"/>
      <c r="C86" s="153"/>
      <c r="D86" s="153"/>
      <c r="E86" s="153"/>
      <c r="F86" s="153"/>
      <c r="G86" s="162"/>
      <c r="H86" s="153"/>
      <c r="I86" s="153"/>
      <c r="J86" s="153"/>
      <c r="K86" s="153"/>
      <c r="L86" s="153"/>
      <c r="M86" s="153"/>
      <c r="N86" s="153"/>
      <c r="O86" s="153"/>
      <c r="P86" s="153"/>
      <c r="Q86" s="153"/>
      <c r="R86" s="153"/>
      <c r="S86" s="156"/>
      <c r="T86" s="153"/>
      <c r="U86" s="164"/>
      <c r="V86" s="163"/>
      <c r="W86" s="160"/>
      <c r="X86" s="160"/>
      <c r="Y86" s="160"/>
      <c r="Z86" s="161"/>
      <c r="AA86" s="161"/>
    </row>
    <row r="87">
      <c r="A87" s="152"/>
      <c r="B87" s="153"/>
      <c r="C87" s="153"/>
      <c r="D87" s="153"/>
      <c r="E87" s="153"/>
      <c r="F87" s="153"/>
      <c r="G87" s="162"/>
      <c r="H87" s="153"/>
      <c r="I87" s="153"/>
      <c r="J87" s="153"/>
      <c r="K87" s="153"/>
      <c r="L87" s="153"/>
      <c r="M87" s="153"/>
      <c r="N87" s="153"/>
      <c r="O87" s="153"/>
      <c r="P87" s="153"/>
      <c r="Q87" s="153"/>
      <c r="R87" s="153"/>
      <c r="S87" s="156"/>
      <c r="T87" s="153"/>
      <c r="U87" s="164"/>
      <c r="V87" s="163"/>
      <c r="W87" s="160"/>
      <c r="X87" s="160"/>
      <c r="Y87" s="160"/>
      <c r="Z87" s="161"/>
      <c r="AA87" s="161"/>
    </row>
    <row r="88">
      <c r="A88" s="152"/>
      <c r="B88" s="153"/>
      <c r="C88" s="153"/>
      <c r="D88" s="153"/>
      <c r="E88" s="153"/>
      <c r="F88" s="153"/>
      <c r="G88" s="162"/>
      <c r="H88" s="153"/>
      <c r="I88" s="153"/>
      <c r="J88" s="153"/>
      <c r="K88" s="153"/>
      <c r="L88" s="153"/>
      <c r="M88" s="153"/>
      <c r="N88" s="153"/>
      <c r="O88" s="153"/>
      <c r="P88" s="153"/>
      <c r="Q88" s="153"/>
      <c r="R88" s="153"/>
      <c r="S88" s="156"/>
      <c r="T88" s="153"/>
      <c r="U88" s="164"/>
      <c r="V88" s="163"/>
      <c r="W88" s="160"/>
      <c r="X88" s="160"/>
      <c r="Y88" s="160"/>
      <c r="Z88" s="161"/>
      <c r="AA88" s="161"/>
    </row>
    <row r="89">
      <c r="A89" s="152"/>
      <c r="B89" s="153"/>
      <c r="C89" s="153"/>
      <c r="D89" s="153"/>
      <c r="E89" s="153"/>
      <c r="F89" s="153"/>
      <c r="G89" s="162"/>
      <c r="H89" s="153"/>
      <c r="I89" s="153"/>
      <c r="J89" s="153"/>
      <c r="K89" s="153"/>
      <c r="L89" s="153"/>
      <c r="M89" s="153"/>
      <c r="N89" s="153"/>
      <c r="O89" s="153"/>
      <c r="P89" s="153"/>
      <c r="Q89" s="153"/>
      <c r="R89" s="153"/>
      <c r="S89" s="156"/>
      <c r="T89" s="153"/>
      <c r="U89" s="164"/>
      <c r="V89" s="163"/>
      <c r="W89" s="160"/>
      <c r="X89" s="160"/>
      <c r="Y89" s="160"/>
      <c r="Z89" s="161"/>
      <c r="AA89" s="161"/>
    </row>
    <row r="90">
      <c r="A90" s="152"/>
      <c r="B90" s="153"/>
      <c r="C90" s="153"/>
      <c r="D90" s="153"/>
      <c r="E90" s="153"/>
      <c r="F90" s="153"/>
      <c r="G90" s="162"/>
      <c r="H90" s="153"/>
      <c r="I90" s="153"/>
      <c r="J90" s="153"/>
      <c r="K90" s="153"/>
      <c r="L90" s="153"/>
      <c r="M90" s="153"/>
      <c r="N90" s="153"/>
      <c r="O90" s="153"/>
      <c r="P90" s="153"/>
      <c r="Q90" s="153"/>
      <c r="R90" s="153"/>
      <c r="S90" s="156"/>
      <c r="T90" s="153"/>
      <c r="U90" s="164"/>
      <c r="V90" s="163"/>
      <c r="W90" s="160"/>
      <c r="X90" s="160"/>
      <c r="Y90" s="160"/>
      <c r="Z90" s="161"/>
      <c r="AA90" s="161"/>
    </row>
    <row r="91">
      <c r="A91" s="152"/>
      <c r="B91" s="153"/>
      <c r="C91" s="153"/>
      <c r="D91" s="153"/>
      <c r="E91" s="153"/>
      <c r="F91" s="153"/>
      <c r="G91" s="162"/>
      <c r="H91" s="153"/>
      <c r="I91" s="153"/>
      <c r="J91" s="153"/>
      <c r="K91" s="153"/>
      <c r="L91" s="153"/>
      <c r="M91" s="153"/>
      <c r="N91" s="153"/>
      <c r="O91" s="153"/>
      <c r="P91" s="153"/>
      <c r="Q91" s="153"/>
      <c r="R91" s="153"/>
      <c r="S91" s="156"/>
      <c r="T91" s="153"/>
      <c r="U91" s="164"/>
      <c r="V91" s="163"/>
      <c r="W91" s="160"/>
      <c r="X91" s="160"/>
      <c r="Y91" s="160"/>
      <c r="Z91" s="161"/>
      <c r="AA91" s="161"/>
    </row>
    <row r="92">
      <c r="A92" s="152"/>
      <c r="B92" s="153"/>
      <c r="C92" s="153"/>
      <c r="D92" s="153"/>
      <c r="E92" s="153"/>
      <c r="F92" s="153"/>
      <c r="G92" s="162"/>
      <c r="H92" s="153"/>
      <c r="I92" s="153"/>
      <c r="J92" s="153"/>
      <c r="K92" s="153"/>
      <c r="L92" s="153"/>
      <c r="M92" s="153"/>
      <c r="N92" s="153"/>
      <c r="O92" s="153"/>
      <c r="P92" s="153"/>
      <c r="Q92" s="153"/>
      <c r="R92" s="153"/>
      <c r="S92" s="156"/>
      <c r="T92" s="153"/>
      <c r="U92" s="164"/>
      <c r="V92" s="163"/>
      <c r="W92" s="160"/>
      <c r="X92" s="160"/>
      <c r="Y92" s="160"/>
      <c r="Z92" s="161"/>
      <c r="AA92" s="161"/>
    </row>
    <row r="93">
      <c r="A93" s="152"/>
      <c r="B93" s="153"/>
      <c r="C93" s="153"/>
      <c r="D93" s="153"/>
      <c r="E93" s="153"/>
      <c r="F93" s="153"/>
      <c r="G93" s="162"/>
      <c r="H93" s="153"/>
      <c r="I93" s="153"/>
      <c r="J93" s="153"/>
      <c r="K93" s="153"/>
      <c r="L93" s="153"/>
      <c r="M93" s="153"/>
      <c r="N93" s="153"/>
      <c r="O93" s="153"/>
      <c r="P93" s="153"/>
      <c r="Q93" s="153"/>
      <c r="R93" s="153"/>
      <c r="S93" s="156"/>
      <c r="T93" s="153"/>
      <c r="U93" s="164"/>
      <c r="V93" s="163"/>
      <c r="W93" s="160"/>
      <c r="X93" s="160"/>
      <c r="Y93" s="160"/>
      <c r="Z93" s="161"/>
      <c r="AA93" s="161"/>
    </row>
    <row r="94">
      <c r="A94" s="152"/>
      <c r="B94" s="153"/>
      <c r="C94" s="153"/>
      <c r="D94" s="153"/>
      <c r="E94" s="153"/>
      <c r="F94" s="153"/>
      <c r="G94" s="162"/>
      <c r="H94" s="153"/>
      <c r="I94" s="153"/>
      <c r="J94" s="153"/>
      <c r="K94" s="153"/>
      <c r="L94" s="153"/>
      <c r="M94" s="153"/>
      <c r="N94" s="153"/>
      <c r="O94" s="153"/>
      <c r="P94" s="153"/>
      <c r="Q94" s="153"/>
      <c r="R94" s="153"/>
      <c r="S94" s="156"/>
      <c r="T94" s="153"/>
      <c r="U94" s="164"/>
      <c r="V94" s="163"/>
      <c r="W94" s="160"/>
      <c r="X94" s="160"/>
      <c r="Y94" s="160"/>
      <c r="Z94" s="161"/>
      <c r="AA94" s="161"/>
    </row>
    <row r="95">
      <c r="A95" s="152"/>
      <c r="B95" s="153"/>
      <c r="C95" s="153"/>
      <c r="D95" s="153"/>
      <c r="E95" s="153"/>
      <c r="F95" s="153"/>
      <c r="G95" s="162"/>
      <c r="H95" s="153"/>
      <c r="I95" s="153"/>
      <c r="J95" s="153"/>
      <c r="K95" s="153"/>
      <c r="L95" s="153"/>
      <c r="M95" s="153"/>
      <c r="N95" s="153"/>
      <c r="O95" s="153"/>
      <c r="P95" s="153"/>
      <c r="Q95" s="153"/>
      <c r="R95" s="153"/>
      <c r="S95" s="156"/>
      <c r="T95" s="153"/>
      <c r="U95" s="164"/>
      <c r="V95" s="163"/>
      <c r="W95" s="160"/>
      <c r="X95" s="160"/>
      <c r="Y95" s="160"/>
      <c r="Z95" s="161"/>
      <c r="AA95" s="161"/>
    </row>
    <row r="96">
      <c r="A96" s="152"/>
      <c r="B96" s="153"/>
      <c r="C96" s="153"/>
      <c r="D96" s="153"/>
      <c r="E96" s="153"/>
      <c r="F96" s="153"/>
      <c r="G96" s="162"/>
      <c r="H96" s="153"/>
      <c r="I96" s="153"/>
      <c r="J96" s="153"/>
      <c r="K96" s="153"/>
      <c r="L96" s="153"/>
      <c r="M96" s="153"/>
      <c r="N96" s="153"/>
      <c r="O96" s="153"/>
      <c r="P96" s="153"/>
      <c r="Q96" s="153"/>
      <c r="R96" s="153"/>
      <c r="S96" s="156"/>
      <c r="T96" s="153"/>
      <c r="U96" s="164"/>
      <c r="V96" s="163"/>
      <c r="W96" s="160"/>
      <c r="X96" s="160"/>
      <c r="Y96" s="160"/>
      <c r="Z96" s="161"/>
      <c r="AA96" s="161"/>
    </row>
    <row r="97">
      <c r="A97" s="152"/>
      <c r="B97" s="153"/>
      <c r="C97" s="153"/>
      <c r="D97" s="153"/>
      <c r="E97" s="153"/>
      <c r="F97" s="153"/>
      <c r="G97" s="162"/>
      <c r="H97" s="153"/>
      <c r="I97" s="153"/>
      <c r="J97" s="153"/>
      <c r="K97" s="153"/>
      <c r="L97" s="153"/>
      <c r="M97" s="153"/>
      <c r="N97" s="153"/>
      <c r="O97" s="153"/>
      <c r="P97" s="153"/>
      <c r="Q97" s="153"/>
      <c r="R97" s="153"/>
      <c r="S97" s="156"/>
      <c r="T97" s="153"/>
      <c r="U97" s="164"/>
      <c r="V97" s="163"/>
      <c r="W97" s="160"/>
      <c r="X97" s="160"/>
      <c r="Y97" s="160"/>
      <c r="Z97" s="161"/>
      <c r="AA97" s="161"/>
    </row>
    <row r="98">
      <c r="A98" s="152"/>
      <c r="B98" s="153"/>
      <c r="C98" s="153"/>
      <c r="D98" s="153"/>
      <c r="E98" s="153"/>
      <c r="F98" s="153"/>
      <c r="G98" s="162"/>
      <c r="H98" s="153"/>
      <c r="I98" s="153"/>
      <c r="J98" s="153"/>
      <c r="K98" s="153"/>
      <c r="L98" s="153"/>
      <c r="M98" s="153"/>
      <c r="N98" s="153"/>
      <c r="O98" s="153"/>
      <c r="P98" s="153"/>
      <c r="Q98" s="153"/>
      <c r="R98" s="153"/>
      <c r="S98" s="156"/>
      <c r="T98" s="153"/>
      <c r="U98" s="164"/>
      <c r="V98" s="163"/>
      <c r="W98" s="160"/>
      <c r="X98" s="160"/>
      <c r="Y98" s="160"/>
      <c r="Z98" s="161"/>
      <c r="AA98" s="161"/>
    </row>
    <row r="99">
      <c r="A99" s="152"/>
      <c r="B99" s="153"/>
      <c r="C99" s="153"/>
      <c r="D99" s="153"/>
      <c r="E99" s="153"/>
      <c r="F99" s="153"/>
      <c r="G99" s="162"/>
      <c r="H99" s="153"/>
      <c r="I99" s="153"/>
      <c r="J99" s="153"/>
      <c r="K99" s="153"/>
      <c r="L99" s="153"/>
      <c r="M99" s="153"/>
      <c r="N99" s="153"/>
      <c r="O99" s="153"/>
      <c r="P99" s="153"/>
      <c r="Q99" s="153"/>
      <c r="R99" s="153"/>
      <c r="S99" s="156"/>
      <c r="T99" s="153"/>
      <c r="U99" s="164"/>
      <c r="V99" s="163"/>
      <c r="W99" s="160"/>
      <c r="X99" s="160"/>
      <c r="Y99" s="160"/>
      <c r="Z99" s="161"/>
      <c r="AA99" s="161"/>
    </row>
    <row r="100">
      <c r="A100" s="152"/>
      <c r="B100" s="153"/>
      <c r="C100" s="153"/>
      <c r="D100" s="153"/>
      <c r="E100" s="153"/>
      <c r="F100" s="153"/>
      <c r="G100" s="162"/>
      <c r="H100" s="153"/>
      <c r="I100" s="153"/>
      <c r="J100" s="153"/>
      <c r="K100" s="153"/>
      <c r="L100" s="153"/>
      <c r="M100" s="153"/>
      <c r="N100" s="153"/>
      <c r="O100" s="153"/>
      <c r="P100" s="153"/>
      <c r="Q100" s="153"/>
      <c r="R100" s="153"/>
      <c r="S100" s="156"/>
      <c r="T100" s="153"/>
      <c r="U100" s="164"/>
      <c r="V100" s="163"/>
      <c r="W100" s="160"/>
      <c r="X100" s="160"/>
      <c r="Y100" s="160"/>
      <c r="Z100" s="161"/>
      <c r="AA100" s="161"/>
    </row>
    <row r="101">
      <c r="A101" s="152"/>
      <c r="B101" s="153"/>
      <c r="C101" s="153"/>
      <c r="D101" s="153"/>
      <c r="E101" s="153"/>
      <c r="F101" s="153"/>
      <c r="G101" s="162"/>
      <c r="H101" s="153"/>
      <c r="I101" s="153"/>
      <c r="J101" s="153"/>
      <c r="K101" s="153"/>
      <c r="L101" s="153"/>
      <c r="M101" s="153"/>
      <c r="N101" s="153"/>
      <c r="O101" s="153"/>
      <c r="P101" s="153"/>
      <c r="Q101" s="153"/>
      <c r="R101" s="153"/>
      <c r="S101" s="156"/>
      <c r="T101" s="153"/>
      <c r="U101" s="164"/>
      <c r="V101" s="163"/>
      <c r="W101" s="160"/>
      <c r="X101" s="160"/>
      <c r="Y101" s="160"/>
      <c r="Z101" s="161"/>
      <c r="AA101" s="161"/>
    </row>
    <row r="102">
      <c r="A102" s="152"/>
      <c r="B102" s="153"/>
      <c r="C102" s="153"/>
      <c r="D102" s="153"/>
      <c r="E102" s="153"/>
      <c r="F102" s="153"/>
      <c r="G102" s="162"/>
      <c r="H102" s="153"/>
      <c r="I102" s="153"/>
      <c r="J102" s="153"/>
      <c r="K102" s="153"/>
      <c r="L102" s="153"/>
      <c r="M102" s="153"/>
      <c r="N102" s="153"/>
      <c r="O102" s="153"/>
      <c r="P102" s="153"/>
      <c r="Q102" s="153"/>
      <c r="R102" s="153"/>
      <c r="S102" s="156"/>
      <c r="T102" s="153"/>
      <c r="U102" s="164"/>
      <c r="V102" s="163"/>
      <c r="W102" s="160"/>
      <c r="X102" s="160"/>
      <c r="Y102" s="160"/>
      <c r="Z102" s="161"/>
      <c r="AA102" s="161"/>
    </row>
    <row r="103">
      <c r="A103" s="152"/>
      <c r="B103" s="153"/>
      <c r="C103" s="153"/>
      <c r="D103" s="153"/>
      <c r="E103" s="153"/>
      <c r="F103" s="153"/>
      <c r="G103" s="162"/>
      <c r="H103" s="153"/>
      <c r="I103" s="153"/>
      <c r="J103" s="153"/>
      <c r="K103" s="153"/>
      <c r="L103" s="153"/>
      <c r="M103" s="153"/>
      <c r="N103" s="153"/>
      <c r="O103" s="153"/>
      <c r="P103" s="153"/>
      <c r="Q103" s="153"/>
      <c r="R103" s="153"/>
      <c r="S103" s="156"/>
      <c r="T103" s="153"/>
      <c r="U103" s="164"/>
      <c r="V103" s="163"/>
      <c r="W103" s="160"/>
      <c r="X103" s="160"/>
      <c r="Y103" s="160"/>
      <c r="Z103" s="161"/>
      <c r="AA103" s="161"/>
    </row>
    <row r="104">
      <c r="A104" s="152"/>
      <c r="B104" s="153"/>
      <c r="C104" s="153"/>
      <c r="D104" s="153"/>
      <c r="E104" s="153"/>
      <c r="F104" s="153"/>
      <c r="G104" s="162"/>
      <c r="H104" s="153"/>
      <c r="I104" s="153"/>
      <c r="J104" s="153"/>
      <c r="K104" s="153"/>
      <c r="L104" s="153"/>
      <c r="M104" s="153"/>
      <c r="N104" s="153"/>
      <c r="O104" s="153"/>
      <c r="P104" s="153"/>
      <c r="Q104" s="153"/>
      <c r="R104" s="153"/>
      <c r="S104" s="156"/>
      <c r="T104" s="153"/>
      <c r="U104" s="164"/>
      <c r="V104" s="163"/>
      <c r="W104" s="160"/>
      <c r="X104" s="160"/>
      <c r="Y104" s="160"/>
      <c r="Z104" s="161"/>
      <c r="AA104" s="161"/>
    </row>
    <row r="105">
      <c r="A105" s="152"/>
      <c r="B105" s="153"/>
      <c r="C105" s="153"/>
      <c r="D105" s="153"/>
      <c r="E105" s="153"/>
      <c r="F105" s="153"/>
      <c r="G105" s="162"/>
      <c r="H105" s="153"/>
      <c r="I105" s="153"/>
      <c r="J105" s="153"/>
      <c r="K105" s="153"/>
      <c r="L105" s="153"/>
      <c r="M105" s="153"/>
      <c r="N105" s="153"/>
      <c r="O105" s="153"/>
      <c r="P105" s="153"/>
      <c r="Q105" s="153"/>
      <c r="R105" s="153"/>
      <c r="S105" s="156"/>
      <c r="T105" s="153"/>
      <c r="U105" s="164"/>
      <c r="V105" s="163"/>
      <c r="W105" s="160"/>
      <c r="X105" s="160"/>
      <c r="Y105" s="160"/>
      <c r="Z105" s="161"/>
      <c r="AA105" s="161"/>
    </row>
    <row r="106">
      <c r="A106" s="152"/>
      <c r="B106" s="153"/>
      <c r="C106" s="153"/>
      <c r="D106" s="153"/>
      <c r="E106" s="153"/>
      <c r="F106" s="153"/>
      <c r="G106" s="162"/>
      <c r="H106" s="153"/>
      <c r="I106" s="153"/>
      <c r="J106" s="153"/>
      <c r="K106" s="153"/>
      <c r="L106" s="153"/>
      <c r="M106" s="153"/>
      <c r="N106" s="153"/>
      <c r="O106" s="153"/>
      <c r="P106" s="153"/>
      <c r="Q106" s="153"/>
      <c r="R106" s="153"/>
      <c r="S106" s="156"/>
      <c r="T106" s="153"/>
      <c r="U106" s="164"/>
      <c r="V106" s="163"/>
      <c r="W106" s="160"/>
      <c r="X106" s="160"/>
      <c r="Y106" s="160"/>
      <c r="Z106" s="161"/>
      <c r="AA106" s="161"/>
    </row>
    <row r="107">
      <c r="A107" s="152"/>
      <c r="B107" s="153"/>
      <c r="C107" s="153"/>
      <c r="D107" s="153"/>
      <c r="E107" s="153"/>
      <c r="F107" s="153"/>
      <c r="G107" s="162"/>
      <c r="H107" s="153"/>
      <c r="I107" s="153"/>
      <c r="J107" s="153"/>
      <c r="K107" s="153"/>
      <c r="L107" s="153"/>
      <c r="M107" s="153"/>
      <c r="N107" s="153"/>
      <c r="O107" s="153"/>
      <c r="P107" s="153"/>
      <c r="Q107" s="153"/>
      <c r="R107" s="153"/>
      <c r="S107" s="156"/>
      <c r="T107" s="153"/>
      <c r="U107" s="164"/>
      <c r="V107" s="163"/>
      <c r="W107" s="160"/>
      <c r="X107" s="160"/>
      <c r="Y107" s="160"/>
      <c r="Z107" s="161"/>
      <c r="AA107" s="161"/>
    </row>
    <row r="108">
      <c r="A108" s="152"/>
      <c r="B108" s="153"/>
      <c r="C108" s="153"/>
      <c r="D108" s="153"/>
      <c r="E108" s="153"/>
      <c r="F108" s="153"/>
      <c r="G108" s="162"/>
      <c r="H108" s="153"/>
      <c r="I108" s="153"/>
      <c r="J108" s="153"/>
      <c r="K108" s="153"/>
      <c r="L108" s="153"/>
      <c r="M108" s="153"/>
      <c r="N108" s="153"/>
      <c r="O108" s="153"/>
      <c r="P108" s="153"/>
      <c r="Q108" s="153"/>
      <c r="R108" s="153"/>
      <c r="S108" s="156"/>
      <c r="T108" s="153"/>
      <c r="U108" s="164"/>
      <c r="V108" s="163"/>
      <c r="W108" s="160"/>
      <c r="X108" s="160"/>
      <c r="Y108" s="160"/>
      <c r="Z108" s="161"/>
      <c r="AA108" s="161"/>
    </row>
    <row r="109">
      <c r="A109" s="152"/>
      <c r="B109" s="153"/>
      <c r="C109" s="153"/>
      <c r="D109" s="153"/>
      <c r="E109" s="153"/>
      <c r="F109" s="153"/>
      <c r="G109" s="162"/>
      <c r="H109" s="153"/>
      <c r="I109" s="153"/>
      <c r="J109" s="153"/>
      <c r="K109" s="153"/>
      <c r="L109" s="153"/>
      <c r="M109" s="153"/>
      <c r="N109" s="153"/>
      <c r="O109" s="153"/>
      <c r="P109" s="153"/>
      <c r="Q109" s="153"/>
      <c r="R109" s="153"/>
      <c r="S109" s="156"/>
      <c r="T109" s="153"/>
      <c r="U109" s="164"/>
      <c r="V109" s="163"/>
      <c r="W109" s="160"/>
      <c r="X109" s="160"/>
      <c r="Y109" s="160"/>
      <c r="Z109" s="161"/>
      <c r="AA109" s="161"/>
    </row>
    <row r="110">
      <c r="A110" s="152"/>
      <c r="B110" s="153"/>
      <c r="C110" s="153"/>
      <c r="D110" s="153"/>
      <c r="E110" s="153"/>
      <c r="F110" s="153"/>
      <c r="G110" s="162"/>
      <c r="H110" s="153"/>
      <c r="I110" s="153"/>
      <c r="J110" s="153"/>
      <c r="K110" s="153"/>
      <c r="L110" s="153"/>
      <c r="M110" s="153"/>
      <c r="N110" s="153"/>
      <c r="O110" s="153"/>
      <c r="P110" s="153"/>
      <c r="Q110" s="153"/>
      <c r="R110" s="153"/>
      <c r="S110" s="156"/>
      <c r="T110" s="153"/>
      <c r="U110" s="164"/>
      <c r="V110" s="163"/>
      <c r="W110" s="160"/>
      <c r="X110" s="160"/>
      <c r="Y110" s="160"/>
      <c r="Z110" s="161"/>
      <c r="AA110" s="161"/>
    </row>
    <row r="111">
      <c r="A111" s="152"/>
      <c r="B111" s="153"/>
      <c r="C111" s="153"/>
      <c r="D111" s="153"/>
      <c r="E111" s="153"/>
      <c r="F111" s="153"/>
      <c r="G111" s="162"/>
      <c r="H111" s="153"/>
      <c r="I111" s="153"/>
      <c r="J111" s="153"/>
      <c r="K111" s="153"/>
      <c r="L111" s="153"/>
      <c r="M111" s="153"/>
      <c r="N111" s="153"/>
      <c r="O111" s="153"/>
      <c r="P111" s="153"/>
      <c r="Q111" s="153"/>
      <c r="R111" s="153"/>
      <c r="S111" s="156"/>
      <c r="T111" s="153"/>
      <c r="U111" s="164"/>
      <c r="V111" s="163"/>
      <c r="W111" s="160"/>
      <c r="X111" s="160"/>
      <c r="Y111" s="160"/>
      <c r="Z111" s="161"/>
      <c r="AA111" s="161"/>
    </row>
    <row r="112">
      <c r="A112" s="152"/>
      <c r="B112" s="153"/>
      <c r="C112" s="153"/>
      <c r="D112" s="153"/>
      <c r="E112" s="153"/>
      <c r="F112" s="153"/>
      <c r="G112" s="162"/>
      <c r="H112" s="153"/>
      <c r="I112" s="153"/>
      <c r="J112" s="153"/>
      <c r="K112" s="153"/>
      <c r="L112" s="153"/>
      <c r="M112" s="153"/>
      <c r="N112" s="153"/>
      <c r="O112" s="153"/>
      <c r="P112" s="153"/>
      <c r="Q112" s="153"/>
      <c r="R112" s="153"/>
      <c r="S112" s="156"/>
      <c r="T112" s="153"/>
      <c r="U112" s="164"/>
      <c r="V112" s="163"/>
      <c r="W112" s="160"/>
      <c r="X112" s="160"/>
      <c r="Y112" s="160"/>
      <c r="Z112" s="161"/>
      <c r="AA112" s="161"/>
    </row>
    <row r="113">
      <c r="A113" s="152"/>
      <c r="B113" s="153"/>
      <c r="C113" s="153"/>
      <c r="D113" s="153"/>
      <c r="E113" s="153"/>
      <c r="F113" s="153"/>
      <c r="G113" s="162"/>
      <c r="H113" s="153"/>
      <c r="I113" s="153"/>
      <c r="J113" s="153"/>
      <c r="K113" s="153"/>
      <c r="L113" s="153"/>
      <c r="M113" s="153"/>
      <c r="N113" s="153"/>
      <c r="O113" s="153"/>
      <c r="P113" s="153"/>
      <c r="Q113" s="153"/>
      <c r="R113" s="153"/>
      <c r="S113" s="156"/>
      <c r="T113" s="153"/>
      <c r="U113" s="164"/>
      <c r="V113" s="163"/>
      <c r="W113" s="160"/>
      <c r="X113" s="160"/>
      <c r="Y113" s="160"/>
      <c r="Z113" s="161"/>
      <c r="AA113" s="161"/>
    </row>
    <row r="114">
      <c r="A114" s="152"/>
      <c r="B114" s="153"/>
      <c r="C114" s="153"/>
      <c r="D114" s="153"/>
      <c r="E114" s="153"/>
      <c r="F114" s="153"/>
      <c r="G114" s="162"/>
      <c r="H114" s="153"/>
      <c r="I114" s="153"/>
      <c r="J114" s="153"/>
      <c r="K114" s="153"/>
      <c r="L114" s="153"/>
      <c r="M114" s="153"/>
      <c r="N114" s="153"/>
      <c r="O114" s="153"/>
      <c r="P114" s="153"/>
      <c r="Q114" s="153"/>
      <c r="R114" s="153"/>
      <c r="S114" s="156"/>
      <c r="T114" s="153"/>
      <c r="U114" s="164"/>
      <c r="V114" s="163"/>
      <c r="W114" s="160"/>
      <c r="X114" s="160"/>
      <c r="Y114" s="160"/>
      <c r="Z114" s="161"/>
      <c r="AA114" s="161"/>
    </row>
    <row r="115">
      <c r="A115" s="152"/>
      <c r="B115" s="153"/>
      <c r="C115" s="153"/>
      <c r="D115" s="153"/>
      <c r="E115" s="153"/>
      <c r="F115" s="153"/>
      <c r="G115" s="162"/>
      <c r="H115" s="153"/>
      <c r="I115" s="153"/>
      <c r="J115" s="153"/>
      <c r="K115" s="153"/>
      <c r="L115" s="153"/>
      <c r="M115" s="153"/>
      <c r="N115" s="153"/>
      <c r="O115" s="153"/>
      <c r="P115" s="153"/>
      <c r="Q115" s="153"/>
      <c r="R115" s="153"/>
      <c r="S115" s="156"/>
      <c r="T115" s="153"/>
      <c r="U115" s="164"/>
      <c r="V115" s="163"/>
      <c r="W115" s="160"/>
      <c r="X115" s="160"/>
      <c r="Y115" s="160"/>
      <c r="Z115" s="161"/>
      <c r="AA115" s="161"/>
    </row>
    <row r="116">
      <c r="A116" s="152"/>
      <c r="B116" s="153"/>
      <c r="C116" s="153"/>
      <c r="D116" s="153"/>
      <c r="E116" s="153"/>
      <c r="F116" s="153"/>
      <c r="G116" s="162"/>
      <c r="H116" s="153"/>
      <c r="I116" s="153"/>
      <c r="J116" s="153"/>
      <c r="K116" s="153"/>
      <c r="L116" s="153"/>
      <c r="M116" s="153"/>
      <c r="N116" s="153"/>
      <c r="O116" s="153"/>
      <c r="P116" s="153"/>
      <c r="Q116" s="153"/>
      <c r="R116" s="153"/>
      <c r="S116" s="156"/>
      <c r="T116" s="153"/>
      <c r="U116" s="164"/>
      <c r="V116" s="163"/>
      <c r="W116" s="160"/>
      <c r="X116" s="160"/>
      <c r="Y116" s="160"/>
      <c r="Z116" s="161"/>
      <c r="AA116" s="161"/>
    </row>
    <row r="117">
      <c r="A117" s="152"/>
      <c r="B117" s="153"/>
      <c r="C117" s="153"/>
      <c r="D117" s="153"/>
      <c r="E117" s="153"/>
      <c r="F117" s="153"/>
      <c r="G117" s="162"/>
      <c r="H117" s="153"/>
      <c r="I117" s="153"/>
      <c r="J117" s="153"/>
      <c r="K117" s="153"/>
      <c r="L117" s="153"/>
      <c r="M117" s="153"/>
      <c r="N117" s="153"/>
      <c r="O117" s="153"/>
      <c r="P117" s="153"/>
      <c r="Q117" s="153"/>
      <c r="R117" s="153"/>
      <c r="S117" s="156"/>
      <c r="T117" s="153"/>
      <c r="U117" s="164"/>
      <c r="V117" s="163"/>
      <c r="W117" s="160"/>
      <c r="X117" s="160"/>
      <c r="Y117" s="160"/>
      <c r="Z117" s="161"/>
      <c r="AA117" s="161"/>
    </row>
    <row r="118">
      <c r="A118" s="152"/>
      <c r="B118" s="153"/>
      <c r="C118" s="153"/>
      <c r="D118" s="153"/>
      <c r="E118" s="153"/>
      <c r="F118" s="153"/>
      <c r="G118" s="162"/>
      <c r="H118" s="153"/>
      <c r="I118" s="153"/>
      <c r="J118" s="153"/>
      <c r="K118" s="153"/>
      <c r="L118" s="153"/>
      <c r="M118" s="153"/>
      <c r="N118" s="153"/>
      <c r="O118" s="153"/>
      <c r="P118" s="153"/>
      <c r="Q118" s="153"/>
      <c r="R118" s="153"/>
      <c r="S118" s="156"/>
      <c r="T118" s="153"/>
      <c r="U118" s="164"/>
      <c r="V118" s="163"/>
      <c r="W118" s="160"/>
      <c r="X118" s="160"/>
      <c r="Y118" s="160"/>
      <c r="Z118" s="161"/>
      <c r="AA118" s="161"/>
    </row>
    <row r="119">
      <c r="A119" s="152"/>
      <c r="B119" s="153"/>
      <c r="C119" s="153"/>
      <c r="D119" s="153"/>
      <c r="E119" s="153"/>
      <c r="F119" s="153"/>
      <c r="G119" s="162"/>
      <c r="H119" s="153"/>
      <c r="I119" s="153"/>
      <c r="J119" s="153"/>
      <c r="K119" s="153"/>
      <c r="L119" s="153"/>
      <c r="M119" s="153"/>
      <c r="N119" s="153"/>
      <c r="O119" s="153"/>
      <c r="P119" s="153"/>
      <c r="Q119" s="153"/>
      <c r="R119" s="153"/>
      <c r="S119" s="156"/>
      <c r="T119" s="153"/>
      <c r="U119" s="164"/>
      <c r="V119" s="163"/>
      <c r="W119" s="160"/>
      <c r="X119" s="160"/>
      <c r="Y119" s="160"/>
      <c r="Z119" s="161"/>
      <c r="AA119" s="161"/>
    </row>
    <row r="120">
      <c r="A120" s="152"/>
      <c r="B120" s="153"/>
      <c r="C120" s="153"/>
      <c r="D120" s="153"/>
      <c r="E120" s="153"/>
      <c r="F120" s="153"/>
      <c r="G120" s="162"/>
      <c r="H120" s="153"/>
      <c r="I120" s="153"/>
      <c r="J120" s="153"/>
      <c r="K120" s="153"/>
      <c r="L120" s="153"/>
      <c r="M120" s="153"/>
      <c r="N120" s="153"/>
      <c r="O120" s="153"/>
      <c r="P120" s="153"/>
      <c r="Q120" s="153"/>
      <c r="R120" s="153"/>
      <c r="S120" s="156"/>
      <c r="T120" s="153"/>
      <c r="U120" s="164"/>
      <c r="V120" s="163"/>
      <c r="W120" s="160"/>
      <c r="X120" s="160"/>
      <c r="Y120" s="160"/>
      <c r="Z120" s="161"/>
      <c r="AA120" s="161"/>
    </row>
    <row r="121">
      <c r="A121" s="152"/>
      <c r="B121" s="153"/>
      <c r="C121" s="153"/>
      <c r="D121" s="153"/>
      <c r="E121" s="153"/>
      <c r="F121" s="153"/>
      <c r="G121" s="162"/>
      <c r="H121" s="153"/>
      <c r="I121" s="153"/>
      <c r="J121" s="153"/>
      <c r="K121" s="153"/>
      <c r="L121" s="153"/>
      <c r="M121" s="153"/>
      <c r="N121" s="153"/>
      <c r="O121" s="153"/>
      <c r="P121" s="153"/>
      <c r="Q121" s="153"/>
      <c r="R121" s="153"/>
      <c r="S121" s="156"/>
      <c r="T121" s="153"/>
      <c r="U121" s="164"/>
      <c r="V121" s="163"/>
      <c r="W121" s="160"/>
      <c r="X121" s="160"/>
      <c r="Y121" s="160"/>
      <c r="Z121" s="161"/>
      <c r="AA121" s="161"/>
    </row>
    <row r="122">
      <c r="A122" s="152"/>
      <c r="B122" s="153"/>
      <c r="C122" s="153"/>
      <c r="D122" s="153"/>
      <c r="E122" s="153"/>
      <c r="F122" s="153"/>
      <c r="G122" s="162"/>
      <c r="H122" s="153"/>
      <c r="I122" s="153"/>
      <c r="J122" s="153"/>
      <c r="K122" s="153"/>
      <c r="L122" s="153"/>
      <c r="M122" s="153"/>
      <c r="N122" s="153"/>
      <c r="O122" s="153"/>
      <c r="P122" s="153"/>
      <c r="Q122" s="153"/>
      <c r="R122" s="153"/>
      <c r="S122" s="156"/>
      <c r="T122" s="153"/>
      <c r="U122" s="164"/>
      <c r="V122" s="163"/>
      <c r="W122" s="160"/>
      <c r="X122" s="160"/>
      <c r="Y122" s="160"/>
      <c r="Z122" s="161"/>
      <c r="AA122" s="161"/>
    </row>
    <row r="123">
      <c r="A123" s="152"/>
      <c r="B123" s="153"/>
      <c r="C123" s="153"/>
      <c r="D123" s="153"/>
      <c r="E123" s="153"/>
      <c r="F123" s="153"/>
      <c r="G123" s="162"/>
      <c r="H123" s="153"/>
      <c r="I123" s="153"/>
      <c r="J123" s="153"/>
      <c r="K123" s="153"/>
      <c r="L123" s="153"/>
      <c r="M123" s="153"/>
      <c r="N123" s="153"/>
      <c r="O123" s="153"/>
      <c r="P123" s="153"/>
      <c r="Q123" s="153"/>
      <c r="R123" s="153"/>
      <c r="S123" s="156"/>
      <c r="T123" s="153"/>
      <c r="U123" s="164"/>
      <c r="V123" s="163"/>
      <c r="W123" s="160"/>
      <c r="X123" s="160"/>
      <c r="Y123" s="160"/>
      <c r="Z123" s="161"/>
      <c r="AA123" s="161"/>
    </row>
    <row r="124">
      <c r="A124" s="152"/>
      <c r="B124" s="153"/>
      <c r="C124" s="153"/>
      <c r="D124" s="153"/>
      <c r="E124" s="153"/>
      <c r="F124" s="153"/>
      <c r="G124" s="162"/>
      <c r="H124" s="153"/>
      <c r="I124" s="153"/>
      <c r="J124" s="153"/>
      <c r="K124" s="153"/>
      <c r="L124" s="153"/>
      <c r="M124" s="153"/>
      <c r="N124" s="153"/>
      <c r="O124" s="153"/>
      <c r="P124" s="153"/>
      <c r="Q124" s="153"/>
      <c r="R124" s="153"/>
      <c r="S124" s="156"/>
      <c r="T124" s="153"/>
      <c r="U124" s="164"/>
      <c r="V124" s="163"/>
      <c r="W124" s="160"/>
      <c r="X124" s="160"/>
      <c r="Y124" s="160"/>
      <c r="Z124" s="161"/>
      <c r="AA124" s="161"/>
    </row>
    <row r="125">
      <c r="A125" s="152"/>
      <c r="B125" s="153"/>
      <c r="C125" s="153"/>
      <c r="D125" s="153"/>
      <c r="E125" s="153"/>
      <c r="F125" s="153"/>
      <c r="G125" s="162"/>
      <c r="H125" s="153"/>
      <c r="I125" s="153"/>
      <c r="J125" s="153"/>
      <c r="K125" s="153"/>
      <c r="L125" s="153"/>
      <c r="M125" s="153"/>
      <c r="N125" s="153"/>
      <c r="O125" s="153"/>
      <c r="P125" s="153"/>
      <c r="Q125" s="153"/>
      <c r="R125" s="153"/>
      <c r="S125" s="156"/>
      <c r="T125" s="153"/>
      <c r="U125" s="164"/>
      <c r="V125" s="163"/>
      <c r="W125" s="160"/>
      <c r="X125" s="160"/>
      <c r="Y125" s="160"/>
      <c r="Z125" s="161"/>
      <c r="AA125" s="161"/>
    </row>
    <row r="126">
      <c r="A126" s="152"/>
      <c r="B126" s="153"/>
      <c r="C126" s="153"/>
      <c r="D126" s="153"/>
      <c r="E126" s="153"/>
      <c r="F126" s="153"/>
      <c r="G126" s="162"/>
      <c r="H126" s="153"/>
      <c r="I126" s="153"/>
      <c r="J126" s="153"/>
      <c r="K126" s="153"/>
      <c r="L126" s="153"/>
      <c r="M126" s="153"/>
      <c r="N126" s="153"/>
      <c r="O126" s="153"/>
      <c r="P126" s="153"/>
      <c r="Q126" s="153"/>
      <c r="R126" s="153"/>
      <c r="S126" s="156"/>
      <c r="T126" s="153"/>
      <c r="U126" s="164"/>
      <c r="V126" s="163"/>
      <c r="W126" s="160"/>
      <c r="X126" s="160"/>
      <c r="Y126" s="160"/>
      <c r="Z126" s="161"/>
      <c r="AA126" s="161"/>
    </row>
    <row r="127">
      <c r="A127" s="152"/>
      <c r="B127" s="153"/>
      <c r="C127" s="153"/>
      <c r="D127" s="153"/>
      <c r="E127" s="153"/>
      <c r="F127" s="153"/>
      <c r="G127" s="162"/>
      <c r="H127" s="153"/>
      <c r="I127" s="153"/>
      <c r="J127" s="153"/>
      <c r="K127" s="153"/>
      <c r="L127" s="153"/>
      <c r="M127" s="153"/>
      <c r="N127" s="153"/>
      <c r="O127" s="153"/>
      <c r="P127" s="153"/>
      <c r="Q127" s="153"/>
      <c r="R127" s="153"/>
      <c r="S127" s="156"/>
      <c r="T127" s="153"/>
      <c r="U127" s="164"/>
      <c r="V127" s="163"/>
      <c r="W127" s="160"/>
      <c r="X127" s="160"/>
      <c r="Y127" s="160"/>
      <c r="Z127" s="161"/>
      <c r="AA127" s="161"/>
    </row>
    <row r="128">
      <c r="A128" s="152"/>
      <c r="B128" s="153"/>
      <c r="C128" s="153"/>
      <c r="D128" s="153"/>
      <c r="E128" s="153"/>
      <c r="F128" s="153"/>
      <c r="G128" s="162"/>
      <c r="H128" s="153"/>
      <c r="I128" s="153"/>
      <c r="J128" s="153"/>
      <c r="K128" s="153"/>
      <c r="L128" s="153"/>
      <c r="M128" s="153"/>
      <c r="N128" s="153"/>
      <c r="O128" s="153"/>
      <c r="P128" s="153"/>
      <c r="Q128" s="153"/>
      <c r="R128" s="153"/>
      <c r="S128" s="156"/>
      <c r="T128" s="153"/>
      <c r="U128" s="164"/>
      <c r="V128" s="163"/>
      <c r="W128" s="160"/>
      <c r="X128" s="160"/>
      <c r="Y128" s="160"/>
      <c r="Z128" s="161"/>
      <c r="AA128" s="161"/>
    </row>
    <row r="129">
      <c r="A129" s="152"/>
      <c r="B129" s="153"/>
      <c r="C129" s="153"/>
      <c r="D129" s="153"/>
      <c r="E129" s="153"/>
      <c r="F129" s="153"/>
      <c r="G129" s="162"/>
      <c r="H129" s="153"/>
      <c r="I129" s="153"/>
      <c r="J129" s="153"/>
      <c r="K129" s="153"/>
      <c r="L129" s="153"/>
      <c r="M129" s="153"/>
      <c r="N129" s="153"/>
      <c r="O129" s="153"/>
      <c r="P129" s="153"/>
      <c r="Q129" s="153"/>
      <c r="R129" s="153"/>
      <c r="S129" s="156"/>
      <c r="T129" s="153"/>
      <c r="U129" s="164"/>
      <c r="V129" s="163"/>
      <c r="W129" s="160"/>
      <c r="X129" s="160"/>
      <c r="Y129" s="160"/>
      <c r="Z129" s="161"/>
      <c r="AA129" s="161"/>
    </row>
    <row r="130">
      <c r="A130" s="152"/>
      <c r="B130" s="153"/>
      <c r="C130" s="153"/>
      <c r="D130" s="153"/>
      <c r="E130" s="153"/>
      <c r="F130" s="153"/>
      <c r="G130" s="162"/>
      <c r="H130" s="153"/>
      <c r="I130" s="153"/>
      <c r="J130" s="153"/>
      <c r="K130" s="153"/>
      <c r="L130" s="153"/>
      <c r="M130" s="153"/>
      <c r="N130" s="153"/>
      <c r="O130" s="153"/>
      <c r="P130" s="153"/>
      <c r="Q130" s="153"/>
      <c r="R130" s="153"/>
      <c r="S130" s="156"/>
      <c r="T130" s="153"/>
      <c r="U130" s="164"/>
      <c r="V130" s="163"/>
      <c r="W130" s="160"/>
      <c r="X130" s="160"/>
      <c r="Y130" s="160"/>
      <c r="Z130" s="161"/>
      <c r="AA130" s="161"/>
    </row>
    <row r="131">
      <c r="A131" s="152"/>
      <c r="B131" s="153"/>
      <c r="C131" s="153"/>
      <c r="D131" s="153"/>
      <c r="E131" s="153"/>
      <c r="F131" s="153"/>
      <c r="G131" s="162"/>
      <c r="H131" s="153"/>
      <c r="I131" s="153"/>
      <c r="J131" s="153"/>
      <c r="K131" s="153"/>
      <c r="L131" s="153"/>
      <c r="M131" s="153"/>
      <c r="N131" s="153"/>
      <c r="O131" s="153"/>
      <c r="P131" s="153"/>
      <c r="Q131" s="153"/>
      <c r="R131" s="153"/>
      <c r="S131" s="156"/>
      <c r="T131" s="153"/>
      <c r="U131" s="164"/>
      <c r="V131" s="163"/>
      <c r="W131" s="160"/>
      <c r="X131" s="160"/>
      <c r="Y131" s="160"/>
      <c r="Z131" s="161"/>
      <c r="AA131" s="161"/>
    </row>
    <row r="132">
      <c r="A132" s="152"/>
      <c r="B132" s="153"/>
      <c r="C132" s="153"/>
      <c r="D132" s="153"/>
      <c r="E132" s="153"/>
      <c r="F132" s="153"/>
      <c r="G132" s="162"/>
      <c r="H132" s="153"/>
      <c r="I132" s="153"/>
      <c r="J132" s="153"/>
      <c r="K132" s="153"/>
      <c r="L132" s="153"/>
      <c r="M132" s="153"/>
      <c r="N132" s="153"/>
      <c r="O132" s="153"/>
      <c r="P132" s="153"/>
      <c r="Q132" s="153"/>
      <c r="R132" s="153"/>
      <c r="S132" s="156"/>
      <c r="T132" s="153"/>
      <c r="U132" s="164"/>
      <c r="V132" s="163"/>
      <c r="W132" s="160"/>
      <c r="X132" s="160"/>
      <c r="Y132" s="160"/>
      <c r="Z132" s="161"/>
      <c r="AA132" s="161"/>
    </row>
    <row r="133">
      <c r="A133" s="152"/>
      <c r="B133" s="153"/>
      <c r="C133" s="153"/>
      <c r="D133" s="153"/>
      <c r="E133" s="153"/>
      <c r="F133" s="153"/>
      <c r="G133" s="162"/>
      <c r="H133" s="153"/>
      <c r="I133" s="153"/>
      <c r="J133" s="153"/>
      <c r="K133" s="153"/>
      <c r="L133" s="153"/>
      <c r="M133" s="153"/>
      <c r="N133" s="153"/>
      <c r="O133" s="153"/>
      <c r="P133" s="153"/>
      <c r="Q133" s="153"/>
      <c r="R133" s="153"/>
      <c r="S133" s="156"/>
      <c r="T133" s="153"/>
      <c r="U133" s="164"/>
      <c r="V133" s="163"/>
      <c r="W133" s="160"/>
      <c r="X133" s="160"/>
      <c r="Y133" s="160"/>
      <c r="Z133" s="161"/>
      <c r="AA133" s="161"/>
    </row>
    <row r="134">
      <c r="A134" s="152"/>
      <c r="B134" s="153"/>
      <c r="C134" s="153"/>
      <c r="D134" s="153"/>
      <c r="E134" s="153"/>
      <c r="F134" s="153"/>
      <c r="G134" s="162"/>
      <c r="H134" s="153"/>
      <c r="I134" s="153"/>
      <c r="J134" s="153"/>
      <c r="K134" s="153"/>
      <c r="L134" s="153"/>
      <c r="M134" s="153"/>
      <c r="N134" s="153"/>
      <c r="O134" s="153"/>
      <c r="P134" s="153"/>
      <c r="Q134" s="153"/>
      <c r="R134" s="153"/>
      <c r="S134" s="156"/>
      <c r="T134" s="153"/>
      <c r="U134" s="164"/>
      <c r="V134" s="163"/>
      <c r="W134" s="160"/>
      <c r="X134" s="160"/>
      <c r="Y134" s="160"/>
      <c r="Z134" s="161"/>
      <c r="AA134" s="161"/>
    </row>
    <row r="135">
      <c r="A135" s="152"/>
      <c r="B135" s="153"/>
      <c r="C135" s="153"/>
      <c r="D135" s="153"/>
      <c r="E135" s="153"/>
      <c r="F135" s="153"/>
      <c r="G135" s="162"/>
      <c r="H135" s="153"/>
      <c r="I135" s="153"/>
      <c r="J135" s="153"/>
      <c r="K135" s="153"/>
      <c r="L135" s="153"/>
      <c r="M135" s="153"/>
      <c r="N135" s="153"/>
      <c r="O135" s="153"/>
      <c r="P135" s="153"/>
      <c r="Q135" s="153"/>
      <c r="R135" s="153"/>
      <c r="S135" s="156"/>
      <c r="T135" s="153"/>
      <c r="U135" s="164"/>
      <c r="V135" s="163"/>
      <c r="W135" s="160"/>
      <c r="X135" s="160"/>
      <c r="Y135" s="160"/>
      <c r="Z135" s="161"/>
      <c r="AA135" s="161"/>
    </row>
    <row r="136">
      <c r="A136" s="152"/>
      <c r="B136" s="153"/>
      <c r="C136" s="153"/>
      <c r="D136" s="153"/>
      <c r="E136" s="153"/>
      <c r="F136" s="153"/>
      <c r="G136" s="162"/>
      <c r="H136" s="153"/>
      <c r="I136" s="153"/>
      <c r="J136" s="153"/>
      <c r="K136" s="153"/>
      <c r="L136" s="153"/>
      <c r="M136" s="153"/>
      <c r="N136" s="153"/>
      <c r="O136" s="153"/>
      <c r="P136" s="153"/>
      <c r="Q136" s="153"/>
      <c r="R136" s="153"/>
      <c r="S136" s="156"/>
      <c r="T136" s="153"/>
      <c r="U136" s="164"/>
      <c r="V136" s="163"/>
      <c r="W136" s="160"/>
      <c r="X136" s="160"/>
      <c r="Y136" s="160"/>
      <c r="Z136" s="161"/>
      <c r="AA136" s="161"/>
    </row>
    <row r="137">
      <c r="A137" s="152"/>
      <c r="B137" s="153"/>
      <c r="C137" s="153"/>
      <c r="D137" s="153"/>
      <c r="E137" s="153"/>
      <c r="F137" s="153"/>
      <c r="G137" s="162"/>
      <c r="H137" s="153"/>
      <c r="I137" s="153"/>
      <c r="J137" s="153"/>
      <c r="K137" s="153"/>
      <c r="L137" s="153"/>
      <c r="M137" s="153"/>
      <c r="N137" s="153"/>
      <c r="O137" s="153"/>
      <c r="P137" s="153"/>
      <c r="Q137" s="153"/>
      <c r="R137" s="153"/>
      <c r="S137" s="156"/>
      <c r="T137" s="153"/>
      <c r="U137" s="164"/>
      <c r="V137" s="163"/>
      <c r="W137" s="160"/>
      <c r="X137" s="160"/>
      <c r="Y137" s="160"/>
      <c r="Z137" s="161"/>
      <c r="AA137" s="161"/>
    </row>
    <row r="138">
      <c r="A138" s="152"/>
      <c r="B138" s="153"/>
      <c r="C138" s="153"/>
      <c r="D138" s="153"/>
      <c r="E138" s="153"/>
      <c r="F138" s="153"/>
      <c r="G138" s="162"/>
      <c r="H138" s="153"/>
      <c r="I138" s="153"/>
      <c r="J138" s="153"/>
      <c r="K138" s="153"/>
      <c r="L138" s="153"/>
      <c r="M138" s="153"/>
      <c r="N138" s="153"/>
      <c r="O138" s="153"/>
      <c r="P138" s="153"/>
      <c r="Q138" s="153"/>
      <c r="R138" s="153"/>
      <c r="S138" s="156"/>
      <c r="T138" s="153"/>
      <c r="U138" s="164"/>
      <c r="V138" s="163"/>
      <c r="W138" s="160"/>
      <c r="X138" s="160"/>
      <c r="Y138" s="160"/>
      <c r="Z138" s="161"/>
      <c r="AA138" s="161"/>
    </row>
    <row r="139">
      <c r="A139" s="152"/>
      <c r="B139" s="153"/>
      <c r="C139" s="153"/>
      <c r="D139" s="153"/>
      <c r="E139" s="153"/>
      <c r="F139" s="153"/>
      <c r="G139" s="162"/>
      <c r="H139" s="153"/>
      <c r="I139" s="153"/>
      <c r="J139" s="153"/>
      <c r="K139" s="153"/>
      <c r="L139" s="153"/>
      <c r="M139" s="153"/>
      <c r="N139" s="153"/>
      <c r="O139" s="153"/>
      <c r="P139" s="153"/>
      <c r="Q139" s="153"/>
      <c r="R139" s="153"/>
      <c r="S139" s="156"/>
      <c r="T139" s="153"/>
      <c r="U139" s="164"/>
      <c r="V139" s="163"/>
      <c r="W139" s="160"/>
      <c r="X139" s="160"/>
      <c r="Y139" s="160"/>
      <c r="Z139" s="161"/>
      <c r="AA139" s="161"/>
    </row>
    <row r="140">
      <c r="A140" s="152"/>
      <c r="B140" s="153"/>
      <c r="C140" s="153"/>
      <c r="D140" s="153"/>
      <c r="E140" s="153"/>
      <c r="F140" s="153"/>
      <c r="G140" s="162"/>
      <c r="H140" s="153"/>
      <c r="I140" s="153"/>
      <c r="J140" s="153"/>
      <c r="K140" s="153"/>
      <c r="L140" s="153"/>
      <c r="M140" s="153"/>
      <c r="N140" s="153"/>
      <c r="O140" s="153"/>
      <c r="P140" s="153"/>
      <c r="Q140" s="153"/>
      <c r="R140" s="153"/>
      <c r="S140" s="156"/>
      <c r="T140" s="153"/>
      <c r="U140" s="164"/>
      <c r="V140" s="163"/>
      <c r="W140" s="160"/>
      <c r="X140" s="160"/>
      <c r="Y140" s="160"/>
      <c r="Z140" s="161"/>
      <c r="AA140" s="161"/>
    </row>
    <row r="141">
      <c r="A141" s="152"/>
      <c r="B141" s="153"/>
      <c r="C141" s="153"/>
      <c r="D141" s="153"/>
      <c r="E141" s="153"/>
      <c r="F141" s="153"/>
      <c r="G141" s="162"/>
      <c r="H141" s="153"/>
      <c r="I141" s="153"/>
      <c r="J141" s="153"/>
      <c r="K141" s="153"/>
      <c r="L141" s="153"/>
      <c r="M141" s="153"/>
      <c r="N141" s="153"/>
      <c r="O141" s="153"/>
      <c r="P141" s="153"/>
      <c r="Q141" s="153"/>
      <c r="R141" s="153"/>
      <c r="S141" s="156"/>
      <c r="T141" s="153"/>
      <c r="U141" s="164"/>
      <c r="V141" s="163"/>
      <c r="W141" s="160"/>
      <c r="X141" s="160"/>
      <c r="Y141" s="160"/>
      <c r="Z141" s="161"/>
      <c r="AA141" s="161"/>
    </row>
    <row r="142">
      <c r="A142" s="152"/>
      <c r="B142" s="153"/>
      <c r="C142" s="153"/>
      <c r="D142" s="153"/>
      <c r="E142" s="153"/>
      <c r="F142" s="153"/>
      <c r="G142" s="162"/>
      <c r="H142" s="153"/>
      <c r="I142" s="153"/>
      <c r="J142" s="153"/>
      <c r="K142" s="153"/>
      <c r="L142" s="153"/>
      <c r="M142" s="153"/>
      <c r="N142" s="153"/>
      <c r="O142" s="153"/>
      <c r="P142" s="153"/>
      <c r="Q142" s="153"/>
      <c r="R142" s="153"/>
      <c r="S142" s="156"/>
      <c r="T142" s="153"/>
      <c r="U142" s="164"/>
      <c r="V142" s="163"/>
      <c r="W142" s="160"/>
      <c r="X142" s="160"/>
      <c r="Y142" s="160"/>
      <c r="Z142" s="161"/>
      <c r="AA142" s="161"/>
    </row>
    <row r="143">
      <c r="A143" s="152"/>
      <c r="B143" s="153"/>
      <c r="C143" s="153"/>
      <c r="D143" s="153"/>
      <c r="E143" s="153"/>
      <c r="F143" s="153"/>
      <c r="G143" s="162"/>
      <c r="H143" s="153"/>
      <c r="I143" s="153"/>
      <c r="J143" s="153"/>
      <c r="K143" s="153"/>
      <c r="L143" s="153"/>
      <c r="M143" s="153"/>
      <c r="N143" s="153"/>
      <c r="O143" s="153"/>
      <c r="P143" s="153"/>
      <c r="Q143" s="153"/>
      <c r="R143" s="153"/>
      <c r="S143" s="156"/>
      <c r="T143" s="153"/>
      <c r="U143" s="164"/>
      <c r="V143" s="163"/>
      <c r="W143" s="160"/>
      <c r="X143" s="160"/>
      <c r="Y143" s="160"/>
      <c r="Z143" s="161"/>
      <c r="AA143" s="161"/>
    </row>
    <row r="144">
      <c r="A144" s="152"/>
      <c r="B144" s="153"/>
      <c r="C144" s="153"/>
      <c r="D144" s="153"/>
      <c r="E144" s="153"/>
      <c r="F144" s="153"/>
      <c r="G144" s="162"/>
      <c r="H144" s="153"/>
      <c r="I144" s="153"/>
      <c r="J144" s="153"/>
      <c r="K144" s="153"/>
      <c r="L144" s="153"/>
      <c r="M144" s="153"/>
      <c r="N144" s="153"/>
      <c r="O144" s="153"/>
      <c r="P144" s="153"/>
      <c r="Q144" s="153"/>
      <c r="R144" s="153"/>
      <c r="S144" s="156"/>
      <c r="T144" s="153"/>
      <c r="U144" s="164"/>
      <c r="V144" s="163"/>
      <c r="W144" s="160"/>
      <c r="X144" s="160"/>
      <c r="Y144" s="160"/>
      <c r="Z144" s="161"/>
      <c r="AA144" s="161"/>
    </row>
    <row r="145">
      <c r="A145" s="152"/>
      <c r="B145" s="153"/>
      <c r="C145" s="153"/>
      <c r="D145" s="153"/>
      <c r="E145" s="153"/>
      <c r="F145" s="153"/>
      <c r="G145" s="162"/>
      <c r="H145" s="153"/>
      <c r="I145" s="153"/>
      <c r="J145" s="153"/>
      <c r="K145" s="153"/>
      <c r="L145" s="153"/>
      <c r="M145" s="153"/>
      <c r="N145" s="153"/>
      <c r="O145" s="153"/>
      <c r="P145" s="153"/>
      <c r="Q145" s="153"/>
      <c r="R145" s="153"/>
      <c r="S145" s="156"/>
      <c r="T145" s="153"/>
      <c r="U145" s="164"/>
      <c r="V145" s="163"/>
      <c r="W145" s="160"/>
      <c r="X145" s="160"/>
      <c r="Y145" s="160"/>
      <c r="Z145" s="161"/>
      <c r="AA145" s="161"/>
    </row>
    <row r="146">
      <c r="A146" s="152"/>
      <c r="B146" s="153"/>
      <c r="C146" s="153"/>
      <c r="D146" s="153"/>
      <c r="E146" s="153"/>
      <c r="F146" s="153"/>
      <c r="G146" s="162"/>
      <c r="H146" s="153"/>
      <c r="I146" s="153"/>
      <c r="J146" s="153"/>
      <c r="K146" s="153"/>
      <c r="L146" s="153"/>
      <c r="M146" s="153"/>
      <c r="N146" s="153"/>
      <c r="O146" s="153"/>
      <c r="P146" s="153"/>
      <c r="Q146" s="153"/>
      <c r="R146" s="153"/>
      <c r="S146" s="156"/>
      <c r="T146" s="153"/>
      <c r="U146" s="164"/>
      <c r="V146" s="163"/>
      <c r="W146" s="160"/>
      <c r="X146" s="160"/>
      <c r="Y146" s="160"/>
      <c r="Z146" s="161"/>
      <c r="AA146" s="161"/>
    </row>
    <row r="147">
      <c r="A147" s="152"/>
      <c r="B147" s="153"/>
      <c r="C147" s="153"/>
      <c r="D147" s="153"/>
      <c r="E147" s="153"/>
      <c r="F147" s="153"/>
      <c r="G147" s="162"/>
      <c r="H147" s="153"/>
      <c r="I147" s="153"/>
      <c r="J147" s="153"/>
      <c r="K147" s="153"/>
      <c r="L147" s="153"/>
      <c r="M147" s="153"/>
      <c r="N147" s="153"/>
      <c r="O147" s="153"/>
      <c r="P147" s="153"/>
      <c r="Q147" s="153"/>
      <c r="R147" s="153"/>
      <c r="S147" s="156"/>
      <c r="T147" s="153"/>
      <c r="U147" s="164"/>
      <c r="V147" s="163"/>
      <c r="W147" s="160"/>
      <c r="X147" s="160"/>
      <c r="Y147" s="160"/>
      <c r="Z147" s="161"/>
      <c r="AA147" s="161"/>
    </row>
    <row r="148">
      <c r="A148" s="152"/>
      <c r="B148" s="153"/>
      <c r="C148" s="153"/>
      <c r="D148" s="153"/>
      <c r="E148" s="153"/>
      <c r="F148" s="153"/>
      <c r="G148" s="162"/>
      <c r="H148" s="153"/>
      <c r="I148" s="153"/>
      <c r="J148" s="153"/>
      <c r="K148" s="153"/>
      <c r="L148" s="153"/>
      <c r="M148" s="153"/>
      <c r="N148" s="153"/>
      <c r="O148" s="153"/>
      <c r="P148" s="153"/>
      <c r="Q148" s="153"/>
      <c r="R148" s="153"/>
      <c r="S148" s="156"/>
      <c r="T148" s="153"/>
      <c r="U148" s="164"/>
      <c r="V148" s="163"/>
      <c r="W148" s="160"/>
      <c r="X148" s="160"/>
      <c r="Y148" s="160"/>
      <c r="Z148" s="161"/>
      <c r="AA148" s="161"/>
    </row>
    <row r="149">
      <c r="A149" s="152"/>
      <c r="B149" s="153"/>
      <c r="C149" s="153"/>
      <c r="D149" s="153"/>
      <c r="E149" s="153"/>
      <c r="F149" s="153"/>
      <c r="G149" s="162"/>
      <c r="H149" s="153"/>
      <c r="I149" s="153"/>
      <c r="J149" s="153"/>
      <c r="K149" s="153"/>
      <c r="L149" s="153"/>
      <c r="M149" s="153"/>
      <c r="N149" s="153"/>
      <c r="O149" s="153"/>
      <c r="P149" s="153"/>
      <c r="Q149" s="153"/>
      <c r="R149" s="153"/>
      <c r="S149" s="156"/>
      <c r="T149" s="153"/>
      <c r="U149" s="164"/>
      <c r="V149" s="163"/>
      <c r="W149" s="160"/>
      <c r="X149" s="160"/>
      <c r="Y149" s="160"/>
      <c r="Z149" s="161"/>
      <c r="AA149" s="161"/>
    </row>
    <row r="150">
      <c r="A150" s="152"/>
      <c r="B150" s="153"/>
      <c r="C150" s="153"/>
      <c r="D150" s="153"/>
      <c r="E150" s="153"/>
      <c r="F150" s="153"/>
      <c r="G150" s="162"/>
      <c r="H150" s="153"/>
      <c r="I150" s="153"/>
      <c r="J150" s="153"/>
      <c r="K150" s="153"/>
      <c r="L150" s="153"/>
      <c r="M150" s="153"/>
      <c r="N150" s="153"/>
      <c r="O150" s="153"/>
      <c r="P150" s="153"/>
      <c r="Q150" s="153"/>
      <c r="R150" s="153"/>
      <c r="S150" s="156"/>
      <c r="T150" s="153"/>
      <c r="U150" s="164"/>
      <c r="V150" s="163"/>
      <c r="W150" s="160"/>
      <c r="X150" s="160"/>
      <c r="Y150" s="160"/>
      <c r="Z150" s="161"/>
      <c r="AA150" s="161"/>
    </row>
    <row r="151">
      <c r="A151" s="152"/>
      <c r="B151" s="153"/>
      <c r="C151" s="153"/>
      <c r="D151" s="153"/>
      <c r="E151" s="153"/>
      <c r="F151" s="153"/>
      <c r="G151" s="162"/>
      <c r="H151" s="153"/>
      <c r="I151" s="153"/>
      <c r="J151" s="153"/>
      <c r="K151" s="153"/>
      <c r="L151" s="153"/>
      <c r="M151" s="153"/>
      <c r="N151" s="153"/>
      <c r="O151" s="153"/>
      <c r="P151" s="153"/>
      <c r="Q151" s="153"/>
      <c r="R151" s="153"/>
      <c r="S151" s="156"/>
      <c r="T151" s="153"/>
      <c r="U151" s="164"/>
      <c r="V151" s="163"/>
      <c r="W151" s="160"/>
      <c r="X151" s="160"/>
      <c r="Y151" s="160"/>
      <c r="Z151" s="161"/>
      <c r="AA151" s="161"/>
    </row>
    <row r="152">
      <c r="A152" s="152"/>
      <c r="B152" s="153"/>
      <c r="C152" s="153"/>
      <c r="D152" s="153"/>
      <c r="E152" s="153"/>
      <c r="F152" s="153"/>
      <c r="G152" s="162"/>
      <c r="H152" s="153"/>
      <c r="I152" s="153"/>
      <c r="J152" s="153"/>
      <c r="K152" s="153"/>
      <c r="L152" s="153"/>
      <c r="M152" s="153"/>
      <c r="N152" s="153"/>
      <c r="O152" s="153"/>
      <c r="P152" s="153"/>
      <c r="Q152" s="153"/>
      <c r="R152" s="153"/>
      <c r="S152" s="156"/>
      <c r="T152" s="153"/>
      <c r="U152" s="164"/>
      <c r="V152" s="163"/>
      <c r="W152" s="160"/>
      <c r="X152" s="160"/>
      <c r="Y152" s="160"/>
      <c r="Z152" s="161"/>
      <c r="AA152" s="161"/>
    </row>
    <row r="153">
      <c r="A153" s="152"/>
      <c r="B153" s="153"/>
      <c r="C153" s="153"/>
      <c r="D153" s="153"/>
      <c r="E153" s="153"/>
      <c r="F153" s="153"/>
      <c r="G153" s="162"/>
      <c r="H153" s="153"/>
      <c r="I153" s="153"/>
      <c r="J153" s="153"/>
      <c r="K153" s="153"/>
      <c r="L153" s="153"/>
      <c r="M153" s="153"/>
      <c r="N153" s="153"/>
      <c r="O153" s="153"/>
      <c r="P153" s="153"/>
      <c r="Q153" s="153"/>
      <c r="R153" s="153"/>
      <c r="S153" s="156"/>
      <c r="T153" s="153"/>
      <c r="U153" s="164"/>
      <c r="V153" s="163"/>
      <c r="W153" s="160"/>
      <c r="X153" s="160"/>
      <c r="Y153" s="160"/>
      <c r="Z153" s="161"/>
      <c r="AA153" s="161"/>
    </row>
    <row r="154">
      <c r="A154" s="152"/>
      <c r="B154" s="153"/>
      <c r="C154" s="153"/>
      <c r="D154" s="153"/>
      <c r="E154" s="153"/>
      <c r="F154" s="153"/>
      <c r="G154" s="162"/>
      <c r="H154" s="153"/>
      <c r="I154" s="153"/>
      <c r="J154" s="153"/>
      <c r="K154" s="153"/>
      <c r="L154" s="153"/>
      <c r="M154" s="153"/>
      <c r="N154" s="153"/>
      <c r="O154" s="153"/>
      <c r="P154" s="153"/>
      <c r="Q154" s="153"/>
      <c r="R154" s="153"/>
      <c r="S154" s="156"/>
      <c r="T154" s="153"/>
      <c r="U154" s="164"/>
      <c r="V154" s="163"/>
      <c r="W154" s="160"/>
      <c r="X154" s="160"/>
      <c r="Y154" s="160"/>
      <c r="Z154" s="161"/>
      <c r="AA154" s="161"/>
    </row>
    <row r="155">
      <c r="A155" s="152"/>
      <c r="B155" s="153"/>
      <c r="C155" s="153"/>
      <c r="D155" s="153"/>
      <c r="E155" s="153"/>
      <c r="F155" s="153"/>
      <c r="G155" s="162"/>
      <c r="H155" s="153"/>
      <c r="I155" s="153"/>
      <c r="J155" s="153"/>
      <c r="K155" s="153"/>
      <c r="L155" s="153"/>
      <c r="M155" s="153"/>
      <c r="N155" s="153"/>
      <c r="O155" s="153"/>
      <c r="P155" s="153"/>
      <c r="Q155" s="153"/>
      <c r="R155" s="153"/>
      <c r="S155" s="156"/>
      <c r="T155" s="153"/>
      <c r="U155" s="164"/>
      <c r="V155" s="163"/>
      <c r="W155" s="160"/>
      <c r="X155" s="160"/>
      <c r="Y155" s="160"/>
      <c r="Z155" s="161"/>
      <c r="AA155" s="161"/>
    </row>
    <row r="156">
      <c r="A156" s="152"/>
      <c r="B156" s="153"/>
      <c r="C156" s="153"/>
      <c r="D156" s="153"/>
      <c r="E156" s="153"/>
      <c r="F156" s="153"/>
      <c r="G156" s="162"/>
      <c r="H156" s="153"/>
      <c r="I156" s="153"/>
      <c r="J156" s="153"/>
      <c r="K156" s="153"/>
      <c r="L156" s="153"/>
      <c r="M156" s="153"/>
      <c r="N156" s="153"/>
      <c r="O156" s="153"/>
      <c r="P156" s="153"/>
      <c r="Q156" s="153"/>
      <c r="R156" s="153"/>
      <c r="S156" s="156"/>
      <c r="T156" s="153"/>
      <c r="U156" s="164"/>
      <c r="V156" s="163"/>
      <c r="W156" s="160"/>
      <c r="X156" s="160"/>
      <c r="Y156" s="160"/>
      <c r="Z156" s="161"/>
      <c r="AA156" s="161"/>
    </row>
    <row r="157">
      <c r="A157" s="152"/>
      <c r="B157" s="153"/>
      <c r="C157" s="153"/>
      <c r="D157" s="153"/>
      <c r="E157" s="153"/>
      <c r="F157" s="153"/>
      <c r="G157" s="162"/>
      <c r="H157" s="153"/>
      <c r="I157" s="153"/>
      <c r="J157" s="153"/>
      <c r="K157" s="153"/>
      <c r="L157" s="153"/>
      <c r="M157" s="153"/>
      <c r="N157" s="153"/>
      <c r="O157" s="153"/>
      <c r="P157" s="153"/>
      <c r="Q157" s="153"/>
      <c r="R157" s="153"/>
      <c r="S157" s="156"/>
      <c r="T157" s="153"/>
      <c r="U157" s="164"/>
      <c r="V157" s="163"/>
      <c r="W157" s="160"/>
      <c r="X157" s="160"/>
      <c r="Y157" s="160"/>
      <c r="Z157" s="161"/>
      <c r="AA157" s="161"/>
    </row>
    <row r="158">
      <c r="A158" s="152"/>
      <c r="B158" s="153"/>
      <c r="C158" s="153"/>
      <c r="D158" s="153"/>
      <c r="E158" s="153"/>
      <c r="F158" s="153"/>
      <c r="G158" s="162"/>
      <c r="H158" s="153"/>
      <c r="I158" s="153"/>
      <c r="J158" s="153"/>
      <c r="K158" s="153"/>
      <c r="L158" s="153"/>
      <c r="M158" s="153"/>
      <c r="N158" s="153"/>
      <c r="O158" s="153"/>
      <c r="P158" s="153"/>
      <c r="Q158" s="153"/>
      <c r="R158" s="153"/>
      <c r="S158" s="156"/>
      <c r="T158" s="153"/>
      <c r="U158" s="164"/>
      <c r="V158" s="163"/>
      <c r="W158" s="160"/>
      <c r="X158" s="160"/>
      <c r="Y158" s="160"/>
      <c r="Z158" s="161"/>
      <c r="AA158" s="161"/>
    </row>
    <row r="159">
      <c r="A159" s="152"/>
      <c r="B159" s="153"/>
      <c r="C159" s="153"/>
      <c r="D159" s="153"/>
      <c r="E159" s="153"/>
      <c r="F159" s="153"/>
      <c r="G159" s="162"/>
      <c r="H159" s="153"/>
      <c r="I159" s="153"/>
      <c r="J159" s="153"/>
      <c r="K159" s="153"/>
      <c r="L159" s="153"/>
      <c r="M159" s="153"/>
      <c r="N159" s="153"/>
      <c r="O159" s="153"/>
      <c r="P159" s="153"/>
      <c r="Q159" s="153"/>
      <c r="R159" s="153"/>
      <c r="S159" s="156"/>
      <c r="T159" s="153"/>
      <c r="U159" s="164"/>
      <c r="V159" s="163"/>
      <c r="W159" s="160"/>
      <c r="X159" s="160"/>
      <c r="Y159" s="160"/>
      <c r="Z159" s="161"/>
      <c r="AA159" s="161"/>
    </row>
    <row r="160">
      <c r="A160" s="152"/>
      <c r="B160" s="153"/>
      <c r="C160" s="153"/>
      <c r="D160" s="153"/>
      <c r="E160" s="153"/>
      <c r="F160" s="153"/>
      <c r="G160" s="162"/>
      <c r="H160" s="153"/>
      <c r="I160" s="153"/>
      <c r="J160" s="153"/>
      <c r="K160" s="153"/>
      <c r="L160" s="153"/>
      <c r="M160" s="153"/>
      <c r="N160" s="153"/>
      <c r="O160" s="153"/>
      <c r="P160" s="153"/>
      <c r="Q160" s="153"/>
      <c r="R160" s="153"/>
      <c r="S160" s="156"/>
      <c r="T160" s="153"/>
      <c r="U160" s="164"/>
      <c r="V160" s="163"/>
      <c r="W160" s="160"/>
      <c r="X160" s="160"/>
      <c r="Y160" s="160"/>
      <c r="Z160" s="161"/>
      <c r="AA160" s="161"/>
    </row>
    <row r="161">
      <c r="A161" s="152"/>
      <c r="B161" s="153"/>
      <c r="C161" s="153"/>
      <c r="D161" s="153"/>
      <c r="E161" s="153"/>
      <c r="F161" s="153"/>
      <c r="G161" s="162"/>
      <c r="H161" s="153"/>
      <c r="I161" s="153"/>
      <c r="J161" s="153"/>
      <c r="K161" s="153"/>
      <c r="L161" s="153"/>
      <c r="M161" s="153"/>
      <c r="N161" s="153"/>
      <c r="O161" s="153"/>
      <c r="P161" s="153"/>
      <c r="Q161" s="153"/>
      <c r="R161" s="153"/>
      <c r="S161" s="156"/>
      <c r="T161" s="153"/>
      <c r="U161" s="164"/>
      <c r="V161" s="163"/>
      <c r="W161" s="160"/>
      <c r="X161" s="160"/>
      <c r="Y161" s="160"/>
      <c r="Z161" s="161"/>
      <c r="AA161" s="161"/>
    </row>
    <row r="162">
      <c r="A162" s="152"/>
      <c r="B162" s="153"/>
      <c r="C162" s="153"/>
      <c r="D162" s="153"/>
      <c r="E162" s="153"/>
      <c r="F162" s="153"/>
      <c r="G162" s="162"/>
      <c r="H162" s="153"/>
      <c r="I162" s="153"/>
      <c r="J162" s="153"/>
      <c r="K162" s="153"/>
      <c r="L162" s="153"/>
      <c r="M162" s="153"/>
      <c r="N162" s="153"/>
      <c r="O162" s="153"/>
      <c r="P162" s="153"/>
      <c r="Q162" s="153"/>
      <c r="R162" s="153"/>
      <c r="S162" s="156"/>
      <c r="T162" s="153"/>
      <c r="U162" s="164"/>
      <c r="V162" s="163"/>
      <c r="W162" s="160"/>
      <c r="X162" s="160"/>
      <c r="Y162" s="160"/>
      <c r="Z162" s="161"/>
      <c r="AA162" s="161"/>
    </row>
    <row r="163">
      <c r="A163" s="152"/>
      <c r="B163" s="153"/>
      <c r="C163" s="153"/>
      <c r="D163" s="153"/>
      <c r="E163" s="153"/>
      <c r="F163" s="153"/>
      <c r="G163" s="162"/>
      <c r="H163" s="153"/>
      <c r="I163" s="153"/>
      <c r="J163" s="153"/>
      <c r="K163" s="153"/>
      <c r="L163" s="153"/>
      <c r="M163" s="153"/>
      <c r="N163" s="153"/>
      <c r="O163" s="153"/>
      <c r="P163" s="153"/>
      <c r="Q163" s="153"/>
      <c r="R163" s="153"/>
      <c r="S163" s="156"/>
      <c r="T163" s="153"/>
      <c r="U163" s="164"/>
      <c r="V163" s="163"/>
      <c r="W163" s="160"/>
      <c r="X163" s="160"/>
      <c r="Y163" s="160"/>
      <c r="Z163" s="161"/>
      <c r="AA163" s="161"/>
    </row>
    <row r="164">
      <c r="A164" s="152"/>
      <c r="B164" s="153"/>
      <c r="C164" s="153"/>
      <c r="D164" s="153"/>
      <c r="E164" s="153"/>
      <c r="F164" s="153"/>
      <c r="G164" s="162"/>
      <c r="H164" s="153"/>
      <c r="I164" s="153"/>
      <c r="J164" s="153"/>
      <c r="K164" s="153"/>
      <c r="L164" s="153"/>
      <c r="M164" s="153"/>
      <c r="N164" s="153"/>
      <c r="O164" s="153"/>
      <c r="P164" s="153"/>
      <c r="Q164" s="153"/>
      <c r="R164" s="153"/>
      <c r="S164" s="156"/>
      <c r="T164" s="153"/>
      <c r="U164" s="164"/>
      <c r="V164" s="163"/>
      <c r="W164" s="160"/>
      <c r="X164" s="160"/>
      <c r="Y164" s="160"/>
      <c r="Z164" s="161"/>
      <c r="AA164" s="161"/>
    </row>
    <row r="165">
      <c r="A165" s="152"/>
      <c r="B165" s="153"/>
      <c r="C165" s="153"/>
      <c r="D165" s="153"/>
      <c r="E165" s="153"/>
      <c r="F165" s="153"/>
      <c r="G165" s="162"/>
      <c r="H165" s="153"/>
      <c r="I165" s="153"/>
      <c r="J165" s="153"/>
      <c r="K165" s="153"/>
      <c r="L165" s="153"/>
      <c r="M165" s="153"/>
      <c r="N165" s="153"/>
      <c r="O165" s="153"/>
      <c r="P165" s="153"/>
      <c r="Q165" s="153"/>
      <c r="R165" s="153"/>
      <c r="S165" s="156"/>
      <c r="T165" s="153"/>
      <c r="U165" s="164"/>
      <c r="V165" s="163"/>
      <c r="W165" s="160"/>
      <c r="X165" s="160"/>
      <c r="Y165" s="160"/>
      <c r="Z165" s="161"/>
      <c r="AA165" s="161"/>
    </row>
    <row r="166">
      <c r="A166" s="152"/>
      <c r="B166" s="153"/>
      <c r="C166" s="153"/>
      <c r="D166" s="153"/>
      <c r="E166" s="153"/>
      <c r="F166" s="153"/>
      <c r="G166" s="162"/>
      <c r="H166" s="153"/>
      <c r="I166" s="153"/>
      <c r="J166" s="153"/>
      <c r="K166" s="153"/>
      <c r="L166" s="153"/>
      <c r="M166" s="153"/>
      <c r="N166" s="153"/>
      <c r="O166" s="153"/>
      <c r="P166" s="153"/>
      <c r="Q166" s="153"/>
      <c r="R166" s="153"/>
      <c r="S166" s="156"/>
      <c r="T166" s="153"/>
      <c r="U166" s="164"/>
      <c r="V166" s="163"/>
      <c r="W166" s="160"/>
      <c r="X166" s="160"/>
      <c r="Y166" s="160"/>
      <c r="Z166" s="161"/>
      <c r="AA166" s="161"/>
    </row>
    <row r="167">
      <c r="A167" s="152"/>
      <c r="B167" s="153"/>
      <c r="C167" s="153"/>
      <c r="D167" s="153"/>
      <c r="E167" s="153"/>
      <c r="F167" s="153"/>
      <c r="G167" s="162"/>
      <c r="H167" s="153"/>
      <c r="I167" s="153"/>
      <c r="J167" s="153"/>
      <c r="K167" s="153"/>
      <c r="L167" s="153"/>
      <c r="M167" s="153"/>
      <c r="N167" s="153"/>
      <c r="O167" s="153"/>
      <c r="P167" s="153"/>
      <c r="Q167" s="153"/>
      <c r="R167" s="153"/>
      <c r="S167" s="156"/>
      <c r="T167" s="153"/>
      <c r="U167" s="164"/>
      <c r="V167" s="163"/>
      <c r="W167" s="160"/>
      <c r="X167" s="160"/>
      <c r="Y167" s="160"/>
      <c r="Z167" s="161"/>
      <c r="AA167" s="161"/>
    </row>
    <row r="168">
      <c r="A168" s="152"/>
      <c r="B168" s="153"/>
      <c r="C168" s="153"/>
      <c r="D168" s="153"/>
      <c r="E168" s="153"/>
      <c r="F168" s="153"/>
      <c r="G168" s="162"/>
      <c r="H168" s="153"/>
      <c r="I168" s="153"/>
      <c r="J168" s="153"/>
      <c r="K168" s="153"/>
      <c r="L168" s="153"/>
      <c r="M168" s="153"/>
      <c r="N168" s="153"/>
      <c r="O168" s="153"/>
      <c r="P168" s="153"/>
      <c r="Q168" s="153"/>
      <c r="R168" s="153"/>
      <c r="S168" s="156"/>
      <c r="T168" s="153"/>
      <c r="U168" s="164"/>
      <c r="V168" s="163"/>
      <c r="W168" s="160"/>
      <c r="X168" s="160"/>
      <c r="Y168" s="160"/>
      <c r="Z168" s="161"/>
      <c r="AA168" s="161"/>
    </row>
    <row r="169">
      <c r="A169" s="152"/>
      <c r="B169" s="153"/>
      <c r="C169" s="153"/>
      <c r="D169" s="153"/>
      <c r="E169" s="153"/>
      <c r="F169" s="153"/>
      <c r="G169" s="162"/>
      <c r="H169" s="153"/>
      <c r="I169" s="153"/>
      <c r="J169" s="153"/>
      <c r="K169" s="153"/>
      <c r="L169" s="153"/>
      <c r="M169" s="153"/>
      <c r="N169" s="153"/>
      <c r="O169" s="153"/>
      <c r="P169" s="153"/>
      <c r="Q169" s="153"/>
      <c r="R169" s="153"/>
      <c r="S169" s="156"/>
      <c r="T169" s="153"/>
      <c r="U169" s="164"/>
      <c r="V169" s="163"/>
      <c r="W169" s="160"/>
      <c r="X169" s="160"/>
      <c r="Y169" s="160"/>
      <c r="Z169" s="161"/>
      <c r="AA169" s="161"/>
    </row>
    <row r="170">
      <c r="A170" s="152"/>
      <c r="B170" s="153"/>
      <c r="C170" s="153"/>
      <c r="D170" s="153"/>
      <c r="E170" s="153"/>
      <c r="F170" s="153"/>
      <c r="G170" s="162"/>
      <c r="H170" s="153"/>
      <c r="I170" s="153"/>
      <c r="J170" s="153"/>
      <c r="K170" s="153"/>
      <c r="L170" s="153"/>
      <c r="M170" s="153"/>
      <c r="N170" s="153"/>
      <c r="O170" s="153"/>
      <c r="P170" s="153"/>
      <c r="Q170" s="153"/>
      <c r="R170" s="153"/>
      <c r="S170" s="156"/>
      <c r="T170" s="153"/>
      <c r="U170" s="164"/>
      <c r="V170" s="163"/>
      <c r="W170" s="160"/>
      <c r="X170" s="160"/>
      <c r="Y170" s="160"/>
      <c r="Z170" s="161"/>
      <c r="AA170" s="161"/>
    </row>
    <row r="171">
      <c r="A171" s="152"/>
      <c r="B171" s="153"/>
      <c r="C171" s="153"/>
      <c r="D171" s="153"/>
      <c r="E171" s="153"/>
      <c r="F171" s="153"/>
      <c r="G171" s="162"/>
      <c r="H171" s="153"/>
      <c r="I171" s="153"/>
      <c r="J171" s="153"/>
      <c r="K171" s="153"/>
      <c r="L171" s="153"/>
      <c r="M171" s="153"/>
      <c r="N171" s="153"/>
      <c r="O171" s="153"/>
      <c r="P171" s="153"/>
      <c r="Q171" s="153"/>
      <c r="R171" s="153"/>
      <c r="S171" s="156"/>
      <c r="T171" s="153"/>
      <c r="U171" s="164"/>
      <c r="V171" s="163"/>
      <c r="W171" s="160"/>
      <c r="X171" s="160"/>
      <c r="Y171" s="160"/>
      <c r="Z171" s="161"/>
      <c r="AA171" s="161"/>
    </row>
    <row r="172">
      <c r="A172" s="152"/>
      <c r="B172" s="153"/>
      <c r="C172" s="153"/>
      <c r="D172" s="153"/>
      <c r="E172" s="153"/>
      <c r="F172" s="153"/>
      <c r="G172" s="162"/>
      <c r="H172" s="153"/>
      <c r="I172" s="153"/>
      <c r="J172" s="153"/>
      <c r="K172" s="153"/>
      <c r="L172" s="153"/>
      <c r="M172" s="153"/>
      <c r="N172" s="153"/>
      <c r="O172" s="153"/>
      <c r="P172" s="153"/>
      <c r="Q172" s="153"/>
      <c r="R172" s="153"/>
      <c r="S172" s="156"/>
      <c r="T172" s="153"/>
      <c r="U172" s="164"/>
      <c r="V172" s="163"/>
      <c r="W172" s="160"/>
      <c r="X172" s="160"/>
      <c r="Y172" s="160"/>
      <c r="Z172" s="161"/>
      <c r="AA172" s="161"/>
    </row>
    <row r="173">
      <c r="A173" s="152"/>
      <c r="B173" s="153"/>
      <c r="C173" s="153"/>
      <c r="D173" s="153"/>
      <c r="E173" s="153"/>
      <c r="F173" s="153"/>
      <c r="G173" s="162"/>
      <c r="H173" s="153"/>
      <c r="I173" s="153"/>
      <c r="J173" s="153"/>
      <c r="K173" s="153"/>
      <c r="L173" s="153"/>
      <c r="M173" s="153"/>
      <c r="N173" s="153"/>
      <c r="O173" s="153"/>
      <c r="P173" s="153"/>
      <c r="Q173" s="153"/>
      <c r="R173" s="153"/>
      <c r="S173" s="156"/>
      <c r="T173" s="153"/>
      <c r="U173" s="164"/>
      <c r="V173" s="163"/>
      <c r="W173" s="160"/>
      <c r="X173" s="160"/>
      <c r="Y173" s="160"/>
      <c r="Z173" s="161"/>
      <c r="AA173" s="161"/>
    </row>
    <row r="174">
      <c r="A174" s="152"/>
      <c r="B174" s="153"/>
      <c r="C174" s="153"/>
      <c r="D174" s="153"/>
      <c r="E174" s="153"/>
      <c r="F174" s="153"/>
      <c r="G174" s="162"/>
      <c r="H174" s="153"/>
      <c r="I174" s="153"/>
      <c r="J174" s="153"/>
      <c r="K174" s="153"/>
      <c r="L174" s="153"/>
      <c r="M174" s="153"/>
      <c r="N174" s="153"/>
      <c r="O174" s="153"/>
      <c r="P174" s="153"/>
      <c r="Q174" s="153"/>
      <c r="R174" s="153"/>
      <c r="S174" s="156"/>
      <c r="T174" s="153"/>
      <c r="U174" s="164"/>
      <c r="V174" s="163"/>
      <c r="W174" s="160"/>
      <c r="X174" s="160"/>
      <c r="Y174" s="160"/>
      <c r="Z174" s="161"/>
      <c r="AA174" s="161"/>
    </row>
    <row r="175">
      <c r="A175" s="152"/>
      <c r="B175" s="153"/>
      <c r="C175" s="153"/>
      <c r="D175" s="153"/>
      <c r="E175" s="153"/>
      <c r="F175" s="153"/>
      <c r="G175" s="162"/>
      <c r="H175" s="153"/>
      <c r="I175" s="153"/>
      <c r="J175" s="153"/>
      <c r="K175" s="153"/>
      <c r="L175" s="153"/>
      <c r="M175" s="153"/>
      <c r="N175" s="153"/>
      <c r="O175" s="153"/>
      <c r="P175" s="153"/>
      <c r="Q175" s="153"/>
      <c r="R175" s="153"/>
      <c r="S175" s="156"/>
      <c r="T175" s="153"/>
      <c r="U175" s="164"/>
      <c r="V175" s="163"/>
      <c r="W175" s="160"/>
      <c r="X175" s="160"/>
      <c r="Y175" s="160"/>
      <c r="Z175" s="161"/>
      <c r="AA175" s="161"/>
    </row>
    <row r="176">
      <c r="A176" s="152"/>
      <c r="B176" s="153"/>
      <c r="C176" s="153"/>
      <c r="D176" s="153"/>
      <c r="E176" s="153"/>
      <c r="F176" s="153"/>
      <c r="G176" s="162"/>
      <c r="H176" s="153"/>
      <c r="I176" s="153"/>
      <c r="J176" s="153"/>
      <c r="K176" s="153"/>
      <c r="L176" s="153"/>
      <c r="M176" s="153"/>
      <c r="N176" s="153"/>
      <c r="O176" s="153"/>
      <c r="P176" s="153"/>
      <c r="Q176" s="153"/>
      <c r="R176" s="153"/>
      <c r="S176" s="156"/>
      <c r="T176" s="153"/>
      <c r="U176" s="164"/>
      <c r="V176" s="163"/>
      <c r="W176" s="160"/>
      <c r="X176" s="160"/>
      <c r="Y176" s="160"/>
      <c r="Z176" s="161"/>
      <c r="AA176" s="161"/>
    </row>
    <row r="177">
      <c r="A177" s="152"/>
      <c r="B177" s="153"/>
      <c r="C177" s="153"/>
      <c r="D177" s="153"/>
      <c r="E177" s="153"/>
      <c r="F177" s="153"/>
      <c r="G177" s="162"/>
      <c r="H177" s="153"/>
      <c r="I177" s="153"/>
      <c r="J177" s="153"/>
      <c r="K177" s="153"/>
      <c r="L177" s="153"/>
      <c r="M177" s="153"/>
      <c r="N177" s="153"/>
      <c r="O177" s="153"/>
      <c r="P177" s="153"/>
      <c r="Q177" s="153"/>
      <c r="R177" s="153"/>
      <c r="S177" s="156"/>
      <c r="T177" s="153"/>
      <c r="U177" s="164"/>
      <c r="V177" s="163"/>
      <c r="W177" s="160"/>
      <c r="X177" s="160"/>
      <c r="Y177" s="160"/>
      <c r="Z177" s="161"/>
      <c r="AA177" s="161"/>
    </row>
    <row r="178">
      <c r="A178" s="152"/>
      <c r="B178" s="153"/>
      <c r="C178" s="153"/>
      <c r="D178" s="153"/>
      <c r="E178" s="153"/>
      <c r="F178" s="153"/>
      <c r="G178" s="162"/>
      <c r="H178" s="153"/>
      <c r="I178" s="153"/>
      <c r="J178" s="153"/>
      <c r="K178" s="153"/>
      <c r="L178" s="153"/>
      <c r="M178" s="153"/>
      <c r="N178" s="153"/>
      <c r="O178" s="153"/>
      <c r="P178" s="153"/>
      <c r="Q178" s="153"/>
      <c r="R178" s="153"/>
      <c r="S178" s="156"/>
      <c r="T178" s="153"/>
      <c r="U178" s="164"/>
      <c r="V178" s="163"/>
      <c r="W178" s="160"/>
      <c r="X178" s="160"/>
      <c r="Y178" s="160"/>
      <c r="Z178" s="161"/>
      <c r="AA178" s="161"/>
    </row>
    <row r="179">
      <c r="A179" s="152"/>
      <c r="B179" s="153"/>
      <c r="C179" s="153"/>
      <c r="D179" s="153"/>
      <c r="E179" s="153"/>
      <c r="F179" s="153"/>
      <c r="G179" s="162"/>
      <c r="H179" s="153"/>
      <c r="I179" s="153"/>
      <c r="J179" s="153"/>
      <c r="K179" s="153"/>
      <c r="L179" s="153"/>
      <c r="M179" s="153"/>
      <c r="N179" s="153"/>
      <c r="O179" s="153"/>
      <c r="P179" s="153"/>
      <c r="Q179" s="153"/>
      <c r="R179" s="153"/>
      <c r="S179" s="156"/>
      <c r="T179" s="153"/>
      <c r="U179" s="164"/>
      <c r="V179" s="163"/>
      <c r="W179" s="160"/>
      <c r="X179" s="160"/>
      <c r="Y179" s="160"/>
      <c r="Z179" s="161"/>
      <c r="AA179" s="161"/>
    </row>
    <row r="180">
      <c r="A180" s="152"/>
      <c r="B180" s="153"/>
      <c r="C180" s="153"/>
      <c r="D180" s="153"/>
      <c r="E180" s="153"/>
      <c r="F180" s="153"/>
      <c r="G180" s="162"/>
      <c r="H180" s="153"/>
      <c r="I180" s="153"/>
      <c r="J180" s="153"/>
      <c r="K180" s="153"/>
      <c r="L180" s="153"/>
      <c r="M180" s="153"/>
      <c r="N180" s="153"/>
      <c r="O180" s="153"/>
      <c r="P180" s="153"/>
      <c r="Q180" s="153"/>
      <c r="R180" s="153"/>
      <c r="S180" s="156"/>
      <c r="T180" s="153"/>
      <c r="U180" s="164"/>
      <c r="V180" s="163"/>
      <c r="W180" s="160"/>
      <c r="X180" s="160"/>
      <c r="Y180" s="160"/>
      <c r="Z180" s="161"/>
      <c r="AA180" s="161"/>
    </row>
    <row r="181">
      <c r="A181" s="152"/>
      <c r="B181" s="153"/>
      <c r="C181" s="153"/>
      <c r="D181" s="153"/>
      <c r="E181" s="153"/>
      <c r="F181" s="153"/>
      <c r="G181" s="162"/>
      <c r="H181" s="153"/>
      <c r="I181" s="153"/>
      <c r="J181" s="153"/>
      <c r="K181" s="153"/>
      <c r="L181" s="153"/>
      <c r="M181" s="153"/>
      <c r="N181" s="153"/>
      <c r="O181" s="153"/>
      <c r="P181" s="153"/>
      <c r="Q181" s="153"/>
      <c r="R181" s="153"/>
      <c r="S181" s="156"/>
      <c r="T181" s="153"/>
      <c r="U181" s="164"/>
      <c r="V181" s="163"/>
      <c r="W181" s="160"/>
      <c r="X181" s="160"/>
      <c r="Y181" s="160"/>
      <c r="Z181" s="161"/>
      <c r="AA181" s="161"/>
    </row>
    <row r="182">
      <c r="A182" s="152"/>
      <c r="B182" s="153"/>
      <c r="C182" s="153"/>
      <c r="D182" s="153"/>
      <c r="E182" s="153"/>
      <c r="F182" s="153"/>
      <c r="G182" s="162"/>
      <c r="H182" s="153"/>
      <c r="I182" s="153"/>
      <c r="J182" s="153"/>
      <c r="K182" s="153"/>
      <c r="L182" s="153"/>
      <c r="M182" s="153"/>
      <c r="N182" s="153"/>
      <c r="O182" s="153"/>
      <c r="P182" s="153"/>
      <c r="Q182" s="153"/>
      <c r="R182" s="153"/>
      <c r="S182" s="156"/>
      <c r="T182" s="153"/>
      <c r="U182" s="164"/>
      <c r="V182" s="163"/>
      <c r="W182" s="160"/>
      <c r="X182" s="160"/>
      <c r="Y182" s="160"/>
      <c r="Z182" s="161"/>
      <c r="AA182" s="161"/>
    </row>
    <row r="183">
      <c r="A183" s="152"/>
      <c r="B183" s="153"/>
      <c r="C183" s="153"/>
      <c r="D183" s="153"/>
      <c r="E183" s="153"/>
      <c r="F183" s="153"/>
      <c r="G183" s="162"/>
      <c r="H183" s="153"/>
      <c r="I183" s="153"/>
      <c r="J183" s="153"/>
      <c r="K183" s="153"/>
      <c r="L183" s="153"/>
      <c r="M183" s="153"/>
      <c r="N183" s="153"/>
      <c r="O183" s="153"/>
      <c r="P183" s="153"/>
      <c r="Q183" s="153"/>
      <c r="R183" s="153"/>
      <c r="S183" s="156"/>
      <c r="T183" s="153"/>
      <c r="U183" s="164"/>
      <c r="V183" s="163"/>
      <c r="W183" s="160"/>
      <c r="X183" s="160"/>
      <c r="Y183" s="160"/>
      <c r="Z183" s="161"/>
      <c r="AA183" s="161"/>
    </row>
    <row r="184">
      <c r="A184" s="152"/>
      <c r="B184" s="153"/>
      <c r="C184" s="153"/>
      <c r="D184" s="153"/>
      <c r="E184" s="153"/>
      <c r="F184" s="153"/>
      <c r="G184" s="162"/>
      <c r="H184" s="153"/>
      <c r="I184" s="153"/>
      <c r="J184" s="153"/>
      <c r="K184" s="153"/>
      <c r="L184" s="153"/>
      <c r="M184" s="153"/>
      <c r="N184" s="153"/>
      <c r="O184" s="153"/>
      <c r="P184" s="153"/>
      <c r="Q184" s="153"/>
      <c r="R184" s="153"/>
      <c r="S184" s="156"/>
      <c r="T184" s="153"/>
      <c r="U184" s="164"/>
      <c r="V184" s="163"/>
      <c r="W184" s="160"/>
      <c r="X184" s="160"/>
      <c r="Y184" s="160"/>
      <c r="Z184" s="161"/>
      <c r="AA184" s="161"/>
    </row>
    <row r="185">
      <c r="A185" s="152"/>
      <c r="B185" s="153"/>
      <c r="C185" s="153"/>
      <c r="D185" s="153"/>
      <c r="E185" s="153"/>
      <c r="F185" s="153"/>
      <c r="G185" s="162"/>
      <c r="H185" s="153"/>
      <c r="I185" s="153"/>
      <c r="J185" s="153"/>
      <c r="K185" s="153"/>
      <c r="L185" s="153"/>
      <c r="M185" s="153"/>
      <c r="N185" s="153"/>
      <c r="O185" s="153"/>
      <c r="P185" s="153"/>
      <c r="Q185" s="153"/>
      <c r="R185" s="153"/>
      <c r="S185" s="156"/>
      <c r="T185" s="153"/>
      <c r="U185" s="164"/>
      <c r="V185" s="163"/>
      <c r="W185" s="160"/>
      <c r="X185" s="160"/>
      <c r="Y185" s="160"/>
      <c r="Z185" s="161"/>
      <c r="AA185" s="161"/>
    </row>
    <row r="186">
      <c r="A186" s="152"/>
      <c r="B186" s="153"/>
      <c r="C186" s="153"/>
      <c r="D186" s="153"/>
      <c r="E186" s="153"/>
      <c r="F186" s="153"/>
      <c r="G186" s="162"/>
      <c r="H186" s="153"/>
      <c r="I186" s="153"/>
      <c r="J186" s="153"/>
      <c r="K186" s="153"/>
      <c r="L186" s="153"/>
      <c r="M186" s="153"/>
      <c r="N186" s="153"/>
      <c r="O186" s="153"/>
      <c r="P186" s="153"/>
      <c r="Q186" s="153"/>
      <c r="R186" s="153"/>
      <c r="S186" s="156"/>
      <c r="T186" s="153"/>
      <c r="U186" s="164"/>
      <c r="V186" s="163"/>
      <c r="W186" s="160"/>
      <c r="X186" s="160"/>
      <c r="Y186" s="160"/>
      <c r="Z186" s="161"/>
      <c r="AA186" s="161"/>
    </row>
  </sheetData>
  <conditionalFormatting sqref="N5:N186">
    <cfRule type="expression" dxfId="1" priority="1">
      <formula>D5&lt;N5</formula>
    </cfRule>
  </conditionalFormatting>
  <conditionalFormatting sqref="L5:L186">
    <cfRule type="expression" dxfId="1" priority="2">
      <formula>AND(L5&gt;M5*0.99, L5&lt;M5*1.01)</formula>
    </cfRule>
  </conditionalFormatting>
  <conditionalFormatting sqref="P5:P186">
    <cfRule type="endsWith" dxfId="1" priority="3" operator="endsWith" text="++">
      <formula>RIGHT((P5),LEN("++"))=("++")</formula>
    </cfRule>
  </conditionalFormatting>
  <conditionalFormatting sqref="D5:D186">
    <cfRule type="cellIs" dxfId="0" priority="4" operator="between">
      <formula>20</formula>
      <formula>150</formula>
    </cfRule>
  </conditionalFormatting>
  <conditionalFormatting sqref="G5:G186">
    <cfRule type="endsWith" dxfId="1" priority="5" operator="endsWith" text="--">
      <formula>RIGHT((G5),LEN("--"))=("--")</formula>
    </cfRule>
  </conditionalFormatting>
  <conditionalFormatting sqref="S5:S186">
    <cfRule type="expression" dxfId="0" priority="6">
      <formula>J5*0.5</formula>
    </cfRule>
  </conditionalFormatting>
  <conditionalFormatting sqref="I5:I186">
    <cfRule type="cellIs" dxfId="4" priority="7" operator="greaterThan">
      <formula>3</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4.75"/>
    <col customWidth="1" min="2" max="2" width="9.38"/>
    <col customWidth="1" min="3" max="3" width="14.38"/>
    <col customWidth="1" min="4" max="4" width="6.0"/>
    <col customWidth="1" min="5" max="5" width="4.75"/>
    <col customWidth="1" min="6" max="6" width="6.88"/>
    <col customWidth="1" min="7" max="7" width="5.88"/>
    <col customWidth="1" min="8" max="9" width="7.63"/>
    <col customWidth="1" min="10" max="10" width="6.5"/>
    <col customWidth="1" min="11" max="11" width="6.0"/>
    <col customWidth="1" min="12" max="12" width="12.25"/>
    <col customWidth="1" min="13" max="14" width="6.13"/>
    <col customWidth="1" min="15" max="15" width="5.63"/>
    <col customWidth="1" min="16" max="16" width="5.88"/>
    <col customWidth="1" min="17" max="18" width="5.25"/>
    <col customWidth="1" min="19" max="19" width="9.25"/>
    <col customWidth="1" min="20" max="20" width="5.13"/>
    <col customWidth="1" min="21" max="21" width="9.38"/>
    <col customWidth="1" min="22" max="22" width="71.88"/>
    <col customWidth="1" min="23" max="25" width="6.13"/>
    <col customWidth="1" min="26" max="26" width="7.13"/>
  </cols>
  <sheetData>
    <row r="1">
      <c r="A1" s="143"/>
      <c r="B1" s="143"/>
      <c r="C1" s="138" t="s">
        <v>4591</v>
      </c>
      <c r="D1" s="138" t="s">
        <v>4592</v>
      </c>
      <c r="E1" s="143"/>
      <c r="F1" s="143"/>
      <c r="G1" s="138" t="s">
        <v>4593</v>
      </c>
      <c r="H1" s="143"/>
      <c r="I1" s="138" t="s">
        <v>4592</v>
      </c>
      <c r="J1" s="138" t="s">
        <v>4593</v>
      </c>
      <c r="K1" s="138" t="s">
        <v>4593</v>
      </c>
      <c r="L1" s="136" t="s">
        <v>4592</v>
      </c>
      <c r="M1" s="143"/>
      <c r="N1" s="136" t="s">
        <v>4592</v>
      </c>
      <c r="O1" s="143"/>
      <c r="P1" s="138" t="s">
        <v>4593</v>
      </c>
      <c r="Q1" s="143"/>
      <c r="R1" s="143"/>
      <c r="S1" s="138" t="s">
        <v>4592</v>
      </c>
      <c r="T1" s="143"/>
      <c r="U1" s="143"/>
      <c r="V1" s="10" t="s">
        <v>59</v>
      </c>
      <c r="W1" s="143"/>
      <c r="X1" s="143"/>
      <c r="Y1" s="143"/>
      <c r="Z1" s="143"/>
      <c r="AA1" s="143"/>
    </row>
    <row r="2">
      <c r="A2" s="143"/>
      <c r="B2" s="143"/>
      <c r="C2" s="138" t="s">
        <v>4619</v>
      </c>
      <c r="D2" s="138" t="s">
        <v>4595</v>
      </c>
      <c r="E2" s="143"/>
      <c r="F2" s="143"/>
      <c r="G2" s="138" t="s">
        <v>4620</v>
      </c>
      <c r="H2" s="143"/>
      <c r="I2" s="138" t="s">
        <v>4597</v>
      </c>
      <c r="J2" s="138" t="s">
        <v>4598</v>
      </c>
      <c r="K2" s="138" t="s">
        <v>4621</v>
      </c>
      <c r="L2" s="136" t="s">
        <v>4600</v>
      </c>
      <c r="M2" s="143"/>
      <c r="N2" s="136" t="s">
        <v>4601</v>
      </c>
      <c r="O2" s="143"/>
      <c r="P2" s="138" t="s">
        <v>4622</v>
      </c>
      <c r="Q2" s="143"/>
      <c r="R2" s="143"/>
      <c r="S2" s="138" t="s">
        <v>4603</v>
      </c>
      <c r="T2" s="143"/>
      <c r="U2" s="143"/>
      <c r="V2" s="142"/>
      <c r="W2" s="143"/>
      <c r="X2" s="143"/>
      <c r="Y2" s="143"/>
      <c r="Z2" s="143"/>
      <c r="AA2" s="143"/>
    </row>
    <row r="3">
      <c r="A3" s="165" t="s">
        <v>490</v>
      </c>
      <c r="B3" s="165" t="s">
        <v>491</v>
      </c>
      <c r="C3" s="165" t="s">
        <v>492</v>
      </c>
      <c r="D3" s="165" t="s">
        <v>493</v>
      </c>
      <c r="E3" s="165" t="s">
        <v>494</v>
      </c>
      <c r="F3" s="165" t="s">
        <v>495</v>
      </c>
      <c r="G3" s="166" t="s">
        <v>496</v>
      </c>
      <c r="H3" s="165" t="s">
        <v>4605</v>
      </c>
      <c r="I3" s="165" t="s">
        <v>498</v>
      </c>
      <c r="J3" s="165" t="s">
        <v>4607</v>
      </c>
      <c r="K3" s="165" t="s">
        <v>4608</v>
      </c>
      <c r="L3" s="165" t="s">
        <v>501</v>
      </c>
      <c r="M3" s="165" t="s">
        <v>502</v>
      </c>
      <c r="N3" s="165" t="s">
        <v>503</v>
      </c>
      <c r="O3" s="165" t="s">
        <v>4609</v>
      </c>
      <c r="P3" s="167" t="s">
        <v>4610</v>
      </c>
      <c r="Q3" s="165" t="s">
        <v>4611</v>
      </c>
      <c r="R3" s="165" t="s">
        <v>4612</v>
      </c>
      <c r="S3" s="165" t="s">
        <v>4613</v>
      </c>
      <c r="T3" s="165" t="s">
        <v>4614</v>
      </c>
      <c r="U3" s="165" t="s">
        <v>510</v>
      </c>
      <c r="V3" s="168" t="s">
        <v>4623</v>
      </c>
      <c r="W3" s="165" t="s">
        <v>4624</v>
      </c>
      <c r="X3" s="165" t="s">
        <v>4625</v>
      </c>
      <c r="Y3" s="165" t="s">
        <v>4626</v>
      </c>
      <c r="Z3" s="169" t="s">
        <v>4627</v>
      </c>
      <c r="AA3" s="170"/>
    </row>
    <row r="4">
      <c r="A4" s="171" t="s">
        <v>4152</v>
      </c>
      <c r="B4" s="153" t="str">
        <f>IF(ISBLANK(A4), "", IFERROR(VLOOKUP(A4, STOCKS!A:W, 2, FALSE), ""))</f>
        <v>恩德</v>
      </c>
      <c r="C4" s="153" t="str">
        <f>IF(ISBLANK(A4), "", IFERROR(VLOOKUP(A4, STOCKS!A:W, 3, FALSE), ""))</f>
        <v>電機機械</v>
      </c>
      <c r="D4" s="153">
        <f>IF(ISBLANK(A4), "", IFERROR(VLOOKUP(A4, STOCKS!A:W, 4, FALSE), ""))</f>
        <v>28.2</v>
      </c>
      <c r="E4" s="153">
        <f>IF(ISBLANK(A4), "", IFERROR(VLOOKUP(A4, STOCKS!A:W, 5, FALSE), ""))</f>
        <v>-1</v>
      </c>
      <c r="F4" s="153">
        <f>IF(ISBLANK(A4), "", IFERROR(VLOOKUP(A4, STOCKS!A:W, 6, FALSE), ""))</f>
        <v>-3.42</v>
      </c>
      <c r="G4" s="153" t="str">
        <f>IF(ISBLANK(A4), "", IFERROR(VLOOKUP(A4, STOCKS!A:W, 7, FALSE), ""))</f>
        <v>'++---</v>
      </c>
      <c r="H4" s="153">
        <f>IF(ISBLANK(A4), "", IFERROR(VLOOKUP(A4, STOCKS!A:W, 8, FALSE), ""))</f>
        <v>3.63</v>
      </c>
      <c r="I4" s="153">
        <f>IF(ISBLANK(A4), "", IFERROR(VLOOKUP(A4, STOCKS!A:W, 9, FALSE), ""))</f>
        <v>3</v>
      </c>
      <c r="J4" s="153">
        <f>IF(ISBLANK(A4), "", IFERROR(VLOOKUP(A4, STOCKS!A:W, 10, FALSE), ""))</f>
        <v>17835</v>
      </c>
      <c r="K4" s="153">
        <f>IF(ISBLANK(A4), "", IFERROR(VLOOKUP(A4, STOCKS!A:W, 11, FALSE), ""))</f>
        <v>9.32</v>
      </c>
      <c r="L4" s="153">
        <f>IF(ISBLANK(A4), "", IFERROR(VLOOKUP(A4, STOCKS!A:W, 12, FALSE), ""))</f>
        <v>29.03</v>
      </c>
      <c r="M4" s="153">
        <f>IF(ISBLANK(A4), "", IFERROR(VLOOKUP(A4, STOCKS!A:W, 13, FALSE), ""))</f>
        <v>28.08</v>
      </c>
      <c r="N4" s="153">
        <f>IF(ISBLANK(A4), "", IFERROR(VLOOKUP(A4, STOCKS!A:W, 14, FALSE), ""))</f>
        <v>26.07</v>
      </c>
      <c r="O4" s="153">
        <f>IF(ISBLANK(A4), "", IFERROR(VLOOKUP(A4, STOCKS!A:W, 15, FALSE), ""))</f>
        <v>374</v>
      </c>
      <c r="P4" s="153" t="str">
        <f>IF(ISBLANK(A4), "", IFERROR(VLOOKUP(A4, STOCKS!A:W, 16, FALSE), ""))</f>
        <v>'++-++</v>
      </c>
      <c r="Q4" s="153">
        <f>IF(ISBLANK(A4), "", IFERROR(VLOOKUP(A4, STOCKS!A:W, 17, FALSE), ""))</f>
        <v>-22</v>
      </c>
      <c r="R4" s="153">
        <f>IF(ISBLANK(A4), "", IFERROR(VLOOKUP(A4, STOCKS!A:W, 18, FALSE), ""))</f>
        <v>4</v>
      </c>
      <c r="S4" s="153">
        <f>IF(ISBLANK(A4), "", IFERROR(VLOOKUP(A4, STOCKS!A:W, 19, FALSE), ""))</f>
        <v>6903</v>
      </c>
      <c r="T4" s="153">
        <f>IF(ISBLANK(A4), "", IFERROR(VLOOKUP(A4, STOCKS!A:W, 20, FALSE), ""))</f>
        <v>38.7</v>
      </c>
      <c r="U4" s="164">
        <f>IF(ISBLANK(A4), "", IFERROR(VLOOKUP(A4, STOCKS!A:W, 21, FALSE), ""))</f>
        <v>46132</v>
      </c>
      <c r="V4" s="158" t="str">
        <f>IF(ISBLANK(A4), "", IFERROR(VLOOKUP(A4, STOCKS!A:W, 22, FALSE), ""))</f>
        <v/>
      </c>
      <c r="W4" s="160"/>
      <c r="X4" s="160"/>
      <c r="Y4" s="160"/>
      <c r="Z4" s="160"/>
      <c r="AA4" s="161"/>
    </row>
    <row r="5">
      <c r="A5" s="171" t="s">
        <v>2207</v>
      </c>
      <c r="B5" s="153" t="str">
        <f>IF(ISBLANK(A5), "", IFERROR(VLOOKUP(A5, STOCKS!A:W, 2, FALSE), ""))</f>
        <v>濱川</v>
      </c>
      <c r="C5" s="153" t="str">
        <f>IF(ISBLANK(A5), "", IFERROR(VLOOKUP(A5, STOCKS!A:W, 3, FALSE), ""))</f>
        <v>電腦及週邊設備業</v>
      </c>
      <c r="D5" s="153">
        <f>IF(ISBLANK(A5), "", IFERROR(VLOOKUP(A5, STOCKS!A:W, 4, FALSE), ""))</f>
        <v>52.3</v>
      </c>
      <c r="E5" s="153">
        <f>IF(ISBLANK(A5), "", IFERROR(VLOOKUP(A5, STOCKS!A:W, 5, FALSE), ""))</f>
        <v>-0.2</v>
      </c>
      <c r="F5" s="153">
        <f>IF(ISBLANK(A5), "", IFERROR(VLOOKUP(A5, STOCKS!A:W, 6, FALSE), ""))</f>
        <v>-0.38</v>
      </c>
      <c r="G5" s="153" t="str">
        <f>IF(ISBLANK(A5), "", IFERROR(VLOOKUP(A5, STOCKS!A:W, 7, FALSE), ""))</f>
        <v>'-----</v>
      </c>
      <c r="H5" s="153">
        <f>IF(ISBLANK(A5), "", IFERROR(VLOOKUP(A5, STOCKS!A:W, 8, FALSE), ""))</f>
        <v>-5.89</v>
      </c>
      <c r="I5" s="153">
        <f>IF(ISBLANK(A5), "", IFERROR(VLOOKUP(A5, STOCKS!A:W, 9, FALSE), ""))</f>
        <v>1</v>
      </c>
      <c r="J5" s="153">
        <f>IF(ISBLANK(A5), "", IFERROR(VLOOKUP(A5, STOCKS!A:W, 10, FALSE), ""))</f>
        <v>815</v>
      </c>
      <c r="K5" s="153">
        <f>IF(ISBLANK(A5), "", IFERROR(VLOOKUP(A5, STOCKS!A:W, 11, FALSE), ""))</f>
        <v>0.57</v>
      </c>
      <c r="L5" s="153">
        <f>IF(ISBLANK(A5), "", IFERROR(VLOOKUP(A5, STOCKS!A:W, 12, FALSE), ""))</f>
        <v>53.14</v>
      </c>
      <c r="M5" s="153">
        <f>IF(ISBLANK(A5), "", IFERROR(VLOOKUP(A5, STOCKS!A:W, 13, FALSE), ""))</f>
        <v>53.12</v>
      </c>
      <c r="N5" s="153">
        <f>IF(ISBLANK(A5), "", IFERROR(VLOOKUP(A5, STOCKS!A:W, 14, FALSE), ""))</f>
        <v>51.56</v>
      </c>
      <c r="O5" s="153">
        <f>IF(ISBLANK(A5), "", IFERROR(VLOOKUP(A5, STOCKS!A:W, 15, FALSE), ""))</f>
        <v>38</v>
      </c>
      <c r="P5" s="153" t="str">
        <f>IF(ISBLANK(A5), "", IFERROR(VLOOKUP(A5, STOCKS!A:W, 16, FALSE), ""))</f>
        <v>'----+</v>
      </c>
      <c r="Q5" s="153">
        <f>IF(ISBLANK(A5), "", IFERROR(VLOOKUP(A5, STOCKS!A:W, 17, FALSE), ""))</f>
        <v>0</v>
      </c>
      <c r="R5" s="153">
        <f>IF(ISBLANK(A5), "", IFERROR(VLOOKUP(A5, STOCKS!A:W, 18, FALSE), ""))</f>
        <v>0</v>
      </c>
      <c r="S5" s="153">
        <f>IF(ISBLANK(A5), "", IFERROR(VLOOKUP(A5, STOCKS!A:W, 19, FALSE), ""))</f>
        <v>163</v>
      </c>
      <c r="T5" s="153">
        <f>IF(ISBLANK(A5), "", IFERROR(VLOOKUP(A5, STOCKS!A:W, 20, FALSE), ""))</f>
        <v>20</v>
      </c>
      <c r="U5" s="164">
        <f>IF(ISBLANK(A5), "", IFERROR(VLOOKUP(A5, STOCKS!A:W, 21, FALSE), ""))</f>
        <v>46132</v>
      </c>
      <c r="V5" s="158" t="str">
        <f>IF(ISBLANK(A5), "", IFERROR(VLOOKUP(A5, STOCKS!A:W, 22, FALSE), ""))</f>
        <v/>
      </c>
      <c r="W5" s="160"/>
      <c r="X5" s="160"/>
      <c r="Y5" s="160"/>
      <c r="Z5" s="160"/>
      <c r="AA5" s="161"/>
    </row>
    <row r="6">
      <c r="A6" s="171" t="s">
        <v>4411</v>
      </c>
      <c r="B6" s="153" t="str">
        <f>IF(ISBLANK(A6), "", IFERROR(VLOOKUP(A6, STOCKS!A:W, 2, FALSE), ""))</f>
        <v>萬海</v>
      </c>
      <c r="C6" s="153" t="str">
        <f>IF(ISBLANK(A6), "", IFERROR(VLOOKUP(A6, STOCKS!A:W, 3, FALSE), ""))</f>
        <v>航運業</v>
      </c>
      <c r="D6" s="153">
        <f>IF(ISBLANK(A6), "", IFERROR(VLOOKUP(A6, STOCKS!A:W, 4, FALSE), ""))</f>
        <v>73.7</v>
      </c>
      <c r="E6" s="153">
        <f>IF(ISBLANK(A6), "", IFERROR(VLOOKUP(A6, STOCKS!A:W, 5, FALSE), ""))</f>
        <v>-1.6</v>
      </c>
      <c r="F6" s="153">
        <f>IF(ISBLANK(A6), "", IFERROR(VLOOKUP(A6, STOCKS!A:W, 6, FALSE), ""))</f>
        <v>-2.12</v>
      </c>
      <c r="G6" s="153" t="str">
        <f>IF(ISBLANK(A6), "", IFERROR(VLOOKUP(A6, STOCKS!A:W, 7, FALSE), ""))</f>
        <v>'-+---</v>
      </c>
      <c r="H6" s="153">
        <f>IF(ISBLANK(A6), "", IFERROR(VLOOKUP(A6, STOCKS!A:W, 8, FALSE), ""))</f>
        <v>-3.65</v>
      </c>
      <c r="I6" s="153">
        <f>IF(ISBLANK(A6), "", IFERROR(VLOOKUP(A6, STOCKS!A:W, 9, FALSE), ""))</f>
        <v>0</v>
      </c>
      <c r="J6" s="153">
        <f>IF(ISBLANK(A6), "", IFERROR(VLOOKUP(A6, STOCKS!A:W, 10, FALSE), ""))</f>
        <v>8584</v>
      </c>
      <c r="K6" s="153">
        <f>IF(ISBLANK(A6), "", IFERROR(VLOOKUP(A6, STOCKS!A:W, 11, FALSE), ""))</f>
        <v>0.31</v>
      </c>
      <c r="L6" s="153">
        <f>IF(ISBLANK(A6), "", IFERROR(VLOOKUP(A6, STOCKS!A:W, 12, FALSE), ""))</f>
        <v>75.94</v>
      </c>
      <c r="M6" s="153">
        <f>IF(ISBLANK(A6), "", IFERROR(VLOOKUP(A6, STOCKS!A:W, 13, FALSE), ""))</f>
        <v>76.98</v>
      </c>
      <c r="N6" s="153">
        <f>IF(ISBLANK(A6), "", IFERROR(VLOOKUP(A6, STOCKS!A:W, 14, FALSE), ""))</f>
        <v>76.79</v>
      </c>
      <c r="O6" s="153">
        <f>IF(ISBLANK(A6), "", IFERROR(VLOOKUP(A6, STOCKS!A:W, 15, FALSE), ""))</f>
        <v>-1134</v>
      </c>
      <c r="P6" s="153" t="str">
        <f>IF(ISBLANK(A6), "", IFERROR(VLOOKUP(A6, STOCKS!A:W, 16, FALSE), ""))</f>
        <v>'+++--</v>
      </c>
      <c r="Q6" s="153">
        <f>IF(ISBLANK(A6), "", IFERROR(VLOOKUP(A6, STOCKS!A:W, 17, FALSE), ""))</f>
        <v>-490</v>
      </c>
      <c r="R6" s="153">
        <f>IF(ISBLANK(A6), "", IFERROR(VLOOKUP(A6, STOCKS!A:W, 18, FALSE), ""))</f>
        <v>-58</v>
      </c>
      <c r="S6" s="153">
        <f>IF(ISBLANK(A6), "", IFERROR(VLOOKUP(A6, STOCKS!A:W, 19, FALSE), ""))</f>
        <v>1552</v>
      </c>
      <c r="T6" s="153">
        <f>IF(ISBLANK(A6), "", IFERROR(VLOOKUP(A6, STOCKS!A:W, 20, FALSE), ""))</f>
        <v>18.08</v>
      </c>
      <c r="U6" s="164">
        <f>IF(ISBLANK(A6), "", IFERROR(VLOOKUP(A6, STOCKS!A:W, 21, FALSE), ""))</f>
        <v>46132</v>
      </c>
      <c r="V6" s="158" t="str">
        <f>IF(ISBLANK(A6), "", IFERROR(VLOOKUP(A6, STOCKS!A:W, 22, FALSE), ""))</f>
        <v/>
      </c>
      <c r="W6" s="160"/>
      <c r="X6" s="160"/>
      <c r="Y6" s="160"/>
      <c r="Z6" s="160"/>
      <c r="AA6" s="161"/>
    </row>
    <row r="7">
      <c r="A7" s="171" t="s">
        <v>774</v>
      </c>
      <c r="B7" s="153" t="str">
        <f>IF(ISBLANK(A7), "", IFERROR(VLOOKUP(A7, STOCKS!A:W, 2, FALSE), ""))</f>
        <v>楠梓電</v>
      </c>
      <c r="C7" s="153" t="str">
        <f>IF(ISBLANK(A7), "", IFERROR(VLOOKUP(A7, STOCKS!A:W, 3, FALSE), ""))</f>
        <v>電子零組件業</v>
      </c>
      <c r="D7" s="153">
        <f>IF(ISBLANK(A7), "", IFERROR(VLOOKUP(A7, STOCKS!A:W, 4, FALSE), ""))</f>
        <v>112</v>
      </c>
      <c r="E7" s="153">
        <f>IF(ISBLANK(A7), "", IFERROR(VLOOKUP(A7, STOCKS!A:W, 5, FALSE), ""))</f>
        <v>-2.5</v>
      </c>
      <c r="F7" s="153">
        <f>IF(ISBLANK(A7), "", IFERROR(VLOOKUP(A7, STOCKS!A:W, 6, FALSE), ""))</f>
        <v>-2.18</v>
      </c>
      <c r="G7" s="153" t="str">
        <f>IF(ISBLANK(A7), "", IFERROR(VLOOKUP(A7, STOCKS!A:W, 7, FALSE), ""))</f>
        <v>'+----</v>
      </c>
      <c r="H7" s="153">
        <f>IF(ISBLANK(A7), "", IFERROR(VLOOKUP(A7, STOCKS!A:W, 8, FALSE), ""))</f>
        <v>-0.71</v>
      </c>
      <c r="I7" s="153">
        <f>IF(ISBLANK(A7), "", IFERROR(VLOOKUP(A7, STOCKS!A:W, 9, FALSE), ""))</f>
        <v>2</v>
      </c>
      <c r="J7" s="153">
        <f>IF(ISBLANK(A7), "", IFERROR(VLOOKUP(A7, STOCKS!A:W, 10, FALSE), ""))</f>
        <v>8250</v>
      </c>
      <c r="K7" s="153">
        <f>IF(ISBLANK(A7), "", IFERROR(VLOOKUP(A7, STOCKS!A:W, 11, FALSE), ""))</f>
        <v>4.51</v>
      </c>
      <c r="L7" s="153">
        <f>IF(ISBLANK(A7), "", IFERROR(VLOOKUP(A7, STOCKS!A:W, 12, FALSE), ""))</f>
        <v>115</v>
      </c>
      <c r="M7" s="153">
        <f>IF(ISBLANK(A7), "", IFERROR(VLOOKUP(A7, STOCKS!A:W, 13, FALSE), ""))</f>
        <v>110.42</v>
      </c>
      <c r="N7" s="153">
        <f>IF(ISBLANK(A7), "", IFERROR(VLOOKUP(A7, STOCKS!A:W, 14, FALSE), ""))</f>
        <v>106.35</v>
      </c>
      <c r="O7" s="153">
        <f>IF(ISBLANK(A7), "", IFERROR(VLOOKUP(A7, STOCKS!A:W, 15, FALSE), ""))</f>
        <v>-2343</v>
      </c>
      <c r="P7" s="153" t="str">
        <f>IF(ISBLANK(A7), "", IFERROR(VLOOKUP(A7, STOCKS!A:W, 16, FALSE), ""))</f>
        <v>'--+--</v>
      </c>
      <c r="Q7" s="153">
        <f>IF(ISBLANK(A7), "", IFERROR(VLOOKUP(A7, STOCKS!A:W, 17, FALSE), ""))</f>
        <v>-56</v>
      </c>
      <c r="R7" s="153">
        <f>IF(ISBLANK(A7), "", IFERROR(VLOOKUP(A7, STOCKS!A:W, 18, FALSE), ""))</f>
        <v>-99</v>
      </c>
      <c r="S7" s="153">
        <f>IF(ISBLANK(A7), "", IFERROR(VLOOKUP(A7, STOCKS!A:W, 19, FALSE), ""))</f>
        <v>3276</v>
      </c>
      <c r="T7" s="153">
        <f>IF(ISBLANK(A7), "", IFERROR(VLOOKUP(A7, STOCKS!A:W, 20, FALSE), ""))</f>
        <v>39.71</v>
      </c>
      <c r="U7" s="164">
        <f>IF(ISBLANK(A7), "", IFERROR(VLOOKUP(A7, STOCKS!A:W, 21, FALSE), ""))</f>
        <v>46132</v>
      </c>
      <c r="V7" s="158" t="str">
        <f>IF(ISBLANK(A7), "", IFERROR(VLOOKUP(A7, STOCKS!A:W, 22, FALSE), ""))</f>
        <v/>
      </c>
      <c r="W7" s="160"/>
      <c r="X7" s="160"/>
      <c r="Y7" s="160"/>
      <c r="Z7" s="160"/>
      <c r="AA7" s="161"/>
    </row>
    <row r="8">
      <c r="A8" s="171" t="s">
        <v>4269</v>
      </c>
      <c r="B8" s="153" t="str">
        <f>IF(ISBLANK(A8), "", IFERROR(VLOOKUP(A8, STOCKS!A:W, 2, FALSE), ""))</f>
        <v>彬台</v>
      </c>
      <c r="C8" s="153" t="str">
        <f>IF(ISBLANK(A8), "", IFERROR(VLOOKUP(A8, STOCKS!A:W, 3, FALSE), ""))</f>
        <v>電機機械</v>
      </c>
      <c r="D8" s="153">
        <f>IF(ISBLANK(A8), "", IFERROR(VLOOKUP(A8, STOCKS!A:W, 4, FALSE), ""))</f>
        <v>37.8</v>
      </c>
      <c r="E8" s="153">
        <f>IF(ISBLANK(A8), "", IFERROR(VLOOKUP(A8, STOCKS!A:W, 5, FALSE), ""))</f>
        <v>0.5</v>
      </c>
      <c r="F8" s="153">
        <f>IF(ISBLANK(A8), "", IFERROR(VLOOKUP(A8, STOCKS!A:W, 6, FALSE), ""))</f>
        <v>1.34</v>
      </c>
      <c r="G8" s="153" t="str">
        <f>IF(ISBLANK(A8), "", IFERROR(VLOOKUP(A8, STOCKS!A:W, 7, FALSE), ""))</f>
        <v>'+++++</v>
      </c>
      <c r="H8" s="153">
        <f>IF(ISBLANK(A8), "", IFERROR(VLOOKUP(A8, STOCKS!A:W, 8, FALSE), ""))</f>
        <v>7.38</v>
      </c>
      <c r="I8" s="153">
        <f>IF(ISBLANK(A8), "", IFERROR(VLOOKUP(A8, STOCKS!A:W, 9, FALSE), ""))</f>
        <v>0</v>
      </c>
      <c r="J8" s="153">
        <f>IF(ISBLANK(A8), "", IFERROR(VLOOKUP(A8, STOCKS!A:W, 10, FALSE), ""))</f>
        <v>307</v>
      </c>
      <c r="K8" s="153">
        <f>IF(ISBLANK(A8), "", IFERROR(VLOOKUP(A8, STOCKS!A:W, 11, FALSE), ""))</f>
        <v>0.81</v>
      </c>
      <c r="L8" s="153">
        <f>IF(ISBLANK(A8), "", IFERROR(VLOOKUP(A8, STOCKS!A:W, 12, FALSE), ""))</f>
        <v>37.21</v>
      </c>
      <c r="M8" s="153">
        <f>IF(ISBLANK(A8), "", IFERROR(VLOOKUP(A8, STOCKS!A:W, 13, FALSE), ""))</f>
        <v>37.01</v>
      </c>
      <c r="N8" s="153">
        <f>IF(ISBLANK(A8), "", IFERROR(VLOOKUP(A8, STOCKS!A:W, 14, FALSE), ""))</f>
        <v>37.47</v>
      </c>
      <c r="O8" s="153">
        <f>IF(ISBLANK(A8), "", IFERROR(VLOOKUP(A8, STOCKS!A:W, 15, FALSE), ""))</f>
        <v>60</v>
      </c>
      <c r="P8" s="153" t="str">
        <f>IF(ISBLANK(A8), "", IFERROR(VLOOKUP(A8, STOCKS!A:W, 16, FALSE), ""))</f>
        <v>'+-+++</v>
      </c>
      <c r="Q8" s="153">
        <f>IF(ISBLANK(A8), "", IFERROR(VLOOKUP(A8, STOCKS!A:W, 17, FALSE), ""))</f>
        <v>0</v>
      </c>
      <c r="R8" s="153">
        <f>IF(ISBLANK(A8), "", IFERROR(VLOOKUP(A8, STOCKS!A:W, 18, FALSE), ""))</f>
        <v>-11</v>
      </c>
      <c r="S8" s="153">
        <f>IF(ISBLANK(A8), "", IFERROR(VLOOKUP(A8, STOCKS!A:W, 19, FALSE), ""))</f>
        <v>73</v>
      </c>
      <c r="T8" s="153">
        <f>IF(ISBLANK(A8), "", IFERROR(VLOOKUP(A8, STOCKS!A:W, 20, FALSE), ""))</f>
        <v>23.78</v>
      </c>
      <c r="U8" s="164">
        <f>IF(ISBLANK(A8), "", IFERROR(VLOOKUP(A8, STOCKS!A:W, 21, FALSE), ""))</f>
        <v>46132</v>
      </c>
      <c r="V8" s="158" t="str">
        <f>IF(ISBLANK(A8), "", IFERROR(VLOOKUP(A8, STOCKS!A:W, 22, FALSE), ""))</f>
        <v/>
      </c>
      <c r="W8" s="160"/>
      <c r="X8" s="160"/>
      <c r="Y8" s="160"/>
      <c r="Z8" s="160"/>
      <c r="AA8" s="161"/>
    </row>
    <row r="9">
      <c r="A9" s="171" t="s">
        <v>2226</v>
      </c>
      <c r="B9" s="153" t="str">
        <f>IF(ISBLANK(A9), "", IFERROR(VLOOKUP(A9, STOCKS!A:W, 2, FALSE), ""))</f>
        <v>安馳</v>
      </c>
      <c r="C9" s="153" t="str">
        <f>IF(ISBLANK(A9), "", IFERROR(VLOOKUP(A9, STOCKS!A:W, 3, FALSE), ""))</f>
        <v>電子通路業</v>
      </c>
      <c r="D9" s="153">
        <f>IF(ISBLANK(A9), "", IFERROR(VLOOKUP(A9, STOCKS!A:W, 4, FALSE), ""))</f>
        <v>72</v>
      </c>
      <c r="E9" s="153">
        <f>IF(ISBLANK(A9), "", IFERROR(VLOOKUP(A9, STOCKS!A:W, 5, FALSE), ""))</f>
        <v>-0.3</v>
      </c>
      <c r="F9" s="153">
        <f>IF(ISBLANK(A9), "", IFERROR(VLOOKUP(A9, STOCKS!A:W, 6, FALSE), ""))</f>
        <v>-0.41</v>
      </c>
      <c r="G9" s="153" t="str">
        <f>IF(ISBLANK(A9), "", IFERROR(VLOOKUP(A9, STOCKS!A:W, 7, FALSE), ""))</f>
        <v>'+--+-</v>
      </c>
      <c r="H9" s="153">
        <f>IF(ISBLANK(A9), "", IFERROR(VLOOKUP(A9, STOCKS!A:W, 8, FALSE), ""))</f>
        <v>2.74</v>
      </c>
      <c r="I9" s="153">
        <f>IF(ISBLANK(A9), "", IFERROR(VLOOKUP(A9, STOCKS!A:W, 9, FALSE), ""))</f>
        <v>0</v>
      </c>
      <c r="J9" s="153">
        <f>IF(ISBLANK(A9), "", IFERROR(VLOOKUP(A9, STOCKS!A:W, 10, FALSE), ""))</f>
        <v>264</v>
      </c>
      <c r="K9" s="153">
        <f>IF(ISBLANK(A9), "", IFERROR(VLOOKUP(A9, STOCKS!A:W, 11, FALSE), ""))</f>
        <v>0.4</v>
      </c>
      <c r="L9" s="153">
        <f>IF(ISBLANK(A9), "", IFERROR(VLOOKUP(A9, STOCKS!A:W, 12, FALSE), ""))</f>
        <v>71.3</v>
      </c>
      <c r="M9" s="153">
        <f>IF(ISBLANK(A9), "", IFERROR(VLOOKUP(A9, STOCKS!A:W, 13, FALSE), ""))</f>
        <v>69.43</v>
      </c>
      <c r="N9" s="153">
        <f>IF(ISBLANK(A9), "", IFERROR(VLOOKUP(A9, STOCKS!A:W, 14, FALSE), ""))</f>
        <v>66.32</v>
      </c>
      <c r="O9" s="153">
        <f>IF(ISBLANK(A9), "", IFERROR(VLOOKUP(A9, STOCKS!A:W, 15, FALSE), ""))</f>
        <v>-48</v>
      </c>
      <c r="P9" s="153" t="str">
        <f>IF(ISBLANK(A9), "", IFERROR(VLOOKUP(A9, STOCKS!A:W, 16, FALSE), ""))</f>
        <v>'++++-</v>
      </c>
      <c r="Q9" s="153">
        <f>IF(ISBLANK(A9), "", IFERROR(VLOOKUP(A9, STOCKS!A:W, 17, FALSE), ""))</f>
        <v>0</v>
      </c>
      <c r="R9" s="153">
        <f>IF(ISBLANK(A9), "", IFERROR(VLOOKUP(A9, STOCKS!A:W, 18, FALSE), ""))</f>
        <v>0</v>
      </c>
      <c r="S9" s="153">
        <f>IF(ISBLANK(A9), "", IFERROR(VLOOKUP(A9, STOCKS!A:W, 19, FALSE), ""))</f>
        <v>39</v>
      </c>
      <c r="T9" s="153">
        <f>IF(ISBLANK(A9), "", IFERROR(VLOOKUP(A9, STOCKS!A:W, 20, FALSE), ""))</f>
        <v>14.77</v>
      </c>
      <c r="U9" s="164">
        <f>IF(ISBLANK(A9), "", IFERROR(VLOOKUP(A9, STOCKS!A:W, 21, FALSE), ""))</f>
        <v>46132</v>
      </c>
      <c r="V9" s="158" t="str">
        <f>IF(ISBLANK(A9), "", IFERROR(VLOOKUP(A9, STOCKS!A:W, 22, FALSE), ""))</f>
        <v/>
      </c>
      <c r="W9" s="160"/>
      <c r="X9" s="160"/>
      <c r="Y9" s="160"/>
      <c r="Z9" s="160"/>
      <c r="AA9" s="161"/>
    </row>
    <row r="10">
      <c r="A10" s="171" t="s">
        <v>2964</v>
      </c>
      <c r="B10" s="153" t="str">
        <f>IF(ISBLANK(A10), "", IFERROR(VLOOKUP(A10, STOCKS!A:W, 2, FALSE), ""))</f>
        <v>達邁</v>
      </c>
      <c r="C10" s="153" t="str">
        <f>IF(ISBLANK(A10), "", IFERROR(VLOOKUP(A10, STOCKS!A:W, 3, FALSE), ""))</f>
        <v>電子零組件業</v>
      </c>
      <c r="D10" s="153">
        <f>IF(ISBLANK(A10), "", IFERROR(VLOOKUP(A10, STOCKS!A:W, 4, FALSE), ""))</f>
        <v>114.5</v>
      </c>
      <c r="E10" s="153">
        <f>IF(ISBLANK(A10), "", IFERROR(VLOOKUP(A10, STOCKS!A:W, 5, FALSE), ""))</f>
        <v>10</v>
      </c>
      <c r="F10" s="153">
        <f>IF(ISBLANK(A10), "", IFERROR(VLOOKUP(A10, STOCKS!A:W, 6, FALSE), ""))</f>
        <v>9.57</v>
      </c>
      <c r="G10" s="153" t="str">
        <f>IF(ISBLANK(A10), "", IFERROR(VLOOKUP(A10, STOCKS!A:W, 7, FALSE), ""))</f>
        <v>'-++++</v>
      </c>
      <c r="H10" s="153">
        <f>IF(ISBLANK(A10), "", IFERROR(VLOOKUP(A10, STOCKS!A:W, 8, FALSE), ""))</f>
        <v>24.55</v>
      </c>
      <c r="I10" s="153">
        <f>IF(ISBLANK(A10), "", IFERROR(VLOOKUP(A10, STOCKS!A:W, 9, FALSE), ""))</f>
        <v>4</v>
      </c>
      <c r="J10" s="153">
        <f>IF(ISBLANK(A10), "", IFERROR(VLOOKUP(A10, STOCKS!A:W, 10, FALSE), ""))</f>
        <v>19720</v>
      </c>
      <c r="K10" s="153">
        <f>IF(ISBLANK(A10), "", IFERROR(VLOOKUP(A10, STOCKS!A:W, 11, FALSE), ""))</f>
        <v>14.42</v>
      </c>
      <c r="L10" s="153">
        <f>IF(ISBLANK(A10), "", IFERROR(VLOOKUP(A10, STOCKS!A:W, 12, FALSE), ""))</f>
        <v>100.38</v>
      </c>
      <c r="M10" s="153">
        <f>IF(ISBLANK(A10), "", IFERROR(VLOOKUP(A10, STOCKS!A:W, 13, FALSE), ""))</f>
        <v>89.52</v>
      </c>
      <c r="N10" s="153">
        <f>IF(ISBLANK(A10), "", IFERROR(VLOOKUP(A10, STOCKS!A:W, 14, FALSE), ""))</f>
        <v>82.4</v>
      </c>
      <c r="O10" s="153">
        <f>IF(ISBLANK(A10), "", IFERROR(VLOOKUP(A10, STOCKS!A:W, 15, FALSE), ""))</f>
        <v>-1499</v>
      </c>
      <c r="P10" s="153" t="str">
        <f>IF(ISBLANK(A10), "", IFERROR(VLOOKUP(A10, STOCKS!A:W, 16, FALSE), ""))</f>
        <v>'+----</v>
      </c>
      <c r="Q10" s="153">
        <f>IF(ISBLANK(A10), "", IFERROR(VLOOKUP(A10, STOCKS!A:W, 17, FALSE), ""))</f>
        <v>0</v>
      </c>
      <c r="R10" s="153">
        <f>IF(ISBLANK(A10), "", IFERROR(VLOOKUP(A10, STOCKS!A:W, 18, FALSE), ""))</f>
        <v>117</v>
      </c>
      <c r="S10" s="153">
        <f>IF(ISBLANK(A10), "", IFERROR(VLOOKUP(A10, STOCKS!A:W, 19, FALSE), ""))</f>
        <v>9410</v>
      </c>
      <c r="T10" s="153">
        <f>IF(ISBLANK(A10), "", IFERROR(VLOOKUP(A10, STOCKS!A:W, 20, FALSE), ""))</f>
        <v>47.72</v>
      </c>
      <c r="U10" s="164">
        <f>IF(ISBLANK(A10), "", IFERROR(VLOOKUP(A10, STOCKS!A:W, 21, FALSE), ""))</f>
        <v>46132</v>
      </c>
      <c r="V10" s="158" t="str">
        <f>IF(ISBLANK(A10), "", IFERROR(VLOOKUP(A10, STOCKS!A:W, 22, FALSE), ""))</f>
        <v/>
      </c>
      <c r="W10" s="160"/>
      <c r="X10" s="160"/>
      <c r="Y10" s="160"/>
      <c r="Z10" s="160"/>
      <c r="AA10" s="161"/>
    </row>
    <row r="11">
      <c r="A11" s="171" t="s">
        <v>1607</v>
      </c>
      <c r="B11" s="153" t="str">
        <f>IF(ISBLANK(A11), "", IFERROR(VLOOKUP(A11, STOCKS!A:W, 2, FALSE), ""))</f>
        <v>鑫聯大投控</v>
      </c>
      <c r="C11" s="153" t="str">
        <f>IF(ISBLANK(A11), "", IFERROR(VLOOKUP(A11, STOCKS!A:W, 3, FALSE), ""))</f>
        <v>電腦及週邊設備業</v>
      </c>
      <c r="D11" s="153">
        <f>IF(ISBLANK(A11), "", IFERROR(VLOOKUP(A11, STOCKS!A:W, 4, FALSE), ""))</f>
        <v>70.3</v>
      </c>
      <c r="E11" s="153">
        <f>IF(ISBLANK(A11), "", IFERROR(VLOOKUP(A11, STOCKS!A:W, 5, FALSE), ""))</f>
        <v>-1</v>
      </c>
      <c r="F11" s="153">
        <f>IF(ISBLANK(A11), "", IFERROR(VLOOKUP(A11, STOCKS!A:W, 6, FALSE), ""))</f>
        <v>-1.4</v>
      </c>
      <c r="G11" s="153" t="str">
        <f>IF(ISBLANK(A11), "", IFERROR(VLOOKUP(A11, STOCKS!A:W, 7, FALSE), ""))</f>
        <v>'+--+-</v>
      </c>
      <c r="H11" s="153">
        <f>IF(ISBLANK(A11), "", IFERROR(VLOOKUP(A11, STOCKS!A:W, 8, FALSE), ""))</f>
        <v>2.79</v>
      </c>
      <c r="I11" s="153">
        <f>IF(ISBLANK(A11), "", IFERROR(VLOOKUP(A11, STOCKS!A:W, 9, FALSE), ""))</f>
        <v>0</v>
      </c>
      <c r="J11" s="153">
        <f>IF(ISBLANK(A11), "", IFERROR(VLOOKUP(A11, STOCKS!A:W, 10, FALSE), ""))</f>
        <v>2732</v>
      </c>
      <c r="K11" s="153">
        <f>IF(ISBLANK(A11), "", IFERROR(VLOOKUP(A11, STOCKS!A:W, 11, FALSE), ""))</f>
        <v>2.18</v>
      </c>
      <c r="L11" s="153">
        <f>IF(ISBLANK(A11), "", IFERROR(VLOOKUP(A11, STOCKS!A:W, 12, FALSE), ""))</f>
        <v>71.12</v>
      </c>
      <c r="M11" s="153">
        <f>IF(ISBLANK(A11), "", IFERROR(VLOOKUP(A11, STOCKS!A:W, 13, FALSE), ""))</f>
        <v>69.48</v>
      </c>
      <c r="N11" s="153">
        <f>IF(ISBLANK(A11), "", IFERROR(VLOOKUP(A11, STOCKS!A:W, 14, FALSE), ""))</f>
        <v>67.94</v>
      </c>
      <c r="O11" s="153">
        <f>IF(ISBLANK(A11), "", IFERROR(VLOOKUP(A11, STOCKS!A:W, 15, FALSE), ""))</f>
        <v>-672</v>
      </c>
      <c r="P11" s="153" t="str">
        <f>IF(ISBLANK(A11), "", IFERROR(VLOOKUP(A11, STOCKS!A:W, 16, FALSE), ""))</f>
        <v>'+--+-</v>
      </c>
      <c r="Q11" s="153">
        <f>IF(ISBLANK(A11), "", IFERROR(VLOOKUP(A11, STOCKS!A:W, 17, FALSE), ""))</f>
        <v>0</v>
      </c>
      <c r="R11" s="153">
        <f>IF(ISBLANK(A11), "", IFERROR(VLOOKUP(A11, STOCKS!A:W, 18, FALSE), ""))</f>
        <v>-2</v>
      </c>
      <c r="S11" s="153">
        <f>IF(ISBLANK(A11), "", IFERROR(VLOOKUP(A11, STOCKS!A:W, 19, FALSE), ""))</f>
        <v>1063</v>
      </c>
      <c r="T11" s="153">
        <f>IF(ISBLANK(A11), "", IFERROR(VLOOKUP(A11, STOCKS!A:W, 20, FALSE), ""))</f>
        <v>38.91</v>
      </c>
      <c r="U11" s="164">
        <f>IF(ISBLANK(A11), "", IFERROR(VLOOKUP(A11, STOCKS!A:W, 21, FALSE), ""))</f>
        <v>46132</v>
      </c>
      <c r="V11" s="158" t="str">
        <f>IF(ISBLANK(A11), "", IFERROR(VLOOKUP(A11, STOCKS!A:W, 22, FALSE), ""))</f>
        <v>公告本公司董事會決議修訂115年股東常會召集事由
(修訂其他事項)</v>
      </c>
      <c r="W11" s="160"/>
      <c r="X11" s="160"/>
      <c r="Y11" s="160"/>
      <c r="Z11" s="160"/>
      <c r="AA11" s="161"/>
    </row>
    <row r="12">
      <c r="A12" s="171" t="s">
        <v>3284</v>
      </c>
      <c r="B12" s="153" t="str">
        <f>IF(ISBLANK(A12), "", IFERROR(VLOOKUP(A12, STOCKS!A:W, 2, FALSE), ""))</f>
        <v>晟田</v>
      </c>
      <c r="C12" s="153" t="str">
        <f>IF(ISBLANK(A12), "", IFERROR(VLOOKUP(A12, STOCKS!A:W, 3, FALSE), ""))</f>
        <v>其他業</v>
      </c>
      <c r="D12" s="153">
        <f>IF(ISBLANK(A12), "", IFERROR(VLOOKUP(A12, STOCKS!A:W, 4, FALSE), ""))</f>
        <v>49.35</v>
      </c>
      <c r="E12" s="153">
        <f>IF(ISBLANK(A12), "", IFERROR(VLOOKUP(A12, STOCKS!A:W, 5, FALSE), ""))</f>
        <v>1.05</v>
      </c>
      <c r="F12" s="153">
        <f>IF(ISBLANK(A12), "", IFERROR(VLOOKUP(A12, STOCKS!A:W, 6, FALSE), ""))</f>
        <v>2.17</v>
      </c>
      <c r="G12" s="153" t="str">
        <f>IF(ISBLANK(A12), "", IFERROR(VLOOKUP(A12, STOCKS!A:W, 7, FALSE), ""))</f>
        <v>'+-+++</v>
      </c>
      <c r="H12" s="153">
        <f>IF(ISBLANK(A12), "", IFERROR(VLOOKUP(A12, STOCKS!A:W, 8, FALSE), ""))</f>
        <v>6.37</v>
      </c>
      <c r="I12" s="153">
        <f>IF(ISBLANK(A12), "", IFERROR(VLOOKUP(A12, STOCKS!A:W, 9, FALSE), ""))</f>
        <v>1</v>
      </c>
      <c r="J12" s="153">
        <f>IF(ISBLANK(A12), "", IFERROR(VLOOKUP(A12, STOCKS!A:W, 10, FALSE), ""))</f>
        <v>3379</v>
      </c>
      <c r="K12" s="153">
        <f>IF(ISBLANK(A12), "", IFERROR(VLOOKUP(A12, STOCKS!A:W, 11, FALSE), ""))</f>
        <v>5</v>
      </c>
      <c r="L12" s="153">
        <f>IF(ISBLANK(A12), "", IFERROR(VLOOKUP(A12, STOCKS!A:W, 12, FALSE), ""))</f>
        <v>47.72</v>
      </c>
      <c r="M12" s="153">
        <f>IF(ISBLANK(A12), "", IFERROR(VLOOKUP(A12, STOCKS!A:W, 13, FALSE), ""))</f>
        <v>45.71</v>
      </c>
      <c r="N12" s="153">
        <f>IF(ISBLANK(A12), "", IFERROR(VLOOKUP(A12, STOCKS!A:W, 14, FALSE), ""))</f>
        <v>43.71</v>
      </c>
      <c r="O12" s="153">
        <f>IF(ISBLANK(A12), "", IFERROR(VLOOKUP(A12, STOCKS!A:W, 15, FALSE), ""))</f>
        <v>438</v>
      </c>
      <c r="P12" s="153" t="str">
        <f>IF(ISBLANK(A12), "", IFERROR(VLOOKUP(A12, STOCKS!A:W, 16, FALSE), ""))</f>
        <v>'+++++</v>
      </c>
      <c r="Q12" s="153">
        <f>IF(ISBLANK(A12), "", IFERROR(VLOOKUP(A12, STOCKS!A:W, 17, FALSE), ""))</f>
        <v>0</v>
      </c>
      <c r="R12" s="153">
        <f>IF(ISBLANK(A12), "", IFERROR(VLOOKUP(A12, STOCKS!A:W, 18, FALSE), ""))</f>
        <v>2</v>
      </c>
      <c r="S12" s="153">
        <f>IF(ISBLANK(A12), "", IFERROR(VLOOKUP(A12, STOCKS!A:W, 19, FALSE), ""))</f>
        <v>1176</v>
      </c>
      <c r="T12" s="153">
        <f>IF(ISBLANK(A12), "", IFERROR(VLOOKUP(A12, STOCKS!A:W, 20, FALSE), ""))</f>
        <v>34.8</v>
      </c>
      <c r="U12" s="164">
        <f>IF(ISBLANK(A12), "", IFERROR(VLOOKUP(A12, STOCKS!A:W, 21, FALSE), ""))</f>
        <v>46132</v>
      </c>
      <c r="V12" s="158" t="str">
        <f>IF(ISBLANK(A12), "", IFERROR(VLOOKUP(A12, STOCKS!A:W, 22, FALSE), ""))</f>
        <v/>
      </c>
      <c r="W12" s="160"/>
      <c r="X12" s="160"/>
      <c r="Y12" s="160"/>
      <c r="Z12" s="160"/>
      <c r="AA12" s="161"/>
    </row>
    <row r="13">
      <c r="A13" s="171" t="s">
        <v>3319</v>
      </c>
      <c r="B13" s="153" t="str">
        <f>IF(ISBLANK(A13), "", IFERROR(VLOOKUP(A13, STOCKS!A:W, 2, FALSE), ""))</f>
        <v>凱衛</v>
      </c>
      <c r="C13" s="153" t="str">
        <f>IF(ISBLANK(A13), "", IFERROR(VLOOKUP(A13, STOCKS!A:W, 3, FALSE), ""))</f>
        <v>資訊服務業</v>
      </c>
      <c r="D13" s="153">
        <f>IF(ISBLANK(A13), "", IFERROR(VLOOKUP(A13, STOCKS!A:W, 4, FALSE), ""))</f>
        <v>37.15</v>
      </c>
      <c r="E13" s="153">
        <f>IF(ISBLANK(A13), "", IFERROR(VLOOKUP(A13, STOCKS!A:W, 5, FALSE), ""))</f>
        <v>-1.95</v>
      </c>
      <c r="F13" s="153">
        <f>IF(ISBLANK(A13), "", IFERROR(VLOOKUP(A13, STOCKS!A:W, 6, FALSE), ""))</f>
        <v>-4.99</v>
      </c>
      <c r="G13" s="153" t="str">
        <f>IF(ISBLANK(A13), "", IFERROR(VLOOKUP(A13, STOCKS!A:W, 7, FALSE), ""))</f>
        <v>'++---</v>
      </c>
      <c r="H13" s="153">
        <f>IF(ISBLANK(A13), "", IFERROR(VLOOKUP(A13, STOCKS!A:W, 8, FALSE), ""))</f>
        <v>-4.21</v>
      </c>
      <c r="I13" s="153">
        <f>IF(ISBLANK(A13), "", IFERROR(VLOOKUP(A13, STOCKS!A:W, 9, FALSE), ""))</f>
        <v>0</v>
      </c>
      <c r="J13" s="153">
        <f>IF(ISBLANK(A13), "", IFERROR(VLOOKUP(A13, STOCKS!A:W, 10, FALSE), ""))</f>
        <v>237</v>
      </c>
      <c r="K13" s="153">
        <f>IF(ISBLANK(A13), "", IFERROR(VLOOKUP(A13, STOCKS!A:W, 11, FALSE), ""))</f>
        <v>0.61</v>
      </c>
      <c r="L13" s="153">
        <f>IF(ISBLANK(A13), "", IFERROR(VLOOKUP(A13, STOCKS!A:W, 12, FALSE), ""))</f>
        <v>38.86</v>
      </c>
      <c r="M13" s="153">
        <f>IF(ISBLANK(A13), "", IFERROR(VLOOKUP(A13, STOCKS!A:W, 13, FALSE), ""))</f>
        <v>38.87</v>
      </c>
      <c r="N13" s="153">
        <f>IF(ISBLANK(A13), "", IFERROR(VLOOKUP(A13, STOCKS!A:W, 14, FALSE), ""))</f>
        <v>39.08</v>
      </c>
      <c r="O13" s="153">
        <f>IF(ISBLANK(A13), "", IFERROR(VLOOKUP(A13, STOCKS!A:W, 15, FALSE), ""))</f>
        <v>-102</v>
      </c>
      <c r="P13" s="153" t="str">
        <f>IF(ISBLANK(A13), "", IFERROR(VLOOKUP(A13, STOCKS!A:W, 16, FALSE), ""))</f>
        <v>'-----</v>
      </c>
      <c r="Q13" s="153">
        <f>IF(ISBLANK(A13), "", IFERROR(VLOOKUP(A13, STOCKS!A:W, 17, FALSE), ""))</f>
        <v>0</v>
      </c>
      <c r="R13" s="153">
        <f>IF(ISBLANK(A13), "", IFERROR(VLOOKUP(A13, STOCKS!A:W, 18, FALSE), ""))</f>
        <v>0</v>
      </c>
      <c r="S13" s="153">
        <f>IF(ISBLANK(A13), "", IFERROR(VLOOKUP(A13, STOCKS!A:W, 19, FALSE), ""))</f>
        <v>29</v>
      </c>
      <c r="T13" s="153">
        <f>IF(ISBLANK(A13), "", IFERROR(VLOOKUP(A13, STOCKS!A:W, 20, FALSE), ""))</f>
        <v>12.24</v>
      </c>
      <c r="U13" s="164">
        <f>IF(ISBLANK(A13), "", IFERROR(VLOOKUP(A13, STOCKS!A:W, 21, FALSE), ""))</f>
        <v>46132</v>
      </c>
      <c r="V13" s="158" t="str">
        <f>IF(ISBLANK(A13), "", IFERROR(VLOOKUP(A13, STOCKS!A:W, 22, FALSE), ""))</f>
        <v/>
      </c>
      <c r="W13" s="160"/>
      <c r="X13" s="160"/>
      <c r="Y13" s="160"/>
      <c r="Z13" s="160"/>
      <c r="AA13" s="161"/>
    </row>
    <row r="14">
      <c r="A14" s="171" t="s">
        <v>2899</v>
      </c>
      <c r="B14" s="153" t="str">
        <f>IF(ISBLANK(A14), "", IFERROR(VLOOKUP(A14, STOCKS!A:W, 2, FALSE), ""))</f>
        <v>三晃</v>
      </c>
      <c r="C14" s="153" t="str">
        <f>IF(ISBLANK(A14), "", IFERROR(VLOOKUP(A14, STOCKS!A:W, 3, FALSE), ""))</f>
        <v>化學工業</v>
      </c>
      <c r="D14" s="153">
        <f>IF(ISBLANK(A14), "", IFERROR(VLOOKUP(A14, STOCKS!A:W, 4, FALSE), ""))</f>
        <v>22.55</v>
      </c>
      <c r="E14" s="153">
        <f>IF(ISBLANK(A14), "", IFERROR(VLOOKUP(A14, STOCKS!A:W, 5, FALSE), ""))</f>
        <v>2.05</v>
      </c>
      <c r="F14" s="153">
        <f>IF(ISBLANK(A14), "", IFERROR(VLOOKUP(A14, STOCKS!A:W, 6, FALSE), ""))</f>
        <v>10</v>
      </c>
      <c r="G14" s="153" t="str">
        <f>IF(ISBLANK(A14), "", IFERROR(VLOOKUP(A14, STOCKS!A:W, 7, FALSE), ""))</f>
        <v>'+--++</v>
      </c>
      <c r="H14" s="153">
        <f>IF(ISBLANK(A14), "", IFERROR(VLOOKUP(A14, STOCKS!A:W, 8, FALSE), ""))</f>
        <v>22.94</v>
      </c>
      <c r="I14" s="153">
        <f>IF(ISBLANK(A14), "", IFERROR(VLOOKUP(A14, STOCKS!A:W, 9, FALSE), ""))</f>
        <v>3</v>
      </c>
      <c r="J14" s="153">
        <f>IF(ISBLANK(A14), "", IFERROR(VLOOKUP(A14, STOCKS!A:W, 10, FALSE), ""))</f>
        <v>6786</v>
      </c>
      <c r="K14" s="153">
        <f>IF(ISBLANK(A14), "", IFERROR(VLOOKUP(A14, STOCKS!A:W, 11, FALSE), ""))</f>
        <v>3.67</v>
      </c>
      <c r="L14" s="153">
        <f>IF(ISBLANK(A14), "", IFERROR(VLOOKUP(A14, STOCKS!A:W, 12, FALSE), ""))</f>
        <v>20.2</v>
      </c>
      <c r="M14" s="153">
        <f>IF(ISBLANK(A14), "", IFERROR(VLOOKUP(A14, STOCKS!A:W, 13, FALSE), ""))</f>
        <v>18.86</v>
      </c>
      <c r="N14" s="153">
        <f>IF(ISBLANK(A14), "", IFERROR(VLOOKUP(A14, STOCKS!A:W, 14, FALSE), ""))</f>
        <v>18.47</v>
      </c>
      <c r="O14" s="153">
        <f>IF(ISBLANK(A14), "", IFERROR(VLOOKUP(A14, STOCKS!A:W, 15, FALSE), ""))</f>
        <v>640</v>
      </c>
      <c r="P14" s="153" t="str">
        <f>IF(ISBLANK(A14), "", IFERROR(VLOOKUP(A14, STOCKS!A:W, 16, FALSE), ""))</f>
        <v>'++-++</v>
      </c>
      <c r="Q14" s="153">
        <f>IF(ISBLANK(A14), "", IFERROR(VLOOKUP(A14, STOCKS!A:W, 17, FALSE), ""))</f>
        <v>0</v>
      </c>
      <c r="R14" s="153">
        <f>IF(ISBLANK(A14), "", IFERROR(VLOOKUP(A14, STOCKS!A:W, 18, FALSE), ""))</f>
        <v>41</v>
      </c>
      <c r="S14" s="153">
        <f>IF(ISBLANK(A14), "", IFERROR(VLOOKUP(A14, STOCKS!A:W, 19, FALSE), ""))</f>
        <v>0</v>
      </c>
      <c r="T14" s="153">
        <f>IF(ISBLANK(A14), "", IFERROR(VLOOKUP(A14, STOCKS!A:W, 20, FALSE), ""))</f>
        <v>0</v>
      </c>
      <c r="U14" s="164">
        <f>IF(ISBLANK(A14), "", IFERROR(VLOOKUP(A14, STOCKS!A:W, 21, FALSE), ""))</f>
        <v>46132</v>
      </c>
      <c r="V14" s="158" t="str">
        <f>IF(ISBLANK(A14), "", IFERROR(VLOOKUP(A14, STOCKS!A:W, 22, FALSE), ""))</f>
        <v/>
      </c>
      <c r="W14" s="160"/>
      <c r="X14" s="160"/>
      <c r="Y14" s="160"/>
      <c r="Z14" s="160"/>
      <c r="AA14" s="161"/>
    </row>
    <row r="15">
      <c r="A15" s="171" t="s">
        <v>2640</v>
      </c>
      <c r="B15" s="153" t="str">
        <f>IF(ISBLANK(A15), "", IFERROR(VLOOKUP(A15, STOCKS!A:W, 2, FALSE), ""))</f>
        <v>邁達特</v>
      </c>
      <c r="C15" s="153" t="str">
        <f>IF(ISBLANK(A15), "", IFERROR(VLOOKUP(A15, STOCKS!A:W, 3, FALSE), ""))</f>
        <v>資訊服務業</v>
      </c>
      <c r="D15" s="153">
        <f>IF(ISBLANK(A15), "", IFERROR(VLOOKUP(A15, STOCKS!A:W, 4, FALSE), ""))</f>
        <v>47.9</v>
      </c>
      <c r="E15" s="153">
        <f>IF(ISBLANK(A15), "", IFERROR(VLOOKUP(A15, STOCKS!A:W, 5, FALSE), ""))</f>
        <v>-0.15</v>
      </c>
      <c r="F15" s="153">
        <f>IF(ISBLANK(A15), "", IFERROR(VLOOKUP(A15, STOCKS!A:W, 6, FALSE), ""))</f>
        <v>-0.31</v>
      </c>
      <c r="G15" s="153" t="str">
        <f>IF(ISBLANK(A15), "", IFERROR(VLOOKUP(A15, STOCKS!A:W, 7, FALSE), ""))</f>
        <v>'++++-</v>
      </c>
      <c r="H15" s="153">
        <f>IF(ISBLANK(A15), "", IFERROR(VLOOKUP(A15, STOCKS!A:W, 8, FALSE), ""))</f>
        <v>3.86</v>
      </c>
      <c r="I15" s="153">
        <f>IF(ISBLANK(A15), "", IFERROR(VLOOKUP(A15, STOCKS!A:W, 9, FALSE), ""))</f>
        <v>0</v>
      </c>
      <c r="J15" s="153">
        <f>IF(ISBLANK(A15), "", IFERROR(VLOOKUP(A15, STOCKS!A:W, 10, FALSE), ""))</f>
        <v>548</v>
      </c>
      <c r="K15" s="153">
        <f>IF(ISBLANK(A15), "", IFERROR(VLOOKUP(A15, STOCKS!A:W, 11, FALSE), ""))</f>
        <v>0.29</v>
      </c>
      <c r="L15" s="153">
        <f>IF(ISBLANK(A15), "", IFERROR(VLOOKUP(A15, STOCKS!A:W, 12, FALSE), ""))</f>
        <v>47.47</v>
      </c>
      <c r="M15" s="153">
        <f>IF(ISBLANK(A15), "", IFERROR(VLOOKUP(A15, STOCKS!A:W, 13, FALSE), ""))</f>
        <v>46.89</v>
      </c>
      <c r="N15" s="153">
        <f>IF(ISBLANK(A15), "", IFERROR(VLOOKUP(A15, STOCKS!A:W, 14, FALSE), ""))</f>
        <v>45.67</v>
      </c>
      <c r="O15" s="153">
        <f>IF(ISBLANK(A15), "", IFERROR(VLOOKUP(A15, STOCKS!A:W, 15, FALSE), ""))</f>
        <v>78</v>
      </c>
      <c r="P15" s="153" t="str">
        <f>IF(ISBLANK(A15), "", IFERROR(VLOOKUP(A15, STOCKS!A:W, 16, FALSE), ""))</f>
        <v>'+++++</v>
      </c>
      <c r="Q15" s="153">
        <f>IF(ISBLANK(A15), "", IFERROR(VLOOKUP(A15, STOCKS!A:W, 17, FALSE), ""))</f>
        <v>0</v>
      </c>
      <c r="R15" s="153">
        <f>IF(ISBLANK(A15), "", IFERROR(VLOOKUP(A15, STOCKS!A:W, 18, FALSE), ""))</f>
        <v>-8</v>
      </c>
      <c r="S15" s="153">
        <f>IF(ISBLANK(A15), "", IFERROR(VLOOKUP(A15, STOCKS!A:W, 19, FALSE), ""))</f>
        <v>126</v>
      </c>
      <c r="T15" s="153">
        <f>IF(ISBLANK(A15), "", IFERROR(VLOOKUP(A15, STOCKS!A:W, 20, FALSE), ""))</f>
        <v>22.99</v>
      </c>
      <c r="U15" s="164">
        <f>IF(ISBLANK(A15), "", IFERROR(VLOOKUP(A15, STOCKS!A:W, 21, FALSE), ""))</f>
        <v>46132</v>
      </c>
      <c r="V15" s="158" t="str">
        <f>IF(ISBLANK(A15), "", IFERROR(VLOOKUP(A15, STOCKS!A:W, 22, FALSE), ""))</f>
        <v/>
      </c>
      <c r="W15" s="160"/>
      <c r="X15" s="160"/>
      <c r="Y15" s="160"/>
      <c r="Z15" s="160"/>
      <c r="AA15" s="161"/>
    </row>
    <row r="16">
      <c r="A16" s="171" t="s">
        <v>4323</v>
      </c>
      <c r="B16" s="153" t="str">
        <f>IF(ISBLANK(A16), "", IFERROR(VLOOKUP(A16, STOCKS!A:W, 2, FALSE), ""))</f>
        <v>景碩</v>
      </c>
      <c r="C16" s="153" t="str">
        <f>IF(ISBLANK(A16), "", IFERROR(VLOOKUP(A16, STOCKS!A:W, 3, FALSE), ""))</f>
        <v>半導體業</v>
      </c>
      <c r="D16" s="153">
        <f>IF(ISBLANK(A16), "", IFERROR(VLOOKUP(A16, STOCKS!A:W, 4, FALSE), ""))</f>
        <v>430.5</v>
      </c>
      <c r="E16" s="153">
        <f>IF(ISBLANK(A16), "", IFERROR(VLOOKUP(A16, STOCKS!A:W, 5, FALSE), ""))</f>
        <v>39</v>
      </c>
      <c r="F16" s="153">
        <f>IF(ISBLANK(A16), "", IFERROR(VLOOKUP(A16, STOCKS!A:W, 6, FALSE), ""))</f>
        <v>9.96</v>
      </c>
      <c r="G16" s="153" t="str">
        <f>IF(ISBLANK(A16), "", IFERROR(VLOOKUP(A16, STOCKS!A:W, 7, FALSE), ""))</f>
        <v>'+++-+</v>
      </c>
      <c r="H16" s="153">
        <f>IF(ISBLANK(A16), "", IFERROR(VLOOKUP(A16, STOCKS!A:W, 8, FALSE), ""))</f>
        <v>16.66</v>
      </c>
      <c r="I16" s="153">
        <f>IF(ISBLANK(A16), "", IFERROR(VLOOKUP(A16, STOCKS!A:W, 9, FALSE), ""))</f>
        <v>3</v>
      </c>
      <c r="J16" s="153">
        <f>IF(ISBLANK(A16), "", IFERROR(VLOOKUP(A16, STOCKS!A:W, 10, FALSE), ""))</f>
        <v>33909</v>
      </c>
      <c r="K16" s="153">
        <f>IF(ISBLANK(A16), "", IFERROR(VLOOKUP(A16, STOCKS!A:W, 11, FALSE), ""))</f>
        <v>6.44</v>
      </c>
      <c r="L16" s="153">
        <f>IF(ISBLANK(A16), "", IFERROR(VLOOKUP(A16, STOCKS!A:W, 12, FALSE), ""))</f>
        <v>394</v>
      </c>
      <c r="M16" s="153">
        <f>IF(ISBLANK(A16), "", IFERROR(VLOOKUP(A16, STOCKS!A:W, 13, FALSE), ""))</f>
        <v>385.7</v>
      </c>
      <c r="N16" s="153">
        <f>IF(ISBLANK(A16), "", IFERROR(VLOOKUP(A16, STOCKS!A:W, 14, FALSE), ""))</f>
        <v>364.3</v>
      </c>
      <c r="O16" s="153">
        <f>IF(ISBLANK(A16), "", IFERROR(VLOOKUP(A16, STOCKS!A:W, 15, FALSE), ""))</f>
        <v>4063</v>
      </c>
      <c r="P16" s="153" t="str">
        <f>IF(ISBLANK(A16), "", IFERROR(VLOOKUP(A16, STOCKS!A:W, 16, FALSE), ""))</f>
        <v>'++--+</v>
      </c>
      <c r="Q16" s="153">
        <f>IF(ISBLANK(A16), "", IFERROR(VLOOKUP(A16, STOCKS!A:W, 17, FALSE), ""))</f>
        <v>0</v>
      </c>
      <c r="R16" s="153">
        <f>IF(ISBLANK(A16), "", IFERROR(VLOOKUP(A16, STOCKS!A:W, 18, FALSE), ""))</f>
        <v>571</v>
      </c>
      <c r="S16" s="153">
        <f>IF(ISBLANK(A16), "", IFERROR(VLOOKUP(A16, STOCKS!A:W, 19, FALSE), ""))</f>
        <v>14946</v>
      </c>
      <c r="T16" s="153">
        <f>IF(ISBLANK(A16), "", IFERROR(VLOOKUP(A16, STOCKS!A:W, 20, FALSE), ""))</f>
        <v>44.08</v>
      </c>
      <c r="U16" s="164">
        <f>IF(ISBLANK(A16), "", IFERROR(VLOOKUP(A16, STOCKS!A:W, 21, FALSE), ""))</f>
        <v>46132</v>
      </c>
      <c r="V16" s="158" t="str">
        <f>IF(ISBLANK(A16), "", IFERROR(VLOOKUP(A16, STOCKS!A:W, 22, FALSE), ""))</f>
        <v/>
      </c>
      <c r="W16" s="160"/>
      <c r="X16" s="160"/>
      <c r="Y16" s="160"/>
      <c r="Z16" s="160"/>
      <c r="AA16" s="161"/>
    </row>
    <row r="17">
      <c r="A17" s="171" t="s">
        <v>794</v>
      </c>
      <c r="B17" s="153" t="str">
        <f>IF(ISBLANK(A17), "", IFERROR(VLOOKUP(A17, STOCKS!A:W, 2, FALSE), ""))</f>
        <v>鈞寶</v>
      </c>
      <c r="C17" s="153" t="str">
        <f>IF(ISBLANK(A17), "", IFERROR(VLOOKUP(A17, STOCKS!A:W, 3, FALSE), ""))</f>
        <v>電子零組件業</v>
      </c>
      <c r="D17" s="153">
        <f>IF(ISBLANK(A17), "", IFERROR(VLOOKUP(A17, STOCKS!A:W, 4, FALSE), ""))</f>
        <v>49.8</v>
      </c>
      <c r="E17" s="153">
        <f>IF(ISBLANK(A17), "", IFERROR(VLOOKUP(A17, STOCKS!A:W, 5, FALSE), ""))</f>
        <v>-0.8</v>
      </c>
      <c r="F17" s="153">
        <f>IF(ISBLANK(A17), "", IFERROR(VLOOKUP(A17, STOCKS!A:W, 6, FALSE), ""))</f>
        <v>-1.58</v>
      </c>
      <c r="G17" s="153" t="str">
        <f>IF(ISBLANK(A17), "", IFERROR(VLOOKUP(A17, STOCKS!A:W, 7, FALSE), ""))</f>
        <v>'--+--</v>
      </c>
      <c r="H17" s="153">
        <f>IF(ISBLANK(A17), "", IFERROR(VLOOKUP(A17, STOCKS!A:W, 8, FALSE), ""))</f>
        <v>-0.62</v>
      </c>
      <c r="I17" s="153">
        <f>IF(ISBLANK(A17), "", IFERROR(VLOOKUP(A17, STOCKS!A:W, 9, FALSE), ""))</f>
        <v>1</v>
      </c>
      <c r="J17" s="153">
        <f>IF(ISBLANK(A17), "", IFERROR(VLOOKUP(A17, STOCKS!A:W, 10, FALSE), ""))</f>
        <v>1906</v>
      </c>
      <c r="K17" s="153">
        <f>IF(ISBLANK(A17), "", IFERROR(VLOOKUP(A17, STOCKS!A:W, 11, FALSE), ""))</f>
        <v>2.17</v>
      </c>
      <c r="L17" s="153">
        <f>IF(ISBLANK(A17), "", IFERROR(VLOOKUP(A17, STOCKS!A:W, 12, FALSE), ""))</f>
        <v>50.3</v>
      </c>
      <c r="M17" s="153">
        <f>IF(ISBLANK(A17), "", IFERROR(VLOOKUP(A17, STOCKS!A:W, 13, FALSE), ""))</f>
        <v>47.7</v>
      </c>
      <c r="N17" s="153">
        <f>IF(ISBLANK(A17), "", IFERROR(VLOOKUP(A17, STOCKS!A:W, 14, FALSE), ""))</f>
        <v>46.02</v>
      </c>
      <c r="O17" s="153">
        <f>IF(ISBLANK(A17), "", IFERROR(VLOOKUP(A17, STOCKS!A:W, 15, FALSE), ""))</f>
        <v>80</v>
      </c>
      <c r="P17" s="153" t="str">
        <f>IF(ISBLANK(A17), "", IFERROR(VLOOKUP(A17, STOCKS!A:W, 16, FALSE), ""))</f>
        <v>'--+-+</v>
      </c>
      <c r="Q17" s="153">
        <f>IF(ISBLANK(A17), "", IFERROR(VLOOKUP(A17, STOCKS!A:W, 17, FALSE), ""))</f>
        <v>0</v>
      </c>
      <c r="R17" s="153">
        <f>IF(ISBLANK(A17), "", IFERROR(VLOOKUP(A17, STOCKS!A:W, 18, FALSE), ""))</f>
        <v>0</v>
      </c>
      <c r="S17" s="153">
        <f>IF(ISBLANK(A17), "", IFERROR(VLOOKUP(A17, STOCKS!A:W, 19, FALSE), ""))</f>
        <v>843</v>
      </c>
      <c r="T17" s="153">
        <f>IF(ISBLANK(A17), "", IFERROR(VLOOKUP(A17, STOCKS!A:W, 20, FALSE), ""))</f>
        <v>44.23</v>
      </c>
      <c r="U17" s="164">
        <f>IF(ISBLANK(A17), "", IFERROR(VLOOKUP(A17, STOCKS!A:W, 21, FALSE), ""))</f>
        <v>46132</v>
      </c>
      <c r="V17" s="158" t="str">
        <f>IF(ISBLANK(A17), "", IFERROR(VLOOKUP(A17, STOCKS!A:W, 22, FALSE), ""))</f>
        <v/>
      </c>
      <c r="W17" s="160"/>
      <c r="X17" s="160"/>
      <c r="Y17" s="160"/>
      <c r="Z17" s="160"/>
      <c r="AA17" s="161"/>
    </row>
    <row r="18">
      <c r="A18" s="171" t="s">
        <v>3110</v>
      </c>
      <c r="B18" s="153" t="str">
        <f>IF(ISBLANK(A18), "", IFERROR(VLOOKUP(A18, STOCKS!A:W, 2, FALSE), ""))</f>
        <v>立碁</v>
      </c>
      <c r="C18" s="153" t="str">
        <f>IF(ISBLANK(A18), "", IFERROR(VLOOKUP(A18, STOCKS!A:W, 3, FALSE), ""))</f>
        <v>光電業</v>
      </c>
      <c r="D18" s="153">
        <f>IF(ISBLANK(A18), "", IFERROR(VLOOKUP(A18, STOCKS!A:W, 4, FALSE), ""))</f>
        <v>77.6</v>
      </c>
      <c r="E18" s="153">
        <f>IF(ISBLANK(A18), "", IFERROR(VLOOKUP(A18, STOCKS!A:W, 5, FALSE), ""))</f>
        <v>-1.6</v>
      </c>
      <c r="F18" s="153">
        <f>IF(ISBLANK(A18), "", IFERROR(VLOOKUP(A18, STOCKS!A:W, 6, FALSE), ""))</f>
        <v>-2.02</v>
      </c>
      <c r="G18" s="153" t="str">
        <f>IF(ISBLANK(A18), "", IFERROR(VLOOKUP(A18, STOCKS!A:W, 7, FALSE), ""))</f>
        <v>'++++-</v>
      </c>
      <c r="H18" s="153">
        <f>IF(ISBLANK(A18), "", IFERROR(VLOOKUP(A18, STOCKS!A:W, 8, FALSE), ""))</f>
        <v>15.42</v>
      </c>
      <c r="I18" s="153">
        <f>IF(ISBLANK(A18), "", IFERROR(VLOOKUP(A18, STOCKS!A:W, 9, FALSE), ""))</f>
        <v>1</v>
      </c>
      <c r="J18" s="153">
        <f>IF(ISBLANK(A18), "", IFERROR(VLOOKUP(A18, STOCKS!A:W, 10, FALSE), ""))</f>
        <v>30383</v>
      </c>
      <c r="K18" s="153">
        <f>IF(ISBLANK(A18), "", IFERROR(VLOOKUP(A18, STOCKS!A:W, 11, FALSE), ""))</f>
        <v>27.85</v>
      </c>
      <c r="L18" s="153">
        <f>IF(ISBLANK(A18), "", IFERROR(VLOOKUP(A18, STOCKS!A:W, 12, FALSE), ""))</f>
        <v>73.64</v>
      </c>
      <c r="M18" s="153">
        <f>IF(ISBLANK(A18), "", IFERROR(VLOOKUP(A18, STOCKS!A:W, 13, FALSE), ""))</f>
        <v>68.28</v>
      </c>
      <c r="N18" s="153">
        <f>IF(ISBLANK(A18), "", IFERROR(VLOOKUP(A18, STOCKS!A:W, 14, FALSE), ""))</f>
        <v>64.87</v>
      </c>
      <c r="O18" s="153">
        <f>IF(ISBLANK(A18), "", IFERROR(VLOOKUP(A18, STOCKS!A:W, 15, FALSE), ""))</f>
        <v>-3246</v>
      </c>
      <c r="P18" s="153" t="str">
        <f>IF(ISBLANK(A18), "", IFERROR(VLOOKUP(A18, STOCKS!A:W, 16, FALSE), ""))</f>
        <v>'++++-</v>
      </c>
      <c r="Q18" s="153">
        <f>IF(ISBLANK(A18), "", IFERROR(VLOOKUP(A18, STOCKS!A:W, 17, FALSE), ""))</f>
        <v>0</v>
      </c>
      <c r="R18" s="153">
        <f>IF(ISBLANK(A18), "", IFERROR(VLOOKUP(A18, STOCKS!A:W, 18, FALSE), ""))</f>
        <v>427</v>
      </c>
      <c r="S18" s="153">
        <f>IF(ISBLANK(A18), "", IFERROR(VLOOKUP(A18, STOCKS!A:W, 19, FALSE), ""))</f>
        <v>17336</v>
      </c>
      <c r="T18" s="153">
        <f>IF(ISBLANK(A18), "", IFERROR(VLOOKUP(A18, STOCKS!A:W, 20, FALSE), ""))</f>
        <v>57.06</v>
      </c>
      <c r="U18" s="164">
        <f>IF(ISBLANK(A18), "", IFERROR(VLOOKUP(A18, STOCKS!A:W, 21, FALSE), ""))</f>
        <v>46132</v>
      </c>
      <c r="V18" s="158" t="str">
        <f>IF(ISBLANK(A18), "", IFERROR(VLOOKUP(A18, STOCKS!A:W, 22, FALSE), ""))</f>
        <v/>
      </c>
      <c r="W18" s="160"/>
      <c r="X18" s="160"/>
      <c r="Y18" s="160"/>
      <c r="Z18" s="160"/>
      <c r="AA18" s="161"/>
    </row>
    <row r="19">
      <c r="A19" s="171" t="s">
        <v>652</v>
      </c>
      <c r="B19" s="153" t="str">
        <f>IF(ISBLANK(A19), "", IFERROR(VLOOKUP(A19, STOCKS!A:W, 2, FALSE), ""))</f>
        <v>寶一</v>
      </c>
      <c r="C19" s="153" t="str">
        <f>IF(ISBLANK(A19), "", IFERROR(VLOOKUP(A19, STOCKS!A:W, 3, FALSE), ""))</f>
        <v>電機機械</v>
      </c>
      <c r="D19" s="153">
        <f>IF(ISBLANK(A19), "", IFERROR(VLOOKUP(A19, STOCKS!A:W, 4, FALSE), ""))</f>
        <v>37.85</v>
      </c>
      <c r="E19" s="153">
        <f>IF(ISBLANK(A19), "", IFERROR(VLOOKUP(A19, STOCKS!A:W, 5, FALSE), ""))</f>
        <v>0</v>
      </c>
      <c r="F19" s="153">
        <f>IF(ISBLANK(A19), "", IFERROR(VLOOKUP(A19, STOCKS!A:W, 6, FALSE), ""))</f>
        <v>0</v>
      </c>
      <c r="G19" s="153" t="str">
        <f>IF(ISBLANK(A19), "", IFERROR(VLOOKUP(A19, STOCKS!A:W, 7, FALSE), ""))</f>
        <v>'++++-</v>
      </c>
      <c r="H19" s="153">
        <f>IF(ISBLANK(A19), "", IFERROR(VLOOKUP(A19, STOCKS!A:W, 8, FALSE), ""))</f>
        <v>9.45</v>
      </c>
      <c r="I19" s="153">
        <f>IF(ISBLANK(A19), "", IFERROR(VLOOKUP(A19, STOCKS!A:W, 9, FALSE), ""))</f>
        <v>0</v>
      </c>
      <c r="J19" s="153">
        <f>IF(ISBLANK(A19), "", IFERROR(VLOOKUP(A19, STOCKS!A:W, 10, FALSE), ""))</f>
        <v>565</v>
      </c>
      <c r="K19" s="153">
        <f>IF(ISBLANK(A19), "", IFERROR(VLOOKUP(A19, STOCKS!A:W, 11, FALSE), ""))</f>
        <v>0.82</v>
      </c>
      <c r="L19" s="153">
        <f>IF(ISBLANK(A19), "", IFERROR(VLOOKUP(A19, STOCKS!A:W, 12, FALSE), ""))</f>
        <v>36.89</v>
      </c>
      <c r="M19" s="153">
        <f>IF(ISBLANK(A19), "", IFERROR(VLOOKUP(A19, STOCKS!A:W, 13, FALSE), ""))</f>
        <v>35.61</v>
      </c>
      <c r="N19" s="153">
        <f>IF(ISBLANK(A19), "", IFERROR(VLOOKUP(A19, STOCKS!A:W, 14, FALSE), ""))</f>
        <v>35.82</v>
      </c>
      <c r="O19" s="153">
        <f>IF(ISBLANK(A19), "", IFERROR(VLOOKUP(A19, STOCKS!A:W, 15, FALSE), ""))</f>
        <v>61</v>
      </c>
      <c r="P19" s="153" t="str">
        <f>IF(ISBLANK(A19), "", IFERROR(VLOOKUP(A19, STOCKS!A:W, 16, FALSE), ""))</f>
        <v>'++-++</v>
      </c>
      <c r="Q19" s="153">
        <f>IF(ISBLANK(A19), "", IFERROR(VLOOKUP(A19, STOCKS!A:W, 17, FALSE), ""))</f>
        <v>0</v>
      </c>
      <c r="R19" s="153">
        <f>IF(ISBLANK(A19), "", IFERROR(VLOOKUP(A19, STOCKS!A:W, 18, FALSE), ""))</f>
        <v>0</v>
      </c>
      <c r="S19" s="153">
        <f>IF(ISBLANK(A19), "", IFERROR(VLOOKUP(A19, STOCKS!A:W, 19, FALSE), ""))</f>
        <v>134</v>
      </c>
      <c r="T19" s="153">
        <f>IF(ISBLANK(A19), "", IFERROR(VLOOKUP(A19, STOCKS!A:W, 20, FALSE), ""))</f>
        <v>23.72</v>
      </c>
      <c r="U19" s="164">
        <f>IF(ISBLANK(A19), "", IFERROR(VLOOKUP(A19, STOCKS!A:W, 21, FALSE), ""))</f>
        <v>46132</v>
      </c>
      <c r="V19" s="158" t="str">
        <f>IF(ISBLANK(A19), "", IFERROR(VLOOKUP(A19, STOCKS!A:W, 22, FALSE), ""))</f>
        <v/>
      </c>
      <c r="W19" s="160"/>
      <c r="X19" s="160"/>
      <c r="Y19" s="160"/>
      <c r="Z19" s="160"/>
      <c r="AA19" s="161"/>
    </row>
    <row r="20">
      <c r="A20" s="171" t="s">
        <v>2987</v>
      </c>
      <c r="B20" s="153" t="str">
        <f>IF(ISBLANK(A20), "", IFERROR(VLOOKUP(A20, STOCKS!A:W, 2, FALSE), ""))</f>
        <v>南亞科</v>
      </c>
      <c r="C20" s="153" t="str">
        <f>IF(ISBLANK(A20), "", IFERROR(VLOOKUP(A20, STOCKS!A:W, 3, FALSE), ""))</f>
        <v>半導體業</v>
      </c>
      <c r="D20" s="153">
        <f>IF(ISBLANK(A20), "", IFERROR(VLOOKUP(A20, STOCKS!A:W, 4, FALSE), ""))</f>
        <v>207</v>
      </c>
      <c r="E20" s="153">
        <f>IF(ISBLANK(A20), "", IFERROR(VLOOKUP(A20, STOCKS!A:W, 5, FALSE), ""))</f>
        <v>-3</v>
      </c>
      <c r="F20" s="153">
        <f>IF(ISBLANK(A20), "", IFERROR(VLOOKUP(A20, STOCKS!A:W, 6, FALSE), ""))</f>
        <v>-1.43</v>
      </c>
      <c r="G20" s="153" t="str">
        <f>IF(ISBLANK(A20), "", IFERROR(VLOOKUP(A20, STOCKS!A:W, 7, FALSE), ""))</f>
        <v>'--+--</v>
      </c>
      <c r="H20" s="153">
        <f>IF(ISBLANK(A20), "", IFERROR(VLOOKUP(A20, STOCKS!A:W, 8, FALSE), ""))</f>
        <v>-8.42</v>
      </c>
      <c r="I20" s="153">
        <f>IF(ISBLANK(A20), "", IFERROR(VLOOKUP(A20, STOCKS!A:W, 9, FALSE), ""))</f>
        <v>0</v>
      </c>
      <c r="J20" s="153">
        <f>IF(ISBLANK(A20), "", IFERROR(VLOOKUP(A20, STOCKS!A:W, 10, FALSE), ""))</f>
        <v>68203</v>
      </c>
      <c r="K20" s="153">
        <f>IF(ISBLANK(A20), "", IFERROR(VLOOKUP(A20, STOCKS!A:W, 11, FALSE), ""))</f>
        <v>2.2</v>
      </c>
      <c r="L20" s="153">
        <f>IF(ISBLANK(A20), "", IFERROR(VLOOKUP(A20, STOCKS!A:W, 12, FALSE), ""))</f>
        <v>212.4</v>
      </c>
      <c r="M20" s="153">
        <f>IF(ISBLANK(A20), "", IFERROR(VLOOKUP(A20, STOCKS!A:W, 13, FALSE), ""))</f>
        <v>213.65</v>
      </c>
      <c r="N20" s="153">
        <f>IF(ISBLANK(A20), "", IFERROR(VLOOKUP(A20, STOCKS!A:W, 14, FALSE), ""))</f>
        <v>215.6</v>
      </c>
      <c r="O20" s="153">
        <f>IF(ISBLANK(A20), "", IFERROR(VLOOKUP(A20, STOCKS!A:W, 15, FALSE), ""))</f>
        <v>9127</v>
      </c>
      <c r="P20" s="153" t="str">
        <f>IF(ISBLANK(A20), "", IFERROR(VLOOKUP(A20, STOCKS!A:W, 16, FALSE), ""))</f>
        <v>'--+-+</v>
      </c>
      <c r="Q20" s="153">
        <f>IF(ISBLANK(A20), "", IFERROR(VLOOKUP(A20, STOCKS!A:W, 17, FALSE), ""))</f>
        <v>111</v>
      </c>
      <c r="R20" s="153">
        <f>IF(ISBLANK(A20), "", IFERROR(VLOOKUP(A20, STOCKS!A:W, 18, FALSE), ""))</f>
        <v>-587</v>
      </c>
      <c r="S20" s="153">
        <f>IF(ISBLANK(A20), "", IFERROR(VLOOKUP(A20, STOCKS!A:W, 19, FALSE), ""))</f>
        <v>36121</v>
      </c>
      <c r="T20" s="153">
        <f>IF(ISBLANK(A20), "", IFERROR(VLOOKUP(A20, STOCKS!A:W, 20, FALSE), ""))</f>
        <v>52.96</v>
      </c>
      <c r="U20" s="164">
        <f>IF(ISBLANK(A20), "", IFERROR(VLOOKUP(A20, STOCKS!A:W, 21, FALSE), ""))</f>
        <v>46132</v>
      </c>
      <c r="V20" s="158" t="str">
        <f>IF(ISBLANK(A20), "", IFERROR(VLOOKUP(A20, STOCKS!A:W, 22, FALSE), ""))</f>
        <v/>
      </c>
      <c r="W20" s="160"/>
      <c r="X20" s="160"/>
      <c r="Y20" s="160"/>
      <c r="Z20" s="160"/>
      <c r="AA20" s="161"/>
    </row>
    <row r="21">
      <c r="A21" s="171" t="s">
        <v>2161</v>
      </c>
      <c r="B21" s="153" t="str">
        <f>IF(ISBLANK(A21), "", IFERROR(VLOOKUP(A21, STOCKS!A:W, 2, FALSE), ""))</f>
        <v>凌航</v>
      </c>
      <c r="C21" s="153" t="str">
        <f>IF(ISBLANK(A21), "", IFERROR(VLOOKUP(A21, STOCKS!A:W, 3, FALSE), ""))</f>
        <v>半導體業</v>
      </c>
      <c r="D21" s="153">
        <f>IF(ISBLANK(A21), "", IFERROR(VLOOKUP(A21, STOCKS!A:W, 4, FALSE), ""))</f>
        <v>113</v>
      </c>
      <c r="E21" s="153">
        <f>IF(ISBLANK(A21), "", IFERROR(VLOOKUP(A21, STOCKS!A:W, 5, FALSE), ""))</f>
        <v>-6</v>
      </c>
      <c r="F21" s="153">
        <f>IF(ISBLANK(A21), "", IFERROR(VLOOKUP(A21, STOCKS!A:W, 6, FALSE), ""))</f>
        <v>-5.04</v>
      </c>
      <c r="G21" s="153" t="str">
        <f>IF(ISBLANK(A21), "", IFERROR(VLOOKUP(A21, STOCKS!A:W, 7, FALSE), ""))</f>
        <v>'++---</v>
      </c>
      <c r="H21" s="153">
        <f>IF(ISBLANK(A21), "", IFERROR(VLOOKUP(A21, STOCKS!A:W, 8, FALSE), ""))</f>
        <v>-2.22</v>
      </c>
      <c r="I21" s="153">
        <f>IF(ISBLANK(A21), "", IFERROR(VLOOKUP(A21, STOCKS!A:W, 9, FALSE), ""))</f>
        <v>2</v>
      </c>
      <c r="J21" s="153">
        <f>IF(ISBLANK(A21), "", IFERROR(VLOOKUP(A21, STOCKS!A:W, 10, FALSE), ""))</f>
        <v>2826</v>
      </c>
      <c r="K21" s="153">
        <f>IF(ISBLANK(A21), "", IFERROR(VLOOKUP(A21, STOCKS!A:W, 11, FALSE), ""))</f>
        <v>3.04</v>
      </c>
      <c r="L21" s="153">
        <f>IF(ISBLANK(A21), "", IFERROR(VLOOKUP(A21, STOCKS!A:W, 12, FALSE), ""))</f>
        <v>120.5</v>
      </c>
      <c r="M21" s="153">
        <f>IF(ISBLANK(A21), "", IFERROR(VLOOKUP(A21, STOCKS!A:W, 13, FALSE), ""))</f>
        <v>116.5</v>
      </c>
      <c r="N21" s="153">
        <f>IF(ISBLANK(A21), "", IFERROR(VLOOKUP(A21, STOCKS!A:W, 14, FALSE), ""))</f>
        <v>118.62</v>
      </c>
      <c r="O21" s="153">
        <f>IF(ISBLANK(A21), "", IFERROR(VLOOKUP(A21, STOCKS!A:W, 15, FALSE), ""))</f>
        <v>-146</v>
      </c>
      <c r="P21" s="153" t="str">
        <f>IF(ISBLANK(A21), "", IFERROR(VLOOKUP(A21, STOCKS!A:W, 16, FALSE), ""))</f>
        <v>'++---</v>
      </c>
      <c r="Q21" s="153">
        <f>IF(ISBLANK(A21), "", IFERROR(VLOOKUP(A21, STOCKS!A:W, 17, FALSE), ""))</f>
        <v>0</v>
      </c>
      <c r="R21" s="153">
        <f>IF(ISBLANK(A21), "", IFERROR(VLOOKUP(A21, STOCKS!A:W, 18, FALSE), ""))</f>
        <v>-44</v>
      </c>
      <c r="S21" s="153">
        <f>IF(ISBLANK(A21), "", IFERROR(VLOOKUP(A21, STOCKS!A:W, 19, FALSE), ""))</f>
        <v>564</v>
      </c>
      <c r="T21" s="153">
        <f>IF(ISBLANK(A21), "", IFERROR(VLOOKUP(A21, STOCKS!A:W, 20, FALSE), ""))</f>
        <v>19.96</v>
      </c>
      <c r="U21" s="164">
        <f>IF(ISBLANK(A21), "", IFERROR(VLOOKUP(A21, STOCKS!A:W, 21, FALSE), ""))</f>
        <v>46132</v>
      </c>
      <c r="V21" s="158" t="str">
        <f>IF(ISBLANK(A21), "", IFERROR(VLOOKUP(A21, STOCKS!A:W, 22, FALSE), ""))</f>
        <v/>
      </c>
      <c r="W21" s="160"/>
      <c r="X21" s="160"/>
      <c r="Y21" s="160"/>
      <c r="Z21" s="160"/>
      <c r="AA21" s="161"/>
    </row>
    <row r="22">
      <c r="A22" s="171" t="s">
        <v>4046</v>
      </c>
      <c r="B22" s="153" t="str">
        <f>IF(ISBLANK(A22), "", IFERROR(VLOOKUP(A22, STOCKS!A:W, 2, FALSE), ""))</f>
        <v>新盛力</v>
      </c>
      <c r="C22" s="153" t="str">
        <f>IF(ISBLANK(A22), "", IFERROR(VLOOKUP(A22, STOCKS!A:W, 3, FALSE), ""))</f>
        <v>電腦及週邊設備業</v>
      </c>
      <c r="D22" s="153">
        <f>IF(ISBLANK(A22), "", IFERROR(VLOOKUP(A22, STOCKS!A:W, 4, FALSE), ""))</f>
        <v>142.5</v>
      </c>
      <c r="E22" s="153">
        <f>IF(ISBLANK(A22), "", IFERROR(VLOOKUP(A22, STOCKS!A:W, 5, FALSE), ""))</f>
        <v>-2.5</v>
      </c>
      <c r="F22" s="153">
        <f>IF(ISBLANK(A22), "", IFERROR(VLOOKUP(A22, STOCKS!A:W, 6, FALSE), ""))</f>
        <v>-1.72</v>
      </c>
      <c r="G22" s="153" t="str">
        <f>IF(ISBLANK(A22), "", IFERROR(VLOOKUP(A22, STOCKS!A:W, 7, FALSE), ""))</f>
        <v>'--++-</v>
      </c>
      <c r="H22" s="153">
        <f>IF(ISBLANK(A22), "", IFERROR(VLOOKUP(A22, STOCKS!A:W, 8, FALSE), ""))</f>
        <v>1.5</v>
      </c>
      <c r="I22" s="153">
        <f>IF(ISBLANK(A22), "", IFERROR(VLOOKUP(A22, STOCKS!A:W, 9, FALSE), ""))</f>
        <v>1</v>
      </c>
      <c r="J22" s="153">
        <f>IF(ISBLANK(A22), "", IFERROR(VLOOKUP(A22, STOCKS!A:W, 10, FALSE), ""))</f>
        <v>6498</v>
      </c>
      <c r="K22" s="153">
        <f>IF(ISBLANK(A22), "", IFERROR(VLOOKUP(A22, STOCKS!A:W, 11, FALSE), ""))</f>
        <v>9.91</v>
      </c>
      <c r="L22" s="153">
        <f>IF(ISBLANK(A22), "", IFERROR(VLOOKUP(A22, STOCKS!A:W, 12, FALSE), ""))</f>
        <v>141.1</v>
      </c>
      <c r="M22" s="153">
        <f>IF(ISBLANK(A22), "", IFERROR(VLOOKUP(A22, STOCKS!A:W, 13, FALSE), ""))</f>
        <v>138.1</v>
      </c>
      <c r="N22" s="153">
        <f>IF(ISBLANK(A22), "", IFERROR(VLOOKUP(A22, STOCKS!A:W, 14, FALSE), ""))</f>
        <v>138.78</v>
      </c>
      <c r="O22" s="153">
        <f>IF(ISBLANK(A22), "", IFERROR(VLOOKUP(A22, STOCKS!A:W, 15, FALSE), ""))</f>
        <v>-538</v>
      </c>
      <c r="P22" s="153" t="str">
        <f>IF(ISBLANK(A22), "", IFERROR(VLOOKUP(A22, STOCKS!A:W, 16, FALSE), ""))</f>
        <v>'---+-</v>
      </c>
      <c r="Q22" s="153">
        <f>IF(ISBLANK(A22), "", IFERROR(VLOOKUP(A22, STOCKS!A:W, 17, FALSE), ""))</f>
        <v>0</v>
      </c>
      <c r="R22" s="153">
        <f>IF(ISBLANK(A22), "", IFERROR(VLOOKUP(A22, STOCKS!A:W, 18, FALSE), ""))</f>
        <v>43</v>
      </c>
      <c r="S22" s="153">
        <f>IF(ISBLANK(A22), "", IFERROR(VLOOKUP(A22, STOCKS!A:W, 19, FALSE), ""))</f>
        <v>3176</v>
      </c>
      <c r="T22" s="153">
        <f>IF(ISBLANK(A22), "", IFERROR(VLOOKUP(A22, STOCKS!A:W, 20, FALSE), ""))</f>
        <v>48.88</v>
      </c>
      <c r="U22" s="164">
        <f>IF(ISBLANK(A22), "", IFERROR(VLOOKUP(A22, STOCKS!A:W, 21, FALSE), ""))</f>
        <v>46132</v>
      </c>
      <c r="V22" s="158" t="str">
        <f>IF(ISBLANK(A22), "", IFERROR(VLOOKUP(A22, STOCKS!A:W, 22, FALSE), ""))</f>
        <v/>
      </c>
      <c r="W22" s="160"/>
      <c r="X22" s="160"/>
      <c r="Y22" s="160"/>
      <c r="Z22" s="160"/>
      <c r="AA22" s="161"/>
    </row>
    <row r="23">
      <c r="A23" s="171" t="s">
        <v>2448</v>
      </c>
      <c r="B23" s="153" t="str">
        <f>IF(ISBLANK(A23), "", IFERROR(VLOOKUP(A23, STOCKS!A:W, 2, FALSE), ""))</f>
        <v>佳能</v>
      </c>
      <c r="C23" s="153" t="str">
        <f>IF(ISBLANK(A23), "", IFERROR(VLOOKUP(A23, STOCKS!A:W, 3, FALSE), ""))</f>
        <v>光電業</v>
      </c>
      <c r="D23" s="153">
        <f>IF(ISBLANK(A23), "", IFERROR(VLOOKUP(A23, STOCKS!A:W, 4, FALSE), ""))</f>
        <v>72.3</v>
      </c>
      <c r="E23" s="153">
        <f>IF(ISBLANK(A23), "", IFERROR(VLOOKUP(A23, STOCKS!A:W, 5, FALSE), ""))</f>
        <v>0</v>
      </c>
      <c r="F23" s="153">
        <f>IF(ISBLANK(A23), "", IFERROR(VLOOKUP(A23, STOCKS!A:W, 6, FALSE), ""))</f>
        <v>0</v>
      </c>
      <c r="G23" s="153" t="str">
        <f>IF(ISBLANK(A23), "", IFERROR(VLOOKUP(A23, STOCKS!A:W, 7, FALSE), ""))</f>
        <v>'+-++-</v>
      </c>
      <c r="H23" s="153">
        <f>IF(ISBLANK(A23), "", IFERROR(VLOOKUP(A23, STOCKS!A:W, 8, FALSE), ""))</f>
        <v>2.11</v>
      </c>
      <c r="I23" s="153">
        <f>IF(ISBLANK(A23), "", IFERROR(VLOOKUP(A23, STOCKS!A:W, 9, FALSE), ""))</f>
        <v>0</v>
      </c>
      <c r="J23" s="153">
        <f>IF(ISBLANK(A23), "", IFERROR(VLOOKUP(A23, STOCKS!A:W, 10, FALSE), ""))</f>
        <v>3883</v>
      </c>
      <c r="K23" s="153">
        <f>IF(ISBLANK(A23), "", IFERROR(VLOOKUP(A23, STOCKS!A:W, 11, FALSE), ""))</f>
        <v>1.15</v>
      </c>
      <c r="L23" s="153">
        <f>IF(ISBLANK(A23), "", IFERROR(VLOOKUP(A23, STOCKS!A:W, 12, FALSE), ""))</f>
        <v>72.12</v>
      </c>
      <c r="M23" s="153">
        <f>IF(ISBLANK(A23), "", IFERROR(VLOOKUP(A23, STOCKS!A:W, 13, FALSE), ""))</f>
        <v>70.64</v>
      </c>
      <c r="N23" s="153">
        <f>IF(ISBLANK(A23), "", IFERROR(VLOOKUP(A23, STOCKS!A:W, 14, FALSE), ""))</f>
        <v>70.17</v>
      </c>
      <c r="O23" s="153">
        <f>IF(ISBLANK(A23), "", IFERROR(VLOOKUP(A23, STOCKS!A:W, 15, FALSE), ""))</f>
        <v>695</v>
      </c>
      <c r="P23" s="153" t="str">
        <f>IF(ISBLANK(A23), "", IFERROR(VLOOKUP(A23, STOCKS!A:W, 16, FALSE), ""))</f>
        <v>'--+++</v>
      </c>
      <c r="Q23" s="153">
        <f>IF(ISBLANK(A23), "", IFERROR(VLOOKUP(A23, STOCKS!A:W, 17, FALSE), ""))</f>
        <v>0</v>
      </c>
      <c r="R23" s="153">
        <f>IF(ISBLANK(A23), "", IFERROR(VLOOKUP(A23, STOCKS!A:W, 18, FALSE), ""))</f>
        <v>-5</v>
      </c>
      <c r="S23" s="153">
        <f>IF(ISBLANK(A23), "", IFERROR(VLOOKUP(A23, STOCKS!A:W, 19, FALSE), ""))</f>
        <v>757</v>
      </c>
      <c r="T23" s="153">
        <f>IF(ISBLANK(A23), "", IFERROR(VLOOKUP(A23, STOCKS!A:W, 20, FALSE), ""))</f>
        <v>19.5</v>
      </c>
      <c r="U23" s="164">
        <f>IF(ISBLANK(A23), "", IFERROR(VLOOKUP(A23, STOCKS!A:W, 21, FALSE), ""))</f>
        <v>46132</v>
      </c>
      <c r="V23" s="158" t="str">
        <f>IF(ISBLANK(A23), "", IFERROR(VLOOKUP(A23, STOCKS!A:W, 22, FALSE), ""))</f>
        <v/>
      </c>
      <c r="W23" s="153"/>
      <c r="X23" s="160"/>
      <c r="Y23" s="160"/>
      <c r="Z23" s="160"/>
      <c r="AA23" s="161"/>
    </row>
    <row r="24">
      <c r="A24" s="171" t="s">
        <v>3532</v>
      </c>
      <c r="B24" s="153" t="str">
        <f>IF(ISBLANK(A24), "", IFERROR(VLOOKUP(A24, STOCKS!A:W, 2, FALSE), ""))</f>
        <v>加百裕</v>
      </c>
      <c r="C24" s="153" t="str">
        <f>IF(ISBLANK(A24), "", IFERROR(VLOOKUP(A24, STOCKS!A:W, 3, FALSE), ""))</f>
        <v>電腦及週邊設備業</v>
      </c>
      <c r="D24" s="153">
        <f>IF(ISBLANK(A24), "", IFERROR(VLOOKUP(A24, STOCKS!A:W, 4, FALSE), ""))</f>
        <v>33.8</v>
      </c>
      <c r="E24" s="153">
        <f>IF(ISBLANK(A24), "", IFERROR(VLOOKUP(A24, STOCKS!A:W, 5, FALSE), ""))</f>
        <v>0.65</v>
      </c>
      <c r="F24" s="153">
        <f>IF(ISBLANK(A24), "", IFERROR(VLOOKUP(A24, STOCKS!A:W, 6, FALSE), ""))</f>
        <v>1.96</v>
      </c>
      <c r="G24" s="153" t="str">
        <f>IF(ISBLANK(A24), "", IFERROR(VLOOKUP(A24, STOCKS!A:W, 7, FALSE), ""))</f>
        <v>'+++++</v>
      </c>
      <c r="H24" s="153">
        <f>IF(ISBLANK(A24), "", IFERROR(VLOOKUP(A24, STOCKS!A:W, 8, FALSE), ""))</f>
        <v>5.19</v>
      </c>
      <c r="I24" s="153">
        <f>IF(ISBLANK(A24), "", IFERROR(VLOOKUP(A24, STOCKS!A:W, 9, FALSE), ""))</f>
        <v>0</v>
      </c>
      <c r="J24" s="153">
        <f>IF(ISBLANK(A24), "", IFERROR(VLOOKUP(A24, STOCKS!A:W, 10, FALSE), ""))</f>
        <v>1166</v>
      </c>
      <c r="K24" s="153">
        <f>IF(ISBLANK(A24), "", IFERROR(VLOOKUP(A24, STOCKS!A:W, 11, FALSE), ""))</f>
        <v>1.17</v>
      </c>
      <c r="L24" s="153">
        <f>IF(ISBLANK(A24), "", IFERROR(VLOOKUP(A24, STOCKS!A:W, 12, FALSE), ""))</f>
        <v>32.91</v>
      </c>
      <c r="M24" s="153">
        <f>IF(ISBLANK(A24), "", IFERROR(VLOOKUP(A24, STOCKS!A:W, 13, FALSE), ""))</f>
        <v>32.64</v>
      </c>
      <c r="N24" s="153">
        <f>IF(ISBLANK(A24), "", IFERROR(VLOOKUP(A24, STOCKS!A:W, 14, FALSE), ""))</f>
        <v>33.48</v>
      </c>
      <c r="O24" s="153">
        <f>IF(ISBLANK(A24), "", IFERROR(VLOOKUP(A24, STOCKS!A:W, 15, FALSE), ""))</f>
        <v>212</v>
      </c>
      <c r="P24" s="153" t="str">
        <f>IF(ISBLANK(A24), "", IFERROR(VLOOKUP(A24, STOCKS!A:W, 16, FALSE), ""))</f>
        <v>'---++</v>
      </c>
      <c r="Q24" s="153">
        <f>IF(ISBLANK(A24), "", IFERROR(VLOOKUP(A24, STOCKS!A:W, 17, FALSE), ""))</f>
        <v>0</v>
      </c>
      <c r="R24" s="153">
        <f>IF(ISBLANK(A24), "", IFERROR(VLOOKUP(A24, STOCKS!A:W, 18, FALSE), ""))</f>
        <v>-1</v>
      </c>
      <c r="S24" s="153">
        <f>IF(ISBLANK(A24), "", IFERROR(VLOOKUP(A24, STOCKS!A:W, 19, FALSE), ""))</f>
        <v>282</v>
      </c>
      <c r="T24" s="153">
        <f>IF(ISBLANK(A24), "", IFERROR(VLOOKUP(A24, STOCKS!A:W, 20, FALSE), ""))</f>
        <v>24.19</v>
      </c>
      <c r="U24" s="164">
        <f>IF(ISBLANK(A24), "", IFERROR(VLOOKUP(A24, STOCKS!A:W, 21, FALSE), ""))</f>
        <v>46132</v>
      </c>
      <c r="V24" s="158" t="str">
        <f>IF(ISBLANK(A24), "", IFERROR(VLOOKUP(A24, STOCKS!A:W, 22, FALSE), ""))</f>
        <v/>
      </c>
      <c r="W24" s="160"/>
      <c r="X24" s="160"/>
      <c r="Y24" s="160"/>
      <c r="Z24" s="160"/>
      <c r="AA24" s="161"/>
    </row>
    <row r="25">
      <c r="A25" s="171" t="s">
        <v>3459</v>
      </c>
      <c r="B25" s="153" t="str">
        <f>IF(ISBLANK(A25), "", IFERROR(VLOOKUP(A25, STOCKS!A:W, 2, FALSE), ""))</f>
        <v>華通</v>
      </c>
      <c r="C25" s="153" t="str">
        <f>IF(ISBLANK(A25), "", IFERROR(VLOOKUP(A25, STOCKS!A:W, 3, FALSE), ""))</f>
        <v>電子零組件業</v>
      </c>
      <c r="D25" s="153">
        <f>IF(ISBLANK(A25), "", IFERROR(VLOOKUP(A25, STOCKS!A:W, 4, FALSE), ""))</f>
        <v>250.5</v>
      </c>
      <c r="E25" s="153">
        <f>IF(ISBLANK(A25), "", IFERROR(VLOOKUP(A25, STOCKS!A:W, 5, FALSE), ""))</f>
        <v>-11</v>
      </c>
      <c r="F25" s="153">
        <f>IF(ISBLANK(A25), "", IFERROR(VLOOKUP(A25, STOCKS!A:W, 6, FALSE), ""))</f>
        <v>-4.21</v>
      </c>
      <c r="G25" s="153" t="str">
        <f>IF(ISBLANK(A25), "", IFERROR(VLOOKUP(A25, STOCKS!A:W, 7, FALSE), ""))</f>
        <v>'-+-+-</v>
      </c>
      <c r="H25" s="153">
        <f>IF(ISBLANK(A25), "", IFERROR(VLOOKUP(A25, STOCKS!A:W, 8, FALSE), ""))</f>
        <v>-10.34</v>
      </c>
      <c r="I25" s="153">
        <f>IF(ISBLANK(A25), "", IFERROR(VLOOKUP(A25, STOCKS!A:W, 9, FALSE), ""))</f>
        <v>2</v>
      </c>
      <c r="J25" s="153">
        <f>IF(ISBLANK(A25), "", IFERROR(VLOOKUP(A25, STOCKS!A:W, 10, FALSE), ""))</f>
        <v>72814</v>
      </c>
      <c r="K25" s="153">
        <f>IF(ISBLANK(A25), "", IFERROR(VLOOKUP(A25, STOCKS!A:W, 11, FALSE), ""))</f>
        <v>6.11</v>
      </c>
      <c r="L25" s="153">
        <f>IF(ISBLANK(A25), "", IFERROR(VLOOKUP(A25, STOCKS!A:W, 12, FALSE), ""))</f>
        <v>258.5</v>
      </c>
      <c r="M25" s="153">
        <f>IF(ISBLANK(A25), "", IFERROR(VLOOKUP(A25, STOCKS!A:W, 13, FALSE), ""))</f>
        <v>268.8</v>
      </c>
      <c r="N25" s="153">
        <f>IF(ISBLANK(A25), "", IFERROR(VLOOKUP(A25, STOCKS!A:W, 14, FALSE), ""))</f>
        <v>255.9</v>
      </c>
      <c r="O25" s="153">
        <f>IF(ISBLANK(A25), "", IFERROR(VLOOKUP(A25, STOCKS!A:W, 15, FALSE), ""))</f>
        <v>-4848</v>
      </c>
      <c r="P25" s="153" t="str">
        <f>IF(ISBLANK(A25), "", IFERROR(VLOOKUP(A25, STOCKS!A:W, 16, FALSE), ""))</f>
        <v>'-+---</v>
      </c>
      <c r="Q25" s="153">
        <f>IF(ISBLANK(A25), "", IFERROR(VLOOKUP(A25, STOCKS!A:W, 17, FALSE), ""))</f>
        <v>-4561</v>
      </c>
      <c r="R25" s="153">
        <f>IF(ISBLANK(A25), "", IFERROR(VLOOKUP(A25, STOCKS!A:W, 18, FALSE), ""))</f>
        <v>-528</v>
      </c>
      <c r="S25" s="153">
        <f>IF(ISBLANK(A25), "", IFERROR(VLOOKUP(A25, STOCKS!A:W, 19, FALSE), ""))</f>
        <v>32150</v>
      </c>
      <c r="T25" s="153">
        <f>IF(ISBLANK(A25), "", IFERROR(VLOOKUP(A25, STOCKS!A:W, 20, FALSE), ""))</f>
        <v>44.15</v>
      </c>
      <c r="U25" s="164">
        <f>IF(ISBLANK(A25), "", IFERROR(VLOOKUP(A25, STOCKS!A:W, 21, FALSE), ""))</f>
        <v>46132</v>
      </c>
      <c r="V25" s="158" t="str">
        <f>IF(ISBLANK(A25), "", IFERROR(VLOOKUP(A25, STOCKS!A:W, 22, FALSE), ""))</f>
        <v/>
      </c>
      <c r="W25" s="160"/>
      <c r="X25" s="160"/>
      <c r="Y25" s="160"/>
      <c r="Z25" s="160"/>
      <c r="AA25" s="161"/>
    </row>
    <row r="26">
      <c r="A26" s="171" t="s">
        <v>4473</v>
      </c>
      <c r="B26" s="153" t="str">
        <f>IF(ISBLANK(A26), "", IFERROR(VLOOKUP(A26, STOCKS!A:W, 2, FALSE), ""))</f>
        <v>富喬</v>
      </c>
      <c r="C26" s="153" t="str">
        <f>IF(ISBLANK(A26), "", IFERROR(VLOOKUP(A26, STOCKS!A:W, 3, FALSE), ""))</f>
        <v>電子零組件業</v>
      </c>
      <c r="D26" s="153">
        <f>IF(ISBLANK(A26), "", IFERROR(VLOOKUP(A26, STOCKS!A:W, 4, FALSE), ""))</f>
        <v>118</v>
      </c>
      <c r="E26" s="153">
        <f>IF(ISBLANK(A26), "", IFERROR(VLOOKUP(A26, STOCKS!A:W, 5, FALSE), ""))</f>
        <v>-9</v>
      </c>
      <c r="F26" s="153">
        <f>IF(ISBLANK(A26), "", IFERROR(VLOOKUP(A26, STOCKS!A:W, 6, FALSE), ""))</f>
        <v>-7.09</v>
      </c>
      <c r="G26" s="153" t="str">
        <f>IF(ISBLANK(A26), "", IFERROR(VLOOKUP(A26, STOCKS!A:W, 7, FALSE), ""))</f>
        <v>'+-++-</v>
      </c>
      <c r="H26" s="153">
        <f>IF(ISBLANK(A26), "", IFERROR(VLOOKUP(A26, STOCKS!A:W, 8, FALSE), ""))</f>
        <v>5.14</v>
      </c>
      <c r="I26" s="153">
        <f>IF(ISBLANK(A26), "", IFERROR(VLOOKUP(A26, STOCKS!A:W, 9, FALSE), ""))</f>
        <v>3</v>
      </c>
      <c r="J26" s="153">
        <f>IF(ISBLANK(A26), "", IFERROR(VLOOKUP(A26, STOCKS!A:W, 10, FALSE), ""))</f>
        <v>118516</v>
      </c>
      <c r="K26" s="153">
        <f>IF(ISBLANK(A26), "", IFERROR(VLOOKUP(A26, STOCKS!A:W, 11, FALSE), ""))</f>
        <v>20.24</v>
      </c>
      <c r="L26" s="153">
        <f>IF(ISBLANK(A26), "", IFERROR(VLOOKUP(A26, STOCKS!A:W, 12, FALSE), ""))</f>
        <v>117.4</v>
      </c>
      <c r="M26" s="153">
        <f>IF(ISBLANK(A26), "", IFERROR(VLOOKUP(A26, STOCKS!A:W, 13, FALSE), ""))</f>
        <v>114.55</v>
      </c>
      <c r="N26" s="153">
        <f>IF(ISBLANK(A26), "", IFERROR(VLOOKUP(A26, STOCKS!A:W, 14, FALSE), ""))</f>
        <v>108.17</v>
      </c>
      <c r="O26" s="153">
        <f>IF(ISBLANK(A26), "", IFERROR(VLOOKUP(A26, STOCKS!A:W, 15, FALSE), ""))</f>
        <v>-18413</v>
      </c>
      <c r="P26" s="153" t="str">
        <f>IF(ISBLANK(A26), "", IFERROR(VLOOKUP(A26, STOCKS!A:W, 16, FALSE), ""))</f>
        <v>'--++-</v>
      </c>
      <c r="Q26" s="153">
        <f>IF(ISBLANK(A26), "", IFERROR(VLOOKUP(A26, STOCKS!A:W, 17, FALSE), ""))</f>
        <v>340</v>
      </c>
      <c r="R26" s="153">
        <f>IF(ISBLANK(A26), "", IFERROR(VLOOKUP(A26, STOCKS!A:W, 18, FALSE), ""))</f>
        <v>-804</v>
      </c>
      <c r="S26" s="153">
        <f>IF(ISBLANK(A26), "", IFERROR(VLOOKUP(A26, STOCKS!A:W, 19, FALSE), ""))</f>
        <v>41354</v>
      </c>
      <c r="T26" s="153">
        <f>IF(ISBLANK(A26), "", IFERROR(VLOOKUP(A26, STOCKS!A:W, 20, FALSE), ""))</f>
        <v>34.89</v>
      </c>
      <c r="U26" s="164">
        <f>IF(ISBLANK(A26), "", IFERROR(VLOOKUP(A26, STOCKS!A:W, 21, FALSE), ""))</f>
        <v>46132</v>
      </c>
      <c r="V26" s="158" t="str">
        <f>IF(ISBLANK(A26), "", IFERROR(VLOOKUP(A26, STOCKS!A:W, 22, FALSE), ""))</f>
        <v/>
      </c>
      <c r="W26" s="160"/>
      <c r="X26" s="160"/>
      <c r="Y26" s="160"/>
      <c r="Z26" s="160"/>
      <c r="AA26" s="161"/>
    </row>
    <row r="27">
      <c r="A27" s="171" t="s">
        <v>2877</v>
      </c>
      <c r="B27" s="153" t="str">
        <f>IF(ISBLANK(A27), "", IFERROR(VLOOKUP(A27, STOCKS!A:W, 2, FALSE), ""))</f>
        <v>世紀*</v>
      </c>
      <c r="C27" s="153" t="str">
        <f>IF(ISBLANK(A27), "", IFERROR(VLOOKUP(A27, STOCKS!A:W, 3, FALSE), ""))</f>
        <v>其他業</v>
      </c>
      <c r="D27" s="153">
        <f>IF(ISBLANK(A27), "", IFERROR(VLOOKUP(A27, STOCKS!A:W, 4, FALSE), ""))</f>
        <v>78.1</v>
      </c>
      <c r="E27" s="153">
        <f>IF(ISBLANK(A27), "", IFERROR(VLOOKUP(A27, STOCKS!A:W, 5, FALSE), ""))</f>
        <v>-2.1</v>
      </c>
      <c r="F27" s="153">
        <f>IF(ISBLANK(A27), "", IFERROR(VLOOKUP(A27, STOCKS!A:W, 6, FALSE), ""))</f>
        <v>-2.62</v>
      </c>
      <c r="G27" s="153" t="str">
        <f>IF(ISBLANK(A27), "", IFERROR(VLOOKUP(A27, STOCKS!A:W, 7, FALSE), ""))</f>
        <v>'-++--</v>
      </c>
      <c r="H27" s="153">
        <f>IF(ISBLANK(A27), "", IFERROR(VLOOKUP(A27, STOCKS!A:W, 8, FALSE), ""))</f>
        <v>0.63</v>
      </c>
      <c r="I27" s="153">
        <f>IF(ISBLANK(A27), "", IFERROR(VLOOKUP(A27, STOCKS!A:W, 9, FALSE), ""))</f>
        <v>0</v>
      </c>
      <c r="J27" s="153">
        <f>IF(ISBLANK(A27), "", IFERROR(VLOOKUP(A27, STOCKS!A:W, 10, FALSE), ""))</f>
        <v>4482</v>
      </c>
      <c r="K27" s="153">
        <f>IF(ISBLANK(A27), "", IFERROR(VLOOKUP(A27, STOCKS!A:W, 11, FALSE), ""))</f>
        <v>1.53</v>
      </c>
      <c r="L27" s="153">
        <f>IF(ISBLANK(A27), "", IFERROR(VLOOKUP(A27, STOCKS!A:W, 12, FALSE), ""))</f>
        <v>78.94</v>
      </c>
      <c r="M27" s="153">
        <f>IF(ISBLANK(A27), "", IFERROR(VLOOKUP(A27, STOCKS!A:W, 13, FALSE), ""))</f>
        <v>78.84</v>
      </c>
      <c r="N27" s="153">
        <f>IF(ISBLANK(A27), "", IFERROR(VLOOKUP(A27, STOCKS!A:W, 14, FALSE), ""))</f>
        <v>77.21</v>
      </c>
      <c r="O27" s="153">
        <f>IF(ISBLANK(A27), "", IFERROR(VLOOKUP(A27, STOCKS!A:W, 15, FALSE), ""))</f>
        <v>-435</v>
      </c>
      <c r="P27" s="153" t="str">
        <f>IF(ISBLANK(A27), "", IFERROR(VLOOKUP(A27, STOCKS!A:W, 16, FALSE), ""))</f>
        <v>'+++--</v>
      </c>
      <c r="Q27" s="153">
        <f>IF(ISBLANK(A27), "", IFERROR(VLOOKUP(A27, STOCKS!A:W, 17, FALSE), ""))</f>
        <v>7</v>
      </c>
      <c r="R27" s="153">
        <f>IF(ISBLANK(A27), "", IFERROR(VLOOKUP(A27, STOCKS!A:W, 18, FALSE), ""))</f>
        <v>-22</v>
      </c>
      <c r="S27" s="153">
        <f>IF(ISBLANK(A27), "", IFERROR(VLOOKUP(A27, STOCKS!A:W, 19, FALSE), ""))</f>
        <v>1014</v>
      </c>
      <c r="T27" s="153">
        <f>IF(ISBLANK(A27), "", IFERROR(VLOOKUP(A27, STOCKS!A:W, 20, FALSE), ""))</f>
        <v>22.62</v>
      </c>
      <c r="U27" s="164">
        <f>IF(ISBLANK(A27), "", IFERROR(VLOOKUP(A27, STOCKS!A:W, 21, FALSE), ""))</f>
        <v>46132</v>
      </c>
      <c r="V27" s="158" t="str">
        <f>IF(ISBLANK(A27), "", IFERROR(VLOOKUP(A27, STOCKS!A:W, 22, FALSE), ""))</f>
        <v/>
      </c>
      <c r="W27" s="160"/>
      <c r="X27" s="160"/>
      <c r="Y27" s="160"/>
      <c r="Z27" s="160"/>
      <c r="AA27" s="161"/>
    </row>
    <row r="28">
      <c r="A28" s="171" t="s">
        <v>2056</v>
      </c>
      <c r="B28" s="153" t="str">
        <f>IF(ISBLANK(A28), "", IFERROR(VLOOKUP(A28, STOCKS!A:W, 2, FALSE), ""))</f>
        <v>凱崴</v>
      </c>
      <c r="C28" s="153" t="str">
        <f>IF(ISBLANK(A28), "", IFERROR(VLOOKUP(A28, STOCKS!A:W, 3, FALSE), ""))</f>
        <v>電子零組件業</v>
      </c>
      <c r="D28" s="153">
        <f>IF(ISBLANK(A28), "", IFERROR(VLOOKUP(A28, STOCKS!A:W, 4, FALSE), ""))</f>
        <v>75.6</v>
      </c>
      <c r="E28" s="153">
        <f>IF(ISBLANK(A28), "", IFERROR(VLOOKUP(A28, STOCKS!A:W, 5, FALSE), ""))</f>
        <v>6.8</v>
      </c>
      <c r="F28" s="153">
        <f>IF(ISBLANK(A28), "", IFERROR(VLOOKUP(A28, STOCKS!A:W, 6, FALSE), ""))</f>
        <v>9.88</v>
      </c>
      <c r="G28" s="153" t="str">
        <f>IF(ISBLANK(A28), "", IFERROR(VLOOKUP(A28, STOCKS!A:W, 7, FALSE), ""))</f>
        <v>'--+-+</v>
      </c>
      <c r="H28" s="153">
        <f>IF(ISBLANK(A28), "", IFERROR(VLOOKUP(A28, STOCKS!A:W, 8, FALSE), ""))</f>
        <v>14.72</v>
      </c>
      <c r="I28" s="153">
        <f>IF(ISBLANK(A28), "", IFERROR(VLOOKUP(A28, STOCKS!A:W, 9, FALSE), ""))</f>
        <v>2</v>
      </c>
      <c r="J28" s="153">
        <f>IF(ISBLANK(A28), "", IFERROR(VLOOKUP(A28, STOCKS!A:W, 10, FALSE), ""))</f>
        <v>24692</v>
      </c>
      <c r="K28" s="153">
        <f>IF(ISBLANK(A28), "", IFERROR(VLOOKUP(A28, STOCKS!A:W, 11, FALSE), ""))</f>
        <v>12.76</v>
      </c>
      <c r="L28" s="153">
        <f>IF(ISBLANK(A28), "", IFERROR(VLOOKUP(A28, STOCKS!A:W, 12, FALSE), ""))</f>
        <v>68.08</v>
      </c>
      <c r="M28" s="153">
        <f>IF(ISBLANK(A28), "", IFERROR(VLOOKUP(A28, STOCKS!A:W, 13, FALSE), ""))</f>
        <v>64.85</v>
      </c>
      <c r="N28" s="153">
        <f>IF(ISBLANK(A28), "", IFERROR(VLOOKUP(A28, STOCKS!A:W, 14, FALSE), ""))</f>
        <v>60.5</v>
      </c>
      <c r="O28" s="153">
        <f>IF(ISBLANK(A28), "", IFERROR(VLOOKUP(A28, STOCKS!A:W, 15, FALSE), ""))</f>
        <v>2202</v>
      </c>
      <c r="P28" s="153" t="str">
        <f>IF(ISBLANK(A28), "", IFERROR(VLOOKUP(A28, STOCKS!A:W, 16, FALSE), ""))</f>
        <v>'+++-+</v>
      </c>
      <c r="Q28" s="153">
        <f>IF(ISBLANK(A28), "", IFERROR(VLOOKUP(A28, STOCKS!A:W, 17, FALSE), ""))</f>
        <v>0</v>
      </c>
      <c r="R28" s="153">
        <f>IF(ISBLANK(A28), "", IFERROR(VLOOKUP(A28, STOCKS!A:W, 18, FALSE), ""))</f>
        <v>171</v>
      </c>
      <c r="S28" s="153">
        <f>IF(ISBLANK(A28), "", IFERROR(VLOOKUP(A28, STOCKS!A:W, 19, FALSE), ""))</f>
        <v>8866</v>
      </c>
      <c r="T28" s="153">
        <f>IF(ISBLANK(A28), "", IFERROR(VLOOKUP(A28, STOCKS!A:W, 20, FALSE), ""))</f>
        <v>35.91</v>
      </c>
      <c r="U28" s="164">
        <f>IF(ISBLANK(A28), "", IFERROR(VLOOKUP(A28, STOCKS!A:W, 21, FALSE), ""))</f>
        <v>46132</v>
      </c>
      <c r="V28" s="158" t="str">
        <f>IF(ISBLANK(A28), "", IFERROR(VLOOKUP(A28, STOCKS!A:W, 22, FALSE), ""))</f>
        <v>依主管機關要求，本公司有價證券近期多次達公佈注意
交易資訊標準，故公告相關訊息，以利投資人區別暸解</v>
      </c>
      <c r="W28" s="160"/>
      <c r="X28" s="160"/>
      <c r="Y28" s="160"/>
      <c r="Z28" s="160"/>
      <c r="AA28" s="161"/>
    </row>
    <row r="29">
      <c r="A29" s="171" t="s">
        <v>4101</v>
      </c>
      <c r="B29" s="153" t="str">
        <f>IF(ISBLANK(A29), "", IFERROR(VLOOKUP(A29, STOCKS!A:W, 2, FALSE), ""))</f>
        <v>華邦電</v>
      </c>
      <c r="C29" s="153" t="str">
        <f>IF(ISBLANK(A29), "", IFERROR(VLOOKUP(A29, STOCKS!A:W, 3, FALSE), ""))</f>
        <v>半導體業</v>
      </c>
      <c r="D29" s="153">
        <f>IF(ISBLANK(A29), "", IFERROR(VLOOKUP(A29, STOCKS!A:W, 4, FALSE), ""))</f>
        <v>85.7</v>
      </c>
      <c r="E29" s="153">
        <f>IF(ISBLANK(A29), "", IFERROR(VLOOKUP(A29, STOCKS!A:W, 5, FALSE), ""))</f>
        <v>-2.1</v>
      </c>
      <c r="F29" s="153">
        <f>IF(ISBLANK(A29), "", IFERROR(VLOOKUP(A29, STOCKS!A:W, 6, FALSE), ""))</f>
        <v>-2.39</v>
      </c>
      <c r="G29" s="153" t="str">
        <f>IF(ISBLANK(A29), "", IFERROR(VLOOKUP(A29, STOCKS!A:W, 7, FALSE), ""))</f>
        <v>'-----</v>
      </c>
      <c r="H29" s="153">
        <f>IF(ISBLANK(A29), "", IFERROR(VLOOKUP(A29, STOCKS!A:W, 8, FALSE), ""))</f>
        <v>-9.55</v>
      </c>
      <c r="I29" s="153">
        <f>IF(ISBLANK(A29), "", IFERROR(VLOOKUP(A29, STOCKS!A:W, 9, FALSE), ""))</f>
        <v>0</v>
      </c>
      <c r="J29" s="153">
        <f>IF(ISBLANK(A29), "", IFERROR(VLOOKUP(A29, STOCKS!A:W, 10, FALSE), ""))</f>
        <v>164660</v>
      </c>
      <c r="K29" s="153">
        <f>IF(ISBLANK(A29), "", IFERROR(VLOOKUP(A29, STOCKS!A:W, 11, FALSE), ""))</f>
        <v>3.66</v>
      </c>
      <c r="L29" s="153">
        <f>IF(ISBLANK(A29), "", IFERROR(VLOOKUP(A29, STOCKS!A:W, 12, FALSE), ""))</f>
        <v>89.36</v>
      </c>
      <c r="M29" s="153">
        <f>IF(ISBLANK(A29), "", IFERROR(VLOOKUP(A29, STOCKS!A:W, 13, FALSE), ""))</f>
        <v>91.07</v>
      </c>
      <c r="N29" s="153">
        <f>IF(ISBLANK(A29), "", IFERROR(VLOOKUP(A29, STOCKS!A:W, 14, FALSE), ""))</f>
        <v>94.12</v>
      </c>
      <c r="O29" s="153">
        <f>IF(ISBLANK(A29), "", IFERROR(VLOOKUP(A29, STOCKS!A:W, 15, FALSE), ""))</f>
        <v>49497</v>
      </c>
      <c r="P29" s="153" t="str">
        <f>IF(ISBLANK(A29), "", IFERROR(VLOOKUP(A29, STOCKS!A:W, 16, FALSE), ""))</f>
        <v>'--+++</v>
      </c>
      <c r="Q29" s="153">
        <f>IF(ISBLANK(A29), "", IFERROR(VLOOKUP(A29, STOCKS!A:W, 17, FALSE), ""))</f>
        <v>-7986</v>
      </c>
      <c r="R29" s="153">
        <f>IF(ISBLANK(A29), "", IFERROR(VLOOKUP(A29, STOCKS!A:W, 18, FALSE), ""))</f>
        <v>1331</v>
      </c>
      <c r="S29" s="153">
        <f>IF(ISBLANK(A29), "", IFERROR(VLOOKUP(A29, STOCKS!A:W, 19, FALSE), ""))</f>
        <v>60976</v>
      </c>
      <c r="T29" s="153">
        <f>IF(ISBLANK(A29), "", IFERROR(VLOOKUP(A29, STOCKS!A:W, 20, FALSE), ""))</f>
        <v>37.03</v>
      </c>
      <c r="U29" s="164">
        <f>IF(ISBLANK(A29), "", IFERROR(VLOOKUP(A29, STOCKS!A:W, 21, FALSE), ""))</f>
        <v>46132</v>
      </c>
      <c r="V29" s="158" t="str">
        <f>IF(ISBLANK(A29), "", IFERROR(VLOOKUP(A29, STOCKS!A:W, 22, FALSE), ""))</f>
        <v/>
      </c>
      <c r="W29" s="160"/>
      <c r="X29" s="160"/>
      <c r="Y29" s="160"/>
      <c r="Z29" s="160"/>
      <c r="AA29" s="161"/>
    </row>
    <row r="30">
      <c r="A30" s="140"/>
      <c r="B30" s="172"/>
      <c r="C30" s="172"/>
      <c r="D30" s="172"/>
      <c r="E30" s="172"/>
      <c r="F30" s="172"/>
      <c r="G30" s="172"/>
      <c r="H30" s="172"/>
      <c r="I30" s="172"/>
      <c r="J30" s="172"/>
      <c r="K30" s="172"/>
      <c r="L30" s="172"/>
      <c r="M30" s="172"/>
      <c r="N30" s="172"/>
      <c r="O30" s="172"/>
      <c r="P30" s="172"/>
      <c r="Q30" s="172"/>
      <c r="R30" s="172"/>
      <c r="S30" s="172"/>
      <c r="T30" s="172"/>
      <c r="U30" s="173"/>
      <c r="V30" s="174"/>
      <c r="W30" s="175"/>
      <c r="X30" s="175"/>
      <c r="Y30" s="175"/>
      <c r="Z30" s="175"/>
      <c r="AA30" s="143"/>
    </row>
    <row r="31">
      <c r="A31" s="140"/>
      <c r="B31" s="172"/>
      <c r="C31" s="172"/>
      <c r="D31" s="172"/>
      <c r="E31" s="172"/>
      <c r="F31" s="172"/>
      <c r="G31" s="172"/>
      <c r="H31" s="172"/>
      <c r="I31" s="172"/>
      <c r="J31" s="172"/>
      <c r="K31" s="172"/>
      <c r="L31" s="172"/>
      <c r="M31" s="172"/>
      <c r="N31" s="172"/>
      <c r="O31" s="172"/>
      <c r="P31" s="172"/>
      <c r="Q31" s="172"/>
      <c r="R31" s="172"/>
      <c r="S31" s="172"/>
      <c r="T31" s="172"/>
      <c r="U31" s="173"/>
      <c r="V31" s="174"/>
      <c r="W31" s="175"/>
      <c r="X31" s="175"/>
      <c r="Y31" s="175"/>
      <c r="Z31" s="175"/>
      <c r="AA31" s="143"/>
    </row>
    <row r="32">
      <c r="A32" s="140"/>
      <c r="B32" s="172"/>
      <c r="C32" s="172"/>
      <c r="D32" s="172"/>
      <c r="E32" s="172"/>
      <c r="F32" s="172"/>
      <c r="G32" s="172"/>
      <c r="H32" s="172"/>
      <c r="I32" s="172"/>
      <c r="J32" s="172"/>
      <c r="K32" s="172"/>
      <c r="L32" s="172"/>
      <c r="M32" s="172"/>
      <c r="N32" s="172"/>
      <c r="O32" s="172"/>
      <c r="P32" s="172"/>
      <c r="Q32" s="172"/>
      <c r="R32" s="172"/>
      <c r="S32" s="172"/>
      <c r="T32" s="172"/>
      <c r="U32" s="173"/>
      <c r="V32" s="174"/>
      <c r="W32" s="175"/>
      <c r="X32" s="175"/>
      <c r="Y32" s="175"/>
      <c r="Z32" s="175"/>
      <c r="AA32" s="143"/>
    </row>
    <row r="33">
      <c r="A33" s="140"/>
      <c r="B33" s="172"/>
      <c r="C33" s="172"/>
      <c r="D33" s="172"/>
      <c r="E33" s="172"/>
      <c r="F33" s="172"/>
      <c r="G33" s="172"/>
      <c r="H33" s="172"/>
      <c r="I33" s="172"/>
      <c r="J33" s="172"/>
      <c r="K33" s="172"/>
      <c r="L33" s="172"/>
      <c r="M33" s="172"/>
      <c r="N33" s="172"/>
      <c r="O33" s="172"/>
      <c r="P33" s="172"/>
      <c r="Q33" s="172"/>
      <c r="R33" s="172"/>
      <c r="S33" s="172"/>
      <c r="T33" s="172"/>
      <c r="U33" s="173"/>
      <c r="V33" s="174"/>
      <c r="W33" s="175"/>
      <c r="X33" s="175"/>
      <c r="Y33" s="175"/>
      <c r="Z33" s="175"/>
      <c r="AA33" s="143"/>
    </row>
    <row r="34">
      <c r="A34" s="140"/>
      <c r="B34" s="172"/>
      <c r="C34" s="172"/>
      <c r="D34" s="172"/>
      <c r="E34" s="172"/>
      <c r="F34" s="172"/>
      <c r="G34" s="172"/>
      <c r="H34" s="172"/>
      <c r="I34" s="172"/>
      <c r="J34" s="172"/>
      <c r="K34" s="172"/>
      <c r="L34" s="172"/>
      <c r="M34" s="172"/>
      <c r="N34" s="172"/>
      <c r="O34" s="172"/>
      <c r="P34" s="172"/>
      <c r="Q34" s="172"/>
      <c r="R34" s="172"/>
      <c r="S34" s="172"/>
      <c r="T34" s="172"/>
      <c r="U34" s="173"/>
      <c r="V34" s="174"/>
      <c r="W34" s="175"/>
      <c r="X34" s="175"/>
      <c r="Y34" s="175"/>
      <c r="Z34" s="175"/>
      <c r="AA34" s="143"/>
    </row>
    <row r="35">
      <c r="A35" s="140"/>
      <c r="B35" s="172"/>
      <c r="C35" s="172"/>
      <c r="D35" s="172"/>
      <c r="E35" s="172"/>
      <c r="F35" s="172"/>
      <c r="G35" s="172"/>
      <c r="H35" s="172"/>
      <c r="I35" s="172"/>
      <c r="J35" s="172"/>
      <c r="K35" s="172"/>
      <c r="L35" s="172"/>
      <c r="M35" s="172"/>
      <c r="N35" s="172"/>
      <c r="O35" s="172"/>
      <c r="P35" s="172"/>
      <c r="Q35" s="172"/>
      <c r="R35" s="172"/>
      <c r="S35" s="172"/>
      <c r="T35" s="172"/>
      <c r="U35" s="173"/>
      <c r="V35" s="174"/>
      <c r="W35" s="175"/>
      <c r="X35" s="175"/>
      <c r="Y35" s="175"/>
      <c r="Z35" s="175"/>
      <c r="AA35" s="143"/>
    </row>
    <row r="36">
      <c r="A36" s="140"/>
      <c r="B36" s="172"/>
      <c r="C36" s="172"/>
      <c r="D36" s="172"/>
      <c r="E36" s="172"/>
      <c r="F36" s="172"/>
      <c r="G36" s="172"/>
      <c r="H36" s="172"/>
      <c r="I36" s="172"/>
      <c r="J36" s="172"/>
      <c r="K36" s="172"/>
      <c r="L36" s="172"/>
      <c r="M36" s="172"/>
      <c r="N36" s="172"/>
      <c r="O36" s="172"/>
      <c r="P36" s="172"/>
      <c r="Q36" s="172"/>
      <c r="R36" s="172"/>
      <c r="S36" s="172"/>
      <c r="T36" s="172"/>
      <c r="U36" s="173"/>
      <c r="V36" s="174"/>
      <c r="W36" s="175"/>
      <c r="X36" s="175"/>
      <c r="Y36" s="175"/>
      <c r="Z36" s="175"/>
      <c r="AA36" s="143"/>
    </row>
    <row r="37">
      <c r="A37" s="140"/>
      <c r="B37" s="172"/>
      <c r="C37" s="172"/>
      <c r="D37" s="172"/>
      <c r="E37" s="172"/>
      <c r="F37" s="172"/>
      <c r="G37" s="172"/>
      <c r="H37" s="172"/>
      <c r="I37" s="172"/>
      <c r="J37" s="172"/>
      <c r="K37" s="172"/>
      <c r="L37" s="172"/>
      <c r="M37" s="172"/>
      <c r="N37" s="172"/>
      <c r="O37" s="172"/>
      <c r="P37" s="172"/>
      <c r="Q37" s="172"/>
      <c r="R37" s="172"/>
      <c r="S37" s="172"/>
      <c r="T37" s="172"/>
      <c r="U37" s="173"/>
      <c r="V37" s="174"/>
      <c r="W37" s="175"/>
      <c r="X37" s="175"/>
      <c r="Y37" s="175"/>
      <c r="Z37" s="175"/>
      <c r="AA37" s="143"/>
    </row>
    <row r="38">
      <c r="A38" s="140"/>
      <c r="B38" s="172"/>
      <c r="C38" s="172"/>
      <c r="D38" s="172"/>
      <c r="E38" s="172"/>
      <c r="F38" s="172"/>
      <c r="G38" s="172"/>
      <c r="H38" s="172"/>
      <c r="I38" s="172"/>
      <c r="J38" s="172"/>
      <c r="K38" s="172"/>
      <c r="L38" s="172"/>
      <c r="M38" s="172"/>
      <c r="N38" s="172"/>
      <c r="O38" s="172"/>
      <c r="P38" s="172"/>
      <c r="Q38" s="172"/>
      <c r="R38" s="172"/>
      <c r="S38" s="172"/>
      <c r="T38" s="172"/>
      <c r="U38" s="173"/>
      <c r="V38" s="174"/>
      <c r="W38" s="175"/>
      <c r="X38" s="175"/>
      <c r="Y38" s="175"/>
      <c r="Z38" s="175"/>
      <c r="AA38" s="143"/>
    </row>
  </sheetData>
  <conditionalFormatting sqref="P4:P38">
    <cfRule type="cellIs" dxfId="1" priority="1" operator="equal">
      <formula>"+-+++"</formula>
    </cfRule>
  </conditionalFormatting>
  <conditionalFormatting sqref="P4:P38">
    <cfRule type="cellIs" dxfId="1" priority="2" operator="equal">
      <formula>"-+-++"</formula>
    </cfRule>
  </conditionalFormatting>
  <conditionalFormatting sqref="P4:P38">
    <cfRule type="cellIs" dxfId="1" priority="3" operator="equal">
      <formula>"++-++"</formula>
    </cfRule>
  </conditionalFormatting>
  <conditionalFormatting sqref="P4:P38">
    <cfRule type="cellIs" dxfId="1" priority="4" operator="equal">
      <formula>"+--++"</formula>
    </cfRule>
  </conditionalFormatting>
  <conditionalFormatting sqref="P4:P38">
    <cfRule type="cellIs" dxfId="1" priority="5" operator="equal">
      <formula>"--+++"</formula>
    </cfRule>
  </conditionalFormatting>
  <conditionalFormatting sqref="P4:P38">
    <cfRule type="cellIs" dxfId="1" priority="6" operator="equal">
      <formula>"-++++"</formula>
    </cfRule>
  </conditionalFormatting>
  <conditionalFormatting sqref="P4:P38">
    <cfRule type="cellIs" dxfId="1" priority="7" operator="equal">
      <formula>"---++"</formula>
    </cfRule>
  </conditionalFormatting>
  <conditionalFormatting sqref="P4:P38">
    <cfRule type="cellIs" dxfId="1" priority="8" operator="equal">
      <formula>"+++++"</formula>
    </cfRule>
  </conditionalFormatting>
  <conditionalFormatting sqref="N4:N38">
    <cfRule type="expression" dxfId="0" priority="9">
      <formula>D4&lt;N4</formula>
    </cfRule>
  </conditionalFormatting>
  <conditionalFormatting sqref="L4:L38">
    <cfRule type="expression" dxfId="0" priority="10">
      <formula>AND(L4&gt;M4*0.99, L4&lt;M4*1.01)</formula>
    </cfRule>
  </conditionalFormatting>
  <conditionalFormatting sqref="J4:J38">
    <cfRule type="cellIs" dxfId="1" priority="11" operator="greaterThan">
      <formula>2000</formula>
    </cfRule>
  </conditionalFormatting>
  <conditionalFormatting sqref="G4:G38">
    <cfRule type="endsWith" dxfId="1" priority="12" operator="endsWith" text="--">
      <formula>RIGHT((G4),LEN("--"))=("--")</formula>
    </cfRule>
  </conditionalFormatting>
  <conditionalFormatting sqref="S4:S38">
    <cfRule type="cellIs" dxfId="4" priority="13" operator="greaterThan">
      <formula>J4*0.5</formula>
    </cfRule>
  </conditionalFormatting>
  <conditionalFormatting sqref="K4:K38">
    <cfRule type="cellIs" dxfId="1" priority="14" operator="greaterThan">
      <formula>5</formula>
    </cfRule>
  </conditionalFormatting>
  <conditionalFormatting sqref="I4:I38">
    <cfRule type="cellIs" dxfId="0" priority="15" operator="greaterThanOrEqual">
      <formula>3</formula>
    </cfRule>
  </conditionalFormatting>
  <conditionalFormatting sqref="D4:D38">
    <cfRule type="cellIs" dxfId="0" priority="16" operator="lessThan">
      <formula>150</formula>
    </cfRule>
  </conditionalFormatting>
  <hyperlinks>
    <hyperlink r:id="rId1" location="/web/t05sr01_1" ref="V1"/>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outlineLevelRow="1"/>
  <cols>
    <col customWidth="1" min="1" max="1" width="4.75"/>
    <col customWidth="1" min="2" max="2" width="9.38"/>
    <col customWidth="1" min="3" max="3" width="14.38"/>
    <col customWidth="1" min="4" max="4" width="15.25"/>
    <col customWidth="1" min="5" max="5" width="6.0"/>
    <col customWidth="1" min="6" max="6" width="4.75"/>
    <col customWidth="1" min="7" max="7" width="6.88"/>
    <col customWidth="1" min="8" max="8" width="5.88"/>
    <col customWidth="1" min="9" max="10" width="7.63"/>
    <col customWidth="1" min="11" max="11" width="8.5"/>
    <col customWidth="1" min="12" max="12" width="6.0"/>
    <col customWidth="1" min="13" max="13" width="12.25"/>
    <col customWidth="1" min="14" max="15" width="6.13"/>
    <col customWidth="1" min="16" max="16" width="5.63"/>
    <col customWidth="1" min="17" max="17" width="8.38"/>
    <col customWidth="1" min="18" max="19" width="5.25"/>
    <col customWidth="1" min="20" max="20" width="9.25"/>
    <col customWidth="1" min="21" max="21" width="5.13"/>
    <col customWidth="1" min="22" max="22" width="9.38"/>
    <col customWidth="1" min="23" max="23" width="71.88"/>
    <col customWidth="1" min="24" max="26" width="6.13"/>
    <col customWidth="1" min="27" max="27" width="7.13"/>
  </cols>
  <sheetData>
    <row r="1">
      <c r="A1" s="138"/>
      <c r="B1" s="143"/>
      <c r="C1" s="138" t="s">
        <v>4591</v>
      </c>
      <c r="D1" s="138"/>
      <c r="E1" s="138" t="s">
        <v>4592</v>
      </c>
      <c r="F1" s="143"/>
      <c r="G1" s="143"/>
      <c r="H1" s="138" t="s">
        <v>4593</v>
      </c>
      <c r="I1" s="143"/>
      <c r="J1" s="138" t="s">
        <v>4592</v>
      </c>
      <c r="K1" s="138" t="s">
        <v>4593</v>
      </c>
      <c r="L1" s="138" t="s">
        <v>4593</v>
      </c>
      <c r="M1" s="136" t="s">
        <v>4592</v>
      </c>
      <c r="N1" s="143"/>
      <c r="O1" s="136" t="s">
        <v>4592</v>
      </c>
      <c r="P1" s="143"/>
      <c r="Q1" s="138" t="s">
        <v>4593</v>
      </c>
      <c r="R1" s="143"/>
      <c r="S1" s="143"/>
      <c r="T1" s="138" t="s">
        <v>4592</v>
      </c>
      <c r="U1" s="143"/>
      <c r="V1" s="143"/>
      <c r="W1" s="37"/>
      <c r="X1" s="143"/>
      <c r="Y1" s="143"/>
      <c r="Z1" s="143"/>
      <c r="AA1" s="143"/>
      <c r="AB1" s="143"/>
    </row>
    <row r="2">
      <c r="A2" s="143"/>
      <c r="B2" s="143"/>
      <c r="C2" s="138" t="s">
        <v>4619</v>
      </c>
      <c r="D2" s="138"/>
      <c r="E2" s="138" t="s">
        <v>4595</v>
      </c>
      <c r="F2" s="143"/>
      <c r="G2" s="143"/>
      <c r="H2" s="138" t="s">
        <v>4620</v>
      </c>
      <c r="I2" s="143"/>
      <c r="J2" s="138" t="s">
        <v>4597</v>
      </c>
      <c r="K2" s="138" t="s">
        <v>4598</v>
      </c>
      <c r="L2" s="138" t="s">
        <v>4621</v>
      </c>
      <c r="M2" s="136" t="s">
        <v>4600</v>
      </c>
      <c r="N2" s="143"/>
      <c r="O2" s="136" t="s">
        <v>4601</v>
      </c>
      <c r="P2" s="143"/>
      <c r="Q2" s="138" t="s">
        <v>4622</v>
      </c>
      <c r="R2" s="143"/>
      <c r="S2" s="143"/>
      <c r="T2" s="138" t="s">
        <v>4603</v>
      </c>
      <c r="U2" s="143"/>
      <c r="V2" s="143"/>
      <c r="W2" s="10" t="s">
        <v>24</v>
      </c>
      <c r="X2" s="143"/>
      <c r="Y2" s="143"/>
      <c r="Z2" s="143"/>
      <c r="AA2" s="143"/>
      <c r="AB2" s="143"/>
    </row>
    <row r="3">
      <c r="A3" s="165" t="s">
        <v>490</v>
      </c>
      <c r="B3" s="165" t="s">
        <v>491</v>
      </c>
      <c r="C3" s="165" t="s">
        <v>492</v>
      </c>
      <c r="D3" s="165" t="s">
        <v>4628</v>
      </c>
      <c r="E3" s="165" t="s">
        <v>493</v>
      </c>
      <c r="F3" s="165" t="s">
        <v>494</v>
      </c>
      <c r="G3" s="165" t="s">
        <v>495</v>
      </c>
      <c r="H3" s="166" t="s">
        <v>496</v>
      </c>
      <c r="I3" s="165" t="s">
        <v>4605</v>
      </c>
      <c r="J3" s="165" t="s">
        <v>498</v>
      </c>
      <c r="K3" s="165" t="s">
        <v>4607</v>
      </c>
      <c r="L3" s="165" t="s">
        <v>4608</v>
      </c>
      <c r="M3" s="165" t="s">
        <v>501</v>
      </c>
      <c r="N3" s="165" t="s">
        <v>502</v>
      </c>
      <c r="O3" s="165" t="s">
        <v>503</v>
      </c>
      <c r="P3" s="165" t="s">
        <v>4609</v>
      </c>
      <c r="Q3" s="167" t="s">
        <v>4610</v>
      </c>
      <c r="R3" s="165" t="s">
        <v>4611</v>
      </c>
      <c r="S3" s="165" t="s">
        <v>4612</v>
      </c>
      <c r="T3" s="165" t="s">
        <v>4613</v>
      </c>
      <c r="U3" s="165" t="s">
        <v>4614</v>
      </c>
      <c r="V3" s="165" t="s">
        <v>510</v>
      </c>
      <c r="W3" s="168" t="s">
        <v>4629</v>
      </c>
      <c r="X3" s="165" t="s">
        <v>4624</v>
      </c>
      <c r="Y3" s="165" t="s">
        <v>4625</v>
      </c>
      <c r="Z3" s="165" t="s">
        <v>4626</v>
      </c>
      <c r="AA3" s="169" t="s">
        <v>4627</v>
      </c>
      <c r="AB3" s="170"/>
    </row>
    <row r="4" collapsed="1">
      <c r="A4" s="176" t="s">
        <v>4630</v>
      </c>
      <c r="B4" s="177"/>
      <c r="C4" s="177"/>
      <c r="D4" s="177"/>
      <c r="E4" s="177"/>
      <c r="F4" s="177"/>
      <c r="G4" s="177"/>
      <c r="H4" s="177"/>
      <c r="I4" s="177"/>
      <c r="J4" s="177"/>
      <c r="K4" s="177"/>
      <c r="L4" s="177"/>
      <c r="M4" s="177"/>
      <c r="N4" s="177"/>
      <c r="O4" s="177"/>
      <c r="P4" s="177"/>
      <c r="Q4" s="177"/>
      <c r="R4" s="177"/>
      <c r="S4" s="177"/>
      <c r="T4" s="177"/>
      <c r="U4" s="177"/>
      <c r="V4" s="177"/>
      <c r="W4" s="177"/>
      <c r="X4" s="177"/>
      <c r="Y4" s="177"/>
      <c r="Z4" s="177"/>
      <c r="AA4" s="177"/>
      <c r="AB4" s="177"/>
    </row>
    <row r="5" hidden="1" outlineLevel="1">
      <c r="A5" s="171" t="s">
        <v>3729</v>
      </c>
      <c r="B5" s="153" t="str">
        <f>IF(ISBLANK(A5), "", IFERROR(VLOOKUP(A5, STOCKS!A:W, 2, FALSE), ""))</f>
        <v>漢翔</v>
      </c>
      <c r="C5" s="153" t="str">
        <f>IF(ISBLANK(A5), "", IFERROR(VLOOKUP(A5, STOCKS!A:W, 3, FALSE), ""))</f>
        <v>航運業</v>
      </c>
      <c r="D5" s="153" t="str">
        <f>IF(ISBLANK(A5), "", IFERROR(VLOOKUP(A5, category!A:C, 3, FALSE), ""))</f>
        <v>軍工/航太</v>
      </c>
      <c r="E5" s="153">
        <f>IF(ISBLANK(A5), "", IFERROR(VLOOKUP(A5, STOCKS!A:W, 4, FALSE), ""))</f>
        <v>50.4</v>
      </c>
      <c r="F5" s="153">
        <f>IF(ISBLANK(A5), "", IFERROR(VLOOKUP(A5, STOCKS!A:W, 5, FALSE), ""))</f>
        <v>0</v>
      </c>
      <c r="G5" s="153">
        <f>IF(ISBLANK(A5), "", IFERROR(VLOOKUP(A5, STOCKS!A:W, 6, FALSE), ""))</f>
        <v>0</v>
      </c>
      <c r="H5" s="153" t="str">
        <f>IF(ISBLANK(A5), "", IFERROR(VLOOKUP(A5, STOCKS!A:W, 7, FALSE), ""))</f>
        <v>'++++-</v>
      </c>
      <c r="I5" s="153">
        <f>IF(ISBLANK(A5), "", IFERROR(VLOOKUP(A5, STOCKS!A:W, 8, FALSE), ""))</f>
        <v>7.19</v>
      </c>
      <c r="J5" s="153">
        <f>IF(ISBLANK(A5), "", IFERROR(VLOOKUP(A5, STOCKS!A:W, 9, FALSE), ""))</f>
        <v>0</v>
      </c>
      <c r="K5" s="153">
        <f>IF(ISBLANK(A5), "", IFERROR(VLOOKUP(A5, STOCKS!A:W, 10, FALSE), ""))</f>
        <v>6483</v>
      </c>
      <c r="L5" s="153">
        <f>IF(ISBLANK(A5), "", IFERROR(VLOOKUP(A5, STOCKS!A:W, 11, FALSE), ""))</f>
        <v>0.69</v>
      </c>
      <c r="M5" s="153">
        <f>IF(ISBLANK(A5), "", IFERROR(VLOOKUP(A5, STOCKS!A:W, 12, FALSE), ""))</f>
        <v>49.14</v>
      </c>
      <c r="N5" s="153">
        <f>IF(ISBLANK(A5), "", IFERROR(VLOOKUP(A5, STOCKS!A:W, 13, FALSE), ""))</f>
        <v>47.93</v>
      </c>
      <c r="O5" s="153">
        <f>IF(ISBLANK(A5), "", IFERROR(VLOOKUP(A5, STOCKS!A:W, 14, FALSE), ""))</f>
        <v>48.3</v>
      </c>
      <c r="P5" s="153">
        <f>IF(ISBLANK(A5), "", IFERROR(VLOOKUP(A5, STOCKS!A:W, 15, FALSE), ""))</f>
        <v>-799</v>
      </c>
      <c r="Q5" s="153" t="str">
        <f>IF(ISBLANK(A5), "", IFERROR(VLOOKUP(A5, STOCKS!A:W, 16, FALSE), ""))</f>
        <v>'+-++-</v>
      </c>
      <c r="R5" s="153">
        <f>IF(ISBLANK(A5), "", IFERROR(VLOOKUP(A5, STOCKS!A:W, 17, FALSE), ""))</f>
        <v>-6</v>
      </c>
      <c r="S5" s="153">
        <f>IF(ISBLANK(A5), "", IFERROR(VLOOKUP(A5, STOCKS!A:W, 18, FALSE), ""))</f>
        <v>4</v>
      </c>
      <c r="T5" s="153">
        <f>IF(ISBLANK(A5), "", IFERROR(VLOOKUP(A5, STOCKS!A:W, 19, FALSE), ""))</f>
        <v>1976</v>
      </c>
      <c r="U5" s="153">
        <f>IF(ISBLANK(A5), "", IFERROR(VLOOKUP(A5, STOCKS!A:W, 20, FALSE), ""))</f>
        <v>30.48</v>
      </c>
      <c r="V5" s="164">
        <f>IF(ISBLANK(A5), "", IFERROR(VLOOKUP(A5, STOCKS!A:W, 21, FALSE), ""))</f>
        <v>46132</v>
      </c>
      <c r="W5" s="158" t="str">
        <f>IF(ISBLANK(A5), "", IFERROR(VLOOKUP(A5, STOCKS!A:W, 22, FALSE), ""))</f>
        <v/>
      </c>
      <c r="X5" s="160"/>
      <c r="Y5" s="160"/>
      <c r="Z5" s="160"/>
      <c r="AA5" s="160"/>
      <c r="AB5" s="161"/>
    </row>
    <row r="6" hidden="1" outlineLevel="1">
      <c r="A6" s="171" t="s">
        <v>3528</v>
      </c>
      <c r="B6" s="153" t="str">
        <f>IF(ISBLANK(A6), "", IFERROR(VLOOKUP(A6, STOCKS!A:W, 2, FALSE), ""))</f>
        <v>長榮航太</v>
      </c>
      <c r="C6" s="153" t="str">
        <f>IF(ISBLANK(A6), "", IFERROR(VLOOKUP(A6, STOCKS!A:W, 3, FALSE), ""))</f>
        <v>航運業</v>
      </c>
      <c r="D6" s="153" t="str">
        <f>IF(ISBLANK(A6), "", IFERROR(VLOOKUP(A6, category!A:C, 3, FALSE), ""))</f>
        <v>軍工/航太</v>
      </c>
      <c r="E6" s="153">
        <f>IF(ISBLANK(A6), "", IFERROR(VLOOKUP(A6, STOCKS!A:W, 4, FALSE), ""))</f>
        <v>166</v>
      </c>
      <c r="F6" s="153">
        <f>IF(ISBLANK(A6), "", IFERROR(VLOOKUP(A6, STOCKS!A:W, 5, FALSE), ""))</f>
        <v>5.5</v>
      </c>
      <c r="G6" s="153">
        <f>IF(ISBLANK(A6), "", IFERROR(VLOOKUP(A6, STOCKS!A:W, 6, FALSE), ""))</f>
        <v>3.43</v>
      </c>
      <c r="H6" s="153" t="str">
        <f>IF(ISBLANK(A6), "", IFERROR(VLOOKUP(A6, STOCKS!A:W, 7, FALSE), ""))</f>
        <v>'+++++</v>
      </c>
      <c r="I6" s="153">
        <f>IF(ISBLANK(A6), "", IFERROR(VLOOKUP(A6, STOCKS!A:W, 8, FALSE), ""))</f>
        <v>9.93</v>
      </c>
      <c r="J6" s="153">
        <f>IF(ISBLANK(A6), "", IFERROR(VLOOKUP(A6, STOCKS!A:W, 9, FALSE), ""))</f>
        <v>0</v>
      </c>
      <c r="K6" s="153">
        <f>IF(ISBLANK(A6), "", IFERROR(VLOOKUP(A6, STOCKS!A:W, 10, FALSE), ""))</f>
        <v>2331</v>
      </c>
      <c r="L6" s="153">
        <f>IF(ISBLANK(A6), "", IFERROR(VLOOKUP(A6, STOCKS!A:W, 11, FALSE), ""))</f>
        <v>0.62</v>
      </c>
      <c r="M6" s="153">
        <f>IF(ISBLANK(A6), "", IFERROR(VLOOKUP(A6, STOCKS!A:W, 12, FALSE), ""))</f>
        <v>157.6</v>
      </c>
      <c r="N6" s="153">
        <f>IF(ISBLANK(A6), "", IFERROR(VLOOKUP(A6, STOCKS!A:W, 13, FALSE), ""))</f>
        <v>153.55</v>
      </c>
      <c r="O6" s="153">
        <f>IF(ISBLANK(A6), "", IFERROR(VLOOKUP(A6, STOCKS!A:W, 14, FALSE), ""))</f>
        <v>151.78</v>
      </c>
      <c r="P6" s="153">
        <f>IF(ISBLANK(A6), "", IFERROR(VLOOKUP(A6, STOCKS!A:W, 15, FALSE), ""))</f>
        <v>893</v>
      </c>
      <c r="Q6" s="153" t="str">
        <f>IF(ISBLANK(A6), "", IFERROR(VLOOKUP(A6, STOCKS!A:W, 16, FALSE), ""))</f>
        <v>'+++++</v>
      </c>
      <c r="R6" s="153">
        <f>IF(ISBLANK(A6), "", IFERROR(VLOOKUP(A6, STOCKS!A:W, 17, FALSE), ""))</f>
        <v>-3</v>
      </c>
      <c r="S6" s="153">
        <f>IF(ISBLANK(A6), "", IFERROR(VLOOKUP(A6, STOCKS!A:W, 18, FALSE), ""))</f>
        <v>74</v>
      </c>
      <c r="T6" s="153">
        <f>IF(ISBLANK(A6), "", IFERROR(VLOOKUP(A6, STOCKS!A:W, 19, FALSE), ""))</f>
        <v>656</v>
      </c>
      <c r="U6" s="153">
        <f>IF(ISBLANK(A6), "", IFERROR(VLOOKUP(A6, STOCKS!A:W, 20, FALSE), ""))</f>
        <v>28.14</v>
      </c>
      <c r="V6" s="164">
        <f>IF(ISBLANK(A6), "", IFERROR(VLOOKUP(A6, STOCKS!A:W, 21, FALSE), ""))</f>
        <v>46132</v>
      </c>
      <c r="W6" s="158" t="str">
        <f>IF(ISBLANK(A6), "", IFERROR(VLOOKUP(A6, STOCKS!A:W, 22, FALSE), ""))</f>
        <v/>
      </c>
      <c r="X6" s="160"/>
      <c r="Y6" s="160"/>
      <c r="Z6" s="160"/>
      <c r="AA6" s="160"/>
      <c r="AB6" s="161"/>
    </row>
    <row r="7" hidden="1" outlineLevel="1">
      <c r="A7" s="171" t="s">
        <v>3284</v>
      </c>
      <c r="B7" s="153" t="str">
        <f>IF(ISBLANK(A7), "", IFERROR(VLOOKUP(A7, STOCKS!A:W, 2, FALSE), ""))</f>
        <v>晟田</v>
      </c>
      <c r="C7" s="153" t="str">
        <f>IF(ISBLANK(A7), "", IFERROR(VLOOKUP(A7, STOCKS!A:W, 3, FALSE), ""))</f>
        <v>其他業</v>
      </c>
      <c r="D7" s="153" t="str">
        <f>IF(ISBLANK(A7), "", IFERROR(VLOOKUP(A7, category!A:C, 3, FALSE), ""))</f>
        <v>軍工/航太</v>
      </c>
      <c r="E7" s="153">
        <f>IF(ISBLANK(A7), "", IFERROR(VLOOKUP(A7, STOCKS!A:W, 4, FALSE), ""))</f>
        <v>49.35</v>
      </c>
      <c r="F7" s="153">
        <f>IF(ISBLANK(A7), "", IFERROR(VLOOKUP(A7, STOCKS!A:W, 5, FALSE), ""))</f>
        <v>1.05</v>
      </c>
      <c r="G7" s="153">
        <f>IF(ISBLANK(A7), "", IFERROR(VLOOKUP(A7, STOCKS!A:W, 6, FALSE), ""))</f>
        <v>2.17</v>
      </c>
      <c r="H7" s="153" t="str">
        <f>IF(ISBLANK(A7), "", IFERROR(VLOOKUP(A7, STOCKS!A:W, 7, FALSE), ""))</f>
        <v>'+-+++</v>
      </c>
      <c r="I7" s="153">
        <f>IF(ISBLANK(A7), "", IFERROR(VLOOKUP(A7, STOCKS!A:W, 8, FALSE), ""))</f>
        <v>6.37</v>
      </c>
      <c r="J7" s="153">
        <f>IF(ISBLANK(A7), "", IFERROR(VLOOKUP(A7, STOCKS!A:W, 9, FALSE), ""))</f>
        <v>1</v>
      </c>
      <c r="K7" s="153">
        <f>IF(ISBLANK(A7), "", IFERROR(VLOOKUP(A7, STOCKS!A:W, 10, FALSE), ""))</f>
        <v>3379</v>
      </c>
      <c r="L7" s="153">
        <f>IF(ISBLANK(A7), "", IFERROR(VLOOKUP(A7, STOCKS!A:W, 11, FALSE), ""))</f>
        <v>5</v>
      </c>
      <c r="M7" s="153">
        <f>IF(ISBLANK(A7), "", IFERROR(VLOOKUP(A7, STOCKS!A:W, 12, FALSE), ""))</f>
        <v>47.72</v>
      </c>
      <c r="N7" s="153">
        <f>IF(ISBLANK(A7), "", IFERROR(VLOOKUP(A7, STOCKS!A:W, 13, FALSE), ""))</f>
        <v>45.71</v>
      </c>
      <c r="O7" s="153">
        <f>IF(ISBLANK(A7), "", IFERROR(VLOOKUP(A7, STOCKS!A:W, 14, FALSE), ""))</f>
        <v>43.71</v>
      </c>
      <c r="P7" s="153">
        <f>IF(ISBLANK(A7), "", IFERROR(VLOOKUP(A7, STOCKS!A:W, 15, FALSE), ""))</f>
        <v>438</v>
      </c>
      <c r="Q7" s="153" t="str">
        <f>IF(ISBLANK(A7), "", IFERROR(VLOOKUP(A7, STOCKS!A:W, 16, FALSE), ""))</f>
        <v>'+++++</v>
      </c>
      <c r="R7" s="153">
        <f>IF(ISBLANK(A7), "", IFERROR(VLOOKUP(A7, STOCKS!A:W, 17, FALSE), ""))</f>
        <v>0</v>
      </c>
      <c r="S7" s="153">
        <f>IF(ISBLANK(A7), "", IFERROR(VLOOKUP(A7, STOCKS!A:W, 18, FALSE), ""))</f>
        <v>2</v>
      </c>
      <c r="T7" s="153">
        <f>IF(ISBLANK(A7), "", IFERROR(VLOOKUP(A7, STOCKS!A:W, 19, FALSE), ""))</f>
        <v>1176</v>
      </c>
      <c r="U7" s="153">
        <f>IF(ISBLANK(A7), "", IFERROR(VLOOKUP(A7, STOCKS!A:W, 20, FALSE), ""))</f>
        <v>34.8</v>
      </c>
      <c r="V7" s="164">
        <f>IF(ISBLANK(A7), "", IFERROR(VLOOKUP(A7, STOCKS!A:W, 21, FALSE), ""))</f>
        <v>46132</v>
      </c>
      <c r="W7" s="158" t="str">
        <f>IF(ISBLANK(A7), "", IFERROR(VLOOKUP(A7, STOCKS!A:W, 22, FALSE), ""))</f>
        <v/>
      </c>
      <c r="X7" s="160"/>
      <c r="Y7" s="160"/>
      <c r="Z7" s="160"/>
      <c r="AA7" s="160"/>
      <c r="AB7" s="161"/>
    </row>
    <row r="8" hidden="1" outlineLevel="1">
      <c r="A8" s="171" t="s">
        <v>1247</v>
      </c>
      <c r="B8" s="153" t="str">
        <f>IF(ISBLANK(A8), "", IFERROR(VLOOKUP(A8, STOCKS!A:W, 2, FALSE), ""))</f>
        <v>駐龍</v>
      </c>
      <c r="C8" s="153" t="str">
        <f>IF(ISBLANK(A8), "", IFERROR(VLOOKUP(A8, STOCKS!A:W, 3, FALSE), ""))</f>
        <v>電機機械</v>
      </c>
      <c r="D8" s="153" t="str">
        <f>IF(ISBLANK(A8), "", IFERROR(VLOOKUP(A8, category!A:C, 3, FALSE), ""))</f>
        <v>軍工/航太</v>
      </c>
      <c r="E8" s="153">
        <f>IF(ISBLANK(A8), "", IFERROR(VLOOKUP(A8, STOCKS!A:W, 4, FALSE), ""))</f>
        <v>148</v>
      </c>
      <c r="F8" s="153">
        <f>IF(ISBLANK(A8), "", IFERROR(VLOOKUP(A8, STOCKS!A:W, 5, FALSE), ""))</f>
        <v>1.5</v>
      </c>
      <c r="G8" s="153">
        <f>IF(ISBLANK(A8), "", IFERROR(VLOOKUP(A8, STOCKS!A:W, 6, FALSE), ""))</f>
        <v>1.02</v>
      </c>
      <c r="H8" s="153" t="str">
        <f>IF(ISBLANK(A8), "", IFERROR(VLOOKUP(A8, STOCKS!A:W, 7, FALSE), ""))</f>
        <v>'+++++</v>
      </c>
      <c r="I8" s="153">
        <f>IF(ISBLANK(A8), "", IFERROR(VLOOKUP(A8, STOCKS!A:W, 8, FALSE), ""))</f>
        <v>4.51</v>
      </c>
      <c r="J8" s="153">
        <f>IF(ISBLANK(A8), "", IFERROR(VLOOKUP(A8, STOCKS!A:W, 9, FALSE), ""))</f>
        <v>0</v>
      </c>
      <c r="K8" s="153">
        <f>IF(ISBLANK(A8), "", IFERROR(VLOOKUP(A8, STOCKS!A:W, 10, FALSE), ""))</f>
        <v>49</v>
      </c>
      <c r="L8" s="153">
        <f>IF(ISBLANK(A8), "", IFERROR(VLOOKUP(A8, STOCKS!A:W, 11, FALSE), ""))</f>
        <v>0.12</v>
      </c>
      <c r="M8" s="153">
        <f>IF(ISBLANK(A8), "", IFERROR(VLOOKUP(A8, STOCKS!A:W, 12, FALSE), ""))</f>
        <v>145.6</v>
      </c>
      <c r="N8" s="153">
        <f>IF(ISBLANK(A8), "", IFERROR(VLOOKUP(A8, STOCKS!A:W, 13, FALSE), ""))</f>
        <v>143.55</v>
      </c>
      <c r="O8" s="153">
        <f>IF(ISBLANK(A8), "", IFERROR(VLOOKUP(A8, STOCKS!A:W, 14, FALSE), ""))</f>
        <v>143</v>
      </c>
      <c r="P8" s="153">
        <f>IF(ISBLANK(A8), "", IFERROR(VLOOKUP(A8, STOCKS!A:W, 15, FALSE), ""))</f>
        <v>20</v>
      </c>
      <c r="Q8" s="153" t="str">
        <f>IF(ISBLANK(A8), "", IFERROR(VLOOKUP(A8, STOCKS!A:W, 16, FALSE), ""))</f>
        <v>'+++++</v>
      </c>
      <c r="R8" s="153">
        <f>IF(ISBLANK(A8), "", IFERROR(VLOOKUP(A8, STOCKS!A:W, 17, FALSE), ""))</f>
        <v>0</v>
      </c>
      <c r="S8" s="153">
        <f>IF(ISBLANK(A8), "", IFERROR(VLOOKUP(A8, STOCKS!A:W, 18, FALSE), ""))</f>
        <v>0</v>
      </c>
      <c r="T8" s="153">
        <f>IF(ISBLANK(A8), "", IFERROR(VLOOKUP(A8, STOCKS!A:W, 19, FALSE), ""))</f>
        <v>11</v>
      </c>
      <c r="U8" s="153">
        <f>IF(ISBLANK(A8), "", IFERROR(VLOOKUP(A8, STOCKS!A:W, 20, FALSE), ""))</f>
        <v>22.45</v>
      </c>
      <c r="V8" s="164">
        <f>IF(ISBLANK(A8), "", IFERROR(VLOOKUP(A8, STOCKS!A:W, 21, FALSE), ""))</f>
        <v>46132</v>
      </c>
      <c r="W8" s="158" t="str">
        <f>IF(ISBLANK(A8), "", IFERROR(VLOOKUP(A8, STOCKS!A:W, 22, FALSE), ""))</f>
        <v/>
      </c>
      <c r="X8" s="160"/>
      <c r="Y8" s="160"/>
      <c r="Z8" s="160"/>
      <c r="AA8" s="160"/>
      <c r="AB8" s="161"/>
    </row>
    <row r="9" hidden="1" outlineLevel="1">
      <c r="A9" s="171" t="s">
        <v>1485</v>
      </c>
      <c r="B9" s="153" t="str">
        <f>IF(ISBLANK(A9), "", IFERROR(VLOOKUP(A9, STOCKS!A:W, 2, FALSE), ""))</f>
        <v>千附精密</v>
      </c>
      <c r="C9" s="153" t="str">
        <f>IF(ISBLANK(A9), "", IFERROR(VLOOKUP(A9, STOCKS!A:W, 3, FALSE), ""))</f>
        <v>半導體業</v>
      </c>
      <c r="D9" s="153" t="str">
        <f>IF(ISBLANK(A9), "", IFERROR(VLOOKUP(A9, category!A:C, 3, FALSE), ""))</f>
        <v>軍工/航太</v>
      </c>
      <c r="E9" s="153">
        <f>IF(ISBLANK(A9), "", IFERROR(VLOOKUP(A9, STOCKS!A:W, 4, FALSE), ""))</f>
        <v>216.5</v>
      </c>
      <c r="F9" s="153">
        <f>IF(ISBLANK(A9), "", IFERROR(VLOOKUP(A9, STOCKS!A:W, 5, FALSE), ""))</f>
        <v>19.5</v>
      </c>
      <c r="G9" s="153">
        <f>IF(ISBLANK(A9), "", IFERROR(VLOOKUP(A9, STOCKS!A:W, 6, FALSE), ""))</f>
        <v>9.9</v>
      </c>
      <c r="H9" s="153" t="str">
        <f>IF(ISBLANK(A9), "", IFERROR(VLOOKUP(A9, STOCKS!A:W, 7, FALSE), ""))</f>
        <v>'+++++</v>
      </c>
      <c r="I9" s="153">
        <f>IF(ISBLANK(A9), "", IFERROR(VLOOKUP(A9, STOCKS!A:W, 8, FALSE), ""))</f>
        <v>46.36</v>
      </c>
      <c r="J9" s="153">
        <f>IF(ISBLANK(A9), "", IFERROR(VLOOKUP(A9, STOCKS!A:W, 9, FALSE), ""))</f>
        <v>5</v>
      </c>
      <c r="K9" s="153">
        <f>IF(ISBLANK(A9), "", IFERROR(VLOOKUP(A9, STOCKS!A:W, 10, FALSE), ""))</f>
        <v>742</v>
      </c>
      <c r="L9" s="153">
        <f>IF(ISBLANK(A9), "", IFERROR(VLOOKUP(A9, STOCKS!A:W, 11, FALSE), ""))</f>
        <v>1.25</v>
      </c>
      <c r="M9" s="153">
        <f>IF(ISBLANK(A9), "", IFERROR(VLOOKUP(A9, STOCKS!A:W, 12, FALSE), ""))</f>
        <v>181.1</v>
      </c>
      <c r="N9" s="153">
        <f>IF(ISBLANK(A9), "", IFERROR(VLOOKUP(A9, STOCKS!A:W, 13, FALSE), ""))</f>
        <v>154.35</v>
      </c>
      <c r="O9" s="153">
        <f>IF(ISBLANK(A9), "", IFERROR(VLOOKUP(A9, STOCKS!A:W, 14, FALSE), ""))</f>
        <v>134.55</v>
      </c>
      <c r="P9" s="153">
        <f>IF(ISBLANK(A9), "", IFERROR(VLOOKUP(A9, STOCKS!A:W, 15, FALSE), ""))</f>
        <v>-21</v>
      </c>
      <c r="Q9" s="153" t="str">
        <f>IF(ISBLANK(A9), "", IFERROR(VLOOKUP(A9, STOCKS!A:W, 16, FALSE), ""))</f>
        <v>'+--+-</v>
      </c>
      <c r="R9" s="153">
        <f>IF(ISBLANK(A9), "", IFERROR(VLOOKUP(A9, STOCKS!A:W, 17, FALSE), ""))</f>
        <v>0</v>
      </c>
      <c r="S9" s="153">
        <f>IF(ISBLANK(A9), "", IFERROR(VLOOKUP(A9, STOCKS!A:W, 18, FALSE), ""))</f>
        <v>0</v>
      </c>
      <c r="T9" s="153">
        <f>IF(ISBLANK(A9), "", IFERROR(VLOOKUP(A9, STOCKS!A:W, 19, FALSE), ""))</f>
        <v>0</v>
      </c>
      <c r="U9" s="153">
        <f>IF(ISBLANK(A9), "", IFERROR(VLOOKUP(A9, STOCKS!A:W, 20, FALSE), ""))</f>
        <v>0</v>
      </c>
      <c r="V9" s="164">
        <f>IF(ISBLANK(A9), "", IFERROR(VLOOKUP(A9, STOCKS!A:W, 21, FALSE), ""))</f>
        <v>46132</v>
      </c>
      <c r="W9" s="158" t="str">
        <f>IF(ISBLANK(A9), "", IFERROR(VLOOKUP(A9, STOCKS!A:W, 22, FALSE), ""))</f>
        <v>本公司有價證券近期多次達公佈注意交易資訊標準，
故公告相關訊息，以利投資人區別瞭解。</v>
      </c>
      <c r="X9" s="160"/>
      <c r="Y9" s="160"/>
      <c r="Z9" s="160"/>
      <c r="AA9" s="160"/>
      <c r="AB9" s="161"/>
    </row>
    <row r="10" hidden="1" outlineLevel="1">
      <c r="A10" s="171" t="s">
        <v>652</v>
      </c>
      <c r="B10" s="153" t="str">
        <f>IF(ISBLANK(A10), "", IFERROR(VLOOKUP(A10, STOCKS!A:W, 2, FALSE), ""))</f>
        <v>寶一</v>
      </c>
      <c r="C10" s="153" t="str">
        <f>IF(ISBLANK(A10), "", IFERROR(VLOOKUP(A10, STOCKS!A:W, 3, FALSE), ""))</f>
        <v>電機機械</v>
      </c>
      <c r="D10" s="153" t="str">
        <f>IF(ISBLANK(A10), "", IFERROR(VLOOKUP(A10, category!A:C, 3, FALSE), ""))</f>
        <v>軍工/航太</v>
      </c>
      <c r="E10" s="153">
        <f>IF(ISBLANK(A10), "", IFERROR(VLOOKUP(A10, STOCKS!A:W, 4, FALSE), ""))</f>
        <v>37.85</v>
      </c>
      <c r="F10" s="153">
        <f>IF(ISBLANK(A10), "", IFERROR(VLOOKUP(A10, STOCKS!A:W, 5, FALSE), ""))</f>
        <v>0</v>
      </c>
      <c r="G10" s="153">
        <f>IF(ISBLANK(A10), "", IFERROR(VLOOKUP(A10, STOCKS!A:W, 6, FALSE), ""))</f>
        <v>0</v>
      </c>
      <c r="H10" s="153" t="str">
        <f>IF(ISBLANK(A10), "", IFERROR(VLOOKUP(A10, STOCKS!A:W, 7, FALSE), ""))</f>
        <v>'++++-</v>
      </c>
      <c r="I10" s="153">
        <f>IF(ISBLANK(A10), "", IFERROR(VLOOKUP(A10, STOCKS!A:W, 8, FALSE), ""))</f>
        <v>9.45</v>
      </c>
      <c r="J10" s="153">
        <f>IF(ISBLANK(A10), "", IFERROR(VLOOKUP(A10, STOCKS!A:W, 9, FALSE), ""))</f>
        <v>0</v>
      </c>
      <c r="K10" s="153">
        <f>IF(ISBLANK(A10), "", IFERROR(VLOOKUP(A10, STOCKS!A:W, 10, FALSE), ""))</f>
        <v>565</v>
      </c>
      <c r="L10" s="153">
        <f>IF(ISBLANK(A10), "", IFERROR(VLOOKUP(A10, STOCKS!A:W, 11, FALSE), ""))</f>
        <v>0.82</v>
      </c>
      <c r="M10" s="153">
        <f>IF(ISBLANK(A10), "", IFERROR(VLOOKUP(A10, STOCKS!A:W, 12, FALSE), ""))</f>
        <v>36.89</v>
      </c>
      <c r="N10" s="153">
        <f>IF(ISBLANK(A10), "", IFERROR(VLOOKUP(A10, STOCKS!A:W, 13, FALSE), ""))</f>
        <v>35.61</v>
      </c>
      <c r="O10" s="153">
        <f>IF(ISBLANK(A10), "", IFERROR(VLOOKUP(A10, STOCKS!A:W, 14, FALSE), ""))</f>
        <v>35.82</v>
      </c>
      <c r="P10" s="153">
        <f>IF(ISBLANK(A10), "", IFERROR(VLOOKUP(A10, STOCKS!A:W, 15, FALSE), ""))</f>
        <v>61</v>
      </c>
      <c r="Q10" s="153" t="str">
        <f>IF(ISBLANK(A10), "", IFERROR(VLOOKUP(A10, STOCKS!A:W, 16, FALSE), ""))</f>
        <v>'++-++</v>
      </c>
      <c r="R10" s="153">
        <f>IF(ISBLANK(A10), "", IFERROR(VLOOKUP(A10, STOCKS!A:W, 17, FALSE), ""))</f>
        <v>0</v>
      </c>
      <c r="S10" s="153">
        <f>IF(ISBLANK(A10), "", IFERROR(VLOOKUP(A10, STOCKS!A:W, 18, FALSE), ""))</f>
        <v>0</v>
      </c>
      <c r="T10" s="153">
        <f>IF(ISBLANK(A10), "", IFERROR(VLOOKUP(A10, STOCKS!A:W, 19, FALSE), ""))</f>
        <v>134</v>
      </c>
      <c r="U10" s="153">
        <f>IF(ISBLANK(A10), "", IFERROR(VLOOKUP(A10, STOCKS!A:W, 20, FALSE), ""))</f>
        <v>23.72</v>
      </c>
      <c r="V10" s="164">
        <f>IF(ISBLANK(A10), "", IFERROR(VLOOKUP(A10, STOCKS!A:W, 21, FALSE), ""))</f>
        <v>46132</v>
      </c>
      <c r="W10" s="158" t="str">
        <f>IF(ISBLANK(A10), "", IFERROR(VLOOKUP(A10, STOCKS!A:W, 22, FALSE), ""))</f>
        <v/>
      </c>
      <c r="X10" s="160"/>
      <c r="Y10" s="160"/>
      <c r="Z10" s="160"/>
      <c r="AA10" s="160"/>
      <c r="AB10" s="161"/>
    </row>
    <row r="11" hidden="1" outlineLevel="1">
      <c r="A11" s="171" t="s">
        <v>4012</v>
      </c>
      <c r="B11" s="153" t="str">
        <f>IF(ISBLANK(A11), "", IFERROR(VLOOKUP(A11, STOCKS!A:W, 2, FALSE), ""))</f>
        <v>雷虎</v>
      </c>
      <c r="C11" s="153" t="str">
        <f>IF(ISBLANK(A11), "", IFERROR(VLOOKUP(A11, STOCKS!A:W, 3, FALSE), ""))</f>
        <v>其他業</v>
      </c>
      <c r="D11" s="153" t="str">
        <f>IF(ISBLANK(A11), "", IFERROR(VLOOKUP(A11, category!A:C, 3, FALSE), ""))</f>
        <v>軍工/航太</v>
      </c>
      <c r="E11" s="153">
        <f>IF(ISBLANK(A11), "", IFERROR(VLOOKUP(A11, STOCKS!A:W, 4, FALSE), ""))</f>
        <v>154.5</v>
      </c>
      <c r="F11" s="153">
        <f>IF(ISBLANK(A11), "", IFERROR(VLOOKUP(A11, STOCKS!A:W, 5, FALSE), ""))</f>
        <v>6.5</v>
      </c>
      <c r="G11" s="153">
        <f>IF(ISBLANK(A11), "", IFERROR(VLOOKUP(A11, STOCKS!A:W, 6, FALSE), ""))</f>
        <v>4.39</v>
      </c>
      <c r="H11" s="153" t="str">
        <f>IF(ISBLANK(A11), "", IFERROR(VLOOKUP(A11, STOCKS!A:W, 7, FALSE), ""))</f>
        <v>'+-+++</v>
      </c>
      <c r="I11" s="153">
        <f>IF(ISBLANK(A11), "", IFERROR(VLOOKUP(A11, STOCKS!A:W, 8, FALSE), ""))</f>
        <v>17.68</v>
      </c>
      <c r="J11" s="153">
        <f>IF(ISBLANK(A11), "", IFERROR(VLOOKUP(A11, STOCKS!A:W, 9, FALSE), ""))</f>
        <v>0</v>
      </c>
      <c r="K11" s="153">
        <f>IF(ISBLANK(A11), "", IFERROR(VLOOKUP(A11, STOCKS!A:W, 10, FALSE), ""))</f>
        <v>9290</v>
      </c>
      <c r="L11" s="153">
        <f>IF(ISBLANK(A11), "", IFERROR(VLOOKUP(A11, STOCKS!A:W, 11, FALSE), ""))</f>
        <v>6.09</v>
      </c>
      <c r="M11" s="153">
        <f>IF(ISBLANK(A11), "", IFERROR(VLOOKUP(A11, STOCKS!A:W, 12, FALSE), ""))</f>
        <v>144.3</v>
      </c>
      <c r="N11" s="153">
        <f>IF(ISBLANK(A11), "", IFERROR(VLOOKUP(A11, STOCKS!A:W, 13, FALSE), ""))</f>
        <v>138.35</v>
      </c>
      <c r="O11" s="153">
        <f>IF(ISBLANK(A11), "", IFERROR(VLOOKUP(A11, STOCKS!A:W, 14, FALSE), ""))</f>
        <v>140.82</v>
      </c>
      <c r="P11" s="153">
        <f>IF(ISBLANK(A11), "", IFERROR(VLOOKUP(A11, STOCKS!A:W, 15, FALSE), ""))</f>
        <v>1794</v>
      </c>
      <c r="Q11" s="153" t="str">
        <f>IF(ISBLANK(A11), "", IFERROR(VLOOKUP(A11, STOCKS!A:W, 16, FALSE), ""))</f>
        <v>'+++++</v>
      </c>
      <c r="R11" s="153">
        <f>IF(ISBLANK(A11), "", IFERROR(VLOOKUP(A11, STOCKS!A:W, 17, FALSE), ""))</f>
        <v>0</v>
      </c>
      <c r="S11" s="153">
        <f>IF(ISBLANK(A11), "", IFERROR(VLOOKUP(A11, STOCKS!A:W, 18, FALSE), ""))</f>
        <v>136</v>
      </c>
      <c r="T11" s="153">
        <f>IF(ISBLANK(A11), "", IFERROR(VLOOKUP(A11, STOCKS!A:W, 19, FALSE), ""))</f>
        <v>3863</v>
      </c>
      <c r="U11" s="153">
        <f>IF(ISBLANK(A11), "", IFERROR(VLOOKUP(A11, STOCKS!A:W, 20, FALSE), ""))</f>
        <v>41.58</v>
      </c>
      <c r="V11" s="164">
        <f>IF(ISBLANK(A11), "", IFERROR(VLOOKUP(A11, STOCKS!A:W, 21, FALSE), ""))</f>
        <v>46132</v>
      </c>
      <c r="W11" s="158" t="str">
        <f>IF(ISBLANK(A11), "", IFERROR(VLOOKUP(A11, STOCKS!A:W, 22, FALSE), ""))</f>
        <v/>
      </c>
      <c r="X11" s="160"/>
      <c r="Y11" s="160"/>
      <c r="Z11" s="160"/>
      <c r="AA11" s="160"/>
      <c r="AB11" s="161"/>
    </row>
    <row r="12" hidden="1" outlineLevel="1">
      <c r="A12" s="171" t="s">
        <v>3056</v>
      </c>
      <c r="B12" s="153" t="str">
        <f>IF(ISBLANK(A12), "", IFERROR(VLOOKUP(A12, STOCKS!A:W, 2, FALSE), ""))</f>
        <v>邑錡</v>
      </c>
      <c r="C12" s="153" t="str">
        <f>IF(ISBLANK(A12), "", IFERROR(VLOOKUP(A12, STOCKS!A:W, 3, FALSE), ""))</f>
        <v>光電業</v>
      </c>
      <c r="D12" s="153" t="str">
        <f>IF(ISBLANK(A12), "", IFERROR(VLOOKUP(A12, category!A:C, 3, FALSE), ""))</f>
        <v>軍工/航太</v>
      </c>
      <c r="E12" s="153">
        <f>IF(ISBLANK(A12), "", IFERROR(VLOOKUP(A12, STOCKS!A:W, 4, FALSE), ""))</f>
        <v>133.5</v>
      </c>
      <c r="F12" s="153">
        <f>IF(ISBLANK(A12), "", IFERROR(VLOOKUP(A12, STOCKS!A:W, 5, FALSE), ""))</f>
        <v>8</v>
      </c>
      <c r="G12" s="153">
        <f>IF(ISBLANK(A12), "", IFERROR(VLOOKUP(A12, STOCKS!A:W, 6, FALSE), ""))</f>
        <v>6.37</v>
      </c>
      <c r="H12" s="153" t="str">
        <f>IF(ISBLANK(A12), "", IFERROR(VLOOKUP(A12, STOCKS!A:W, 7, FALSE), ""))</f>
        <v>'+++++</v>
      </c>
      <c r="I12" s="153">
        <f>IF(ISBLANK(A12), "", IFERROR(VLOOKUP(A12, STOCKS!A:W, 8, FALSE), ""))</f>
        <v>10.91</v>
      </c>
      <c r="J12" s="153">
        <f>IF(ISBLANK(A12), "", IFERROR(VLOOKUP(A12, STOCKS!A:W, 9, FALSE), ""))</f>
        <v>0</v>
      </c>
      <c r="K12" s="153">
        <f>IF(ISBLANK(A12), "", IFERROR(VLOOKUP(A12, STOCKS!A:W, 10, FALSE), ""))</f>
        <v>1906</v>
      </c>
      <c r="L12" s="153">
        <f>IF(ISBLANK(A12), "", IFERROR(VLOOKUP(A12, STOCKS!A:W, 11, FALSE), ""))</f>
        <v>5.4</v>
      </c>
      <c r="M12" s="153">
        <f>IF(ISBLANK(A12), "", IFERROR(VLOOKUP(A12, STOCKS!A:W, 12, FALSE), ""))</f>
        <v>125.1</v>
      </c>
      <c r="N12" s="153">
        <f>IF(ISBLANK(A12), "", IFERROR(VLOOKUP(A12, STOCKS!A:W, 13, FALSE), ""))</f>
        <v>121</v>
      </c>
      <c r="O12" s="153">
        <f>IF(ISBLANK(A12), "", IFERROR(VLOOKUP(A12, STOCKS!A:W, 14, FALSE), ""))</f>
        <v>120.97</v>
      </c>
      <c r="P12" s="153">
        <f>IF(ISBLANK(A12), "", IFERROR(VLOOKUP(A12, STOCKS!A:W, 15, FALSE), ""))</f>
        <v>82</v>
      </c>
      <c r="Q12" s="153" t="str">
        <f>IF(ISBLANK(A12), "", IFERROR(VLOOKUP(A12, STOCKS!A:W, 16, FALSE), ""))</f>
        <v>'+---+</v>
      </c>
      <c r="R12" s="153">
        <f>IF(ISBLANK(A12), "", IFERROR(VLOOKUP(A12, STOCKS!A:W, 17, FALSE), ""))</f>
        <v>0</v>
      </c>
      <c r="S12" s="153">
        <f>IF(ISBLANK(A12), "", IFERROR(VLOOKUP(A12, STOCKS!A:W, 18, FALSE), ""))</f>
        <v>-10</v>
      </c>
      <c r="T12" s="153">
        <f>IF(ISBLANK(A12), "", IFERROR(VLOOKUP(A12, STOCKS!A:W, 19, FALSE), ""))</f>
        <v>830</v>
      </c>
      <c r="U12" s="153">
        <f>IF(ISBLANK(A12), "", IFERROR(VLOOKUP(A12, STOCKS!A:W, 20, FALSE), ""))</f>
        <v>43.55</v>
      </c>
      <c r="V12" s="164">
        <f>IF(ISBLANK(A12), "", IFERROR(VLOOKUP(A12, STOCKS!A:W, 21, FALSE), ""))</f>
        <v>46132</v>
      </c>
      <c r="W12" s="158" t="str">
        <f>IF(ISBLANK(A12), "", IFERROR(VLOOKUP(A12, STOCKS!A:W, 22, FALSE), ""))</f>
        <v/>
      </c>
      <c r="X12" s="160"/>
      <c r="Y12" s="160"/>
      <c r="Z12" s="160"/>
      <c r="AA12" s="160"/>
      <c r="AB12" s="161"/>
    </row>
    <row r="13" hidden="1" outlineLevel="1">
      <c r="A13" s="171" t="s">
        <v>1477</v>
      </c>
      <c r="B13" s="153" t="str">
        <f>IF(ISBLANK(A13), "", IFERROR(VLOOKUP(A13, STOCKS!A:W, 2, FALSE), ""))</f>
        <v>中光電</v>
      </c>
      <c r="C13" s="153" t="str">
        <f>IF(ISBLANK(A13), "", IFERROR(VLOOKUP(A13, STOCKS!A:W, 3, FALSE), ""))</f>
        <v>光電業</v>
      </c>
      <c r="D13" s="153" t="str">
        <f>IF(ISBLANK(A13), "", IFERROR(VLOOKUP(A13, category!A:C, 3, FALSE), ""))</f>
        <v>軍工/航太/</v>
      </c>
      <c r="E13" s="153">
        <f>IF(ISBLANK(A13), "", IFERROR(VLOOKUP(A13, STOCKS!A:W, 4, FALSE), ""))</f>
        <v>79</v>
      </c>
      <c r="F13" s="153">
        <f>IF(ISBLANK(A13), "", IFERROR(VLOOKUP(A13, STOCKS!A:W, 5, FALSE), ""))</f>
        <v>0.7</v>
      </c>
      <c r="G13" s="153">
        <f>IF(ISBLANK(A13), "", IFERROR(VLOOKUP(A13, STOCKS!A:W, 6, FALSE), ""))</f>
        <v>0.89</v>
      </c>
      <c r="H13" s="153" t="str">
        <f>IF(ISBLANK(A13), "", IFERROR(VLOOKUP(A13, STOCKS!A:W, 7, FALSE), ""))</f>
        <v>'+++-+</v>
      </c>
      <c r="I13" s="153">
        <f>IF(ISBLANK(A13), "", IFERROR(VLOOKUP(A13, STOCKS!A:W, 8, FALSE), ""))</f>
        <v>7.19</v>
      </c>
      <c r="J13" s="153">
        <f>IF(ISBLANK(A13), "", IFERROR(VLOOKUP(A13, STOCKS!A:W, 9, FALSE), ""))</f>
        <v>0</v>
      </c>
      <c r="K13" s="153">
        <f>IF(ISBLANK(A13), "", IFERROR(VLOOKUP(A13, STOCKS!A:W, 10, FALSE), ""))</f>
        <v>6795</v>
      </c>
      <c r="L13" s="153">
        <f>IF(ISBLANK(A13), "", IFERROR(VLOOKUP(A13, STOCKS!A:W, 11, FALSE), ""))</f>
        <v>1.74</v>
      </c>
      <c r="M13" s="153">
        <f>IF(ISBLANK(A13), "", IFERROR(VLOOKUP(A13, STOCKS!A:W, 12, FALSE), ""))</f>
        <v>77.08</v>
      </c>
      <c r="N13" s="153">
        <f>IF(ISBLANK(A13), "", IFERROR(VLOOKUP(A13, STOCKS!A:W, 13, FALSE), ""))</f>
        <v>75.35</v>
      </c>
      <c r="O13" s="153">
        <f>IF(ISBLANK(A13), "", IFERROR(VLOOKUP(A13, STOCKS!A:W, 14, FALSE), ""))</f>
        <v>75.28</v>
      </c>
      <c r="P13" s="153">
        <f>IF(ISBLANK(A13), "", IFERROR(VLOOKUP(A13, STOCKS!A:W, 15, FALSE), ""))</f>
        <v>398</v>
      </c>
      <c r="Q13" s="153" t="str">
        <f>IF(ISBLANK(A13), "", IFERROR(VLOOKUP(A13, STOCKS!A:W, 16, FALSE), ""))</f>
        <v>'++--+</v>
      </c>
      <c r="R13" s="153">
        <f>IF(ISBLANK(A13), "", IFERROR(VLOOKUP(A13, STOCKS!A:W, 17, FALSE), ""))</f>
        <v>0</v>
      </c>
      <c r="S13" s="153">
        <f>IF(ISBLANK(A13), "", IFERROR(VLOOKUP(A13, STOCKS!A:W, 18, FALSE), ""))</f>
        <v>-130</v>
      </c>
      <c r="T13" s="153">
        <f>IF(ISBLANK(A13), "", IFERROR(VLOOKUP(A13, STOCKS!A:W, 19, FALSE), ""))</f>
        <v>3115</v>
      </c>
      <c r="U13" s="153">
        <f>IF(ISBLANK(A13), "", IFERROR(VLOOKUP(A13, STOCKS!A:W, 20, FALSE), ""))</f>
        <v>45.84</v>
      </c>
      <c r="V13" s="164">
        <f>IF(ISBLANK(A13), "", IFERROR(VLOOKUP(A13, STOCKS!A:W, 21, FALSE), ""))</f>
        <v>46132</v>
      </c>
      <c r="W13" s="158" t="str">
        <f>IF(ISBLANK(A13), "", IFERROR(VLOOKUP(A13, STOCKS!A:W, 22, FALSE), ""))</f>
        <v/>
      </c>
      <c r="X13" s="160"/>
      <c r="Y13" s="160"/>
      <c r="Z13" s="160"/>
      <c r="AA13" s="160"/>
      <c r="AB13" s="161"/>
    </row>
    <row r="14" hidden="1" outlineLevel="1">
      <c r="A14" s="171" t="s">
        <v>2877</v>
      </c>
      <c r="B14" s="153" t="str">
        <f>IF(ISBLANK(A14), "", IFERROR(VLOOKUP(A14, STOCKS!A:W, 2, FALSE), ""))</f>
        <v>世紀*</v>
      </c>
      <c r="C14" s="153" t="str">
        <f>IF(ISBLANK(A14), "", IFERROR(VLOOKUP(A14, STOCKS!A:W, 3, FALSE), ""))</f>
        <v>其他業</v>
      </c>
      <c r="D14" s="153" t="str">
        <f>IF(ISBLANK(A14), "", IFERROR(VLOOKUP(A14, category!A:C, 3, FALSE), ""))</f>
        <v>機器人/軍工</v>
      </c>
      <c r="E14" s="153">
        <f>IF(ISBLANK(A14), "", IFERROR(VLOOKUP(A14, STOCKS!A:W, 4, FALSE), ""))</f>
        <v>78.1</v>
      </c>
      <c r="F14" s="153">
        <f>IF(ISBLANK(A14), "", IFERROR(VLOOKUP(A14, STOCKS!A:W, 5, FALSE), ""))</f>
        <v>-2.1</v>
      </c>
      <c r="G14" s="153">
        <f>IF(ISBLANK(A14), "", IFERROR(VLOOKUP(A14, STOCKS!A:W, 6, FALSE), ""))</f>
        <v>-2.62</v>
      </c>
      <c r="H14" s="153" t="str">
        <f>IF(ISBLANK(A14), "", IFERROR(VLOOKUP(A14, STOCKS!A:W, 7, FALSE), ""))</f>
        <v>'-++--</v>
      </c>
      <c r="I14" s="153">
        <f>IF(ISBLANK(A14), "", IFERROR(VLOOKUP(A14, STOCKS!A:W, 8, FALSE), ""))</f>
        <v>0.63</v>
      </c>
      <c r="J14" s="153">
        <f>IF(ISBLANK(A14), "", IFERROR(VLOOKUP(A14, STOCKS!A:W, 9, FALSE), ""))</f>
        <v>0</v>
      </c>
      <c r="K14" s="153">
        <f>IF(ISBLANK(A14), "", IFERROR(VLOOKUP(A14, STOCKS!A:W, 10, FALSE), ""))</f>
        <v>4482</v>
      </c>
      <c r="L14" s="153">
        <f>IF(ISBLANK(A14), "", IFERROR(VLOOKUP(A14, STOCKS!A:W, 11, FALSE), ""))</f>
        <v>1.53</v>
      </c>
      <c r="M14" s="153">
        <f>IF(ISBLANK(A14), "", IFERROR(VLOOKUP(A14, STOCKS!A:W, 12, FALSE), ""))</f>
        <v>78.94</v>
      </c>
      <c r="N14" s="153">
        <f>IF(ISBLANK(A14), "", IFERROR(VLOOKUP(A14, STOCKS!A:W, 13, FALSE), ""))</f>
        <v>78.84</v>
      </c>
      <c r="O14" s="153">
        <f>IF(ISBLANK(A14), "", IFERROR(VLOOKUP(A14, STOCKS!A:W, 14, FALSE), ""))</f>
        <v>77.21</v>
      </c>
      <c r="P14" s="153">
        <f>IF(ISBLANK(A14), "", IFERROR(VLOOKUP(A14, STOCKS!A:W, 15, FALSE), ""))</f>
        <v>-435</v>
      </c>
      <c r="Q14" s="153" t="str">
        <f>IF(ISBLANK(A14), "", IFERROR(VLOOKUP(A14, STOCKS!A:W, 16, FALSE), ""))</f>
        <v>'+++--</v>
      </c>
      <c r="R14" s="153">
        <f>IF(ISBLANK(A14), "", IFERROR(VLOOKUP(A14, STOCKS!A:W, 17, FALSE), ""))</f>
        <v>7</v>
      </c>
      <c r="S14" s="153">
        <f>IF(ISBLANK(A14), "", IFERROR(VLOOKUP(A14, STOCKS!A:W, 18, FALSE), ""))</f>
        <v>-22</v>
      </c>
      <c r="T14" s="153">
        <f>IF(ISBLANK(A14), "", IFERROR(VLOOKUP(A14, STOCKS!A:W, 19, FALSE), ""))</f>
        <v>1014</v>
      </c>
      <c r="U14" s="153">
        <f>IF(ISBLANK(A14), "", IFERROR(VLOOKUP(A14, STOCKS!A:W, 20, FALSE), ""))</f>
        <v>22.62</v>
      </c>
      <c r="V14" s="164">
        <f>IF(ISBLANK(A14), "", IFERROR(VLOOKUP(A14, STOCKS!A:W, 21, FALSE), ""))</f>
        <v>46132</v>
      </c>
      <c r="W14" s="158" t="str">
        <f>IF(ISBLANK(A14), "", IFERROR(VLOOKUP(A14, STOCKS!A:W, 22, FALSE), ""))</f>
        <v/>
      </c>
      <c r="X14" s="160"/>
      <c r="Y14" s="160"/>
      <c r="Z14" s="160"/>
      <c r="AA14" s="160"/>
      <c r="AB14" s="161"/>
    </row>
    <row r="15" hidden="1" outlineLevel="1">
      <c r="A15" s="171" t="s">
        <v>3344</v>
      </c>
      <c r="B15" s="153" t="str">
        <f>IF(ISBLANK(A15), "", IFERROR(VLOOKUP(A15, STOCKS!A:W, 2, FALSE), ""))</f>
        <v>亞航</v>
      </c>
      <c r="C15" s="153" t="str">
        <f>IF(ISBLANK(A15), "", IFERROR(VLOOKUP(A15, STOCKS!A:W, 3, FALSE), ""))</f>
        <v>航運業</v>
      </c>
      <c r="D15" s="153" t="str">
        <f>IF(ISBLANK(A15), "", IFERROR(VLOOKUP(A15, category!A:C, 3, FALSE), ""))</f>
        <v>軍工</v>
      </c>
      <c r="E15" s="153">
        <f>IF(ISBLANK(A15), "", IFERROR(VLOOKUP(A15, STOCKS!A:W, 4, FALSE), ""))</f>
        <v>50.1</v>
      </c>
      <c r="F15" s="153">
        <f>IF(ISBLANK(A15), "", IFERROR(VLOOKUP(A15, STOCKS!A:W, 5, FALSE), ""))</f>
        <v>0.8</v>
      </c>
      <c r="G15" s="153">
        <f>IF(ISBLANK(A15), "", IFERROR(VLOOKUP(A15, STOCKS!A:W, 6, FALSE), ""))</f>
        <v>1.62</v>
      </c>
      <c r="H15" s="153" t="str">
        <f>IF(ISBLANK(A15), "", IFERROR(VLOOKUP(A15, STOCKS!A:W, 7, FALSE), ""))</f>
        <v>'+++++</v>
      </c>
      <c r="I15" s="153">
        <f>IF(ISBLANK(A15), "", IFERROR(VLOOKUP(A15, STOCKS!A:W, 8, FALSE), ""))</f>
        <v>10.55</v>
      </c>
      <c r="J15" s="153">
        <f>IF(ISBLANK(A15), "", IFERROR(VLOOKUP(A15, STOCKS!A:W, 9, FALSE), ""))</f>
        <v>0</v>
      </c>
      <c r="K15" s="153">
        <f>IF(ISBLANK(A15), "", IFERROR(VLOOKUP(A15, STOCKS!A:W, 10, FALSE), ""))</f>
        <v>1545</v>
      </c>
      <c r="L15" s="153">
        <f>IF(ISBLANK(A15), "", IFERROR(VLOOKUP(A15, STOCKS!A:W, 11, FALSE), ""))</f>
        <v>0.74</v>
      </c>
      <c r="M15" s="153">
        <f>IF(ISBLANK(A15), "", IFERROR(VLOOKUP(A15, STOCKS!A:W, 12, FALSE), ""))</f>
        <v>48.21</v>
      </c>
      <c r="N15" s="153">
        <f>IF(ISBLANK(A15), "", IFERROR(VLOOKUP(A15, STOCKS!A:W, 13, FALSE), ""))</f>
        <v>47.23</v>
      </c>
      <c r="O15" s="153">
        <f>IF(ISBLANK(A15), "", IFERROR(VLOOKUP(A15, STOCKS!A:W, 14, FALSE), ""))</f>
        <v>47.83</v>
      </c>
      <c r="P15" s="153">
        <f>IF(ISBLANK(A15), "", IFERROR(VLOOKUP(A15, STOCKS!A:W, 15, FALSE), ""))</f>
        <v>416</v>
      </c>
      <c r="Q15" s="153" t="str">
        <f>IF(ISBLANK(A15), "", IFERROR(VLOOKUP(A15, STOCKS!A:W, 16, FALSE), ""))</f>
        <v>'+-+++</v>
      </c>
      <c r="R15" s="153">
        <f>IF(ISBLANK(A15), "", IFERROR(VLOOKUP(A15, STOCKS!A:W, 17, FALSE), ""))</f>
        <v>0</v>
      </c>
      <c r="S15" s="153">
        <f>IF(ISBLANK(A15), "", IFERROR(VLOOKUP(A15, STOCKS!A:W, 18, FALSE), ""))</f>
        <v>-17</v>
      </c>
      <c r="T15" s="153">
        <f>IF(ISBLANK(A15), "", IFERROR(VLOOKUP(A15, STOCKS!A:W, 19, FALSE), ""))</f>
        <v>494</v>
      </c>
      <c r="U15" s="153">
        <f>IF(ISBLANK(A15), "", IFERROR(VLOOKUP(A15, STOCKS!A:W, 20, FALSE), ""))</f>
        <v>31.97</v>
      </c>
      <c r="V15" s="164">
        <f>IF(ISBLANK(A15), "", IFERROR(VLOOKUP(A15, STOCKS!A:W, 21, FALSE), ""))</f>
        <v>46132</v>
      </c>
      <c r="W15" s="158" t="str">
        <f>IF(ISBLANK(A15), "", IFERROR(VLOOKUP(A15, STOCKS!A:W, 22, FALSE), ""))</f>
        <v/>
      </c>
      <c r="X15" s="160"/>
      <c r="Y15" s="160"/>
      <c r="Z15" s="160"/>
      <c r="AA15" s="160"/>
      <c r="AB15" s="161"/>
    </row>
    <row r="16" hidden="1" outlineLevel="1">
      <c r="A16" s="171" t="s">
        <v>594</v>
      </c>
      <c r="B16" s="153" t="str">
        <f>IF(ISBLANK(A16), "", IFERROR(VLOOKUP(A16, STOCKS!A:W, 2, FALSE), ""))</f>
        <v>龍德造船</v>
      </c>
      <c r="C16" s="153" t="str">
        <f>IF(ISBLANK(A16), "", IFERROR(VLOOKUP(A16, STOCKS!A:W, 3, FALSE), ""))</f>
        <v>航運業</v>
      </c>
      <c r="D16" s="153" t="str">
        <f>IF(ISBLANK(A16), "", IFERROR(VLOOKUP(A16, category!A:C, 3, FALSE), ""))</f>
        <v>軍工</v>
      </c>
      <c r="E16" s="153">
        <f>IF(ISBLANK(A16), "", IFERROR(VLOOKUP(A16, STOCKS!A:W, 4, FALSE), ""))</f>
        <v>144</v>
      </c>
      <c r="F16" s="153">
        <f>IF(ISBLANK(A16), "", IFERROR(VLOOKUP(A16, STOCKS!A:W, 5, FALSE), ""))</f>
        <v>5.5</v>
      </c>
      <c r="G16" s="153">
        <f>IF(ISBLANK(A16), "", IFERROR(VLOOKUP(A16, STOCKS!A:W, 6, FALSE), ""))</f>
        <v>3.97</v>
      </c>
      <c r="H16" s="153" t="str">
        <f>IF(ISBLANK(A16), "", IFERROR(VLOOKUP(A16, STOCKS!A:W, 7, FALSE), ""))</f>
        <v>'+++-+</v>
      </c>
      <c r="I16" s="153">
        <f>IF(ISBLANK(A16), "", IFERROR(VLOOKUP(A16, STOCKS!A:W, 8, FALSE), ""))</f>
        <v>14.62</v>
      </c>
      <c r="J16" s="153">
        <f>IF(ISBLANK(A16), "", IFERROR(VLOOKUP(A16, STOCKS!A:W, 9, FALSE), ""))</f>
        <v>0</v>
      </c>
      <c r="K16" s="153">
        <f>IF(ISBLANK(A16), "", IFERROR(VLOOKUP(A16, STOCKS!A:W, 10, FALSE), ""))</f>
        <v>2714</v>
      </c>
      <c r="L16" s="153">
        <f>IF(ISBLANK(A16), "", IFERROR(VLOOKUP(A16, STOCKS!A:W, 11, FALSE), ""))</f>
        <v>2.31</v>
      </c>
      <c r="M16" s="153">
        <f>IF(ISBLANK(A16), "", IFERROR(VLOOKUP(A16, STOCKS!A:W, 12, FALSE), ""))</f>
        <v>138.6</v>
      </c>
      <c r="N16" s="153">
        <f>IF(ISBLANK(A16), "", IFERROR(VLOOKUP(A16, STOCKS!A:W, 13, FALSE), ""))</f>
        <v>132.75</v>
      </c>
      <c r="O16" s="153">
        <f>IF(ISBLANK(A16), "", IFERROR(VLOOKUP(A16, STOCKS!A:W, 14, FALSE), ""))</f>
        <v>130.88</v>
      </c>
      <c r="P16" s="153">
        <f>IF(ISBLANK(A16), "", IFERROR(VLOOKUP(A16, STOCKS!A:W, 15, FALSE), ""))</f>
        <v>343</v>
      </c>
      <c r="Q16" s="153" t="str">
        <f>IF(ISBLANK(A16), "", IFERROR(VLOOKUP(A16, STOCKS!A:W, 16, FALSE), ""))</f>
        <v>'+++++</v>
      </c>
      <c r="R16" s="153">
        <f>IF(ISBLANK(A16), "", IFERROR(VLOOKUP(A16, STOCKS!A:W, 17, FALSE), ""))</f>
        <v>0</v>
      </c>
      <c r="S16" s="153">
        <f>IF(ISBLANK(A16), "", IFERROR(VLOOKUP(A16, STOCKS!A:W, 18, FALSE), ""))</f>
        <v>191</v>
      </c>
      <c r="T16" s="153">
        <f>IF(ISBLANK(A16), "", IFERROR(VLOOKUP(A16, STOCKS!A:W, 19, FALSE), ""))</f>
        <v>1149</v>
      </c>
      <c r="U16" s="153">
        <f>IF(ISBLANK(A16), "", IFERROR(VLOOKUP(A16, STOCKS!A:W, 20, FALSE), ""))</f>
        <v>42.34</v>
      </c>
      <c r="V16" s="164">
        <f>IF(ISBLANK(A16), "", IFERROR(VLOOKUP(A16, STOCKS!A:W, 21, FALSE), ""))</f>
        <v>46132</v>
      </c>
      <c r="W16" s="158" t="str">
        <f>IF(ISBLANK(A16), "", IFERROR(VLOOKUP(A16, STOCKS!A:W, 22, FALSE), ""))</f>
        <v/>
      </c>
      <c r="X16" s="160"/>
      <c r="Y16" s="160"/>
      <c r="Z16" s="160"/>
      <c r="AA16" s="160"/>
      <c r="AB16" s="161"/>
    </row>
    <row r="17" collapsed="1">
      <c r="A17" s="176" t="s">
        <v>4631</v>
      </c>
      <c r="B17" s="177"/>
      <c r="C17" s="177"/>
      <c r="D17" s="177"/>
      <c r="E17" s="177"/>
      <c r="F17" s="177"/>
      <c r="G17" s="177"/>
      <c r="H17" s="177"/>
      <c r="I17" s="177"/>
      <c r="J17" s="177"/>
      <c r="K17" s="177"/>
      <c r="L17" s="177"/>
      <c r="M17" s="177"/>
      <c r="N17" s="177"/>
      <c r="O17" s="177"/>
      <c r="P17" s="177"/>
      <c r="Q17" s="177"/>
      <c r="R17" s="177"/>
      <c r="S17" s="177"/>
      <c r="T17" s="177"/>
      <c r="U17" s="177"/>
      <c r="V17" s="177"/>
      <c r="W17" s="177"/>
      <c r="X17" s="177"/>
      <c r="Y17" s="177"/>
      <c r="Z17" s="177"/>
      <c r="AA17" s="177"/>
      <c r="AB17" s="177"/>
    </row>
    <row r="18" hidden="1" outlineLevel="1">
      <c r="A18" s="171" t="s">
        <v>1618</v>
      </c>
      <c r="B18" s="153" t="str">
        <f>IF(ISBLANK(A18), "", IFERROR(VLOOKUP(A18, STOCKS!A:W, 2, FALSE), ""))</f>
        <v>杏輝</v>
      </c>
      <c r="C18" s="153" t="str">
        <f>IF(ISBLANK(A18), "", IFERROR(VLOOKUP(A18, STOCKS!A:W, 3, FALSE), ""))</f>
        <v>生技醫療業</v>
      </c>
      <c r="D18" s="153" t="str">
        <f>IF(ISBLANK(A18), "", IFERROR(VLOOKUP(A18, category!A:C, 3, FALSE), ""))</f>
        <v>生醫</v>
      </c>
      <c r="E18" s="153">
        <f>IF(ISBLANK(A18), "", IFERROR(VLOOKUP(A18, STOCKS!A:W, 4, FALSE), ""))</f>
        <v>32.2</v>
      </c>
      <c r="F18" s="153">
        <f>IF(ISBLANK(A18), "", IFERROR(VLOOKUP(A18, STOCKS!A:W, 5, FALSE), ""))</f>
        <v>0.05</v>
      </c>
      <c r="G18" s="153">
        <f>IF(ISBLANK(A18), "", IFERROR(VLOOKUP(A18, STOCKS!A:W, 6, FALSE), ""))</f>
        <v>0.16</v>
      </c>
      <c r="H18" s="153" t="str">
        <f>IF(ISBLANK(A18), "", IFERROR(VLOOKUP(A18, STOCKS!A:W, 7, FALSE), ""))</f>
        <v>'+++++</v>
      </c>
      <c r="I18" s="153">
        <f>IF(ISBLANK(A18), "", IFERROR(VLOOKUP(A18, STOCKS!A:W, 8, FALSE), ""))</f>
        <v>1.58</v>
      </c>
      <c r="J18" s="153">
        <f>IF(ISBLANK(A18), "", IFERROR(VLOOKUP(A18, STOCKS!A:W, 9, FALSE), ""))</f>
        <v>0</v>
      </c>
      <c r="K18" s="153">
        <f>IF(ISBLANK(A18), "", IFERROR(VLOOKUP(A18, STOCKS!A:W, 10, FALSE), ""))</f>
        <v>313</v>
      </c>
      <c r="L18" s="153">
        <f>IF(ISBLANK(A18), "", IFERROR(VLOOKUP(A18, STOCKS!A:W, 11, FALSE), ""))</f>
        <v>0.16</v>
      </c>
      <c r="M18" s="153">
        <f>IF(ISBLANK(A18), "", IFERROR(VLOOKUP(A18, STOCKS!A:W, 12, FALSE), ""))</f>
        <v>32.04</v>
      </c>
      <c r="N18" s="153">
        <f>IF(ISBLANK(A18), "", IFERROR(VLOOKUP(A18, STOCKS!A:W, 13, FALSE), ""))</f>
        <v>31.84</v>
      </c>
      <c r="O18" s="153">
        <f>IF(ISBLANK(A18), "", IFERROR(VLOOKUP(A18, STOCKS!A:W, 14, FALSE), ""))</f>
        <v>31.46</v>
      </c>
      <c r="P18" s="153">
        <f>IF(ISBLANK(A18), "", IFERROR(VLOOKUP(A18, STOCKS!A:W, 15, FALSE), ""))</f>
        <v>0</v>
      </c>
      <c r="Q18" s="153" t="str">
        <f>IF(ISBLANK(A18), "", IFERROR(VLOOKUP(A18, STOCKS!A:W, 16, FALSE), ""))</f>
        <v>'++++-</v>
      </c>
      <c r="R18" s="153">
        <f>IF(ISBLANK(A18), "", IFERROR(VLOOKUP(A18, STOCKS!A:W, 17, FALSE), ""))</f>
        <v>0</v>
      </c>
      <c r="S18" s="153">
        <f>IF(ISBLANK(A18), "", IFERROR(VLOOKUP(A18, STOCKS!A:W, 18, FALSE), ""))</f>
        <v>5</v>
      </c>
      <c r="T18" s="153">
        <f>IF(ISBLANK(A18), "", IFERROR(VLOOKUP(A18, STOCKS!A:W, 19, FALSE), ""))</f>
        <v>22</v>
      </c>
      <c r="U18" s="153">
        <f>IF(ISBLANK(A18), "", IFERROR(VLOOKUP(A18, STOCKS!A:W, 20, FALSE), ""))</f>
        <v>7.03</v>
      </c>
      <c r="V18" s="164">
        <f>IF(ISBLANK(A18), "", IFERROR(VLOOKUP(A18, STOCKS!A:W, 21, FALSE), ""))</f>
        <v>46132</v>
      </c>
      <c r="W18" s="158" t="str">
        <f>IF(ISBLANK(A18), "", IFERROR(VLOOKUP(A18, STOCKS!A:W, 22, FALSE), ""))</f>
        <v/>
      </c>
      <c r="X18" s="160"/>
      <c r="Y18" s="160"/>
      <c r="Z18" s="160"/>
      <c r="AA18" s="160"/>
      <c r="AB18" s="161"/>
    </row>
    <row r="19" hidden="1" outlineLevel="1">
      <c r="A19" s="171" t="s">
        <v>4435</v>
      </c>
      <c r="B19" s="153" t="str">
        <f>IF(ISBLANK(A19), "", IFERROR(VLOOKUP(A19, STOCKS!A:W, 2, FALSE), ""))</f>
        <v>寶齡富錦</v>
      </c>
      <c r="C19" s="153" t="str">
        <f>IF(ISBLANK(A19), "", IFERROR(VLOOKUP(A19, STOCKS!A:W, 3, FALSE), ""))</f>
        <v>生技醫療業</v>
      </c>
      <c r="D19" s="153" t="str">
        <f>IF(ISBLANK(A19), "", IFERROR(VLOOKUP(A19, category!A:C, 3, FALSE), ""))</f>
        <v>生醫</v>
      </c>
      <c r="E19" s="153">
        <f>IF(ISBLANK(A19), "", IFERROR(VLOOKUP(A19, STOCKS!A:W, 4, FALSE), ""))</f>
        <v>65.1</v>
      </c>
      <c r="F19" s="153">
        <f>IF(ISBLANK(A19), "", IFERROR(VLOOKUP(A19, STOCKS!A:W, 5, FALSE), ""))</f>
        <v>0.6</v>
      </c>
      <c r="G19" s="153">
        <f>IF(ISBLANK(A19), "", IFERROR(VLOOKUP(A19, STOCKS!A:W, 6, FALSE), ""))</f>
        <v>0.93</v>
      </c>
      <c r="H19" s="153" t="str">
        <f>IF(ISBLANK(A19), "", IFERROR(VLOOKUP(A19, STOCKS!A:W, 7, FALSE), ""))</f>
        <v>'-++-+</v>
      </c>
      <c r="I19" s="153">
        <f>IF(ISBLANK(A19), "", IFERROR(VLOOKUP(A19, STOCKS!A:W, 8, FALSE), ""))</f>
        <v>1.89</v>
      </c>
      <c r="J19" s="153">
        <f>IF(ISBLANK(A19), "", IFERROR(VLOOKUP(A19, STOCKS!A:W, 9, FALSE), ""))</f>
        <v>0</v>
      </c>
      <c r="K19" s="153">
        <f>IF(ISBLANK(A19), "", IFERROR(VLOOKUP(A19, STOCKS!A:W, 10, FALSE), ""))</f>
        <v>236</v>
      </c>
      <c r="L19" s="153">
        <f>IF(ISBLANK(A19), "", IFERROR(VLOOKUP(A19, STOCKS!A:W, 11, FALSE), ""))</f>
        <v>0.28</v>
      </c>
      <c r="M19" s="153">
        <f>IF(ISBLANK(A19), "", IFERROR(VLOOKUP(A19, STOCKS!A:W, 12, FALSE), ""))</f>
        <v>64.3</v>
      </c>
      <c r="N19" s="153">
        <f>IF(ISBLANK(A19), "", IFERROR(VLOOKUP(A19, STOCKS!A:W, 13, FALSE), ""))</f>
        <v>64.26</v>
      </c>
      <c r="O19" s="153">
        <f>IF(ISBLANK(A19), "", IFERROR(VLOOKUP(A19, STOCKS!A:W, 14, FALSE), ""))</f>
        <v>63.85</v>
      </c>
      <c r="P19" s="153">
        <f>IF(ISBLANK(A19), "", IFERROR(VLOOKUP(A19, STOCKS!A:W, 15, FALSE), ""))</f>
        <v>65</v>
      </c>
      <c r="Q19" s="153" t="str">
        <f>IF(ISBLANK(A19), "", IFERROR(VLOOKUP(A19, STOCKS!A:W, 16, FALSE), ""))</f>
        <v>'-++++</v>
      </c>
      <c r="R19" s="153">
        <f>IF(ISBLANK(A19), "", IFERROR(VLOOKUP(A19, STOCKS!A:W, 17, FALSE), ""))</f>
        <v>0</v>
      </c>
      <c r="S19" s="153">
        <f>IF(ISBLANK(A19), "", IFERROR(VLOOKUP(A19, STOCKS!A:W, 18, FALSE), ""))</f>
        <v>0</v>
      </c>
      <c r="T19" s="153">
        <f>IF(ISBLANK(A19), "", IFERROR(VLOOKUP(A19, STOCKS!A:W, 19, FALSE), ""))</f>
        <v>22</v>
      </c>
      <c r="U19" s="153">
        <f>IF(ISBLANK(A19), "", IFERROR(VLOOKUP(A19, STOCKS!A:W, 20, FALSE), ""))</f>
        <v>9.32</v>
      </c>
      <c r="V19" s="164">
        <f>IF(ISBLANK(A19), "", IFERROR(VLOOKUP(A19, STOCKS!A:W, 21, FALSE), ""))</f>
        <v>46132</v>
      </c>
      <c r="W19" s="158" t="str">
        <f>IF(ISBLANK(A19), "", IFERROR(VLOOKUP(A19, STOCKS!A:W, 22, FALSE), ""))</f>
        <v/>
      </c>
      <c r="X19" s="160"/>
      <c r="Y19" s="160"/>
      <c r="Z19" s="160"/>
      <c r="AA19" s="160"/>
      <c r="AB19" s="161"/>
    </row>
    <row r="20" hidden="1" outlineLevel="1">
      <c r="A20" s="171" t="s">
        <v>1494</v>
      </c>
      <c r="B20" s="153" t="str">
        <f>IF(ISBLANK(A20), "", IFERROR(VLOOKUP(A20, STOCKS!A:W, 2, FALSE), ""))</f>
        <v>美時</v>
      </c>
      <c r="C20" s="153" t="str">
        <f>IF(ISBLANK(A20), "", IFERROR(VLOOKUP(A20, STOCKS!A:W, 3, FALSE), ""))</f>
        <v>生技醫療業</v>
      </c>
      <c r="D20" s="153" t="str">
        <f>IF(ISBLANK(A20), "", IFERROR(VLOOKUP(A20, category!A:C, 3, FALSE), ""))</f>
        <v>生醫</v>
      </c>
      <c r="E20" s="153">
        <f>IF(ISBLANK(A20), "", IFERROR(VLOOKUP(A20, STOCKS!A:W, 4, FALSE), ""))</f>
        <v>226</v>
      </c>
      <c r="F20" s="153">
        <f>IF(ISBLANK(A20), "", IFERROR(VLOOKUP(A20, STOCKS!A:W, 5, FALSE), ""))</f>
        <v>-8.5</v>
      </c>
      <c r="G20" s="153">
        <f>IF(ISBLANK(A20), "", IFERROR(VLOOKUP(A20, STOCKS!A:W, 6, FALSE), ""))</f>
        <v>-3.62</v>
      </c>
      <c r="H20" s="153" t="str">
        <f>IF(ISBLANK(A20), "", IFERROR(VLOOKUP(A20, STOCKS!A:W, 7, FALSE), ""))</f>
        <v>'-++--</v>
      </c>
      <c r="I20" s="153">
        <f>IF(ISBLANK(A20), "", IFERROR(VLOOKUP(A20, STOCKS!A:W, 8, FALSE), ""))</f>
        <v>-4.67</v>
      </c>
      <c r="J20" s="153">
        <f>IF(ISBLANK(A20), "", IFERROR(VLOOKUP(A20, STOCKS!A:W, 9, FALSE), ""))</f>
        <v>1</v>
      </c>
      <c r="K20" s="153">
        <f>IF(ISBLANK(A20), "", IFERROR(VLOOKUP(A20, STOCKS!A:W, 10, FALSE), ""))</f>
        <v>4548</v>
      </c>
      <c r="L20" s="153">
        <f>IF(ISBLANK(A20), "", IFERROR(VLOOKUP(A20, STOCKS!A:W, 11, FALSE), ""))</f>
        <v>1.7</v>
      </c>
      <c r="M20" s="153">
        <f>IF(ISBLANK(A20), "", IFERROR(VLOOKUP(A20, STOCKS!A:W, 12, FALSE), ""))</f>
        <v>233.2</v>
      </c>
      <c r="N20" s="153">
        <f>IF(ISBLANK(A20), "", IFERROR(VLOOKUP(A20, STOCKS!A:W, 13, FALSE), ""))</f>
        <v>226.05</v>
      </c>
      <c r="O20" s="153">
        <f>IF(ISBLANK(A20), "", IFERROR(VLOOKUP(A20, STOCKS!A:W, 14, FALSE), ""))</f>
        <v>218.38</v>
      </c>
      <c r="P20" s="153">
        <f>IF(ISBLANK(A20), "", IFERROR(VLOOKUP(A20, STOCKS!A:W, 15, FALSE), ""))</f>
        <v>-179</v>
      </c>
      <c r="Q20" s="153" t="str">
        <f>IF(ISBLANK(A20), "", IFERROR(VLOOKUP(A20, STOCKS!A:W, 16, FALSE), ""))</f>
        <v>'-----</v>
      </c>
      <c r="R20" s="153">
        <f>IF(ISBLANK(A20), "", IFERROR(VLOOKUP(A20, STOCKS!A:W, 17, FALSE), ""))</f>
        <v>-82</v>
      </c>
      <c r="S20" s="153">
        <f>IF(ISBLANK(A20), "", IFERROR(VLOOKUP(A20, STOCKS!A:W, 18, FALSE), ""))</f>
        <v>-134</v>
      </c>
      <c r="T20" s="153">
        <f>IF(ISBLANK(A20), "", IFERROR(VLOOKUP(A20, STOCKS!A:W, 19, FALSE), ""))</f>
        <v>832</v>
      </c>
      <c r="U20" s="153">
        <f>IF(ISBLANK(A20), "", IFERROR(VLOOKUP(A20, STOCKS!A:W, 20, FALSE), ""))</f>
        <v>18.29</v>
      </c>
      <c r="V20" s="164">
        <f>IF(ISBLANK(A20), "", IFERROR(VLOOKUP(A20, STOCKS!A:W, 21, FALSE), ""))</f>
        <v>46132</v>
      </c>
      <c r="W20" s="158" t="str">
        <f>IF(ISBLANK(A20), "", IFERROR(VLOOKUP(A20, STOCKS!A:W, 22, FALSE), ""))</f>
        <v/>
      </c>
      <c r="X20" s="160"/>
      <c r="Y20" s="160"/>
      <c r="Z20" s="160"/>
      <c r="AA20" s="160"/>
      <c r="AB20" s="161"/>
    </row>
    <row r="21" hidden="1" outlineLevel="1">
      <c r="A21" s="171" t="s">
        <v>3693</v>
      </c>
      <c r="B21" s="153" t="str">
        <f>IF(ISBLANK(A21), "", IFERROR(VLOOKUP(A21, STOCKS!A:W, 2, FALSE), ""))</f>
        <v>中天</v>
      </c>
      <c r="C21" s="153" t="str">
        <f>IF(ISBLANK(A21), "", IFERROR(VLOOKUP(A21, STOCKS!A:W, 3, FALSE), ""))</f>
        <v>生技醫療業</v>
      </c>
      <c r="D21" s="153" t="str">
        <f>IF(ISBLANK(A21), "", IFERROR(VLOOKUP(A21, category!A:C, 3, FALSE), ""))</f>
        <v>生醫</v>
      </c>
      <c r="E21" s="153">
        <f>IF(ISBLANK(A21), "", IFERROR(VLOOKUP(A21, STOCKS!A:W, 4, FALSE), ""))</f>
        <v>16.75</v>
      </c>
      <c r="F21" s="153">
        <f>IF(ISBLANK(A21), "", IFERROR(VLOOKUP(A21, STOCKS!A:W, 5, FALSE), ""))</f>
        <v>-0.4</v>
      </c>
      <c r="G21" s="153">
        <f>IF(ISBLANK(A21), "", IFERROR(VLOOKUP(A21, STOCKS!A:W, 6, FALSE), ""))</f>
        <v>-2.33</v>
      </c>
      <c r="H21" s="153" t="str">
        <f>IF(ISBLANK(A21), "", IFERROR(VLOOKUP(A21, STOCKS!A:W, 7, FALSE), ""))</f>
        <v>'-++--</v>
      </c>
      <c r="I21" s="153">
        <f>IF(ISBLANK(A21), "", IFERROR(VLOOKUP(A21, STOCKS!A:W, 8, FALSE), ""))</f>
        <v>-1.02</v>
      </c>
      <c r="J21" s="153">
        <f>IF(ISBLANK(A21), "", IFERROR(VLOOKUP(A21, STOCKS!A:W, 9, FALSE), ""))</f>
        <v>0</v>
      </c>
      <c r="K21" s="153">
        <f>IF(ISBLANK(A21), "", IFERROR(VLOOKUP(A21, STOCKS!A:W, 10, FALSE), ""))</f>
        <v>1795</v>
      </c>
      <c r="L21" s="153">
        <f>IF(ISBLANK(A21), "", IFERROR(VLOOKUP(A21, STOCKS!A:W, 11, FALSE), ""))</f>
        <v>0.31</v>
      </c>
      <c r="M21" s="153">
        <f>IF(ISBLANK(A21), "", IFERROR(VLOOKUP(A21, STOCKS!A:W, 12, FALSE), ""))</f>
        <v>17.17</v>
      </c>
      <c r="N21" s="153">
        <f>IF(ISBLANK(A21), "", IFERROR(VLOOKUP(A21, STOCKS!A:W, 13, FALSE), ""))</f>
        <v>17.07</v>
      </c>
      <c r="O21" s="153">
        <f>IF(ISBLANK(A21), "", IFERROR(VLOOKUP(A21, STOCKS!A:W, 14, FALSE), ""))</f>
        <v>17.01</v>
      </c>
      <c r="P21" s="153">
        <f>IF(ISBLANK(A21), "", IFERROR(VLOOKUP(A21, STOCKS!A:W, 15, FALSE), ""))</f>
        <v>-423</v>
      </c>
      <c r="Q21" s="153" t="str">
        <f>IF(ISBLANK(A21), "", IFERROR(VLOOKUP(A21, STOCKS!A:W, 16, FALSE), ""))</f>
        <v>'--+--</v>
      </c>
      <c r="R21" s="153">
        <f>IF(ISBLANK(A21), "", IFERROR(VLOOKUP(A21, STOCKS!A:W, 17, FALSE), ""))</f>
        <v>0</v>
      </c>
      <c r="S21" s="153">
        <f>IF(ISBLANK(A21), "", IFERROR(VLOOKUP(A21, STOCKS!A:W, 18, FALSE), ""))</f>
        <v>-2</v>
      </c>
      <c r="T21" s="153">
        <f>IF(ISBLANK(A21), "", IFERROR(VLOOKUP(A21, STOCKS!A:W, 19, FALSE), ""))</f>
        <v>355</v>
      </c>
      <c r="U21" s="153">
        <f>IF(ISBLANK(A21), "", IFERROR(VLOOKUP(A21, STOCKS!A:W, 20, FALSE), ""))</f>
        <v>19.78</v>
      </c>
      <c r="V21" s="164">
        <f>IF(ISBLANK(A21), "", IFERROR(VLOOKUP(A21, STOCKS!A:W, 21, FALSE), ""))</f>
        <v>46132</v>
      </c>
      <c r="W21" s="158" t="str">
        <f>IF(ISBLANK(A21), "", IFERROR(VLOOKUP(A21, STOCKS!A:W, 22, FALSE), ""))</f>
        <v/>
      </c>
      <c r="X21" s="160"/>
      <c r="Y21" s="160"/>
      <c r="Z21" s="160"/>
      <c r="AA21" s="160"/>
      <c r="AB21" s="161"/>
    </row>
    <row r="22" hidden="1" outlineLevel="1">
      <c r="A22" s="171" t="s">
        <v>862</v>
      </c>
      <c r="B22" s="153" t="str">
        <f>IF(ISBLANK(A22), "", IFERROR(VLOOKUP(A22, STOCKS!A:W, 2, FALSE), ""))</f>
        <v>國光生</v>
      </c>
      <c r="C22" s="153" t="str">
        <f>IF(ISBLANK(A22), "", IFERROR(VLOOKUP(A22, STOCKS!A:W, 3, FALSE), ""))</f>
        <v>生技醫療業</v>
      </c>
      <c r="D22" s="153" t="str">
        <f>IF(ISBLANK(A22), "", IFERROR(VLOOKUP(A22, category!A:C, 3, FALSE), ""))</f>
        <v>生醫</v>
      </c>
      <c r="E22" s="153">
        <f>IF(ISBLANK(A22), "", IFERROR(VLOOKUP(A22, STOCKS!A:W, 4, FALSE), ""))</f>
        <v>18.05</v>
      </c>
      <c r="F22" s="153">
        <f>IF(ISBLANK(A22), "", IFERROR(VLOOKUP(A22, STOCKS!A:W, 5, FALSE), ""))</f>
        <v>-0.45</v>
      </c>
      <c r="G22" s="153">
        <f>IF(ISBLANK(A22), "", IFERROR(VLOOKUP(A22, STOCKS!A:W, 6, FALSE), ""))</f>
        <v>-2.43</v>
      </c>
      <c r="H22" s="153" t="str">
        <f>IF(ISBLANK(A22), "", IFERROR(VLOOKUP(A22, STOCKS!A:W, 7, FALSE), ""))</f>
        <v>'-++--</v>
      </c>
      <c r="I22" s="153">
        <f>IF(ISBLANK(A22), "", IFERROR(VLOOKUP(A22, STOCKS!A:W, 8, FALSE), ""))</f>
        <v>-1.86</v>
      </c>
      <c r="J22" s="153">
        <f>IF(ISBLANK(A22), "", IFERROR(VLOOKUP(A22, STOCKS!A:W, 9, FALSE), ""))</f>
        <v>0</v>
      </c>
      <c r="K22" s="153">
        <f>IF(ISBLANK(A22), "", IFERROR(VLOOKUP(A22, STOCKS!A:W, 10, FALSE), ""))</f>
        <v>1491</v>
      </c>
      <c r="L22" s="153">
        <f>IF(ISBLANK(A22), "", IFERROR(VLOOKUP(A22, STOCKS!A:W, 11, FALSE), ""))</f>
        <v>0.35</v>
      </c>
      <c r="M22" s="153">
        <f>IF(ISBLANK(A22), "", IFERROR(VLOOKUP(A22, STOCKS!A:W, 12, FALSE), ""))</f>
        <v>18.38</v>
      </c>
      <c r="N22" s="153">
        <f>IF(ISBLANK(A22), "", IFERROR(VLOOKUP(A22, STOCKS!A:W, 13, FALSE), ""))</f>
        <v>18.32</v>
      </c>
      <c r="O22" s="153">
        <f>IF(ISBLANK(A22), "", IFERROR(VLOOKUP(A22, STOCKS!A:W, 14, FALSE), ""))</f>
        <v>18.41</v>
      </c>
      <c r="P22" s="153">
        <f>IF(ISBLANK(A22), "", IFERROR(VLOOKUP(A22, STOCKS!A:W, 15, FALSE), ""))</f>
        <v>-696</v>
      </c>
      <c r="Q22" s="153" t="str">
        <f>IF(ISBLANK(A22), "", IFERROR(VLOOKUP(A22, STOCKS!A:W, 16, FALSE), ""))</f>
        <v>'-++--</v>
      </c>
      <c r="R22" s="153">
        <f>IF(ISBLANK(A22), "", IFERROR(VLOOKUP(A22, STOCKS!A:W, 17, FALSE), ""))</f>
        <v>0</v>
      </c>
      <c r="S22" s="153">
        <f>IF(ISBLANK(A22), "", IFERROR(VLOOKUP(A22, STOCKS!A:W, 18, FALSE), ""))</f>
        <v>-1</v>
      </c>
      <c r="T22" s="153">
        <f>IF(ISBLANK(A22), "", IFERROR(VLOOKUP(A22, STOCKS!A:W, 19, FALSE), ""))</f>
        <v>157</v>
      </c>
      <c r="U22" s="153">
        <f>IF(ISBLANK(A22), "", IFERROR(VLOOKUP(A22, STOCKS!A:W, 20, FALSE), ""))</f>
        <v>10.53</v>
      </c>
      <c r="V22" s="164">
        <f>IF(ISBLANK(A22), "", IFERROR(VLOOKUP(A22, STOCKS!A:W, 21, FALSE), ""))</f>
        <v>46132</v>
      </c>
      <c r="W22" s="158" t="str">
        <f>IF(ISBLANK(A22), "", IFERROR(VLOOKUP(A22, STOCKS!A:W, 22, FALSE), ""))</f>
        <v/>
      </c>
      <c r="X22" s="160"/>
      <c r="Y22" s="160"/>
      <c r="Z22" s="160"/>
      <c r="AA22" s="160"/>
      <c r="AB22" s="161"/>
    </row>
    <row r="23" hidden="1" outlineLevel="1">
      <c r="A23" s="171" t="s">
        <v>3346</v>
      </c>
      <c r="B23" s="153" t="str">
        <f>IF(ISBLANK(A23), "", IFERROR(VLOOKUP(A23, STOCKS!A:W, 2, FALSE), ""))</f>
        <v>泰博</v>
      </c>
      <c r="C23" s="153" t="str">
        <f>IF(ISBLANK(A23), "", IFERROR(VLOOKUP(A23, STOCKS!A:W, 3, FALSE), ""))</f>
        <v>生技醫療業</v>
      </c>
      <c r="D23" s="153" t="str">
        <f>IF(ISBLANK(A23), "", IFERROR(VLOOKUP(A23, category!A:C, 3, FALSE), ""))</f>
        <v>生醫</v>
      </c>
      <c r="E23" s="153">
        <f>IF(ISBLANK(A23), "", IFERROR(VLOOKUP(A23, STOCKS!A:W, 4, FALSE), ""))</f>
        <v>124</v>
      </c>
      <c r="F23" s="153">
        <f>IF(ISBLANK(A23), "", IFERROR(VLOOKUP(A23, STOCKS!A:W, 5, FALSE), ""))</f>
        <v>-1.5</v>
      </c>
      <c r="G23" s="153">
        <f>IF(ISBLANK(A23), "", IFERROR(VLOOKUP(A23, STOCKS!A:W, 6, FALSE), ""))</f>
        <v>-1.2</v>
      </c>
      <c r="H23" s="153" t="str">
        <f>IF(ISBLANK(A23), "", IFERROR(VLOOKUP(A23, STOCKS!A:W, 7, FALSE), ""))</f>
        <v>'+-+--</v>
      </c>
      <c r="I23" s="153">
        <f>IF(ISBLANK(A23), "", IFERROR(VLOOKUP(A23, STOCKS!A:W, 8, FALSE), ""))</f>
        <v>-0.79</v>
      </c>
      <c r="J23" s="153">
        <f>IF(ISBLANK(A23), "", IFERROR(VLOOKUP(A23, STOCKS!A:W, 9, FALSE), ""))</f>
        <v>0</v>
      </c>
      <c r="K23" s="153">
        <f>IF(ISBLANK(A23), "", IFERROR(VLOOKUP(A23, STOCKS!A:W, 10, FALSE), ""))</f>
        <v>377</v>
      </c>
      <c r="L23" s="153">
        <f>IF(ISBLANK(A23), "", IFERROR(VLOOKUP(A23, STOCKS!A:W, 11, FALSE), ""))</f>
        <v>0.4</v>
      </c>
      <c r="M23" s="153">
        <f>IF(ISBLANK(A23), "", IFERROR(VLOOKUP(A23, STOCKS!A:W, 12, FALSE), ""))</f>
        <v>125.5</v>
      </c>
      <c r="N23" s="153">
        <f>IF(ISBLANK(A23), "", IFERROR(VLOOKUP(A23, STOCKS!A:W, 13, FALSE), ""))</f>
        <v>124.8</v>
      </c>
      <c r="O23" s="153">
        <f>IF(ISBLANK(A23), "", IFERROR(VLOOKUP(A23, STOCKS!A:W, 14, FALSE), ""))</f>
        <v>124.03</v>
      </c>
      <c r="P23" s="153">
        <f>IF(ISBLANK(A23), "", IFERROR(VLOOKUP(A23, STOCKS!A:W, 15, FALSE), ""))</f>
        <v>-26</v>
      </c>
      <c r="Q23" s="153" t="str">
        <f>IF(ISBLANK(A23), "", IFERROR(VLOOKUP(A23, STOCKS!A:W, 16, FALSE), ""))</f>
        <v>'+-+--</v>
      </c>
      <c r="R23" s="153">
        <f>IF(ISBLANK(A23), "", IFERROR(VLOOKUP(A23, STOCKS!A:W, 17, FALSE), ""))</f>
        <v>-29</v>
      </c>
      <c r="S23" s="153">
        <f>IF(ISBLANK(A23), "", IFERROR(VLOOKUP(A23, STOCKS!A:W, 18, FALSE), ""))</f>
        <v>1</v>
      </c>
      <c r="T23" s="153">
        <f>IF(ISBLANK(A23), "", IFERROR(VLOOKUP(A23, STOCKS!A:W, 19, FALSE), ""))</f>
        <v>11</v>
      </c>
      <c r="U23" s="153">
        <f>IF(ISBLANK(A23), "", IFERROR(VLOOKUP(A23, STOCKS!A:W, 20, FALSE), ""))</f>
        <v>2.92</v>
      </c>
      <c r="V23" s="164">
        <f>IF(ISBLANK(A23), "", IFERROR(VLOOKUP(A23, STOCKS!A:W, 21, FALSE), ""))</f>
        <v>46132</v>
      </c>
      <c r="W23" s="158" t="str">
        <f>IF(ISBLANK(A23), "", IFERROR(VLOOKUP(A23, STOCKS!A:W, 22, FALSE), ""))</f>
        <v/>
      </c>
      <c r="X23" s="160"/>
      <c r="Y23" s="160"/>
      <c r="Z23" s="160"/>
      <c r="AA23" s="160"/>
      <c r="AB23" s="161"/>
    </row>
    <row r="24" hidden="1" outlineLevel="1">
      <c r="A24" s="171" t="s">
        <v>3242</v>
      </c>
      <c r="B24" s="153" t="str">
        <f>IF(ISBLANK(A24), "", IFERROR(VLOOKUP(A24, STOCKS!A:W, 2, FALSE), ""))</f>
        <v>合一</v>
      </c>
      <c r="C24" s="153" t="str">
        <f>IF(ISBLANK(A24), "", IFERROR(VLOOKUP(A24, STOCKS!A:W, 3, FALSE), ""))</f>
        <v>生技醫療業</v>
      </c>
      <c r="D24" s="153" t="str">
        <f>IF(ISBLANK(A24), "", IFERROR(VLOOKUP(A24, category!A:C, 3, FALSE), ""))</f>
        <v>生醫</v>
      </c>
      <c r="E24" s="153">
        <f>IF(ISBLANK(A24), "", IFERROR(VLOOKUP(A24, STOCKS!A:W, 4, FALSE), ""))</f>
        <v>52.4</v>
      </c>
      <c r="F24" s="153">
        <f>IF(ISBLANK(A24), "", IFERROR(VLOOKUP(A24, STOCKS!A:W, 5, FALSE), ""))</f>
        <v>-2</v>
      </c>
      <c r="G24" s="153">
        <f>IF(ISBLANK(A24), "", IFERROR(VLOOKUP(A24, STOCKS!A:W, 6, FALSE), ""))</f>
        <v>-3.68</v>
      </c>
      <c r="H24" s="153" t="str">
        <f>IF(ISBLANK(A24), "", IFERROR(VLOOKUP(A24, STOCKS!A:W, 7, FALSE), ""))</f>
        <v>'-++--</v>
      </c>
      <c r="I24" s="153">
        <f>IF(ISBLANK(A24), "", IFERROR(VLOOKUP(A24, STOCKS!A:W, 8, FALSE), ""))</f>
        <v>-1.37</v>
      </c>
      <c r="J24" s="153">
        <f>IF(ISBLANK(A24), "", IFERROR(VLOOKUP(A24, STOCKS!A:W, 9, FALSE), ""))</f>
        <v>0</v>
      </c>
      <c r="K24" s="153">
        <f>IF(ISBLANK(A24), "", IFERROR(VLOOKUP(A24, STOCKS!A:W, 10, FALSE), ""))</f>
        <v>2132</v>
      </c>
      <c r="L24" s="153">
        <f>IF(ISBLANK(A24), "", IFERROR(VLOOKUP(A24, STOCKS!A:W, 11, FALSE), ""))</f>
        <v>0.44</v>
      </c>
      <c r="M24" s="153">
        <f>IF(ISBLANK(A24), "", IFERROR(VLOOKUP(A24, STOCKS!A:W, 12, FALSE), ""))</f>
        <v>54.04</v>
      </c>
      <c r="N24" s="153">
        <f>IF(ISBLANK(A24), "", IFERROR(VLOOKUP(A24, STOCKS!A:W, 13, FALSE), ""))</f>
        <v>53.85</v>
      </c>
      <c r="O24" s="153">
        <f>IF(ISBLANK(A24), "", IFERROR(VLOOKUP(A24, STOCKS!A:W, 14, FALSE), ""))</f>
        <v>53.17</v>
      </c>
      <c r="P24" s="153">
        <f>IF(ISBLANK(A24), "", IFERROR(VLOOKUP(A24, STOCKS!A:W, 15, FALSE), ""))</f>
        <v>-565</v>
      </c>
      <c r="Q24" s="153" t="str">
        <f>IF(ISBLANK(A24), "", IFERROR(VLOOKUP(A24, STOCKS!A:W, 16, FALSE), ""))</f>
        <v>'+++--</v>
      </c>
      <c r="R24" s="153">
        <f>IF(ISBLANK(A24), "", IFERROR(VLOOKUP(A24, STOCKS!A:W, 17, FALSE), ""))</f>
        <v>0</v>
      </c>
      <c r="S24" s="153">
        <f>IF(ISBLANK(A24), "", IFERROR(VLOOKUP(A24, STOCKS!A:W, 18, FALSE), ""))</f>
        <v>4</v>
      </c>
      <c r="T24" s="153">
        <f>IF(ISBLANK(A24), "", IFERROR(VLOOKUP(A24, STOCKS!A:W, 19, FALSE), ""))</f>
        <v>425</v>
      </c>
      <c r="U24" s="153">
        <f>IF(ISBLANK(A24), "", IFERROR(VLOOKUP(A24, STOCKS!A:W, 20, FALSE), ""))</f>
        <v>19.93</v>
      </c>
      <c r="V24" s="164">
        <f>IF(ISBLANK(A24), "", IFERROR(VLOOKUP(A24, STOCKS!A:W, 21, FALSE), ""))</f>
        <v>46132</v>
      </c>
      <c r="W24" s="158" t="str">
        <f>IF(ISBLANK(A24), "", IFERROR(VLOOKUP(A24, STOCKS!A:W, 22, FALSE), ""))</f>
        <v/>
      </c>
      <c r="X24" s="153"/>
      <c r="Y24" s="160"/>
      <c r="Z24" s="160"/>
      <c r="AA24" s="160"/>
      <c r="AB24" s="161"/>
    </row>
    <row r="25" hidden="1" outlineLevel="1">
      <c r="A25" s="171" t="s">
        <v>2861</v>
      </c>
      <c r="B25" s="153" t="str">
        <f>IF(ISBLANK(A25), "", IFERROR(VLOOKUP(A25, STOCKS!A:W, 2, FALSE), ""))</f>
        <v>藥華藥</v>
      </c>
      <c r="C25" s="153" t="str">
        <f>IF(ISBLANK(A25), "", IFERROR(VLOOKUP(A25, STOCKS!A:W, 3, FALSE), ""))</f>
        <v>生技醫療業</v>
      </c>
      <c r="D25" s="153" t="str">
        <f>IF(ISBLANK(A25), "", IFERROR(VLOOKUP(A25, category!A:C, 3, FALSE), ""))</f>
        <v>生醫</v>
      </c>
      <c r="E25" s="153">
        <f>IF(ISBLANK(A25), "", IFERROR(VLOOKUP(A25, STOCKS!A:W, 4, FALSE), ""))</f>
        <v>658</v>
      </c>
      <c r="F25" s="153">
        <f>IF(ISBLANK(A25), "", IFERROR(VLOOKUP(A25, STOCKS!A:W, 5, FALSE), ""))</f>
        <v>5</v>
      </c>
      <c r="G25" s="153">
        <f>IF(ISBLANK(A25), "", IFERROR(VLOOKUP(A25, STOCKS!A:W, 6, FALSE), ""))</f>
        <v>0.77</v>
      </c>
      <c r="H25" s="153" t="str">
        <f>IF(ISBLANK(A25), "", IFERROR(VLOOKUP(A25, STOCKS!A:W, 7, FALSE), ""))</f>
        <v>'-++-+</v>
      </c>
      <c r="I25" s="153">
        <f>IF(ISBLANK(A25), "", IFERROR(VLOOKUP(A25, STOCKS!A:W, 8, FALSE), ""))</f>
        <v>1.73</v>
      </c>
      <c r="J25" s="153">
        <f>IF(ISBLANK(A25), "", IFERROR(VLOOKUP(A25, STOCKS!A:W, 9, FALSE), ""))</f>
        <v>0</v>
      </c>
      <c r="K25" s="153">
        <f>IF(ISBLANK(A25), "", IFERROR(VLOOKUP(A25, STOCKS!A:W, 10, FALSE), ""))</f>
        <v>2282</v>
      </c>
      <c r="L25" s="153">
        <f>IF(ISBLANK(A25), "", IFERROR(VLOOKUP(A25, STOCKS!A:W, 11, FALSE), ""))</f>
        <v>0.6</v>
      </c>
      <c r="M25" s="153">
        <f>IF(ISBLANK(A25), "", IFERROR(VLOOKUP(A25, STOCKS!A:W, 12, FALSE), ""))</f>
        <v>652.6</v>
      </c>
      <c r="N25" s="153">
        <f>IF(ISBLANK(A25), "", IFERROR(VLOOKUP(A25, STOCKS!A:W, 13, FALSE), ""))</f>
        <v>647.3</v>
      </c>
      <c r="O25" s="153">
        <f>IF(ISBLANK(A25), "", IFERROR(VLOOKUP(A25, STOCKS!A:W, 14, FALSE), ""))</f>
        <v>637.6</v>
      </c>
      <c r="P25" s="153">
        <f>IF(ISBLANK(A25), "", IFERROR(VLOOKUP(A25, STOCKS!A:W, 15, FALSE), ""))</f>
        <v>200</v>
      </c>
      <c r="Q25" s="153" t="str">
        <f>IF(ISBLANK(A25), "", IFERROR(VLOOKUP(A25, STOCKS!A:W, 16, FALSE), ""))</f>
        <v>'-++-+</v>
      </c>
      <c r="R25" s="153">
        <f>IF(ISBLANK(A25), "", IFERROR(VLOOKUP(A25, STOCKS!A:W, 17, FALSE), ""))</f>
        <v>116</v>
      </c>
      <c r="S25" s="153">
        <f>IF(ISBLANK(A25), "", IFERROR(VLOOKUP(A25, STOCKS!A:W, 18, FALSE), ""))</f>
        <v>19</v>
      </c>
      <c r="T25" s="153">
        <f>IF(ISBLANK(A25), "", IFERROR(VLOOKUP(A25, STOCKS!A:W, 19, FALSE), ""))</f>
        <v>802</v>
      </c>
      <c r="U25" s="153">
        <f>IF(ISBLANK(A25), "", IFERROR(VLOOKUP(A25, STOCKS!A:W, 20, FALSE), ""))</f>
        <v>35.14</v>
      </c>
      <c r="V25" s="164">
        <f>IF(ISBLANK(A25), "", IFERROR(VLOOKUP(A25, STOCKS!A:W, 21, FALSE), ""))</f>
        <v>46132</v>
      </c>
      <c r="W25" s="158" t="str">
        <f>IF(ISBLANK(A25), "", IFERROR(VLOOKUP(A25, STOCKS!A:W, 22, FALSE), ""))</f>
        <v/>
      </c>
      <c r="X25" s="160"/>
      <c r="Y25" s="160"/>
      <c r="Z25" s="160"/>
      <c r="AA25" s="160"/>
      <c r="AB25" s="161"/>
    </row>
    <row r="26" hidden="1" outlineLevel="1">
      <c r="A26" s="171" t="s">
        <v>2224</v>
      </c>
      <c r="B26" s="153" t="str">
        <f>IF(ISBLANK(A26), "", IFERROR(VLOOKUP(A26, STOCKS!A:W, 2, FALSE), ""))</f>
        <v>高端疫苗</v>
      </c>
      <c r="C26" s="153" t="str">
        <f>IF(ISBLANK(A26), "", IFERROR(VLOOKUP(A26, STOCKS!A:W, 3, FALSE), ""))</f>
        <v>生技醫療業</v>
      </c>
      <c r="D26" s="153" t="str">
        <f>IF(ISBLANK(A26), "", IFERROR(VLOOKUP(A26, category!A:C, 3, FALSE), ""))</f>
        <v>生醫</v>
      </c>
      <c r="E26" s="153">
        <f>IF(ISBLANK(A26), "", IFERROR(VLOOKUP(A26, STOCKS!A:W, 4, FALSE), ""))</f>
        <v>48.5</v>
      </c>
      <c r="F26" s="153">
        <f>IF(ISBLANK(A26), "", IFERROR(VLOOKUP(A26, STOCKS!A:W, 5, FALSE), ""))</f>
        <v>0.5</v>
      </c>
      <c r="G26" s="153">
        <f>IF(ISBLANK(A26), "", IFERROR(VLOOKUP(A26, STOCKS!A:W, 6, FALSE), ""))</f>
        <v>1.04</v>
      </c>
      <c r="H26" s="153" t="str">
        <f>IF(ISBLANK(A26), "", IFERROR(VLOOKUP(A26, STOCKS!A:W, 7, FALSE), ""))</f>
        <v>'----+</v>
      </c>
      <c r="I26" s="153">
        <f>IF(ISBLANK(A26), "", IFERROR(VLOOKUP(A26, STOCKS!A:W, 8, FALSE), ""))</f>
        <v>-13.22</v>
      </c>
      <c r="J26" s="153">
        <f>IF(ISBLANK(A26), "", IFERROR(VLOOKUP(A26, STOCKS!A:W, 9, FALSE), ""))</f>
        <v>2</v>
      </c>
      <c r="K26" s="153">
        <f>IF(ISBLANK(A26), "", IFERROR(VLOOKUP(A26, STOCKS!A:W, 10, FALSE), ""))</f>
        <v>2590</v>
      </c>
      <c r="L26" s="153">
        <f>IF(ISBLANK(A26), "", IFERROR(VLOOKUP(A26, STOCKS!A:W, 11, FALSE), ""))</f>
        <v>0.79</v>
      </c>
      <c r="M26" s="153">
        <f>IF(ISBLANK(A26), "", IFERROR(VLOOKUP(A26, STOCKS!A:W, 12, FALSE), ""))</f>
        <v>49.92</v>
      </c>
      <c r="N26" s="153">
        <f>IF(ISBLANK(A26), "", IFERROR(VLOOKUP(A26, STOCKS!A:W, 13, FALSE), ""))</f>
        <v>54.05</v>
      </c>
      <c r="O26" s="153">
        <f>IF(ISBLANK(A26), "", IFERROR(VLOOKUP(A26, STOCKS!A:W, 14, FALSE), ""))</f>
        <v>54.95</v>
      </c>
      <c r="P26" s="153">
        <f>IF(ISBLANK(A26), "", IFERROR(VLOOKUP(A26, STOCKS!A:W, 15, FALSE), ""))</f>
        <v>59</v>
      </c>
      <c r="Q26" s="153" t="str">
        <f>IF(ISBLANK(A26), "", IFERROR(VLOOKUP(A26, STOCKS!A:W, 16, FALSE), ""))</f>
        <v>'-+--+</v>
      </c>
      <c r="R26" s="153">
        <f>IF(ISBLANK(A26), "", IFERROR(VLOOKUP(A26, STOCKS!A:W, 17, FALSE), ""))</f>
        <v>0</v>
      </c>
      <c r="S26" s="153">
        <f>IF(ISBLANK(A26), "", IFERROR(VLOOKUP(A26, STOCKS!A:W, 18, FALSE), ""))</f>
        <v>-50</v>
      </c>
      <c r="T26" s="153">
        <f>IF(ISBLANK(A26), "", IFERROR(VLOOKUP(A26, STOCKS!A:W, 19, FALSE), ""))</f>
        <v>952</v>
      </c>
      <c r="U26" s="153">
        <f>IF(ISBLANK(A26), "", IFERROR(VLOOKUP(A26, STOCKS!A:W, 20, FALSE), ""))</f>
        <v>36.76</v>
      </c>
      <c r="V26" s="164">
        <f>IF(ISBLANK(A26), "", IFERROR(VLOOKUP(A26, STOCKS!A:W, 21, FALSE), ""))</f>
        <v>46132</v>
      </c>
      <c r="W26" s="158" t="str">
        <f>IF(ISBLANK(A26), "", IFERROR(VLOOKUP(A26, STOCKS!A:W, 22, FALSE), ""))</f>
        <v/>
      </c>
      <c r="X26" s="160"/>
      <c r="Y26" s="160"/>
      <c r="Z26" s="160"/>
      <c r="AA26" s="160"/>
      <c r="AB26" s="161"/>
    </row>
    <row r="27" hidden="1" outlineLevel="1">
      <c r="A27" s="171" t="s">
        <v>3520</v>
      </c>
      <c r="B27" s="153" t="str">
        <f>IF(ISBLANK(A27), "", IFERROR(VLOOKUP(A27, STOCKS!A:W, 2, FALSE), ""))</f>
        <v>北極星藥業-KY</v>
      </c>
      <c r="C27" s="153" t="str">
        <f>IF(ISBLANK(A27), "", IFERROR(VLOOKUP(A27, STOCKS!A:W, 3, FALSE), ""))</f>
        <v>生技醫療業</v>
      </c>
      <c r="D27" s="153" t="str">
        <f>IF(ISBLANK(A27), "", IFERROR(VLOOKUP(A27, category!A:C, 3, FALSE), ""))</f>
        <v>生醫</v>
      </c>
      <c r="E27" s="153">
        <f>IF(ISBLANK(A27), "", IFERROR(VLOOKUP(A27, STOCKS!A:W, 4, FALSE), ""))</f>
        <v>18.8</v>
      </c>
      <c r="F27" s="153">
        <f>IF(ISBLANK(A27), "", IFERROR(VLOOKUP(A27, STOCKS!A:W, 5, FALSE), ""))</f>
        <v>0</v>
      </c>
      <c r="G27" s="153">
        <f>IF(ISBLANK(A27), "", IFERROR(VLOOKUP(A27, STOCKS!A:W, 6, FALSE), ""))</f>
        <v>0</v>
      </c>
      <c r="H27" s="153" t="str">
        <f>IF(ISBLANK(A27), "", IFERROR(VLOOKUP(A27, STOCKS!A:W, 7, FALSE), ""))</f>
        <v>'+-++-</v>
      </c>
      <c r="I27" s="153">
        <f>IF(ISBLANK(A27), "", IFERROR(VLOOKUP(A27, STOCKS!A:W, 8, FALSE), ""))</f>
        <v>4.98</v>
      </c>
      <c r="J27" s="153">
        <f>IF(ISBLANK(A27), "", IFERROR(VLOOKUP(A27, STOCKS!A:W, 9, FALSE), ""))</f>
        <v>0</v>
      </c>
      <c r="K27" s="153">
        <f>IF(ISBLANK(A27), "", IFERROR(VLOOKUP(A27, STOCKS!A:W, 10, FALSE), ""))</f>
        <v>1142</v>
      </c>
      <c r="L27" s="153">
        <f>IF(ISBLANK(A27), "", IFERROR(VLOOKUP(A27, STOCKS!A:W, 11, FALSE), ""))</f>
        <v>0.13</v>
      </c>
      <c r="M27" s="153">
        <f>IF(ISBLANK(A27), "", IFERROR(VLOOKUP(A27, STOCKS!A:W, 12, FALSE), ""))</f>
        <v>18.35</v>
      </c>
      <c r="N27" s="153">
        <f>IF(ISBLANK(A27), "", IFERROR(VLOOKUP(A27, STOCKS!A:W, 13, FALSE), ""))</f>
        <v>18.56</v>
      </c>
      <c r="O27" s="153">
        <f>IF(ISBLANK(A27), "", IFERROR(VLOOKUP(A27, STOCKS!A:W, 14, FALSE), ""))</f>
        <v>19.18</v>
      </c>
      <c r="P27" s="153">
        <f>IF(ISBLANK(A27), "", IFERROR(VLOOKUP(A27, STOCKS!A:W, 15, FALSE), ""))</f>
        <v>157</v>
      </c>
      <c r="Q27" s="153" t="str">
        <f>IF(ISBLANK(A27), "", IFERROR(VLOOKUP(A27, STOCKS!A:W, 16, FALSE), ""))</f>
        <v>'+++++</v>
      </c>
      <c r="R27" s="153">
        <f>IF(ISBLANK(A27), "", IFERROR(VLOOKUP(A27, STOCKS!A:W, 17, FALSE), ""))</f>
        <v>0</v>
      </c>
      <c r="S27" s="153">
        <f>IF(ISBLANK(A27), "", IFERROR(VLOOKUP(A27, STOCKS!A:W, 18, FALSE), ""))</f>
        <v>6</v>
      </c>
      <c r="T27" s="153">
        <f>IF(ISBLANK(A27), "", IFERROR(VLOOKUP(A27, STOCKS!A:W, 19, FALSE), ""))</f>
        <v>0</v>
      </c>
      <c r="U27" s="153">
        <f>IF(ISBLANK(A27), "", IFERROR(VLOOKUP(A27, STOCKS!A:W, 20, FALSE), ""))</f>
        <v>0</v>
      </c>
      <c r="V27" s="164">
        <f>IF(ISBLANK(A27), "", IFERROR(VLOOKUP(A27, STOCKS!A:W, 21, FALSE), ""))</f>
        <v>46132</v>
      </c>
      <c r="W27" s="158" t="str">
        <f>IF(ISBLANK(A27), "", IFERROR(VLOOKUP(A27, STOCKS!A:W, 22, FALSE), ""))</f>
        <v/>
      </c>
      <c r="X27" s="160"/>
      <c r="Y27" s="160"/>
      <c r="Z27" s="160"/>
      <c r="AA27" s="160"/>
      <c r="AB27" s="161"/>
    </row>
    <row r="28" hidden="1" outlineLevel="1">
      <c r="A28" s="171" t="s">
        <v>3172</v>
      </c>
      <c r="B28" s="153" t="str">
        <f>IF(ISBLANK(A28), "", IFERROR(VLOOKUP(A28, STOCKS!A:W, 2, FALSE), ""))</f>
        <v>恆大</v>
      </c>
      <c r="C28" s="153" t="str">
        <f>IF(ISBLANK(A28), "", IFERROR(VLOOKUP(A28, STOCKS!A:W, 3, FALSE), ""))</f>
        <v>塑膠工業</v>
      </c>
      <c r="D28" s="153" t="str">
        <f>IF(ISBLANK(A28), "", IFERROR(VLOOKUP(A28, category!A:C, 3, FALSE), ""))</f>
        <v>生醫</v>
      </c>
      <c r="E28" s="153">
        <f>IF(ISBLANK(A28), "", IFERROR(VLOOKUP(A28, STOCKS!A:W, 4, FALSE), ""))</f>
        <v>26.9</v>
      </c>
      <c r="F28" s="153">
        <f>IF(ISBLANK(A28), "", IFERROR(VLOOKUP(A28, STOCKS!A:W, 5, FALSE), ""))</f>
        <v>-0.15</v>
      </c>
      <c r="G28" s="153">
        <f>IF(ISBLANK(A28), "", IFERROR(VLOOKUP(A28, STOCKS!A:W, 6, FALSE), ""))</f>
        <v>-0.55</v>
      </c>
      <c r="H28" s="153" t="str">
        <f>IF(ISBLANK(A28), "", IFERROR(VLOOKUP(A28, STOCKS!A:W, 7, FALSE), ""))</f>
        <v>'-+++-</v>
      </c>
      <c r="I28" s="153">
        <f>IF(ISBLANK(A28), "", IFERROR(VLOOKUP(A28, STOCKS!A:W, 8, FALSE), ""))</f>
        <v>1.34</v>
      </c>
      <c r="J28" s="153">
        <f>IF(ISBLANK(A28), "", IFERROR(VLOOKUP(A28, STOCKS!A:W, 9, FALSE), ""))</f>
        <v>0</v>
      </c>
      <c r="K28" s="153">
        <f>IF(ISBLANK(A28), "", IFERROR(VLOOKUP(A28, STOCKS!A:W, 10, FALSE), ""))</f>
        <v>150</v>
      </c>
      <c r="L28" s="153">
        <f>IF(ISBLANK(A28), "", IFERROR(VLOOKUP(A28, STOCKS!A:W, 11, FALSE), ""))</f>
        <v>0.18</v>
      </c>
      <c r="M28" s="153">
        <f>IF(ISBLANK(A28), "", IFERROR(VLOOKUP(A28, STOCKS!A:W, 12, FALSE), ""))</f>
        <v>26.88</v>
      </c>
      <c r="N28" s="153">
        <f>IF(ISBLANK(A28), "", IFERROR(VLOOKUP(A28, STOCKS!A:W, 13, FALSE), ""))</f>
        <v>26.93</v>
      </c>
      <c r="O28" s="153">
        <f>IF(ISBLANK(A28), "", IFERROR(VLOOKUP(A28, STOCKS!A:W, 14, FALSE), ""))</f>
        <v>27.14</v>
      </c>
      <c r="P28" s="153">
        <f>IF(ISBLANK(A28), "", IFERROR(VLOOKUP(A28, STOCKS!A:W, 15, FALSE), ""))</f>
        <v>-23</v>
      </c>
      <c r="Q28" s="153" t="str">
        <f>IF(ISBLANK(A28), "", IFERROR(VLOOKUP(A28, STOCKS!A:W, 16, FALSE), ""))</f>
        <v>'-++--</v>
      </c>
      <c r="R28" s="153">
        <f>IF(ISBLANK(A28), "", IFERROR(VLOOKUP(A28, STOCKS!A:W, 17, FALSE), ""))</f>
        <v>0</v>
      </c>
      <c r="S28" s="153">
        <f>IF(ISBLANK(A28), "", IFERROR(VLOOKUP(A28, STOCKS!A:W, 18, FALSE), ""))</f>
        <v>0</v>
      </c>
      <c r="T28" s="153">
        <f>IF(ISBLANK(A28), "", IFERROR(VLOOKUP(A28, STOCKS!A:W, 19, FALSE), ""))</f>
        <v>18</v>
      </c>
      <c r="U28" s="153">
        <f>IF(ISBLANK(A28), "", IFERROR(VLOOKUP(A28, STOCKS!A:W, 20, FALSE), ""))</f>
        <v>12</v>
      </c>
      <c r="V28" s="164">
        <f>IF(ISBLANK(A28), "", IFERROR(VLOOKUP(A28, STOCKS!A:W, 21, FALSE), ""))</f>
        <v>46132</v>
      </c>
      <c r="W28" s="158" t="str">
        <f>IF(ISBLANK(A28), "", IFERROR(VLOOKUP(A28, STOCKS!A:W, 22, FALSE), ""))</f>
        <v/>
      </c>
      <c r="X28" s="160"/>
      <c r="Y28" s="160"/>
      <c r="Z28" s="160"/>
      <c r="AA28" s="160"/>
      <c r="AB28" s="161"/>
    </row>
    <row r="29" hidden="1" outlineLevel="1">
      <c r="A29" s="171" t="s">
        <v>2713</v>
      </c>
      <c r="B29" s="153" t="str">
        <f>IF(ISBLANK(A29), "", IFERROR(VLOOKUP(A29, STOCKS!A:W, 2, FALSE), ""))</f>
        <v>商之器</v>
      </c>
      <c r="C29" s="153" t="str">
        <f>IF(ISBLANK(A29), "", IFERROR(VLOOKUP(A29, STOCKS!A:W, 3, FALSE), ""))</f>
        <v>生技醫療業</v>
      </c>
      <c r="D29" s="153" t="str">
        <f>IF(ISBLANK(A29), "", IFERROR(VLOOKUP(A29, category!A:C, 3, FALSE), ""))</f>
        <v>生醫</v>
      </c>
      <c r="E29" s="153">
        <f>IF(ISBLANK(A29), "", IFERROR(VLOOKUP(A29, STOCKS!A:W, 4, FALSE), ""))</f>
        <v>20.5</v>
      </c>
      <c r="F29" s="153">
        <f>IF(ISBLANK(A29), "", IFERROR(VLOOKUP(A29, STOCKS!A:W, 5, FALSE), ""))</f>
        <v>-0.3</v>
      </c>
      <c r="G29" s="153">
        <f>IF(ISBLANK(A29), "", IFERROR(VLOOKUP(A29, STOCKS!A:W, 6, FALSE), ""))</f>
        <v>-1.44</v>
      </c>
      <c r="H29" s="153" t="str">
        <f>IF(ISBLANK(A29), "", IFERROR(VLOOKUP(A29, STOCKS!A:W, 7, FALSE), ""))</f>
        <v>'-+---</v>
      </c>
      <c r="I29" s="153">
        <f>IF(ISBLANK(A29), "", IFERROR(VLOOKUP(A29, STOCKS!A:W, 8, FALSE), ""))</f>
        <v>-1.44</v>
      </c>
      <c r="J29" s="153">
        <f>IF(ISBLANK(A29), "", IFERROR(VLOOKUP(A29, STOCKS!A:W, 9, FALSE), ""))</f>
        <v>0</v>
      </c>
      <c r="K29" s="153">
        <f>IF(ISBLANK(A29), "", IFERROR(VLOOKUP(A29, STOCKS!A:W, 10, FALSE), ""))</f>
        <v>37</v>
      </c>
      <c r="L29" s="153">
        <f>IF(ISBLANK(A29), "", IFERROR(VLOOKUP(A29, STOCKS!A:W, 11, FALSE), ""))</f>
        <v>0.12</v>
      </c>
      <c r="M29" s="153">
        <f>IF(ISBLANK(A29), "", IFERROR(VLOOKUP(A29, STOCKS!A:W, 12, FALSE), ""))</f>
        <v>20.76</v>
      </c>
      <c r="N29" s="153">
        <f>IF(ISBLANK(A29), "", IFERROR(VLOOKUP(A29, STOCKS!A:W, 13, FALSE), ""))</f>
        <v>20.77</v>
      </c>
      <c r="O29" s="153">
        <f>IF(ISBLANK(A29), "", IFERROR(VLOOKUP(A29, STOCKS!A:W, 14, FALSE), ""))</f>
        <v>20.73</v>
      </c>
      <c r="P29" s="153">
        <f>IF(ISBLANK(A29), "", IFERROR(VLOOKUP(A29, STOCKS!A:W, 15, FALSE), ""))</f>
        <v>5</v>
      </c>
      <c r="Q29" s="153" t="str">
        <f>IF(ISBLANK(A29), "", IFERROR(VLOOKUP(A29, STOCKS!A:W, 16, FALSE), ""))</f>
        <v>'----+</v>
      </c>
      <c r="R29" s="153">
        <f>IF(ISBLANK(A29), "", IFERROR(VLOOKUP(A29, STOCKS!A:W, 17, FALSE), ""))</f>
        <v>0</v>
      </c>
      <c r="S29" s="153">
        <f>IF(ISBLANK(A29), "", IFERROR(VLOOKUP(A29, STOCKS!A:W, 18, FALSE), ""))</f>
        <v>0</v>
      </c>
      <c r="T29" s="153">
        <f>IF(ISBLANK(A29), "", IFERROR(VLOOKUP(A29, STOCKS!A:W, 19, FALSE), ""))</f>
        <v>0</v>
      </c>
      <c r="U29" s="153">
        <f>IF(ISBLANK(A29), "", IFERROR(VLOOKUP(A29, STOCKS!A:W, 20, FALSE), ""))</f>
        <v>0</v>
      </c>
      <c r="V29" s="164">
        <f>IF(ISBLANK(A29), "", IFERROR(VLOOKUP(A29, STOCKS!A:W, 21, FALSE), ""))</f>
        <v>46132</v>
      </c>
      <c r="W29" s="158" t="str">
        <f>IF(ISBLANK(A29), "", IFERROR(VLOOKUP(A29, STOCKS!A:W, 22, FALSE), ""))</f>
        <v/>
      </c>
      <c r="X29" s="160"/>
      <c r="Y29" s="160"/>
      <c r="Z29" s="160"/>
      <c r="AA29" s="160"/>
      <c r="AB29" s="161"/>
    </row>
    <row r="30" hidden="1" outlineLevel="1">
      <c r="A30" s="171" t="s">
        <v>1877</v>
      </c>
      <c r="B30" s="153" t="str">
        <f>IF(ISBLANK(A30), "", IFERROR(VLOOKUP(A30, STOCKS!A:W, 2, FALSE), ""))</f>
        <v>安克</v>
      </c>
      <c r="C30" s="153" t="str">
        <f>IF(ISBLANK(A30), "", IFERROR(VLOOKUP(A30, STOCKS!A:W, 3, FALSE), ""))</f>
        <v>生技醫療業</v>
      </c>
      <c r="D30" s="153" t="str">
        <f>IF(ISBLANK(A30), "", IFERROR(VLOOKUP(A30, category!A:C, 3, FALSE), ""))</f>
        <v>生醫</v>
      </c>
      <c r="E30" s="153">
        <f>IF(ISBLANK(A30), "", IFERROR(VLOOKUP(A30, STOCKS!A:W, 4, FALSE), ""))</f>
        <v>12.05</v>
      </c>
      <c r="F30" s="153">
        <f>IF(ISBLANK(A30), "", IFERROR(VLOOKUP(A30, STOCKS!A:W, 5, FALSE), ""))</f>
        <v>0</v>
      </c>
      <c r="G30" s="153">
        <f>IF(ISBLANK(A30), "", IFERROR(VLOOKUP(A30, STOCKS!A:W, 6, FALSE), ""))</f>
        <v>0</v>
      </c>
      <c r="H30" s="153" t="str">
        <f>IF(ISBLANK(A30), "", IFERROR(VLOOKUP(A30, STOCKS!A:W, 7, FALSE), ""))</f>
        <v>'+-+--</v>
      </c>
      <c r="I30" s="153">
        <f>IF(ISBLANK(A30), "", IFERROR(VLOOKUP(A30, STOCKS!A:W, 8, FALSE), ""))</f>
        <v>-0.38</v>
      </c>
      <c r="J30" s="153">
        <f>IF(ISBLANK(A30), "", IFERROR(VLOOKUP(A30, STOCKS!A:W, 9, FALSE), ""))</f>
        <v>0</v>
      </c>
      <c r="K30" s="153">
        <f>IF(ISBLANK(A30), "", IFERROR(VLOOKUP(A30, STOCKS!A:W, 10, FALSE), ""))</f>
        <v>34</v>
      </c>
      <c r="L30" s="153">
        <f>IF(ISBLANK(A30), "", IFERROR(VLOOKUP(A30, STOCKS!A:W, 11, FALSE), ""))</f>
        <v>0.05</v>
      </c>
      <c r="M30" s="153">
        <f>IF(ISBLANK(A30), "", IFERROR(VLOOKUP(A30, STOCKS!A:W, 12, FALSE), ""))</f>
        <v>12.11</v>
      </c>
      <c r="N30" s="153">
        <f>IF(ISBLANK(A30), "", IFERROR(VLOOKUP(A30, STOCKS!A:W, 13, FALSE), ""))</f>
        <v>12.13</v>
      </c>
      <c r="O30" s="153">
        <f>IF(ISBLANK(A30), "", IFERROR(VLOOKUP(A30, STOCKS!A:W, 14, FALSE), ""))</f>
        <v>12.36</v>
      </c>
      <c r="P30" s="153">
        <f>IF(ISBLANK(A30), "", IFERROR(VLOOKUP(A30, STOCKS!A:W, 15, FALSE), ""))</f>
        <v>-1</v>
      </c>
      <c r="Q30" s="153" t="str">
        <f>IF(ISBLANK(A30), "", IFERROR(VLOOKUP(A30, STOCKS!A:W, 16, FALSE), ""))</f>
        <v>'--++-</v>
      </c>
      <c r="R30" s="153">
        <f>IF(ISBLANK(A30), "", IFERROR(VLOOKUP(A30, STOCKS!A:W, 17, FALSE), ""))</f>
        <v>0</v>
      </c>
      <c r="S30" s="153">
        <f>IF(ISBLANK(A30), "", IFERROR(VLOOKUP(A30, STOCKS!A:W, 18, FALSE), ""))</f>
        <v>0</v>
      </c>
      <c r="T30" s="153">
        <f>IF(ISBLANK(A30), "", IFERROR(VLOOKUP(A30, STOCKS!A:W, 19, FALSE), ""))</f>
        <v>0</v>
      </c>
      <c r="U30" s="153">
        <f>IF(ISBLANK(A30), "", IFERROR(VLOOKUP(A30, STOCKS!A:W, 20, FALSE), ""))</f>
        <v>0</v>
      </c>
      <c r="V30" s="164">
        <f>IF(ISBLANK(A30), "", IFERROR(VLOOKUP(A30, STOCKS!A:W, 21, FALSE), ""))</f>
        <v>46132</v>
      </c>
      <c r="W30" s="158" t="str">
        <f>IF(ISBLANK(A30), "", IFERROR(VLOOKUP(A30, STOCKS!A:W, 22, FALSE), ""))</f>
        <v/>
      </c>
      <c r="X30" s="160"/>
      <c r="Y30" s="160"/>
      <c r="Z30" s="160"/>
      <c r="AA30" s="160"/>
      <c r="AB30" s="161"/>
    </row>
    <row r="31" hidden="1" outlineLevel="1">
      <c r="A31" s="140" t="s">
        <v>2733</v>
      </c>
      <c r="B31" s="172" t="str">
        <f>IF(ISBLANK(A31), "", IFERROR(VLOOKUP(A31, STOCKS!A:W, 2, FALSE), ""))</f>
        <v>佳醫</v>
      </c>
      <c r="C31" s="172" t="str">
        <f>IF(ISBLANK(A31), "", IFERROR(VLOOKUP(A31, STOCKS!A:W, 3, FALSE), ""))</f>
        <v>生技醫療業</v>
      </c>
      <c r="D31" s="172" t="str">
        <f>IF(ISBLANK(A31), "", IFERROR(VLOOKUP(A31, category!A:C, 3, FALSE), ""))</f>
        <v>生醫</v>
      </c>
      <c r="E31" s="172">
        <f>IF(ISBLANK(A31), "", IFERROR(VLOOKUP(A31, STOCKS!A:W, 4, FALSE), ""))</f>
        <v>79.1</v>
      </c>
      <c r="F31" s="172">
        <f>IF(ISBLANK(A31), "", IFERROR(VLOOKUP(A31, STOCKS!A:W, 5, FALSE), ""))</f>
        <v>0</v>
      </c>
      <c r="G31" s="172">
        <f>IF(ISBLANK(A31), "", IFERROR(VLOOKUP(A31, STOCKS!A:W, 6, FALSE), ""))</f>
        <v>0</v>
      </c>
      <c r="H31" s="172" t="str">
        <f>IF(ISBLANK(A31), "", IFERROR(VLOOKUP(A31, STOCKS!A:W, 7, FALSE), ""))</f>
        <v>'+-+--</v>
      </c>
      <c r="I31" s="172">
        <f>IF(ISBLANK(A31), "", IFERROR(VLOOKUP(A31, STOCKS!A:W, 8, FALSE), ""))</f>
        <v>0.77</v>
      </c>
      <c r="J31" s="172">
        <f>IF(ISBLANK(A31), "", IFERROR(VLOOKUP(A31, STOCKS!A:W, 9, FALSE), ""))</f>
        <v>0</v>
      </c>
      <c r="K31" s="172">
        <f>IF(ISBLANK(A31), "", IFERROR(VLOOKUP(A31, STOCKS!A:W, 10, FALSE), ""))</f>
        <v>394</v>
      </c>
      <c r="L31" s="172">
        <f>IF(ISBLANK(A31), "", IFERROR(VLOOKUP(A31, STOCKS!A:W, 11, FALSE), ""))</f>
        <v>0.21</v>
      </c>
      <c r="M31" s="172">
        <f>IF(ISBLANK(A31), "", IFERROR(VLOOKUP(A31, STOCKS!A:W, 12, FALSE), ""))</f>
        <v>78.96</v>
      </c>
      <c r="N31" s="172">
        <f>IF(ISBLANK(A31), "", IFERROR(VLOOKUP(A31, STOCKS!A:W, 13, FALSE), ""))</f>
        <v>78.44</v>
      </c>
      <c r="O31" s="172">
        <f>IF(ISBLANK(A31), "", IFERROR(VLOOKUP(A31, STOCKS!A:W, 14, FALSE), ""))</f>
        <v>77.66</v>
      </c>
      <c r="P31" s="172">
        <f>IF(ISBLANK(A31), "", IFERROR(VLOOKUP(A31, STOCKS!A:W, 15, FALSE), ""))</f>
        <v>-69</v>
      </c>
      <c r="Q31" s="172" t="str">
        <f>IF(ISBLANK(A31), "", IFERROR(VLOOKUP(A31, STOCKS!A:W, 16, FALSE), ""))</f>
        <v>'--+--</v>
      </c>
      <c r="R31" s="172">
        <f>IF(ISBLANK(A31), "", IFERROR(VLOOKUP(A31, STOCKS!A:W, 17, FALSE), ""))</f>
        <v>0</v>
      </c>
      <c r="S31" s="172">
        <f>IF(ISBLANK(A31), "", IFERROR(VLOOKUP(A31, STOCKS!A:W, 18, FALSE), ""))</f>
        <v>0</v>
      </c>
      <c r="T31" s="172">
        <f>IF(ISBLANK(A31), "", IFERROR(VLOOKUP(A31, STOCKS!A:W, 19, FALSE), ""))</f>
        <v>24</v>
      </c>
      <c r="U31" s="172">
        <f>IF(ISBLANK(A31), "", IFERROR(VLOOKUP(A31, STOCKS!A:W, 20, FALSE), ""))</f>
        <v>6.09</v>
      </c>
      <c r="V31" s="178">
        <f>IF(ISBLANK(A31), "", IFERROR(VLOOKUP(A31, STOCKS!A:W, 21, FALSE), ""))</f>
        <v>46132</v>
      </c>
      <c r="W31" s="174" t="str">
        <f>IF(ISBLANK(A31), "", IFERROR(VLOOKUP(A31, STOCKS!A:W, 22, FALSE), ""))</f>
        <v/>
      </c>
      <c r="X31" s="175"/>
      <c r="Y31" s="175"/>
      <c r="Z31" s="175"/>
      <c r="AA31" s="175"/>
      <c r="AB31" s="143"/>
    </row>
    <row r="32" hidden="1" outlineLevel="1">
      <c r="A32" s="140" t="s">
        <v>3098</v>
      </c>
      <c r="B32" s="172" t="str">
        <f>IF(ISBLANK(A32), "", IFERROR(VLOOKUP(A32, STOCKS!A:W, 2, FALSE), ""))</f>
        <v>毛寶</v>
      </c>
      <c r="C32" s="172" t="str">
        <f>IF(ISBLANK(A32), "", IFERROR(VLOOKUP(A32, STOCKS!A:W, 3, FALSE), ""))</f>
        <v>化學工業</v>
      </c>
      <c r="D32" s="172" t="str">
        <f>IF(ISBLANK(A32), "", IFERROR(VLOOKUP(A32, category!A:C, 3, FALSE), ""))</f>
        <v>生醫</v>
      </c>
      <c r="E32" s="172">
        <f>IF(ISBLANK(A32), "", IFERROR(VLOOKUP(A32, STOCKS!A:W, 4, FALSE), ""))</f>
        <v>25.9</v>
      </c>
      <c r="F32" s="172">
        <f>IF(ISBLANK(A32), "", IFERROR(VLOOKUP(A32, STOCKS!A:W, 5, FALSE), ""))</f>
        <v>-0.2</v>
      </c>
      <c r="G32" s="172">
        <f>IF(ISBLANK(A32), "", IFERROR(VLOOKUP(A32, STOCKS!A:W, 6, FALSE), ""))</f>
        <v>-0.77</v>
      </c>
      <c r="H32" s="172" t="str">
        <f>IF(ISBLANK(A32), "", IFERROR(VLOOKUP(A32, STOCKS!A:W, 7, FALSE), ""))</f>
        <v>'+++--</v>
      </c>
      <c r="I32" s="172">
        <f>IF(ISBLANK(A32), "", IFERROR(VLOOKUP(A32, STOCKS!A:W, 8, FALSE), ""))</f>
        <v>-0.39</v>
      </c>
      <c r="J32" s="172">
        <f>IF(ISBLANK(A32), "", IFERROR(VLOOKUP(A32, STOCKS!A:W, 9, FALSE), ""))</f>
        <v>0</v>
      </c>
      <c r="K32" s="172">
        <f>IF(ISBLANK(A32), "", IFERROR(VLOOKUP(A32, STOCKS!A:W, 10, FALSE), ""))</f>
        <v>89</v>
      </c>
      <c r="L32" s="172">
        <f>IF(ISBLANK(A32), "", IFERROR(VLOOKUP(A32, STOCKS!A:W, 11, FALSE), ""))</f>
        <v>0.21</v>
      </c>
      <c r="M32" s="172">
        <f>IF(ISBLANK(A32), "", IFERROR(VLOOKUP(A32, STOCKS!A:W, 12, FALSE), ""))</f>
        <v>26.08</v>
      </c>
      <c r="N32" s="172">
        <f>IF(ISBLANK(A32), "", IFERROR(VLOOKUP(A32, STOCKS!A:W, 13, FALSE), ""))</f>
        <v>26.07</v>
      </c>
      <c r="O32" s="172">
        <f>IF(ISBLANK(A32), "", IFERROR(VLOOKUP(A32, STOCKS!A:W, 14, FALSE), ""))</f>
        <v>26.15</v>
      </c>
      <c r="P32" s="172">
        <f>IF(ISBLANK(A32), "", IFERROR(VLOOKUP(A32, STOCKS!A:W, 15, FALSE), ""))</f>
        <v>15</v>
      </c>
      <c r="Q32" s="172" t="str">
        <f>IF(ISBLANK(A32), "", IFERROR(VLOOKUP(A32, STOCKS!A:W, 16, FALSE), ""))</f>
        <v>'+++-+</v>
      </c>
      <c r="R32" s="172">
        <f>IF(ISBLANK(A32), "", IFERROR(VLOOKUP(A32, STOCKS!A:W, 17, FALSE), ""))</f>
        <v>0</v>
      </c>
      <c r="S32" s="172">
        <f>IF(ISBLANK(A32), "", IFERROR(VLOOKUP(A32, STOCKS!A:W, 18, FALSE), ""))</f>
        <v>0</v>
      </c>
      <c r="T32" s="172">
        <f>IF(ISBLANK(A32), "", IFERROR(VLOOKUP(A32, STOCKS!A:W, 19, FALSE), ""))</f>
        <v>10</v>
      </c>
      <c r="U32" s="172">
        <f>IF(ISBLANK(A32), "", IFERROR(VLOOKUP(A32, STOCKS!A:W, 20, FALSE), ""))</f>
        <v>11.24</v>
      </c>
      <c r="V32" s="178">
        <f>IF(ISBLANK(A32), "", IFERROR(VLOOKUP(A32, STOCKS!A:W, 21, FALSE), ""))</f>
        <v>46132</v>
      </c>
      <c r="W32" s="174" t="str">
        <f>IF(ISBLANK(A32), "", IFERROR(VLOOKUP(A32, STOCKS!A:W, 22, FALSE), ""))</f>
        <v/>
      </c>
      <c r="X32" s="175"/>
      <c r="Y32" s="175"/>
      <c r="Z32" s="175"/>
      <c r="AA32" s="175"/>
      <c r="AB32" s="143"/>
    </row>
    <row r="33" hidden="1" outlineLevel="1">
      <c r="A33" s="140" t="s">
        <v>4173</v>
      </c>
      <c r="B33" s="172" t="str">
        <f>IF(ISBLANK(A33), "", IFERROR(VLOOKUP(A33, STOCKS!A:W, 2, FALSE), ""))</f>
        <v>康那香</v>
      </c>
      <c r="C33" s="172" t="str">
        <f>IF(ISBLANK(A33), "", IFERROR(VLOOKUP(A33, STOCKS!A:W, 3, FALSE), ""))</f>
        <v>其他業</v>
      </c>
      <c r="D33" s="172" t="str">
        <f>IF(ISBLANK(A33), "", IFERROR(VLOOKUP(A33, category!A:C, 3, FALSE), ""))</f>
        <v>生醫</v>
      </c>
      <c r="E33" s="172">
        <f>IF(ISBLANK(A33), "", IFERROR(VLOOKUP(A33, STOCKS!A:W, 4, FALSE), ""))</f>
        <v>14.75</v>
      </c>
      <c r="F33" s="172">
        <f>IF(ISBLANK(A33), "", IFERROR(VLOOKUP(A33, STOCKS!A:W, 5, FALSE), ""))</f>
        <v>-0.05</v>
      </c>
      <c r="G33" s="172">
        <f>IF(ISBLANK(A33), "", IFERROR(VLOOKUP(A33, STOCKS!A:W, 6, FALSE), ""))</f>
        <v>-0.34</v>
      </c>
      <c r="H33" s="172" t="str">
        <f>IF(ISBLANK(A33), "", IFERROR(VLOOKUP(A33, STOCKS!A:W, 7, FALSE), ""))</f>
        <v>'-++--</v>
      </c>
      <c r="I33" s="172">
        <f>IF(ISBLANK(A33), "", IFERROR(VLOOKUP(A33, STOCKS!A:W, 8, FALSE), ""))</f>
        <v>-2.65</v>
      </c>
      <c r="J33" s="172">
        <f>IF(ISBLANK(A33), "", IFERROR(VLOOKUP(A33, STOCKS!A:W, 9, FALSE), ""))</f>
        <v>0</v>
      </c>
      <c r="K33" s="172">
        <f>IF(ISBLANK(A33), "", IFERROR(VLOOKUP(A33, STOCKS!A:W, 10, FALSE), ""))</f>
        <v>398</v>
      </c>
      <c r="L33" s="172">
        <f>IF(ISBLANK(A33), "", IFERROR(VLOOKUP(A33, STOCKS!A:W, 11, FALSE), ""))</f>
        <v>0.2</v>
      </c>
      <c r="M33" s="172">
        <f>IF(ISBLANK(A33), "", IFERROR(VLOOKUP(A33, STOCKS!A:W, 12, FALSE), ""))</f>
        <v>14.9</v>
      </c>
      <c r="N33" s="172">
        <f>IF(ISBLANK(A33), "", IFERROR(VLOOKUP(A33, STOCKS!A:W, 13, FALSE), ""))</f>
        <v>15.12</v>
      </c>
      <c r="O33" s="172">
        <f>IF(ISBLANK(A33), "", IFERROR(VLOOKUP(A33, STOCKS!A:W, 14, FALSE), ""))</f>
        <v>15.37</v>
      </c>
      <c r="P33" s="172">
        <f>IF(ISBLANK(A33), "", IFERROR(VLOOKUP(A33, STOCKS!A:W, 15, FALSE), ""))</f>
        <v>-81</v>
      </c>
      <c r="Q33" s="172" t="str">
        <f>IF(ISBLANK(A33), "", IFERROR(VLOOKUP(A33, STOCKS!A:W, 16, FALSE), ""))</f>
        <v>'-++--</v>
      </c>
      <c r="R33" s="172">
        <f>IF(ISBLANK(A33), "", IFERROR(VLOOKUP(A33, STOCKS!A:W, 17, FALSE), ""))</f>
        <v>0</v>
      </c>
      <c r="S33" s="172">
        <f>IF(ISBLANK(A33), "", IFERROR(VLOOKUP(A33, STOCKS!A:W, 18, FALSE), ""))</f>
        <v>0</v>
      </c>
      <c r="T33" s="172">
        <f>IF(ISBLANK(A33), "", IFERROR(VLOOKUP(A33, STOCKS!A:W, 19, FALSE), ""))</f>
        <v>40</v>
      </c>
      <c r="U33" s="172">
        <f>IF(ISBLANK(A33), "", IFERROR(VLOOKUP(A33, STOCKS!A:W, 20, FALSE), ""))</f>
        <v>10.05</v>
      </c>
      <c r="V33" s="178">
        <f>IF(ISBLANK(A33), "", IFERROR(VLOOKUP(A33, STOCKS!A:W, 21, FALSE), ""))</f>
        <v>46132</v>
      </c>
      <c r="W33" s="174" t="str">
        <f>IF(ISBLANK(A33), "", IFERROR(VLOOKUP(A33, STOCKS!A:W, 22, FALSE), ""))</f>
        <v/>
      </c>
      <c r="X33" s="175"/>
      <c r="Y33" s="175"/>
      <c r="Z33" s="175"/>
      <c r="AA33" s="175"/>
      <c r="AB33" s="143"/>
    </row>
    <row r="34" hidden="1" outlineLevel="1">
      <c r="A34" s="140" t="s">
        <v>906</v>
      </c>
      <c r="B34" s="172" t="str">
        <f>IF(ISBLANK(A34), "", IFERROR(VLOOKUP(A34, STOCKS!A:W, 2, FALSE), ""))</f>
        <v>旭富</v>
      </c>
      <c r="C34" s="172" t="str">
        <f>IF(ISBLANK(A34), "", IFERROR(VLOOKUP(A34, STOCKS!A:W, 3, FALSE), ""))</f>
        <v>生技醫療業</v>
      </c>
      <c r="D34" s="172" t="str">
        <f>IF(ISBLANK(A34), "", IFERROR(VLOOKUP(A34, category!A:C, 3, FALSE), ""))</f>
        <v>生醫</v>
      </c>
      <c r="E34" s="172">
        <f>IF(ISBLANK(A34), "", IFERROR(VLOOKUP(A34, STOCKS!A:W, 4, FALSE), ""))</f>
        <v>48.4</v>
      </c>
      <c r="F34" s="172">
        <f>IF(ISBLANK(A34), "", IFERROR(VLOOKUP(A34, STOCKS!A:W, 5, FALSE), ""))</f>
        <v>-0.15</v>
      </c>
      <c r="G34" s="172">
        <f>IF(ISBLANK(A34), "", IFERROR(VLOOKUP(A34, STOCKS!A:W, 6, FALSE), ""))</f>
        <v>-0.31</v>
      </c>
      <c r="H34" s="172" t="str">
        <f>IF(ISBLANK(A34), "", IFERROR(VLOOKUP(A34, STOCKS!A:W, 7, FALSE), ""))</f>
        <v>'-----</v>
      </c>
      <c r="I34" s="172">
        <f>IF(ISBLANK(A34), "", IFERROR(VLOOKUP(A34, STOCKS!A:W, 8, FALSE), ""))</f>
        <v>-4.79</v>
      </c>
      <c r="J34" s="172">
        <f>IF(ISBLANK(A34), "", IFERROR(VLOOKUP(A34, STOCKS!A:W, 9, FALSE), ""))</f>
        <v>0</v>
      </c>
      <c r="K34" s="172">
        <f>IF(ISBLANK(A34), "", IFERROR(VLOOKUP(A34, STOCKS!A:W, 10, FALSE), ""))</f>
        <v>197</v>
      </c>
      <c r="L34" s="172">
        <f>IF(ISBLANK(A34), "", IFERROR(VLOOKUP(A34, STOCKS!A:W, 11, FALSE), ""))</f>
        <v>0.16</v>
      </c>
      <c r="M34" s="172">
        <f>IF(ISBLANK(A34), "", IFERROR(VLOOKUP(A34, STOCKS!A:W, 12, FALSE), ""))</f>
        <v>49.47</v>
      </c>
      <c r="N34" s="172">
        <f>IF(ISBLANK(A34), "", IFERROR(VLOOKUP(A34, STOCKS!A:W, 13, FALSE), ""))</f>
        <v>50.41</v>
      </c>
      <c r="O34" s="172">
        <f>IF(ISBLANK(A34), "", IFERROR(VLOOKUP(A34, STOCKS!A:W, 14, FALSE), ""))</f>
        <v>51.17</v>
      </c>
      <c r="P34" s="172">
        <f>IF(ISBLANK(A34), "", IFERROR(VLOOKUP(A34, STOCKS!A:W, 15, FALSE), ""))</f>
        <v>4</v>
      </c>
      <c r="Q34" s="172" t="str">
        <f>IF(ISBLANK(A34), "", IFERROR(VLOOKUP(A34, STOCKS!A:W, 16, FALSE), ""))</f>
        <v>'--+-+</v>
      </c>
      <c r="R34" s="172">
        <f>IF(ISBLANK(A34), "", IFERROR(VLOOKUP(A34, STOCKS!A:W, 17, FALSE), ""))</f>
        <v>0</v>
      </c>
      <c r="S34" s="172">
        <f>IF(ISBLANK(A34), "", IFERROR(VLOOKUP(A34, STOCKS!A:W, 18, FALSE), ""))</f>
        <v>0</v>
      </c>
      <c r="T34" s="172">
        <f>IF(ISBLANK(A34), "", IFERROR(VLOOKUP(A34, STOCKS!A:W, 19, FALSE), ""))</f>
        <v>13</v>
      </c>
      <c r="U34" s="172">
        <f>IF(ISBLANK(A34), "", IFERROR(VLOOKUP(A34, STOCKS!A:W, 20, FALSE), ""))</f>
        <v>6.6</v>
      </c>
      <c r="V34" s="178">
        <f>IF(ISBLANK(A34), "", IFERROR(VLOOKUP(A34, STOCKS!A:W, 21, FALSE), ""))</f>
        <v>46132</v>
      </c>
      <c r="W34" s="174" t="str">
        <f>IF(ISBLANK(A34), "", IFERROR(VLOOKUP(A34, STOCKS!A:W, 22, FALSE), ""))</f>
        <v/>
      </c>
      <c r="X34" s="175"/>
      <c r="Y34" s="175"/>
      <c r="Z34" s="175"/>
      <c r="AA34" s="175"/>
      <c r="AB34" s="143"/>
    </row>
    <row r="35" hidden="1" outlineLevel="1">
      <c r="A35" s="140" t="s">
        <v>4171</v>
      </c>
      <c r="B35" s="172" t="str">
        <f>IF(ISBLANK(A35), "", IFERROR(VLOOKUP(A35, STOCKS!A:W, 2, FALSE), ""))</f>
        <v>亞諾法</v>
      </c>
      <c r="C35" s="172" t="str">
        <f>IF(ISBLANK(A35), "", IFERROR(VLOOKUP(A35, STOCKS!A:W, 3, FALSE), ""))</f>
        <v>生技醫療業</v>
      </c>
      <c r="D35" s="172" t="str">
        <f>IF(ISBLANK(A35), "", IFERROR(VLOOKUP(A35, category!A:C, 3, FALSE), ""))</f>
        <v>生醫</v>
      </c>
      <c r="E35" s="172">
        <f>IF(ISBLANK(A35), "", IFERROR(VLOOKUP(A35, STOCKS!A:W, 4, FALSE), ""))</f>
        <v>22.4</v>
      </c>
      <c r="F35" s="172">
        <f>IF(ISBLANK(A35), "", IFERROR(VLOOKUP(A35, STOCKS!A:W, 5, FALSE), ""))</f>
        <v>-0.1</v>
      </c>
      <c r="G35" s="172">
        <f>IF(ISBLANK(A35), "", IFERROR(VLOOKUP(A35, STOCKS!A:W, 6, FALSE), ""))</f>
        <v>-0.44</v>
      </c>
      <c r="H35" s="172" t="str">
        <f>IF(ISBLANK(A35), "", IFERROR(VLOOKUP(A35, STOCKS!A:W, 7, FALSE), ""))</f>
        <v>'-++--</v>
      </c>
      <c r="I35" s="172">
        <f>IF(ISBLANK(A35), "", IFERROR(VLOOKUP(A35, STOCKS!A:W, 8, FALSE), ""))</f>
        <v>-0.66</v>
      </c>
      <c r="J35" s="172">
        <f>IF(ISBLANK(A35), "", IFERROR(VLOOKUP(A35, STOCKS!A:W, 9, FALSE), ""))</f>
        <v>0</v>
      </c>
      <c r="K35" s="172">
        <f>IF(ISBLANK(A35), "", IFERROR(VLOOKUP(A35, STOCKS!A:W, 10, FALSE), ""))</f>
        <v>106</v>
      </c>
      <c r="L35" s="172">
        <f>IF(ISBLANK(A35), "", IFERROR(VLOOKUP(A35, STOCKS!A:W, 11, FALSE), ""))</f>
        <v>0.18</v>
      </c>
      <c r="M35" s="172">
        <f>IF(ISBLANK(A35), "", IFERROR(VLOOKUP(A35, STOCKS!A:W, 12, FALSE), ""))</f>
        <v>22.57</v>
      </c>
      <c r="N35" s="172">
        <f>IF(ISBLANK(A35), "", IFERROR(VLOOKUP(A35, STOCKS!A:W, 13, FALSE), ""))</f>
        <v>22.51</v>
      </c>
      <c r="O35" s="172">
        <f>IF(ISBLANK(A35), "", IFERROR(VLOOKUP(A35, STOCKS!A:W, 14, FALSE), ""))</f>
        <v>22.73</v>
      </c>
      <c r="P35" s="172">
        <f>IF(ISBLANK(A35), "", IFERROR(VLOOKUP(A35, STOCKS!A:W, 15, FALSE), ""))</f>
        <v>23</v>
      </c>
      <c r="Q35" s="172" t="str">
        <f>IF(ISBLANK(A35), "", IFERROR(VLOOKUP(A35, STOCKS!A:W, 16, FALSE), ""))</f>
        <v>'++-++</v>
      </c>
      <c r="R35" s="172">
        <f>IF(ISBLANK(A35), "", IFERROR(VLOOKUP(A35, STOCKS!A:W, 17, FALSE), ""))</f>
        <v>0</v>
      </c>
      <c r="S35" s="172">
        <f>IF(ISBLANK(A35), "", IFERROR(VLOOKUP(A35, STOCKS!A:W, 18, FALSE), ""))</f>
        <v>0</v>
      </c>
      <c r="T35" s="172">
        <f>IF(ISBLANK(A35), "", IFERROR(VLOOKUP(A35, STOCKS!A:W, 19, FALSE), ""))</f>
        <v>11</v>
      </c>
      <c r="U35" s="172">
        <f>IF(ISBLANK(A35), "", IFERROR(VLOOKUP(A35, STOCKS!A:W, 20, FALSE), ""))</f>
        <v>10.38</v>
      </c>
      <c r="V35" s="178">
        <f>IF(ISBLANK(A35), "", IFERROR(VLOOKUP(A35, STOCKS!A:W, 21, FALSE), ""))</f>
        <v>46132</v>
      </c>
      <c r="W35" s="174" t="str">
        <f>IF(ISBLANK(A35), "", IFERROR(VLOOKUP(A35, STOCKS!A:W, 22, FALSE), ""))</f>
        <v/>
      </c>
      <c r="X35" s="175"/>
      <c r="Y35" s="175"/>
      <c r="Z35" s="175"/>
      <c r="AA35" s="175"/>
      <c r="AB35" s="143"/>
    </row>
    <row r="36" hidden="1" outlineLevel="1">
      <c r="A36" s="140" t="s">
        <v>1230</v>
      </c>
      <c r="B36" s="172" t="str">
        <f>IF(ISBLANK(A36), "", IFERROR(VLOOKUP(A36, STOCKS!A:W, 2, FALSE), ""))</f>
        <v>麗豐-KY</v>
      </c>
      <c r="C36" s="172" t="str">
        <f>IF(ISBLANK(A36), "", IFERROR(VLOOKUP(A36, STOCKS!A:W, 3, FALSE), ""))</f>
        <v>生技醫療業</v>
      </c>
      <c r="D36" s="172" t="str">
        <f>IF(ISBLANK(A36), "", IFERROR(VLOOKUP(A36, category!A:C, 3, FALSE), ""))</f>
        <v>生醫</v>
      </c>
      <c r="E36" s="172">
        <f>IF(ISBLANK(A36), "", IFERROR(VLOOKUP(A36, STOCKS!A:W, 4, FALSE), ""))</f>
        <v>109</v>
      </c>
      <c r="F36" s="172">
        <f>IF(ISBLANK(A36), "", IFERROR(VLOOKUP(A36, STOCKS!A:W, 5, FALSE), ""))</f>
        <v>-1.5</v>
      </c>
      <c r="G36" s="172">
        <f>IF(ISBLANK(A36), "", IFERROR(VLOOKUP(A36, STOCKS!A:W, 6, FALSE), ""))</f>
        <v>-1.36</v>
      </c>
      <c r="H36" s="172" t="str">
        <f>IF(ISBLANK(A36), "", IFERROR(VLOOKUP(A36, STOCKS!A:W, 7, FALSE), ""))</f>
        <v>'-+++-</v>
      </c>
      <c r="I36" s="172">
        <f>IF(ISBLANK(A36), "", IFERROR(VLOOKUP(A36, STOCKS!A:W, 8, FALSE), ""))</f>
        <v>-0.44</v>
      </c>
      <c r="J36" s="172">
        <f>IF(ISBLANK(A36), "", IFERROR(VLOOKUP(A36, STOCKS!A:W, 9, FALSE), ""))</f>
        <v>0</v>
      </c>
      <c r="K36" s="172">
        <f>IF(ISBLANK(A36), "", IFERROR(VLOOKUP(A36, STOCKS!A:W, 10, FALSE), ""))</f>
        <v>275</v>
      </c>
      <c r="L36" s="172">
        <f>IF(ISBLANK(A36), "", IFERROR(VLOOKUP(A36, STOCKS!A:W, 11, FALSE), ""))</f>
        <v>0.33</v>
      </c>
      <c r="M36" s="172">
        <f>IF(ISBLANK(A36), "", IFERROR(VLOOKUP(A36, STOCKS!A:W, 12, FALSE), ""))</f>
        <v>109.5</v>
      </c>
      <c r="N36" s="172">
        <f>IF(ISBLANK(A36), "", IFERROR(VLOOKUP(A36, STOCKS!A:W, 13, FALSE), ""))</f>
        <v>108.5</v>
      </c>
      <c r="O36" s="172">
        <f>IF(ISBLANK(A36), "", IFERROR(VLOOKUP(A36, STOCKS!A:W, 14, FALSE), ""))</f>
        <v>107.53</v>
      </c>
      <c r="P36" s="172">
        <f>IF(ISBLANK(A36), "", IFERROR(VLOOKUP(A36, STOCKS!A:W, 15, FALSE), ""))</f>
        <v>-2</v>
      </c>
      <c r="Q36" s="172" t="str">
        <f>IF(ISBLANK(A36), "", IFERROR(VLOOKUP(A36, STOCKS!A:W, 16, FALSE), ""))</f>
        <v>'+--+-</v>
      </c>
      <c r="R36" s="172">
        <f>IF(ISBLANK(A36), "", IFERROR(VLOOKUP(A36, STOCKS!A:W, 17, FALSE), ""))</f>
        <v>25</v>
      </c>
      <c r="S36" s="172">
        <f>IF(ISBLANK(A36), "", IFERROR(VLOOKUP(A36, STOCKS!A:W, 18, FALSE), ""))</f>
        <v>0</v>
      </c>
      <c r="T36" s="172">
        <f>IF(ISBLANK(A36), "", IFERROR(VLOOKUP(A36, STOCKS!A:W, 19, FALSE), ""))</f>
        <v>42</v>
      </c>
      <c r="U36" s="172">
        <f>IF(ISBLANK(A36), "", IFERROR(VLOOKUP(A36, STOCKS!A:W, 20, FALSE), ""))</f>
        <v>15.27</v>
      </c>
      <c r="V36" s="178">
        <f>IF(ISBLANK(A36), "", IFERROR(VLOOKUP(A36, STOCKS!A:W, 21, FALSE), ""))</f>
        <v>46132</v>
      </c>
      <c r="W36" s="174" t="str">
        <f>IF(ISBLANK(A36), "", IFERROR(VLOOKUP(A36, STOCKS!A:W, 22, FALSE), ""))</f>
        <v/>
      </c>
      <c r="X36" s="175"/>
      <c r="Y36" s="175"/>
      <c r="Z36" s="175"/>
      <c r="AA36" s="175"/>
      <c r="AB36" s="143"/>
    </row>
    <row r="37">
      <c r="A37" s="176" t="s">
        <v>4632</v>
      </c>
      <c r="B37" s="177"/>
      <c r="C37" s="177"/>
      <c r="D37" s="177"/>
      <c r="E37" s="177"/>
      <c r="F37" s="177"/>
      <c r="G37" s="177"/>
      <c r="H37" s="177"/>
      <c r="I37" s="177"/>
      <c r="J37" s="177"/>
      <c r="K37" s="177"/>
      <c r="L37" s="177"/>
      <c r="M37" s="177"/>
      <c r="N37" s="177"/>
      <c r="O37" s="177"/>
      <c r="P37" s="177"/>
      <c r="Q37" s="177"/>
      <c r="R37" s="177"/>
      <c r="S37" s="177"/>
      <c r="T37" s="177"/>
      <c r="U37" s="177"/>
      <c r="V37" s="177"/>
      <c r="W37" s="177"/>
      <c r="X37" s="177"/>
      <c r="Y37" s="177"/>
      <c r="Z37" s="177"/>
      <c r="AA37" s="177"/>
      <c r="AB37" s="177"/>
    </row>
    <row r="38" outlineLevel="1">
      <c r="A38" s="140" t="s">
        <v>4323</v>
      </c>
      <c r="B38" s="172" t="str">
        <f>IF(ISBLANK(A38), "", IFERROR(VLOOKUP(A38, STOCKS!A:W, 2, FALSE), ""))</f>
        <v>景碩</v>
      </c>
      <c r="C38" s="172" t="str">
        <f>IF(ISBLANK(A38), "", IFERROR(VLOOKUP(A38, STOCKS!A:W, 3, FALSE), ""))</f>
        <v>半導體業</v>
      </c>
      <c r="D38" s="172" t="str">
        <f>IF(ISBLANK(A38), "", IFERROR(VLOOKUP(A38, category!A:C, 3, FALSE), ""))</f>
        <v>PCB/ABF載板</v>
      </c>
      <c r="E38" s="172">
        <f>IF(ISBLANK(A38), "", IFERROR(VLOOKUP(A38, STOCKS!A:W, 4, FALSE), ""))</f>
        <v>430.5</v>
      </c>
      <c r="F38" s="172">
        <f>IF(ISBLANK(A38), "", IFERROR(VLOOKUP(A38, STOCKS!A:W, 5, FALSE), ""))</f>
        <v>39</v>
      </c>
      <c r="G38" s="172">
        <f>IF(ISBLANK(A38), "", IFERROR(VLOOKUP(A38, STOCKS!A:W, 6, FALSE), ""))</f>
        <v>9.96</v>
      </c>
      <c r="H38" s="172" t="str">
        <f>IF(ISBLANK(A38), "", IFERROR(VLOOKUP(A38, STOCKS!A:W, 7, FALSE), ""))</f>
        <v>'+++-+</v>
      </c>
      <c r="I38" s="172">
        <f>IF(ISBLANK(A38), "", IFERROR(VLOOKUP(A38, STOCKS!A:W, 8, FALSE), ""))</f>
        <v>16.66</v>
      </c>
      <c r="J38" s="172">
        <f>IF(ISBLANK(A38), "", IFERROR(VLOOKUP(A38, STOCKS!A:W, 9, FALSE), ""))</f>
        <v>3</v>
      </c>
      <c r="K38" s="172">
        <f>IF(ISBLANK(A38), "", IFERROR(VLOOKUP(A38, STOCKS!A:W, 10, FALSE), ""))</f>
        <v>33909</v>
      </c>
      <c r="L38" s="172">
        <f>IF(ISBLANK(A38), "", IFERROR(VLOOKUP(A38, STOCKS!A:W, 11, FALSE), ""))</f>
        <v>6.44</v>
      </c>
      <c r="M38" s="172">
        <f>IF(ISBLANK(A38), "", IFERROR(VLOOKUP(A38, STOCKS!A:W, 12, FALSE), ""))</f>
        <v>394</v>
      </c>
      <c r="N38" s="172">
        <f>IF(ISBLANK(A38), "", IFERROR(VLOOKUP(A38, STOCKS!A:W, 13, FALSE), ""))</f>
        <v>385.7</v>
      </c>
      <c r="O38" s="172">
        <f>IF(ISBLANK(A38), "", IFERROR(VLOOKUP(A38, STOCKS!A:W, 14, FALSE), ""))</f>
        <v>364.3</v>
      </c>
      <c r="P38" s="172">
        <f>IF(ISBLANK(A38), "", IFERROR(VLOOKUP(A38, STOCKS!A:W, 15, FALSE), ""))</f>
        <v>4063</v>
      </c>
      <c r="Q38" s="172" t="str">
        <f>IF(ISBLANK(A38), "", IFERROR(VLOOKUP(A38, STOCKS!A:W, 16, FALSE), ""))</f>
        <v>'++--+</v>
      </c>
      <c r="R38" s="172">
        <f>IF(ISBLANK(A38), "", IFERROR(VLOOKUP(A38, STOCKS!A:W, 17, FALSE), ""))</f>
        <v>0</v>
      </c>
      <c r="S38" s="172">
        <f>IF(ISBLANK(A38), "", IFERROR(VLOOKUP(A38, STOCKS!A:W, 18, FALSE), ""))</f>
        <v>571</v>
      </c>
      <c r="T38" s="172">
        <f>IF(ISBLANK(A38), "", IFERROR(VLOOKUP(A38, STOCKS!A:W, 19, FALSE), ""))</f>
        <v>14946</v>
      </c>
      <c r="U38" s="172">
        <f>IF(ISBLANK(A38), "", IFERROR(VLOOKUP(A38, STOCKS!A:W, 20, FALSE), ""))</f>
        <v>44.08</v>
      </c>
      <c r="V38" s="178">
        <f>IF(ISBLANK(A38), "", IFERROR(VLOOKUP(A38, STOCKS!A:W, 21, FALSE), ""))</f>
        <v>46132</v>
      </c>
      <c r="W38" s="174" t="str">
        <f>IF(ISBLANK(A38), "", IFERROR(VLOOKUP(A38, STOCKS!A:W, 22, FALSE), ""))</f>
        <v/>
      </c>
      <c r="X38" s="175"/>
      <c r="Y38" s="175"/>
      <c r="Z38" s="175"/>
      <c r="AA38" s="175"/>
      <c r="AB38" s="143"/>
    </row>
    <row r="39" outlineLevel="1">
      <c r="A39" s="140" t="s">
        <v>3378</v>
      </c>
      <c r="B39" s="172" t="str">
        <f>IF(ISBLANK(A39), "", IFERROR(VLOOKUP(A39, STOCKS!A:W, 2, FALSE), ""))</f>
        <v>欣興</v>
      </c>
      <c r="C39" s="172" t="str">
        <f>IF(ISBLANK(A39), "", IFERROR(VLOOKUP(A39, STOCKS!A:W, 3, FALSE), ""))</f>
        <v>電子零組件業</v>
      </c>
      <c r="D39" s="172" t="str">
        <f>IF(ISBLANK(A39), "", IFERROR(VLOOKUP(A39, category!A:C, 3, FALSE), ""))</f>
        <v>PCB/ABF載板</v>
      </c>
      <c r="E39" s="172">
        <f>IF(ISBLANK(A39), "", IFERROR(VLOOKUP(A39, STOCKS!A:W, 4, FALSE), ""))</f>
        <v>678</v>
      </c>
      <c r="F39" s="172">
        <f>IF(ISBLANK(A39), "", IFERROR(VLOOKUP(A39, STOCKS!A:W, 5, FALSE), ""))</f>
        <v>35</v>
      </c>
      <c r="G39" s="172">
        <f>IF(ISBLANK(A39), "", IFERROR(VLOOKUP(A39, STOCKS!A:W, 6, FALSE), ""))</f>
        <v>5.44</v>
      </c>
      <c r="H39" s="172" t="str">
        <f>IF(ISBLANK(A39), "", IFERROR(VLOOKUP(A39, STOCKS!A:W, 7, FALSE), ""))</f>
        <v>'-++-+</v>
      </c>
      <c r="I39" s="172">
        <f>IF(ISBLANK(A39), "", IFERROR(VLOOKUP(A39, STOCKS!A:W, 8, FALSE), ""))</f>
        <v>8.39</v>
      </c>
      <c r="J39" s="172">
        <f>IF(ISBLANK(A39), "", IFERROR(VLOOKUP(A39, STOCKS!A:W, 9, FALSE), ""))</f>
        <v>3</v>
      </c>
      <c r="K39" s="172">
        <f>IF(ISBLANK(A39), "", IFERROR(VLOOKUP(A39, STOCKS!A:W, 10, FALSE), ""))</f>
        <v>9523</v>
      </c>
      <c r="L39" s="172">
        <f>IF(ISBLANK(A39), "", IFERROR(VLOOKUP(A39, STOCKS!A:W, 11, FALSE), ""))</f>
        <v>0.6</v>
      </c>
      <c r="M39" s="172">
        <f>IF(ISBLANK(A39), "", IFERROR(VLOOKUP(A39, STOCKS!A:W, 12, FALSE), ""))</f>
        <v>636.2</v>
      </c>
      <c r="N39" s="172">
        <f>IF(ISBLANK(A39), "", IFERROR(VLOOKUP(A39, STOCKS!A:W, 13, FALSE), ""))</f>
        <v>625.4</v>
      </c>
      <c r="O39" s="172">
        <f>IF(ISBLANK(A39), "", IFERROR(VLOOKUP(A39, STOCKS!A:W, 14, FALSE), ""))</f>
        <v>561.27</v>
      </c>
      <c r="P39" s="172">
        <f>IF(ISBLANK(A39), "", IFERROR(VLOOKUP(A39, STOCKS!A:W, 15, FALSE), ""))</f>
        <v>135</v>
      </c>
      <c r="Q39" s="172" t="str">
        <f>IF(ISBLANK(A39), "", IFERROR(VLOOKUP(A39, STOCKS!A:W, 16, FALSE), ""))</f>
        <v>'+++++</v>
      </c>
      <c r="R39" s="172">
        <f>IF(ISBLANK(A39), "", IFERROR(VLOOKUP(A39, STOCKS!A:W, 17, FALSE), ""))</f>
        <v>-238</v>
      </c>
      <c r="S39" s="172">
        <f>IF(ISBLANK(A39), "", IFERROR(VLOOKUP(A39, STOCKS!A:W, 18, FALSE), ""))</f>
        <v>897</v>
      </c>
      <c r="T39" s="172">
        <f>IF(ISBLANK(A39), "", IFERROR(VLOOKUP(A39, STOCKS!A:W, 19, FALSE), ""))</f>
        <v>0</v>
      </c>
      <c r="U39" s="172">
        <f>IF(ISBLANK(A39), "", IFERROR(VLOOKUP(A39, STOCKS!A:W, 20, FALSE), ""))</f>
        <v>0</v>
      </c>
      <c r="V39" s="178">
        <f>IF(ISBLANK(A39), "", IFERROR(VLOOKUP(A39, STOCKS!A:W, 21, FALSE), ""))</f>
        <v>46132</v>
      </c>
      <c r="W39" s="179" t="str">
        <f>IF(ISBLANK(A39), "", IFERROR(VLOOKUP(A39, STOCKS!A:W, 22, FALSE), ""))</f>
        <v>公告本公司民國115年第一季財務報告董事會召開日期</v>
      </c>
      <c r="X39" s="175"/>
      <c r="Y39" s="175"/>
      <c r="Z39" s="175"/>
      <c r="AA39" s="175"/>
      <c r="AB39" s="143"/>
    </row>
    <row r="40" outlineLevel="1">
      <c r="A40" s="140" t="s">
        <v>1123</v>
      </c>
      <c r="B40" s="172" t="str">
        <f>IF(ISBLANK(A40), "", IFERROR(VLOOKUP(A40, STOCKS!A:W, 2, FALSE), ""))</f>
        <v>南電</v>
      </c>
      <c r="C40" s="172" t="str">
        <f>IF(ISBLANK(A40), "", IFERROR(VLOOKUP(A40, STOCKS!A:W, 3, FALSE), ""))</f>
        <v>電子零組件業</v>
      </c>
      <c r="D40" s="172" t="str">
        <f>IF(ISBLANK(A40), "", IFERROR(VLOOKUP(A40, category!A:C, 3, FALSE), ""))</f>
        <v>PCB/ABF載板</v>
      </c>
      <c r="E40" s="172">
        <f>IF(ISBLANK(A40), "", IFERROR(VLOOKUP(A40, STOCKS!A:W, 4, FALSE), ""))</f>
        <v>796</v>
      </c>
      <c r="F40" s="172">
        <f>IF(ISBLANK(A40), "", IFERROR(VLOOKUP(A40, STOCKS!A:W, 5, FALSE), ""))</f>
        <v>72</v>
      </c>
      <c r="G40" s="172">
        <f>IF(ISBLANK(A40), "", IFERROR(VLOOKUP(A40, STOCKS!A:W, 6, FALSE), ""))</f>
        <v>9.94</v>
      </c>
      <c r="H40" s="172" t="str">
        <f>IF(ISBLANK(A40), "", IFERROR(VLOOKUP(A40, STOCKS!A:W, 7, FALSE), ""))</f>
        <v>'-++++</v>
      </c>
      <c r="I40" s="172">
        <f>IF(ISBLANK(A40), "", IFERROR(VLOOKUP(A40, STOCKS!A:W, 8, FALSE), ""))</f>
        <v>20.45</v>
      </c>
      <c r="J40" s="172">
        <f>IF(ISBLANK(A40), "", IFERROR(VLOOKUP(A40, STOCKS!A:W, 9, FALSE), ""))</f>
        <v>5</v>
      </c>
      <c r="K40" s="172">
        <f>IF(ISBLANK(A40), "", IFERROR(VLOOKUP(A40, STOCKS!A:W, 10, FALSE), ""))</f>
        <v>17335</v>
      </c>
      <c r="L40" s="172">
        <f>IF(ISBLANK(A40), "", IFERROR(VLOOKUP(A40, STOCKS!A:W, 11, FALSE), ""))</f>
        <v>2.68</v>
      </c>
      <c r="M40" s="172">
        <f>IF(ISBLANK(A40), "", IFERROR(VLOOKUP(A40, STOCKS!A:W, 12, FALSE), ""))</f>
        <v>708.6</v>
      </c>
      <c r="N40" s="172">
        <f>IF(ISBLANK(A40), "", IFERROR(VLOOKUP(A40, STOCKS!A:W, 13, FALSE), ""))</f>
        <v>679.5</v>
      </c>
      <c r="O40" s="172">
        <f>IF(ISBLANK(A40), "", IFERROR(VLOOKUP(A40, STOCKS!A:W, 14, FALSE), ""))</f>
        <v>613.75</v>
      </c>
      <c r="P40" s="172">
        <f>IF(ISBLANK(A40), "", IFERROR(VLOOKUP(A40, STOCKS!A:W, 15, FALSE), ""))</f>
        <v>663</v>
      </c>
      <c r="Q40" s="172" t="str">
        <f>IF(ISBLANK(A40), "", IFERROR(VLOOKUP(A40, STOCKS!A:W, 16, FALSE), ""))</f>
        <v>'-++-+</v>
      </c>
      <c r="R40" s="172">
        <f>IF(ISBLANK(A40), "", IFERROR(VLOOKUP(A40, STOCKS!A:W, 17, FALSE), ""))</f>
        <v>323</v>
      </c>
      <c r="S40" s="172">
        <f>IF(ISBLANK(A40), "", IFERROR(VLOOKUP(A40, STOCKS!A:W, 18, FALSE), ""))</f>
        <v>52</v>
      </c>
      <c r="T40" s="172">
        <f>IF(ISBLANK(A40), "", IFERROR(VLOOKUP(A40, STOCKS!A:W, 19, FALSE), ""))</f>
        <v>10410</v>
      </c>
      <c r="U40" s="172">
        <f>IF(ISBLANK(A40), "", IFERROR(VLOOKUP(A40, STOCKS!A:W, 20, FALSE), ""))</f>
        <v>60.05</v>
      </c>
      <c r="V40" s="178">
        <f>IF(ISBLANK(A40), "", IFERROR(VLOOKUP(A40, STOCKS!A:W, 21, FALSE), ""))</f>
        <v>46132</v>
      </c>
      <c r="W40" s="174" t="str">
        <f>IF(ISBLANK(A40), "", IFERROR(VLOOKUP(A40, STOCKS!A:W, 22, FALSE), ""))</f>
        <v/>
      </c>
      <c r="X40" s="175"/>
      <c r="Y40" s="175"/>
      <c r="Z40" s="175"/>
      <c r="AA40" s="175"/>
      <c r="AB40" s="143"/>
    </row>
    <row r="41" outlineLevel="1">
      <c r="A41" s="140" t="s">
        <v>3459</v>
      </c>
      <c r="B41" s="172" t="str">
        <f>IF(ISBLANK(A41), "", IFERROR(VLOOKUP(A41, STOCKS!A:W, 2, FALSE), ""))</f>
        <v>華通</v>
      </c>
      <c r="C41" s="172" t="str">
        <f>IF(ISBLANK(A41), "", IFERROR(VLOOKUP(A41, STOCKS!A:W, 3, FALSE), ""))</f>
        <v>電子零組件業</v>
      </c>
      <c r="D41" s="172" t="str">
        <f>IF(ISBLANK(A41), "", IFERROR(VLOOKUP(A41, category!A:C, 3, FALSE), ""))</f>
        <v>PCB/低軌衛星</v>
      </c>
      <c r="E41" s="172">
        <f>IF(ISBLANK(A41), "", IFERROR(VLOOKUP(A41, STOCKS!A:W, 4, FALSE), ""))</f>
        <v>250.5</v>
      </c>
      <c r="F41" s="172">
        <f>IF(ISBLANK(A41), "", IFERROR(VLOOKUP(A41, STOCKS!A:W, 5, FALSE), ""))</f>
        <v>-11</v>
      </c>
      <c r="G41" s="172">
        <f>IF(ISBLANK(A41), "", IFERROR(VLOOKUP(A41, STOCKS!A:W, 6, FALSE), ""))</f>
        <v>-4.21</v>
      </c>
      <c r="H41" s="172" t="str">
        <f>IF(ISBLANK(A41), "", IFERROR(VLOOKUP(A41, STOCKS!A:W, 7, FALSE), ""))</f>
        <v>'-+-+-</v>
      </c>
      <c r="I41" s="172">
        <f>IF(ISBLANK(A41), "", IFERROR(VLOOKUP(A41, STOCKS!A:W, 8, FALSE), ""))</f>
        <v>-10.34</v>
      </c>
      <c r="J41" s="172">
        <f>IF(ISBLANK(A41), "", IFERROR(VLOOKUP(A41, STOCKS!A:W, 9, FALSE), ""))</f>
        <v>2</v>
      </c>
      <c r="K41" s="172">
        <f>IF(ISBLANK(A41), "", IFERROR(VLOOKUP(A41, STOCKS!A:W, 10, FALSE), ""))</f>
        <v>72814</v>
      </c>
      <c r="L41" s="172">
        <f>IF(ISBLANK(A41), "", IFERROR(VLOOKUP(A41, STOCKS!A:W, 11, FALSE), ""))</f>
        <v>6.11</v>
      </c>
      <c r="M41" s="172">
        <f>IF(ISBLANK(A41), "", IFERROR(VLOOKUP(A41, STOCKS!A:W, 12, FALSE), ""))</f>
        <v>258.5</v>
      </c>
      <c r="N41" s="172">
        <f>IF(ISBLANK(A41), "", IFERROR(VLOOKUP(A41, STOCKS!A:W, 13, FALSE), ""))</f>
        <v>268.8</v>
      </c>
      <c r="O41" s="172">
        <f>IF(ISBLANK(A41), "", IFERROR(VLOOKUP(A41, STOCKS!A:W, 14, FALSE), ""))</f>
        <v>255.9</v>
      </c>
      <c r="P41" s="172">
        <f>IF(ISBLANK(A41), "", IFERROR(VLOOKUP(A41, STOCKS!A:W, 15, FALSE), ""))</f>
        <v>-4848</v>
      </c>
      <c r="Q41" s="172" t="str">
        <f>IF(ISBLANK(A41), "", IFERROR(VLOOKUP(A41, STOCKS!A:W, 16, FALSE), ""))</f>
        <v>'-+---</v>
      </c>
      <c r="R41" s="172">
        <f>IF(ISBLANK(A41), "", IFERROR(VLOOKUP(A41, STOCKS!A:W, 17, FALSE), ""))</f>
        <v>-4561</v>
      </c>
      <c r="S41" s="172">
        <f>IF(ISBLANK(A41), "", IFERROR(VLOOKUP(A41, STOCKS!A:W, 18, FALSE), ""))</f>
        <v>-528</v>
      </c>
      <c r="T41" s="172">
        <f>IF(ISBLANK(A41), "", IFERROR(VLOOKUP(A41, STOCKS!A:W, 19, FALSE), ""))</f>
        <v>32150</v>
      </c>
      <c r="U41" s="172">
        <f>IF(ISBLANK(A41), "", IFERROR(VLOOKUP(A41, STOCKS!A:W, 20, FALSE), ""))</f>
        <v>44.15</v>
      </c>
      <c r="V41" s="178">
        <f>IF(ISBLANK(A41), "", IFERROR(VLOOKUP(A41, STOCKS!A:W, 21, FALSE), ""))</f>
        <v>46132</v>
      </c>
      <c r="W41" s="174" t="str">
        <f>IF(ISBLANK(A41), "", IFERROR(VLOOKUP(A41, STOCKS!A:W, 22, FALSE), ""))</f>
        <v/>
      </c>
      <c r="X41" s="175"/>
      <c r="Y41" s="175"/>
      <c r="Z41" s="175"/>
      <c r="AA41" s="175"/>
      <c r="AB41" s="143"/>
    </row>
    <row r="42" outlineLevel="1">
      <c r="A42" s="140" t="s">
        <v>774</v>
      </c>
      <c r="B42" s="172" t="str">
        <f>IF(ISBLANK(A42), "", IFERROR(VLOOKUP(A42, STOCKS!A:W, 2, FALSE), ""))</f>
        <v>楠梓電</v>
      </c>
      <c r="C42" s="172" t="str">
        <f>IF(ISBLANK(A42), "", IFERROR(VLOOKUP(A42, STOCKS!A:W, 3, FALSE), ""))</f>
        <v>電子零組件業</v>
      </c>
      <c r="D42" s="172" t="str">
        <f>IF(ISBLANK(A42), "", IFERROR(VLOOKUP(A42, category!A:C, 3, FALSE), ""))</f>
        <v>PCB</v>
      </c>
      <c r="E42" s="172">
        <f>IF(ISBLANK(A42), "", IFERROR(VLOOKUP(A42, STOCKS!A:W, 4, FALSE), ""))</f>
        <v>112</v>
      </c>
      <c r="F42" s="172">
        <f>IF(ISBLANK(A42), "", IFERROR(VLOOKUP(A42, STOCKS!A:W, 5, FALSE), ""))</f>
        <v>-2.5</v>
      </c>
      <c r="G42" s="172">
        <f>IF(ISBLANK(A42), "", IFERROR(VLOOKUP(A42, STOCKS!A:W, 6, FALSE), ""))</f>
        <v>-2.18</v>
      </c>
      <c r="H42" s="172" t="str">
        <f>IF(ISBLANK(A42), "", IFERROR(VLOOKUP(A42, STOCKS!A:W, 7, FALSE), ""))</f>
        <v>'+----</v>
      </c>
      <c r="I42" s="172">
        <f>IF(ISBLANK(A42), "", IFERROR(VLOOKUP(A42, STOCKS!A:W, 8, FALSE), ""))</f>
        <v>-0.71</v>
      </c>
      <c r="J42" s="172">
        <f>IF(ISBLANK(A42), "", IFERROR(VLOOKUP(A42, STOCKS!A:W, 9, FALSE), ""))</f>
        <v>2</v>
      </c>
      <c r="K42" s="172">
        <f>IF(ISBLANK(A42), "", IFERROR(VLOOKUP(A42, STOCKS!A:W, 10, FALSE), ""))</f>
        <v>8250</v>
      </c>
      <c r="L42" s="172">
        <f>IF(ISBLANK(A42), "", IFERROR(VLOOKUP(A42, STOCKS!A:W, 11, FALSE), ""))</f>
        <v>4.51</v>
      </c>
      <c r="M42" s="172">
        <f>IF(ISBLANK(A42), "", IFERROR(VLOOKUP(A42, STOCKS!A:W, 12, FALSE), ""))</f>
        <v>115</v>
      </c>
      <c r="N42" s="172">
        <f>IF(ISBLANK(A42), "", IFERROR(VLOOKUP(A42, STOCKS!A:W, 13, FALSE), ""))</f>
        <v>110.42</v>
      </c>
      <c r="O42" s="172">
        <f>IF(ISBLANK(A42), "", IFERROR(VLOOKUP(A42, STOCKS!A:W, 14, FALSE), ""))</f>
        <v>106.35</v>
      </c>
      <c r="P42" s="172">
        <f>IF(ISBLANK(A42), "", IFERROR(VLOOKUP(A42, STOCKS!A:W, 15, FALSE), ""))</f>
        <v>-2343</v>
      </c>
      <c r="Q42" s="172" t="str">
        <f>IF(ISBLANK(A42), "", IFERROR(VLOOKUP(A42, STOCKS!A:W, 16, FALSE), ""))</f>
        <v>'--+--</v>
      </c>
      <c r="R42" s="172">
        <f>IF(ISBLANK(A42), "", IFERROR(VLOOKUP(A42, STOCKS!A:W, 17, FALSE), ""))</f>
        <v>-56</v>
      </c>
      <c r="S42" s="172">
        <f>IF(ISBLANK(A42), "", IFERROR(VLOOKUP(A42, STOCKS!A:W, 18, FALSE), ""))</f>
        <v>-99</v>
      </c>
      <c r="T42" s="172">
        <f>IF(ISBLANK(A42), "", IFERROR(VLOOKUP(A42, STOCKS!A:W, 19, FALSE), ""))</f>
        <v>3276</v>
      </c>
      <c r="U42" s="172">
        <f>IF(ISBLANK(A42), "", IFERROR(VLOOKUP(A42, STOCKS!A:W, 20, FALSE), ""))</f>
        <v>39.71</v>
      </c>
      <c r="V42" s="178">
        <f>IF(ISBLANK(A42), "", IFERROR(VLOOKUP(A42, STOCKS!A:W, 21, FALSE), ""))</f>
        <v>46132</v>
      </c>
      <c r="W42" s="174" t="str">
        <f>IF(ISBLANK(A42), "", IFERROR(VLOOKUP(A42, STOCKS!A:W, 22, FALSE), ""))</f>
        <v/>
      </c>
      <c r="X42" s="175"/>
      <c r="Y42" s="175"/>
      <c r="Z42" s="175"/>
      <c r="AA42" s="175"/>
      <c r="AB42" s="143"/>
    </row>
    <row r="43" outlineLevel="1">
      <c r="A43" s="140" t="s">
        <v>2649</v>
      </c>
      <c r="B43" s="172" t="str">
        <f>IF(ISBLANK(A43), "", IFERROR(VLOOKUP(A43, STOCKS!A:W, 2, FALSE), ""))</f>
        <v>敬鵬</v>
      </c>
      <c r="C43" s="172" t="str">
        <f>IF(ISBLANK(A43), "", IFERROR(VLOOKUP(A43, STOCKS!A:W, 3, FALSE), ""))</f>
        <v>電子零組件業</v>
      </c>
      <c r="D43" s="172" t="str">
        <f>IF(ISBLANK(A43), "", IFERROR(VLOOKUP(A43, category!A:C, 3, FALSE), ""))</f>
        <v>PCB/低軌衛星</v>
      </c>
      <c r="E43" s="172">
        <f>IF(ISBLANK(A43), "", IFERROR(VLOOKUP(A43, STOCKS!A:W, 4, FALSE), ""))</f>
        <v>51</v>
      </c>
      <c r="F43" s="172">
        <f>IF(ISBLANK(A43), "", IFERROR(VLOOKUP(A43, STOCKS!A:W, 5, FALSE), ""))</f>
        <v>-1.1</v>
      </c>
      <c r="G43" s="172">
        <f>IF(ISBLANK(A43), "", IFERROR(VLOOKUP(A43, STOCKS!A:W, 6, FALSE), ""))</f>
        <v>-2.11</v>
      </c>
      <c r="H43" s="172" t="str">
        <f>IF(ISBLANK(A43), "", IFERROR(VLOOKUP(A43, STOCKS!A:W, 7, FALSE), ""))</f>
        <v>'--++-</v>
      </c>
      <c r="I43" s="172">
        <f>IF(ISBLANK(A43), "", IFERROR(VLOOKUP(A43, STOCKS!A:W, 8, FALSE), ""))</f>
        <v>-3.04</v>
      </c>
      <c r="J43" s="172">
        <f>IF(ISBLANK(A43), "", IFERROR(VLOOKUP(A43, STOCKS!A:W, 9, FALSE), ""))</f>
        <v>1</v>
      </c>
      <c r="K43" s="172">
        <f>IF(ISBLANK(A43), "", IFERROR(VLOOKUP(A43, STOCKS!A:W, 10, FALSE), ""))</f>
        <v>15204</v>
      </c>
      <c r="L43" s="172">
        <f>IF(ISBLANK(A43), "", IFERROR(VLOOKUP(A43, STOCKS!A:W, 11, FALSE), ""))</f>
        <v>3.82</v>
      </c>
      <c r="M43" s="172">
        <f>IF(ISBLANK(A43), "", IFERROR(VLOOKUP(A43, STOCKS!A:W, 12, FALSE), ""))</f>
        <v>51.6</v>
      </c>
      <c r="N43" s="172">
        <f>IF(ISBLANK(A43), "", IFERROR(VLOOKUP(A43, STOCKS!A:W, 13, FALSE), ""))</f>
        <v>51.98</v>
      </c>
      <c r="O43" s="172">
        <f>IF(ISBLANK(A43), "", IFERROR(VLOOKUP(A43, STOCKS!A:W, 14, FALSE), ""))</f>
        <v>50.14</v>
      </c>
      <c r="P43" s="172">
        <f>IF(ISBLANK(A43), "", IFERROR(VLOOKUP(A43, STOCKS!A:W, 15, FALSE), ""))</f>
        <v>-2297</v>
      </c>
      <c r="Q43" s="172" t="str">
        <f>IF(ISBLANK(A43), "", IFERROR(VLOOKUP(A43, STOCKS!A:W, 16, FALSE), ""))</f>
        <v>'++++-</v>
      </c>
      <c r="R43" s="172">
        <f>IF(ISBLANK(A43), "", IFERROR(VLOOKUP(A43, STOCKS!A:W, 17, FALSE), ""))</f>
        <v>139</v>
      </c>
      <c r="S43" s="172">
        <f>IF(ISBLANK(A43), "", IFERROR(VLOOKUP(A43, STOCKS!A:W, 18, FALSE), ""))</f>
        <v>86</v>
      </c>
      <c r="T43" s="172">
        <f>IF(ISBLANK(A43), "", IFERROR(VLOOKUP(A43, STOCKS!A:W, 19, FALSE), ""))</f>
        <v>3422</v>
      </c>
      <c r="U43" s="172">
        <f>IF(ISBLANK(A43), "", IFERROR(VLOOKUP(A43, STOCKS!A:W, 20, FALSE), ""))</f>
        <v>22.51</v>
      </c>
      <c r="V43" s="178">
        <f>IF(ISBLANK(A43), "", IFERROR(VLOOKUP(A43, STOCKS!A:W, 21, FALSE), ""))</f>
        <v>46132</v>
      </c>
      <c r="W43" s="174" t="str">
        <f>IF(ISBLANK(A43), "", IFERROR(VLOOKUP(A43, STOCKS!A:W, 22, FALSE), ""))</f>
        <v/>
      </c>
      <c r="X43" s="175"/>
      <c r="Y43" s="175"/>
      <c r="Z43" s="175"/>
      <c r="AA43" s="175"/>
      <c r="AB43" s="143"/>
    </row>
    <row r="44" outlineLevel="1">
      <c r="A44" s="140" t="s">
        <v>571</v>
      </c>
      <c r="B44" s="172" t="str">
        <f>IF(ISBLANK(A44), "", IFERROR(VLOOKUP(A44, STOCKS!A:W, 2, FALSE), ""))</f>
        <v>燿華</v>
      </c>
      <c r="C44" s="172" t="str">
        <f>IF(ISBLANK(A44), "", IFERROR(VLOOKUP(A44, STOCKS!A:W, 3, FALSE), ""))</f>
        <v>電子零組件業</v>
      </c>
      <c r="D44" s="172" t="str">
        <f>IF(ISBLANK(A44), "", IFERROR(VLOOKUP(A44, category!A:C, 3, FALSE), ""))</f>
        <v>PCB/低軌衛星</v>
      </c>
      <c r="E44" s="172">
        <f>IF(ISBLANK(A44), "", IFERROR(VLOOKUP(A44, STOCKS!A:W, 4, FALSE), ""))</f>
        <v>65.6</v>
      </c>
      <c r="F44" s="172">
        <f>IF(ISBLANK(A44), "", IFERROR(VLOOKUP(A44, STOCKS!A:W, 5, FALSE), ""))</f>
        <v>-2.9</v>
      </c>
      <c r="G44" s="172">
        <f>IF(ISBLANK(A44), "", IFERROR(VLOOKUP(A44, STOCKS!A:W, 6, FALSE), ""))</f>
        <v>-4.23</v>
      </c>
      <c r="H44" s="172" t="str">
        <f>IF(ISBLANK(A44), "", IFERROR(VLOOKUP(A44, STOCKS!A:W, 7, FALSE), ""))</f>
        <v>'-+---</v>
      </c>
      <c r="I44" s="172">
        <f>IF(ISBLANK(A44), "", IFERROR(VLOOKUP(A44, STOCKS!A:W, 8, FALSE), ""))</f>
        <v>-11.85</v>
      </c>
      <c r="J44" s="172">
        <f>IF(ISBLANK(A44), "", IFERROR(VLOOKUP(A44, STOCKS!A:W, 9, FALSE), ""))</f>
        <v>1</v>
      </c>
      <c r="K44" s="172">
        <f>IF(ISBLANK(A44), "", IFERROR(VLOOKUP(A44, STOCKS!A:W, 10, FALSE), ""))</f>
        <v>61759</v>
      </c>
      <c r="L44" s="172">
        <f>IF(ISBLANK(A44), "", IFERROR(VLOOKUP(A44, STOCKS!A:W, 11, FALSE), ""))</f>
        <v>8.74</v>
      </c>
      <c r="M44" s="172">
        <f>IF(ISBLANK(A44), "", IFERROR(VLOOKUP(A44, STOCKS!A:W, 12, FALSE), ""))</f>
        <v>69.72</v>
      </c>
      <c r="N44" s="172">
        <f>IF(ISBLANK(A44), "", IFERROR(VLOOKUP(A44, STOCKS!A:W, 13, FALSE), ""))</f>
        <v>72.11</v>
      </c>
      <c r="O44" s="172">
        <f>IF(ISBLANK(A44), "", IFERROR(VLOOKUP(A44, STOCKS!A:W, 14, FALSE), ""))</f>
        <v>72.91</v>
      </c>
      <c r="P44" s="172">
        <f>IF(ISBLANK(A44), "", IFERROR(VLOOKUP(A44, STOCKS!A:W, 15, FALSE), ""))</f>
        <v>6083</v>
      </c>
      <c r="Q44" s="172" t="str">
        <f>IF(ISBLANK(A44), "", IFERROR(VLOOKUP(A44, STOCKS!A:W, 16, FALSE), ""))</f>
        <v>'-+--+</v>
      </c>
      <c r="R44" s="172">
        <f>IF(ISBLANK(A44), "", IFERROR(VLOOKUP(A44, STOCKS!A:W, 17, FALSE), ""))</f>
        <v>-431</v>
      </c>
      <c r="S44" s="172">
        <f>IF(ISBLANK(A44), "", IFERROR(VLOOKUP(A44, STOCKS!A:W, 18, FALSE), ""))</f>
        <v>-808</v>
      </c>
      <c r="T44" s="172">
        <f>IF(ISBLANK(A44), "", IFERROR(VLOOKUP(A44, STOCKS!A:W, 19, FALSE), ""))</f>
        <v>24374</v>
      </c>
      <c r="U44" s="172">
        <f>IF(ISBLANK(A44), "", IFERROR(VLOOKUP(A44, STOCKS!A:W, 20, FALSE), ""))</f>
        <v>39.47</v>
      </c>
      <c r="V44" s="178">
        <f>IF(ISBLANK(A44), "", IFERROR(VLOOKUP(A44, STOCKS!A:W, 21, FALSE), ""))</f>
        <v>46132</v>
      </c>
      <c r="W44" s="174" t="str">
        <f>IF(ISBLANK(A44), "", IFERROR(VLOOKUP(A44, STOCKS!A:W, 22, FALSE), ""))</f>
        <v/>
      </c>
      <c r="X44" s="175"/>
      <c r="Y44" s="175"/>
      <c r="Z44" s="175"/>
      <c r="AA44" s="175"/>
      <c r="AB44" s="143"/>
    </row>
    <row r="45" outlineLevel="1">
      <c r="A45" s="140" t="s">
        <v>1197</v>
      </c>
      <c r="B45" s="172" t="str">
        <f>IF(ISBLANK(A45), "", IFERROR(VLOOKUP(A45, STOCKS!A:W, 2, FALSE), ""))</f>
        <v>金像電</v>
      </c>
      <c r="C45" s="172" t="str">
        <f>IF(ISBLANK(A45), "", IFERROR(VLOOKUP(A45, STOCKS!A:W, 3, FALSE), ""))</f>
        <v>電子零組件業</v>
      </c>
      <c r="D45" s="172" t="str">
        <f>IF(ISBLANK(A45), "", IFERROR(VLOOKUP(A45, category!A:C, 3, FALSE), ""))</f>
        <v>PCB/低軌衛星</v>
      </c>
      <c r="E45" s="172">
        <f>IF(ISBLANK(A45), "", IFERROR(VLOOKUP(A45, STOCKS!A:W, 4, FALSE), ""))</f>
        <v>1210</v>
      </c>
      <c r="F45" s="172">
        <f>IF(ISBLANK(A45), "", IFERROR(VLOOKUP(A45, STOCKS!A:W, 5, FALSE), ""))</f>
        <v>35</v>
      </c>
      <c r="G45" s="172">
        <f>IF(ISBLANK(A45), "", IFERROR(VLOOKUP(A45, STOCKS!A:W, 6, FALSE), ""))</f>
        <v>2.98</v>
      </c>
      <c r="H45" s="172" t="str">
        <f>IF(ISBLANK(A45), "", IFERROR(VLOOKUP(A45, STOCKS!A:W, 7, FALSE), ""))</f>
        <v>'++-++</v>
      </c>
      <c r="I45" s="172">
        <f>IF(ISBLANK(A45), "", IFERROR(VLOOKUP(A45, STOCKS!A:W, 8, FALSE), ""))</f>
        <v>14.14</v>
      </c>
      <c r="J45" s="172">
        <f>IF(ISBLANK(A45), "", IFERROR(VLOOKUP(A45, STOCKS!A:W, 9, FALSE), ""))</f>
        <v>2</v>
      </c>
      <c r="K45" s="172">
        <f>IF(ISBLANK(A45), "", IFERROR(VLOOKUP(A45, STOCKS!A:W, 10, FALSE), ""))</f>
        <v>5889</v>
      </c>
      <c r="L45" s="172">
        <f>IF(ISBLANK(A45), "", IFERROR(VLOOKUP(A45, STOCKS!A:W, 11, FALSE), ""))</f>
        <v>1.14</v>
      </c>
      <c r="M45" s="172">
        <f>IF(ISBLANK(A45), "", IFERROR(VLOOKUP(A45, STOCKS!A:W, 12, FALSE), ""))</f>
        <v>1173</v>
      </c>
      <c r="N45" s="172">
        <f>IF(ISBLANK(A45), "", IFERROR(VLOOKUP(A45, STOCKS!A:W, 13, FALSE), ""))</f>
        <v>1103</v>
      </c>
      <c r="O45" s="172">
        <f>IF(ISBLANK(A45), "", IFERROR(VLOOKUP(A45, STOCKS!A:W, 14, FALSE), ""))</f>
        <v>1012.05</v>
      </c>
      <c r="P45" s="172">
        <f>IF(ISBLANK(A45), "", IFERROR(VLOOKUP(A45, STOCKS!A:W, 15, FALSE), ""))</f>
        <v>-169</v>
      </c>
      <c r="Q45" s="172" t="str">
        <f>IF(ISBLANK(A45), "", IFERROR(VLOOKUP(A45, STOCKS!A:W, 16, FALSE), ""))</f>
        <v>'++---</v>
      </c>
      <c r="R45" s="172">
        <f>IF(ISBLANK(A45), "", IFERROR(VLOOKUP(A45, STOCKS!A:W, 17, FALSE), ""))</f>
        <v>275</v>
      </c>
      <c r="S45" s="172">
        <f>IF(ISBLANK(A45), "", IFERROR(VLOOKUP(A45, STOCKS!A:W, 18, FALSE), ""))</f>
        <v>-61</v>
      </c>
      <c r="T45" s="172">
        <f>IF(ISBLANK(A45), "", IFERROR(VLOOKUP(A45, STOCKS!A:W, 19, FALSE), ""))</f>
        <v>3316</v>
      </c>
      <c r="U45" s="172">
        <f>IF(ISBLANK(A45), "", IFERROR(VLOOKUP(A45, STOCKS!A:W, 20, FALSE), ""))</f>
        <v>56.31</v>
      </c>
      <c r="V45" s="178">
        <f>IF(ISBLANK(A45), "", IFERROR(VLOOKUP(A45, STOCKS!A:W, 21, FALSE), ""))</f>
        <v>46132</v>
      </c>
      <c r="W45" s="174" t="str">
        <f>IF(ISBLANK(A45), "", IFERROR(VLOOKUP(A45, STOCKS!A:W, 22, FALSE), ""))</f>
        <v/>
      </c>
      <c r="X45" s="175"/>
      <c r="Y45" s="175"/>
      <c r="Z45" s="175"/>
      <c r="AA45" s="175"/>
      <c r="AB45" s="143"/>
    </row>
    <row r="46" outlineLevel="1">
      <c r="A46" s="140" t="s">
        <v>3501</v>
      </c>
      <c r="B46" s="172" t="str">
        <f>IF(ISBLANK(A46), "", IFERROR(VLOOKUP(A46, STOCKS!A:W, 2, FALSE), ""))</f>
        <v>台光電</v>
      </c>
      <c r="C46" s="172" t="str">
        <f>IF(ISBLANK(A46), "", IFERROR(VLOOKUP(A46, STOCKS!A:W, 3, FALSE), ""))</f>
        <v>電子零組件業</v>
      </c>
      <c r="D46" s="172" t="str">
        <f>IF(ISBLANK(A46), "", IFERROR(VLOOKUP(A46, category!A:C, 3, FALSE), ""))</f>
        <v>PCB/低軌衛星</v>
      </c>
      <c r="E46" s="172">
        <f>IF(ISBLANK(A46), "", IFERROR(VLOOKUP(A46, STOCKS!A:W, 4, FALSE), ""))</f>
        <v>3850</v>
      </c>
      <c r="F46" s="172">
        <f>IF(ISBLANK(A46), "", IFERROR(VLOOKUP(A46, STOCKS!A:W, 5, FALSE), ""))</f>
        <v>50</v>
      </c>
      <c r="G46" s="172">
        <f>IF(ISBLANK(A46), "", IFERROR(VLOOKUP(A46, STOCKS!A:W, 6, FALSE), ""))</f>
        <v>1.32</v>
      </c>
      <c r="H46" s="172" t="str">
        <f>IF(ISBLANK(A46), "", IFERROR(VLOOKUP(A46, STOCKS!A:W, 7, FALSE), ""))</f>
        <v>'+++-+</v>
      </c>
      <c r="I46" s="172">
        <f>IF(ISBLANK(A46), "", IFERROR(VLOOKUP(A46, STOCKS!A:W, 8, FALSE), ""))</f>
        <v>15.18</v>
      </c>
      <c r="J46" s="172">
        <f>IF(ISBLANK(A46), "", IFERROR(VLOOKUP(A46, STOCKS!A:W, 9, FALSE), ""))</f>
        <v>2</v>
      </c>
      <c r="K46" s="172">
        <f>IF(ISBLANK(A46), "", IFERROR(VLOOKUP(A46, STOCKS!A:W, 10, FALSE), ""))</f>
        <v>3606</v>
      </c>
      <c r="L46" s="172">
        <f>IF(ISBLANK(A46), "", IFERROR(VLOOKUP(A46, STOCKS!A:W, 11, FALSE), ""))</f>
        <v>1.01</v>
      </c>
      <c r="M46" s="172">
        <f>IF(ISBLANK(A46), "", IFERROR(VLOOKUP(A46, STOCKS!A:W, 12, FALSE), ""))</f>
        <v>3780</v>
      </c>
      <c r="N46" s="172">
        <f>IF(ISBLANK(A46), "", IFERROR(VLOOKUP(A46, STOCKS!A:W, 13, FALSE), ""))</f>
        <v>3492</v>
      </c>
      <c r="O46" s="172">
        <f>IF(ISBLANK(A46), "", IFERROR(VLOOKUP(A46, STOCKS!A:W, 14, FALSE), ""))</f>
        <v>3147</v>
      </c>
      <c r="P46" s="172">
        <f>IF(ISBLANK(A46), "", IFERROR(VLOOKUP(A46, STOCKS!A:W, 15, FALSE), ""))</f>
        <v>-57</v>
      </c>
      <c r="Q46" s="172" t="str">
        <f>IF(ISBLANK(A46), "", IFERROR(VLOOKUP(A46, STOCKS!A:W, 16, FALSE), ""))</f>
        <v>'++---</v>
      </c>
      <c r="R46" s="172">
        <f>IF(ISBLANK(A46), "", IFERROR(VLOOKUP(A46, STOCKS!A:W, 17, FALSE), ""))</f>
        <v>22</v>
      </c>
      <c r="S46" s="172">
        <f>IF(ISBLANK(A46), "", IFERROR(VLOOKUP(A46, STOCKS!A:W, 18, FALSE), ""))</f>
        <v>-11</v>
      </c>
      <c r="T46" s="172">
        <f>IF(ISBLANK(A46), "", IFERROR(VLOOKUP(A46, STOCKS!A:W, 19, FALSE), ""))</f>
        <v>1796</v>
      </c>
      <c r="U46" s="172">
        <f>IF(ISBLANK(A46), "", IFERROR(VLOOKUP(A46, STOCKS!A:W, 20, FALSE), ""))</f>
        <v>49.81</v>
      </c>
      <c r="V46" s="178">
        <f>IF(ISBLANK(A46), "", IFERROR(VLOOKUP(A46, STOCKS!A:W, 21, FALSE), ""))</f>
        <v>46132</v>
      </c>
      <c r="W46" s="174" t="str">
        <f>IF(ISBLANK(A46), "", IFERROR(VLOOKUP(A46, STOCKS!A:W, 22, FALSE), ""))</f>
        <v/>
      </c>
      <c r="X46" s="175"/>
      <c r="Y46" s="175"/>
      <c r="Z46" s="175"/>
      <c r="AA46" s="175"/>
      <c r="AB46" s="143"/>
    </row>
    <row r="47" outlineLevel="1">
      <c r="A47" s="140" t="s">
        <v>1657</v>
      </c>
      <c r="B47" s="172" t="str">
        <f>IF(ISBLANK(A47), "", IFERROR(VLOOKUP(A47, STOCKS!A:W, 2, FALSE), ""))</f>
        <v>志聖</v>
      </c>
      <c r="C47" s="172" t="str">
        <f>IF(ISBLANK(A47), "", IFERROR(VLOOKUP(A47, STOCKS!A:W, 3, FALSE), ""))</f>
        <v>電子零組件業</v>
      </c>
      <c r="D47" s="172" t="str">
        <f>IF(ISBLANK(A47), "", IFERROR(VLOOKUP(A47, category!A:C, 3, FALSE), ""))</f>
        <v>PCB/廠務</v>
      </c>
      <c r="E47" s="172">
        <f>IF(ISBLANK(A47), "", IFERROR(VLOOKUP(A47, STOCKS!A:W, 4, FALSE), ""))</f>
        <v>570</v>
      </c>
      <c r="F47" s="172">
        <f>IF(ISBLANK(A47), "", IFERROR(VLOOKUP(A47, STOCKS!A:W, 5, FALSE), ""))</f>
        <v>20</v>
      </c>
      <c r="G47" s="172">
        <f>IF(ISBLANK(A47), "", IFERROR(VLOOKUP(A47, STOCKS!A:W, 6, FALSE), ""))</f>
        <v>3.64</v>
      </c>
      <c r="H47" s="172" t="str">
        <f>IF(ISBLANK(A47), "", IFERROR(VLOOKUP(A47, STOCKS!A:W, 7, FALSE), ""))</f>
        <v>'--+++</v>
      </c>
      <c r="I47" s="172">
        <f>IF(ISBLANK(A47), "", IFERROR(VLOOKUP(A47, STOCKS!A:W, 8, FALSE), ""))</f>
        <v>4.31</v>
      </c>
      <c r="J47" s="172">
        <f>IF(ISBLANK(A47), "", IFERROR(VLOOKUP(A47, STOCKS!A:W, 9, FALSE), ""))</f>
        <v>4</v>
      </c>
      <c r="K47" s="172">
        <f>IF(ISBLANK(A47), "", IFERROR(VLOOKUP(A47, STOCKS!A:W, 10, FALSE), ""))</f>
        <v>892</v>
      </c>
      <c r="L47" s="172">
        <f>IF(ISBLANK(A47), "", IFERROR(VLOOKUP(A47, STOCKS!A:W, 11, FALSE), ""))</f>
        <v>0.57</v>
      </c>
      <c r="M47" s="172">
        <f>IF(ISBLANK(A47), "", IFERROR(VLOOKUP(A47, STOCKS!A:W, 12, FALSE), ""))</f>
        <v>538.6</v>
      </c>
      <c r="N47" s="172">
        <f>IF(ISBLANK(A47), "", IFERROR(VLOOKUP(A47, STOCKS!A:W, 13, FALSE), ""))</f>
        <v>513.5</v>
      </c>
      <c r="O47" s="172">
        <f>IF(ISBLANK(A47), "", IFERROR(VLOOKUP(A47, STOCKS!A:W, 14, FALSE), ""))</f>
        <v>452.93</v>
      </c>
      <c r="P47" s="172">
        <f>IF(ISBLANK(A47), "", IFERROR(VLOOKUP(A47, STOCKS!A:W, 15, FALSE), ""))</f>
        <v>182</v>
      </c>
      <c r="Q47" s="172" t="str">
        <f>IF(ISBLANK(A47), "", IFERROR(VLOOKUP(A47, STOCKS!A:W, 16, FALSE), ""))</f>
        <v>'--+++</v>
      </c>
      <c r="R47" s="172">
        <f>IF(ISBLANK(A47), "", IFERROR(VLOOKUP(A47, STOCKS!A:W, 17, FALSE), ""))</f>
        <v>-16</v>
      </c>
      <c r="S47" s="172">
        <f>IF(ISBLANK(A47), "", IFERROR(VLOOKUP(A47, STOCKS!A:W, 18, FALSE), ""))</f>
        <v>4</v>
      </c>
      <c r="T47" s="172">
        <f>IF(ISBLANK(A47), "", IFERROR(VLOOKUP(A47, STOCKS!A:W, 19, FALSE), ""))</f>
        <v>0</v>
      </c>
      <c r="U47" s="172">
        <f>IF(ISBLANK(A47), "", IFERROR(VLOOKUP(A47, STOCKS!A:W, 20, FALSE), ""))</f>
        <v>0</v>
      </c>
      <c r="V47" s="178">
        <f>IF(ISBLANK(A47), "", IFERROR(VLOOKUP(A47, STOCKS!A:W, 21, FALSE), ""))</f>
        <v>46132</v>
      </c>
      <c r="W47" s="174" t="str">
        <f>IF(ISBLANK(A47), "", IFERROR(VLOOKUP(A47, STOCKS!A:W, 22, FALSE), ""))</f>
        <v>代重要子公司志聖科技(廣州)有限公司公告
2026年第二次股東臨時會重要決議事項</v>
      </c>
      <c r="X47" s="175"/>
      <c r="Y47" s="175"/>
      <c r="Z47" s="175"/>
      <c r="AA47" s="175"/>
      <c r="AB47" s="143"/>
    </row>
    <row r="48" outlineLevel="1">
      <c r="A48" s="140" t="s">
        <v>2269</v>
      </c>
      <c r="B48" s="172" t="str">
        <f>IF(ISBLANK(A48), "", IFERROR(VLOOKUP(A48, STOCKS!A:W, 2, FALSE), ""))</f>
        <v>揚博</v>
      </c>
      <c r="C48" s="172" t="str">
        <f>IF(ISBLANK(A48), "", IFERROR(VLOOKUP(A48, STOCKS!A:W, 3, FALSE), ""))</f>
        <v>電子零組件業</v>
      </c>
      <c r="D48" s="172" t="str">
        <f>IF(ISBLANK(A48), "", IFERROR(VLOOKUP(A48, category!A:C, 3, FALSE), ""))</f>
        <v>PCB</v>
      </c>
      <c r="E48" s="172">
        <f>IF(ISBLANK(A48), "", IFERROR(VLOOKUP(A48, STOCKS!A:W, 4, FALSE), ""))</f>
        <v>136.5</v>
      </c>
      <c r="F48" s="172">
        <f>IF(ISBLANK(A48), "", IFERROR(VLOOKUP(A48, STOCKS!A:W, 5, FALSE), ""))</f>
        <v>-4.5</v>
      </c>
      <c r="G48" s="172">
        <f>IF(ISBLANK(A48), "", IFERROR(VLOOKUP(A48, STOCKS!A:W, 6, FALSE), ""))</f>
        <v>-3.19</v>
      </c>
      <c r="H48" s="172" t="str">
        <f>IF(ISBLANK(A48), "", IFERROR(VLOOKUP(A48, STOCKS!A:W, 7, FALSE), ""))</f>
        <v>'++---</v>
      </c>
      <c r="I48" s="172">
        <f>IF(ISBLANK(A48), "", IFERROR(VLOOKUP(A48, STOCKS!A:W, 8, FALSE), ""))</f>
        <v>5.34</v>
      </c>
      <c r="J48" s="172">
        <f>IF(ISBLANK(A48), "", IFERROR(VLOOKUP(A48, STOCKS!A:W, 9, FALSE), ""))</f>
        <v>3</v>
      </c>
      <c r="K48" s="172">
        <f>IF(ISBLANK(A48), "", IFERROR(VLOOKUP(A48, STOCKS!A:W, 10, FALSE), ""))</f>
        <v>2924</v>
      </c>
      <c r="L48" s="172">
        <f>IF(ISBLANK(A48), "", IFERROR(VLOOKUP(A48, STOCKS!A:W, 11, FALSE), ""))</f>
        <v>2.31</v>
      </c>
      <c r="M48" s="172">
        <f>IF(ISBLANK(A48), "", IFERROR(VLOOKUP(A48, STOCKS!A:W, 12, FALSE), ""))</f>
        <v>143.2</v>
      </c>
      <c r="N48" s="172">
        <f>IF(ISBLANK(A48), "", IFERROR(VLOOKUP(A48, STOCKS!A:W, 13, FALSE), ""))</f>
        <v>130.25</v>
      </c>
      <c r="O48" s="172">
        <f>IF(ISBLANK(A48), "", IFERROR(VLOOKUP(A48, STOCKS!A:W, 14, FALSE), ""))</f>
        <v>119.5</v>
      </c>
      <c r="P48" s="172">
        <f>IF(ISBLANK(A48), "", IFERROR(VLOOKUP(A48, STOCKS!A:W, 15, FALSE), ""))</f>
        <v>335</v>
      </c>
      <c r="Q48" s="172" t="str">
        <f>IF(ISBLANK(A48), "", IFERROR(VLOOKUP(A48, STOCKS!A:W, 16, FALSE), ""))</f>
        <v>'+--++</v>
      </c>
      <c r="R48" s="172">
        <f>IF(ISBLANK(A48), "", IFERROR(VLOOKUP(A48, STOCKS!A:W, 17, FALSE), ""))</f>
        <v>-70</v>
      </c>
      <c r="S48" s="172">
        <f>IF(ISBLANK(A48), "", IFERROR(VLOOKUP(A48, STOCKS!A:W, 18, FALSE), ""))</f>
        <v>-15</v>
      </c>
      <c r="T48" s="172">
        <f>IF(ISBLANK(A48), "", IFERROR(VLOOKUP(A48, STOCKS!A:W, 19, FALSE), ""))</f>
        <v>1072</v>
      </c>
      <c r="U48" s="172">
        <f>IF(ISBLANK(A48), "", IFERROR(VLOOKUP(A48, STOCKS!A:W, 20, FALSE), ""))</f>
        <v>36.66</v>
      </c>
      <c r="V48" s="178">
        <f>IF(ISBLANK(A48), "", IFERROR(VLOOKUP(A48, STOCKS!A:W, 21, FALSE), ""))</f>
        <v>46132</v>
      </c>
      <c r="W48" s="174" t="str">
        <f>IF(ISBLANK(A48), "", IFERROR(VLOOKUP(A48, STOCKS!A:W, 22, FALSE), ""))</f>
        <v/>
      </c>
      <c r="X48" s="175"/>
      <c r="Y48" s="175"/>
      <c r="Z48" s="175"/>
      <c r="AA48" s="175"/>
      <c r="AB48" s="143"/>
    </row>
    <row r="49" outlineLevel="1">
      <c r="A49" s="140" t="s">
        <v>1881</v>
      </c>
      <c r="B49" s="172" t="str">
        <f>IF(ISBLANK(A49), "", IFERROR(VLOOKUP(A49, STOCKS!A:W, 2, FALSE), ""))</f>
        <v>建榮</v>
      </c>
      <c r="C49" s="172" t="str">
        <f>IF(ISBLANK(A49), "", IFERROR(VLOOKUP(A49, STOCKS!A:W, 3, FALSE), ""))</f>
        <v>電子零組件業</v>
      </c>
      <c r="D49" s="172" t="str">
        <f>IF(ISBLANK(A49), "", IFERROR(VLOOKUP(A49, category!A:C, 3, FALSE), ""))</f>
        <v>PCB/玻纖布</v>
      </c>
      <c r="E49" s="172">
        <f>IF(ISBLANK(A49), "", IFERROR(VLOOKUP(A49, STOCKS!A:W, 4, FALSE), ""))</f>
        <v>125.5</v>
      </c>
      <c r="F49" s="172">
        <f>IF(ISBLANK(A49), "", IFERROR(VLOOKUP(A49, STOCKS!A:W, 5, FALSE), ""))</f>
        <v>-8.5</v>
      </c>
      <c r="G49" s="172">
        <f>IF(ISBLANK(A49), "", IFERROR(VLOOKUP(A49, STOCKS!A:W, 6, FALSE), ""))</f>
        <v>-6.34</v>
      </c>
      <c r="H49" s="172" t="str">
        <f>IF(ISBLANK(A49), "", IFERROR(VLOOKUP(A49, STOCKS!A:W, 7, FALSE), ""))</f>
        <v>'+-++-</v>
      </c>
      <c r="I49" s="172">
        <f>IF(ISBLANK(A49), "", IFERROR(VLOOKUP(A49, STOCKS!A:W, 8, FALSE), ""))</f>
        <v>10.54</v>
      </c>
      <c r="J49" s="172">
        <f>IF(ISBLANK(A49), "", IFERROR(VLOOKUP(A49, STOCKS!A:W, 9, FALSE), ""))</f>
        <v>2</v>
      </c>
      <c r="K49" s="172">
        <f>IF(ISBLANK(A49), "", IFERROR(VLOOKUP(A49, STOCKS!A:W, 10, FALSE), ""))</f>
        <v>17409</v>
      </c>
      <c r="L49" s="172">
        <f>IF(ISBLANK(A49), "", IFERROR(VLOOKUP(A49, STOCKS!A:W, 11, FALSE), ""))</f>
        <v>8.93</v>
      </c>
      <c r="M49" s="172">
        <f>IF(ISBLANK(A49), "", IFERROR(VLOOKUP(A49, STOCKS!A:W, 12, FALSE), ""))</f>
        <v>122.9</v>
      </c>
      <c r="N49" s="172">
        <f>IF(ISBLANK(A49), "", IFERROR(VLOOKUP(A49, STOCKS!A:W, 13, FALSE), ""))</f>
        <v>119.1</v>
      </c>
      <c r="O49" s="172">
        <f>IF(ISBLANK(A49), "", IFERROR(VLOOKUP(A49, STOCKS!A:W, 14, FALSE), ""))</f>
        <v>111.28</v>
      </c>
      <c r="P49" s="172">
        <f>IF(ISBLANK(A49), "", IFERROR(VLOOKUP(A49, STOCKS!A:W, 15, FALSE), ""))</f>
        <v>-2951</v>
      </c>
      <c r="Q49" s="172" t="str">
        <f>IF(ISBLANK(A49), "", IFERROR(VLOOKUP(A49, STOCKS!A:W, 16, FALSE), ""))</f>
        <v>'-++--</v>
      </c>
      <c r="R49" s="172">
        <f>IF(ISBLANK(A49), "", IFERROR(VLOOKUP(A49, STOCKS!A:W, 17, FALSE), ""))</f>
        <v>0</v>
      </c>
      <c r="S49" s="172">
        <f>IF(ISBLANK(A49), "", IFERROR(VLOOKUP(A49, STOCKS!A:W, 18, FALSE), ""))</f>
        <v>-4</v>
      </c>
      <c r="T49" s="172">
        <f>IF(ISBLANK(A49), "", IFERROR(VLOOKUP(A49, STOCKS!A:W, 19, FALSE), ""))</f>
        <v>9228</v>
      </c>
      <c r="U49" s="172">
        <f>IF(ISBLANK(A49), "", IFERROR(VLOOKUP(A49, STOCKS!A:W, 20, FALSE), ""))</f>
        <v>53.01</v>
      </c>
      <c r="V49" s="178">
        <f>IF(ISBLANK(A49), "", IFERROR(VLOOKUP(A49, STOCKS!A:W, 21, FALSE), ""))</f>
        <v>46132</v>
      </c>
      <c r="W49" s="174" t="str">
        <f>IF(ISBLANK(A49), "", IFERROR(VLOOKUP(A49, STOCKS!A:W, 22, FALSE), ""))</f>
        <v/>
      </c>
      <c r="X49" s="175"/>
      <c r="Y49" s="175"/>
      <c r="Z49" s="175"/>
      <c r="AA49" s="175"/>
      <c r="AB49" s="143"/>
    </row>
    <row r="50" outlineLevel="1">
      <c r="A50" s="140" t="s">
        <v>3592</v>
      </c>
      <c r="B50" s="172" t="str">
        <f>IF(ISBLANK(A50), "", IFERROR(VLOOKUP(A50, STOCKS!A:W, 2, FALSE), ""))</f>
        <v>光譜</v>
      </c>
      <c r="C50" s="172" t="str">
        <f>IF(ISBLANK(A50), "", IFERROR(VLOOKUP(A50, STOCKS!A:W, 3, FALSE), ""))</f>
        <v>電子零組件業</v>
      </c>
      <c r="D50" s="172" t="str">
        <f>IF(ISBLANK(A50), "", IFERROR(VLOOKUP(A50, category!A:C, 3, FALSE), ""))</f>
        <v>PCB</v>
      </c>
      <c r="E50" s="172">
        <f>IF(ISBLANK(A50), "", IFERROR(VLOOKUP(A50, STOCKS!A:W, 4, FALSE), ""))</f>
        <v>25.1</v>
      </c>
      <c r="F50" s="172">
        <f>IF(ISBLANK(A50), "", IFERROR(VLOOKUP(A50, STOCKS!A:W, 5, FALSE), ""))</f>
        <v>-0.2</v>
      </c>
      <c r="G50" s="172">
        <f>IF(ISBLANK(A50), "", IFERROR(VLOOKUP(A50, STOCKS!A:W, 6, FALSE), ""))</f>
        <v>-0.79</v>
      </c>
      <c r="H50" s="172" t="str">
        <f>IF(ISBLANK(A50), "", IFERROR(VLOOKUP(A50, STOCKS!A:W, 7, FALSE), ""))</f>
        <v>'-+++-</v>
      </c>
      <c r="I50" s="172">
        <f>IF(ISBLANK(A50), "", IFERROR(VLOOKUP(A50, STOCKS!A:W, 8, FALSE), ""))</f>
        <v>-0.63</v>
      </c>
      <c r="J50" s="172">
        <f>IF(ISBLANK(A50), "", IFERROR(VLOOKUP(A50, STOCKS!A:W, 9, FALSE), ""))</f>
        <v>0</v>
      </c>
      <c r="K50" s="172">
        <f>IF(ISBLANK(A50), "", IFERROR(VLOOKUP(A50, STOCKS!A:W, 10, FALSE), ""))</f>
        <v>611</v>
      </c>
      <c r="L50" s="172">
        <f>IF(ISBLANK(A50), "", IFERROR(VLOOKUP(A50, STOCKS!A:W, 11, FALSE), ""))</f>
        <v>0.29</v>
      </c>
      <c r="M50" s="172">
        <f>IF(ISBLANK(A50), "", IFERROR(VLOOKUP(A50, STOCKS!A:W, 12, FALSE), ""))</f>
        <v>24.71</v>
      </c>
      <c r="N50" s="172">
        <f>IF(ISBLANK(A50), "", IFERROR(VLOOKUP(A50, STOCKS!A:W, 13, FALSE), ""))</f>
        <v>24.02</v>
      </c>
      <c r="O50" s="172">
        <f>IF(ISBLANK(A50), "", IFERROR(VLOOKUP(A50, STOCKS!A:W, 14, FALSE), ""))</f>
        <v>24.48</v>
      </c>
      <c r="P50" s="172">
        <f>IF(ISBLANK(A50), "", IFERROR(VLOOKUP(A50, STOCKS!A:W, 15, FALSE), ""))</f>
        <v>-135</v>
      </c>
      <c r="Q50" s="172" t="str">
        <f>IF(ISBLANK(A50), "", IFERROR(VLOOKUP(A50, STOCKS!A:W, 16, FALSE), ""))</f>
        <v>'--+--</v>
      </c>
      <c r="R50" s="172">
        <f>IF(ISBLANK(A50), "", IFERROR(VLOOKUP(A50, STOCKS!A:W, 17, FALSE), ""))</f>
        <v>0</v>
      </c>
      <c r="S50" s="172">
        <f>IF(ISBLANK(A50), "", IFERROR(VLOOKUP(A50, STOCKS!A:W, 18, FALSE), ""))</f>
        <v>0</v>
      </c>
      <c r="T50" s="172">
        <f>IF(ISBLANK(A50), "", IFERROR(VLOOKUP(A50, STOCKS!A:W, 19, FALSE), ""))</f>
        <v>119</v>
      </c>
      <c r="U50" s="172">
        <f>IF(ISBLANK(A50), "", IFERROR(VLOOKUP(A50, STOCKS!A:W, 20, FALSE), ""))</f>
        <v>19.48</v>
      </c>
      <c r="V50" s="178">
        <f>IF(ISBLANK(A50), "", IFERROR(VLOOKUP(A50, STOCKS!A:W, 21, FALSE), ""))</f>
        <v>46132</v>
      </c>
      <c r="W50" s="179" t="str">
        <f>IF(ISBLANK(A50), "", IFERROR(VLOOKUP(A50, STOCKS!A:W, 22, FALSE), ""))</f>
        <v/>
      </c>
      <c r="X50" s="175"/>
      <c r="Y50" s="175"/>
      <c r="Z50" s="175"/>
      <c r="AA50" s="175"/>
      <c r="AB50" s="143"/>
    </row>
    <row r="51" outlineLevel="1">
      <c r="A51" s="140" t="s">
        <v>2418</v>
      </c>
      <c r="B51" s="172" t="str">
        <f>IF(ISBLANK(A51), "", IFERROR(VLOOKUP(A51, STOCKS!A:W, 2, FALSE), ""))</f>
        <v>中探針</v>
      </c>
      <c r="C51" s="172" t="str">
        <f>IF(ISBLANK(A51), "", IFERROR(VLOOKUP(A51, STOCKS!A:W, 3, FALSE), ""))</f>
        <v>電子零組件業</v>
      </c>
      <c r="D51" s="172" t="str">
        <f>IF(ISBLANK(A51), "", IFERROR(VLOOKUP(A51, category!A:C, 3, FALSE), ""))</f>
        <v>PCB/探針</v>
      </c>
      <c r="E51" s="172">
        <f>IF(ISBLANK(A51), "", IFERROR(VLOOKUP(A51, STOCKS!A:W, 4, FALSE), ""))</f>
        <v>268</v>
      </c>
      <c r="F51" s="172">
        <f>IF(ISBLANK(A51), "", IFERROR(VLOOKUP(A51, STOCKS!A:W, 5, FALSE), ""))</f>
        <v>24</v>
      </c>
      <c r="G51" s="172">
        <f>IF(ISBLANK(A51), "", IFERROR(VLOOKUP(A51, STOCKS!A:W, 6, FALSE), ""))</f>
        <v>9.84</v>
      </c>
      <c r="H51" s="172" t="str">
        <f>IF(ISBLANK(A51), "", IFERROR(VLOOKUP(A51, STOCKS!A:W, 7, FALSE), ""))</f>
        <v>'--+++</v>
      </c>
      <c r="I51" s="172">
        <f>IF(ISBLANK(A51), "", IFERROR(VLOOKUP(A51, STOCKS!A:W, 8, FALSE), ""))</f>
        <v>12.3</v>
      </c>
      <c r="J51" s="172">
        <f>IF(ISBLANK(A51), "", IFERROR(VLOOKUP(A51, STOCKS!A:W, 9, FALSE), ""))</f>
        <v>5</v>
      </c>
      <c r="K51" s="172">
        <f>IF(ISBLANK(A51), "", IFERROR(VLOOKUP(A51, STOCKS!A:W, 10, FALSE), ""))</f>
        <v>2104</v>
      </c>
      <c r="L51" s="172">
        <f>IF(ISBLANK(A51), "", IFERROR(VLOOKUP(A51, STOCKS!A:W, 11, FALSE), ""))</f>
        <v>1.8</v>
      </c>
      <c r="M51" s="172">
        <f>IF(ISBLANK(A51), "", IFERROR(VLOOKUP(A51, STOCKS!A:W, 12, FALSE), ""))</f>
        <v>234.9</v>
      </c>
      <c r="N51" s="172">
        <f>IF(ISBLANK(A51), "", IFERROR(VLOOKUP(A51, STOCKS!A:W, 13, FALSE), ""))</f>
        <v>226.15</v>
      </c>
      <c r="O51" s="172">
        <f>IF(ISBLANK(A51), "", IFERROR(VLOOKUP(A51, STOCKS!A:W, 14, FALSE), ""))</f>
        <v>201.07</v>
      </c>
      <c r="P51" s="172">
        <f>IF(ISBLANK(A51), "", IFERROR(VLOOKUP(A51, STOCKS!A:W, 15, FALSE), ""))</f>
        <v>86</v>
      </c>
      <c r="Q51" s="172" t="str">
        <f>IF(ISBLANK(A51), "", IFERROR(VLOOKUP(A51, STOCKS!A:W, 16, FALSE), ""))</f>
        <v>'-+-++</v>
      </c>
      <c r="R51" s="172">
        <f>IF(ISBLANK(A51), "", IFERROR(VLOOKUP(A51, STOCKS!A:W, 17, FALSE), ""))</f>
        <v>0</v>
      </c>
      <c r="S51" s="172">
        <f>IF(ISBLANK(A51), "", IFERROR(VLOOKUP(A51, STOCKS!A:W, 18, FALSE), ""))</f>
        <v>10</v>
      </c>
      <c r="T51" s="172">
        <f>IF(ISBLANK(A51), "", IFERROR(VLOOKUP(A51, STOCKS!A:W, 19, FALSE), ""))</f>
        <v>0</v>
      </c>
      <c r="U51" s="172">
        <f>IF(ISBLANK(A51), "", IFERROR(VLOOKUP(A51, STOCKS!A:W, 20, FALSE), ""))</f>
        <v>0</v>
      </c>
      <c r="V51" s="178">
        <f>IF(ISBLANK(A51), "", IFERROR(VLOOKUP(A51, STOCKS!A:W, 21, FALSE), ""))</f>
        <v>46132</v>
      </c>
      <c r="W51" s="174" t="str">
        <f>IF(ISBLANK(A51), "", IFERROR(VLOOKUP(A51, STOCKS!A:W, 22, FALSE), ""))</f>
        <v/>
      </c>
      <c r="X51" s="175"/>
      <c r="Y51" s="175"/>
      <c r="Z51" s="175"/>
      <c r="AA51" s="175"/>
      <c r="AB51" s="143"/>
    </row>
    <row r="52" outlineLevel="1">
      <c r="A52" s="140" t="s">
        <v>2817</v>
      </c>
      <c r="B52" s="172" t="str">
        <f>IF(ISBLANK(A52), "", IFERROR(VLOOKUP(A52, STOCKS!A:W, 2, FALSE), ""))</f>
        <v>金居</v>
      </c>
      <c r="C52" s="172" t="str">
        <f>IF(ISBLANK(A52), "", IFERROR(VLOOKUP(A52, STOCKS!A:W, 3, FALSE), ""))</f>
        <v>電子零組件業</v>
      </c>
      <c r="D52" s="172" t="str">
        <f>IF(ISBLANK(A52), "", IFERROR(VLOOKUP(A52, category!A:C, 3, FALSE), ""))</f>
        <v>PCB</v>
      </c>
      <c r="E52" s="172">
        <f>IF(ISBLANK(A52), "", IFERROR(VLOOKUP(A52, STOCKS!A:W, 4, FALSE), ""))</f>
        <v>404</v>
      </c>
      <c r="F52" s="172">
        <f>IF(ISBLANK(A52), "", IFERROR(VLOOKUP(A52, STOCKS!A:W, 5, FALSE), ""))</f>
        <v>36.5</v>
      </c>
      <c r="G52" s="172">
        <f>IF(ISBLANK(A52), "", IFERROR(VLOOKUP(A52, STOCKS!A:W, 6, FALSE), ""))</f>
        <v>9.93</v>
      </c>
      <c r="H52" s="172" t="str">
        <f>IF(ISBLANK(A52), "", IFERROR(VLOOKUP(A52, STOCKS!A:W, 7, FALSE), ""))</f>
        <v>'+++++</v>
      </c>
      <c r="I52" s="172">
        <f>IF(ISBLANK(A52), "", IFERROR(VLOOKUP(A52, STOCKS!A:W, 8, FALSE), ""))</f>
        <v>35.74</v>
      </c>
      <c r="J52" s="172">
        <f>IF(ISBLANK(A52), "", IFERROR(VLOOKUP(A52, STOCKS!A:W, 9, FALSE), ""))</f>
        <v>5</v>
      </c>
      <c r="K52" s="172">
        <f>IF(ISBLANK(A52), "", IFERROR(VLOOKUP(A52, STOCKS!A:W, 10, FALSE), ""))</f>
        <v>49941</v>
      </c>
      <c r="L52" s="172">
        <f>IF(ISBLANK(A52), "", IFERROR(VLOOKUP(A52, STOCKS!A:W, 11, FALSE), ""))</f>
        <v>19.77</v>
      </c>
      <c r="M52" s="172">
        <f>IF(ISBLANK(A52), "", IFERROR(VLOOKUP(A52, STOCKS!A:W, 12, FALSE), ""))</f>
        <v>351</v>
      </c>
      <c r="N52" s="172">
        <f>IF(ISBLANK(A52), "", IFERROR(VLOOKUP(A52, STOCKS!A:W, 13, FALSE), ""))</f>
        <v>309.85</v>
      </c>
      <c r="O52" s="172">
        <f>IF(ISBLANK(A52), "", IFERROR(VLOOKUP(A52, STOCKS!A:W, 14, FALSE), ""))</f>
        <v>272.23</v>
      </c>
      <c r="P52" s="172">
        <f>IF(ISBLANK(A52), "", IFERROR(VLOOKUP(A52, STOCKS!A:W, 15, FALSE), ""))</f>
        <v>-6843</v>
      </c>
      <c r="Q52" s="172" t="str">
        <f>IF(ISBLANK(A52), "", IFERROR(VLOOKUP(A52, STOCKS!A:W, 16, FALSE), ""))</f>
        <v>'++++-</v>
      </c>
      <c r="R52" s="172">
        <f>IF(ISBLANK(A52), "", IFERROR(VLOOKUP(A52, STOCKS!A:W, 17, FALSE), ""))</f>
        <v>1491</v>
      </c>
      <c r="S52" s="172">
        <f>IF(ISBLANK(A52), "", IFERROR(VLOOKUP(A52, STOCKS!A:W, 18, FALSE), ""))</f>
        <v>-271</v>
      </c>
      <c r="T52" s="172">
        <f>IF(ISBLANK(A52), "", IFERROR(VLOOKUP(A52, STOCKS!A:W, 19, FALSE), ""))</f>
        <v>32839</v>
      </c>
      <c r="U52" s="172">
        <f>IF(ISBLANK(A52), "", IFERROR(VLOOKUP(A52, STOCKS!A:W, 20, FALSE), ""))</f>
        <v>65.76</v>
      </c>
      <c r="V52" s="178">
        <f>IF(ISBLANK(A52), "", IFERROR(VLOOKUP(A52, STOCKS!A:W, 21, FALSE), ""))</f>
        <v>46132</v>
      </c>
      <c r="W52" s="174" t="str">
        <f>IF(ISBLANK(A52), "", IFERROR(VLOOKUP(A52, STOCKS!A:W, 22, FALSE), ""))</f>
        <v>本公司有價證券近期多次達公布注意交易資訊標準，
故公告相關訊息，以利投資人區別暸解</v>
      </c>
      <c r="X52" s="175"/>
      <c r="Y52" s="175"/>
      <c r="Z52" s="175"/>
      <c r="AA52" s="175"/>
      <c r="AB52" s="143"/>
    </row>
    <row r="53" outlineLevel="1">
      <c r="A53" s="140" t="s">
        <v>3808</v>
      </c>
      <c r="B53" s="172" t="str">
        <f>IF(ISBLANK(A53), "", IFERROR(VLOOKUP(A53, STOCKS!A:W, 2, FALSE), ""))</f>
        <v>銘旺科</v>
      </c>
      <c r="C53" s="172" t="str">
        <f>IF(ISBLANK(A53), "", IFERROR(VLOOKUP(A53, STOCKS!A:W, 3, FALSE), ""))</f>
        <v>光電業</v>
      </c>
      <c r="D53" s="172" t="str">
        <f>IF(ISBLANK(A53), "", IFERROR(VLOOKUP(A53, category!A:C, 3, FALSE), ""))</f>
        <v>PCB</v>
      </c>
      <c r="E53" s="172">
        <f>IF(ISBLANK(A53), "", IFERROR(VLOOKUP(A53, STOCKS!A:W, 4, FALSE), ""))</f>
        <v>41.7</v>
      </c>
      <c r="F53" s="172">
        <f>IF(ISBLANK(A53), "", IFERROR(VLOOKUP(A53, STOCKS!A:W, 5, FALSE), ""))</f>
        <v>1.85</v>
      </c>
      <c r="G53" s="172">
        <f>IF(ISBLANK(A53), "", IFERROR(VLOOKUP(A53, STOCKS!A:W, 6, FALSE), ""))</f>
        <v>4.64</v>
      </c>
      <c r="H53" s="172" t="str">
        <f>IF(ISBLANK(A53), "", IFERROR(VLOOKUP(A53, STOCKS!A:W, 7, FALSE), ""))</f>
        <v>'-++-+</v>
      </c>
      <c r="I53" s="172">
        <f>IF(ISBLANK(A53), "", IFERROR(VLOOKUP(A53, STOCKS!A:W, 8, FALSE), ""))</f>
        <v>4.89</v>
      </c>
      <c r="J53" s="172">
        <f>IF(ISBLANK(A53), "", IFERROR(VLOOKUP(A53, STOCKS!A:W, 9, FALSE), ""))</f>
        <v>0</v>
      </c>
      <c r="K53" s="172">
        <f>IF(ISBLANK(A53), "", IFERROR(VLOOKUP(A53, STOCKS!A:W, 10, FALSE), ""))</f>
        <v>865</v>
      </c>
      <c r="L53" s="172">
        <f>IF(ISBLANK(A53), "", IFERROR(VLOOKUP(A53, STOCKS!A:W, 11, FALSE), ""))</f>
        <v>1.01</v>
      </c>
      <c r="M53" s="172">
        <f>IF(ISBLANK(A53), "", IFERROR(VLOOKUP(A53, STOCKS!A:W, 12, FALSE), ""))</f>
        <v>40.37</v>
      </c>
      <c r="N53" s="172">
        <f>IF(ISBLANK(A53), "", IFERROR(VLOOKUP(A53, STOCKS!A:W, 13, FALSE), ""))</f>
        <v>39.69</v>
      </c>
      <c r="O53" s="172">
        <f>IF(ISBLANK(A53), "", IFERROR(VLOOKUP(A53, STOCKS!A:W, 14, FALSE), ""))</f>
        <v>41.41</v>
      </c>
      <c r="P53" s="172">
        <f>IF(ISBLANK(A53), "", IFERROR(VLOOKUP(A53, STOCKS!A:W, 15, FALSE), ""))</f>
        <v>124</v>
      </c>
      <c r="Q53" s="172" t="str">
        <f>IF(ISBLANK(A53), "", IFERROR(VLOOKUP(A53, STOCKS!A:W, 16, FALSE), ""))</f>
        <v>'++--+</v>
      </c>
      <c r="R53" s="172">
        <f>IF(ISBLANK(A53), "", IFERROR(VLOOKUP(A53, STOCKS!A:W, 17, FALSE), ""))</f>
        <v>0</v>
      </c>
      <c r="S53" s="172">
        <f>IF(ISBLANK(A53), "", IFERROR(VLOOKUP(A53, STOCKS!A:W, 18, FALSE), ""))</f>
        <v>0</v>
      </c>
      <c r="T53" s="172">
        <f>IF(ISBLANK(A53), "", IFERROR(VLOOKUP(A53, STOCKS!A:W, 19, FALSE), ""))</f>
        <v>0</v>
      </c>
      <c r="U53" s="172">
        <f>IF(ISBLANK(A53), "", IFERROR(VLOOKUP(A53, STOCKS!A:W, 20, FALSE), ""))</f>
        <v>0</v>
      </c>
      <c r="V53" s="178">
        <f>IF(ISBLANK(A53), "", IFERROR(VLOOKUP(A53, STOCKS!A:W, 21, FALSE), ""))</f>
        <v>46132</v>
      </c>
      <c r="W53" s="174" t="str">
        <f>IF(ISBLANK(A53), "", IFERROR(VLOOKUP(A53, STOCKS!A:W, 22, FALSE), ""))</f>
        <v/>
      </c>
      <c r="X53" s="175"/>
      <c r="Y53" s="175"/>
      <c r="Z53" s="175"/>
      <c r="AA53" s="175"/>
      <c r="AB53" s="143"/>
    </row>
    <row r="54" outlineLevel="1">
      <c r="A54" s="140" t="s">
        <v>1403</v>
      </c>
      <c r="B54" s="172" t="str">
        <f>IF(ISBLANK(A54), "", IFERROR(VLOOKUP(A54, STOCKS!A:W, 2, FALSE), ""))</f>
        <v>精成科</v>
      </c>
      <c r="C54" s="172" t="str">
        <f>IF(ISBLANK(A54), "", IFERROR(VLOOKUP(A54, STOCKS!A:W, 3, FALSE), ""))</f>
        <v>電子零組件業</v>
      </c>
      <c r="D54" s="172" t="str">
        <f>IF(ISBLANK(A54), "", IFERROR(VLOOKUP(A54, category!A:C, 3, FALSE), ""))</f>
        <v>PCB</v>
      </c>
      <c r="E54" s="172">
        <f>IF(ISBLANK(A54), "", IFERROR(VLOOKUP(A54, STOCKS!A:W, 4, FALSE), ""))</f>
        <v>114.5</v>
      </c>
      <c r="F54" s="172">
        <f>IF(ISBLANK(A54), "", IFERROR(VLOOKUP(A54, STOCKS!A:W, 5, FALSE), ""))</f>
        <v>10</v>
      </c>
      <c r="G54" s="172">
        <f>IF(ISBLANK(A54), "", IFERROR(VLOOKUP(A54, STOCKS!A:W, 6, FALSE), ""))</f>
        <v>9.57</v>
      </c>
      <c r="H54" s="172" t="str">
        <f>IF(ISBLANK(A54), "", IFERROR(VLOOKUP(A54, STOCKS!A:W, 7, FALSE), ""))</f>
        <v>'+-+-+</v>
      </c>
      <c r="I54" s="172">
        <f>IF(ISBLANK(A54), "", IFERROR(VLOOKUP(A54, STOCKS!A:W, 8, FALSE), ""))</f>
        <v>19.18</v>
      </c>
      <c r="J54" s="172">
        <f>IF(ISBLANK(A54), "", IFERROR(VLOOKUP(A54, STOCKS!A:W, 9, FALSE), ""))</f>
        <v>2</v>
      </c>
      <c r="K54" s="172">
        <f>IF(ISBLANK(A54), "", IFERROR(VLOOKUP(A54, STOCKS!A:W, 10, FALSE), ""))</f>
        <v>32102</v>
      </c>
      <c r="L54" s="172">
        <f>IF(ISBLANK(A54), "", IFERROR(VLOOKUP(A54, STOCKS!A:W, 11, FALSE), ""))</f>
        <v>6.43</v>
      </c>
      <c r="M54" s="172">
        <f>IF(ISBLANK(A54), "", IFERROR(VLOOKUP(A54, STOCKS!A:W, 12, FALSE), ""))</f>
        <v>106.1</v>
      </c>
      <c r="N54" s="172">
        <f>IF(ISBLANK(A54), "", IFERROR(VLOOKUP(A54, STOCKS!A:W, 13, FALSE), ""))</f>
        <v>100.37</v>
      </c>
      <c r="O54" s="172">
        <f>IF(ISBLANK(A54), "", IFERROR(VLOOKUP(A54, STOCKS!A:W, 14, FALSE), ""))</f>
        <v>96.28</v>
      </c>
      <c r="P54" s="172">
        <f>IF(ISBLANK(A54), "", IFERROR(VLOOKUP(A54, STOCKS!A:W, 15, FALSE), ""))</f>
        <v>3601</v>
      </c>
      <c r="Q54" s="172" t="str">
        <f>IF(ISBLANK(A54), "", IFERROR(VLOOKUP(A54, STOCKS!A:W, 16, FALSE), ""))</f>
        <v>'+---+</v>
      </c>
      <c r="R54" s="172">
        <f>IF(ISBLANK(A54), "", IFERROR(VLOOKUP(A54, STOCKS!A:W, 17, FALSE), ""))</f>
        <v>-152</v>
      </c>
      <c r="S54" s="172">
        <f>IF(ISBLANK(A54), "", IFERROR(VLOOKUP(A54, STOCKS!A:W, 18, FALSE), ""))</f>
        <v>249</v>
      </c>
      <c r="T54" s="172">
        <f>IF(ISBLANK(A54), "", IFERROR(VLOOKUP(A54, STOCKS!A:W, 19, FALSE), ""))</f>
        <v>14794</v>
      </c>
      <c r="U54" s="172">
        <f>IF(ISBLANK(A54), "", IFERROR(VLOOKUP(A54, STOCKS!A:W, 20, FALSE), ""))</f>
        <v>46.08</v>
      </c>
      <c r="V54" s="178">
        <f>IF(ISBLANK(A54), "", IFERROR(VLOOKUP(A54, STOCKS!A:W, 21, FALSE), ""))</f>
        <v>46132</v>
      </c>
      <c r="W54" s="174" t="str">
        <f>IF(ISBLANK(A54), "", IFERROR(VLOOKUP(A54, STOCKS!A:W, 22, FALSE), ""))</f>
        <v>公告本公司115年第1季財務報告董事會預計召開日期為
115年04月28日</v>
      </c>
      <c r="X54" s="175"/>
      <c r="Y54" s="175"/>
      <c r="Z54" s="175"/>
      <c r="AA54" s="175"/>
      <c r="AB54" s="143"/>
    </row>
    <row r="55" outlineLevel="1">
      <c r="A55" s="140" t="s">
        <v>2056</v>
      </c>
      <c r="B55" s="172" t="str">
        <f>IF(ISBLANK(A55), "", IFERROR(VLOOKUP(A55, STOCKS!A:W, 2, FALSE), ""))</f>
        <v>凱崴</v>
      </c>
      <c r="C55" s="172" t="str">
        <f>IF(ISBLANK(A55), "", IFERROR(VLOOKUP(A55, STOCKS!A:W, 3, FALSE), ""))</f>
        <v>電子零組件業</v>
      </c>
      <c r="D55" s="172" t="str">
        <f>IF(ISBLANK(A55), "", IFERROR(VLOOKUP(A55, category!A:C, 3, FALSE), ""))</f>
        <v>PCB/雷射鑽頭</v>
      </c>
      <c r="E55" s="172">
        <f>IF(ISBLANK(A55), "", IFERROR(VLOOKUP(A55, STOCKS!A:W, 4, FALSE), ""))</f>
        <v>75.6</v>
      </c>
      <c r="F55" s="172">
        <f>IF(ISBLANK(A55), "", IFERROR(VLOOKUP(A55, STOCKS!A:W, 5, FALSE), ""))</f>
        <v>6.8</v>
      </c>
      <c r="G55" s="172">
        <f>IF(ISBLANK(A55), "", IFERROR(VLOOKUP(A55, STOCKS!A:W, 6, FALSE), ""))</f>
        <v>9.88</v>
      </c>
      <c r="H55" s="172" t="str">
        <f>IF(ISBLANK(A55), "", IFERROR(VLOOKUP(A55, STOCKS!A:W, 7, FALSE), ""))</f>
        <v>'--+-+</v>
      </c>
      <c r="I55" s="172">
        <f>IF(ISBLANK(A55), "", IFERROR(VLOOKUP(A55, STOCKS!A:W, 8, FALSE), ""))</f>
        <v>14.72</v>
      </c>
      <c r="J55" s="172">
        <f>IF(ISBLANK(A55), "", IFERROR(VLOOKUP(A55, STOCKS!A:W, 9, FALSE), ""))</f>
        <v>2</v>
      </c>
      <c r="K55" s="172">
        <f>IF(ISBLANK(A55), "", IFERROR(VLOOKUP(A55, STOCKS!A:W, 10, FALSE), ""))</f>
        <v>24692</v>
      </c>
      <c r="L55" s="172">
        <f>IF(ISBLANK(A55), "", IFERROR(VLOOKUP(A55, STOCKS!A:W, 11, FALSE), ""))</f>
        <v>12.76</v>
      </c>
      <c r="M55" s="172">
        <f>IF(ISBLANK(A55), "", IFERROR(VLOOKUP(A55, STOCKS!A:W, 12, FALSE), ""))</f>
        <v>68.08</v>
      </c>
      <c r="N55" s="172">
        <f>IF(ISBLANK(A55), "", IFERROR(VLOOKUP(A55, STOCKS!A:W, 13, FALSE), ""))</f>
        <v>64.85</v>
      </c>
      <c r="O55" s="172">
        <f>IF(ISBLANK(A55), "", IFERROR(VLOOKUP(A55, STOCKS!A:W, 14, FALSE), ""))</f>
        <v>60.5</v>
      </c>
      <c r="P55" s="172">
        <f>IF(ISBLANK(A55), "", IFERROR(VLOOKUP(A55, STOCKS!A:W, 15, FALSE), ""))</f>
        <v>2202</v>
      </c>
      <c r="Q55" s="172" t="str">
        <f>IF(ISBLANK(A55), "", IFERROR(VLOOKUP(A55, STOCKS!A:W, 16, FALSE), ""))</f>
        <v>'+++-+</v>
      </c>
      <c r="R55" s="172">
        <f>IF(ISBLANK(A55), "", IFERROR(VLOOKUP(A55, STOCKS!A:W, 17, FALSE), ""))</f>
        <v>0</v>
      </c>
      <c r="S55" s="172">
        <f>IF(ISBLANK(A55), "", IFERROR(VLOOKUP(A55, STOCKS!A:W, 18, FALSE), ""))</f>
        <v>171</v>
      </c>
      <c r="T55" s="172">
        <f>IF(ISBLANK(A55), "", IFERROR(VLOOKUP(A55, STOCKS!A:W, 19, FALSE), ""))</f>
        <v>8866</v>
      </c>
      <c r="U55" s="172">
        <f>IF(ISBLANK(A55), "", IFERROR(VLOOKUP(A55, STOCKS!A:W, 20, FALSE), ""))</f>
        <v>35.91</v>
      </c>
      <c r="V55" s="178">
        <f>IF(ISBLANK(A55), "", IFERROR(VLOOKUP(A55, STOCKS!A:W, 21, FALSE), ""))</f>
        <v>46132</v>
      </c>
      <c r="W55" s="174" t="str">
        <f>IF(ISBLANK(A55), "", IFERROR(VLOOKUP(A55, STOCKS!A:W, 22, FALSE), ""))</f>
        <v>依主管機關要求，本公司有價證券近期多次達公佈注意
交易資訊標準，故公告相關訊息，以利投資人區別暸解</v>
      </c>
      <c r="X55" s="175"/>
      <c r="Y55" s="175"/>
      <c r="Z55" s="175"/>
      <c r="AA55" s="175"/>
      <c r="AB55" s="143"/>
    </row>
    <row r="56" outlineLevel="1">
      <c r="A56" s="140" t="s">
        <v>3948</v>
      </c>
      <c r="B56" s="172" t="str">
        <f>IF(ISBLANK(A56), "", IFERROR(VLOOKUP(A56, STOCKS!A:W, 2, FALSE), ""))</f>
        <v>定穎投控</v>
      </c>
      <c r="C56" s="172" t="str">
        <f>IF(ISBLANK(A56), "", IFERROR(VLOOKUP(A56, STOCKS!A:W, 3, FALSE), ""))</f>
        <v>電子零組件業</v>
      </c>
      <c r="D56" s="172" t="str">
        <f>IF(ISBLANK(A56), "", IFERROR(VLOOKUP(A56, category!A:C, 3, FALSE), ""))</f>
        <v>PCB</v>
      </c>
      <c r="E56" s="172">
        <f>IF(ISBLANK(A56), "", IFERROR(VLOOKUP(A56, STOCKS!A:W, 4, FALSE), ""))</f>
        <v>190.5</v>
      </c>
      <c r="F56" s="172">
        <f>IF(ISBLANK(A56), "", IFERROR(VLOOKUP(A56, STOCKS!A:W, 5, FALSE), ""))</f>
        <v>-7.5</v>
      </c>
      <c r="G56" s="172">
        <f>IF(ISBLANK(A56), "", IFERROR(VLOOKUP(A56, STOCKS!A:W, 6, FALSE), ""))</f>
        <v>-3.79</v>
      </c>
      <c r="H56" s="172" t="str">
        <f>IF(ISBLANK(A56), "", IFERROR(VLOOKUP(A56, STOCKS!A:W, 7, FALSE), ""))</f>
        <v>'--++-</v>
      </c>
      <c r="I56" s="172">
        <f>IF(ISBLANK(A56), "", IFERROR(VLOOKUP(A56, STOCKS!A:W, 8, FALSE), ""))</f>
        <v>2.38</v>
      </c>
      <c r="J56" s="172">
        <f>IF(ISBLANK(A56), "", IFERROR(VLOOKUP(A56, STOCKS!A:W, 9, FALSE), ""))</f>
        <v>2</v>
      </c>
      <c r="K56" s="172">
        <f>IF(ISBLANK(A56), "", IFERROR(VLOOKUP(A56, STOCKS!A:W, 10, FALSE), ""))</f>
        <v>35373</v>
      </c>
      <c r="L56" s="172">
        <f>IF(ISBLANK(A56), "", IFERROR(VLOOKUP(A56, STOCKS!A:W, 11, FALSE), ""))</f>
        <v>12.47</v>
      </c>
      <c r="M56" s="172">
        <f>IF(ISBLANK(A56), "", IFERROR(VLOOKUP(A56, STOCKS!A:W, 12, FALSE), ""))</f>
        <v>189.4</v>
      </c>
      <c r="N56" s="172">
        <f>IF(ISBLANK(A56), "", IFERROR(VLOOKUP(A56, STOCKS!A:W, 13, FALSE), ""))</f>
        <v>188.3</v>
      </c>
      <c r="O56" s="172">
        <f>IF(ISBLANK(A56), "", IFERROR(VLOOKUP(A56, STOCKS!A:W, 14, FALSE), ""))</f>
        <v>184.1</v>
      </c>
      <c r="P56" s="172">
        <f>IF(ISBLANK(A56), "", IFERROR(VLOOKUP(A56, STOCKS!A:W, 15, FALSE), ""))</f>
        <v>-7946</v>
      </c>
      <c r="Q56" s="172" t="str">
        <f>IF(ISBLANK(A56), "", IFERROR(VLOOKUP(A56, STOCKS!A:W, 16, FALSE), ""))</f>
        <v>'--++-</v>
      </c>
      <c r="R56" s="172">
        <f>IF(ISBLANK(A56), "", IFERROR(VLOOKUP(A56, STOCKS!A:W, 17, FALSE), ""))</f>
        <v>130</v>
      </c>
      <c r="S56" s="172">
        <f>IF(ISBLANK(A56), "", IFERROR(VLOOKUP(A56, STOCKS!A:W, 18, FALSE), ""))</f>
        <v>-436</v>
      </c>
      <c r="T56" s="172">
        <f>IF(ISBLANK(A56), "", IFERROR(VLOOKUP(A56, STOCKS!A:W, 19, FALSE), ""))</f>
        <v>14214</v>
      </c>
      <c r="U56" s="172">
        <f>IF(ISBLANK(A56), "", IFERROR(VLOOKUP(A56, STOCKS!A:W, 20, FALSE), ""))</f>
        <v>40.18</v>
      </c>
      <c r="V56" s="178">
        <f>IF(ISBLANK(A56), "", IFERROR(VLOOKUP(A56, STOCKS!A:W, 21, FALSE), ""))</f>
        <v>46132</v>
      </c>
      <c r="W56" s="174" t="str">
        <f>IF(ISBLANK(A56), "", IFERROR(VLOOKUP(A56, STOCKS!A:W, 22, FALSE), ""))</f>
        <v>代子公司超穎電子電路股份有限公司公告董事會決議發行
員工認股權憑證</v>
      </c>
      <c r="X56" s="175"/>
      <c r="Y56" s="175"/>
      <c r="Z56" s="175"/>
      <c r="AA56" s="175"/>
      <c r="AB56" s="143"/>
    </row>
    <row r="57" outlineLevel="1">
      <c r="A57" s="140" t="s">
        <v>4473</v>
      </c>
      <c r="B57" s="172" t="str">
        <f>IF(ISBLANK(A57), "", IFERROR(VLOOKUP(A57, STOCKS!A:W, 2, FALSE), ""))</f>
        <v>富喬</v>
      </c>
      <c r="C57" s="172" t="str">
        <f>IF(ISBLANK(A57), "", IFERROR(VLOOKUP(A57, STOCKS!A:W, 3, FALSE), ""))</f>
        <v>電子零組件業</v>
      </c>
      <c r="D57" s="172" t="str">
        <f>IF(ISBLANK(A57), "", IFERROR(VLOOKUP(A57, category!A:C, 3, FALSE), ""))</f>
        <v>PCB-玻纖布</v>
      </c>
      <c r="E57" s="172">
        <f>IF(ISBLANK(A57), "", IFERROR(VLOOKUP(A57, STOCKS!A:W, 4, FALSE), ""))</f>
        <v>118</v>
      </c>
      <c r="F57" s="172">
        <f>IF(ISBLANK(A57), "", IFERROR(VLOOKUP(A57, STOCKS!A:W, 5, FALSE), ""))</f>
        <v>-9</v>
      </c>
      <c r="G57" s="172">
        <f>IF(ISBLANK(A57), "", IFERROR(VLOOKUP(A57, STOCKS!A:W, 6, FALSE), ""))</f>
        <v>-7.09</v>
      </c>
      <c r="H57" s="172" t="str">
        <f>IF(ISBLANK(A57), "", IFERROR(VLOOKUP(A57, STOCKS!A:W, 7, FALSE), ""))</f>
        <v>'+-++-</v>
      </c>
      <c r="I57" s="172">
        <f>IF(ISBLANK(A57), "", IFERROR(VLOOKUP(A57, STOCKS!A:W, 8, FALSE), ""))</f>
        <v>5.14</v>
      </c>
      <c r="J57" s="172">
        <f>IF(ISBLANK(A57), "", IFERROR(VLOOKUP(A57, STOCKS!A:W, 9, FALSE), ""))</f>
        <v>3</v>
      </c>
      <c r="K57" s="172">
        <f>IF(ISBLANK(A57), "", IFERROR(VLOOKUP(A57, STOCKS!A:W, 10, FALSE), ""))</f>
        <v>118516</v>
      </c>
      <c r="L57" s="172">
        <f>IF(ISBLANK(A57), "", IFERROR(VLOOKUP(A57, STOCKS!A:W, 11, FALSE), ""))</f>
        <v>20.24</v>
      </c>
      <c r="M57" s="172">
        <f>IF(ISBLANK(A57), "", IFERROR(VLOOKUP(A57, STOCKS!A:W, 12, FALSE), ""))</f>
        <v>117.4</v>
      </c>
      <c r="N57" s="172">
        <f>IF(ISBLANK(A57), "", IFERROR(VLOOKUP(A57, STOCKS!A:W, 13, FALSE), ""))</f>
        <v>114.55</v>
      </c>
      <c r="O57" s="172">
        <f>IF(ISBLANK(A57), "", IFERROR(VLOOKUP(A57, STOCKS!A:W, 14, FALSE), ""))</f>
        <v>108.17</v>
      </c>
      <c r="P57" s="172">
        <f>IF(ISBLANK(A57), "", IFERROR(VLOOKUP(A57, STOCKS!A:W, 15, FALSE), ""))</f>
        <v>-18413</v>
      </c>
      <c r="Q57" s="172" t="str">
        <f>IF(ISBLANK(A57), "", IFERROR(VLOOKUP(A57, STOCKS!A:W, 16, FALSE), ""))</f>
        <v>'--++-</v>
      </c>
      <c r="R57" s="172">
        <f>IF(ISBLANK(A57), "", IFERROR(VLOOKUP(A57, STOCKS!A:W, 17, FALSE), ""))</f>
        <v>340</v>
      </c>
      <c r="S57" s="172">
        <f>IF(ISBLANK(A57), "", IFERROR(VLOOKUP(A57, STOCKS!A:W, 18, FALSE), ""))</f>
        <v>-804</v>
      </c>
      <c r="T57" s="172">
        <f>IF(ISBLANK(A57), "", IFERROR(VLOOKUP(A57, STOCKS!A:W, 19, FALSE), ""))</f>
        <v>41354</v>
      </c>
      <c r="U57" s="172">
        <f>IF(ISBLANK(A57), "", IFERROR(VLOOKUP(A57, STOCKS!A:W, 20, FALSE), ""))</f>
        <v>34.89</v>
      </c>
      <c r="V57" s="178">
        <f>IF(ISBLANK(A57), "", IFERROR(VLOOKUP(A57, STOCKS!A:W, 21, FALSE), ""))</f>
        <v>46132</v>
      </c>
      <c r="W57" s="174" t="str">
        <f>IF(ISBLANK(A57), "", IFERROR(VLOOKUP(A57, STOCKS!A:W, 22, FALSE), ""))</f>
        <v/>
      </c>
      <c r="X57" s="175"/>
      <c r="Y57" s="175"/>
      <c r="Z57" s="175"/>
      <c r="AA57" s="175"/>
      <c r="AB57" s="143"/>
    </row>
    <row r="58">
      <c r="A58" s="176" t="s">
        <v>4633</v>
      </c>
      <c r="B58" s="177"/>
      <c r="C58" s="177"/>
      <c r="D58" s="177"/>
      <c r="E58" s="177"/>
      <c r="F58" s="177"/>
      <c r="G58" s="177"/>
      <c r="H58" s="177"/>
      <c r="I58" s="177"/>
      <c r="J58" s="177"/>
      <c r="K58" s="177"/>
      <c r="L58" s="177"/>
      <c r="M58" s="177"/>
      <c r="N58" s="177"/>
      <c r="O58" s="177"/>
      <c r="P58" s="177"/>
      <c r="Q58" s="177"/>
      <c r="R58" s="177"/>
      <c r="S58" s="177"/>
      <c r="T58" s="177"/>
      <c r="U58" s="177"/>
      <c r="V58" s="177"/>
      <c r="W58" s="177"/>
      <c r="X58" s="177"/>
      <c r="Y58" s="177"/>
      <c r="Z58" s="177"/>
      <c r="AA58" s="177"/>
      <c r="AB58" s="177"/>
    </row>
    <row r="59" outlineLevel="1">
      <c r="A59" s="140" t="s">
        <v>605</v>
      </c>
      <c r="B59" s="172" t="str">
        <f>IF(ISBLANK(A59), "", IFERROR(VLOOKUP(A59, STOCKS!A:W, 2, FALSE), ""))</f>
        <v>光寶科</v>
      </c>
      <c r="C59" s="172" t="str">
        <f>IF(ISBLANK(A59), "", IFERROR(VLOOKUP(A59, STOCKS!A:W, 3, FALSE), ""))</f>
        <v>電腦及週邊設備業</v>
      </c>
      <c r="D59" s="172" t="str">
        <f>IF(ISBLANK(A59), "", IFERROR(VLOOKUP(A59, category!A:C, 3, FALSE), ""))</f>
        <v>BBU</v>
      </c>
      <c r="E59" s="172">
        <f>IF(ISBLANK(A59), "", IFERROR(VLOOKUP(A59, STOCKS!A:W, 4, FALSE), ""))</f>
        <v>165</v>
      </c>
      <c r="F59" s="172">
        <f>IF(ISBLANK(A59), "", IFERROR(VLOOKUP(A59, STOCKS!A:W, 5, FALSE), ""))</f>
        <v>3</v>
      </c>
      <c r="G59" s="172">
        <f>IF(ISBLANK(A59), "", IFERROR(VLOOKUP(A59, STOCKS!A:W, 6, FALSE), ""))</f>
        <v>1.85</v>
      </c>
      <c r="H59" s="172" t="str">
        <f>IF(ISBLANK(A59), "", IFERROR(VLOOKUP(A59, STOCKS!A:W, 7, FALSE), ""))</f>
        <v>'+++++</v>
      </c>
      <c r="I59" s="172">
        <f>IF(ISBLANK(A59), "", IFERROR(VLOOKUP(A59, STOCKS!A:W, 8, FALSE), ""))</f>
        <v>7.29</v>
      </c>
      <c r="J59" s="172">
        <f>IF(ISBLANK(A59), "", IFERROR(VLOOKUP(A59, STOCKS!A:W, 9, FALSE), ""))</f>
        <v>1</v>
      </c>
      <c r="K59" s="172">
        <f>IF(ISBLANK(A59), "", IFERROR(VLOOKUP(A59, STOCKS!A:W, 10, FALSE), ""))</f>
        <v>30332</v>
      </c>
      <c r="L59" s="172">
        <f>IF(ISBLANK(A59), "", IFERROR(VLOOKUP(A59, STOCKS!A:W, 11, FALSE), ""))</f>
        <v>1.31</v>
      </c>
      <c r="M59" s="172">
        <f>IF(ISBLANK(A59), "", IFERROR(VLOOKUP(A59, STOCKS!A:W, 12, FALSE), ""))</f>
        <v>160.9</v>
      </c>
      <c r="N59" s="172">
        <f>IF(ISBLANK(A59), "", IFERROR(VLOOKUP(A59, STOCKS!A:W, 13, FALSE), ""))</f>
        <v>157.35</v>
      </c>
      <c r="O59" s="172">
        <f>IF(ISBLANK(A59), "", IFERROR(VLOOKUP(A59, STOCKS!A:W, 14, FALSE), ""))</f>
        <v>154.32</v>
      </c>
      <c r="P59" s="172">
        <f>IF(ISBLANK(A59), "", IFERROR(VLOOKUP(A59, STOCKS!A:W, 15, FALSE), ""))</f>
        <v>7914</v>
      </c>
      <c r="Q59" s="172" t="str">
        <f>IF(ISBLANK(A59), "", IFERROR(VLOOKUP(A59, STOCKS!A:W, 16, FALSE), ""))</f>
        <v>'+++++</v>
      </c>
      <c r="R59" s="172">
        <f>IF(ISBLANK(A59), "", IFERROR(VLOOKUP(A59, STOCKS!A:W, 17, FALSE), ""))</f>
        <v>-1339</v>
      </c>
      <c r="S59" s="172">
        <f>IF(ISBLANK(A59), "", IFERROR(VLOOKUP(A59, STOCKS!A:W, 18, FALSE), ""))</f>
        <v>-51</v>
      </c>
      <c r="T59" s="172">
        <f>IF(ISBLANK(A59), "", IFERROR(VLOOKUP(A59, STOCKS!A:W, 19, FALSE), ""))</f>
        <v>9939</v>
      </c>
      <c r="U59" s="172">
        <f>IF(ISBLANK(A59), "", IFERROR(VLOOKUP(A59, STOCKS!A:W, 20, FALSE), ""))</f>
        <v>32.77</v>
      </c>
      <c r="V59" s="178">
        <f>IF(ISBLANK(A59), "", IFERROR(VLOOKUP(A59, STOCKS!A:W, 21, FALSE), ""))</f>
        <v>46132</v>
      </c>
      <c r="W59" s="174" t="str">
        <f>IF(ISBLANK(A59), "", IFERROR(VLOOKUP(A59, STOCKS!A:W, 22, FALSE), ""))</f>
        <v>光寶科技115年第一季法人說明會</v>
      </c>
      <c r="X59" s="175"/>
      <c r="Y59" s="175"/>
      <c r="Z59" s="175"/>
      <c r="AA59" s="175"/>
      <c r="AB59" s="143"/>
    </row>
    <row r="60" outlineLevel="1">
      <c r="A60" s="140" t="s">
        <v>3924</v>
      </c>
      <c r="B60" s="172" t="str">
        <f>IF(ISBLANK(A60), "", IFERROR(VLOOKUP(A60, STOCKS!A:W, 2, FALSE), ""))</f>
        <v>台達電</v>
      </c>
      <c r="C60" s="172" t="str">
        <f>IF(ISBLANK(A60), "", IFERROR(VLOOKUP(A60, STOCKS!A:W, 3, FALSE), ""))</f>
        <v>電子零組件業</v>
      </c>
      <c r="D60" s="172" t="str">
        <f>IF(ISBLANK(A60), "", IFERROR(VLOOKUP(A60, category!A:C, 3, FALSE), ""))</f>
        <v>BBU/機器人</v>
      </c>
      <c r="E60" s="172">
        <f>IF(ISBLANK(A60), "", IFERROR(VLOOKUP(A60, STOCKS!A:W, 4, FALSE), ""))</f>
        <v>1900</v>
      </c>
      <c r="F60" s="172">
        <f>IF(ISBLANK(A60), "", IFERROR(VLOOKUP(A60, STOCKS!A:W, 5, FALSE), ""))</f>
        <v>60</v>
      </c>
      <c r="G60" s="172">
        <f>IF(ISBLANK(A60), "", IFERROR(VLOOKUP(A60, STOCKS!A:W, 6, FALSE), ""))</f>
        <v>3.26</v>
      </c>
      <c r="H60" s="172" t="str">
        <f>IF(ISBLANK(A60), "", IFERROR(VLOOKUP(A60, STOCKS!A:W, 7, FALSE), ""))</f>
        <v>'+++-+</v>
      </c>
      <c r="I60" s="172">
        <f>IF(ISBLANK(A60), "", IFERROR(VLOOKUP(A60, STOCKS!A:W, 8, FALSE), ""))</f>
        <v>8.92</v>
      </c>
      <c r="J60" s="172">
        <f>IF(ISBLANK(A60), "", IFERROR(VLOOKUP(A60, STOCKS!A:W, 9, FALSE), ""))</f>
        <v>2</v>
      </c>
      <c r="K60" s="172">
        <f>IF(ISBLANK(A60), "", IFERROR(VLOOKUP(A60, STOCKS!A:W, 10, FALSE), ""))</f>
        <v>12064</v>
      </c>
      <c r="L60" s="172">
        <f>IF(ISBLANK(A60), "", IFERROR(VLOOKUP(A60, STOCKS!A:W, 11, FALSE), ""))</f>
        <v>0.46</v>
      </c>
      <c r="M60" s="172">
        <f>IF(ISBLANK(A60), "", IFERROR(VLOOKUP(A60, STOCKS!A:W, 12, FALSE), ""))</f>
        <v>1824</v>
      </c>
      <c r="N60" s="172">
        <f>IF(ISBLANK(A60), "", IFERROR(VLOOKUP(A60, STOCKS!A:W, 13, FALSE), ""))</f>
        <v>1742</v>
      </c>
      <c r="O60" s="172">
        <f>IF(ISBLANK(A60), "", IFERROR(VLOOKUP(A60, STOCKS!A:W, 14, FALSE), ""))</f>
        <v>1603.25</v>
      </c>
      <c r="P60" s="172">
        <f>IF(ISBLANK(A60), "", IFERROR(VLOOKUP(A60, STOCKS!A:W, 15, FALSE), ""))</f>
        <v>444</v>
      </c>
      <c r="Q60" s="172" t="str">
        <f>IF(ISBLANK(A60), "", IFERROR(VLOOKUP(A60, STOCKS!A:W, 16, FALSE), ""))</f>
        <v>'-++-+</v>
      </c>
      <c r="R60" s="172">
        <f>IF(ISBLANK(A60), "", IFERROR(VLOOKUP(A60, STOCKS!A:W, 17, FALSE), ""))</f>
        <v>25</v>
      </c>
      <c r="S60" s="172">
        <f>IF(ISBLANK(A60), "", IFERROR(VLOOKUP(A60, STOCKS!A:W, 18, FALSE), ""))</f>
        <v>18</v>
      </c>
      <c r="T60" s="172">
        <f>IF(ISBLANK(A60), "", IFERROR(VLOOKUP(A60, STOCKS!A:W, 19, FALSE), ""))</f>
        <v>3542</v>
      </c>
      <c r="U60" s="172">
        <f>IF(ISBLANK(A60), "", IFERROR(VLOOKUP(A60, STOCKS!A:W, 20, FALSE), ""))</f>
        <v>29.36</v>
      </c>
      <c r="V60" s="178">
        <f>IF(ISBLANK(A60), "", IFERROR(VLOOKUP(A60, STOCKS!A:W, 21, FALSE), ""))</f>
        <v>46132</v>
      </c>
      <c r="W60" s="174" t="str">
        <f>IF(ISBLANK(A60), "", IFERROR(VLOOKUP(A60, STOCKS!A:W, 22, FALSE), ""))</f>
        <v/>
      </c>
      <c r="X60" s="175"/>
      <c r="Y60" s="175"/>
      <c r="Z60" s="175"/>
      <c r="AA60" s="175"/>
      <c r="AB60" s="143"/>
    </row>
    <row r="61" outlineLevel="1">
      <c r="A61" s="140" t="s">
        <v>1428</v>
      </c>
      <c r="B61" s="172" t="str">
        <f>IF(ISBLANK(A61), "", IFERROR(VLOOKUP(A61, STOCKS!A:W, 2, FALSE), ""))</f>
        <v>順達</v>
      </c>
      <c r="C61" s="172" t="str">
        <f>IF(ISBLANK(A61), "", IFERROR(VLOOKUP(A61, STOCKS!A:W, 3, FALSE), ""))</f>
        <v>電腦及週邊設備業</v>
      </c>
      <c r="D61" s="172" t="str">
        <f>IF(ISBLANK(A61), "", IFERROR(VLOOKUP(A61, category!A:C, 3, FALSE), ""))</f>
        <v>BBU</v>
      </c>
      <c r="E61" s="172">
        <f>IF(ISBLANK(A61), "", IFERROR(VLOOKUP(A61, STOCKS!A:W, 4, FALSE), ""))</f>
        <v>369</v>
      </c>
      <c r="F61" s="172">
        <f>IF(ISBLANK(A61), "", IFERROR(VLOOKUP(A61, STOCKS!A:W, 5, FALSE), ""))</f>
        <v>10</v>
      </c>
      <c r="G61" s="172">
        <f>IF(ISBLANK(A61), "", IFERROR(VLOOKUP(A61, STOCKS!A:W, 6, FALSE), ""))</f>
        <v>2.79</v>
      </c>
      <c r="H61" s="172" t="str">
        <f>IF(ISBLANK(A61), "", IFERROR(VLOOKUP(A61, STOCKS!A:W, 7, FALSE), ""))</f>
        <v>'--+++</v>
      </c>
      <c r="I61" s="172">
        <f>IF(ISBLANK(A61), "", IFERROR(VLOOKUP(A61, STOCKS!A:W, 8, FALSE), ""))</f>
        <v>2.73</v>
      </c>
      <c r="J61" s="172">
        <f>IF(ISBLANK(A61), "", IFERROR(VLOOKUP(A61, STOCKS!A:W, 9, FALSE), ""))</f>
        <v>1</v>
      </c>
      <c r="K61" s="172">
        <f>IF(ISBLANK(A61), "", IFERROR(VLOOKUP(A61, STOCKS!A:W, 10, FALSE), ""))</f>
        <v>10305</v>
      </c>
      <c r="L61" s="172">
        <f>IF(ISBLANK(A61), "", IFERROR(VLOOKUP(A61, STOCKS!A:W, 11, FALSE), ""))</f>
        <v>6.67</v>
      </c>
      <c r="M61" s="172">
        <f>IF(ISBLANK(A61), "", IFERROR(VLOOKUP(A61, STOCKS!A:W, 12, FALSE), ""))</f>
        <v>354.9</v>
      </c>
      <c r="N61" s="172">
        <f>IF(ISBLANK(A61), "", IFERROR(VLOOKUP(A61, STOCKS!A:W, 13, FALSE), ""))</f>
        <v>361.1</v>
      </c>
      <c r="O61" s="172">
        <f>IF(ISBLANK(A61), "", IFERROR(VLOOKUP(A61, STOCKS!A:W, 14, FALSE), ""))</f>
        <v>350.55</v>
      </c>
      <c r="P61" s="172">
        <f>IF(ISBLANK(A61), "", IFERROR(VLOOKUP(A61, STOCKS!A:W, 15, FALSE), ""))</f>
        <v>-1080</v>
      </c>
      <c r="Q61" s="172" t="str">
        <f>IF(ISBLANK(A61), "", IFERROR(VLOOKUP(A61, STOCKS!A:W, 16, FALSE), ""))</f>
        <v>'---+-</v>
      </c>
      <c r="R61" s="172">
        <f>IF(ISBLANK(A61), "", IFERROR(VLOOKUP(A61, STOCKS!A:W, 17, FALSE), ""))</f>
        <v>186</v>
      </c>
      <c r="S61" s="172">
        <f>IF(ISBLANK(A61), "", IFERROR(VLOOKUP(A61, STOCKS!A:W, 18, FALSE), ""))</f>
        <v>93</v>
      </c>
      <c r="T61" s="172">
        <f>IF(ISBLANK(A61), "", IFERROR(VLOOKUP(A61, STOCKS!A:W, 19, FALSE), ""))</f>
        <v>5399</v>
      </c>
      <c r="U61" s="172">
        <f>IF(ISBLANK(A61), "", IFERROR(VLOOKUP(A61, STOCKS!A:W, 20, FALSE), ""))</f>
        <v>52.39</v>
      </c>
      <c r="V61" s="178">
        <f>IF(ISBLANK(A61), "", IFERROR(VLOOKUP(A61, STOCKS!A:W, 21, FALSE), ""))</f>
        <v>46132</v>
      </c>
      <c r="W61" s="174" t="str">
        <f>IF(ISBLANK(A61), "", IFERROR(VLOOKUP(A61, STOCKS!A:W, 22, FALSE), ""))</f>
        <v/>
      </c>
      <c r="X61" s="175"/>
      <c r="Y61" s="175"/>
      <c r="Z61" s="175"/>
      <c r="AA61" s="175"/>
      <c r="AB61" s="143"/>
    </row>
    <row r="62" outlineLevel="1">
      <c r="A62" s="140" t="s">
        <v>3532</v>
      </c>
      <c r="B62" s="172" t="str">
        <f>IF(ISBLANK(A62), "", IFERROR(VLOOKUP(A62, STOCKS!A:W, 2, FALSE), ""))</f>
        <v>加百裕</v>
      </c>
      <c r="C62" s="172" t="str">
        <f>IF(ISBLANK(A62), "", IFERROR(VLOOKUP(A62, STOCKS!A:W, 3, FALSE), ""))</f>
        <v>電腦及週邊設備業</v>
      </c>
      <c r="D62" s="172" t="str">
        <f>IF(ISBLANK(A62), "", IFERROR(VLOOKUP(A62, category!A:C, 3, FALSE), ""))</f>
        <v>BBU</v>
      </c>
      <c r="E62" s="172">
        <f>IF(ISBLANK(A62), "", IFERROR(VLOOKUP(A62, STOCKS!A:W, 4, FALSE), ""))</f>
        <v>33.8</v>
      </c>
      <c r="F62" s="172">
        <f>IF(ISBLANK(A62), "", IFERROR(VLOOKUP(A62, STOCKS!A:W, 5, FALSE), ""))</f>
        <v>0.65</v>
      </c>
      <c r="G62" s="172">
        <f>IF(ISBLANK(A62), "", IFERROR(VLOOKUP(A62, STOCKS!A:W, 6, FALSE), ""))</f>
        <v>1.96</v>
      </c>
      <c r="H62" s="172" t="str">
        <f>IF(ISBLANK(A62), "", IFERROR(VLOOKUP(A62, STOCKS!A:W, 7, FALSE), ""))</f>
        <v>'+++++</v>
      </c>
      <c r="I62" s="172">
        <f>IF(ISBLANK(A62), "", IFERROR(VLOOKUP(A62, STOCKS!A:W, 8, FALSE), ""))</f>
        <v>5.19</v>
      </c>
      <c r="J62" s="172">
        <f>IF(ISBLANK(A62), "", IFERROR(VLOOKUP(A62, STOCKS!A:W, 9, FALSE), ""))</f>
        <v>0</v>
      </c>
      <c r="K62" s="172">
        <f>IF(ISBLANK(A62), "", IFERROR(VLOOKUP(A62, STOCKS!A:W, 10, FALSE), ""))</f>
        <v>1166</v>
      </c>
      <c r="L62" s="172">
        <f>IF(ISBLANK(A62), "", IFERROR(VLOOKUP(A62, STOCKS!A:W, 11, FALSE), ""))</f>
        <v>1.17</v>
      </c>
      <c r="M62" s="172">
        <f>IF(ISBLANK(A62), "", IFERROR(VLOOKUP(A62, STOCKS!A:W, 12, FALSE), ""))</f>
        <v>32.91</v>
      </c>
      <c r="N62" s="172">
        <f>IF(ISBLANK(A62), "", IFERROR(VLOOKUP(A62, STOCKS!A:W, 13, FALSE), ""))</f>
        <v>32.64</v>
      </c>
      <c r="O62" s="172">
        <f>IF(ISBLANK(A62), "", IFERROR(VLOOKUP(A62, STOCKS!A:W, 14, FALSE), ""))</f>
        <v>33.48</v>
      </c>
      <c r="P62" s="172">
        <f>IF(ISBLANK(A62), "", IFERROR(VLOOKUP(A62, STOCKS!A:W, 15, FALSE), ""))</f>
        <v>212</v>
      </c>
      <c r="Q62" s="172" t="str">
        <f>IF(ISBLANK(A62), "", IFERROR(VLOOKUP(A62, STOCKS!A:W, 16, FALSE), ""))</f>
        <v>'---++</v>
      </c>
      <c r="R62" s="172">
        <f>IF(ISBLANK(A62), "", IFERROR(VLOOKUP(A62, STOCKS!A:W, 17, FALSE), ""))</f>
        <v>0</v>
      </c>
      <c r="S62" s="172">
        <f>IF(ISBLANK(A62), "", IFERROR(VLOOKUP(A62, STOCKS!A:W, 18, FALSE), ""))</f>
        <v>-1</v>
      </c>
      <c r="T62" s="172">
        <f>IF(ISBLANK(A62), "", IFERROR(VLOOKUP(A62, STOCKS!A:W, 19, FALSE), ""))</f>
        <v>282</v>
      </c>
      <c r="U62" s="172">
        <f>IF(ISBLANK(A62), "", IFERROR(VLOOKUP(A62, STOCKS!A:W, 20, FALSE), ""))</f>
        <v>24.19</v>
      </c>
      <c r="V62" s="178">
        <f>IF(ISBLANK(A62), "", IFERROR(VLOOKUP(A62, STOCKS!A:W, 21, FALSE), ""))</f>
        <v>46132</v>
      </c>
      <c r="W62" s="174" t="str">
        <f>IF(ISBLANK(A62), "", IFERROR(VLOOKUP(A62, STOCKS!A:W, 22, FALSE), ""))</f>
        <v/>
      </c>
      <c r="X62" s="175"/>
      <c r="Y62" s="175"/>
      <c r="Z62" s="175"/>
      <c r="AA62" s="175"/>
      <c r="AB62" s="143"/>
    </row>
    <row r="63" outlineLevel="1">
      <c r="A63" s="140" t="s">
        <v>4046</v>
      </c>
      <c r="B63" s="172" t="str">
        <f>IF(ISBLANK(A63), "", IFERROR(VLOOKUP(A63, STOCKS!A:W, 2, FALSE), ""))</f>
        <v>新盛力</v>
      </c>
      <c r="C63" s="172" t="str">
        <f>IF(ISBLANK(A63), "", IFERROR(VLOOKUP(A63, STOCKS!A:W, 3, FALSE), ""))</f>
        <v>電腦及週邊設備業</v>
      </c>
      <c r="D63" s="172" t="str">
        <f>IF(ISBLANK(A63), "", IFERROR(VLOOKUP(A63, category!A:C, 3, FALSE), ""))</f>
        <v>BBU</v>
      </c>
      <c r="E63" s="172">
        <f>IF(ISBLANK(A63), "", IFERROR(VLOOKUP(A63, STOCKS!A:W, 4, FALSE), ""))</f>
        <v>142.5</v>
      </c>
      <c r="F63" s="172">
        <f>IF(ISBLANK(A63), "", IFERROR(VLOOKUP(A63, STOCKS!A:W, 5, FALSE), ""))</f>
        <v>-2.5</v>
      </c>
      <c r="G63" s="172">
        <f>IF(ISBLANK(A63), "", IFERROR(VLOOKUP(A63, STOCKS!A:W, 6, FALSE), ""))</f>
        <v>-1.72</v>
      </c>
      <c r="H63" s="172" t="str">
        <f>IF(ISBLANK(A63), "", IFERROR(VLOOKUP(A63, STOCKS!A:W, 7, FALSE), ""))</f>
        <v>'--++-</v>
      </c>
      <c r="I63" s="172">
        <f>IF(ISBLANK(A63), "", IFERROR(VLOOKUP(A63, STOCKS!A:W, 8, FALSE), ""))</f>
        <v>1.5</v>
      </c>
      <c r="J63" s="172">
        <f>IF(ISBLANK(A63), "", IFERROR(VLOOKUP(A63, STOCKS!A:W, 9, FALSE), ""))</f>
        <v>1</v>
      </c>
      <c r="K63" s="172">
        <f>IF(ISBLANK(A63), "", IFERROR(VLOOKUP(A63, STOCKS!A:W, 10, FALSE), ""))</f>
        <v>6498</v>
      </c>
      <c r="L63" s="172">
        <f>IF(ISBLANK(A63), "", IFERROR(VLOOKUP(A63, STOCKS!A:W, 11, FALSE), ""))</f>
        <v>9.91</v>
      </c>
      <c r="M63" s="172">
        <f>IF(ISBLANK(A63), "", IFERROR(VLOOKUP(A63, STOCKS!A:W, 12, FALSE), ""))</f>
        <v>141.1</v>
      </c>
      <c r="N63" s="172">
        <f>IF(ISBLANK(A63), "", IFERROR(VLOOKUP(A63, STOCKS!A:W, 13, FALSE), ""))</f>
        <v>138.1</v>
      </c>
      <c r="O63" s="172">
        <f>IF(ISBLANK(A63), "", IFERROR(VLOOKUP(A63, STOCKS!A:W, 14, FALSE), ""))</f>
        <v>138.78</v>
      </c>
      <c r="P63" s="172">
        <f>IF(ISBLANK(A63), "", IFERROR(VLOOKUP(A63, STOCKS!A:W, 15, FALSE), ""))</f>
        <v>-538</v>
      </c>
      <c r="Q63" s="172" t="str">
        <f>IF(ISBLANK(A63), "", IFERROR(VLOOKUP(A63, STOCKS!A:W, 16, FALSE), ""))</f>
        <v>'---+-</v>
      </c>
      <c r="R63" s="172">
        <f>IF(ISBLANK(A63), "", IFERROR(VLOOKUP(A63, STOCKS!A:W, 17, FALSE), ""))</f>
        <v>0</v>
      </c>
      <c r="S63" s="172">
        <f>IF(ISBLANK(A63), "", IFERROR(VLOOKUP(A63, STOCKS!A:W, 18, FALSE), ""))</f>
        <v>43</v>
      </c>
      <c r="T63" s="172">
        <f>IF(ISBLANK(A63), "", IFERROR(VLOOKUP(A63, STOCKS!A:W, 19, FALSE), ""))</f>
        <v>3176</v>
      </c>
      <c r="U63" s="172">
        <f>IF(ISBLANK(A63), "", IFERROR(VLOOKUP(A63, STOCKS!A:W, 20, FALSE), ""))</f>
        <v>48.88</v>
      </c>
      <c r="V63" s="178">
        <f>IF(ISBLANK(A63), "", IFERROR(VLOOKUP(A63, STOCKS!A:W, 21, FALSE), ""))</f>
        <v>46132</v>
      </c>
      <c r="W63" s="174" t="str">
        <f>IF(ISBLANK(A63), "", IFERROR(VLOOKUP(A63, STOCKS!A:W, 22, FALSE), ""))</f>
        <v/>
      </c>
      <c r="X63" s="175"/>
      <c r="Y63" s="175"/>
      <c r="Z63" s="175"/>
      <c r="AA63" s="175"/>
      <c r="AB63" s="143"/>
    </row>
    <row r="64" outlineLevel="1">
      <c r="A64" s="140" t="s">
        <v>1359</v>
      </c>
      <c r="B64" s="172" t="str">
        <f>IF(ISBLANK(A64), "", IFERROR(VLOOKUP(A64, STOCKS!A:W, 2, FALSE), ""))</f>
        <v>興能高</v>
      </c>
      <c r="C64" s="172" t="str">
        <f>IF(ISBLANK(A64), "", IFERROR(VLOOKUP(A64, STOCKS!A:W, 3, FALSE), ""))</f>
        <v>其他電子業</v>
      </c>
      <c r="D64" s="172" t="str">
        <f>IF(ISBLANK(A64), "", IFERROR(VLOOKUP(A64, category!A:C, 3, FALSE), ""))</f>
        <v>BBU</v>
      </c>
      <c r="E64" s="172">
        <f>IF(ISBLANK(A64), "", IFERROR(VLOOKUP(A64, STOCKS!A:W, 4, FALSE), ""))</f>
        <v>30.35</v>
      </c>
      <c r="F64" s="172">
        <f>IF(ISBLANK(A64), "", IFERROR(VLOOKUP(A64, STOCKS!A:W, 5, FALSE), ""))</f>
        <v>0.35</v>
      </c>
      <c r="G64" s="172">
        <f>IF(ISBLANK(A64), "", IFERROR(VLOOKUP(A64, STOCKS!A:W, 6, FALSE), ""))</f>
        <v>1.17</v>
      </c>
      <c r="H64" s="172" t="str">
        <f>IF(ISBLANK(A64), "", IFERROR(VLOOKUP(A64, STOCKS!A:W, 7, FALSE), ""))</f>
        <v>'+++++</v>
      </c>
      <c r="I64" s="172">
        <f>IF(ISBLANK(A64), "", IFERROR(VLOOKUP(A64, STOCKS!A:W, 8, FALSE), ""))</f>
        <v>5.46</v>
      </c>
      <c r="J64" s="172">
        <f>IF(ISBLANK(A64), "", IFERROR(VLOOKUP(A64, STOCKS!A:W, 9, FALSE), ""))</f>
        <v>0</v>
      </c>
      <c r="K64" s="172">
        <f>IF(ISBLANK(A64), "", IFERROR(VLOOKUP(A64, STOCKS!A:W, 10, FALSE), ""))</f>
        <v>520</v>
      </c>
      <c r="L64" s="172">
        <f>IF(ISBLANK(A64), "", IFERROR(VLOOKUP(A64, STOCKS!A:W, 11, FALSE), ""))</f>
        <v>0.55</v>
      </c>
      <c r="M64" s="172">
        <f>IF(ISBLANK(A64), "", IFERROR(VLOOKUP(A64, STOCKS!A:W, 12, FALSE), ""))</f>
        <v>29.73</v>
      </c>
      <c r="N64" s="172">
        <f>IF(ISBLANK(A64), "", IFERROR(VLOOKUP(A64, STOCKS!A:W, 13, FALSE), ""))</f>
        <v>28.66</v>
      </c>
      <c r="O64" s="172">
        <f>IF(ISBLANK(A64), "", IFERROR(VLOOKUP(A64, STOCKS!A:W, 14, FALSE), ""))</f>
        <v>28.66</v>
      </c>
      <c r="P64" s="172">
        <f>IF(ISBLANK(A64), "", IFERROR(VLOOKUP(A64, STOCKS!A:W, 15, FALSE), ""))</f>
        <v>141</v>
      </c>
      <c r="Q64" s="172" t="str">
        <f>IF(ISBLANK(A64), "", IFERROR(VLOOKUP(A64, STOCKS!A:W, 16, FALSE), ""))</f>
        <v>'-++++</v>
      </c>
      <c r="R64" s="172">
        <f>IF(ISBLANK(A64), "", IFERROR(VLOOKUP(A64, STOCKS!A:W, 17, FALSE), ""))</f>
        <v>0</v>
      </c>
      <c r="S64" s="172">
        <f>IF(ISBLANK(A64), "", IFERROR(VLOOKUP(A64, STOCKS!A:W, 18, FALSE), ""))</f>
        <v>0</v>
      </c>
      <c r="T64" s="172">
        <f>IF(ISBLANK(A64), "", IFERROR(VLOOKUP(A64, STOCKS!A:W, 19, FALSE), ""))</f>
        <v>123</v>
      </c>
      <c r="U64" s="172">
        <f>IF(ISBLANK(A64), "", IFERROR(VLOOKUP(A64, STOCKS!A:W, 20, FALSE), ""))</f>
        <v>23.65</v>
      </c>
      <c r="V64" s="178">
        <f>IF(ISBLANK(A64), "", IFERROR(VLOOKUP(A64, STOCKS!A:W, 21, FALSE), ""))</f>
        <v>46132</v>
      </c>
      <c r="W64" s="174" t="str">
        <f>IF(ISBLANK(A64), "", IFERROR(VLOOKUP(A64, STOCKS!A:W, 22, FALSE), ""))</f>
        <v/>
      </c>
      <c r="X64" s="175"/>
      <c r="Y64" s="175"/>
      <c r="Z64" s="175"/>
      <c r="AA64" s="175"/>
      <c r="AB64" s="143"/>
    </row>
    <row r="65" outlineLevel="1">
      <c r="A65" s="140" t="s">
        <v>1923</v>
      </c>
      <c r="B65" s="172" t="str">
        <f>IF(ISBLANK(A65), "", IFERROR(VLOOKUP(A65, STOCKS!A:W, 2, FALSE), ""))</f>
        <v>AES-KY</v>
      </c>
      <c r="C65" s="172" t="str">
        <f>IF(ISBLANK(A65), "", IFERROR(VLOOKUP(A65, STOCKS!A:W, 3, FALSE), ""))</f>
        <v>電子零組件業</v>
      </c>
      <c r="D65" s="172" t="str">
        <f>IF(ISBLANK(A65), "", IFERROR(VLOOKUP(A65, category!A:C, 3, FALSE), ""))</f>
        <v>BBU</v>
      </c>
      <c r="E65" s="172">
        <f>IF(ISBLANK(A65), "", IFERROR(VLOOKUP(A65, STOCKS!A:W, 4, FALSE), ""))</f>
        <v>1010</v>
      </c>
      <c r="F65" s="172">
        <f>IF(ISBLANK(A65), "", IFERROR(VLOOKUP(A65, STOCKS!A:W, 5, FALSE), ""))</f>
        <v>-30</v>
      </c>
      <c r="G65" s="172">
        <f>IF(ISBLANK(A65), "", IFERROR(VLOOKUP(A65, STOCKS!A:W, 6, FALSE), ""))</f>
        <v>-2.88</v>
      </c>
      <c r="H65" s="172" t="str">
        <f>IF(ISBLANK(A65), "", IFERROR(VLOOKUP(A65, STOCKS!A:W, 7, FALSE), ""))</f>
        <v>'-+++-</v>
      </c>
      <c r="I65" s="172">
        <f>IF(ISBLANK(A65), "", IFERROR(VLOOKUP(A65, STOCKS!A:W, 8, FALSE), ""))</f>
        <v>2.45</v>
      </c>
      <c r="J65" s="172">
        <f>IF(ISBLANK(A65), "", IFERROR(VLOOKUP(A65, STOCKS!A:W, 9, FALSE), ""))</f>
        <v>1</v>
      </c>
      <c r="K65" s="172">
        <f>IF(ISBLANK(A65), "", IFERROR(VLOOKUP(A65, STOCKS!A:W, 10, FALSE), ""))</f>
        <v>1275</v>
      </c>
      <c r="L65" s="172">
        <f>IF(ISBLANK(A65), "", IFERROR(VLOOKUP(A65, STOCKS!A:W, 11, FALSE), ""))</f>
        <v>1.49</v>
      </c>
      <c r="M65" s="172">
        <f>IF(ISBLANK(A65), "", IFERROR(VLOOKUP(A65, STOCKS!A:W, 12, FALSE), ""))</f>
        <v>1004.8</v>
      </c>
      <c r="N65" s="172">
        <f>IF(ISBLANK(A65), "", IFERROR(VLOOKUP(A65, STOCKS!A:W, 13, FALSE), ""))</f>
        <v>994.4</v>
      </c>
      <c r="O65" s="172">
        <f>IF(ISBLANK(A65), "", IFERROR(VLOOKUP(A65, STOCKS!A:W, 14, FALSE), ""))</f>
        <v>1020.7</v>
      </c>
      <c r="P65" s="172">
        <f>IF(ISBLANK(A65), "", IFERROR(VLOOKUP(A65, STOCKS!A:W, 15, FALSE), ""))</f>
        <v>-75</v>
      </c>
      <c r="Q65" s="172" t="str">
        <f>IF(ISBLANK(A65), "", IFERROR(VLOOKUP(A65, STOCKS!A:W, 16, FALSE), ""))</f>
        <v>'-+---</v>
      </c>
      <c r="R65" s="172">
        <f>IF(ISBLANK(A65), "", IFERROR(VLOOKUP(A65, STOCKS!A:W, 17, FALSE), ""))</f>
        <v>-137</v>
      </c>
      <c r="S65" s="172">
        <f>IF(ISBLANK(A65), "", IFERROR(VLOOKUP(A65, STOCKS!A:W, 18, FALSE), ""))</f>
        <v>0</v>
      </c>
      <c r="T65" s="172">
        <f>IF(ISBLANK(A65), "", IFERROR(VLOOKUP(A65, STOCKS!A:W, 19, FALSE), ""))</f>
        <v>571</v>
      </c>
      <c r="U65" s="172">
        <f>IF(ISBLANK(A65), "", IFERROR(VLOOKUP(A65, STOCKS!A:W, 20, FALSE), ""))</f>
        <v>44.78</v>
      </c>
      <c r="V65" s="178">
        <f>IF(ISBLANK(A65), "", IFERROR(VLOOKUP(A65, STOCKS!A:W, 21, FALSE), ""))</f>
        <v>46132</v>
      </c>
      <c r="W65" s="174" t="str">
        <f>IF(ISBLANK(A65), "", IFERROR(VLOOKUP(A65, STOCKS!A:W, 22, FALSE), ""))</f>
        <v/>
      </c>
      <c r="X65" s="175"/>
      <c r="Y65" s="175"/>
      <c r="Z65" s="175"/>
      <c r="AA65" s="175"/>
      <c r="AB65" s="143"/>
    </row>
    <row r="66" outlineLevel="1">
      <c r="A66" s="140" t="s">
        <v>4333</v>
      </c>
      <c r="B66" s="172" t="str">
        <f>IF(ISBLANK(A66), "", IFERROR(VLOOKUP(A66, STOCKS!A:W, 2, FALSE), ""))</f>
        <v>錸德</v>
      </c>
      <c r="C66" s="172" t="str">
        <f>IF(ISBLANK(A66), "", IFERROR(VLOOKUP(A66, STOCKS!A:W, 3, FALSE), ""))</f>
        <v>光電業</v>
      </c>
      <c r="D66" s="172" t="str">
        <f>IF(ISBLANK(A66), "", IFERROR(VLOOKUP(A66, category!A:C, 3, FALSE), ""))</f>
        <v>BBU</v>
      </c>
      <c r="E66" s="172">
        <f>IF(ISBLANK(A66), "", IFERROR(VLOOKUP(A66, STOCKS!A:W, 4, FALSE), ""))</f>
        <v>13.55</v>
      </c>
      <c r="F66" s="172">
        <f>IF(ISBLANK(A66), "", IFERROR(VLOOKUP(A66, STOCKS!A:W, 5, FALSE), ""))</f>
        <v>-0.2</v>
      </c>
      <c r="G66" s="172">
        <f>IF(ISBLANK(A66), "", IFERROR(VLOOKUP(A66, STOCKS!A:W, 6, FALSE), ""))</f>
        <v>-1.45</v>
      </c>
      <c r="H66" s="172" t="str">
        <f>IF(ISBLANK(A66), "", IFERROR(VLOOKUP(A66, STOCKS!A:W, 7, FALSE), ""))</f>
        <v>'+++--</v>
      </c>
      <c r="I66" s="172">
        <f>IF(ISBLANK(A66), "", IFERROR(VLOOKUP(A66, STOCKS!A:W, 8, FALSE), ""))</f>
        <v>1.25</v>
      </c>
      <c r="J66" s="172">
        <f>IF(ISBLANK(A66), "", IFERROR(VLOOKUP(A66, STOCKS!A:W, 9, FALSE), ""))</f>
        <v>1</v>
      </c>
      <c r="K66" s="172">
        <f>IF(ISBLANK(A66), "", IFERROR(VLOOKUP(A66, STOCKS!A:W, 10, FALSE), ""))</f>
        <v>4238</v>
      </c>
      <c r="L66" s="172">
        <f>IF(ISBLANK(A66), "", IFERROR(VLOOKUP(A66, STOCKS!A:W, 11, FALSE), ""))</f>
        <v>0.61</v>
      </c>
      <c r="M66" s="172">
        <f>IF(ISBLANK(A66), "", IFERROR(VLOOKUP(A66, STOCKS!A:W, 12, FALSE), ""))</f>
        <v>13.71</v>
      </c>
      <c r="N66" s="172">
        <f>IF(ISBLANK(A66), "", IFERROR(VLOOKUP(A66, STOCKS!A:W, 13, FALSE), ""))</f>
        <v>13.44</v>
      </c>
      <c r="O66" s="172">
        <f>IF(ISBLANK(A66), "", IFERROR(VLOOKUP(A66, STOCKS!A:W, 14, FALSE), ""))</f>
        <v>13.57</v>
      </c>
      <c r="P66" s="172">
        <f>IF(ISBLANK(A66), "", IFERROR(VLOOKUP(A66, STOCKS!A:W, 15, FALSE), ""))</f>
        <v>-97</v>
      </c>
      <c r="Q66" s="172" t="str">
        <f>IF(ISBLANK(A66), "", IFERROR(VLOOKUP(A66, STOCKS!A:W, 16, FALSE), ""))</f>
        <v>'++++-</v>
      </c>
      <c r="R66" s="172">
        <f>IF(ISBLANK(A66), "", IFERROR(VLOOKUP(A66, STOCKS!A:W, 17, FALSE), ""))</f>
        <v>0</v>
      </c>
      <c r="S66" s="172">
        <f>IF(ISBLANK(A66), "", IFERROR(VLOOKUP(A66, STOCKS!A:W, 18, FALSE), ""))</f>
        <v>-88</v>
      </c>
      <c r="T66" s="172">
        <f>IF(ISBLANK(A66), "", IFERROR(VLOOKUP(A66, STOCKS!A:W, 19, FALSE), ""))</f>
        <v>0</v>
      </c>
      <c r="U66" s="172">
        <f>IF(ISBLANK(A66), "", IFERROR(VLOOKUP(A66, STOCKS!A:W, 20, FALSE), ""))</f>
        <v>0</v>
      </c>
      <c r="V66" s="178">
        <f>IF(ISBLANK(A66), "", IFERROR(VLOOKUP(A66, STOCKS!A:W, 21, FALSE), ""))</f>
        <v>46132</v>
      </c>
      <c r="W66" s="174" t="str">
        <f>IF(ISBLANK(A66), "", IFERROR(VLOOKUP(A66, STOCKS!A:W, 22, FALSE), ""))</f>
        <v/>
      </c>
      <c r="X66" s="175"/>
      <c r="Y66" s="175"/>
      <c r="Z66" s="175"/>
      <c r="AA66" s="175"/>
      <c r="AB66" s="143"/>
    </row>
    <row r="67" outlineLevel="1">
      <c r="A67" s="140" t="s">
        <v>4113</v>
      </c>
      <c r="B67" s="172" t="str">
        <f>IF(ISBLANK(A67), "", IFERROR(VLOOKUP(A67, STOCKS!A:W, 2, FALSE), ""))</f>
        <v>系統電</v>
      </c>
      <c r="C67" s="172" t="str">
        <f>IF(ISBLANK(A67), "", IFERROR(VLOOKUP(A67, STOCKS!A:W, 3, FALSE), ""))</f>
        <v>電子零組件業</v>
      </c>
      <c r="D67" s="172" t="str">
        <f>IF(ISBLANK(A67), "", IFERROR(VLOOKUP(A67, category!A:C, 3, FALSE), ""))</f>
        <v>BBU</v>
      </c>
      <c r="E67" s="172">
        <f>IF(ISBLANK(A67), "", IFERROR(VLOOKUP(A67, STOCKS!A:W, 4, FALSE), ""))</f>
        <v>60.2</v>
      </c>
      <c r="F67" s="172">
        <f>IF(ISBLANK(A67), "", IFERROR(VLOOKUP(A67, STOCKS!A:W, 5, FALSE), ""))</f>
        <v>1.4</v>
      </c>
      <c r="G67" s="172">
        <f>IF(ISBLANK(A67), "", IFERROR(VLOOKUP(A67, STOCKS!A:W, 6, FALSE), ""))</f>
        <v>2.38</v>
      </c>
      <c r="H67" s="172" t="str">
        <f>IF(ISBLANK(A67), "", IFERROR(VLOOKUP(A67, STOCKS!A:W, 7, FALSE), ""))</f>
        <v>'+++-+</v>
      </c>
      <c r="I67" s="172">
        <f>IF(ISBLANK(A67), "", IFERROR(VLOOKUP(A67, STOCKS!A:W, 8, FALSE), ""))</f>
        <v>6.95</v>
      </c>
      <c r="J67" s="172">
        <f>IF(ISBLANK(A67), "", IFERROR(VLOOKUP(A67, STOCKS!A:W, 9, FALSE), ""))</f>
        <v>0</v>
      </c>
      <c r="K67" s="172">
        <f>IF(ISBLANK(A67), "", IFERROR(VLOOKUP(A67, STOCKS!A:W, 10, FALSE), ""))</f>
        <v>5360</v>
      </c>
      <c r="L67" s="172">
        <f>IF(ISBLANK(A67), "", IFERROR(VLOOKUP(A67, STOCKS!A:W, 11, FALSE), ""))</f>
        <v>2.33</v>
      </c>
      <c r="M67" s="172">
        <f>IF(ISBLANK(A67), "", IFERROR(VLOOKUP(A67, STOCKS!A:W, 12, FALSE), ""))</f>
        <v>58.64</v>
      </c>
      <c r="N67" s="172">
        <f>IF(ISBLANK(A67), "", IFERROR(VLOOKUP(A67, STOCKS!A:W, 13, FALSE), ""))</f>
        <v>57.52</v>
      </c>
      <c r="O67" s="172">
        <f>IF(ISBLANK(A67), "", IFERROR(VLOOKUP(A67, STOCKS!A:W, 14, FALSE), ""))</f>
        <v>58.28</v>
      </c>
      <c r="P67" s="172">
        <f>IF(ISBLANK(A67), "", IFERROR(VLOOKUP(A67, STOCKS!A:W, 15, FALSE), ""))</f>
        <v>1324</v>
      </c>
      <c r="Q67" s="172" t="str">
        <f>IF(ISBLANK(A67), "", IFERROR(VLOOKUP(A67, STOCKS!A:W, 16, FALSE), ""))</f>
        <v>'+-+-+</v>
      </c>
      <c r="R67" s="172">
        <f>IF(ISBLANK(A67), "", IFERROR(VLOOKUP(A67, STOCKS!A:W, 17, FALSE), ""))</f>
        <v>0</v>
      </c>
      <c r="S67" s="172">
        <f>IF(ISBLANK(A67), "", IFERROR(VLOOKUP(A67, STOCKS!A:W, 18, FALSE), ""))</f>
        <v>77</v>
      </c>
      <c r="T67" s="172">
        <f>IF(ISBLANK(A67), "", IFERROR(VLOOKUP(A67, STOCKS!A:W, 19, FALSE), ""))</f>
        <v>1733</v>
      </c>
      <c r="U67" s="172">
        <f>IF(ISBLANK(A67), "", IFERROR(VLOOKUP(A67, STOCKS!A:W, 20, FALSE), ""))</f>
        <v>32.33</v>
      </c>
      <c r="V67" s="178">
        <f>IF(ISBLANK(A67), "", IFERROR(VLOOKUP(A67, STOCKS!A:W, 21, FALSE), ""))</f>
        <v>46132</v>
      </c>
      <c r="W67" s="174" t="str">
        <f>IF(ISBLANK(A67), "", IFERROR(VLOOKUP(A67, STOCKS!A:W, 22, FALSE), ""))</f>
        <v/>
      </c>
      <c r="X67" s="175"/>
      <c r="Y67" s="175"/>
      <c r="Z67" s="175"/>
      <c r="AA67" s="175"/>
      <c r="AB67" s="143"/>
    </row>
    <row r="68" collapsed="1">
      <c r="A68" s="176" t="s">
        <v>4634</v>
      </c>
      <c r="B68" s="177"/>
      <c r="C68" s="177"/>
      <c r="D68" s="177"/>
      <c r="E68" s="177"/>
      <c r="F68" s="177"/>
      <c r="G68" s="177"/>
      <c r="H68" s="177"/>
      <c r="I68" s="177"/>
      <c r="J68" s="177"/>
      <c r="K68" s="177"/>
      <c r="L68" s="177"/>
      <c r="M68" s="177"/>
      <c r="N68" s="177"/>
      <c r="O68" s="177"/>
      <c r="P68" s="177"/>
      <c r="Q68" s="177"/>
      <c r="R68" s="177"/>
      <c r="S68" s="177"/>
      <c r="T68" s="177"/>
      <c r="U68" s="177"/>
      <c r="V68" s="177"/>
      <c r="W68" s="177"/>
      <c r="X68" s="177"/>
      <c r="Y68" s="177"/>
      <c r="Z68" s="177"/>
      <c r="AA68" s="177"/>
      <c r="AB68" s="177"/>
    </row>
    <row r="69" hidden="1" outlineLevel="1">
      <c r="A69" s="140" t="s">
        <v>3729</v>
      </c>
      <c r="B69" s="172" t="str">
        <f>IF(ISBLANK(A69), "", IFERROR(VLOOKUP(A69, STOCKS!A:W, 2, FALSE), ""))</f>
        <v>漢翔</v>
      </c>
      <c r="C69" s="172" t="str">
        <f>IF(ISBLANK(A69), "", IFERROR(VLOOKUP(A69, STOCKS!A:W, 3, FALSE), ""))</f>
        <v>航運業</v>
      </c>
      <c r="D69" s="172" t="str">
        <f>IF(ISBLANK(A69), "", IFERROR(VLOOKUP(A69, category!A:C, 3, FALSE), ""))</f>
        <v>軍工/航太</v>
      </c>
      <c r="E69" s="172">
        <f>IF(ISBLANK(A69), "", IFERROR(VLOOKUP(A69, STOCKS!A:W, 4, FALSE), ""))</f>
        <v>50.4</v>
      </c>
      <c r="F69" s="172">
        <f>IF(ISBLANK(A69), "", IFERROR(VLOOKUP(A69, STOCKS!A:W, 5, FALSE), ""))</f>
        <v>0</v>
      </c>
      <c r="G69" s="172">
        <f>IF(ISBLANK(A69), "", IFERROR(VLOOKUP(A69, STOCKS!A:W, 6, FALSE), ""))</f>
        <v>0</v>
      </c>
      <c r="H69" s="172" t="str">
        <f>IF(ISBLANK(A69), "", IFERROR(VLOOKUP(A69, STOCKS!A:W, 7, FALSE), ""))</f>
        <v>'++++-</v>
      </c>
      <c r="I69" s="172">
        <f>IF(ISBLANK(A69), "", IFERROR(VLOOKUP(A69, STOCKS!A:W, 8, FALSE), ""))</f>
        <v>7.19</v>
      </c>
      <c r="J69" s="172">
        <f>IF(ISBLANK(A69), "", IFERROR(VLOOKUP(A69, STOCKS!A:W, 9, FALSE), ""))</f>
        <v>0</v>
      </c>
      <c r="K69" s="172">
        <f>IF(ISBLANK(A69), "", IFERROR(VLOOKUP(A69, STOCKS!A:W, 10, FALSE), ""))</f>
        <v>6483</v>
      </c>
      <c r="L69" s="172">
        <f>IF(ISBLANK(A69), "", IFERROR(VLOOKUP(A69, STOCKS!A:W, 11, FALSE), ""))</f>
        <v>0.69</v>
      </c>
      <c r="M69" s="172">
        <f>IF(ISBLANK(A69), "", IFERROR(VLOOKUP(A69, STOCKS!A:W, 12, FALSE), ""))</f>
        <v>49.14</v>
      </c>
      <c r="N69" s="172">
        <f>IF(ISBLANK(A69), "", IFERROR(VLOOKUP(A69, STOCKS!A:W, 13, FALSE), ""))</f>
        <v>47.93</v>
      </c>
      <c r="O69" s="172">
        <f>IF(ISBLANK(A69), "", IFERROR(VLOOKUP(A69, STOCKS!A:W, 14, FALSE), ""))</f>
        <v>48.3</v>
      </c>
      <c r="P69" s="172">
        <f>IF(ISBLANK(A69), "", IFERROR(VLOOKUP(A69, STOCKS!A:W, 15, FALSE), ""))</f>
        <v>-799</v>
      </c>
      <c r="Q69" s="172" t="str">
        <f>IF(ISBLANK(A69), "", IFERROR(VLOOKUP(A69, STOCKS!A:W, 16, FALSE), ""))</f>
        <v>'+-++-</v>
      </c>
      <c r="R69" s="172">
        <f>IF(ISBLANK(A69), "", IFERROR(VLOOKUP(A69, STOCKS!A:W, 17, FALSE), ""))</f>
        <v>-6</v>
      </c>
      <c r="S69" s="172">
        <f>IF(ISBLANK(A69), "", IFERROR(VLOOKUP(A69, STOCKS!A:W, 18, FALSE), ""))</f>
        <v>4</v>
      </c>
      <c r="T69" s="172">
        <f>IF(ISBLANK(A69), "", IFERROR(VLOOKUP(A69, STOCKS!A:W, 19, FALSE), ""))</f>
        <v>1976</v>
      </c>
      <c r="U69" s="172">
        <f>IF(ISBLANK(A69), "", IFERROR(VLOOKUP(A69, STOCKS!A:W, 20, FALSE), ""))</f>
        <v>30.48</v>
      </c>
      <c r="V69" s="178">
        <f>IF(ISBLANK(A69), "", IFERROR(VLOOKUP(A69, STOCKS!A:W, 21, FALSE), ""))</f>
        <v>46132</v>
      </c>
      <c r="W69" s="174" t="str">
        <f>IF(ISBLANK(A69), "", IFERROR(VLOOKUP(A69, STOCKS!A:W, 22, FALSE), ""))</f>
        <v/>
      </c>
      <c r="X69" s="175"/>
      <c r="Y69" s="175"/>
      <c r="Z69" s="175"/>
      <c r="AA69" s="175"/>
      <c r="AB69" s="143"/>
    </row>
    <row r="70" hidden="1" outlineLevel="1">
      <c r="A70" s="140" t="s">
        <v>3528</v>
      </c>
      <c r="B70" s="172" t="str">
        <f>IF(ISBLANK(A70), "", IFERROR(VLOOKUP(A70, STOCKS!A:W, 2, FALSE), ""))</f>
        <v>長榮航太</v>
      </c>
      <c r="C70" s="172" t="str">
        <f>IF(ISBLANK(A70), "", IFERROR(VLOOKUP(A70, STOCKS!A:W, 3, FALSE), ""))</f>
        <v>航運業</v>
      </c>
      <c r="D70" s="172" t="str">
        <f>IF(ISBLANK(A70), "", IFERROR(VLOOKUP(A70, category!A:C, 3, FALSE), ""))</f>
        <v>軍工/航太</v>
      </c>
      <c r="E70" s="172">
        <f>IF(ISBLANK(A70), "", IFERROR(VLOOKUP(A70, STOCKS!A:W, 4, FALSE), ""))</f>
        <v>166</v>
      </c>
      <c r="F70" s="172">
        <f>IF(ISBLANK(A70), "", IFERROR(VLOOKUP(A70, STOCKS!A:W, 5, FALSE), ""))</f>
        <v>5.5</v>
      </c>
      <c r="G70" s="172">
        <f>IF(ISBLANK(A70), "", IFERROR(VLOOKUP(A70, STOCKS!A:W, 6, FALSE), ""))</f>
        <v>3.43</v>
      </c>
      <c r="H70" s="172" t="str">
        <f>IF(ISBLANK(A70), "", IFERROR(VLOOKUP(A70, STOCKS!A:W, 7, FALSE), ""))</f>
        <v>'+++++</v>
      </c>
      <c r="I70" s="172">
        <f>IF(ISBLANK(A70), "", IFERROR(VLOOKUP(A70, STOCKS!A:W, 8, FALSE), ""))</f>
        <v>9.93</v>
      </c>
      <c r="J70" s="172">
        <f>IF(ISBLANK(A70), "", IFERROR(VLOOKUP(A70, STOCKS!A:W, 9, FALSE), ""))</f>
        <v>0</v>
      </c>
      <c r="K70" s="172">
        <f>IF(ISBLANK(A70), "", IFERROR(VLOOKUP(A70, STOCKS!A:W, 10, FALSE), ""))</f>
        <v>2331</v>
      </c>
      <c r="L70" s="172">
        <f>IF(ISBLANK(A70), "", IFERROR(VLOOKUP(A70, STOCKS!A:W, 11, FALSE), ""))</f>
        <v>0.62</v>
      </c>
      <c r="M70" s="172">
        <f>IF(ISBLANK(A70), "", IFERROR(VLOOKUP(A70, STOCKS!A:W, 12, FALSE), ""))</f>
        <v>157.6</v>
      </c>
      <c r="N70" s="172">
        <f>IF(ISBLANK(A70), "", IFERROR(VLOOKUP(A70, STOCKS!A:W, 13, FALSE), ""))</f>
        <v>153.55</v>
      </c>
      <c r="O70" s="172">
        <f>IF(ISBLANK(A70), "", IFERROR(VLOOKUP(A70, STOCKS!A:W, 14, FALSE), ""))</f>
        <v>151.78</v>
      </c>
      <c r="P70" s="172">
        <f>IF(ISBLANK(A70), "", IFERROR(VLOOKUP(A70, STOCKS!A:W, 15, FALSE), ""))</f>
        <v>893</v>
      </c>
      <c r="Q70" s="172" t="str">
        <f>IF(ISBLANK(A70), "", IFERROR(VLOOKUP(A70, STOCKS!A:W, 16, FALSE), ""))</f>
        <v>'+++++</v>
      </c>
      <c r="R70" s="172">
        <f>IF(ISBLANK(A70), "", IFERROR(VLOOKUP(A70, STOCKS!A:W, 17, FALSE), ""))</f>
        <v>-3</v>
      </c>
      <c r="S70" s="172">
        <f>IF(ISBLANK(A70), "", IFERROR(VLOOKUP(A70, STOCKS!A:W, 18, FALSE), ""))</f>
        <v>74</v>
      </c>
      <c r="T70" s="172">
        <f>IF(ISBLANK(A70), "", IFERROR(VLOOKUP(A70, STOCKS!A:W, 19, FALSE), ""))</f>
        <v>656</v>
      </c>
      <c r="U70" s="172">
        <f>IF(ISBLANK(A70), "", IFERROR(VLOOKUP(A70, STOCKS!A:W, 20, FALSE), ""))</f>
        <v>28.14</v>
      </c>
      <c r="V70" s="178">
        <f>IF(ISBLANK(A70), "", IFERROR(VLOOKUP(A70, STOCKS!A:W, 21, FALSE), ""))</f>
        <v>46132</v>
      </c>
      <c r="W70" s="174" t="str">
        <f>IF(ISBLANK(A70), "", IFERROR(VLOOKUP(A70, STOCKS!A:W, 22, FALSE), ""))</f>
        <v/>
      </c>
      <c r="X70" s="175"/>
      <c r="Y70" s="175"/>
      <c r="Z70" s="175"/>
      <c r="AA70" s="175"/>
      <c r="AB70" s="143"/>
    </row>
    <row r="71" hidden="1" outlineLevel="1">
      <c r="A71" s="140" t="s">
        <v>3284</v>
      </c>
      <c r="B71" s="172" t="str">
        <f>IF(ISBLANK(A71), "", IFERROR(VLOOKUP(A71, STOCKS!A:W, 2, FALSE), ""))</f>
        <v>晟田</v>
      </c>
      <c r="C71" s="172" t="str">
        <f>IF(ISBLANK(A71), "", IFERROR(VLOOKUP(A71, STOCKS!A:W, 3, FALSE), ""))</f>
        <v>其他業</v>
      </c>
      <c r="D71" s="172" t="str">
        <f>IF(ISBLANK(A71), "", IFERROR(VLOOKUP(A71, category!A:C, 3, FALSE), ""))</f>
        <v>軍工/航太</v>
      </c>
      <c r="E71" s="172">
        <f>IF(ISBLANK(A71), "", IFERROR(VLOOKUP(A71, STOCKS!A:W, 4, FALSE), ""))</f>
        <v>49.35</v>
      </c>
      <c r="F71" s="172">
        <f>IF(ISBLANK(A71), "", IFERROR(VLOOKUP(A71, STOCKS!A:W, 5, FALSE), ""))</f>
        <v>1.05</v>
      </c>
      <c r="G71" s="172">
        <f>IF(ISBLANK(A71), "", IFERROR(VLOOKUP(A71, STOCKS!A:W, 6, FALSE), ""))</f>
        <v>2.17</v>
      </c>
      <c r="H71" s="172" t="str">
        <f>IF(ISBLANK(A71), "", IFERROR(VLOOKUP(A71, STOCKS!A:W, 7, FALSE), ""))</f>
        <v>'+-+++</v>
      </c>
      <c r="I71" s="172">
        <f>IF(ISBLANK(A71), "", IFERROR(VLOOKUP(A71, STOCKS!A:W, 8, FALSE), ""))</f>
        <v>6.37</v>
      </c>
      <c r="J71" s="172">
        <f>IF(ISBLANK(A71), "", IFERROR(VLOOKUP(A71, STOCKS!A:W, 9, FALSE), ""))</f>
        <v>1</v>
      </c>
      <c r="K71" s="172">
        <f>IF(ISBLANK(A71), "", IFERROR(VLOOKUP(A71, STOCKS!A:W, 10, FALSE), ""))</f>
        <v>3379</v>
      </c>
      <c r="L71" s="172">
        <f>IF(ISBLANK(A71), "", IFERROR(VLOOKUP(A71, STOCKS!A:W, 11, FALSE), ""))</f>
        <v>5</v>
      </c>
      <c r="M71" s="172">
        <f>IF(ISBLANK(A71), "", IFERROR(VLOOKUP(A71, STOCKS!A:W, 12, FALSE), ""))</f>
        <v>47.72</v>
      </c>
      <c r="N71" s="172">
        <f>IF(ISBLANK(A71), "", IFERROR(VLOOKUP(A71, STOCKS!A:W, 13, FALSE), ""))</f>
        <v>45.71</v>
      </c>
      <c r="O71" s="172">
        <f>IF(ISBLANK(A71), "", IFERROR(VLOOKUP(A71, STOCKS!A:W, 14, FALSE), ""))</f>
        <v>43.71</v>
      </c>
      <c r="P71" s="172">
        <f>IF(ISBLANK(A71), "", IFERROR(VLOOKUP(A71, STOCKS!A:W, 15, FALSE), ""))</f>
        <v>438</v>
      </c>
      <c r="Q71" s="172" t="str">
        <f>IF(ISBLANK(A71), "", IFERROR(VLOOKUP(A71, STOCKS!A:W, 16, FALSE), ""))</f>
        <v>'+++++</v>
      </c>
      <c r="R71" s="172">
        <f>IF(ISBLANK(A71), "", IFERROR(VLOOKUP(A71, STOCKS!A:W, 17, FALSE), ""))</f>
        <v>0</v>
      </c>
      <c r="S71" s="172">
        <f>IF(ISBLANK(A71), "", IFERROR(VLOOKUP(A71, STOCKS!A:W, 18, FALSE), ""))</f>
        <v>2</v>
      </c>
      <c r="T71" s="172">
        <f>IF(ISBLANK(A71), "", IFERROR(VLOOKUP(A71, STOCKS!A:W, 19, FALSE), ""))</f>
        <v>1176</v>
      </c>
      <c r="U71" s="172">
        <f>IF(ISBLANK(A71), "", IFERROR(VLOOKUP(A71, STOCKS!A:W, 20, FALSE), ""))</f>
        <v>34.8</v>
      </c>
      <c r="V71" s="178">
        <f>IF(ISBLANK(A71), "", IFERROR(VLOOKUP(A71, STOCKS!A:W, 21, FALSE), ""))</f>
        <v>46132</v>
      </c>
      <c r="W71" s="174" t="str">
        <f>IF(ISBLANK(A71), "", IFERROR(VLOOKUP(A71, STOCKS!A:W, 22, FALSE), ""))</f>
        <v/>
      </c>
      <c r="X71" s="175"/>
      <c r="Y71" s="175"/>
      <c r="Z71" s="175"/>
      <c r="AA71" s="175"/>
      <c r="AB71" s="143"/>
    </row>
    <row r="72" hidden="1" outlineLevel="1">
      <c r="A72" s="140" t="s">
        <v>1247</v>
      </c>
      <c r="B72" s="172" t="str">
        <f>IF(ISBLANK(A72), "", IFERROR(VLOOKUP(A72, STOCKS!A:W, 2, FALSE), ""))</f>
        <v>駐龍</v>
      </c>
      <c r="C72" s="172" t="str">
        <f>IF(ISBLANK(A72), "", IFERROR(VLOOKUP(A72, STOCKS!A:W, 3, FALSE), ""))</f>
        <v>電機機械</v>
      </c>
      <c r="D72" s="172" t="str">
        <f>IF(ISBLANK(A72), "", IFERROR(VLOOKUP(A72, category!A:C, 3, FALSE), ""))</f>
        <v>軍工/航太</v>
      </c>
      <c r="E72" s="172">
        <f>IF(ISBLANK(A72), "", IFERROR(VLOOKUP(A72, STOCKS!A:W, 4, FALSE), ""))</f>
        <v>148</v>
      </c>
      <c r="F72" s="172">
        <f>IF(ISBLANK(A72), "", IFERROR(VLOOKUP(A72, STOCKS!A:W, 5, FALSE), ""))</f>
        <v>1.5</v>
      </c>
      <c r="G72" s="172">
        <f>IF(ISBLANK(A72), "", IFERROR(VLOOKUP(A72, STOCKS!A:W, 6, FALSE), ""))</f>
        <v>1.02</v>
      </c>
      <c r="H72" s="172" t="str">
        <f>IF(ISBLANK(A72), "", IFERROR(VLOOKUP(A72, STOCKS!A:W, 7, FALSE), ""))</f>
        <v>'+++++</v>
      </c>
      <c r="I72" s="172">
        <f>IF(ISBLANK(A72), "", IFERROR(VLOOKUP(A72, STOCKS!A:W, 8, FALSE), ""))</f>
        <v>4.51</v>
      </c>
      <c r="J72" s="172">
        <f>IF(ISBLANK(A72), "", IFERROR(VLOOKUP(A72, STOCKS!A:W, 9, FALSE), ""))</f>
        <v>0</v>
      </c>
      <c r="K72" s="172">
        <f>IF(ISBLANK(A72), "", IFERROR(VLOOKUP(A72, STOCKS!A:W, 10, FALSE), ""))</f>
        <v>49</v>
      </c>
      <c r="L72" s="172">
        <f>IF(ISBLANK(A72), "", IFERROR(VLOOKUP(A72, STOCKS!A:W, 11, FALSE), ""))</f>
        <v>0.12</v>
      </c>
      <c r="M72" s="172">
        <f>IF(ISBLANK(A72), "", IFERROR(VLOOKUP(A72, STOCKS!A:W, 12, FALSE), ""))</f>
        <v>145.6</v>
      </c>
      <c r="N72" s="172">
        <f>IF(ISBLANK(A72), "", IFERROR(VLOOKUP(A72, STOCKS!A:W, 13, FALSE), ""))</f>
        <v>143.55</v>
      </c>
      <c r="O72" s="172">
        <f>IF(ISBLANK(A72), "", IFERROR(VLOOKUP(A72, STOCKS!A:W, 14, FALSE), ""))</f>
        <v>143</v>
      </c>
      <c r="P72" s="172">
        <f>IF(ISBLANK(A72), "", IFERROR(VLOOKUP(A72, STOCKS!A:W, 15, FALSE), ""))</f>
        <v>20</v>
      </c>
      <c r="Q72" s="172" t="str">
        <f>IF(ISBLANK(A72), "", IFERROR(VLOOKUP(A72, STOCKS!A:W, 16, FALSE), ""))</f>
        <v>'+++++</v>
      </c>
      <c r="R72" s="172">
        <f>IF(ISBLANK(A72), "", IFERROR(VLOOKUP(A72, STOCKS!A:W, 17, FALSE), ""))</f>
        <v>0</v>
      </c>
      <c r="S72" s="172">
        <f>IF(ISBLANK(A72), "", IFERROR(VLOOKUP(A72, STOCKS!A:W, 18, FALSE), ""))</f>
        <v>0</v>
      </c>
      <c r="T72" s="172">
        <f>IF(ISBLANK(A72), "", IFERROR(VLOOKUP(A72, STOCKS!A:W, 19, FALSE), ""))</f>
        <v>11</v>
      </c>
      <c r="U72" s="172">
        <f>IF(ISBLANK(A72), "", IFERROR(VLOOKUP(A72, STOCKS!A:W, 20, FALSE), ""))</f>
        <v>22.45</v>
      </c>
      <c r="V72" s="178">
        <f>IF(ISBLANK(A72), "", IFERROR(VLOOKUP(A72, STOCKS!A:W, 21, FALSE), ""))</f>
        <v>46132</v>
      </c>
      <c r="W72" s="174" t="str">
        <f>IF(ISBLANK(A72), "", IFERROR(VLOOKUP(A72, STOCKS!A:W, 22, FALSE), ""))</f>
        <v/>
      </c>
      <c r="X72" s="175"/>
      <c r="Y72" s="175"/>
      <c r="Z72" s="175"/>
      <c r="AA72" s="175"/>
      <c r="AB72" s="143"/>
    </row>
    <row r="73" hidden="1" outlineLevel="1">
      <c r="A73" s="140" t="s">
        <v>1485</v>
      </c>
      <c r="B73" s="172" t="str">
        <f>IF(ISBLANK(A73), "", IFERROR(VLOOKUP(A73, STOCKS!A:W, 2, FALSE), ""))</f>
        <v>千附精密</v>
      </c>
      <c r="C73" s="172" t="str">
        <f>IF(ISBLANK(A73), "", IFERROR(VLOOKUP(A73, STOCKS!A:W, 3, FALSE), ""))</f>
        <v>半導體業</v>
      </c>
      <c r="D73" s="172" t="str">
        <f>IF(ISBLANK(A73), "", IFERROR(VLOOKUP(A73, category!A:C, 3, FALSE), ""))</f>
        <v>軍工/航太</v>
      </c>
      <c r="E73" s="172">
        <f>IF(ISBLANK(A73), "", IFERROR(VLOOKUP(A73, STOCKS!A:W, 4, FALSE), ""))</f>
        <v>216.5</v>
      </c>
      <c r="F73" s="172">
        <f>IF(ISBLANK(A73), "", IFERROR(VLOOKUP(A73, STOCKS!A:W, 5, FALSE), ""))</f>
        <v>19.5</v>
      </c>
      <c r="G73" s="172">
        <f>IF(ISBLANK(A73), "", IFERROR(VLOOKUP(A73, STOCKS!A:W, 6, FALSE), ""))</f>
        <v>9.9</v>
      </c>
      <c r="H73" s="172" t="str">
        <f>IF(ISBLANK(A73), "", IFERROR(VLOOKUP(A73, STOCKS!A:W, 7, FALSE), ""))</f>
        <v>'+++++</v>
      </c>
      <c r="I73" s="172">
        <f>IF(ISBLANK(A73), "", IFERROR(VLOOKUP(A73, STOCKS!A:W, 8, FALSE), ""))</f>
        <v>46.36</v>
      </c>
      <c r="J73" s="172">
        <f>IF(ISBLANK(A73), "", IFERROR(VLOOKUP(A73, STOCKS!A:W, 9, FALSE), ""))</f>
        <v>5</v>
      </c>
      <c r="K73" s="172">
        <f>IF(ISBLANK(A73), "", IFERROR(VLOOKUP(A73, STOCKS!A:W, 10, FALSE), ""))</f>
        <v>742</v>
      </c>
      <c r="L73" s="172">
        <f>IF(ISBLANK(A73), "", IFERROR(VLOOKUP(A73, STOCKS!A:W, 11, FALSE), ""))</f>
        <v>1.25</v>
      </c>
      <c r="M73" s="172">
        <f>IF(ISBLANK(A73), "", IFERROR(VLOOKUP(A73, STOCKS!A:W, 12, FALSE), ""))</f>
        <v>181.1</v>
      </c>
      <c r="N73" s="172">
        <f>IF(ISBLANK(A73), "", IFERROR(VLOOKUP(A73, STOCKS!A:W, 13, FALSE), ""))</f>
        <v>154.35</v>
      </c>
      <c r="O73" s="172">
        <f>IF(ISBLANK(A73), "", IFERROR(VLOOKUP(A73, STOCKS!A:W, 14, FALSE), ""))</f>
        <v>134.55</v>
      </c>
      <c r="P73" s="172">
        <f>IF(ISBLANK(A73), "", IFERROR(VLOOKUP(A73, STOCKS!A:W, 15, FALSE), ""))</f>
        <v>-21</v>
      </c>
      <c r="Q73" s="172" t="str">
        <f>IF(ISBLANK(A73), "", IFERROR(VLOOKUP(A73, STOCKS!A:W, 16, FALSE), ""))</f>
        <v>'+--+-</v>
      </c>
      <c r="R73" s="172">
        <f>IF(ISBLANK(A73), "", IFERROR(VLOOKUP(A73, STOCKS!A:W, 17, FALSE), ""))</f>
        <v>0</v>
      </c>
      <c r="S73" s="172">
        <f>IF(ISBLANK(A73), "", IFERROR(VLOOKUP(A73, STOCKS!A:W, 18, FALSE), ""))</f>
        <v>0</v>
      </c>
      <c r="T73" s="172">
        <f>IF(ISBLANK(A73), "", IFERROR(VLOOKUP(A73, STOCKS!A:W, 19, FALSE), ""))</f>
        <v>0</v>
      </c>
      <c r="U73" s="172">
        <f>IF(ISBLANK(A73), "", IFERROR(VLOOKUP(A73, STOCKS!A:W, 20, FALSE), ""))</f>
        <v>0</v>
      </c>
      <c r="V73" s="178">
        <f>IF(ISBLANK(A73), "", IFERROR(VLOOKUP(A73, STOCKS!A:W, 21, FALSE), ""))</f>
        <v>46132</v>
      </c>
      <c r="W73" s="174" t="str">
        <f>IF(ISBLANK(A73), "", IFERROR(VLOOKUP(A73, STOCKS!A:W, 22, FALSE), ""))</f>
        <v>本公司有價證券近期多次達公佈注意交易資訊標準，
故公告相關訊息，以利投資人區別瞭解。</v>
      </c>
      <c r="X73" s="175"/>
      <c r="Y73" s="175"/>
      <c r="Z73" s="175"/>
      <c r="AA73" s="175"/>
      <c r="AB73" s="143"/>
    </row>
    <row r="74" hidden="1" outlineLevel="1">
      <c r="A74" s="140" t="s">
        <v>3678</v>
      </c>
      <c r="B74" s="172" t="str">
        <f>IF(ISBLANK(A74), "", IFERROR(VLOOKUP(A74, STOCKS!A:W, 2, FALSE), ""))</f>
        <v>jpp-KY</v>
      </c>
      <c r="C74" s="172" t="str">
        <f>IF(ISBLANK(A74), "", IFERROR(VLOOKUP(A74, STOCKS!A:W, 3, FALSE), ""))</f>
        <v>其他業</v>
      </c>
      <c r="D74" s="172" t="str">
        <f>IF(ISBLANK(A74), "", IFERROR(VLOOKUP(A74, category!A:C, 3, FALSE), ""))</f>
        <v>航太</v>
      </c>
      <c r="E74" s="172">
        <f>IF(ISBLANK(A74), "", IFERROR(VLOOKUP(A74, STOCKS!A:W, 4, FALSE), ""))</f>
        <v>350</v>
      </c>
      <c r="F74" s="172">
        <f>IF(ISBLANK(A74), "", IFERROR(VLOOKUP(A74, STOCKS!A:W, 5, FALSE), ""))</f>
        <v>31.5</v>
      </c>
      <c r="G74" s="172">
        <f>IF(ISBLANK(A74), "", IFERROR(VLOOKUP(A74, STOCKS!A:W, 6, FALSE), ""))</f>
        <v>9.89</v>
      </c>
      <c r="H74" s="172" t="str">
        <f>IF(ISBLANK(A74), "", IFERROR(VLOOKUP(A74, STOCKS!A:W, 7, FALSE), ""))</f>
        <v>'-+-++</v>
      </c>
      <c r="I74" s="172">
        <f>IF(ISBLANK(A74), "", IFERROR(VLOOKUP(A74, STOCKS!A:W, 8, FALSE), ""))</f>
        <v>11.44</v>
      </c>
      <c r="J74" s="172">
        <f>IF(ISBLANK(A74), "", IFERROR(VLOOKUP(A74, STOCKS!A:W, 9, FALSE), ""))</f>
        <v>1</v>
      </c>
      <c r="K74" s="172">
        <f>IF(ISBLANK(A74), "", IFERROR(VLOOKUP(A74, STOCKS!A:W, 10, FALSE), ""))</f>
        <v>1872</v>
      </c>
      <c r="L74" s="172">
        <f>IF(ISBLANK(A74), "", IFERROR(VLOOKUP(A74, STOCKS!A:W, 11, FALSE), ""))</f>
        <v>3.54</v>
      </c>
      <c r="M74" s="172">
        <f>IF(ISBLANK(A74), "", IFERROR(VLOOKUP(A74, STOCKS!A:W, 12, FALSE), ""))</f>
        <v>323.3</v>
      </c>
      <c r="N74" s="172">
        <f>IF(ISBLANK(A74), "", IFERROR(VLOOKUP(A74, STOCKS!A:W, 13, FALSE), ""))</f>
        <v>310.5</v>
      </c>
      <c r="O74" s="172">
        <f>IF(ISBLANK(A74), "", IFERROR(VLOOKUP(A74, STOCKS!A:W, 14, FALSE), ""))</f>
        <v>294.62</v>
      </c>
      <c r="P74" s="172">
        <f>IF(ISBLANK(A74), "", IFERROR(VLOOKUP(A74, STOCKS!A:W, 15, FALSE), ""))</f>
        <v>448</v>
      </c>
      <c r="Q74" s="172" t="str">
        <f>IF(ISBLANK(A74), "", IFERROR(VLOOKUP(A74, STOCKS!A:W, 16, FALSE), ""))</f>
        <v>'-+-++</v>
      </c>
      <c r="R74" s="172">
        <f>IF(ISBLANK(A74), "", IFERROR(VLOOKUP(A74, STOCKS!A:W, 17, FALSE), ""))</f>
        <v>0</v>
      </c>
      <c r="S74" s="172">
        <f>IF(ISBLANK(A74), "", IFERROR(VLOOKUP(A74, STOCKS!A:W, 18, FALSE), ""))</f>
        <v>69</v>
      </c>
      <c r="T74" s="172">
        <f>IF(ISBLANK(A74), "", IFERROR(VLOOKUP(A74, STOCKS!A:W, 19, FALSE), ""))</f>
        <v>350</v>
      </c>
      <c r="U74" s="172">
        <f>IF(ISBLANK(A74), "", IFERROR(VLOOKUP(A74, STOCKS!A:W, 20, FALSE), ""))</f>
        <v>18.7</v>
      </c>
      <c r="V74" s="178">
        <f>IF(ISBLANK(A74), "", IFERROR(VLOOKUP(A74, STOCKS!A:W, 21, FALSE), ""))</f>
        <v>46132</v>
      </c>
      <c r="W74" s="174" t="str">
        <f>IF(ISBLANK(A74), "", IFERROR(VLOOKUP(A74, STOCKS!A:W, 22, FALSE), ""))</f>
        <v>公告本公司簽訂發行第四及第五次無擔保轉換公司債
代收股款行庫及存儲專戶</v>
      </c>
      <c r="X74" s="175"/>
      <c r="Y74" s="175"/>
      <c r="Z74" s="175"/>
      <c r="AA74" s="175"/>
      <c r="AB74" s="143"/>
    </row>
    <row r="75" hidden="1" outlineLevel="1">
      <c r="A75" s="140" t="s">
        <v>652</v>
      </c>
      <c r="B75" s="172" t="str">
        <f>IF(ISBLANK(A75), "", IFERROR(VLOOKUP(A75, STOCKS!A:W, 2, FALSE), ""))</f>
        <v>寶一</v>
      </c>
      <c r="C75" s="172" t="str">
        <f>IF(ISBLANK(A75), "", IFERROR(VLOOKUP(A75, STOCKS!A:W, 3, FALSE), ""))</f>
        <v>電機機械</v>
      </c>
      <c r="D75" s="172" t="str">
        <f>IF(ISBLANK(A75), "", IFERROR(VLOOKUP(A75, category!A:C, 3, FALSE), ""))</f>
        <v>軍工/航太</v>
      </c>
      <c r="E75" s="172">
        <f>IF(ISBLANK(A75), "", IFERROR(VLOOKUP(A75, STOCKS!A:W, 4, FALSE), ""))</f>
        <v>37.85</v>
      </c>
      <c r="F75" s="172">
        <f>IF(ISBLANK(A75), "", IFERROR(VLOOKUP(A75, STOCKS!A:W, 5, FALSE), ""))</f>
        <v>0</v>
      </c>
      <c r="G75" s="172">
        <f>IF(ISBLANK(A75), "", IFERROR(VLOOKUP(A75, STOCKS!A:W, 6, FALSE), ""))</f>
        <v>0</v>
      </c>
      <c r="H75" s="172" t="str">
        <f>IF(ISBLANK(A75), "", IFERROR(VLOOKUP(A75, STOCKS!A:W, 7, FALSE), ""))</f>
        <v>'++++-</v>
      </c>
      <c r="I75" s="172">
        <f>IF(ISBLANK(A75), "", IFERROR(VLOOKUP(A75, STOCKS!A:W, 8, FALSE), ""))</f>
        <v>9.45</v>
      </c>
      <c r="J75" s="172">
        <f>IF(ISBLANK(A75), "", IFERROR(VLOOKUP(A75, STOCKS!A:W, 9, FALSE), ""))</f>
        <v>0</v>
      </c>
      <c r="K75" s="172">
        <f>IF(ISBLANK(A75), "", IFERROR(VLOOKUP(A75, STOCKS!A:W, 10, FALSE), ""))</f>
        <v>565</v>
      </c>
      <c r="L75" s="172">
        <f>IF(ISBLANK(A75), "", IFERROR(VLOOKUP(A75, STOCKS!A:W, 11, FALSE), ""))</f>
        <v>0.82</v>
      </c>
      <c r="M75" s="172">
        <f>IF(ISBLANK(A75), "", IFERROR(VLOOKUP(A75, STOCKS!A:W, 12, FALSE), ""))</f>
        <v>36.89</v>
      </c>
      <c r="N75" s="172">
        <f>IF(ISBLANK(A75), "", IFERROR(VLOOKUP(A75, STOCKS!A:W, 13, FALSE), ""))</f>
        <v>35.61</v>
      </c>
      <c r="O75" s="172">
        <f>IF(ISBLANK(A75), "", IFERROR(VLOOKUP(A75, STOCKS!A:W, 14, FALSE), ""))</f>
        <v>35.82</v>
      </c>
      <c r="P75" s="172">
        <f>IF(ISBLANK(A75), "", IFERROR(VLOOKUP(A75, STOCKS!A:W, 15, FALSE), ""))</f>
        <v>61</v>
      </c>
      <c r="Q75" s="172" t="str">
        <f>IF(ISBLANK(A75), "", IFERROR(VLOOKUP(A75, STOCKS!A:W, 16, FALSE), ""))</f>
        <v>'++-++</v>
      </c>
      <c r="R75" s="172">
        <f>IF(ISBLANK(A75), "", IFERROR(VLOOKUP(A75, STOCKS!A:W, 17, FALSE), ""))</f>
        <v>0</v>
      </c>
      <c r="S75" s="172">
        <f>IF(ISBLANK(A75), "", IFERROR(VLOOKUP(A75, STOCKS!A:W, 18, FALSE), ""))</f>
        <v>0</v>
      </c>
      <c r="T75" s="172">
        <f>IF(ISBLANK(A75), "", IFERROR(VLOOKUP(A75, STOCKS!A:W, 19, FALSE), ""))</f>
        <v>134</v>
      </c>
      <c r="U75" s="172">
        <f>IF(ISBLANK(A75), "", IFERROR(VLOOKUP(A75, STOCKS!A:W, 20, FALSE), ""))</f>
        <v>23.72</v>
      </c>
      <c r="V75" s="178">
        <f>IF(ISBLANK(A75), "", IFERROR(VLOOKUP(A75, STOCKS!A:W, 21, FALSE), ""))</f>
        <v>46132</v>
      </c>
      <c r="W75" s="174" t="str">
        <f>IF(ISBLANK(A75), "", IFERROR(VLOOKUP(A75, STOCKS!A:W, 22, FALSE), ""))</f>
        <v/>
      </c>
      <c r="X75" s="175"/>
      <c r="Y75" s="175"/>
      <c r="Z75" s="175"/>
      <c r="AA75" s="175"/>
      <c r="AB75" s="143"/>
    </row>
    <row r="76" hidden="1" outlineLevel="1">
      <c r="A76" s="140" t="s">
        <v>1693</v>
      </c>
      <c r="B76" s="172" t="str">
        <f>IF(ISBLANK(A76), "", IFERROR(VLOOKUP(A76, STOCKS!A:W, 2, FALSE), ""))</f>
        <v>豐達科</v>
      </c>
      <c r="C76" s="172" t="str">
        <f>IF(ISBLANK(A76), "", IFERROR(VLOOKUP(A76, STOCKS!A:W, 3, FALSE), ""))</f>
        <v>鋼鐵工業</v>
      </c>
      <c r="D76" s="172" t="str">
        <f>IF(ISBLANK(A76), "", IFERROR(VLOOKUP(A76, category!A:C, 3, FALSE), ""))</f>
        <v>航太</v>
      </c>
      <c r="E76" s="172">
        <f>IF(ISBLANK(A76), "", IFERROR(VLOOKUP(A76, STOCKS!A:W, 4, FALSE), ""))</f>
        <v>117.5</v>
      </c>
      <c r="F76" s="172">
        <f>IF(ISBLANK(A76), "", IFERROR(VLOOKUP(A76, STOCKS!A:W, 5, FALSE), ""))</f>
        <v>4.5</v>
      </c>
      <c r="G76" s="172">
        <f>IF(ISBLANK(A76), "", IFERROR(VLOOKUP(A76, STOCKS!A:W, 6, FALSE), ""))</f>
        <v>3.98</v>
      </c>
      <c r="H76" s="172" t="str">
        <f>IF(ISBLANK(A76), "", IFERROR(VLOOKUP(A76, STOCKS!A:W, 7, FALSE), ""))</f>
        <v>'----+</v>
      </c>
      <c r="I76" s="172">
        <f>IF(ISBLANK(A76), "", IFERROR(VLOOKUP(A76, STOCKS!A:W, 8, FALSE), ""))</f>
        <v>-1.14</v>
      </c>
      <c r="J76" s="172">
        <f>IF(ISBLANK(A76), "", IFERROR(VLOOKUP(A76, STOCKS!A:W, 9, FALSE), ""))</f>
        <v>2</v>
      </c>
      <c r="K76" s="172">
        <f>IF(ISBLANK(A76), "", IFERROR(VLOOKUP(A76, STOCKS!A:W, 10, FALSE), ""))</f>
        <v>467</v>
      </c>
      <c r="L76" s="172">
        <f>IF(ISBLANK(A76), "", IFERROR(VLOOKUP(A76, STOCKS!A:W, 11, FALSE), ""))</f>
        <v>0.73</v>
      </c>
      <c r="M76" s="172">
        <f>IF(ISBLANK(A76), "", IFERROR(VLOOKUP(A76, STOCKS!A:W, 12, FALSE), ""))</f>
        <v>115.6</v>
      </c>
      <c r="N76" s="172">
        <f>IF(ISBLANK(A76), "", IFERROR(VLOOKUP(A76, STOCKS!A:W, 13, FALSE), ""))</f>
        <v>115</v>
      </c>
      <c r="O76" s="172">
        <f>IF(ISBLANK(A76), "", IFERROR(VLOOKUP(A76, STOCKS!A:W, 14, FALSE), ""))</f>
        <v>108.66</v>
      </c>
      <c r="P76" s="172">
        <f>IF(ISBLANK(A76), "", IFERROR(VLOOKUP(A76, STOCKS!A:W, 15, FALSE), ""))</f>
        <v>64</v>
      </c>
      <c r="Q76" s="172" t="str">
        <f>IF(ISBLANK(A76), "", IFERROR(VLOOKUP(A76, STOCKS!A:W, 16, FALSE), ""))</f>
        <v>'-+-++</v>
      </c>
      <c r="R76" s="172">
        <f>IF(ISBLANK(A76), "", IFERROR(VLOOKUP(A76, STOCKS!A:W, 17, FALSE), ""))</f>
        <v>0</v>
      </c>
      <c r="S76" s="172">
        <f>IF(ISBLANK(A76), "", IFERROR(VLOOKUP(A76, STOCKS!A:W, 18, FALSE), ""))</f>
        <v>45</v>
      </c>
      <c r="T76" s="172">
        <f>IF(ISBLANK(A76), "", IFERROR(VLOOKUP(A76, STOCKS!A:W, 19, FALSE), ""))</f>
        <v>110</v>
      </c>
      <c r="U76" s="172">
        <f>IF(ISBLANK(A76), "", IFERROR(VLOOKUP(A76, STOCKS!A:W, 20, FALSE), ""))</f>
        <v>23.55</v>
      </c>
      <c r="V76" s="178">
        <f>IF(ISBLANK(A76), "", IFERROR(VLOOKUP(A76, STOCKS!A:W, 21, FALSE), ""))</f>
        <v>46132</v>
      </c>
      <c r="W76" s="174" t="str">
        <f>IF(ISBLANK(A76), "", IFERROR(VLOOKUP(A76, STOCKS!A:W, 22, FALSE), ""))</f>
        <v/>
      </c>
      <c r="X76" s="175"/>
      <c r="Y76" s="175"/>
      <c r="Z76" s="175"/>
      <c r="AA76" s="175"/>
      <c r="AB76" s="143"/>
    </row>
    <row r="77" hidden="1" outlineLevel="1">
      <c r="A77" s="140" t="s">
        <v>898</v>
      </c>
      <c r="B77" s="172" t="str">
        <f>IF(ISBLANK(A77), "", IFERROR(VLOOKUP(A77, STOCKS!A:W, 2, FALSE), ""))</f>
        <v>榮剛</v>
      </c>
      <c r="C77" s="172" t="str">
        <f>IF(ISBLANK(A77), "", IFERROR(VLOOKUP(A77, STOCKS!A:W, 3, FALSE), ""))</f>
        <v>鋼鐵工業</v>
      </c>
      <c r="D77" s="172" t="str">
        <f>IF(ISBLANK(A77), "", IFERROR(VLOOKUP(A77, category!A:C, 3, FALSE), ""))</f>
        <v>航太</v>
      </c>
      <c r="E77" s="172">
        <f>IF(ISBLANK(A77), "", IFERROR(VLOOKUP(A77, STOCKS!A:W, 4, FALSE), ""))</f>
        <v>33.7</v>
      </c>
      <c r="F77" s="172">
        <f>IF(ISBLANK(A77), "", IFERROR(VLOOKUP(A77, STOCKS!A:W, 5, FALSE), ""))</f>
        <v>2.4</v>
      </c>
      <c r="G77" s="172">
        <f>IF(ISBLANK(A77), "", IFERROR(VLOOKUP(A77, STOCKS!A:W, 6, FALSE), ""))</f>
        <v>7.67</v>
      </c>
      <c r="H77" s="172" t="str">
        <f>IF(ISBLANK(A77), "", IFERROR(VLOOKUP(A77, STOCKS!A:W, 7, FALSE), ""))</f>
        <v>'--+++</v>
      </c>
      <c r="I77" s="172">
        <f>IF(ISBLANK(A77), "", IFERROR(VLOOKUP(A77, STOCKS!A:W, 8, FALSE), ""))</f>
        <v>8.15</v>
      </c>
      <c r="J77" s="172">
        <f>IF(ISBLANK(A77), "", IFERROR(VLOOKUP(A77, STOCKS!A:W, 9, FALSE), ""))</f>
        <v>0</v>
      </c>
      <c r="K77" s="172">
        <f>IF(ISBLANK(A77), "", IFERROR(VLOOKUP(A77, STOCKS!A:W, 10, FALSE), ""))</f>
        <v>6513</v>
      </c>
      <c r="L77" s="172">
        <f>IF(ISBLANK(A77), "", IFERROR(VLOOKUP(A77, STOCKS!A:W, 11, FALSE), ""))</f>
        <v>1.08</v>
      </c>
      <c r="M77" s="172">
        <f>IF(ISBLANK(A77), "", IFERROR(VLOOKUP(A77, STOCKS!A:W, 12, FALSE), ""))</f>
        <v>31.7</v>
      </c>
      <c r="N77" s="172">
        <f>IF(ISBLANK(A77), "", IFERROR(VLOOKUP(A77, STOCKS!A:W, 13, FALSE), ""))</f>
        <v>31.8</v>
      </c>
      <c r="O77" s="172">
        <f>IF(ISBLANK(A77), "", IFERROR(VLOOKUP(A77, STOCKS!A:W, 14, FALSE), ""))</f>
        <v>32.35</v>
      </c>
      <c r="P77" s="172">
        <f>IF(ISBLANK(A77), "", IFERROR(VLOOKUP(A77, STOCKS!A:W, 15, FALSE), ""))</f>
        <v>2382</v>
      </c>
      <c r="Q77" s="172" t="str">
        <f>IF(ISBLANK(A77), "", IFERROR(VLOOKUP(A77, STOCKS!A:W, 16, FALSE), ""))</f>
        <v>'+--++</v>
      </c>
      <c r="R77" s="172">
        <f>IF(ISBLANK(A77), "", IFERROR(VLOOKUP(A77, STOCKS!A:W, 17, FALSE), ""))</f>
        <v>-1</v>
      </c>
      <c r="S77" s="172">
        <f>IF(ISBLANK(A77), "", IFERROR(VLOOKUP(A77, STOCKS!A:W, 18, FALSE), ""))</f>
        <v>357</v>
      </c>
      <c r="T77" s="172">
        <f>IF(ISBLANK(A77), "", IFERROR(VLOOKUP(A77, STOCKS!A:W, 19, FALSE), ""))</f>
        <v>1136</v>
      </c>
      <c r="U77" s="172">
        <f>IF(ISBLANK(A77), "", IFERROR(VLOOKUP(A77, STOCKS!A:W, 20, FALSE), ""))</f>
        <v>17.44</v>
      </c>
      <c r="V77" s="178">
        <f>IF(ISBLANK(A77), "", IFERROR(VLOOKUP(A77, STOCKS!A:W, 21, FALSE), ""))</f>
        <v>46132</v>
      </c>
      <c r="W77" s="174" t="str">
        <f>IF(ISBLANK(A77), "", IFERROR(VLOOKUP(A77, STOCKS!A:W, 22, FALSE), ""))</f>
        <v/>
      </c>
      <c r="X77" s="175"/>
      <c r="Y77" s="175"/>
      <c r="Z77" s="175"/>
      <c r="AA77" s="175"/>
      <c r="AB77" s="143"/>
    </row>
    <row r="78" hidden="1" outlineLevel="1">
      <c r="A78" s="140" t="s">
        <v>3381</v>
      </c>
      <c r="B78" s="172" t="str">
        <f>IF(ISBLANK(A78), "", IFERROR(VLOOKUP(A78, STOCKS!A:W, 2, FALSE), ""))</f>
        <v>拓凱</v>
      </c>
      <c r="C78" s="172" t="str">
        <f>IF(ISBLANK(A78), "", IFERROR(VLOOKUP(A78, STOCKS!A:W, 3, FALSE), ""))</f>
        <v>運動休閒</v>
      </c>
      <c r="D78" s="172" t="str">
        <f>IF(ISBLANK(A78), "", IFERROR(VLOOKUP(A78, category!A:C, 3, FALSE), ""))</f>
        <v>航太</v>
      </c>
      <c r="E78" s="172">
        <f>IF(ISBLANK(A78), "", IFERROR(VLOOKUP(A78, STOCKS!A:W, 4, FALSE), ""))</f>
        <v>157</v>
      </c>
      <c r="F78" s="172">
        <f>IF(ISBLANK(A78), "", IFERROR(VLOOKUP(A78, STOCKS!A:W, 5, FALSE), ""))</f>
        <v>0.5</v>
      </c>
      <c r="G78" s="172">
        <f>IF(ISBLANK(A78), "", IFERROR(VLOOKUP(A78, STOCKS!A:W, 6, FALSE), ""))</f>
        <v>0.32</v>
      </c>
      <c r="H78" s="172" t="str">
        <f>IF(ISBLANK(A78), "", IFERROR(VLOOKUP(A78, STOCKS!A:W, 7, FALSE), ""))</f>
        <v>'+++++</v>
      </c>
      <c r="I78" s="172">
        <f>IF(ISBLANK(A78), "", IFERROR(VLOOKUP(A78, STOCKS!A:W, 8, FALSE), ""))</f>
        <v>3.58</v>
      </c>
      <c r="J78" s="172">
        <f>IF(ISBLANK(A78), "", IFERROR(VLOOKUP(A78, STOCKS!A:W, 9, FALSE), ""))</f>
        <v>0</v>
      </c>
      <c r="K78" s="172">
        <f>IF(ISBLANK(A78), "", IFERROR(VLOOKUP(A78, STOCKS!A:W, 10, FALSE), ""))</f>
        <v>171</v>
      </c>
      <c r="L78" s="172">
        <f>IF(ISBLANK(A78), "", IFERROR(VLOOKUP(A78, STOCKS!A:W, 11, FALSE), ""))</f>
        <v>0.19</v>
      </c>
      <c r="M78" s="172">
        <f>IF(ISBLANK(A78), "", IFERROR(VLOOKUP(A78, STOCKS!A:W, 12, FALSE), ""))</f>
        <v>155.6</v>
      </c>
      <c r="N78" s="172">
        <f>IF(ISBLANK(A78), "", IFERROR(VLOOKUP(A78, STOCKS!A:W, 13, FALSE), ""))</f>
        <v>153.05</v>
      </c>
      <c r="O78" s="172">
        <f>IF(ISBLANK(A78), "", IFERROR(VLOOKUP(A78, STOCKS!A:W, 14, FALSE), ""))</f>
        <v>151.57</v>
      </c>
      <c r="P78" s="172">
        <f>IF(ISBLANK(A78), "", IFERROR(VLOOKUP(A78, STOCKS!A:W, 15, FALSE), ""))</f>
        <v>-11</v>
      </c>
      <c r="Q78" s="172" t="str">
        <f>IF(ISBLANK(A78), "", IFERROR(VLOOKUP(A78, STOCKS!A:W, 16, FALSE), ""))</f>
        <v>'+++--</v>
      </c>
      <c r="R78" s="172">
        <f>IF(ISBLANK(A78), "", IFERROR(VLOOKUP(A78, STOCKS!A:W, 17, FALSE), ""))</f>
        <v>-1</v>
      </c>
      <c r="S78" s="172">
        <f>IF(ISBLANK(A78), "", IFERROR(VLOOKUP(A78, STOCKS!A:W, 18, FALSE), ""))</f>
        <v>0</v>
      </c>
      <c r="T78" s="172">
        <f>IF(ISBLANK(A78), "", IFERROR(VLOOKUP(A78, STOCKS!A:W, 19, FALSE), ""))</f>
        <v>13</v>
      </c>
      <c r="U78" s="172">
        <f>IF(ISBLANK(A78), "", IFERROR(VLOOKUP(A78, STOCKS!A:W, 20, FALSE), ""))</f>
        <v>7.6</v>
      </c>
      <c r="V78" s="178">
        <f>IF(ISBLANK(A78), "", IFERROR(VLOOKUP(A78, STOCKS!A:W, 21, FALSE), ""))</f>
        <v>46132</v>
      </c>
      <c r="W78" s="174" t="str">
        <f>IF(ISBLANK(A78), "", IFERROR(VLOOKUP(A78, STOCKS!A:W, 22, FALSE), ""))</f>
        <v/>
      </c>
      <c r="X78" s="175"/>
      <c r="Y78" s="175"/>
      <c r="Z78" s="175"/>
      <c r="AA78" s="175"/>
      <c r="AB78" s="143"/>
    </row>
    <row r="79" hidden="1" outlineLevel="1">
      <c r="A79" s="140" t="s">
        <v>1673</v>
      </c>
      <c r="B79" s="172" t="str">
        <f>IF(ISBLANK(A79), "", IFERROR(VLOOKUP(A79, STOCKS!A:W, 2, FALSE), ""))</f>
        <v>中興電</v>
      </c>
      <c r="C79" s="172" t="str">
        <f>IF(ISBLANK(A79), "", IFERROR(VLOOKUP(A79, STOCKS!A:W, 3, FALSE), ""))</f>
        <v>電機機械</v>
      </c>
      <c r="D79" s="172" t="str">
        <f>IF(ISBLANK(A79), "", IFERROR(VLOOKUP(A79, category!A:C, 3, FALSE), ""))</f>
        <v>航太</v>
      </c>
      <c r="E79" s="172">
        <f>IF(ISBLANK(A79), "", IFERROR(VLOOKUP(A79, STOCKS!A:W, 4, FALSE), ""))</f>
        <v>153.5</v>
      </c>
      <c r="F79" s="172">
        <f>IF(ISBLANK(A79), "", IFERROR(VLOOKUP(A79, STOCKS!A:W, 5, FALSE), ""))</f>
        <v>0.5</v>
      </c>
      <c r="G79" s="172">
        <f>IF(ISBLANK(A79), "", IFERROR(VLOOKUP(A79, STOCKS!A:W, 6, FALSE), ""))</f>
        <v>0.33</v>
      </c>
      <c r="H79" s="172" t="str">
        <f>IF(ISBLANK(A79), "", IFERROR(VLOOKUP(A79, STOCKS!A:W, 7, FALSE), ""))</f>
        <v>'--+-+</v>
      </c>
      <c r="I79" s="172">
        <f>IF(ISBLANK(A79), "", IFERROR(VLOOKUP(A79, STOCKS!A:W, 8, FALSE), ""))</f>
        <v>1.37</v>
      </c>
      <c r="J79" s="172">
        <f>IF(ISBLANK(A79), "", IFERROR(VLOOKUP(A79, STOCKS!A:W, 9, FALSE), ""))</f>
        <v>0</v>
      </c>
      <c r="K79" s="172">
        <f>IF(ISBLANK(A79), "", IFERROR(VLOOKUP(A79, STOCKS!A:W, 10, FALSE), ""))</f>
        <v>7113</v>
      </c>
      <c r="L79" s="172">
        <f>IF(ISBLANK(A79), "", IFERROR(VLOOKUP(A79, STOCKS!A:W, 11, FALSE), ""))</f>
        <v>1.41</v>
      </c>
      <c r="M79" s="172">
        <f>IF(ISBLANK(A79), "", IFERROR(VLOOKUP(A79, STOCKS!A:W, 12, FALSE), ""))</f>
        <v>152.7</v>
      </c>
      <c r="N79" s="172">
        <f>IF(ISBLANK(A79), "", IFERROR(VLOOKUP(A79, STOCKS!A:W, 13, FALSE), ""))</f>
        <v>150.8</v>
      </c>
      <c r="O79" s="172">
        <f>IF(ISBLANK(A79), "", IFERROR(VLOOKUP(A79, STOCKS!A:W, 14, FALSE), ""))</f>
        <v>151.05</v>
      </c>
      <c r="P79" s="172">
        <f>IF(ISBLANK(A79), "", IFERROR(VLOOKUP(A79, STOCKS!A:W, 15, FALSE), ""))</f>
        <v>-1224</v>
      </c>
      <c r="Q79" s="172" t="str">
        <f>IF(ISBLANK(A79), "", IFERROR(VLOOKUP(A79, STOCKS!A:W, 16, FALSE), ""))</f>
        <v>'--+--</v>
      </c>
      <c r="R79" s="172">
        <f>IF(ISBLANK(A79), "", IFERROR(VLOOKUP(A79, STOCKS!A:W, 17, FALSE), ""))</f>
        <v>128</v>
      </c>
      <c r="S79" s="172">
        <f>IF(ISBLANK(A79), "", IFERROR(VLOOKUP(A79, STOCKS!A:W, 18, FALSE), ""))</f>
        <v>-2</v>
      </c>
      <c r="T79" s="172">
        <f>IF(ISBLANK(A79), "", IFERROR(VLOOKUP(A79, STOCKS!A:W, 19, FALSE), ""))</f>
        <v>1932</v>
      </c>
      <c r="U79" s="172">
        <f>IF(ISBLANK(A79), "", IFERROR(VLOOKUP(A79, STOCKS!A:W, 20, FALSE), ""))</f>
        <v>27.16</v>
      </c>
      <c r="V79" s="178">
        <f>IF(ISBLANK(A79), "", IFERROR(VLOOKUP(A79, STOCKS!A:W, 21, FALSE), ""))</f>
        <v>46132</v>
      </c>
      <c r="W79" s="174" t="str">
        <f>IF(ISBLANK(A79), "", IFERROR(VLOOKUP(A79, STOCKS!A:W, 22, FALSE), ""))</f>
        <v/>
      </c>
      <c r="X79" s="175"/>
      <c r="Y79" s="175"/>
      <c r="Z79" s="175"/>
      <c r="AA79" s="175"/>
      <c r="AB79" s="143"/>
    </row>
    <row r="80" hidden="1" outlineLevel="1">
      <c r="A80" s="140" t="s">
        <v>4117</v>
      </c>
      <c r="B80" s="172" t="str">
        <f>IF(ISBLANK(A80), "", IFERROR(VLOOKUP(A80, STOCKS!A:W, 2, FALSE), ""))</f>
        <v>程泰</v>
      </c>
      <c r="C80" s="172" t="str">
        <f>IF(ISBLANK(A80), "", IFERROR(VLOOKUP(A80, STOCKS!A:W, 3, FALSE), ""))</f>
        <v>電機機械</v>
      </c>
      <c r="D80" s="172" t="str">
        <f>IF(ISBLANK(A80), "", IFERROR(VLOOKUP(A80, category!A:C, 3, FALSE), ""))</f>
        <v>航太</v>
      </c>
      <c r="E80" s="172">
        <f>IF(ISBLANK(A80), "", IFERROR(VLOOKUP(A80, STOCKS!A:W, 4, FALSE), ""))</f>
        <v>48.3</v>
      </c>
      <c r="F80" s="172">
        <f>IF(ISBLANK(A80), "", IFERROR(VLOOKUP(A80, STOCKS!A:W, 5, FALSE), ""))</f>
        <v>0.1</v>
      </c>
      <c r="G80" s="172">
        <f>IF(ISBLANK(A80), "", IFERROR(VLOOKUP(A80, STOCKS!A:W, 6, FALSE), ""))</f>
        <v>0.21</v>
      </c>
      <c r="H80" s="172" t="str">
        <f>IF(ISBLANK(A80), "", IFERROR(VLOOKUP(A80, STOCKS!A:W, 7, FALSE), ""))</f>
        <v>'+++++</v>
      </c>
      <c r="I80" s="172">
        <f>IF(ISBLANK(A80), "", IFERROR(VLOOKUP(A80, STOCKS!A:W, 8, FALSE), ""))</f>
        <v>8.52</v>
      </c>
      <c r="J80" s="172">
        <f>IF(ISBLANK(A80), "", IFERROR(VLOOKUP(A80, STOCKS!A:W, 9, FALSE), ""))</f>
        <v>0</v>
      </c>
      <c r="K80" s="172">
        <f>IF(ISBLANK(A80), "", IFERROR(VLOOKUP(A80, STOCKS!A:W, 10, FALSE), ""))</f>
        <v>32</v>
      </c>
      <c r="L80" s="172">
        <f>IF(ISBLANK(A80), "", IFERROR(VLOOKUP(A80, STOCKS!A:W, 11, FALSE), ""))</f>
        <v>0.03</v>
      </c>
      <c r="M80" s="172">
        <f>IF(ISBLANK(A80), "", IFERROR(VLOOKUP(A80, STOCKS!A:W, 12, FALSE), ""))</f>
        <v>47.22</v>
      </c>
      <c r="N80" s="172">
        <f>IF(ISBLANK(A80), "", IFERROR(VLOOKUP(A80, STOCKS!A:W, 13, FALSE), ""))</f>
        <v>45.69</v>
      </c>
      <c r="O80" s="172">
        <f>IF(ISBLANK(A80), "", IFERROR(VLOOKUP(A80, STOCKS!A:W, 14, FALSE), ""))</f>
        <v>44.97</v>
      </c>
      <c r="P80" s="172">
        <f>IF(ISBLANK(A80), "", IFERROR(VLOOKUP(A80, STOCKS!A:W, 15, FALSE), ""))</f>
        <v>8</v>
      </c>
      <c r="Q80" s="172" t="str">
        <f>IF(ISBLANK(A80), "", IFERROR(VLOOKUP(A80, STOCKS!A:W, 16, FALSE), ""))</f>
        <v>'+++++</v>
      </c>
      <c r="R80" s="172">
        <f>IF(ISBLANK(A80), "", IFERROR(VLOOKUP(A80, STOCKS!A:W, 17, FALSE), ""))</f>
        <v>0</v>
      </c>
      <c r="S80" s="172">
        <f>IF(ISBLANK(A80), "", IFERROR(VLOOKUP(A80, STOCKS!A:W, 18, FALSE), ""))</f>
        <v>0</v>
      </c>
      <c r="T80" s="172">
        <f>IF(ISBLANK(A80), "", IFERROR(VLOOKUP(A80, STOCKS!A:W, 19, FALSE), ""))</f>
        <v>6</v>
      </c>
      <c r="U80" s="172">
        <f>IF(ISBLANK(A80), "", IFERROR(VLOOKUP(A80, STOCKS!A:W, 20, FALSE), ""))</f>
        <v>18.75</v>
      </c>
      <c r="V80" s="178">
        <f>IF(ISBLANK(A80), "", IFERROR(VLOOKUP(A80, STOCKS!A:W, 21, FALSE), ""))</f>
        <v>46132</v>
      </c>
      <c r="W80" s="174" t="str">
        <f>IF(ISBLANK(A80), "", IFERROR(VLOOKUP(A80, STOCKS!A:W, 22, FALSE), ""))</f>
        <v/>
      </c>
      <c r="X80" s="175"/>
      <c r="Y80" s="175"/>
      <c r="Z80" s="175"/>
      <c r="AA80" s="175"/>
      <c r="AB80" s="143"/>
    </row>
    <row r="81" hidden="1" outlineLevel="1">
      <c r="A81" s="140" t="s">
        <v>3598</v>
      </c>
      <c r="B81" s="172" t="str">
        <f>IF(ISBLANK(A81), "", IFERROR(VLOOKUP(A81, STOCKS!A:W, 2, FALSE), ""))</f>
        <v>亞崴</v>
      </c>
      <c r="C81" s="172" t="str">
        <f>IF(ISBLANK(A81), "", IFERROR(VLOOKUP(A81, STOCKS!A:W, 3, FALSE), ""))</f>
        <v>電機機械</v>
      </c>
      <c r="D81" s="172" t="str">
        <f>IF(ISBLANK(A81), "", IFERROR(VLOOKUP(A81, category!A:C, 3, FALSE), ""))</f>
        <v>航太</v>
      </c>
      <c r="E81" s="172">
        <f>IF(ISBLANK(A81), "", IFERROR(VLOOKUP(A81, STOCKS!A:W, 4, FALSE), ""))</f>
        <v>27.85</v>
      </c>
      <c r="F81" s="172">
        <f>IF(ISBLANK(A81), "", IFERROR(VLOOKUP(A81, STOCKS!A:W, 5, FALSE), ""))</f>
        <v>-0.5</v>
      </c>
      <c r="G81" s="172">
        <f>IF(ISBLANK(A81), "", IFERROR(VLOOKUP(A81, STOCKS!A:W, 6, FALSE), ""))</f>
        <v>-1.76</v>
      </c>
      <c r="H81" s="172" t="str">
        <f>IF(ISBLANK(A81), "", IFERROR(VLOOKUP(A81, STOCKS!A:W, 7, FALSE), ""))</f>
        <v>'+++--</v>
      </c>
      <c r="I81" s="172">
        <f>IF(ISBLANK(A81), "", IFERROR(VLOOKUP(A81, STOCKS!A:W, 8, FALSE), ""))</f>
        <v>5.09</v>
      </c>
      <c r="J81" s="172">
        <f>IF(ISBLANK(A81), "", IFERROR(VLOOKUP(A81, STOCKS!A:W, 9, FALSE), ""))</f>
        <v>0</v>
      </c>
      <c r="K81" s="172">
        <f>IF(ISBLANK(A81), "", IFERROR(VLOOKUP(A81, STOCKS!A:W, 10, FALSE), ""))</f>
        <v>53</v>
      </c>
      <c r="L81" s="172">
        <f>IF(ISBLANK(A81), "", IFERROR(VLOOKUP(A81, STOCKS!A:W, 11, FALSE), ""))</f>
        <v>0.06</v>
      </c>
      <c r="M81" s="172">
        <f>IF(ISBLANK(A81), "", IFERROR(VLOOKUP(A81, STOCKS!A:W, 12, FALSE), ""))</f>
        <v>27.74</v>
      </c>
      <c r="N81" s="172">
        <f>IF(ISBLANK(A81), "", IFERROR(VLOOKUP(A81, STOCKS!A:W, 13, FALSE), ""))</f>
        <v>27.12</v>
      </c>
      <c r="O81" s="172">
        <f>IF(ISBLANK(A81), "", IFERROR(VLOOKUP(A81, STOCKS!A:W, 14, FALSE), ""))</f>
        <v>26.78</v>
      </c>
      <c r="P81" s="172">
        <f>IF(ISBLANK(A81), "", IFERROR(VLOOKUP(A81, STOCKS!A:W, 15, FALSE), ""))</f>
        <v>17</v>
      </c>
      <c r="Q81" s="172" t="str">
        <f>IF(ISBLANK(A81), "", IFERROR(VLOOKUP(A81, STOCKS!A:W, 16, FALSE), ""))</f>
        <v>'+++++</v>
      </c>
      <c r="R81" s="172">
        <f>IF(ISBLANK(A81), "", IFERROR(VLOOKUP(A81, STOCKS!A:W, 17, FALSE), ""))</f>
        <v>0</v>
      </c>
      <c r="S81" s="172">
        <f>IF(ISBLANK(A81), "", IFERROR(VLOOKUP(A81, STOCKS!A:W, 18, FALSE), ""))</f>
        <v>0</v>
      </c>
      <c r="T81" s="172">
        <f>IF(ISBLANK(A81), "", IFERROR(VLOOKUP(A81, STOCKS!A:W, 19, FALSE), ""))</f>
        <v>5</v>
      </c>
      <c r="U81" s="172">
        <f>IF(ISBLANK(A81), "", IFERROR(VLOOKUP(A81, STOCKS!A:W, 20, FALSE), ""))</f>
        <v>9.43</v>
      </c>
      <c r="V81" s="178">
        <f>IF(ISBLANK(A81), "", IFERROR(VLOOKUP(A81, STOCKS!A:W, 21, FALSE), ""))</f>
        <v>46132</v>
      </c>
      <c r="W81" s="174" t="str">
        <f>IF(ISBLANK(A81), "", IFERROR(VLOOKUP(A81, STOCKS!A:W, 22, FALSE), ""))</f>
        <v/>
      </c>
      <c r="X81" s="175"/>
      <c r="Y81" s="175"/>
      <c r="Z81" s="175"/>
      <c r="AA81" s="175"/>
      <c r="AB81" s="143"/>
    </row>
    <row r="82" hidden="1" outlineLevel="1">
      <c r="A82" s="140" t="s">
        <v>1304</v>
      </c>
      <c r="B82" s="172" t="str">
        <f>IF(ISBLANK(A82), "", IFERROR(VLOOKUP(A82, STOCKS!A:W, 2, FALSE), ""))</f>
        <v>事欣科</v>
      </c>
      <c r="C82" s="172" t="str">
        <f>IF(ISBLANK(A82), "", IFERROR(VLOOKUP(A82, STOCKS!A:W, 3, FALSE), ""))</f>
        <v>電腦及週邊設備業</v>
      </c>
      <c r="D82" s="172" t="str">
        <f>IF(ISBLANK(A82), "", IFERROR(VLOOKUP(A82, category!A:C, 3, FALSE), ""))</f>
        <v>航太/低軌衛星</v>
      </c>
      <c r="E82" s="172">
        <f>IF(ISBLANK(A82), "", IFERROR(VLOOKUP(A82, STOCKS!A:W, 4, FALSE), ""))</f>
        <v>68.5</v>
      </c>
      <c r="F82" s="172">
        <f>IF(ISBLANK(A82), "", IFERROR(VLOOKUP(A82, STOCKS!A:W, 5, FALSE), ""))</f>
        <v>0.7</v>
      </c>
      <c r="G82" s="172">
        <f>IF(ISBLANK(A82), "", IFERROR(VLOOKUP(A82, STOCKS!A:W, 6, FALSE), ""))</f>
        <v>1.03</v>
      </c>
      <c r="H82" s="172" t="str">
        <f>IF(ISBLANK(A82), "", IFERROR(VLOOKUP(A82, STOCKS!A:W, 7, FALSE), ""))</f>
        <v>'+++++</v>
      </c>
      <c r="I82" s="172">
        <f>IF(ISBLANK(A82), "", IFERROR(VLOOKUP(A82, STOCKS!A:W, 8, FALSE), ""))</f>
        <v>17.09</v>
      </c>
      <c r="J82" s="172">
        <f>IF(ISBLANK(A82), "", IFERROR(VLOOKUP(A82, STOCKS!A:W, 9, FALSE), ""))</f>
        <v>0</v>
      </c>
      <c r="K82" s="172">
        <f>IF(ISBLANK(A82), "", IFERROR(VLOOKUP(A82, STOCKS!A:W, 10, FALSE), ""))</f>
        <v>18874</v>
      </c>
      <c r="L82" s="172">
        <f>IF(ISBLANK(A82), "", IFERROR(VLOOKUP(A82, STOCKS!A:W, 11, FALSE), ""))</f>
        <v>15.23</v>
      </c>
      <c r="M82" s="172">
        <f>IF(ISBLANK(A82), "", IFERROR(VLOOKUP(A82, STOCKS!A:W, 12, FALSE), ""))</f>
        <v>64.04</v>
      </c>
      <c r="N82" s="172">
        <f>IF(ISBLANK(A82), "", IFERROR(VLOOKUP(A82, STOCKS!A:W, 13, FALSE), ""))</f>
        <v>60.17</v>
      </c>
      <c r="O82" s="172">
        <f>IF(ISBLANK(A82), "", IFERROR(VLOOKUP(A82, STOCKS!A:W, 14, FALSE), ""))</f>
        <v>59.4</v>
      </c>
      <c r="P82" s="172">
        <f>IF(ISBLANK(A82), "", IFERROR(VLOOKUP(A82, STOCKS!A:W, 15, FALSE), ""))</f>
        <v>490</v>
      </c>
      <c r="Q82" s="172" t="str">
        <f>IF(ISBLANK(A82), "", IFERROR(VLOOKUP(A82, STOCKS!A:W, 16, FALSE), ""))</f>
        <v>'-++++</v>
      </c>
      <c r="R82" s="172">
        <f>IF(ISBLANK(A82), "", IFERROR(VLOOKUP(A82, STOCKS!A:W, 17, FALSE), ""))</f>
        <v>-67</v>
      </c>
      <c r="S82" s="172">
        <f>IF(ISBLANK(A82), "", IFERROR(VLOOKUP(A82, STOCKS!A:W, 18, FALSE), ""))</f>
        <v>93</v>
      </c>
      <c r="T82" s="172">
        <f>IF(ISBLANK(A82), "", IFERROR(VLOOKUP(A82, STOCKS!A:W, 19, FALSE), ""))</f>
        <v>9572</v>
      </c>
      <c r="U82" s="172">
        <f>IF(ISBLANK(A82), "", IFERROR(VLOOKUP(A82, STOCKS!A:W, 20, FALSE), ""))</f>
        <v>50.72</v>
      </c>
      <c r="V82" s="178">
        <f>IF(ISBLANK(A82), "", IFERROR(VLOOKUP(A82, STOCKS!A:W, 21, FALSE), ""))</f>
        <v>46132</v>
      </c>
      <c r="W82" s="174" t="str">
        <f>IF(ISBLANK(A82), "", IFERROR(VLOOKUP(A82, STOCKS!A:W, 22, FALSE), ""))</f>
        <v/>
      </c>
      <c r="X82" s="175"/>
      <c r="Y82" s="175"/>
      <c r="Z82" s="175"/>
      <c r="AA82" s="175"/>
      <c r="AB82" s="143"/>
    </row>
    <row r="83" hidden="1" outlineLevel="1">
      <c r="A83" s="140" t="s">
        <v>4012</v>
      </c>
      <c r="B83" s="172" t="str">
        <f>IF(ISBLANK(A83), "", IFERROR(VLOOKUP(A83, STOCKS!A:W, 2, FALSE), ""))</f>
        <v>雷虎</v>
      </c>
      <c r="C83" s="172" t="str">
        <f>IF(ISBLANK(A83), "", IFERROR(VLOOKUP(A83, STOCKS!A:W, 3, FALSE), ""))</f>
        <v>其他業</v>
      </c>
      <c r="D83" s="172" t="str">
        <f>IF(ISBLANK(A83), "", IFERROR(VLOOKUP(A83, category!A:C, 3, FALSE), ""))</f>
        <v>軍工/航太</v>
      </c>
      <c r="E83" s="172">
        <f>IF(ISBLANK(A83), "", IFERROR(VLOOKUP(A83, STOCKS!A:W, 4, FALSE), ""))</f>
        <v>154.5</v>
      </c>
      <c r="F83" s="172">
        <f>IF(ISBLANK(A83), "", IFERROR(VLOOKUP(A83, STOCKS!A:W, 5, FALSE), ""))</f>
        <v>6.5</v>
      </c>
      <c r="G83" s="172">
        <f>IF(ISBLANK(A83), "", IFERROR(VLOOKUP(A83, STOCKS!A:W, 6, FALSE), ""))</f>
        <v>4.39</v>
      </c>
      <c r="H83" s="172" t="str">
        <f>IF(ISBLANK(A83), "", IFERROR(VLOOKUP(A83, STOCKS!A:W, 7, FALSE), ""))</f>
        <v>'+-+++</v>
      </c>
      <c r="I83" s="172">
        <f>IF(ISBLANK(A83), "", IFERROR(VLOOKUP(A83, STOCKS!A:W, 8, FALSE), ""))</f>
        <v>17.68</v>
      </c>
      <c r="J83" s="172">
        <f>IF(ISBLANK(A83), "", IFERROR(VLOOKUP(A83, STOCKS!A:W, 9, FALSE), ""))</f>
        <v>0</v>
      </c>
      <c r="K83" s="172">
        <f>IF(ISBLANK(A83), "", IFERROR(VLOOKUP(A83, STOCKS!A:W, 10, FALSE), ""))</f>
        <v>9290</v>
      </c>
      <c r="L83" s="172">
        <f>IF(ISBLANK(A83), "", IFERROR(VLOOKUP(A83, STOCKS!A:W, 11, FALSE), ""))</f>
        <v>6.09</v>
      </c>
      <c r="M83" s="172">
        <f>IF(ISBLANK(A83), "", IFERROR(VLOOKUP(A83, STOCKS!A:W, 12, FALSE), ""))</f>
        <v>144.3</v>
      </c>
      <c r="N83" s="172">
        <f>IF(ISBLANK(A83), "", IFERROR(VLOOKUP(A83, STOCKS!A:W, 13, FALSE), ""))</f>
        <v>138.35</v>
      </c>
      <c r="O83" s="172">
        <f>IF(ISBLANK(A83), "", IFERROR(VLOOKUP(A83, STOCKS!A:W, 14, FALSE), ""))</f>
        <v>140.82</v>
      </c>
      <c r="P83" s="172">
        <f>IF(ISBLANK(A83), "", IFERROR(VLOOKUP(A83, STOCKS!A:W, 15, FALSE), ""))</f>
        <v>1794</v>
      </c>
      <c r="Q83" s="172" t="str">
        <f>IF(ISBLANK(A83), "", IFERROR(VLOOKUP(A83, STOCKS!A:W, 16, FALSE), ""))</f>
        <v>'+++++</v>
      </c>
      <c r="R83" s="172">
        <f>IF(ISBLANK(A83), "", IFERROR(VLOOKUP(A83, STOCKS!A:W, 17, FALSE), ""))</f>
        <v>0</v>
      </c>
      <c r="S83" s="172">
        <f>IF(ISBLANK(A83), "", IFERROR(VLOOKUP(A83, STOCKS!A:W, 18, FALSE), ""))</f>
        <v>136</v>
      </c>
      <c r="T83" s="172">
        <f>IF(ISBLANK(A83), "", IFERROR(VLOOKUP(A83, STOCKS!A:W, 19, FALSE), ""))</f>
        <v>3863</v>
      </c>
      <c r="U83" s="172">
        <f>IF(ISBLANK(A83), "", IFERROR(VLOOKUP(A83, STOCKS!A:W, 20, FALSE), ""))</f>
        <v>41.58</v>
      </c>
      <c r="V83" s="178">
        <f>IF(ISBLANK(A83), "", IFERROR(VLOOKUP(A83, STOCKS!A:W, 21, FALSE), ""))</f>
        <v>46132</v>
      </c>
      <c r="W83" s="174" t="str">
        <f>IF(ISBLANK(A83), "", IFERROR(VLOOKUP(A83, STOCKS!A:W, 22, FALSE), ""))</f>
        <v/>
      </c>
      <c r="X83" s="175"/>
      <c r="Y83" s="175"/>
      <c r="Z83" s="175"/>
      <c r="AA83" s="175"/>
      <c r="AB83" s="143"/>
    </row>
    <row r="84" hidden="1" outlineLevel="1">
      <c r="A84" s="140" t="s">
        <v>1477</v>
      </c>
      <c r="B84" s="172" t="str">
        <f>IF(ISBLANK(A84), "", IFERROR(VLOOKUP(A84, STOCKS!A:W, 2, FALSE), ""))</f>
        <v>中光電</v>
      </c>
      <c r="C84" s="172" t="str">
        <f>IF(ISBLANK(A84), "", IFERROR(VLOOKUP(A84, STOCKS!A:W, 3, FALSE), ""))</f>
        <v>光電業</v>
      </c>
      <c r="D84" s="172" t="str">
        <f>IF(ISBLANK(A84), "", IFERROR(VLOOKUP(A84, category!A:C, 3, FALSE), ""))</f>
        <v>軍工/航太/</v>
      </c>
      <c r="E84" s="172">
        <f>IF(ISBLANK(A84), "", IFERROR(VLOOKUP(A84, STOCKS!A:W, 4, FALSE), ""))</f>
        <v>79</v>
      </c>
      <c r="F84" s="172">
        <f>IF(ISBLANK(A84), "", IFERROR(VLOOKUP(A84, STOCKS!A:W, 5, FALSE), ""))</f>
        <v>0.7</v>
      </c>
      <c r="G84" s="172">
        <f>IF(ISBLANK(A84), "", IFERROR(VLOOKUP(A84, STOCKS!A:W, 6, FALSE), ""))</f>
        <v>0.89</v>
      </c>
      <c r="H84" s="172" t="str">
        <f>IF(ISBLANK(A84), "", IFERROR(VLOOKUP(A84, STOCKS!A:W, 7, FALSE), ""))</f>
        <v>'+++-+</v>
      </c>
      <c r="I84" s="172">
        <f>IF(ISBLANK(A84), "", IFERROR(VLOOKUP(A84, STOCKS!A:W, 8, FALSE), ""))</f>
        <v>7.19</v>
      </c>
      <c r="J84" s="172">
        <f>IF(ISBLANK(A84), "", IFERROR(VLOOKUP(A84, STOCKS!A:W, 9, FALSE), ""))</f>
        <v>0</v>
      </c>
      <c r="K84" s="172">
        <f>IF(ISBLANK(A84), "", IFERROR(VLOOKUP(A84, STOCKS!A:W, 10, FALSE), ""))</f>
        <v>6795</v>
      </c>
      <c r="L84" s="172">
        <f>IF(ISBLANK(A84), "", IFERROR(VLOOKUP(A84, STOCKS!A:W, 11, FALSE), ""))</f>
        <v>1.74</v>
      </c>
      <c r="M84" s="172">
        <f>IF(ISBLANK(A84), "", IFERROR(VLOOKUP(A84, STOCKS!A:W, 12, FALSE), ""))</f>
        <v>77.08</v>
      </c>
      <c r="N84" s="172">
        <f>IF(ISBLANK(A84), "", IFERROR(VLOOKUP(A84, STOCKS!A:W, 13, FALSE), ""))</f>
        <v>75.35</v>
      </c>
      <c r="O84" s="172">
        <f>IF(ISBLANK(A84), "", IFERROR(VLOOKUP(A84, STOCKS!A:W, 14, FALSE), ""))</f>
        <v>75.28</v>
      </c>
      <c r="P84" s="172">
        <f>IF(ISBLANK(A84), "", IFERROR(VLOOKUP(A84, STOCKS!A:W, 15, FALSE), ""))</f>
        <v>398</v>
      </c>
      <c r="Q84" s="172" t="str">
        <f>IF(ISBLANK(A84), "", IFERROR(VLOOKUP(A84, STOCKS!A:W, 16, FALSE), ""))</f>
        <v>'++--+</v>
      </c>
      <c r="R84" s="172">
        <f>IF(ISBLANK(A84), "", IFERROR(VLOOKUP(A84, STOCKS!A:W, 17, FALSE), ""))</f>
        <v>0</v>
      </c>
      <c r="S84" s="172">
        <f>IF(ISBLANK(A84), "", IFERROR(VLOOKUP(A84, STOCKS!A:W, 18, FALSE), ""))</f>
        <v>-130</v>
      </c>
      <c r="T84" s="172">
        <f>IF(ISBLANK(A84), "", IFERROR(VLOOKUP(A84, STOCKS!A:W, 19, FALSE), ""))</f>
        <v>3115</v>
      </c>
      <c r="U84" s="172">
        <f>IF(ISBLANK(A84), "", IFERROR(VLOOKUP(A84, STOCKS!A:W, 20, FALSE), ""))</f>
        <v>45.84</v>
      </c>
      <c r="V84" s="178">
        <f>IF(ISBLANK(A84), "", IFERROR(VLOOKUP(A84, STOCKS!A:W, 21, FALSE), ""))</f>
        <v>46132</v>
      </c>
      <c r="W84" s="174" t="str">
        <f>IF(ISBLANK(A84), "", IFERROR(VLOOKUP(A84, STOCKS!A:W, 22, FALSE), ""))</f>
        <v/>
      </c>
      <c r="X84" s="175"/>
      <c r="Y84" s="175"/>
      <c r="Z84" s="175"/>
      <c r="AA84" s="175"/>
      <c r="AB84" s="143"/>
    </row>
    <row r="85" hidden="1" outlineLevel="1">
      <c r="A85" s="140" t="s">
        <v>3056</v>
      </c>
      <c r="B85" s="172" t="str">
        <f>IF(ISBLANK(A85), "", IFERROR(VLOOKUP(A85, STOCKS!A:W, 2, FALSE), ""))</f>
        <v>邑錡</v>
      </c>
      <c r="C85" s="172" t="str">
        <f>IF(ISBLANK(A85), "", IFERROR(VLOOKUP(A85, STOCKS!A:W, 3, FALSE), ""))</f>
        <v>光電業</v>
      </c>
      <c r="D85" s="172" t="str">
        <f>IF(ISBLANK(A85), "", IFERROR(VLOOKUP(A85, category!A:C, 3, FALSE), ""))</f>
        <v>軍工/航太</v>
      </c>
      <c r="E85" s="172">
        <f>IF(ISBLANK(A85), "", IFERROR(VLOOKUP(A85, STOCKS!A:W, 4, FALSE), ""))</f>
        <v>133.5</v>
      </c>
      <c r="F85" s="172">
        <f>IF(ISBLANK(A85), "", IFERROR(VLOOKUP(A85, STOCKS!A:W, 5, FALSE), ""))</f>
        <v>8</v>
      </c>
      <c r="G85" s="172">
        <f>IF(ISBLANK(A85), "", IFERROR(VLOOKUP(A85, STOCKS!A:W, 6, FALSE), ""))</f>
        <v>6.37</v>
      </c>
      <c r="H85" s="172" t="str">
        <f>IF(ISBLANK(A85), "", IFERROR(VLOOKUP(A85, STOCKS!A:W, 7, FALSE), ""))</f>
        <v>'+++++</v>
      </c>
      <c r="I85" s="172">
        <f>IF(ISBLANK(A85), "", IFERROR(VLOOKUP(A85, STOCKS!A:W, 8, FALSE), ""))</f>
        <v>10.91</v>
      </c>
      <c r="J85" s="172">
        <f>IF(ISBLANK(A85), "", IFERROR(VLOOKUP(A85, STOCKS!A:W, 9, FALSE), ""))</f>
        <v>0</v>
      </c>
      <c r="K85" s="172">
        <f>IF(ISBLANK(A85), "", IFERROR(VLOOKUP(A85, STOCKS!A:W, 10, FALSE), ""))</f>
        <v>1906</v>
      </c>
      <c r="L85" s="172">
        <f>IF(ISBLANK(A85), "", IFERROR(VLOOKUP(A85, STOCKS!A:W, 11, FALSE), ""))</f>
        <v>5.4</v>
      </c>
      <c r="M85" s="172">
        <f>IF(ISBLANK(A85), "", IFERROR(VLOOKUP(A85, STOCKS!A:W, 12, FALSE), ""))</f>
        <v>125.1</v>
      </c>
      <c r="N85" s="172">
        <f>IF(ISBLANK(A85), "", IFERROR(VLOOKUP(A85, STOCKS!A:W, 13, FALSE), ""))</f>
        <v>121</v>
      </c>
      <c r="O85" s="172">
        <f>IF(ISBLANK(A85), "", IFERROR(VLOOKUP(A85, STOCKS!A:W, 14, FALSE), ""))</f>
        <v>120.97</v>
      </c>
      <c r="P85" s="172">
        <f>IF(ISBLANK(A85), "", IFERROR(VLOOKUP(A85, STOCKS!A:W, 15, FALSE), ""))</f>
        <v>82</v>
      </c>
      <c r="Q85" s="172" t="str">
        <f>IF(ISBLANK(A85), "", IFERROR(VLOOKUP(A85, STOCKS!A:W, 16, FALSE), ""))</f>
        <v>'+---+</v>
      </c>
      <c r="R85" s="172">
        <f>IF(ISBLANK(A85), "", IFERROR(VLOOKUP(A85, STOCKS!A:W, 17, FALSE), ""))</f>
        <v>0</v>
      </c>
      <c r="S85" s="172">
        <f>IF(ISBLANK(A85), "", IFERROR(VLOOKUP(A85, STOCKS!A:W, 18, FALSE), ""))</f>
        <v>-10</v>
      </c>
      <c r="T85" s="172">
        <f>IF(ISBLANK(A85), "", IFERROR(VLOOKUP(A85, STOCKS!A:W, 19, FALSE), ""))</f>
        <v>830</v>
      </c>
      <c r="U85" s="172">
        <f>IF(ISBLANK(A85), "", IFERROR(VLOOKUP(A85, STOCKS!A:W, 20, FALSE), ""))</f>
        <v>43.55</v>
      </c>
      <c r="V85" s="178">
        <f>IF(ISBLANK(A85), "", IFERROR(VLOOKUP(A85, STOCKS!A:W, 21, FALSE), ""))</f>
        <v>46132</v>
      </c>
      <c r="W85" s="174" t="str">
        <f>IF(ISBLANK(A85), "", IFERROR(VLOOKUP(A85, STOCKS!A:W, 22, FALSE), ""))</f>
        <v/>
      </c>
      <c r="X85" s="175"/>
      <c r="Y85" s="175"/>
      <c r="Z85" s="175"/>
      <c r="AA85" s="175"/>
      <c r="AB85" s="143"/>
    </row>
    <row r="86" collapsed="1">
      <c r="A86" s="176" t="s">
        <v>4635</v>
      </c>
      <c r="B86" s="177"/>
      <c r="C86" s="177"/>
      <c r="D86" s="177"/>
      <c r="E86" s="177"/>
      <c r="F86" s="177"/>
      <c r="G86" s="177"/>
      <c r="H86" s="177"/>
      <c r="I86" s="177"/>
      <c r="J86" s="177"/>
      <c r="K86" s="177"/>
      <c r="L86" s="177"/>
      <c r="M86" s="177"/>
      <c r="N86" s="177"/>
      <c r="O86" s="177"/>
      <c r="P86" s="177"/>
      <c r="Q86" s="177"/>
      <c r="R86" s="177"/>
      <c r="S86" s="177"/>
      <c r="T86" s="177"/>
      <c r="U86" s="177"/>
      <c r="V86" s="177"/>
      <c r="W86" s="177"/>
      <c r="X86" s="177"/>
      <c r="Y86" s="177"/>
      <c r="Z86" s="177"/>
      <c r="AA86" s="177"/>
      <c r="AB86" s="177"/>
    </row>
    <row r="87" hidden="1" outlineLevel="1">
      <c r="A87" s="140" t="s">
        <v>1314</v>
      </c>
      <c r="B87" s="172" t="str">
        <f>IF(ISBLANK(A87), "", IFERROR(VLOOKUP(A87, STOCKS!A:W, 2, FALSE), ""))</f>
        <v>云辰</v>
      </c>
      <c r="C87" s="172" t="str">
        <f>IF(ISBLANK(A87), "", IFERROR(VLOOKUP(A87, STOCKS!A:W, 3, FALSE), ""))</f>
        <v>其他電子業</v>
      </c>
      <c r="D87" s="172" t="str">
        <f>IF(ISBLANK(A87), "", IFERROR(VLOOKUP(A87, category!A:C, 3, FALSE), ""))</f>
        <v>資訊服務</v>
      </c>
      <c r="E87" s="172">
        <f>IF(ISBLANK(A87), "", IFERROR(VLOOKUP(A87, STOCKS!A:W, 4, FALSE), ""))</f>
        <v>10.2</v>
      </c>
      <c r="F87" s="172">
        <f>IF(ISBLANK(A87), "", IFERROR(VLOOKUP(A87, STOCKS!A:W, 5, FALSE), ""))</f>
        <v>0.1</v>
      </c>
      <c r="G87" s="172">
        <f>IF(ISBLANK(A87), "", IFERROR(VLOOKUP(A87, STOCKS!A:W, 6, FALSE), ""))</f>
        <v>0.99</v>
      </c>
      <c r="H87" s="172" t="str">
        <f>IF(ISBLANK(A87), "", IFERROR(VLOOKUP(A87, STOCKS!A:W, 7, FALSE), ""))</f>
        <v>'--+-+</v>
      </c>
      <c r="I87" s="172">
        <f>IF(ISBLANK(A87), "", IFERROR(VLOOKUP(A87, STOCKS!A:W, 8, FALSE), ""))</f>
        <v>0.5</v>
      </c>
      <c r="J87" s="172">
        <f>IF(ISBLANK(A87), "", IFERROR(VLOOKUP(A87, STOCKS!A:W, 9, FALSE), ""))</f>
        <v>0</v>
      </c>
      <c r="K87" s="172">
        <f>IF(ISBLANK(A87), "", IFERROR(VLOOKUP(A87, STOCKS!A:W, 10, FALSE), ""))</f>
        <v>523</v>
      </c>
      <c r="L87" s="172">
        <f>IF(ISBLANK(A87), "", IFERROR(VLOOKUP(A87, STOCKS!A:W, 11, FALSE), ""))</f>
        <v>0.27</v>
      </c>
      <c r="M87" s="172">
        <f>IF(ISBLANK(A87), "", IFERROR(VLOOKUP(A87, STOCKS!A:W, 12, FALSE), ""))</f>
        <v>10.11</v>
      </c>
      <c r="N87" s="172">
        <f>IF(ISBLANK(A87), "", IFERROR(VLOOKUP(A87, STOCKS!A:W, 13, FALSE), ""))</f>
        <v>10.13</v>
      </c>
      <c r="O87" s="172">
        <f>IF(ISBLANK(A87), "", IFERROR(VLOOKUP(A87, STOCKS!A:W, 14, FALSE), ""))</f>
        <v>10.26</v>
      </c>
      <c r="P87" s="172">
        <f>IF(ISBLANK(A87), "", IFERROR(VLOOKUP(A87, STOCKS!A:W, 15, FALSE), ""))</f>
        <v>119</v>
      </c>
      <c r="Q87" s="172" t="str">
        <f>IF(ISBLANK(A87), "", IFERROR(VLOOKUP(A87, STOCKS!A:W, 16, FALSE), ""))</f>
        <v>'--+++</v>
      </c>
      <c r="R87" s="172">
        <f>IF(ISBLANK(A87), "", IFERROR(VLOOKUP(A87, STOCKS!A:W, 17, FALSE), ""))</f>
        <v>0</v>
      </c>
      <c r="S87" s="172">
        <f>IF(ISBLANK(A87), "", IFERROR(VLOOKUP(A87, STOCKS!A:W, 18, FALSE), ""))</f>
        <v>0</v>
      </c>
      <c r="T87" s="172">
        <f>IF(ISBLANK(A87), "", IFERROR(VLOOKUP(A87, STOCKS!A:W, 19, FALSE), ""))</f>
        <v>45</v>
      </c>
      <c r="U87" s="172">
        <f>IF(ISBLANK(A87), "", IFERROR(VLOOKUP(A87, STOCKS!A:W, 20, FALSE), ""))</f>
        <v>8.6</v>
      </c>
      <c r="V87" s="178">
        <f>IF(ISBLANK(A87), "", IFERROR(VLOOKUP(A87, STOCKS!A:W, 21, FALSE), ""))</f>
        <v>46132</v>
      </c>
      <c r="W87" s="174" t="str">
        <f>IF(ISBLANK(A87), "", IFERROR(VLOOKUP(A87, STOCKS!A:W, 22, FALSE), ""))</f>
        <v/>
      </c>
      <c r="X87" s="175"/>
      <c r="Y87" s="175"/>
      <c r="Z87" s="175"/>
      <c r="AA87" s="175"/>
      <c r="AB87" s="143"/>
    </row>
    <row r="88" hidden="1" outlineLevel="1">
      <c r="A88" s="140" t="s">
        <v>2715</v>
      </c>
      <c r="B88" s="172" t="str">
        <f>IF(ISBLANK(A88), "", IFERROR(VLOOKUP(A88, STOCKS!A:W, 2, FALSE), ""))</f>
        <v>三商電</v>
      </c>
      <c r="C88" s="172" t="str">
        <f>IF(ISBLANK(A88), "", IFERROR(VLOOKUP(A88, STOCKS!A:W, 3, FALSE), ""))</f>
        <v>資訊服務業</v>
      </c>
      <c r="D88" s="172" t="str">
        <f>IF(ISBLANK(A88), "", IFERROR(VLOOKUP(A88, category!A:C, 3, FALSE), ""))</f>
        <v>資訊服務</v>
      </c>
      <c r="E88" s="172">
        <f>IF(ISBLANK(A88), "", IFERROR(VLOOKUP(A88, STOCKS!A:W, 4, FALSE), ""))</f>
        <v>22.05</v>
      </c>
      <c r="F88" s="172">
        <f>IF(ISBLANK(A88), "", IFERROR(VLOOKUP(A88, STOCKS!A:W, 5, FALSE), ""))</f>
        <v>-0.2</v>
      </c>
      <c r="G88" s="172">
        <f>IF(ISBLANK(A88), "", IFERROR(VLOOKUP(A88, STOCKS!A:W, 6, FALSE), ""))</f>
        <v>-0.9</v>
      </c>
      <c r="H88" s="172" t="str">
        <f>IF(ISBLANK(A88), "", IFERROR(VLOOKUP(A88, STOCKS!A:W, 7, FALSE), ""))</f>
        <v>'+-+--</v>
      </c>
      <c r="I88" s="172">
        <f>IF(ISBLANK(A88), "", IFERROR(VLOOKUP(A88, STOCKS!A:W, 8, FALSE), ""))</f>
        <v>-0.66</v>
      </c>
      <c r="J88" s="172">
        <f>IF(ISBLANK(A88), "", IFERROR(VLOOKUP(A88, STOCKS!A:W, 9, FALSE), ""))</f>
        <v>0</v>
      </c>
      <c r="K88" s="172">
        <f>IF(ISBLANK(A88), "", IFERROR(VLOOKUP(A88, STOCKS!A:W, 10, FALSE), ""))</f>
        <v>498</v>
      </c>
      <c r="L88" s="172">
        <f>IF(ISBLANK(A88), "", IFERROR(VLOOKUP(A88, STOCKS!A:W, 11, FALSE), ""))</f>
        <v>0.25</v>
      </c>
      <c r="M88" s="172">
        <f>IF(ISBLANK(A88), "", IFERROR(VLOOKUP(A88, STOCKS!A:W, 12, FALSE), ""))</f>
        <v>22.25</v>
      </c>
      <c r="N88" s="172">
        <f>IF(ISBLANK(A88), "", IFERROR(VLOOKUP(A88, STOCKS!A:W, 13, FALSE), ""))</f>
        <v>22.54</v>
      </c>
      <c r="O88" s="172">
        <f>IF(ISBLANK(A88), "", IFERROR(VLOOKUP(A88, STOCKS!A:W, 14, FALSE), ""))</f>
        <v>22.95</v>
      </c>
      <c r="P88" s="172">
        <f>IF(ISBLANK(A88), "", IFERROR(VLOOKUP(A88, STOCKS!A:W, 15, FALSE), ""))</f>
        <v>-39</v>
      </c>
      <c r="Q88" s="172" t="str">
        <f>IF(ISBLANK(A88), "", IFERROR(VLOOKUP(A88, STOCKS!A:W, 16, FALSE), ""))</f>
        <v>'+++--</v>
      </c>
      <c r="R88" s="172">
        <f>IF(ISBLANK(A88), "", IFERROR(VLOOKUP(A88, STOCKS!A:W, 17, FALSE), ""))</f>
        <v>0</v>
      </c>
      <c r="S88" s="172">
        <f>IF(ISBLANK(A88), "", IFERROR(VLOOKUP(A88, STOCKS!A:W, 18, FALSE), ""))</f>
        <v>0</v>
      </c>
      <c r="T88" s="172">
        <f>IF(ISBLANK(A88), "", IFERROR(VLOOKUP(A88, STOCKS!A:W, 19, FALSE), ""))</f>
        <v>56</v>
      </c>
      <c r="U88" s="172">
        <f>IF(ISBLANK(A88), "", IFERROR(VLOOKUP(A88, STOCKS!A:W, 20, FALSE), ""))</f>
        <v>11.24</v>
      </c>
      <c r="V88" s="178">
        <f>IF(ISBLANK(A88), "", IFERROR(VLOOKUP(A88, STOCKS!A:W, 21, FALSE), ""))</f>
        <v>46132</v>
      </c>
      <c r="W88" s="174" t="str">
        <f>IF(ISBLANK(A88), "", IFERROR(VLOOKUP(A88, STOCKS!A:W, 22, FALSE), ""))</f>
        <v/>
      </c>
      <c r="X88" s="175"/>
      <c r="Y88" s="175"/>
      <c r="Z88" s="175"/>
      <c r="AA88" s="175"/>
      <c r="AB88" s="143"/>
    </row>
    <row r="89" hidden="1" outlineLevel="1">
      <c r="A89" s="140" t="s">
        <v>860</v>
      </c>
      <c r="B89" s="172" t="str">
        <f>IF(ISBLANK(A89), "", IFERROR(VLOOKUP(A89, STOCKS!A:W, 2, FALSE), ""))</f>
        <v>凌群</v>
      </c>
      <c r="C89" s="172" t="str">
        <f>IF(ISBLANK(A89), "", IFERROR(VLOOKUP(A89, STOCKS!A:W, 3, FALSE), ""))</f>
        <v>資訊服務業</v>
      </c>
      <c r="D89" s="172" t="str">
        <f>IF(ISBLANK(A89), "", IFERROR(VLOOKUP(A89, category!A:C, 3, FALSE), ""))</f>
        <v>資訊服務</v>
      </c>
      <c r="E89" s="172">
        <f>IF(ISBLANK(A89), "", IFERROR(VLOOKUP(A89, STOCKS!A:W, 4, FALSE), ""))</f>
        <v>54.6</v>
      </c>
      <c r="F89" s="172">
        <f>IF(ISBLANK(A89), "", IFERROR(VLOOKUP(A89, STOCKS!A:W, 5, FALSE), ""))</f>
        <v>-0.9</v>
      </c>
      <c r="G89" s="172">
        <f>IF(ISBLANK(A89), "", IFERROR(VLOOKUP(A89, STOCKS!A:W, 6, FALSE), ""))</f>
        <v>-1.62</v>
      </c>
      <c r="H89" s="172" t="str">
        <f>IF(ISBLANK(A89), "", IFERROR(VLOOKUP(A89, STOCKS!A:W, 7, FALSE), ""))</f>
        <v>'+-+--</v>
      </c>
      <c r="I89" s="172">
        <f>IF(ISBLANK(A89), "", IFERROR(VLOOKUP(A89, STOCKS!A:W, 8, FALSE), ""))</f>
        <v>1.56</v>
      </c>
      <c r="J89" s="172">
        <f>IF(ISBLANK(A89), "", IFERROR(VLOOKUP(A89, STOCKS!A:W, 9, FALSE), ""))</f>
        <v>0</v>
      </c>
      <c r="K89" s="172">
        <f>IF(ISBLANK(A89), "", IFERROR(VLOOKUP(A89, STOCKS!A:W, 10, FALSE), ""))</f>
        <v>427</v>
      </c>
      <c r="L89" s="172">
        <f>IF(ISBLANK(A89), "", IFERROR(VLOOKUP(A89, STOCKS!A:W, 11, FALSE), ""))</f>
        <v>0.43</v>
      </c>
      <c r="M89" s="172">
        <f>IF(ISBLANK(A89), "", IFERROR(VLOOKUP(A89, STOCKS!A:W, 12, FALSE), ""))</f>
        <v>54.88</v>
      </c>
      <c r="N89" s="172">
        <f>IF(ISBLANK(A89), "", IFERROR(VLOOKUP(A89, STOCKS!A:W, 13, FALSE), ""))</f>
        <v>54</v>
      </c>
      <c r="O89" s="172">
        <f>IF(ISBLANK(A89), "", IFERROR(VLOOKUP(A89, STOCKS!A:W, 14, FALSE), ""))</f>
        <v>53.59</v>
      </c>
      <c r="P89" s="172">
        <f>IF(ISBLANK(A89), "", IFERROR(VLOOKUP(A89, STOCKS!A:W, 15, FALSE), ""))</f>
        <v>125</v>
      </c>
      <c r="Q89" s="172" t="str">
        <f>IF(ISBLANK(A89), "", IFERROR(VLOOKUP(A89, STOCKS!A:W, 16, FALSE), ""))</f>
        <v>'-++-+</v>
      </c>
      <c r="R89" s="172">
        <f>IF(ISBLANK(A89), "", IFERROR(VLOOKUP(A89, STOCKS!A:W, 17, FALSE), ""))</f>
        <v>0</v>
      </c>
      <c r="S89" s="172">
        <f>IF(ISBLANK(A89), "", IFERROR(VLOOKUP(A89, STOCKS!A:W, 18, FALSE), ""))</f>
        <v>4</v>
      </c>
      <c r="T89" s="172">
        <f>IF(ISBLANK(A89), "", IFERROR(VLOOKUP(A89, STOCKS!A:W, 19, FALSE), ""))</f>
        <v>56</v>
      </c>
      <c r="U89" s="172">
        <f>IF(ISBLANK(A89), "", IFERROR(VLOOKUP(A89, STOCKS!A:W, 20, FALSE), ""))</f>
        <v>13.11</v>
      </c>
      <c r="V89" s="178">
        <f>IF(ISBLANK(A89), "", IFERROR(VLOOKUP(A89, STOCKS!A:W, 21, FALSE), ""))</f>
        <v>46132</v>
      </c>
      <c r="W89" s="174" t="str">
        <f>IF(ISBLANK(A89), "", IFERROR(VLOOKUP(A89, STOCKS!A:W, 22, FALSE), ""))</f>
        <v/>
      </c>
      <c r="X89" s="175"/>
      <c r="Y89" s="175"/>
      <c r="Z89" s="175"/>
      <c r="AA89" s="175"/>
      <c r="AB89" s="143"/>
    </row>
    <row r="90" hidden="1" outlineLevel="1">
      <c r="A90" s="140" t="s">
        <v>4283</v>
      </c>
      <c r="B90" s="172" t="str">
        <f>IF(ISBLANK(A90), "", IFERROR(VLOOKUP(A90, STOCKS!A:W, 2, FALSE), ""))</f>
        <v>華經</v>
      </c>
      <c r="C90" s="172" t="str">
        <f>IF(ISBLANK(A90), "", IFERROR(VLOOKUP(A90, STOCKS!A:W, 3, FALSE), ""))</f>
        <v>資訊服務業</v>
      </c>
      <c r="D90" s="172" t="str">
        <f>IF(ISBLANK(A90), "", IFERROR(VLOOKUP(A90, category!A:C, 3, FALSE), ""))</f>
        <v>資訊服務</v>
      </c>
      <c r="E90" s="172">
        <f>IF(ISBLANK(A90), "", IFERROR(VLOOKUP(A90, STOCKS!A:W, 4, FALSE), ""))</f>
        <v>34.6</v>
      </c>
      <c r="F90" s="172">
        <f>IF(ISBLANK(A90), "", IFERROR(VLOOKUP(A90, STOCKS!A:W, 5, FALSE), ""))</f>
        <v>-0.3</v>
      </c>
      <c r="G90" s="172">
        <f>IF(ISBLANK(A90), "", IFERROR(VLOOKUP(A90, STOCKS!A:W, 6, FALSE), ""))</f>
        <v>-0.86</v>
      </c>
      <c r="H90" s="172" t="str">
        <f>IF(ISBLANK(A90), "", IFERROR(VLOOKUP(A90, STOCKS!A:W, 7, FALSE), ""))</f>
        <v>'+-+--</v>
      </c>
      <c r="I90" s="172">
        <f>IF(ISBLANK(A90), "", IFERROR(VLOOKUP(A90, STOCKS!A:W, 8, FALSE), ""))</f>
        <v>1.81</v>
      </c>
      <c r="J90" s="172">
        <f>IF(ISBLANK(A90), "", IFERROR(VLOOKUP(A90, STOCKS!A:W, 9, FALSE), ""))</f>
        <v>0</v>
      </c>
      <c r="K90" s="172">
        <f>IF(ISBLANK(A90), "", IFERROR(VLOOKUP(A90, STOCKS!A:W, 10, FALSE), ""))</f>
        <v>252</v>
      </c>
      <c r="L90" s="172">
        <f>IF(ISBLANK(A90), "", IFERROR(VLOOKUP(A90, STOCKS!A:W, 11, FALSE), ""))</f>
        <v>0.36</v>
      </c>
      <c r="M90" s="172">
        <f>IF(ISBLANK(A90), "", IFERROR(VLOOKUP(A90, STOCKS!A:W, 12, FALSE), ""))</f>
        <v>34.9</v>
      </c>
      <c r="N90" s="172">
        <f>IF(ISBLANK(A90), "", IFERROR(VLOOKUP(A90, STOCKS!A:W, 13, FALSE), ""))</f>
        <v>34.3</v>
      </c>
      <c r="O90" s="172">
        <f>IF(ISBLANK(A90), "", IFERROR(VLOOKUP(A90, STOCKS!A:W, 14, FALSE), ""))</f>
        <v>35.32</v>
      </c>
      <c r="P90" s="172">
        <f>IF(ISBLANK(A90), "", IFERROR(VLOOKUP(A90, STOCKS!A:W, 15, FALSE), ""))</f>
        <v>30</v>
      </c>
      <c r="Q90" s="172" t="str">
        <f>IF(ISBLANK(A90), "", IFERROR(VLOOKUP(A90, STOCKS!A:W, 16, FALSE), ""))</f>
        <v>'--+++</v>
      </c>
      <c r="R90" s="172">
        <f>IF(ISBLANK(A90), "", IFERROR(VLOOKUP(A90, STOCKS!A:W, 17, FALSE), ""))</f>
        <v>0</v>
      </c>
      <c r="S90" s="172">
        <f>IF(ISBLANK(A90), "", IFERROR(VLOOKUP(A90, STOCKS!A:W, 18, FALSE), ""))</f>
        <v>0</v>
      </c>
      <c r="T90" s="172">
        <f>IF(ISBLANK(A90), "", IFERROR(VLOOKUP(A90, STOCKS!A:W, 19, FALSE), ""))</f>
        <v>39</v>
      </c>
      <c r="U90" s="172">
        <f>IF(ISBLANK(A90), "", IFERROR(VLOOKUP(A90, STOCKS!A:W, 20, FALSE), ""))</f>
        <v>15.48</v>
      </c>
      <c r="V90" s="178">
        <f>IF(ISBLANK(A90), "", IFERROR(VLOOKUP(A90, STOCKS!A:W, 21, FALSE), ""))</f>
        <v>46132</v>
      </c>
      <c r="W90" s="174" t="str">
        <f>IF(ISBLANK(A90), "", IFERROR(VLOOKUP(A90, STOCKS!A:W, 22, FALSE), ""))</f>
        <v/>
      </c>
      <c r="X90" s="175"/>
      <c r="Y90" s="175"/>
      <c r="Z90" s="175"/>
      <c r="AA90" s="175"/>
      <c r="AB90" s="143"/>
    </row>
    <row r="91" hidden="1" outlineLevel="1">
      <c r="A91" s="140" t="s">
        <v>735</v>
      </c>
      <c r="B91" s="172" t="str">
        <f>IF(ISBLANK(A91), "", IFERROR(VLOOKUP(A91, STOCKS!A:W, 2, FALSE), ""))</f>
        <v>資通</v>
      </c>
      <c r="C91" s="172" t="str">
        <f>IF(ISBLANK(A91), "", IFERROR(VLOOKUP(A91, STOCKS!A:W, 3, FALSE), ""))</f>
        <v>資訊服務業</v>
      </c>
      <c r="D91" s="172" t="str">
        <f>IF(ISBLANK(A91), "", IFERROR(VLOOKUP(A91, category!A:C, 3, FALSE), ""))</f>
        <v>資訊服務</v>
      </c>
      <c r="E91" s="172">
        <f>IF(ISBLANK(A91), "", IFERROR(VLOOKUP(A91, STOCKS!A:W, 4, FALSE), ""))</f>
        <v>53.2</v>
      </c>
      <c r="F91" s="172">
        <f>IF(ISBLANK(A91), "", IFERROR(VLOOKUP(A91, STOCKS!A:W, 5, FALSE), ""))</f>
        <v>-0.8</v>
      </c>
      <c r="G91" s="172">
        <f>IF(ISBLANK(A91), "", IFERROR(VLOOKUP(A91, STOCKS!A:W, 6, FALSE), ""))</f>
        <v>-1.48</v>
      </c>
      <c r="H91" s="172" t="str">
        <f>IF(ISBLANK(A91), "", IFERROR(VLOOKUP(A91, STOCKS!A:W, 7, FALSE), ""))</f>
        <v>'+++--</v>
      </c>
      <c r="I91" s="172">
        <f>IF(ISBLANK(A91), "", IFERROR(VLOOKUP(A91, STOCKS!A:W, 8, FALSE), ""))</f>
        <v>4</v>
      </c>
      <c r="J91" s="172">
        <f>IF(ISBLANK(A91), "", IFERROR(VLOOKUP(A91, STOCKS!A:W, 9, FALSE), ""))</f>
        <v>0</v>
      </c>
      <c r="K91" s="172">
        <f>IF(ISBLANK(A91), "", IFERROR(VLOOKUP(A91, STOCKS!A:W, 10, FALSE), ""))</f>
        <v>230</v>
      </c>
      <c r="L91" s="172">
        <f>IF(ISBLANK(A91), "", IFERROR(VLOOKUP(A91, STOCKS!A:W, 11, FALSE), ""))</f>
        <v>0.49</v>
      </c>
      <c r="M91" s="172">
        <f>IF(ISBLANK(A91), "", IFERROR(VLOOKUP(A91, STOCKS!A:W, 12, FALSE), ""))</f>
        <v>53.12</v>
      </c>
      <c r="N91" s="172">
        <f>IF(ISBLANK(A91), "", IFERROR(VLOOKUP(A91, STOCKS!A:W, 13, FALSE), ""))</f>
        <v>52.43</v>
      </c>
      <c r="O91" s="172">
        <f>IF(ISBLANK(A91), "", IFERROR(VLOOKUP(A91, STOCKS!A:W, 14, FALSE), ""))</f>
        <v>52.1</v>
      </c>
      <c r="P91" s="172">
        <f>IF(ISBLANK(A91), "", IFERROR(VLOOKUP(A91, STOCKS!A:W, 15, FALSE), ""))</f>
        <v>-52</v>
      </c>
      <c r="Q91" s="172" t="str">
        <f>IF(ISBLANK(A91), "", IFERROR(VLOOKUP(A91, STOCKS!A:W, 16, FALSE), ""))</f>
        <v>'--+--</v>
      </c>
      <c r="R91" s="172">
        <f>IF(ISBLANK(A91), "", IFERROR(VLOOKUP(A91, STOCKS!A:W, 17, FALSE), ""))</f>
        <v>0</v>
      </c>
      <c r="S91" s="172">
        <f>IF(ISBLANK(A91), "", IFERROR(VLOOKUP(A91, STOCKS!A:W, 18, FALSE), ""))</f>
        <v>-11</v>
      </c>
      <c r="T91" s="172">
        <f>IF(ISBLANK(A91), "", IFERROR(VLOOKUP(A91, STOCKS!A:W, 19, FALSE), ""))</f>
        <v>15</v>
      </c>
      <c r="U91" s="172">
        <f>IF(ISBLANK(A91), "", IFERROR(VLOOKUP(A91, STOCKS!A:W, 20, FALSE), ""))</f>
        <v>6.52</v>
      </c>
      <c r="V91" s="178">
        <f>IF(ISBLANK(A91), "", IFERROR(VLOOKUP(A91, STOCKS!A:W, 21, FALSE), ""))</f>
        <v>46132</v>
      </c>
      <c r="W91" s="174" t="str">
        <f>IF(ISBLANK(A91), "", IFERROR(VLOOKUP(A91, STOCKS!A:W, 22, FALSE), ""))</f>
        <v/>
      </c>
      <c r="X91" s="175"/>
      <c r="Y91" s="175"/>
      <c r="Z91" s="175"/>
      <c r="AA91" s="175"/>
      <c r="AB91" s="143"/>
    </row>
    <row r="92" hidden="1" outlineLevel="1">
      <c r="A92" s="140" t="s">
        <v>567</v>
      </c>
      <c r="B92" s="172" t="str">
        <f>IF(ISBLANK(A92), "", IFERROR(VLOOKUP(A92, STOCKS!A:W, 2, FALSE), ""))</f>
        <v>敦陽科</v>
      </c>
      <c r="C92" s="172" t="str">
        <f>IF(ISBLANK(A92), "", IFERROR(VLOOKUP(A92, STOCKS!A:W, 3, FALSE), ""))</f>
        <v>資訊服務業</v>
      </c>
      <c r="D92" s="172" t="str">
        <f>IF(ISBLANK(A92), "", IFERROR(VLOOKUP(A92, category!A:C, 3, FALSE), ""))</f>
        <v>資訊服務</v>
      </c>
      <c r="E92" s="172">
        <f>IF(ISBLANK(A92), "", IFERROR(VLOOKUP(A92, STOCKS!A:W, 4, FALSE), ""))</f>
        <v>140</v>
      </c>
      <c r="F92" s="172">
        <f>IF(ISBLANK(A92), "", IFERROR(VLOOKUP(A92, STOCKS!A:W, 5, FALSE), ""))</f>
        <v>-0.5</v>
      </c>
      <c r="G92" s="172">
        <f>IF(ISBLANK(A92), "", IFERROR(VLOOKUP(A92, STOCKS!A:W, 6, FALSE), ""))</f>
        <v>-0.36</v>
      </c>
      <c r="H92" s="172" t="str">
        <f>IF(ISBLANK(A92), "", IFERROR(VLOOKUP(A92, STOCKS!A:W, 7, FALSE), ""))</f>
        <v>'+-++-</v>
      </c>
      <c r="I92" s="172">
        <f>IF(ISBLANK(A92), "", IFERROR(VLOOKUP(A92, STOCKS!A:W, 8, FALSE), ""))</f>
        <v>1.08</v>
      </c>
      <c r="J92" s="172">
        <f>IF(ISBLANK(A92), "", IFERROR(VLOOKUP(A92, STOCKS!A:W, 9, FALSE), ""))</f>
        <v>0</v>
      </c>
      <c r="K92" s="172">
        <f>IF(ISBLANK(A92), "", IFERROR(VLOOKUP(A92, STOCKS!A:W, 10, FALSE), ""))</f>
        <v>416</v>
      </c>
      <c r="L92" s="172">
        <f>IF(ISBLANK(A92), "", IFERROR(VLOOKUP(A92, STOCKS!A:W, 11, FALSE), ""))</f>
        <v>0.39</v>
      </c>
      <c r="M92" s="172">
        <f>IF(ISBLANK(A92), "", IFERROR(VLOOKUP(A92, STOCKS!A:W, 12, FALSE), ""))</f>
        <v>139.7</v>
      </c>
      <c r="N92" s="172">
        <f>IF(ISBLANK(A92), "", IFERROR(VLOOKUP(A92, STOCKS!A:W, 13, FALSE), ""))</f>
        <v>139.75</v>
      </c>
      <c r="O92" s="172">
        <f>IF(ISBLANK(A92), "", IFERROR(VLOOKUP(A92, STOCKS!A:W, 14, FALSE), ""))</f>
        <v>139.88</v>
      </c>
      <c r="P92" s="172">
        <f>IF(ISBLANK(A92), "", IFERROR(VLOOKUP(A92, STOCKS!A:W, 15, FALSE), ""))</f>
        <v>-37</v>
      </c>
      <c r="Q92" s="172" t="str">
        <f>IF(ISBLANK(A92), "", IFERROR(VLOOKUP(A92, STOCKS!A:W, 16, FALSE), ""))</f>
        <v>'--++-</v>
      </c>
      <c r="R92" s="172">
        <f>IF(ISBLANK(A92), "", IFERROR(VLOOKUP(A92, STOCKS!A:W, 17, FALSE), ""))</f>
        <v>-3</v>
      </c>
      <c r="S92" s="172">
        <f>IF(ISBLANK(A92), "", IFERROR(VLOOKUP(A92, STOCKS!A:W, 18, FALSE), ""))</f>
        <v>0</v>
      </c>
      <c r="T92" s="172">
        <f>IF(ISBLANK(A92), "", IFERROR(VLOOKUP(A92, STOCKS!A:W, 19, FALSE), ""))</f>
        <v>51</v>
      </c>
      <c r="U92" s="172">
        <f>IF(ISBLANK(A92), "", IFERROR(VLOOKUP(A92, STOCKS!A:W, 20, FALSE), ""))</f>
        <v>12.26</v>
      </c>
      <c r="V92" s="178">
        <f>IF(ISBLANK(A92), "", IFERROR(VLOOKUP(A92, STOCKS!A:W, 21, FALSE), ""))</f>
        <v>46132</v>
      </c>
      <c r="W92" s="174" t="str">
        <f>IF(ISBLANK(A92), "", IFERROR(VLOOKUP(A92, STOCKS!A:W, 22, FALSE), ""))</f>
        <v/>
      </c>
      <c r="X92" s="175"/>
      <c r="Y92" s="175"/>
      <c r="Z92" s="175"/>
      <c r="AA92" s="175"/>
      <c r="AB92" s="143"/>
    </row>
    <row r="93" hidden="1" outlineLevel="1">
      <c r="A93" s="140" t="s">
        <v>3689</v>
      </c>
      <c r="B93" s="172" t="str">
        <f>IF(ISBLANK(A93), "", IFERROR(VLOOKUP(A93, STOCKS!A:W, 2, FALSE), ""))</f>
        <v>零壹</v>
      </c>
      <c r="C93" s="172" t="str">
        <f>IF(ISBLANK(A93), "", IFERROR(VLOOKUP(A93, STOCKS!A:W, 3, FALSE), ""))</f>
        <v>資訊服務業</v>
      </c>
      <c r="D93" s="172" t="str">
        <f>IF(ISBLANK(A93), "", IFERROR(VLOOKUP(A93, category!A:C, 3, FALSE), ""))</f>
        <v>資訊服務</v>
      </c>
      <c r="E93" s="172">
        <f>IF(ISBLANK(A93), "", IFERROR(VLOOKUP(A93, STOCKS!A:W, 4, FALSE), ""))</f>
        <v>96</v>
      </c>
      <c r="F93" s="172">
        <f>IF(ISBLANK(A93), "", IFERROR(VLOOKUP(A93, STOCKS!A:W, 5, FALSE), ""))</f>
        <v>-1.3</v>
      </c>
      <c r="G93" s="172">
        <f>IF(ISBLANK(A93), "", IFERROR(VLOOKUP(A93, STOCKS!A:W, 6, FALSE), ""))</f>
        <v>-1.34</v>
      </c>
      <c r="H93" s="172" t="str">
        <f>IF(ISBLANK(A93), "", IFERROR(VLOOKUP(A93, STOCKS!A:W, 7, FALSE), ""))</f>
        <v>'+-+--</v>
      </c>
      <c r="I93" s="172">
        <f>IF(ISBLANK(A93), "", IFERROR(VLOOKUP(A93, STOCKS!A:W, 8, FALSE), ""))</f>
        <v>-0.81</v>
      </c>
      <c r="J93" s="172">
        <f>IF(ISBLANK(A93), "", IFERROR(VLOOKUP(A93, STOCKS!A:W, 9, FALSE), ""))</f>
        <v>0</v>
      </c>
      <c r="K93" s="172">
        <f>IF(ISBLANK(A93), "", IFERROR(VLOOKUP(A93, STOCKS!A:W, 10, FALSE), ""))</f>
        <v>1201</v>
      </c>
      <c r="L93" s="172">
        <f>IF(ISBLANK(A93), "", IFERROR(VLOOKUP(A93, STOCKS!A:W, 11, FALSE), ""))</f>
        <v>0.72</v>
      </c>
      <c r="M93" s="172">
        <f>IF(ISBLANK(A93), "", IFERROR(VLOOKUP(A93, STOCKS!A:W, 12, FALSE), ""))</f>
        <v>97.24</v>
      </c>
      <c r="N93" s="172">
        <f>IF(ISBLANK(A93), "", IFERROR(VLOOKUP(A93, STOCKS!A:W, 13, FALSE), ""))</f>
        <v>97.07</v>
      </c>
      <c r="O93" s="172">
        <f>IF(ISBLANK(A93), "", IFERROR(VLOOKUP(A93, STOCKS!A:W, 14, FALSE), ""))</f>
        <v>97.41</v>
      </c>
      <c r="P93" s="172">
        <f>IF(ISBLANK(A93), "", IFERROR(VLOOKUP(A93, STOCKS!A:W, 15, FALSE), ""))</f>
        <v>-279</v>
      </c>
      <c r="Q93" s="172" t="str">
        <f>IF(ISBLANK(A93), "", IFERROR(VLOOKUP(A93, STOCKS!A:W, 16, FALSE), ""))</f>
        <v>'+-+--</v>
      </c>
      <c r="R93" s="172">
        <f>IF(ISBLANK(A93), "", IFERROR(VLOOKUP(A93, STOCKS!A:W, 17, FALSE), ""))</f>
        <v>-2</v>
      </c>
      <c r="S93" s="172">
        <f>IF(ISBLANK(A93), "", IFERROR(VLOOKUP(A93, STOCKS!A:W, 18, FALSE), ""))</f>
        <v>4</v>
      </c>
      <c r="T93" s="172">
        <f>IF(ISBLANK(A93), "", IFERROR(VLOOKUP(A93, STOCKS!A:W, 19, FALSE), ""))</f>
        <v>283</v>
      </c>
      <c r="U93" s="172">
        <f>IF(ISBLANK(A93), "", IFERROR(VLOOKUP(A93, STOCKS!A:W, 20, FALSE), ""))</f>
        <v>23.56</v>
      </c>
      <c r="V93" s="178">
        <f>IF(ISBLANK(A93), "", IFERROR(VLOOKUP(A93, STOCKS!A:W, 21, FALSE), ""))</f>
        <v>46132</v>
      </c>
      <c r="W93" s="174" t="str">
        <f>IF(ISBLANK(A93), "", IFERROR(VLOOKUP(A93, STOCKS!A:W, 22, FALSE), ""))</f>
        <v/>
      </c>
      <c r="X93" s="175"/>
      <c r="Y93" s="175"/>
      <c r="Z93" s="175"/>
      <c r="AA93" s="175"/>
      <c r="AB93" s="143"/>
    </row>
    <row r="94" hidden="1" outlineLevel="1">
      <c r="A94" s="140" t="s">
        <v>3319</v>
      </c>
      <c r="B94" s="172" t="str">
        <f>IF(ISBLANK(A94), "", IFERROR(VLOOKUP(A94, STOCKS!A:W, 2, FALSE), ""))</f>
        <v>凱衛</v>
      </c>
      <c r="C94" s="172" t="str">
        <f>IF(ISBLANK(A94), "", IFERROR(VLOOKUP(A94, STOCKS!A:W, 3, FALSE), ""))</f>
        <v>資訊服務業</v>
      </c>
      <c r="D94" s="172" t="str">
        <f>IF(ISBLANK(A94), "", IFERROR(VLOOKUP(A94, category!A:C, 3, FALSE), ""))</f>
        <v>資訊服務</v>
      </c>
      <c r="E94" s="172">
        <f>IF(ISBLANK(A94), "", IFERROR(VLOOKUP(A94, STOCKS!A:W, 4, FALSE), ""))</f>
        <v>37.15</v>
      </c>
      <c r="F94" s="172">
        <f>IF(ISBLANK(A94), "", IFERROR(VLOOKUP(A94, STOCKS!A:W, 5, FALSE), ""))</f>
        <v>-1.95</v>
      </c>
      <c r="G94" s="172">
        <f>IF(ISBLANK(A94), "", IFERROR(VLOOKUP(A94, STOCKS!A:W, 6, FALSE), ""))</f>
        <v>-4.99</v>
      </c>
      <c r="H94" s="172" t="str">
        <f>IF(ISBLANK(A94), "", IFERROR(VLOOKUP(A94, STOCKS!A:W, 7, FALSE), ""))</f>
        <v>'++---</v>
      </c>
      <c r="I94" s="172">
        <f>IF(ISBLANK(A94), "", IFERROR(VLOOKUP(A94, STOCKS!A:W, 8, FALSE), ""))</f>
        <v>-4.21</v>
      </c>
      <c r="J94" s="172">
        <f>IF(ISBLANK(A94), "", IFERROR(VLOOKUP(A94, STOCKS!A:W, 9, FALSE), ""))</f>
        <v>0</v>
      </c>
      <c r="K94" s="172">
        <f>IF(ISBLANK(A94), "", IFERROR(VLOOKUP(A94, STOCKS!A:W, 10, FALSE), ""))</f>
        <v>237</v>
      </c>
      <c r="L94" s="172">
        <f>IF(ISBLANK(A94), "", IFERROR(VLOOKUP(A94, STOCKS!A:W, 11, FALSE), ""))</f>
        <v>0.61</v>
      </c>
      <c r="M94" s="172">
        <f>IF(ISBLANK(A94), "", IFERROR(VLOOKUP(A94, STOCKS!A:W, 12, FALSE), ""))</f>
        <v>38.86</v>
      </c>
      <c r="N94" s="172">
        <f>IF(ISBLANK(A94), "", IFERROR(VLOOKUP(A94, STOCKS!A:W, 13, FALSE), ""))</f>
        <v>38.87</v>
      </c>
      <c r="O94" s="172">
        <f>IF(ISBLANK(A94), "", IFERROR(VLOOKUP(A94, STOCKS!A:W, 14, FALSE), ""))</f>
        <v>39.08</v>
      </c>
      <c r="P94" s="172">
        <f>IF(ISBLANK(A94), "", IFERROR(VLOOKUP(A94, STOCKS!A:W, 15, FALSE), ""))</f>
        <v>-102</v>
      </c>
      <c r="Q94" s="172" t="str">
        <f>IF(ISBLANK(A94), "", IFERROR(VLOOKUP(A94, STOCKS!A:W, 16, FALSE), ""))</f>
        <v>'-----</v>
      </c>
      <c r="R94" s="172">
        <f>IF(ISBLANK(A94), "", IFERROR(VLOOKUP(A94, STOCKS!A:W, 17, FALSE), ""))</f>
        <v>0</v>
      </c>
      <c r="S94" s="172">
        <f>IF(ISBLANK(A94), "", IFERROR(VLOOKUP(A94, STOCKS!A:W, 18, FALSE), ""))</f>
        <v>0</v>
      </c>
      <c r="T94" s="172">
        <f>IF(ISBLANK(A94), "", IFERROR(VLOOKUP(A94, STOCKS!A:W, 19, FALSE), ""))</f>
        <v>29</v>
      </c>
      <c r="U94" s="172">
        <f>IF(ISBLANK(A94), "", IFERROR(VLOOKUP(A94, STOCKS!A:W, 20, FALSE), ""))</f>
        <v>12.24</v>
      </c>
      <c r="V94" s="178">
        <f>IF(ISBLANK(A94), "", IFERROR(VLOOKUP(A94, STOCKS!A:W, 21, FALSE), ""))</f>
        <v>46132</v>
      </c>
      <c r="W94" s="174" t="str">
        <f>IF(ISBLANK(A94), "", IFERROR(VLOOKUP(A94, STOCKS!A:W, 22, FALSE), ""))</f>
        <v/>
      </c>
      <c r="X94" s="175"/>
      <c r="Y94" s="175"/>
      <c r="Z94" s="175"/>
      <c r="AA94" s="175"/>
      <c r="AB94" s="143"/>
    </row>
    <row r="95" hidden="1" outlineLevel="1">
      <c r="A95" s="140" t="s">
        <v>4419</v>
      </c>
      <c r="B95" s="172" t="str">
        <f>IF(ISBLANK(A95), "", IFERROR(VLOOKUP(A95, STOCKS!A:W, 2, FALSE), ""))</f>
        <v>寶碩</v>
      </c>
      <c r="C95" s="172" t="str">
        <f>IF(ISBLANK(A95), "", IFERROR(VLOOKUP(A95, STOCKS!A:W, 3, FALSE), ""))</f>
        <v>資訊服務業</v>
      </c>
      <c r="D95" s="172" t="str">
        <f>IF(ISBLANK(A95), "", IFERROR(VLOOKUP(A95, category!A:C, 3, FALSE), ""))</f>
        <v>資訊服務</v>
      </c>
      <c r="E95" s="172">
        <f>IF(ISBLANK(A95), "", IFERROR(VLOOKUP(A95, STOCKS!A:W, 4, FALSE), ""))</f>
        <v>22.65</v>
      </c>
      <c r="F95" s="172">
        <f>IF(ISBLANK(A95), "", IFERROR(VLOOKUP(A95, STOCKS!A:W, 5, FALSE), ""))</f>
        <v>0.55</v>
      </c>
      <c r="G95" s="172">
        <f>IF(ISBLANK(A95), "", IFERROR(VLOOKUP(A95, STOCKS!A:W, 6, FALSE), ""))</f>
        <v>2.49</v>
      </c>
      <c r="H95" s="172" t="str">
        <f>IF(ISBLANK(A95), "", IFERROR(VLOOKUP(A95, STOCKS!A:W, 7, FALSE), ""))</f>
        <v>'----+</v>
      </c>
      <c r="I95" s="172">
        <f>IF(ISBLANK(A95), "", IFERROR(VLOOKUP(A95, STOCKS!A:W, 8, FALSE), ""))</f>
        <v>-0.61</v>
      </c>
      <c r="J95" s="172">
        <f>IF(ISBLANK(A95), "", IFERROR(VLOOKUP(A95, STOCKS!A:W, 9, FALSE), ""))</f>
        <v>0</v>
      </c>
      <c r="K95" s="172">
        <f>IF(ISBLANK(A95), "", IFERROR(VLOOKUP(A95, STOCKS!A:W, 10, FALSE), ""))</f>
        <v>252</v>
      </c>
      <c r="L95" s="172">
        <f>IF(ISBLANK(A95), "", IFERROR(VLOOKUP(A95, STOCKS!A:W, 11, FALSE), ""))</f>
        <v>0.31</v>
      </c>
      <c r="M95" s="172">
        <f>IF(ISBLANK(A95), "", IFERROR(VLOOKUP(A95, STOCKS!A:W, 12, FALSE), ""))</f>
        <v>22.31</v>
      </c>
      <c r="N95" s="172">
        <f>IF(ISBLANK(A95), "", IFERROR(VLOOKUP(A95, STOCKS!A:W, 13, FALSE), ""))</f>
        <v>22.29</v>
      </c>
      <c r="O95" s="172">
        <f>IF(ISBLANK(A95), "", IFERROR(VLOOKUP(A95, STOCKS!A:W, 14, FALSE), ""))</f>
        <v>22.23</v>
      </c>
      <c r="P95" s="172">
        <f>IF(ISBLANK(A95), "", IFERROR(VLOOKUP(A95, STOCKS!A:W, 15, FALSE), ""))</f>
        <v>33</v>
      </c>
      <c r="Q95" s="172" t="str">
        <f>IF(ISBLANK(A95), "", IFERROR(VLOOKUP(A95, STOCKS!A:W, 16, FALSE), ""))</f>
        <v>'+-+-+</v>
      </c>
      <c r="R95" s="172">
        <f>IF(ISBLANK(A95), "", IFERROR(VLOOKUP(A95, STOCKS!A:W, 17, FALSE), ""))</f>
        <v>0</v>
      </c>
      <c r="S95" s="172">
        <f>IF(ISBLANK(A95), "", IFERROR(VLOOKUP(A95, STOCKS!A:W, 18, FALSE), ""))</f>
        <v>0</v>
      </c>
      <c r="T95" s="172">
        <f>IF(ISBLANK(A95), "", IFERROR(VLOOKUP(A95, STOCKS!A:W, 19, FALSE), ""))</f>
        <v>0</v>
      </c>
      <c r="U95" s="172">
        <f>IF(ISBLANK(A95), "", IFERROR(VLOOKUP(A95, STOCKS!A:W, 20, FALSE), ""))</f>
        <v>0</v>
      </c>
      <c r="V95" s="178">
        <f>IF(ISBLANK(A95), "", IFERROR(VLOOKUP(A95, STOCKS!A:W, 21, FALSE), ""))</f>
        <v>46132</v>
      </c>
      <c r="W95" s="174" t="str">
        <f>IF(ISBLANK(A95), "", IFERROR(VLOOKUP(A95, STOCKS!A:W, 22, FALSE), ""))</f>
        <v/>
      </c>
      <c r="X95" s="175"/>
      <c r="Y95" s="175"/>
      <c r="Z95" s="175"/>
      <c r="AA95" s="175"/>
      <c r="AB95" s="143"/>
    </row>
    <row r="96" hidden="1" outlineLevel="1">
      <c r="A96" s="140" t="s">
        <v>2640</v>
      </c>
      <c r="B96" s="172" t="str">
        <f>IF(ISBLANK(A96), "", IFERROR(VLOOKUP(A96, STOCKS!A:W, 2, FALSE), ""))</f>
        <v>邁達特</v>
      </c>
      <c r="C96" s="172" t="str">
        <f>IF(ISBLANK(A96), "", IFERROR(VLOOKUP(A96, STOCKS!A:W, 3, FALSE), ""))</f>
        <v>資訊服務業</v>
      </c>
      <c r="D96" s="172" t="str">
        <f>IF(ISBLANK(A96), "", IFERROR(VLOOKUP(A96, category!A:C, 3, FALSE), ""))</f>
        <v>資訊服務</v>
      </c>
      <c r="E96" s="172">
        <f>IF(ISBLANK(A96), "", IFERROR(VLOOKUP(A96, STOCKS!A:W, 4, FALSE), ""))</f>
        <v>47.9</v>
      </c>
      <c r="F96" s="172">
        <f>IF(ISBLANK(A96), "", IFERROR(VLOOKUP(A96, STOCKS!A:W, 5, FALSE), ""))</f>
        <v>-0.15</v>
      </c>
      <c r="G96" s="172">
        <f>IF(ISBLANK(A96), "", IFERROR(VLOOKUP(A96, STOCKS!A:W, 6, FALSE), ""))</f>
        <v>-0.31</v>
      </c>
      <c r="H96" s="172" t="str">
        <f>IF(ISBLANK(A96), "", IFERROR(VLOOKUP(A96, STOCKS!A:W, 7, FALSE), ""))</f>
        <v>'++++-</v>
      </c>
      <c r="I96" s="172">
        <f>IF(ISBLANK(A96), "", IFERROR(VLOOKUP(A96, STOCKS!A:W, 8, FALSE), ""))</f>
        <v>3.86</v>
      </c>
      <c r="J96" s="172">
        <f>IF(ISBLANK(A96), "", IFERROR(VLOOKUP(A96, STOCKS!A:W, 9, FALSE), ""))</f>
        <v>0</v>
      </c>
      <c r="K96" s="172">
        <f>IF(ISBLANK(A96), "", IFERROR(VLOOKUP(A96, STOCKS!A:W, 10, FALSE), ""))</f>
        <v>548</v>
      </c>
      <c r="L96" s="172">
        <f>IF(ISBLANK(A96), "", IFERROR(VLOOKUP(A96, STOCKS!A:W, 11, FALSE), ""))</f>
        <v>0.29</v>
      </c>
      <c r="M96" s="172">
        <f>IF(ISBLANK(A96), "", IFERROR(VLOOKUP(A96, STOCKS!A:W, 12, FALSE), ""))</f>
        <v>47.47</v>
      </c>
      <c r="N96" s="172">
        <f>IF(ISBLANK(A96), "", IFERROR(VLOOKUP(A96, STOCKS!A:W, 13, FALSE), ""))</f>
        <v>46.89</v>
      </c>
      <c r="O96" s="172">
        <f>IF(ISBLANK(A96), "", IFERROR(VLOOKUP(A96, STOCKS!A:W, 14, FALSE), ""))</f>
        <v>45.67</v>
      </c>
      <c r="P96" s="172">
        <f>IF(ISBLANK(A96), "", IFERROR(VLOOKUP(A96, STOCKS!A:W, 15, FALSE), ""))</f>
        <v>78</v>
      </c>
      <c r="Q96" s="172" t="str">
        <f>IF(ISBLANK(A96), "", IFERROR(VLOOKUP(A96, STOCKS!A:W, 16, FALSE), ""))</f>
        <v>'+++++</v>
      </c>
      <c r="R96" s="172">
        <f>IF(ISBLANK(A96), "", IFERROR(VLOOKUP(A96, STOCKS!A:W, 17, FALSE), ""))</f>
        <v>0</v>
      </c>
      <c r="S96" s="172">
        <f>IF(ISBLANK(A96), "", IFERROR(VLOOKUP(A96, STOCKS!A:W, 18, FALSE), ""))</f>
        <v>-8</v>
      </c>
      <c r="T96" s="172">
        <f>IF(ISBLANK(A96), "", IFERROR(VLOOKUP(A96, STOCKS!A:W, 19, FALSE), ""))</f>
        <v>126</v>
      </c>
      <c r="U96" s="172">
        <f>IF(ISBLANK(A96), "", IFERROR(VLOOKUP(A96, STOCKS!A:W, 20, FALSE), ""))</f>
        <v>22.99</v>
      </c>
      <c r="V96" s="178">
        <f>IF(ISBLANK(A96), "", IFERROR(VLOOKUP(A96, STOCKS!A:W, 21, FALSE), ""))</f>
        <v>46132</v>
      </c>
      <c r="W96" s="174" t="str">
        <f>IF(ISBLANK(A96), "", IFERROR(VLOOKUP(A96, STOCKS!A:W, 22, FALSE), ""))</f>
        <v/>
      </c>
      <c r="X96" s="175"/>
      <c r="Y96" s="175"/>
      <c r="Z96" s="175"/>
      <c r="AA96" s="175"/>
      <c r="AB96" s="143"/>
    </row>
    <row r="97" hidden="1" outlineLevel="1">
      <c r="A97" s="140" t="s">
        <v>3665</v>
      </c>
      <c r="B97" s="172" t="str">
        <f>IF(ISBLANK(A97), "", IFERROR(VLOOKUP(A97, STOCKS!A:W, 2, FALSE), ""))</f>
        <v>訊達</v>
      </c>
      <c r="C97" s="172" t="str">
        <f>IF(ISBLANK(A97), "", IFERROR(VLOOKUP(A97, STOCKS!A:W, 3, FALSE), ""))</f>
        <v>資訊服務業</v>
      </c>
      <c r="D97" s="172" t="str">
        <f>IF(ISBLANK(A97), "", IFERROR(VLOOKUP(A97, category!A:C, 3, FALSE), ""))</f>
        <v>資訊服務</v>
      </c>
      <c r="E97" s="172">
        <f>IF(ISBLANK(A97), "", IFERROR(VLOOKUP(A97, STOCKS!A:W, 4, FALSE), ""))</f>
        <v>19</v>
      </c>
      <c r="F97" s="172">
        <f>IF(ISBLANK(A97), "", IFERROR(VLOOKUP(A97, STOCKS!A:W, 5, FALSE), ""))</f>
        <v>0.25</v>
      </c>
      <c r="G97" s="172">
        <f>IF(ISBLANK(A97), "", IFERROR(VLOOKUP(A97, STOCKS!A:W, 6, FALSE), ""))</f>
        <v>1.33</v>
      </c>
      <c r="H97" s="172" t="str">
        <f>IF(ISBLANK(A97), "", IFERROR(VLOOKUP(A97, STOCKS!A:W, 7, FALSE), ""))</f>
        <v>'+++-+</v>
      </c>
      <c r="I97" s="172">
        <f>IF(ISBLANK(A97), "", IFERROR(VLOOKUP(A97, STOCKS!A:W, 8, FALSE), ""))</f>
        <v>8.44</v>
      </c>
      <c r="J97" s="172">
        <f>IF(ISBLANK(A97), "", IFERROR(VLOOKUP(A97, STOCKS!A:W, 9, FALSE), ""))</f>
        <v>0</v>
      </c>
      <c r="K97" s="172">
        <f>IF(ISBLANK(A97), "", IFERROR(VLOOKUP(A97, STOCKS!A:W, 10, FALSE), ""))</f>
        <v>96</v>
      </c>
      <c r="L97" s="172">
        <f>IF(ISBLANK(A97), "", IFERROR(VLOOKUP(A97, STOCKS!A:W, 11, FALSE), ""))</f>
        <v>0.17</v>
      </c>
      <c r="M97" s="172">
        <f>IF(ISBLANK(A97), "", IFERROR(VLOOKUP(A97, STOCKS!A:W, 12, FALSE), ""))</f>
        <v>18.51</v>
      </c>
      <c r="N97" s="172">
        <f>IF(ISBLANK(A97), "", IFERROR(VLOOKUP(A97, STOCKS!A:W, 13, FALSE), ""))</f>
        <v>18.06</v>
      </c>
      <c r="O97" s="172">
        <f>IF(ISBLANK(A97), "", IFERROR(VLOOKUP(A97, STOCKS!A:W, 14, FALSE), ""))</f>
        <v>18.84</v>
      </c>
      <c r="P97" s="172">
        <f>IF(ISBLANK(A97), "", IFERROR(VLOOKUP(A97, STOCKS!A:W, 15, FALSE), ""))</f>
        <v>-1</v>
      </c>
      <c r="Q97" s="172" t="str">
        <f>IF(ISBLANK(A97), "", IFERROR(VLOOKUP(A97, STOCKS!A:W, 16, FALSE), ""))</f>
        <v>'++---</v>
      </c>
      <c r="R97" s="172">
        <f>IF(ISBLANK(A97), "", IFERROR(VLOOKUP(A97, STOCKS!A:W, 17, FALSE), ""))</f>
        <v>0</v>
      </c>
      <c r="S97" s="172">
        <f>IF(ISBLANK(A97), "", IFERROR(VLOOKUP(A97, STOCKS!A:W, 18, FALSE), ""))</f>
        <v>0</v>
      </c>
      <c r="T97" s="172">
        <f>IF(ISBLANK(A97), "", IFERROR(VLOOKUP(A97, STOCKS!A:W, 19, FALSE), ""))</f>
        <v>0</v>
      </c>
      <c r="U97" s="172">
        <f>IF(ISBLANK(A97), "", IFERROR(VLOOKUP(A97, STOCKS!A:W, 20, FALSE), ""))</f>
        <v>0</v>
      </c>
      <c r="V97" s="178">
        <f>IF(ISBLANK(A97), "", IFERROR(VLOOKUP(A97, STOCKS!A:W, 21, FALSE), ""))</f>
        <v>46132</v>
      </c>
      <c r="W97" s="174" t="str">
        <f>IF(ISBLANK(A97), "", IFERROR(VLOOKUP(A97, STOCKS!A:W, 22, FALSE), ""))</f>
        <v/>
      </c>
      <c r="X97" s="175"/>
      <c r="Y97" s="175"/>
      <c r="Z97" s="175"/>
      <c r="AA97" s="175"/>
      <c r="AB97" s="143"/>
    </row>
    <row r="98" hidden="1" outlineLevel="1">
      <c r="A98" s="140" t="s">
        <v>4407</v>
      </c>
      <c r="B98" s="172" t="str">
        <f>IF(ISBLANK(A98), "", IFERROR(VLOOKUP(A98, STOCKS!A:W, 2, FALSE), ""))</f>
        <v>驊宏資</v>
      </c>
      <c r="C98" s="172" t="str">
        <f>IF(ISBLANK(A98), "", IFERROR(VLOOKUP(A98, STOCKS!A:W, 3, FALSE), ""))</f>
        <v>資訊服務業</v>
      </c>
      <c r="D98" s="172" t="str">
        <f>IF(ISBLANK(A98), "", IFERROR(VLOOKUP(A98, category!A:C, 3, FALSE), ""))</f>
        <v>資訊服務</v>
      </c>
      <c r="E98" s="172">
        <f>IF(ISBLANK(A98), "", IFERROR(VLOOKUP(A98, STOCKS!A:W, 4, FALSE), ""))</f>
        <v>32.9</v>
      </c>
      <c r="F98" s="172">
        <f>IF(ISBLANK(A98), "", IFERROR(VLOOKUP(A98, STOCKS!A:W, 5, FALSE), ""))</f>
        <v>-0.1</v>
      </c>
      <c r="G98" s="172">
        <f>IF(ISBLANK(A98), "", IFERROR(VLOOKUP(A98, STOCKS!A:W, 6, FALSE), ""))</f>
        <v>-0.3</v>
      </c>
      <c r="H98" s="172" t="str">
        <f>IF(ISBLANK(A98), "", IFERROR(VLOOKUP(A98, STOCKS!A:W, 7, FALSE), ""))</f>
        <v>'+-+--</v>
      </c>
      <c r="I98" s="172">
        <f>IF(ISBLANK(A98), "", IFERROR(VLOOKUP(A98, STOCKS!A:W, 8, FALSE), ""))</f>
        <v>2.74</v>
      </c>
      <c r="J98" s="172">
        <f>IF(ISBLANK(A98), "", IFERROR(VLOOKUP(A98, STOCKS!A:W, 9, FALSE), ""))</f>
        <v>0</v>
      </c>
      <c r="K98" s="172">
        <f>IF(ISBLANK(A98), "", IFERROR(VLOOKUP(A98, STOCKS!A:W, 10, FALSE), ""))</f>
        <v>296</v>
      </c>
      <c r="L98" s="172">
        <f>IF(ISBLANK(A98), "", IFERROR(VLOOKUP(A98, STOCKS!A:W, 11, FALSE), ""))</f>
        <v>0.64</v>
      </c>
      <c r="M98" s="172">
        <f>IF(ISBLANK(A98), "", IFERROR(VLOOKUP(A98, STOCKS!A:W, 12, FALSE), ""))</f>
        <v>32.77</v>
      </c>
      <c r="N98" s="172">
        <f>IF(ISBLANK(A98), "", IFERROR(VLOOKUP(A98, STOCKS!A:W, 13, FALSE), ""))</f>
        <v>32.74</v>
      </c>
      <c r="O98" s="172">
        <f>IF(ISBLANK(A98), "", IFERROR(VLOOKUP(A98, STOCKS!A:W, 14, FALSE), ""))</f>
        <v>34.16</v>
      </c>
      <c r="P98" s="172">
        <f>IF(ISBLANK(A98), "", IFERROR(VLOOKUP(A98, STOCKS!A:W, 15, FALSE), ""))</f>
        <v>-18</v>
      </c>
      <c r="Q98" s="172" t="str">
        <f>IF(ISBLANK(A98), "", IFERROR(VLOOKUP(A98, STOCKS!A:W, 16, FALSE), ""))</f>
        <v>'+++--</v>
      </c>
      <c r="R98" s="172">
        <f>IF(ISBLANK(A98), "", IFERROR(VLOOKUP(A98, STOCKS!A:W, 17, FALSE), ""))</f>
        <v>0</v>
      </c>
      <c r="S98" s="172">
        <f>IF(ISBLANK(A98), "", IFERROR(VLOOKUP(A98, STOCKS!A:W, 18, FALSE), ""))</f>
        <v>0</v>
      </c>
      <c r="T98" s="172">
        <f>IF(ISBLANK(A98), "", IFERROR(VLOOKUP(A98, STOCKS!A:W, 19, FALSE), ""))</f>
        <v>25</v>
      </c>
      <c r="U98" s="172">
        <f>IF(ISBLANK(A98), "", IFERROR(VLOOKUP(A98, STOCKS!A:W, 20, FALSE), ""))</f>
        <v>8.45</v>
      </c>
      <c r="V98" s="178">
        <f>IF(ISBLANK(A98), "", IFERROR(VLOOKUP(A98, STOCKS!A:W, 21, FALSE), ""))</f>
        <v>46132</v>
      </c>
      <c r="W98" s="174" t="str">
        <f>IF(ISBLANK(A98), "", IFERROR(VLOOKUP(A98, STOCKS!A:W, 22, FALSE), ""))</f>
        <v/>
      </c>
      <c r="X98" s="175"/>
      <c r="Y98" s="175"/>
      <c r="Z98" s="175"/>
      <c r="AA98" s="175"/>
      <c r="AB98" s="143"/>
    </row>
    <row r="99" hidden="1" outlineLevel="1">
      <c r="A99" s="140" t="s">
        <v>3292</v>
      </c>
      <c r="B99" s="172" t="str">
        <f>IF(ISBLANK(A99), "", IFERROR(VLOOKUP(A99, STOCKS!A:W, 2, FALSE), ""))</f>
        <v>華電網</v>
      </c>
      <c r="C99" s="172" t="str">
        <f>IF(ISBLANK(A99), "", IFERROR(VLOOKUP(A99, STOCKS!A:W, 3, FALSE), ""))</f>
        <v>通信網路業</v>
      </c>
      <c r="D99" s="172" t="str">
        <f>IF(ISBLANK(A99), "", IFERROR(VLOOKUP(A99, category!A:C, 3, FALSE), ""))</f>
        <v>資訊服務</v>
      </c>
      <c r="E99" s="172">
        <f>IF(ISBLANK(A99), "", IFERROR(VLOOKUP(A99, STOCKS!A:W, 4, FALSE), ""))</f>
        <v>74.1</v>
      </c>
      <c r="F99" s="172">
        <f>IF(ISBLANK(A99), "", IFERROR(VLOOKUP(A99, STOCKS!A:W, 5, FALSE), ""))</f>
        <v>6.7</v>
      </c>
      <c r="G99" s="172">
        <f>IF(ISBLANK(A99), "", IFERROR(VLOOKUP(A99, STOCKS!A:W, 6, FALSE), ""))</f>
        <v>9.94</v>
      </c>
      <c r="H99" s="172" t="str">
        <f>IF(ISBLANK(A99), "", IFERROR(VLOOKUP(A99, STOCKS!A:W, 7, FALSE), ""))</f>
        <v>'--+++</v>
      </c>
      <c r="I99" s="172">
        <f>IF(ISBLANK(A99), "", IFERROR(VLOOKUP(A99, STOCKS!A:W, 8, FALSE), ""))</f>
        <v>17.19</v>
      </c>
      <c r="J99" s="172">
        <f>IF(ISBLANK(A99), "", IFERROR(VLOOKUP(A99, STOCKS!A:W, 9, FALSE), ""))</f>
        <v>5</v>
      </c>
      <c r="K99" s="172">
        <f>IF(ISBLANK(A99), "", IFERROR(VLOOKUP(A99, STOCKS!A:W, 10, FALSE), ""))</f>
        <v>23993</v>
      </c>
      <c r="L99" s="172">
        <f>IF(ISBLANK(A99), "", IFERROR(VLOOKUP(A99, STOCKS!A:W, 11, FALSE), ""))</f>
        <v>16.19</v>
      </c>
      <c r="M99" s="172">
        <f>IF(ISBLANK(A99), "", IFERROR(VLOOKUP(A99, STOCKS!A:W, 12, FALSE), ""))</f>
        <v>66.44</v>
      </c>
      <c r="N99" s="172">
        <f>IF(ISBLANK(A99), "", IFERROR(VLOOKUP(A99, STOCKS!A:W, 13, FALSE), ""))</f>
        <v>64.16</v>
      </c>
      <c r="O99" s="172">
        <f>IF(ISBLANK(A99), "", IFERROR(VLOOKUP(A99, STOCKS!A:W, 14, FALSE), ""))</f>
        <v>62.92</v>
      </c>
      <c r="P99" s="172">
        <f>IF(ISBLANK(A99), "", IFERROR(VLOOKUP(A99, STOCKS!A:W, 15, FALSE), ""))</f>
        <v>4550</v>
      </c>
      <c r="Q99" s="172" t="str">
        <f>IF(ISBLANK(A99), "", IFERROR(VLOOKUP(A99, STOCKS!A:W, 16, FALSE), ""))</f>
        <v>'--+-+</v>
      </c>
      <c r="R99" s="172">
        <f>IF(ISBLANK(A99), "", IFERROR(VLOOKUP(A99, STOCKS!A:W, 17, FALSE), ""))</f>
        <v>0</v>
      </c>
      <c r="S99" s="172">
        <f>IF(ISBLANK(A99), "", IFERROR(VLOOKUP(A99, STOCKS!A:W, 18, FALSE), ""))</f>
        <v>178</v>
      </c>
      <c r="T99" s="172">
        <f>IF(ISBLANK(A99), "", IFERROR(VLOOKUP(A99, STOCKS!A:W, 19, FALSE), ""))</f>
        <v>10813</v>
      </c>
      <c r="U99" s="172">
        <f>IF(ISBLANK(A99), "", IFERROR(VLOOKUP(A99, STOCKS!A:W, 20, FALSE), ""))</f>
        <v>45.07</v>
      </c>
      <c r="V99" s="178">
        <f>IF(ISBLANK(A99), "", IFERROR(VLOOKUP(A99, STOCKS!A:W, 21, FALSE), ""))</f>
        <v>46132</v>
      </c>
      <c r="W99" s="174" t="str">
        <f>IF(ISBLANK(A99), "", IFERROR(VLOOKUP(A99, STOCKS!A:W, 22, FALSE), ""))</f>
        <v/>
      </c>
      <c r="X99" s="175"/>
      <c r="Y99" s="175"/>
      <c r="Z99" s="175"/>
      <c r="AA99" s="175"/>
      <c r="AB99" s="143"/>
    </row>
    <row r="100" hidden="1" outlineLevel="1">
      <c r="A100" s="140" t="s">
        <v>3845</v>
      </c>
      <c r="B100" s="172" t="str">
        <f>IF(ISBLANK(A100), "", IFERROR(VLOOKUP(A100, STOCKS!A:W, 2, FALSE), ""))</f>
        <v>立端</v>
      </c>
      <c r="C100" s="172" t="str">
        <f>IF(ISBLANK(A100), "", IFERROR(VLOOKUP(A100, STOCKS!A:W, 3, FALSE), ""))</f>
        <v>通信網路業</v>
      </c>
      <c r="D100" s="172" t="str">
        <f>IF(ISBLANK(A100), "", IFERROR(VLOOKUP(A100, category!A:C, 3, FALSE), ""))</f>
        <v>資訊服務</v>
      </c>
      <c r="E100" s="172">
        <f>IF(ISBLANK(A100), "", IFERROR(VLOOKUP(A100, STOCKS!A:W, 4, FALSE), ""))</f>
        <v>83.9</v>
      </c>
      <c r="F100" s="172">
        <f>IF(ISBLANK(A100), "", IFERROR(VLOOKUP(A100, STOCKS!A:W, 5, FALSE), ""))</f>
        <v>1.1</v>
      </c>
      <c r="G100" s="172">
        <f>IF(ISBLANK(A100), "", IFERROR(VLOOKUP(A100, STOCKS!A:W, 6, FALSE), ""))</f>
        <v>1.33</v>
      </c>
      <c r="H100" s="172" t="str">
        <f>IF(ISBLANK(A100), "", IFERROR(VLOOKUP(A100, STOCKS!A:W, 7, FALSE), ""))</f>
        <v>'+++++</v>
      </c>
      <c r="I100" s="172">
        <f>IF(ISBLANK(A100), "", IFERROR(VLOOKUP(A100, STOCKS!A:W, 8, FALSE), ""))</f>
        <v>10.32</v>
      </c>
      <c r="J100" s="172">
        <f>IF(ISBLANK(A100), "", IFERROR(VLOOKUP(A100, STOCKS!A:W, 9, FALSE), ""))</f>
        <v>0</v>
      </c>
      <c r="K100" s="172">
        <f>IF(ISBLANK(A100), "", IFERROR(VLOOKUP(A100, STOCKS!A:W, 10, FALSE), ""))</f>
        <v>2391</v>
      </c>
      <c r="L100" s="172">
        <f>IF(ISBLANK(A100), "", IFERROR(VLOOKUP(A100, STOCKS!A:W, 11, FALSE), ""))</f>
        <v>1.63</v>
      </c>
      <c r="M100" s="172">
        <f>IF(ISBLANK(A100), "", IFERROR(VLOOKUP(A100, STOCKS!A:W, 12, FALSE), ""))</f>
        <v>79.8</v>
      </c>
      <c r="N100" s="172">
        <f>IF(ISBLANK(A100), "", IFERROR(VLOOKUP(A100, STOCKS!A:W, 13, FALSE), ""))</f>
        <v>76.47</v>
      </c>
      <c r="O100" s="172">
        <f>IF(ISBLANK(A100), "", IFERROR(VLOOKUP(A100, STOCKS!A:W, 14, FALSE), ""))</f>
        <v>72.39</v>
      </c>
      <c r="P100" s="172">
        <f>IF(ISBLANK(A100), "", IFERROR(VLOOKUP(A100, STOCKS!A:W, 15, FALSE), ""))</f>
        <v>249</v>
      </c>
      <c r="Q100" s="172" t="str">
        <f>IF(ISBLANK(A100), "", IFERROR(VLOOKUP(A100, STOCKS!A:W, 16, FALSE), ""))</f>
        <v>'-++++</v>
      </c>
      <c r="R100" s="172">
        <f>IF(ISBLANK(A100), "", IFERROR(VLOOKUP(A100, STOCKS!A:W, 17, FALSE), ""))</f>
        <v>0</v>
      </c>
      <c r="S100" s="172">
        <f>IF(ISBLANK(A100), "", IFERROR(VLOOKUP(A100, STOCKS!A:W, 18, FALSE), ""))</f>
        <v>0</v>
      </c>
      <c r="T100" s="172">
        <f>IF(ISBLANK(A100), "", IFERROR(VLOOKUP(A100, STOCKS!A:W, 19, FALSE), ""))</f>
        <v>512</v>
      </c>
      <c r="U100" s="172">
        <f>IF(ISBLANK(A100), "", IFERROR(VLOOKUP(A100, STOCKS!A:W, 20, FALSE), ""))</f>
        <v>21.41</v>
      </c>
      <c r="V100" s="178">
        <f>IF(ISBLANK(A100), "", IFERROR(VLOOKUP(A100, STOCKS!A:W, 21, FALSE), ""))</f>
        <v>46132</v>
      </c>
      <c r="W100" s="174" t="str">
        <f>IF(ISBLANK(A100), "", IFERROR(VLOOKUP(A100, STOCKS!A:W, 22, FALSE), ""))</f>
        <v/>
      </c>
      <c r="X100" s="175"/>
      <c r="Y100" s="175"/>
      <c r="Z100" s="175"/>
      <c r="AA100" s="175"/>
      <c r="AB100" s="143"/>
    </row>
    <row r="101" hidden="1" outlineLevel="1">
      <c r="A101" s="140" t="s">
        <v>3473</v>
      </c>
      <c r="B101" s="172" t="str">
        <f>IF(ISBLANK(A101), "", IFERROR(VLOOKUP(A101, STOCKS!A:W, 2, FALSE), ""))</f>
        <v>陞泰</v>
      </c>
      <c r="C101" s="172" t="str">
        <f>IF(ISBLANK(A101), "", IFERROR(VLOOKUP(A101, STOCKS!A:W, 3, FALSE), ""))</f>
        <v>電子通路業</v>
      </c>
      <c r="D101" s="172" t="str">
        <f>IF(ISBLANK(A101), "", IFERROR(VLOOKUP(A101, category!A:C, 3, FALSE), ""))</f>
        <v>資訊服務/監控</v>
      </c>
      <c r="E101" s="172">
        <f>IF(ISBLANK(A101), "", IFERROR(VLOOKUP(A101, STOCKS!A:W, 4, FALSE), ""))</f>
        <v>29.3</v>
      </c>
      <c r="F101" s="172">
        <f>IF(ISBLANK(A101), "", IFERROR(VLOOKUP(A101, STOCKS!A:W, 5, FALSE), ""))</f>
        <v>-0.3</v>
      </c>
      <c r="G101" s="172">
        <f>IF(ISBLANK(A101), "", IFERROR(VLOOKUP(A101, STOCKS!A:W, 6, FALSE), ""))</f>
        <v>-1.01</v>
      </c>
      <c r="H101" s="172" t="str">
        <f>IF(ISBLANK(A101), "", IFERROR(VLOOKUP(A101, STOCKS!A:W, 7, FALSE), ""))</f>
        <v>'+-+--</v>
      </c>
      <c r="I101" s="172">
        <f>IF(ISBLANK(A101), "", IFERROR(VLOOKUP(A101, STOCKS!A:W, 8, FALSE), ""))</f>
        <v>2.34</v>
      </c>
      <c r="J101" s="172">
        <f>IF(ISBLANK(A101), "", IFERROR(VLOOKUP(A101, STOCKS!A:W, 9, FALSE), ""))</f>
        <v>0</v>
      </c>
      <c r="K101" s="172">
        <f>IF(ISBLANK(A101), "", IFERROR(VLOOKUP(A101, STOCKS!A:W, 10, FALSE), ""))</f>
        <v>204</v>
      </c>
      <c r="L101" s="172">
        <f>IF(ISBLANK(A101), "", IFERROR(VLOOKUP(A101, STOCKS!A:W, 11, FALSE), ""))</f>
        <v>0.26</v>
      </c>
      <c r="M101" s="172">
        <f>IF(ISBLANK(A101), "", IFERROR(VLOOKUP(A101, STOCKS!A:W, 12, FALSE), ""))</f>
        <v>29.26</v>
      </c>
      <c r="N101" s="172">
        <f>IF(ISBLANK(A101), "", IFERROR(VLOOKUP(A101, STOCKS!A:W, 13, FALSE), ""))</f>
        <v>28.82</v>
      </c>
      <c r="O101" s="172">
        <f>IF(ISBLANK(A101), "", IFERROR(VLOOKUP(A101, STOCKS!A:W, 14, FALSE), ""))</f>
        <v>27.99</v>
      </c>
      <c r="P101" s="172">
        <f>IF(ISBLANK(A101), "", IFERROR(VLOOKUP(A101, STOCKS!A:W, 15, FALSE), ""))</f>
        <v>-10</v>
      </c>
      <c r="Q101" s="172" t="str">
        <f>IF(ISBLANK(A101), "", IFERROR(VLOOKUP(A101, STOCKS!A:W, 16, FALSE), ""))</f>
        <v>'+++--</v>
      </c>
      <c r="R101" s="172">
        <f>IF(ISBLANK(A101), "", IFERROR(VLOOKUP(A101, STOCKS!A:W, 17, FALSE), ""))</f>
        <v>0</v>
      </c>
      <c r="S101" s="172">
        <f>IF(ISBLANK(A101), "", IFERROR(VLOOKUP(A101, STOCKS!A:W, 18, FALSE), ""))</f>
        <v>9</v>
      </c>
      <c r="T101" s="172">
        <f>IF(ISBLANK(A101), "", IFERROR(VLOOKUP(A101, STOCKS!A:W, 19, FALSE), ""))</f>
        <v>38</v>
      </c>
      <c r="U101" s="172">
        <f>IF(ISBLANK(A101), "", IFERROR(VLOOKUP(A101, STOCKS!A:W, 20, FALSE), ""))</f>
        <v>18.63</v>
      </c>
      <c r="V101" s="178">
        <f>IF(ISBLANK(A101), "", IFERROR(VLOOKUP(A101, STOCKS!A:W, 21, FALSE), ""))</f>
        <v>46132</v>
      </c>
      <c r="W101" s="174" t="str">
        <f>IF(ISBLANK(A101), "", IFERROR(VLOOKUP(A101, STOCKS!A:W, 22, FALSE), ""))</f>
        <v/>
      </c>
      <c r="X101" s="175"/>
      <c r="Y101" s="175"/>
      <c r="Z101" s="175"/>
      <c r="AA101" s="175"/>
      <c r="AB101" s="143"/>
    </row>
    <row r="102" collapsed="1">
      <c r="A102" s="176" t="s">
        <v>4636</v>
      </c>
      <c r="B102" s="177"/>
      <c r="C102" s="177"/>
      <c r="D102" s="177"/>
      <c r="E102" s="177"/>
      <c r="F102" s="177"/>
      <c r="G102" s="177"/>
      <c r="H102" s="177"/>
      <c r="I102" s="177"/>
      <c r="J102" s="177"/>
      <c r="K102" s="177"/>
      <c r="L102" s="177"/>
      <c r="M102" s="177"/>
      <c r="N102" s="177"/>
      <c r="O102" s="177"/>
      <c r="P102" s="177"/>
      <c r="Q102" s="177"/>
      <c r="R102" s="177"/>
      <c r="S102" s="177"/>
      <c r="T102" s="177"/>
      <c r="U102" s="177"/>
      <c r="V102" s="177"/>
      <c r="W102" s="177"/>
      <c r="X102" s="177"/>
      <c r="Y102" s="177"/>
      <c r="Z102" s="177"/>
      <c r="AA102" s="177"/>
      <c r="AB102" s="177"/>
    </row>
    <row r="103" hidden="1" outlineLevel="1">
      <c r="A103" s="140" t="s">
        <v>2837</v>
      </c>
      <c r="B103" s="172" t="str">
        <f>IF(ISBLANK(A103), "", IFERROR(VLOOKUP(A103, STOCKS!A:W, 2, FALSE), ""))</f>
        <v>昇銳</v>
      </c>
      <c r="C103" s="172" t="str">
        <f>IF(ISBLANK(A103), "", IFERROR(VLOOKUP(A103, STOCKS!A:W, 3, FALSE), ""))</f>
        <v>光電業</v>
      </c>
      <c r="D103" s="172" t="str">
        <f>IF(ISBLANK(A103), "", IFERROR(VLOOKUP(A103, category!A:C, 3, FALSE), ""))</f>
        <v>監控</v>
      </c>
      <c r="E103" s="172">
        <f>IF(ISBLANK(A103), "", IFERROR(VLOOKUP(A103, STOCKS!A:W, 4, FALSE), ""))</f>
        <v>24.8</v>
      </c>
      <c r="F103" s="172">
        <f>IF(ISBLANK(A103), "", IFERROR(VLOOKUP(A103, STOCKS!A:W, 5, FALSE), ""))</f>
        <v>0.15</v>
      </c>
      <c r="G103" s="172">
        <f>IF(ISBLANK(A103), "", IFERROR(VLOOKUP(A103, STOCKS!A:W, 6, FALSE), ""))</f>
        <v>0.61</v>
      </c>
      <c r="H103" s="172" t="str">
        <f>IF(ISBLANK(A103), "", IFERROR(VLOOKUP(A103, STOCKS!A:W, 7, FALSE), ""))</f>
        <v>'+++-+</v>
      </c>
      <c r="I103" s="172">
        <f>IF(ISBLANK(A103), "", IFERROR(VLOOKUP(A103, STOCKS!A:W, 8, FALSE), ""))</f>
        <v>2.89</v>
      </c>
      <c r="J103" s="172">
        <f>IF(ISBLANK(A103), "", IFERROR(VLOOKUP(A103, STOCKS!A:W, 9, FALSE), ""))</f>
        <v>0</v>
      </c>
      <c r="K103" s="172">
        <f>IF(ISBLANK(A103), "", IFERROR(VLOOKUP(A103, STOCKS!A:W, 10, FALSE), ""))</f>
        <v>244</v>
      </c>
      <c r="L103" s="172">
        <f>IF(ISBLANK(A103), "", IFERROR(VLOOKUP(A103, STOCKS!A:W, 11, FALSE), ""))</f>
        <v>0.52</v>
      </c>
      <c r="M103" s="172">
        <f>IF(ISBLANK(A103), "", IFERROR(VLOOKUP(A103, STOCKS!A:W, 12, FALSE), ""))</f>
        <v>24.54</v>
      </c>
      <c r="N103" s="172">
        <f>IF(ISBLANK(A103), "", IFERROR(VLOOKUP(A103, STOCKS!A:W, 13, FALSE), ""))</f>
        <v>24.41</v>
      </c>
      <c r="O103" s="172">
        <f>IF(ISBLANK(A103), "", IFERROR(VLOOKUP(A103, STOCKS!A:W, 14, FALSE), ""))</f>
        <v>24.56</v>
      </c>
      <c r="P103" s="172">
        <f>IF(ISBLANK(A103), "", IFERROR(VLOOKUP(A103, STOCKS!A:W, 15, FALSE), ""))</f>
        <v>-16</v>
      </c>
      <c r="Q103" s="172" t="str">
        <f>IF(ISBLANK(A103), "", IFERROR(VLOOKUP(A103, STOCKS!A:W, 16, FALSE), ""))</f>
        <v>'+++--</v>
      </c>
      <c r="R103" s="172">
        <f>IF(ISBLANK(A103), "", IFERROR(VLOOKUP(A103, STOCKS!A:W, 17, FALSE), ""))</f>
        <v>0</v>
      </c>
      <c r="S103" s="172">
        <f>IF(ISBLANK(A103), "", IFERROR(VLOOKUP(A103, STOCKS!A:W, 18, FALSE), ""))</f>
        <v>0</v>
      </c>
      <c r="T103" s="172">
        <f>IF(ISBLANK(A103), "", IFERROR(VLOOKUP(A103, STOCKS!A:W, 19, FALSE), ""))</f>
        <v>68</v>
      </c>
      <c r="U103" s="172">
        <f>IF(ISBLANK(A103), "", IFERROR(VLOOKUP(A103, STOCKS!A:W, 20, FALSE), ""))</f>
        <v>27.87</v>
      </c>
      <c r="V103" s="178">
        <f>IF(ISBLANK(A103), "", IFERROR(VLOOKUP(A103, STOCKS!A:W, 21, FALSE), ""))</f>
        <v>46132</v>
      </c>
      <c r="W103" s="174" t="str">
        <f>IF(ISBLANK(A103), "", IFERROR(VLOOKUP(A103, STOCKS!A:W, 22, FALSE), ""))</f>
        <v/>
      </c>
      <c r="X103" s="175"/>
      <c r="Y103" s="175"/>
      <c r="Z103" s="175"/>
      <c r="AA103" s="175"/>
      <c r="AB103" s="143"/>
    </row>
    <row r="104" hidden="1" outlineLevel="1">
      <c r="A104" s="140" t="s">
        <v>4463</v>
      </c>
      <c r="B104" s="172" t="str">
        <f>IF(ISBLANK(A104), "", IFERROR(VLOOKUP(A104, STOCKS!A:W, 2, FALSE), ""))</f>
        <v>杭特</v>
      </c>
      <c r="C104" s="172" t="str">
        <f>IF(ISBLANK(A104), "", IFERROR(VLOOKUP(A104, STOCKS!A:W, 3, FALSE), ""))</f>
        <v>光電業</v>
      </c>
      <c r="D104" s="172" t="str">
        <f>IF(ISBLANK(A104), "", IFERROR(VLOOKUP(A104, category!A:C, 3, FALSE), ""))</f>
        <v>監控</v>
      </c>
      <c r="E104" s="172">
        <f>IF(ISBLANK(A104), "", IFERROR(VLOOKUP(A104, STOCKS!A:W, 4, FALSE), ""))</f>
        <v>36</v>
      </c>
      <c r="F104" s="172">
        <f>IF(ISBLANK(A104), "", IFERROR(VLOOKUP(A104, STOCKS!A:W, 5, FALSE), ""))</f>
        <v>-0.9</v>
      </c>
      <c r="G104" s="172">
        <f>IF(ISBLANK(A104), "", IFERROR(VLOOKUP(A104, STOCKS!A:W, 6, FALSE), ""))</f>
        <v>-2.44</v>
      </c>
      <c r="H104" s="172" t="str">
        <f>IF(ISBLANK(A104), "", IFERROR(VLOOKUP(A104, STOCKS!A:W, 7, FALSE), ""))</f>
        <v>'--++-</v>
      </c>
      <c r="I104" s="172">
        <f>IF(ISBLANK(A104), "", IFERROR(VLOOKUP(A104, STOCKS!A:W, 8, FALSE), ""))</f>
        <v>-2.9</v>
      </c>
      <c r="J104" s="172">
        <f>IF(ISBLANK(A104), "", IFERROR(VLOOKUP(A104, STOCKS!A:W, 9, FALSE), ""))</f>
        <v>1</v>
      </c>
      <c r="K104" s="172">
        <f>IF(ISBLANK(A104), "", IFERROR(VLOOKUP(A104, STOCKS!A:W, 10, FALSE), ""))</f>
        <v>101</v>
      </c>
      <c r="L104" s="172">
        <f>IF(ISBLANK(A104), "", IFERROR(VLOOKUP(A104, STOCKS!A:W, 11, FALSE), ""))</f>
        <v>0.28</v>
      </c>
      <c r="M104" s="172">
        <f>IF(ISBLANK(A104), "", IFERROR(VLOOKUP(A104, STOCKS!A:W, 12, FALSE), ""))</f>
        <v>36.24</v>
      </c>
      <c r="N104" s="172">
        <f>IF(ISBLANK(A104), "", IFERROR(VLOOKUP(A104, STOCKS!A:W, 13, FALSE), ""))</f>
        <v>35.41</v>
      </c>
      <c r="O104" s="172">
        <f>IF(ISBLANK(A104), "", IFERROR(VLOOKUP(A104, STOCKS!A:W, 14, FALSE), ""))</f>
        <v>34.9</v>
      </c>
      <c r="P104" s="172">
        <f>IF(ISBLANK(A104), "", IFERROR(VLOOKUP(A104, STOCKS!A:W, 15, FALSE), ""))</f>
        <v>-43</v>
      </c>
      <c r="Q104" s="172" t="str">
        <f>IF(ISBLANK(A104), "", IFERROR(VLOOKUP(A104, STOCKS!A:W, 16, FALSE), ""))</f>
        <v>'-+++-</v>
      </c>
      <c r="R104" s="172">
        <f>IF(ISBLANK(A104), "", IFERROR(VLOOKUP(A104, STOCKS!A:W, 17, FALSE), ""))</f>
        <v>0</v>
      </c>
      <c r="S104" s="172">
        <f>IF(ISBLANK(A104), "", IFERROR(VLOOKUP(A104, STOCKS!A:W, 18, FALSE), ""))</f>
        <v>0</v>
      </c>
      <c r="T104" s="172">
        <f>IF(ISBLANK(A104), "", IFERROR(VLOOKUP(A104, STOCKS!A:W, 19, FALSE), ""))</f>
        <v>26</v>
      </c>
      <c r="U104" s="172">
        <f>IF(ISBLANK(A104), "", IFERROR(VLOOKUP(A104, STOCKS!A:W, 20, FALSE), ""))</f>
        <v>25.74</v>
      </c>
      <c r="V104" s="178">
        <f>IF(ISBLANK(A104), "", IFERROR(VLOOKUP(A104, STOCKS!A:W, 21, FALSE), ""))</f>
        <v>46132</v>
      </c>
      <c r="W104" s="174" t="str">
        <f>IF(ISBLANK(A104), "", IFERROR(VLOOKUP(A104, STOCKS!A:W, 22, FALSE), ""))</f>
        <v/>
      </c>
      <c r="X104" s="175"/>
      <c r="Y104" s="175"/>
      <c r="Z104" s="175"/>
      <c r="AA104" s="175"/>
      <c r="AB104" s="143"/>
    </row>
    <row r="105" hidden="1" outlineLevel="1">
      <c r="A105" s="140" t="s">
        <v>4317</v>
      </c>
      <c r="B105" s="172" t="str">
        <f>IF(ISBLANK(A105), "", IFERROR(VLOOKUP(A105, STOCKS!A:W, 2, FALSE), ""))</f>
        <v>奇偶</v>
      </c>
      <c r="C105" s="172" t="str">
        <f>IF(ISBLANK(A105), "", IFERROR(VLOOKUP(A105, STOCKS!A:W, 3, FALSE), ""))</f>
        <v>光電業</v>
      </c>
      <c r="D105" s="172" t="str">
        <f>IF(ISBLANK(A105), "", IFERROR(VLOOKUP(A105, category!A:C, 3, FALSE), ""))</f>
        <v>監控</v>
      </c>
      <c r="E105" s="172">
        <f>IF(ISBLANK(A105), "", IFERROR(VLOOKUP(A105, STOCKS!A:W, 4, FALSE), ""))</f>
        <v>51.7</v>
      </c>
      <c r="F105" s="172">
        <f>IF(ISBLANK(A105), "", IFERROR(VLOOKUP(A105, STOCKS!A:W, 5, FALSE), ""))</f>
        <v>-0.7</v>
      </c>
      <c r="G105" s="172">
        <f>IF(ISBLANK(A105), "", IFERROR(VLOOKUP(A105, STOCKS!A:W, 6, FALSE), ""))</f>
        <v>-1.34</v>
      </c>
      <c r="H105" s="172" t="str">
        <f>IF(ISBLANK(A105), "", IFERROR(VLOOKUP(A105, STOCKS!A:W, 7, FALSE), ""))</f>
        <v>'-++--</v>
      </c>
      <c r="I105" s="172">
        <f>IF(ISBLANK(A105), "", IFERROR(VLOOKUP(A105, STOCKS!A:W, 8, FALSE), ""))</f>
        <v>-0.73</v>
      </c>
      <c r="J105" s="172">
        <f>IF(ISBLANK(A105), "", IFERROR(VLOOKUP(A105, STOCKS!A:W, 9, FALSE), ""))</f>
        <v>0</v>
      </c>
      <c r="K105" s="172">
        <f>IF(ISBLANK(A105), "", IFERROR(VLOOKUP(A105, STOCKS!A:W, 10, FALSE), ""))</f>
        <v>590</v>
      </c>
      <c r="L105" s="172">
        <f>IF(ISBLANK(A105), "", IFERROR(VLOOKUP(A105, STOCKS!A:W, 11, FALSE), ""))</f>
        <v>0.74</v>
      </c>
      <c r="M105" s="172">
        <f>IF(ISBLANK(A105), "", IFERROR(VLOOKUP(A105, STOCKS!A:W, 12, FALSE), ""))</f>
        <v>52.38</v>
      </c>
      <c r="N105" s="172">
        <f>IF(ISBLANK(A105), "", IFERROR(VLOOKUP(A105, STOCKS!A:W, 13, FALSE), ""))</f>
        <v>51.14</v>
      </c>
      <c r="O105" s="172">
        <f>IF(ISBLANK(A105), "", IFERROR(VLOOKUP(A105, STOCKS!A:W, 14, FALSE), ""))</f>
        <v>50.19</v>
      </c>
      <c r="P105" s="172">
        <f>IF(ISBLANK(A105), "", IFERROR(VLOOKUP(A105, STOCKS!A:W, 15, FALSE), ""))</f>
        <v>111</v>
      </c>
      <c r="Q105" s="172" t="str">
        <f>IF(ISBLANK(A105), "", IFERROR(VLOOKUP(A105, STOCKS!A:W, 16, FALSE), ""))</f>
        <v>'++-++</v>
      </c>
      <c r="R105" s="172">
        <f>IF(ISBLANK(A105), "", IFERROR(VLOOKUP(A105, STOCKS!A:W, 17, FALSE), ""))</f>
        <v>0</v>
      </c>
      <c r="S105" s="172">
        <f>IF(ISBLANK(A105), "", IFERROR(VLOOKUP(A105, STOCKS!A:W, 18, FALSE), ""))</f>
        <v>-5</v>
      </c>
      <c r="T105" s="172">
        <f>IF(ISBLANK(A105), "", IFERROR(VLOOKUP(A105, STOCKS!A:W, 19, FALSE), ""))</f>
        <v>152</v>
      </c>
      <c r="U105" s="172">
        <f>IF(ISBLANK(A105), "", IFERROR(VLOOKUP(A105, STOCKS!A:W, 20, FALSE), ""))</f>
        <v>25.76</v>
      </c>
      <c r="V105" s="178">
        <f>IF(ISBLANK(A105), "", IFERROR(VLOOKUP(A105, STOCKS!A:W, 21, FALSE), ""))</f>
        <v>46132</v>
      </c>
      <c r="W105" s="174" t="str">
        <f>IF(ISBLANK(A105), "", IFERROR(VLOOKUP(A105, STOCKS!A:W, 22, FALSE), ""))</f>
        <v/>
      </c>
      <c r="X105" s="175"/>
      <c r="Y105" s="175"/>
      <c r="Z105" s="175"/>
      <c r="AA105" s="175"/>
      <c r="AB105" s="143"/>
    </row>
    <row r="106" hidden="1" outlineLevel="1">
      <c r="A106" s="140" t="s">
        <v>1306</v>
      </c>
      <c r="B106" s="172" t="str">
        <f>IF(ISBLANK(A106), "", IFERROR(VLOOKUP(A106, STOCKS!A:W, 2, FALSE), ""))</f>
        <v>哲固</v>
      </c>
      <c r="C106" s="172" t="str">
        <f>IF(ISBLANK(A106), "", IFERROR(VLOOKUP(A106, STOCKS!A:W, 3, FALSE), ""))</f>
        <v>光電業</v>
      </c>
      <c r="D106" s="172" t="str">
        <f>IF(ISBLANK(A106), "", IFERROR(VLOOKUP(A106, category!A:C, 3, FALSE), ""))</f>
        <v>監控</v>
      </c>
      <c r="E106" s="172">
        <f>IF(ISBLANK(A106), "", IFERROR(VLOOKUP(A106, STOCKS!A:W, 4, FALSE), ""))</f>
        <v>31.05</v>
      </c>
      <c r="F106" s="172">
        <f>IF(ISBLANK(A106), "", IFERROR(VLOOKUP(A106, STOCKS!A:W, 5, FALSE), ""))</f>
        <v>0.15</v>
      </c>
      <c r="G106" s="172">
        <f>IF(ISBLANK(A106), "", IFERROR(VLOOKUP(A106, STOCKS!A:W, 6, FALSE), ""))</f>
        <v>0.49</v>
      </c>
      <c r="H106" s="172" t="str">
        <f>IF(ISBLANK(A106), "", IFERROR(VLOOKUP(A106, STOCKS!A:W, 7, FALSE), ""))</f>
        <v>'++--+</v>
      </c>
      <c r="I106" s="172">
        <f>IF(ISBLANK(A106), "", IFERROR(VLOOKUP(A106, STOCKS!A:W, 8, FALSE), ""))</f>
        <v>7.03</v>
      </c>
      <c r="J106" s="172">
        <f>IF(ISBLANK(A106), "", IFERROR(VLOOKUP(A106, STOCKS!A:W, 9, FALSE), ""))</f>
        <v>1</v>
      </c>
      <c r="K106" s="172">
        <f>IF(ISBLANK(A106), "", IFERROR(VLOOKUP(A106, STOCKS!A:W, 10, FALSE), ""))</f>
        <v>377</v>
      </c>
      <c r="L106" s="172">
        <f>IF(ISBLANK(A106), "", IFERROR(VLOOKUP(A106, STOCKS!A:W, 11, FALSE), ""))</f>
        <v>1.05</v>
      </c>
      <c r="M106" s="172">
        <f>IF(ISBLANK(A106), "", IFERROR(VLOOKUP(A106, STOCKS!A:W, 12, FALSE), ""))</f>
        <v>30.86</v>
      </c>
      <c r="N106" s="172">
        <f>IF(ISBLANK(A106), "", IFERROR(VLOOKUP(A106, STOCKS!A:W, 13, FALSE), ""))</f>
        <v>29.68</v>
      </c>
      <c r="O106" s="172">
        <f>IF(ISBLANK(A106), "", IFERROR(VLOOKUP(A106, STOCKS!A:W, 14, FALSE), ""))</f>
        <v>29.18</v>
      </c>
      <c r="P106" s="172">
        <f>IF(ISBLANK(A106), "", IFERROR(VLOOKUP(A106, STOCKS!A:W, 15, FALSE), ""))</f>
        <v>-30</v>
      </c>
      <c r="Q106" s="172" t="str">
        <f>IF(ISBLANK(A106), "", IFERROR(VLOOKUP(A106, STOCKS!A:W, 16, FALSE), ""))</f>
        <v>'++-+-</v>
      </c>
      <c r="R106" s="172">
        <f>IF(ISBLANK(A106), "", IFERROR(VLOOKUP(A106, STOCKS!A:W, 17, FALSE), ""))</f>
        <v>0</v>
      </c>
      <c r="S106" s="172">
        <f>IF(ISBLANK(A106), "", IFERROR(VLOOKUP(A106, STOCKS!A:W, 18, FALSE), ""))</f>
        <v>0</v>
      </c>
      <c r="T106" s="172">
        <f>IF(ISBLANK(A106), "", IFERROR(VLOOKUP(A106, STOCKS!A:W, 19, FALSE), ""))</f>
        <v>129</v>
      </c>
      <c r="U106" s="172">
        <f>IF(ISBLANK(A106), "", IFERROR(VLOOKUP(A106, STOCKS!A:W, 20, FALSE), ""))</f>
        <v>34.22</v>
      </c>
      <c r="V106" s="178">
        <f>IF(ISBLANK(A106), "", IFERROR(VLOOKUP(A106, STOCKS!A:W, 21, FALSE), ""))</f>
        <v>46132</v>
      </c>
      <c r="W106" s="174" t="str">
        <f>IF(ISBLANK(A106), "", IFERROR(VLOOKUP(A106, STOCKS!A:W, 22, FALSE), ""))</f>
        <v/>
      </c>
      <c r="X106" s="175"/>
      <c r="Y106" s="175"/>
      <c r="Z106" s="175"/>
      <c r="AA106" s="175"/>
      <c r="AB106" s="143"/>
    </row>
    <row r="107" hidden="1" outlineLevel="1">
      <c r="A107" s="140" t="s">
        <v>2455</v>
      </c>
      <c r="B107" s="172" t="str">
        <f>IF(ISBLANK(A107), "", IFERROR(VLOOKUP(A107, STOCKS!A:W, 2, FALSE), ""))</f>
        <v>天鉞電</v>
      </c>
      <c r="C107" s="172" t="str">
        <f>IF(ISBLANK(A107), "", IFERROR(VLOOKUP(A107, STOCKS!A:W, 3, FALSE), ""))</f>
        <v>光電業</v>
      </c>
      <c r="D107" s="172" t="str">
        <f>IF(ISBLANK(A107), "", IFERROR(VLOOKUP(A107, category!A:C, 3, FALSE), ""))</f>
        <v>監控</v>
      </c>
      <c r="E107" s="172">
        <f>IF(ISBLANK(A107), "", IFERROR(VLOOKUP(A107, STOCKS!A:W, 4, FALSE), ""))</f>
        <v>30.45</v>
      </c>
      <c r="F107" s="172">
        <f>IF(ISBLANK(A107), "", IFERROR(VLOOKUP(A107, STOCKS!A:W, 5, FALSE), ""))</f>
        <v>0</v>
      </c>
      <c r="G107" s="172">
        <f>IF(ISBLANK(A107), "", IFERROR(VLOOKUP(A107, STOCKS!A:W, 6, FALSE), ""))</f>
        <v>0</v>
      </c>
      <c r="H107" s="172" t="str">
        <f>IF(ISBLANK(A107), "", IFERROR(VLOOKUP(A107, STOCKS!A:W, 7, FALSE), ""))</f>
        <v>'++-+-</v>
      </c>
      <c r="I107" s="172">
        <f>IF(ISBLANK(A107), "", IFERROR(VLOOKUP(A107, STOCKS!A:W, 8, FALSE), ""))</f>
        <v>2.34</v>
      </c>
      <c r="J107" s="172">
        <f>IF(ISBLANK(A107), "", IFERROR(VLOOKUP(A107, STOCKS!A:W, 9, FALSE), ""))</f>
        <v>0</v>
      </c>
      <c r="K107" s="172">
        <f>IF(ISBLANK(A107), "", IFERROR(VLOOKUP(A107, STOCKS!A:W, 10, FALSE), ""))</f>
        <v>107</v>
      </c>
      <c r="L107" s="172">
        <f>IF(ISBLANK(A107), "", IFERROR(VLOOKUP(A107, STOCKS!A:W, 11, FALSE), ""))</f>
        <v>0.32</v>
      </c>
      <c r="M107" s="172">
        <f>IF(ISBLANK(A107), "", IFERROR(VLOOKUP(A107, STOCKS!A:W, 12, FALSE), ""))</f>
        <v>30.18</v>
      </c>
      <c r="N107" s="172">
        <f>IF(ISBLANK(A107), "", IFERROR(VLOOKUP(A107, STOCKS!A:W, 13, FALSE), ""))</f>
        <v>29.71</v>
      </c>
      <c r="O107" s="172">
        <f>IF(ISBLANK(A107), "", IFERROR(VLOOKUP(A107, STOCKS!A:W, 14, FALSE), ""))</f>
        <v>29.69</v>
      </c>
      <c r="P107" s="172">
        <f>IF(ISBLANK(A107), "", IFERROR(VLOOKUP(A107, STOCKS!A:W, 15, FALSE), ""))</f>
        <v>9</v>
      </c>
      <c r="Q107" s="172" t="str">
        <f>IF(ISBLANK(A107), "", IFERROR(VLOOKUP(A107, STOCKS!A:W, 16, FALSE), ""))</f>
        <v>'-++++</v>
      </c>
      <c r="R107" s="172">
        <f>IF(ISBLANK(A107), "", IFERROR(VLOOKUP(A107, STOCKS!A:W, 17, FALSE), ""))</f>
        <v>0</v>
      </c>
      <c r="S107" s="172">
        <f>IF(ISBLANK(A107), "", IFERROR(VLOOKUP(A107, STOCKS!A:W, 18, FALSE), ""))</f>
        <v>0</v>
      </c>
      <c r="T107" s="172">
        <f>IF(ISBLANK(A107), "", IFERROR(VLOOKUP(A107, STOCKS!A:W, 19, FALSE), ""))</f>
        <v>12</v>
      </c>
      <c r="U107" s="172">
        <f>IF(ISBLANK(A107), "", IFERROR(VLOOKUP(A107, STOCKS!A:W, 20, FALSE), ""))</f>
        <v>11.21</v>
      </c>
      <c r="V107" s="178">
        <f>IF(ISBLANK(A107), "", IFERROR(VLOOKUP(A107, STOCKS!A:W, 21, FALSE), ""))</f>
        <v>46132</v>
      </c>
      <c r="W107" s="174" t="str">
        <f>IF(ISBLANK(A107), "", IFERROR(VLOOKUP(A107, STOCKS!A:W, 22, FALSE), ""))</f>
        <v/>
      </c>
      <c r="X107" s="175"/>
      <c r="Y107" s="175"/>
      <c r="Z107" s="175"/>
      <c r="AA107" s="175"/>
      <c r="AB107" s="143"/>
    </row>
    <row r="108" hidden="1" outlineLevel="1">
      <c r="A108" s="140" t="s">
        <v>3340</v>
      </c>
      <c r="B108" s="172" t="str">
        <f>IF(ISBLANK(A108), "", IFERROR(VLOOKUP(A108, STOCKS!A:W, 2, FALSE), ""))</f>
        <v>彩富</v>
      </c>
      <c r="C108" s="172" t="str">
        <f>IF(ISBLANK(A108), "", IFERROR(VLOOKUP(A108, STOCKS!A:W, 3, FALSE), ""))</f>
        <v>其他電子業</v>
      </c>
      <c r="D108" s="172" t="str">
        <f>IF(ISBLANK(A108), "", IFERROR(VLOOKUP(A108, category!A:C, 3, FALSE), ""))</f>
        <v>監控</v>
      </c>
      <c r="E108" s="172">
        <f>IF(ISBLANK(A108), "", IFERROR(VLOOKUP(A108, STOCKS!A:W, 4, FALSE), ""))</f>
        <v>40.85</v>
      </c>
      <c r="F108" s="172">
        <f>IF(ISBLANK(A108), "", IFERROR(VLOOKUP(A108, STOCKS!A:W, 5, FALSE), ""))</f>
        <v>-0.2</v>
      </c>
      <c r="G108" s="172">
        <f>IF(ISBLANK(A108), "", IFERROR(VLOOKUP(A108, STOCKS!A:W, 6, FALSE), ""))</f>
        <v>-0.49</v>
      </c>
      <c r="H108" s="172" t="str">
        <f>IF(ISBLANK(A108), "", IFERROR(VLOOKUP(A108, STOCKS!A:W, 7, FALSE), ""))</f>
        <v>'-+-+-</v>
      </c>
      <c r="I108" s="172">
        <f>IF(ISBLANK(A108), "", IFERROR(VLOOKUP(A108, STOCKS!A:W, 8, FALSE), ""))</f>
        <v>-1.09</v>
      </c>
      <c r="J108" s="172">
        <f>IF(ISBLANK(A108), "", IFERROR(VLOOKUP(A108, STOCKS!A:W, 9, FALSE), ""))</f>
        <v>0</v>
      </c>
      <c r="K108" s="172">
        <f>IF(ISBLANK(A108), "", IFERROR(VLOOKUP(A108, STOCKS!A:W, 10, FALSE), ""))</f>
        <v>50</v>
      </c>
      <c r="L108" s="172">
        <f>IF(ISBLANK(A108), "", IFERROR(VLOOKUP(A108, STOCKS!A:W, 11, FALSE), ""))</f>
        <v>0.05</v>
      </c>
      <c r="M108" s="172">
        <f>IF(ISBLANK(A108), "", IFERROR(VLOOKUP(A108, STOCKS!A:W, 12, FALSE), ""))</f>
        <v>40.93</v>
      </c>
      <c r="N108" s="172">
        <f>IF(ISBLANK(A108), "", IFERROR(VLOOKUP(A108, STOCKS!A:W, 13, FALSE), ""))</f>
        <v>40.91</v>
      </c>
      <c r="O108" s="172">
        <f>IF(ISBLANK(A108), "", IFERROR(VLOOKUP(A108, STOCKS!A:W, 14, FALSE), ""))</f>
        <v>40.28</v>
      </c>
      <c r="P108" s="172">
        <f>IF(ISBLANK(A108), "", IFERROR(VLOOKUP(A108, STOCKS!A:W, 15, FALSE), ""))</f>
        <v>-9</v>
      </c>
      <c r="Q108" s="172" t="str">
        <f>IF(ISBLANK(A108), "", IFERROR(VLOOKUP(A108, STOCKS!A:W, 16, FALSE), ""))</f>
        <v>'-----</v>
      </c>
      <c r="R108" s="172">
        <f>IF(ISBLANK(A108), "", IFERROR(VLOOKUP(A108, STOCKS!A:W, 17, FALSE), ""))</f>
        <v>0</v>
      </c>
      <c r="S108" s="172">
        <f>IF(ISBLANK(A108), "", IFERROR(VLOOKUP(A108, STOCKS!A:W, 18, FALSE), ""))</f>
        <v>0</v>
      </c>
      <c r="T108" s="172">
        <f>IF(ISBLANK(A108), "", IFERROR(VLOOKUP(A108, STOCKS!A:W, 19, FALSE), ""))</f>
        <v>3</v>
      </c>
      <c r="U108" s="172">
        <f>IF(ISBLANK(A108), "", IFERROR(VLOOKUP(A108, STOCKS!A:W, 20, FALSE), ""))</f>
        <v>6</v>
      </c>
      <c r="V108" s="178">
        <f>IF(ISBLANK(A108), "", IFERROR(VLOOKUP(A108, STOCKS!A:W, 21, FALSE), ""))</f>
        <v>46132</v>
      </c>
      <c r="W108" s="174" t="str">
        <f>IF(ISBLANK(A108), "", IFERROR(VLOOKUP(A108, STOCKS!A:W, 22, FALSE), ""))</f>
        <v/>
      </c>
      <c r="X108" s="175"/>
      <c r="Y108" s="175"/>
      <c r="Z108" s="175"/>
      <c r="AA108" s="175"/>
      <c r="AB108" s="143"/>
    </row>
    <row r="109" hidden="1" outlineLevel="1">
      <c r="A109" s="140" t="s">
        <v>1705</v>
      </c>
      <c r="B109" s="172" t="str">
        <f>IF(ISBLANK(A109), "", IFERROR(VLOOKUP(A109, STOCKS!A:W, 2, FALSE), ""))</f>
        <v>瑞儀</v>
      </c>
      <c r="C109" s="172" t="str">
        <f>IF(ISBLANK(A109), "", IFERROR(VLOOKUP(A109, STOCKS!A:W, 3, FALSE), ""))</f>
        <v>光電業</v>
      </c>
      <c r="D109" s="172" t="str">
        <f>IF(ISBLANK(A109), "", IFERROR(VLOOKUP(A109, category!A:C, 3, FALSE), ""))</f>
        <v>監控</v>
      </c>
      <c r="E109" s="172">
        <f>IF(ISBLANK(A109), "", IFERROR(VLOOKUP(A109, STOCKS!A:W, 4, FALSE), ""))</f>
        <v>91.3</v>
      </c>
      <c r="F109" s="172">
        <f>IF(ISBLANK(A109), "", IFERROR(VLOOKUP(A109, STOCKS!A:W, 5, FALSE), ""))</f>
        <v>0.4</v>
      </c>
      <c r="G109" s="172">
        <f>IF(ISBLANK(A109), "", IFERROR(VLOOKUP(A109, STOCKS!A:W, 6, FALSE), ""))</f>
        <v>0.44</v>
      </c>
      <c r="H109" s="172" t="str">
        <f>IF(ISBLANK(A109), "", IFERROR(VLOOKUP(A109, STOCKS!A:W, 7, FALSE), ""))</f>
        <v>'-++++</v>
      </c>
      <c r="I109" s="172">
        <f>IF(ISBLANK(A109), "", IFERROR(VLOOKUP(A109, STOCKS!A:W, 8, FALSE), ""))</f>
        <v>1.57</v>
      </c>
      <c r="J109" s="172">
        <f>IF(ISBLANK(A109), "", IFERROR(VLOOKUP(A109, STOCKS!A:W, 9, FALSE), ""))</f>
        <v>0</v>
      </c>
      <c r="K109" s="172">
        <f>IF(ISBLANK(A109), "", IFERROR(VLOOKUP(A109, STOCKS!A:W, 10, FALSE), ""))</f>
        <v>3773</v>
      </c>
      <c r="L109" s="172">
        <f>IF(ISBLANK(A109), "", IFERROR(VLOOKUP(A109, STOCKS!A:W, 11, FALSE), ""))</f>
        <v>0.81</v>
      </c>
      <c r="M109" s="172">
        <f>IF(ISBLANK(A109), "", IFERROR(VLOOKUP(A109, STOCKS!A:W, 12, FALSE), ""))</f>
        <v>90.22</v>
      </c>
      <c r="N109" s="172">
        <f>IF(ISBLANK(A109), "", IFERROR(VLOOKUP(A109, STOCKS!A:W, 13, FALSE), ""))</f>
        <v>90.36</v>
      </c>
      <c r="O109" s="172">
        <f>IF(ISBLANK(A109), "", IFERROR(VLOOKUP(A109, STOCKS!A:W, 14, FALSE), ""))</f>
        <v>91.3</v>
      </c>
      <c r="P109" s="172">
        <f>IF(ISBLANK(A109), "", IFERROR(VLOOKUP(A109, STOCKS!A:W, 15, FALSE), ""))</f>
        <v>621</v>
      </c>
      <c r="Q109" s="172" t="str">
        <f>IF(ISBLANK(A109), "", IFERROR(VLOOKUP(A109, STOCKS!A:W, 16, FALSE), ""))</f>
        <v>'-++-+</v>
      </c>
      <c r="R109" s="172">
        <f>IF(ISBLANK(A109), "", IFERROR(VLOOKUP(A109, STOCKS!A:W, 17, FALSE), ""))</f>
        <v>-1185</v>
      </c>
      <c r="S109" s="172">
        <f>IF(ISBLANK(A109), "", IFERROR(VLOOKUP(A109, STOCKS!A:W, 18, FALSE), ""))</f>
        <v>-6</v>
      </c>
      <c r="T109" s="172">
        <f>IF(ISBLANK(A109), "", IFERROR(VLOOKUP(A109, STOCKS!A:W, 19, FALSE), ""))</f>
        <v>1139</v>
      </c>
      <c r="U109" s="172">
        <f>IF(ISBLANK(A109), "", IFERROR(VLOOKUP(A109, STOCKS!A:W, 20, FALSE), ""))</f>
        <v>30.19</v>
      </c>
      <c r="V109" s="178">
        <f>IF(ISBLANK(A109), "", IFERROR(VLOOKUP(A109, STOCKS!A:W, 21, FALSE), ""))</f>
        <v>46132</v>
      </c>
      <c r="W109" s="174" t="str">
        <f>IF(ISBLANK(A109), "", IFERROR(VLOOKUP(A109, STOCKS!A:W, 22, FALSE), ""))</f>
        <v/>
      </c>
      <c r="X109" s="175"/>
      <c r="Y109" s="175"/>
      <c r="Z109" s="175"/>
      <c r="AA109" s="175"/>
      <c r="AB109" s="143"/>
    </row>
    <row r="110" hidden="1" outlineLevel="1">
      <c r="A110" s="140" t="s">
        <v>1677</v>
      </c>
      <c r="B110" s="172" t="str">
        <f>IF(ISBLANK(A110), "", IFERROR(VLOOKUP(A110, STOCKS!A:W, 2, FALSE), ""))</f>
        <v>欣普羅</v>
      </c>
      <c r="C110" s="172" t="str">
        <f>IF(ISBLANK(A110), "", IFERROR(VLOOKUP(A110, STOCKS!A:W, 3, FALSE), ""))</f>
        <v>光電業</v>
      </c>
      <c r="D110" s="172" t="str">
        <f>IF(ISBLANK(A110), "", IFERROR(VLOOKUP(A110, category!A:C, 3, FALSE), ""))</f>
        <v>監控</v>
      </c>
      <c r="E110" s="172">
        <f>IF(ISBLANK(A110), "", IFERROR(VLOOKUP(A110, STOCKS!A:W, 4, FALSE), ""))</f>
        <v>37.9</v>
      </c>
      <c r="F110" s="172">
        <f>IF(ISBLANK(A110), "", IFERROR(VLOOKUP(A110, STOCKS!A:W, 5, FALSE), ""))</f>
        <v>-0.5</v>
      </c>
      <c r="G110" s="172">
        <f>IF(ISBLANK(A110), "", IFERROR(VLOOKUP(A110, STOCKS!A:W, 6, FALSE), ""))</f>
        <v>-1.3</v>
      </c>
      <c r="H110" s="172" t="str">
        <f>IF(ISBLANK(A110), "", IFERROR(VLOOKUP(A110, STOCKS!A:W, 7, FALSE), ""))</f>
        <v>'-++--</v>
      </c>
      <c r="I110" s="172">
        <f>IF(ISBLANK(A110), "", IFERROR(VLOOKUP(A110, STOCKS!A:W, 8, FALSE), ""))</f>
        <v>-2.31</v>
      </c>
      <c r="J110" s="172">
        <f>IF(ISBLANK(A110), "", IFERROR(VLOOKUP(A110, STOCKS!A:W, 9, FALSE), ""))</f>
        <v>0</v>
      </c>
      <c r="K110" s="172">
        <f>IF(ISBLANK(A110), "", IFERROR(VLOOKUP(A110, STOCKS!A:W, 10, FALSE), ""))</f>
        <v>68</v>
      </c>
      <c r="L110" s="172">
        <f>IF(ISBLANK(A110), "", IFERROR(VLOOKUP(A110, STOCKS!A:W, 11, FALSE), ""))</f>
        <v>0.21</v>
      </c>
      <c r="M110" s="172">
        <f>IF(ISBLANK(A110), "", IFERROR(VLOOKUP(A110, STOCKS!A:W, 12, FALSE), ""))</f>
        <v>38.25</v>
      </c>
      <c r="N110" s="172">
        <f>IF(ISBLANK(A110), "", IFERROR(VLOOKUP(A110, STOCKS!A:W, 13, FALSE), ""))</f>
        <v>38.51</v>
      </c>
      <c r="O110" s="172">
        <f>IF(ISBLANK(A110), "", IFERROR(VLOOKUP(A110, STOCKS!A:W, 14, FALSE), ""))</f>
        <v>39.36</v>
      </c>
      <c r="P110" s="172">
        <f>IF(ISBLANK(A110), "", IFERROR(VLOOKUP(A110, STOCKS!A:W, 15, FALSE), ""))</f>
        <v>-20</v>
      </c>
      <c r="Q110" s="172" t="str">
        <f>IF(ISBLANK(A110), "", IFERROR(VLOOKUP(A110, STOCKS!A:W, 16, FALSE), ""))</f>
        <v>'-----</v>
      </c>
      <c r="R110" s="172">
        <f>IF(ISBLANK(A110), "", IFERROR(VLOOKUP(A110, STOCKS!A:W, 17, FALSE), ""))</f>
        <v>0</v>
      </c>
      <c r="S110" s="172">
        <f>IF(ISBLANK(A110), "", IFERROR(VLOOKUP(A110, STOCKS!A:W, 18, FALSE), ""))</f>
        <v>0</v>
      </c>
      <c r="T110" s="172">
        <f>IF(ISBLANK(A110), "", IFERROR(VLOOKUP(A110, STOCKS!A:W, 19, FALSE), ""))</f>
        <v>8</v>
      </c>
      <c r="U110" s="172">
        <f>IF(ISBLANK(A110), "", IFERROR(VLOOKUP(A110, STOCKS!A:W, 20, FALSE), ""))</f>
        <v>11.76</v>
      </c>
      <c r="V110" s="178">
        <f>IF(ISBLANK(A110), "", IFERROR(VLOOKUP(A110, STOCKS!A:W, 21, FALSE), ""))</f>
        <v>46132</v>
      </c>
      <c r="W110" s="174" t="str">
        <f>IF(ISBLANK(A110), "", IFERROR(VLOOKUP(A110, STOCKS!A:W, 22, FALSE), ""))</f>
        <v/>
      </c>
      <c r="X110" s="175"/>
      <c r="Y110" s="175"/>
      <c r="Z110" s="175"/>
      <c r="AA110" s="175"/>
      <c r="AB110" s="143"/>
    </row>
    <row r="111" hidden="1" outlineLevel="1">
      <c r="A111" s="140" t="s">
        <v>3473</v>
      </c>
      <c r="B111" s="172" t="str">
        <f>IF(ISBLANK(A111), "", IFERROR(VLOOKUP(A111, STOCKS!A:W, 2, FALSE), ""))</f>
        <v>陞泰</v>
      </c>
      <c r="C111" s="172" t="str">
        <f>IF(ISBLANK(A111), "", IFERROR(VLOOKUP(A111, STOCKS!A:W, 3, FALSE), ""))</f>
        <v>電子通路業</v>
      </c>
      <c r="D111" s="172" t="str">
        <f>IF(ISBLANK(A111), "", IFERROR(VLOOKUP(A111, category!A:C, 3, FALSE), ""))</f>
        <v>資訊服務/監控</v>
      </c>
      <c r="E111" s="172">
        <f>IF(ISBLANK(A111), "", IFERROR(VLOOKUP(A111, STOCKS!A:W, 4, FALSE), ""))</f>
        <v>29.3</v>
      </c>
      <c r="F111" s="172">
        <f>IF(ISBLANK(A111), "", IFERROR(VLOOKUP(A111, STOCKS!A:W, 5, FALSE), ""))</f>
        <v>-0.3</v>
      </c>
      <c r="G111" s="172">
        <f>IF(ISBLANK(A111), "", IFERROR(VLOOKUP(A111, STOCKS!A:W, 6, FALSE), ""))</f>
        <v>-1.01</v>
      </c>
      <c r="H111" s="172" t="str">
        <f>IF(ISBLANK(A111), "", IFERROR(VLOOKUP(A111, STOCKS!A:W, 7, FALSE), ""))</f>
        <v>'+-+--</v>
      </c>
      <c r="I111" s="172">
        <f>IF(ISBLANK(A111), "", IFERROR(VLOOKUP(A111, STOCKS!A:W, 8, FALSE), ""))</f>
        <v>2.34</v>
      </c>
      <c r="J111" s="172">
        <f>IF(ISBLANK(A111), "", IFERROR(VLOOKUP(A111, STOCKS!A:W, 9, FALSE), ""))</f>
        <v>0</v>
      </c>
      <c r="K111" s="172">
        <f>IF(ISBLANK(A111), "", IFERROR(VLOOKUP(A111, STOCKS!A:W, 10, FALSE), ""))</f>
        <v>204</v>
      </c>
      <c r="L111" s="172">
        <f>IF(ISBLANK(A111), "", IFERROR(VLOOKUP(A111, STOCKS!A:W, 11, FALSE), ""))</f>
        <v>0.26</v>
      </c>
      <c r="M111" s="172">
        <f>IF(ISBLANK(A111), "", IFERROR(VLOOKUP(A111, STOCKS!A:W, 12, FALSE), ""))</f>
        <v>29.26</v>
      </c>
      <c r="N111" s="172">
        <f>IF(ISBLANK(A111), "", IFERROR(VLOOKUP(A111, STOCKS!A:W, 13, FALSE), ""))</f>
        <v>28.82</v>
      </c>
      <c r="O111" s="172">
        <f>IF(ISBLANK(A111), "", IFERROR(VLOOKUP(A111, STOCKS!A:W, 14, FALSE), ""))</f>
        <v>27.99</v>
      </c>
      <c r="P111" s="172">
        <f>IF(ISBLANK(A111), "", IFERROR(VLOOKUP(A111, STOCKS!A:W, 15, FALSE), ""))</f>
        <v>-10</v>
      </c>
      <c r="Q111" s="172" t="str">
        <f>IF(ISBLANK(A111), "", IFERROR(VLOOKUP(A111, STOCKS!A:W, 16, FALSE), ""))</f>
        <v>'+++--</v>
      </c>
      <c r="R111" s="172">
        <f>IF(ISBLANK(A111), "", IFERROR(VLOOKUP(A111, STOCKS!A:W, 17, FALSE), ""))</f>
        <v>0</v>
      </c>
      <c r="S111" s="172">
        <f>IF(ISBLANK(A111), "", IFERROR(VLOOKUP(A111, STOCKS!A:W, 18, FALSE), ""))</f>
        <v>9</v>
      </c>
      <c r="T111" s="172">
        <f>IF(ISBLANK(A111), "", IFERROR(VLOOKUP(A111, STOCKS!A:W, 19, FALSE), ""))</f>
        <v>38</v>
      </c>
      <c r="U111" s="172">
        <f>IF(ISBLANK(A111), "", IFERROR(VLOOKUP(A111, STOCKS!A:W, 20, FALSE), ""))</f>
        <v>18.63</v>
      </c>
      <c r="V111" s="178">
        <f>IF(ISBLANK(A111), "", IFERROR(VLOOKUP(A111, STOCKS!A:W, 21, FALSE), ""))</f>
        <v>46132</v>
      </c>
      <c r="W111" s="174" t="str">
        <f>IF(ISBLANK(A111), "", IFERROR(VLOOKUP(A111, STOCKS!A:W, 22, FALSE), ""))</f>
        <v/>
      </c>
      <c r="X111" s="175"/>
      <c r="Y111" s="175"/>
      <c r="Z111" s="175"/>
      <c r="AA111" s="175"/>
      <c r="AB111" s="143"/>
    </row>
    <row r="112" collapsed="1">
      <c r="A112" s="176" t="s">
        <v>4637</v>
      </c>
      <c r="B112" s="177"/>
      <c r="C112" s="177"/>
      <c r="D112" s="177"/>
      <c r="E112" s="177"/>
      <c r="F112" s="177"/>
      <c r="G112" s="177"/>
      <c r="H112" s="177"/>
      <c r="I112" s="177"/>
      <c r="J112" s="177"/>
      <c r="K112" s="177"/>
      <c r="L112" s="177"/>
      <c r="M112" s="177"/>
      <c r="N112" s="177"/>
      <c r="O112" s="177"/>
      <c r="P112" s="177"/>
      <c r="Q112" s="177"/>
      <c r="R112" s="177"/>
      <c r="S112" s="177"/>
      <c r="T112" s="177"/>
      <c r="U112" s="177"/>
      <c r="V112" s="177"/>
      <c r="W112" s="177"/>
      <c r="X112" s="177"/>
      <c r="Y112" s="177"/>
      <c r="Z112" s="177"/>
      <c r="AA112" s="177"/>
      <c r="AB112" s="177"/>
    </row>
    <row r="113" hidden="1" outlineLevel="1">
      <c r="A113" s="140" t="s">
        <v>640</v>
      </c>
      <c r="B113" s="172" t="str">
        <f>IF(ISBLANK(A113), "", IFERROR(VLOOKUP(A113, STOCKS!A:W, 2, FALSE), ""))</f>
        <v>士電</v>
      </c>
      <c r="C113" s="172" t="str">
        <f>IF(ISBLANK(A113), "", IFERROR(VLOOKUP(A113, STOCKS!A:W, 3, FALSE), ""))</f>
        <v>電機機械</v>
      </c>
      <c r="D113" s="172" t="str">
        <f>IF(ISBLANK(A113), "", IFERROR(VLOOKUP(A113, category!A:C, 3, FALSE), ""))</f>
        <v>機器人</v>
      </c>
      <c r="E113" s="172">
        <f>IF(ISBLANK(A113), "", IFERROR(VLOOKUP(A113, STOCKS!A:W, 4, FALSE), ""))</f>
        <v>194.5</v>
      </c>
      <c r="F113" s="172">
        <f>IF(ISBLANK(A113), "", IFERROR(VLOOKUP(A113, STOCKS!A:W, 5, FALSE), ""))</f>
        <v>-3</v>
      </c>
      <c r="G113" s="172">
        <f>IF(ISBLANK(A113), "", IFERROR(VLOOKUP(A113, STOCKS!A:W, 6, FALSE), ""))</f>
        <v>-1.52</v>
      </c>
      <c r="H113" s="172" t="str">
        <f>IF(ISBLANK(A113), "", IFERROR(VLOOKUP(A113, STOCKS!A:W, 7, FALSE), ""))</f>
        <v>'++++-</v>
      </c>
      <c r="I113" s="172">
        <f>IF(ISBLANK(A113), "", IFERROR(VLOOKUP(A113, STOCKS!A:W, 8, FALSE), ""))</f>
        <v>1.06</v>
      </c>
      <c r="J113" s="172">
        <f>IF(ISBLANK(A113), "", IFERROR(VLOOKUP(A113, STOCKS!A:W, 9, FALSE), ""))</f>
        <v>0</v>
      </c>
      <c r="K113" s="172">
        <f>IF(ISBLANK(A113), "", IFERROR(VLOOKUP(A113, STOCKS!A:W, 10, FALSE), ""))</f>
        <v>2351</v>
      </c>
      <c r="L113" s="172">
        <f>IF(ISBLANK(A113), "", IFERROR(VLOOKUP(A113, STOCKS!A:W, 11, FALSE), ""))</f>
        <v>0.45</v>
      </c>
      <c r="M113" s="172">
        <f>IF(ISBLANK(A113), "", IFERROR(VLOOKUP(A113, STOCKS!A:W, 12, FALSE), ""))</f>
        <v>195.1</v>
      </c>
      <c r="N113" s="172">
        <f>IF(ISBLANK(A113), "", IFERROR(VLOOKUP(A113, STOCKS!A:W, 13, FALSE), ""))</f>
        <v>190.25</v>
      </c>
      <c r="O113" s="172">
        <f>IF(ISBLANK(A113), "", IFERROR(VLOOKUP(A113, STOCKS!A:W, 14, FALSE), ""))</f>
        <v>189.62</v>
      </c>
      <c r="P113" s="172">
        <f>IF(ISBLANK(A113), "", IFERROR(VLOOKUP(A113, STOCKS!A:W, 15, FALSE), ""))</f>
        <v>-305</v>
      </c>
      <c r="Q113" s="172" t="str">
        <f>IF(ISBLANK(A113), "", IFERROR(VLOOKUP(A113, STOCKS!A:W, 16, FALSE), ""))</f>
        <v>'--++-</v>
      </c>
      <c r="R113" s="172">
        <f>IF(ISBLANK(A113), "", IFERROR(VLOOKUP(A113, STOCKS!A:W, 17, FALSE), ""))</f>
        <v>0</v>
      </c>
      <c r="S113" s="172">
        <f>IF(ISBLANK(A113), "", IFERROR(VLOOKUP(A113, STOCKS!A:W, 18, FALSE), ""))</f>
        <v>15</v>
      </c>
      <c r="T113" s="172">
        <f>IF(ISBLANK(A113), "", IFERROR(VLOOKUP(A113, STOCKS!A:W, 19, FALSE), ""))</f>
        <v>807</v>
      </c>
      <c r="U113" s="172">
        <f>IF(ISBLANK(A113), "", IFERROR(VLOOKUP(A113, STOCKS!A:W, 20, FALSE), ""))</f>
        <v>34.33</v>
      </c>
      <c r="V113" s="178">
        <f>IF(ISBLANK(A113), "", IFERROR(VLOOKUP(A113, STOCKS!A:W, 21, FALSE), ""))</f>
        <v>46132</v>
      </c>
      <c r="W113" s="174" t="str">
        <f>IF(ISBLANK(A113), "", IFERROR(VLOOKUP(A113, STOCKS!A:W, 22, FALSE), ""))</f>
        <v>公告本公司發言人與代理發言人異動</v>
      </c>
      <c r="X113" s="175"/>
      <c r="Y113" s="175"/>
      <c r="Z113" s="175"/>
      <c r="AA113" s="175"/>
      <c r="AB113" s="143"/>
    </row>
    <row r="114" hidden="1" outlineLevel="1">
      <c r="A114" s="140" t="s">
        <v>1697</v>
      </c>
      <c r="B114" s="172" t="str">
        <f>IF(ISBLANK(A114), "", IFERROR(VLOOKUP(A114, STOCKS!A:W, 2, FALSE), ""))</f>
        <v>東元</v>
      </c>
      <c r="C114" s="172" t="str">
        <f>IF(ISBLANK(A114), "", IFERROR(VLOOKUP(A114, STOCKS!A:W, 3, FALSE), ""))</f>
        <v>電機機械</v>
      </c>
      <c r="D114" s="172" t="str">
        <f>IF(ISBLANK(A114), "", IFERROR(VLOOKUP(A114, category!A:C, 3, FALSE), ""))</f>
        <v>機器人</v>
      </c>
      <c r="E114" s="172">
        <f>IF(ISBLANK(A114), "", IFERROR(VLOOKUP(A114, STOCKS!A:W, 4, FALSE), ""))</f>
        <v>61.8</v>
      </c>
      <c r="F114" s="172">
        <f>IF(ISBLANK(A114), "", IFERROR(VLOOKUP(A114, STOCKS!A:W, 5, FALSE), ""))</f>
        <v>-1.1</v>
      </c>
      <c r="G114" s="172">
        <f>IF(ISBLANK(A114), "", IFERROR(VLOOKUP(A114, STOCKS!A:W, 6, FALSE), ""))</f>
        <v>-1.75</v>
      </c>
      <c r="H114" s="172" t="str">
        <f>IF(ISBLANK(A114), "", IFERROR(VLOOKUP(A114, STOCKS!A:W, 7, FALSE), ""))</f>
        <v>'+++--</v>
      </c>
      <c r="I114" s="172">
        <f>IF(ISBLANK(A114), "", IFERROR(VLOOKUP(A114, STOCKS!A:W, 8, FALSE), ""))</f>
        <v>2.35</v>
      </c>
      <c r="J114" s="172">
        <f>IF(ISBLANK(A114), "", IFERROR(VLOOKUP(A114, STOCKS!A:W, 9, FALSE), ""))</f>
        <v>0</v>
      </c>
      <c r="K114" s="172">
        <f>IF(ISBLANK(A114), "", IFERROR(VLOOKUP(A114, STOCKS!A:W, 10, FALSE), ""))</f>
        <v>8305</v>
      </c>
      <c r="L114" s="172">
        <f>IF(ISBLANK(A114), "", IFERROR(VLOOKUP(A114, STOCKS!A:W, 11, FALSE), ""))</f>
        <v>0.35</v>
      </c>
      <c r="M114" s="172">
        <f>IF(ISBLANK(A114), "", IFERROR(VLOOKUP(A114, STOCKS!A:W, 12, FALSE), ""))</f>
        <v>62.36</v>
      </c>
      <c r="N114" s="172">
        <f>IF(ISBLANK(A114), "", IFERROR(VLOOKUP(A114, STOCKS!A:W, 13, FALSE), ""))</f>
        <v>61.05</v>
      </c>
      <c r="O114" s="172">
        <f>IF(ISBLANK(A114), "", IFERROR(VLOOKUP(A114, STOCKS!A:W, 14, FALSE), ""))</f>
        <v>62.41</v>
      </c>
      <c r="P114" s="172">
        <f>IF(ISBLANK(A114), "", IFERROR(VLOOKUP(A114, STOCKS!A:W, 15, FALSE), ""))</f>
        <v>-1647</v>
      </c>
      <c r="Q114" s="172" t="str">
        <f>IF(ISBLANK(A114), "", IFERROR(VLOOKUP(A114, STOCKS!A:W, 16, FALSE), ""))</f>
        <v>'-----</v>
      </c>
      <c r="R114" s="172">
        <f>IF(ISBLANK(A114), "", IFERROR(VLOOKUP(A114, STOCKS!A:W, 17, FALSE), ""))</f>
        <v>-84</v>
      </c>
      <c r="S114" s="172">
        <f>IF(ISBLANK(A114), "", IFERROR(VLOOKUP(A114, STOCKS!A:W, 18, FALSE), ""))</f>
        <v>-58</v>
      </c>
      <c r="T114" s="172">
        <f>IF(ISBLANK(A114), "", IFERROR(VLOOKUP(A114, STOCKS!A:W, 19, FALSE), ""))</f>
        <v>1810</v>
      </c>
      <c r="U114" s="172">
        <f>IF(ISBLANK(A114), "", IFERROR(VLOOKUP(A114, STOCKS!A:W, 20, FALSE), ""))</f>
        <v>21.79</v>
      </c>
      <c r="V114" s="178">
        <f>IF(ISBLANK(A114), "", IFERROR(VLOOKUP(A114, STOCKS!A:W, 21, FALSE), ""))</f>
        <v>46132</v>
      </c>
      <c r="W114" s="174" t="str">
        <f>IF(ISBLANK(A114), "", IFERROR(VLOOKUP(A114, STOCKS!A:W, 22, FALSE), ""))</f>
        <v/>
      </c>
      <c r="X114" s="175"/>
      <c r="Y114" s="175"/>
      <c r="Z114" s="175"/>
      <c r="AA114" s="175"/>
      <c r="AB114" s="143"/>
    </row>
    <row r="115" hidden="1" outlineLevel="1">
      <c r="A115" s="140" t="s">
        <v>2207</v>
      </c>
      <c r="B115" s="172" t="str">
        <f>IF(ISBLANK(A115), "", IFERROR(VLOOKUP(A115, STOCKS!A:W, 2, FALSE), ""))</f>
        <v>濱川</v>
      </c>
      <c r="C115" s="172" t="str">
        <f>IF(ISBLANK(A115), "", IFERROR(VLOOKUP(A115, STOCKS!A:W, 3, FALSE), ""))</f>
        <v>電腦及週邊設備業</v>
      </c>
      <c r="D115" s="172" t="str">
        <f>IF(ISBLANK(A115), "", IFERROR(VLOOKUP(A115, category!A:C, 3, FALSE), ""))</f>
        <v>機器人</v>
      </c>
      <c r="E115" s="172">
        <f>IF(ISBLANK(A115), "", IFERROR(VLOOKUP(A115, STOCKS!A:W, 4, FALSE), ""))</f>
        <v>52.3</v>
      </c>
      <c r="F115" s="172">
        <f>IF(ISBLANK(A115), "", IFERROR(VLOOKUP(A115, STOCKS!A:W, 5, FALSE), ""))</f>
        <v>-0.2</v>
      </c>
      <c r="G115" s="172">
        <f>IF(ISBLANK(A115), "", IFERROR(VLOOKUP(A115, STOCKS!A:W, 6, FALSE), ""))</f>
        <v>-0.38</v>
      </c>
      <c r="H115" s="172" t="str">
        <f>IF(ISBLANK(A115), "", IFERROR(VLOOKUP(A115, STOCKS!A:W, 7, FALSE), ""))</f>
        <v>'-----</v>
      </c>
      <c r="I115" s="172">
        <f>IF(ISBLANK(A115), "", IFERROR(VLOOKUP(A115, STOCKS!A:W, 8, FALSE), ""))</f>
        <v>-5.89</v>
      </c>
      <c r="J115" s="172">
        <f>IF(ISBLANK(A115), "", IFERROR(VLOOKUP(A115, STOCKS!A:W, 9, FALSE), ""))</f>
        <v>1</v>
      </c>
      <c r="K115" s="172">
        <f>IF(ISBLANK(A115), "", IFERROR(VLOOKUP(A115, STOCKS!A:W, 10, FALSE), ""))</f>
        <v>815</v>
      </c>
      <c r="L115" s="172">
        <f>IF(ISBLANK(A115), "", IFERROR(VLOOKUP(A115, STOCKS!A:W, 11, FALSE), ""))</f>
        <v>0.57</v>
      </c>
      <c r="M115" s="172">
        <f>IF(ISBLANK(A115), "", IFERROR(VLOOKUP(A115, STOCKS!A:W, 12, FALSE), ""))</f>
        <v>53.14</v>
      </c>
      <c r="N115" s="172">
        <f>IF(ISBLANK(A115), "", IFERROR(VLOOKUP(A115, STOCKS!A:W, 13, FALSE), ""))</f>
        <v>53.12</v>
      </c>
      <c r="O115" s="172">
        <f>IF(ISBLANK(A115), "", IFERROR(VLOOKUP(A115, STOCKS!A:W, 14, FALSE), ""))</f>
        <v>51.56</v>
      </c>
      <c r="P115" s="172">
        <f>IF(ISBLANK(A115), "", IFERROR(VLOOKUP(A115, STOCKS!A:W, 15, FALSE), ""))</f>
        <v>38</v>
      </c>
      <c r="Q115" s="172" t="str">
        <f>IF(ISBLANK(A115), "", IFERROR(VLOOKUP(A115, STOCKS!A:W, 16, FALSE), ""))</f>
        <v>'----+</v>
      </c>
      <c r="R115" s="172">
        <f>IF(ISBLANK(A115), "", IFERROR(VLOOKUP(A115, STOCKS!A:W, 17, FALSE), ""))</f>
        <v>0</v>
      </c>
      <c r="S115" s="172">
        <f>IF(ISBLANK(A115), "", IFERROR(VLOOKUP(A115, STOCKS!A:W, 18, FALSE), ""))</f>
        <v>0</v>
      </c>
      <c r="T115" s="172">
        <f>IF(ISBLANK(A115), "", IFERROR(VLOOKUP(A115, STOCKS!A:W, 19, FALSE), ""))</f>
        <v>163</v>
      </c>
      <c r="U115" s="172">
        <f>IF(ISBLANK(A115), "", IFERROR(VLOOKUP(A115, STOCKS!A:W, 20, FALSE), ""))</f>
        <v>20</v>
      </c>
      <c r="V115" s="178">
        <f>IF(ISBLANK(A115), "", IFERROR(VLOOKUP(A115, STOCKS!A:W, 21, FALSE), ""))</f>
        <v>46132</v>
      </c>
      <c r="W115" s="174" t="str">
        <f>IF(ISBLANK(A115), "", IFERROR(VLOOKUP(A115, STOCKS!A:W, 22, FALSE), ""))</f>
        <v/>
      </c>
      <c r="X115" s="175"/>
      <c r="Y115" s="175"/>
      <c r="Z115" s="175"/>
      <c r="AA115" s="175"/>
      <c r="AB115" s="143"/>
    </row>
    <row r="116" hidden="1" outlineLevel="1">
      <c r="A116" s="140" t="s">
        <v>4068</v>
      </c>
      <c r="B116" s="172" t="str">
        <f>IF(ISBLANK(A116), "", IFERROR(VLOOKUP(A116, STOCKS!A:W, 2, FALSE), ""))</f>
        <v>直得</v>
      </c>
      <c r="C116" s="172" t="str">
        <f>IF(ISBLANK(A116), "", IFERROR(VLOOKUP(A116, STOCKS!A:W, 3, FALSE), ""))</f>
        <v>電機機械</v>
      </c>
      <c r="D116" s="172" t="str">
        <f>IF(ISBLANK(A116), "", IFERROR(VLOOKUP(A116, category!A:C, 3, FALSE), ""))</f>
        <v>機器人</v>
      </c>
      <c r="E116" s="172">
        <f>IF(ISBLANK(A116), "", IFERROR(VLOOKUP(A116, STOCKS!A:W, 4, FALSE), ""))</f>
        <v>115.5</v>
      </c>
      <c r="F116" s="172">
        <f>IF(ISBLANK(A116), "", IFERROR(VLOOKUP(A116, STOCKS!A:W, 5, FALSE), ""))</f>
        <v>-2</v>
      </c>
      <c r="G116" s="172">
        <f>IF(ISBLANK(A116), "", IFERROR(VLOOKUP(A116, STOCKS!A:W, 6, FALSE), ""))</f>
        <v>-1.7</v>
      </c>
      <c r="H116" s="172" t="str">
        <f>IF(ISBLANK(A116), "", IFERROR(VLOOKUP(A116, STOCKS!A:W, 7, FALSE), ""))</f>
        <v>'+-++-</v>
      </c>
      <c r="I116" s="172">
        <f>IF(ISBLANK(A116), "", IFERROR(VLOOKUP(A116, STOCKS!A:W, 8, FALSE), ""))</f>
        <v>6.31</v>
      </c>
      <c r="J116" s="172">
        <f>IF(ISBLANK(A116), "", IFERROR(VLOOKUP(A116, STOCKS!A:W, 9, FALSE), ""))</f>
        <v>3</v>
      </c>
      <c r="K116" s="172">
        <f>IF(ISBLANK(A116), "", IFERROR(VLOOKUP(A116, STOCKS!A:W, 10, FALSE), ""))</f>
        <v>5033</v>
      </c>
      <c r="L116" s="172">
        <f>IF(ISBLANK(A116), "", IFERROR(VLOOKUP(A116, STOCKS!A:W, 11, FALSE), ""))</f>
        <v>5.64</v>
      </c>
      <c r="M116" s="172">
        <f>IF(ISBLANK(A116), "", IFERROR(VLOOKUP(A116, STOCKS!A:W, 12, FALSE), ""))</f>
        <v>117</v>
      </c>
      <c r="N116" s="172">
        <f>IF(ISBLANK(A116), "", IFERROR(VLOOKUP(A116, STOCKS!A:W, 13, FALSE), ""))</f>
        <v>106.62</v>
      </c>
      <c r="O116" s="172">
        <f>IF(ISBLANK(A116), "", IFERROR(VLOOKUP(A116, STOCKS!A:W, 14, FALSE), ""))</f>
        <v>95.76</v>
      </c>
      <c r="P116" s="172">
        <f>IF(ISBLANK(A116), "", IFERROR(VLOOKUP(A116, STOCKS!A:W, 15, FALSE), ""))</f>
        <v>-368</v>
      </c>
      <c r="Q116" s="172" t="str">
        <f>IF(ISBLANK(A116), "", IFERROR(VLOOKUP(A116, STOCKS!A:W, 16, FALSE), ""))</f>
        <v>'++---</v>
      </c>
      <c r="R116" s="172">
        <f>IF(ISBLANK(A116), "", IFERROR(VLOOKUP(A116, STOCKS!A:W, 17, FALSE), ""))</f>
        <v>37</v>
      </c>
      <c r="S116" s="172">
        <f>IF(ISBLANK(A116), "", IFERROR(VLOOKUP(A116, STOCKS!A:W, 18, FALSE), ""))</f>
        <v>-62</v>
      </c>
      <c r="T116" s="172">
        <f>IF(ISBLANK(A116), "", IFERROR(VLOOKUP(A116, STOCKS!A:W, 19, FALSE), ""))</f>
        <v>2492</v>
      </c>
      <c r="U116" s="172">
        <f>IF(ISBLANK(A116), "", IFERROR(VLOOKUP(A116, STOCKS!A:W, 20, FALSE), ""))</f>
        <v>49.51</v>
      </c>
      <c r="V116" s="178">
        <f>IF(ISBLANK(A116), "", IFERROR(VLOOKUP(A116, STOCKS!A:W, 21, FALSE), ""))</f>
        <v>46132</v>
      </c>
      <c r="W116" s="174" t="str">
        <f>IF(ISBLANK(A116), "", IFERROR(VLOOKUP(A116, STOCKS!A:W, 22, FALSE), ""))</f>
        <v/>
      </c>
      <c r="X116" s="175"/>
      <c r="Y116" s="175"/>
      <c r="Z116" s="175"/>
      <c r="AA116" s="175"/>
      <c r="AB116" s="143"/>
    </row>
    <row r="117" hidden="1" outlineLevel="1">
      <c r="A117" s="140" t="s">
        <v>3924</v>
      </c>
      <c r="B117" s="172" t="str">
        <f>IF(ISBLANK(A117), "", IFERROR(VLOOKUP(A117, STOCKS!A:W, 2, FALSE), ""))</f>
        <v>台達電</v>
      </c>
      <c r="C117" s="172" t="str">
        <f>IF(ISBLANK(A117), "", IFERROR(VLOOKUP(A117, STOCKS!A:W, 3, FALSE), ""))</f>
        <v>電子零組件業</v>
      </c>
      <c r="D117" s="172" t="str">
        <f>IF(ISBLANK(A117), "", IFERROR(VLOOKUP(A117, category!A:C, 3, FALSE), ""))</f>
        <v>BBU/機器人</v>
      </c>
      <c r="E117" s="172">
        <f>IF(ISBLANK(A117), "", IFERROR(VLOOKUP(A117, STOCKS!A:W, 4, FALSE), ""))</f>
        <v>1900</v>
      </c>
      <c r="F117" s="172">
        <f>IF(ISBLANK(A117), "", IFERROR(VLOOKUP(A117, STOCKS!A:W, 5, FALSE), ""))</f>
        <v>60</v>
      </c>
      <c r="G117" s="172">
        <f>IF(ISBLANK(A117), "", IFERROR(VLOOKUP(A117, STOCKS!A:W, 6, FALSE), ""))</f>
        <v>3.26</v>
      </c>
      <c r="H117" s="172" t="str">
        <f>IF(ISBLANK(A117), "", IFERROR(VLOOKUP(A117, STOCKS!A:W, 7, FALSE), ""))</f>
        <v>'+++-+</v>
      </c>
      <c r="I117" s="172">
        <f>IF(ISBLANK(A117), "", IFERROR(VLOOKUP(A117, STOCKS!A:W, 8, FALSE), ""))</f>
        <v>8.92</v>
      </c>
      <c r="J117" s="172">
        <f>IF(ISBLANK(A117), "", IFERROR(VLOOKUP(A117, STOCKS!A:W, 9, FALSE), ""))</f>
        <v>2</v>
      </c>
      <c r="K117" s="172">
        <f>IF(ISBLANK(A117), "", IFERROR(VLOOKUP(A117, STOCKS!A:W, 10, FALSE), ""))</f>
        <v>12064</v>
      </c>
      <c r="L117" s="172">
        <f>IF(ISBLANK(A117), "", IFERROR(VLOOKUP(A117, STOCKS!A:W, 11, FALSE), ""))</f>
        <v>0.46</v>
      </c>
      <c r="M117" s="172">
        <f>IF(ISBLANK(A117), "", IFERROR(VLOOKUP(A117, STOCKS!A:W, 12, FALSE), ""))</f>
        <v>1824</v>
      </c>
      <c r="N117" s="172">
        <f>IF(ISBLANK(A117), "", IFERROR(VLOOKUP(A117, STOCKS!A:W, 13, FALSE), ""))</f>
        <v>1742</v>
      </c>
      <c r="O117" s="172">
        <f>IF(ISBLANK(A117), "", IFERROR(VLOOKUP(A117, STOCKS!A:W, 14, FALSE), ""))</f>
        <v>1603.25</v>
      </c>
      <c r="P117" s="172">
        <f>IF(ISBLANK(A117), "", IFERROR(VLOOKUP(A117, STOCKS!A:W, 15, FALSE), ""))</f>
        <v>444</v>
      </c>
      <c r="Q117" s="172" t="str">
        <f>IF(ISBLANK(A117), "", IFERROR(VLOOKUP(A117, STOCKS!A:W, 16, FALSE), ""))</f>
        <v>'-++-+</v>
      </c>
      <c r="R117" s="172">
        <f>IF(ISBLANK(A117), "", IFERROR(VLOOKUP(A117, STOCKS!A:W, 17, FALSE), ""))</f>
        <v>25</v>
      </c>
      <c r="S117" s="172">
        <f>IF(ISBLANK(A117), "", IFERROR(VLOOKUP(A117, STOCKS!A:W, 18, FALSE), ""))</f>
        <v>18</v>
      </c>
      <c r="T117" s="172">
        <f>IF(ISBLANK(A117), "", IFERROR(VLOOKUP(A117, STOCKS!A:W, 19, FALSE), ""))</f>
        <v>3542</v>
      </c>
      <c r="U117" s="172">
        <f>IF(ISBLANK(A117), "", IFERROR(VLOOKUP(A117, STOCKS!A:W, 20, FALSE), ""))</f>
        <v>29.36</v>
      </c>
      <c r="V117" s="178">
        <f>IF(ISBLANK(A117), "", IFERROR(VLOOKUP(A117, STOCKS!A:W, 21, FALSE), ""))</f>
        <v>46132</v>
      </c>
      <c r="W117" s="174" t="str">
        <f>IF(ISBLANK(A117), "", IFERROR(VLOOKUP(A117, STOCKS!A:W, 22, FALSE), ""))</f>
        <v/>
      </c>
      <c r="X117" s="175"/>
      <c r="Y117" s="175"/>
      <c r="Z117" s="175"/>
      <c r="AA117" s="175"/>
      <c r="AB117" s="143"/>
    </row>
    <row r="118" hidden="1" outlineLevel="1">
      <c r="A118" s="140" t="s">
        <v>2679</v>
      </c>
      <c r="B118" s="172" t="str">
        <f>IF(ISBLANK(A118), "", IFERROR(VLOOKUP(A118, STOCKS!A:W, 2, FALSE), ""))</f>
        <v>鴻海</v>
      </c>
      <c r="C118" s="172" t="str">
        <f>IF(ISBLANK(A118), "", IFERROR(VLOOKUP(A118, STOCKS!A:W, 3, FALSE), ""))</f>
        <v>其他電子業</v>
      </c>
      <c r="D118" s="172" t="str">
        <f>IF(ISBLANK(A118), "", IFERROR(VLOOKUP(A118, category!A:C, 3, FALSE), ""))</f>
        <v>機器人</v>
      </c>
      <c r="E118" s="172">
        <f>IF(ISBLANK(A118), "", IFERROR(VLOOKUP(A118, STOCKS!A:W, 4, FALSE), ""))</f>
        <v>207.5</v>
      </c>
      <c r="F118" s="172">
        <f>IF(ISBLANK(A118), "", IFERROR(VLOOKUP(A118, STOCKS!A:W, 5, FALSE), ""))</f>
        <v>1.5</v>
      </c>
      <c r="G118" s="172">
        <f>IF(ISBLANK(A118), "", IFERROR(VLOOKUP(A118, STOCKS!A:W, 6, FALSE), ""))</f>
        <v>0.73</v>
      </c>
      <c r="H118" s="172" t="str">
        <f>IF(ISBLANK(A118), "", IFERROR(VLOOKUP(A118, STOCKS!A:W, 7, FALSE), ""))</f>
        <v>'+---+</v>
      </c>
      <c r="I118" s="172">
        <f>IF(ISBLANK(A118), "", IFERROR(VLOOKUP(A118, STOCKS!A:W, 8, FALSE), ""))</f>
        <v>3.76</v>
      </c>
      <c r="J118" s="172">
        <f>IF(ISBLANK(A118), "", IFERROR(VLOOKUP(A118, STOCKS!A:W, 9, FALSE), ""))</f>
        <v>0</v>
      </c>
      <c r="K118" s="172">
        <f>IF(ISBLANK(A118), "", IFERROR(VLOOKUP(A118, STOCKS!A:W, 10, FALSE), ""))</f>
        <v>39312</v>
      </c>
      <c r="L118" s="172">
        <f>IF(ISBLANK(A118), "", IFERROR(VLOOKUP(A118, STOCKS!A:W, 11, FALSE), ""))</f>
        <v>0.28</v>
      </c>
      <c r="M118" s="172">
        <f>IF(ISBLANK(A118), "", IFERROR(VLOOKUP(A118, STOCKS!A:W, 12, FALSE), ""))</f>
        <v>207.1</v>
      </c>
      <c r="N118" s="172">
        <f>IF(ISBLANK(A118), "", IFERROR(VLOOKUP(A118, STOCKS!A:W, 13, FALSE), ""))</f>
        <v>202.95</v>
      </c>
      <c r="O118" s="172">
        <f>IF(ISBLANK(A118), "", IFERROR(VLOOKUP(A118, STOCKS!A:W, 14, FALSE), ""))</f>
        <v>199.75</v>
      </c>
      <c r="P118" s="172">
        <f>IF(ISBLANK(A118), "", IFERROR(VLOOKUP(A118, STOCKS!A:W, 15, FALSE), ""))</f>
        <v>9875</v>
      </c>
      <c r="Q118" s="172" t="str">
        <f>IF(ISBLANK(A118), "", IFERROR(VLOOKUP(A118, STOCKS!A:W, 16, FALSE), ""))</f>
        <v>'++--+</v>
      </c>
      <c r="R118" s="172">
        <f>IF(ISBLANK(A118), "", IFERROR(VLOOKUP(A118, STOCKS!A:W, 17, FALSE), ""))</f>
        <v>-265</v>
      </c>
      <c r="S118" s="172">
        <f>IF(ISBLANK(A118), "", IFERROR(VLOOKUP(A118, STOCKS!A:W, 18, FALSE), ""))</f>
        <v>798</v>
      </c>
      <c r="T118" s="172">
        <f>IF(ISBLANK(A118), "", IFERROR(VLOOKUP(A118, STOCKS!A:W, 19, FALSE), ""))</f>
        <v>7767</v>
      </c>
      <c r="U118" s="172">
        <f>IF(ISBLANK(A118), "", IFERROR(VLOOKUP(A118, STOCKS!A:W, 20, FALSE), ""))</f>
        <v>19.76</v>
      </c>
      <c r="V118" s="178">
        <f>IF(ISBLANK(A118), "", IFERROR(VLOOKUP(A118, STOCKS!A:W, 21, FALSE), ""))</f>
        <v>46132</v>
      </c>
      <c r="W118" s="174" t="str">
        <f>IF(ISBLANK(A118), "", IFERROR(VLOOKUP(A118, STOCKS!A:W, 22, FALSE), ""))</f>
        <v/>
      </c>
      <c r="X118" s="175"/>
      <c r="Y118" s="175"/>
      <c r="Z118" s="175"/>
      <c r="AA118" s="175"/>
      <c r="AB118" s="143"/>
    </row>
    <row r="119" hidden="1" outlineLevel="1">
      <c r="A119" s="140" t="s">
        <v>1322</v>
      </c>
      <c r="B119" s="172" t="str">
        <f>IF(ISBLANK(A119), "", IFERROR(VLOOKUP(A119, STOCKS!A:W, 2, FALSE), ""))</f>
        <v>所羅門</v>
      </c>
      <c r="C119" s="172" t="str">
        <f>IF(ISBLANK(A119), "", IFERROR(VLOOKUP(A119, STOCKS!A:W, 3, FALSE), ""))</f>
        <v>其他電子業</v>
      </c>
      <c r="D119" s="172" t="str">
        <f>IF(ISBLANK(A119), "", IFERROR(VLOOKUP(A119, category!A:C, 3, FALSE), ""))</f>
        <v>機器人</v>
      </c>
      <c r="E119" s="172">
        <f>IF(ISBLANK(A119), "", IFERROR(VLOOKUP(A119, STOCKS!A:W, 4, FALSE), ""))</f>
        <v>116.5</v>
      </c>
      <c r="F119" s="172">
        <f>IF(ISBLANK(A119), "", IFERROR(VLOOKUP(A119, STOCKS!A:W, 5, FALSE), ""))</f>
        <v>1.5</v>
      </c>
      <c r="G119" s="172">
        <f>IF(ISBLANK(A119), "", IFERROR(VLOOKUP(A119, STOCKS!A:W, 6, FALSE), ""))</f>
        <v>1.3</v>
      </c>
      <c r="H119" s="172" t="str">
        <f>IF(ISBLANK(A119), "", IFERROR(VLOOKUP(A119, STOCKS!A:W, 7, FALSE), ""))</f>
        <v>'++--+</v>
      </c>
      <c r="I119" s="172">
        <f>IF(ISBLANK(A119), "", IFERROR(VLOOKUP(A119, STOCKS!A:W, 8, FALSE), ""))</f>
        <v>6.79</v>
      </c>
      <c r="J119" s="172">
        <f>IF(ISBLANK(A119), "", IFERROR(VLOOKUP(A119, STOCKS!A:W, 9, FALSE), ""))</f>
        <v>0</v>
      </c>
      <c r="K119" s="172">
        <f>IF(ISBLANK(A119), "", IFERROR(VLOOKUP(A119, STOCKS!A:W, 10, FALSE), ""))</f>
        <v>1441</v>
      </c>
      <c r="L119" s="172">
        <f>IF(ISBLANK(A119), "", IFERROR(VLOOKUP(A119, STOCKS!A:W, 11, FALSE), ""))</f>
        <v>0.84</v>
      </c>
      <c r="M119" s="172">
        <f>IF(ISBLANK(A119), "", IFERROR(VLOOKUP(A119, STOCKS!A:W, 12, FALSE), ""))</f>
        <v>115.3</v>
      </c>
      <c r="N119" s="172">
        <f>IF(ISBLANK(A119), "", IFERROR(VLOOKUP(A119, STOCKS!A:W, 13, FALSE), ""))</f>
        <v>112.85</v>
      </c>
      <c r="O119" s="172">
        <f>IF(ISBLANK(A119), "", IFERROR(VLOOKUP(A119, STOCKS!A:W, 14, FALSE), ""))</f>
        <v>112.3</v>
      </c>
      <c r="P119" s="172">
        <f>IF(ISBLANK(A119), "", IFERROR(VLOOKUP(A119, STOCKS!A:W, 15, FALSE), ""))</f>
        <v>170</v>
      </c>
      <c r="Q119" s="172" t="str">
        <f>IF(ISBLANK(A119), "", IFERROR(VLOOKUP(A119, STOCKS!A:W, 16, FALSE), ""))</f>
        <v>'+-+++</v>
      </c>
      <c r="R119" s="172">
        <f>IF(ISBLANK(A119), "", IFERROR(VLOOKUP(A119, STOCKS!A:W, 17, FALSE), ""))</f>
        <v>0</v>
      </c>
      <c r="S119" s="172">
        <f>IF(ISBLANK(A119), "", IFERROR(VLOOKUP(A119, STOCKS!A:W, 18, FALSE), ""))</f>
        <v>17</v>
      </c>
      <c r="T119" s="172">
        <f>IF(ISBLANK(A119), "", IFERROR(VLOOKUP(A119, STOCKS!A:W, 19, FALSE), ""))</f>
        <v>500</v>
      </c>
      <c r="U119" s="172">
        <f>IF(ISBLANK(A119), "", IFERROR(VLOOKUP(A119, STOCKS!A:W, 20, FALSE), ""))</f>
        <v>34.7</v>
      </c>
      <c r="V119" s="178">
        <f>IF(ISBLANK(A119), "", IFERROR(VLOOKUP(A119, STOCKS!A:W, 21, FALSE), ""))</f>
        <v>46132</v>
      </c>
      <c r="W119" s="174" t="str">
        <f>IF(ISBLANK(A119), "", IFERROR(VLOOKUP(A119, STOCKS!A:W, 22, FALSE), ""))</f>
        <v/>
      </c>
      <c r="X119" s="175"/>
      <c r="Y119" s="175"/>
      <c r="Z119" s="175"/>
      <c r="AA119" s="175"/>
      <c r="AB119" s="143"/>
    </row>
    <row r="120" hidden="1" outlineLevel="1">
      <c r="A120" s="140" t="s">
        <v>1253</v>
      </c>
      <c r="B120" s="172" t="str">
        <f>IF(ISBLANK(A120), "", IFERROR(VLOOKUP(A120, STOCKS!A:W, 2, FALSE), ""))</f>
        <v>致茂</v>
      </c>
      <c r="C120" s="172" t="str">
        <f>IF(ISBLANK(A120), "", IFERROR(VLOOKUP(A120, STOCKS!A:W, 3, FALSE), ""))</f>
        <v>其他電子業</v>
      </c>
      <c r="D120" s="172" t="str">
        <f>IF(ISBLANK(A120), "", IFERROR(VLOOKUP(A120, category!A:C, 3, FALSE), ""))</f>
        <v>機器人/廠務</v>
      </c>
      <c r="E120" s="172">
        <f>IF(ISBLANK(A120), "", IFERROR(VLOOKUP(A120, STOCKS!A:W, 4, FALSE), ""))</f>
        <v>2050</v>
      </c>
      <c r="F120" s="172">
        <f>IF(ISBLANK(A120), "", IFERROR(VLOOKUP(A120, STOCKS!A:W, 5, FALSE), ""))</f>
        <v>-205</v>
      </c>
      <c r="G120" s="172">
        <f>IF(ISBLANK(A120), "", IFERROR(VLOOKUP(A120, STOCKS!A:W, 6, FALSE), ""))</f>
        <v>-9.09</v>
      </c>
      <c r="H120" s="172" t="str">
        <f>IF(ISBLANK(A120), "", IFERROR(VLOOKUP(A120, STOCKS!A:W, 7, FALSE), ""))</f>
        <v>'-+++-</v>
      </c>
      <c r="I120" s="172">
        <f>IF(ISBLANK(A120), "", IFERROR(VLOOKUP(A120, STOCKS!A:W, 8, FALSE), ""))</f>
        <v>10.05</v>
      </c>
      <c r="J120" s="172">
        <f>IF(ISBLANK(A120), "", IFERROR(VLOOKUP(A120, STOCKS!A:W, 9, FALSE), ""))</f>
        <v>5</v>
      </c>
      <c r="K120" s="172">
        <f>IF(ISBLANK(A120), "", IFERROR(VLOOKUP(A120, STOCKS!A:W, 10, FALSE), ""))</f>
        <v>8574</v>
      </c>
      <c r="L120" s="172">
        <f>IF(ISBLANK(A120), "", IFERROR(VLOOKUP(A120, STOCKS!A:W, 11, FALSE), ""))</f>
        <v>2.02</v>
      </c>
      <c r="M120" s="172">
        <f>IF(ISBLANK(A120), "", IFERROR(VLOOKUP(A120, STOCKS!A:W, 12, FALSE), ""))</f>
        <v>2043</v>
      </c>
      <c r="N120" s="172">
        <f>IF(ISBLANK(A120), "", IFERROR(VLOOKUP(A120, STOCKS!A:W, 13, FALSE), ""))</f>
        <v>1901.5</v>
      </c>
      <c r="O120" s="172">
        <f>IF(ISBLANK(A120), "", IFERROR(VLOOKUP(A120, STOCKS!A:W, 14, FALSE), ""))</f>
        <v>1735.75</v>
      </c>
      <c r="P120" s="172">
        <f>IF(ISBLANK(A120), "", IFERROR(VLOOKUP(A120, STOCKS!A:W, 15, FALSE), ""))</f>
        <v>-3111</v>
      </c>
      <c r="Q120" s="172" t="str">
        <f>IF(ISBLANK(A120), "", IFERROR(VLOOKUP(A120, STOCKS!A:W, 16, FALSE), ""))</f>
        <v>'-----</v>
      </c>
      <c r="R120" s="172">
        <f>IF(ISBLANK(A120), "", IFERROR(VLOOKUP(A120, STOCKS!A:W, 17, FALSE), ""))</f>
        <v>-215</v>
      </c>
      <c r="S120" s="172">
        <f>IF(ISBLANK(A120), "", IFERROR(VLOOKUP(A120, STOCKS!A:W, 18, FALSE), ""))</f>
        <v>261</v>
      </c>
      <c r="T120" s="172">
        <f>IF(ISBLANK(A120), "", IFERROR(VLOOKUP(A120, STOCKS!A:W, 19, FALSE), ""))</f>
        <v>2832</v>
      </c>
      <c r="U120" s="172">
        <f>IF(ISBLANK(A120), "", IFERROR(VLOOKUP(A120, STOCKS!A:W, 20, FALSE), ""))</f>
        <v>33.03</v>
      </c>
      <c r="V120" s="178">
        <f>IF(ISBLANK(A120), "", IFERROR(VLOOKUP(A120, STOCKS!A:W, 21, FALSE), ""))</f>
        <v>46132</v>
      </c>
      <c r="W120" s="174" t="str">
        <f>IF(ISBLANK(A120), "", IFERROR(VLOOKUP(A120, STOCKS!A:W, 22, FALSE), ""))</f>
        <v/>
      </c>
      <c r="X120" s="175"/>
      <c r="Y120" s="175"/>
      <c r="Z120" s="175"/>
      <c r="AA120" s="175"/>
      <c r="AB120" s="143"/>
    </row>
    <row r="121" hidden="1" outlineLevel="1">
      <c r="A121" s="140" t="s">
        <v>3586</v>
      </c>
      <c r="B121" s="172" t="str">
        <f>IF(ISBLANK(A121), "", IFERROR(VLOOKUP(A121, STOCKS!A:W, 2, FALSE), ""))</f>
        <v>昆盈</v>
      </c>
      <c r="C121" s="172" t="str">
        <f>IF(ISBLANK(A121), "", IFERROR(VLOOKUP(A121, STOCKS!A:W, 3, FALSE), ""))</f>
        <v>電腦及週邊設備業</v>
      </c>
      <c r="D121" s="172" t="str">
        <f>IF(ISBLANK(A121), "", IFERROR(VLOOKUP(A121, category!A:C, 3, FALSE), ""))</f>
        <v>機器人</v>
      </c>
      <c r="E121" s="172">
        <f>IF(ISBLANK(A121), "", IFERROR(VLOOKUP(A121, STOCKS!A:W, 4, FALSE), ""))</f>
        <v>35.15</v>
      </c>
      <c r="F121" s="172">
        <f>IF(ISBLANK(A121), "", IFERROR(VLOOKUP(A121, STOCKS!A:W, 5, FALSE), ""))</f>
        <v>0.25</v>
      </c>
      <c r="G121" s="172">
        <f>IF(ISBLANK(A121), "", IFERROR(VLOOKUP(A121, STOCKS!A:W, 6, FALSE), ""))</f>
        <v>0.72</v>
      </c>
      <c r="H121" s="172" t="str">
        <f>IF(ISBLANK(A121), "", IFERROR(VLOOKUP(A121, STOCKS!A:W, 7, FALSE), ""))</f>
        <v>'++-++</v>
      </c>
      <c r="I121" s="172">
        <f>IF(ISBLANK(A121), "", IFERROR(VLOOKUP(A121, STOCKS!A:W, 8, FALSE), ""))</f>
        <v>8.19</v>
      </c>
      <c r="J121" s="172">
        <f>IF(ISBLANK(A121), "", IFERROR(VLOOKUP(A121, STOCKS!A:W, 9, FALSE), ""))</f>
        <v>0</v>
      </c>
      <c r="K121" s="172">
        <f>IF(ISBLANK(A121), "", IFERROR(VLOOKUP(A121, STOCKS!A:W, 10, FALSE), ""))</f>
        <v>11910</v>
      </c>
      <c r="L121" s="172">
        <f>IF(ISBLANK(A121), "", IFERROR(VLOOKUP(A121, STOCKS!A:W, 11, FALSE), ""))</f>
        <v>5.38</v>
      </c>
      <c r="M121" s="172">
        <f>IF(ISBLANK(A121), "", IFERROR(VLOOKUP(A121, STOCKS!A:W, 12, FALSE), ""))</f>
        <v>34.65</v>
      </c>
      <c r="N121" s="172">
        <f>IF(ISBLANK(A121), "", IFERROR(VLOOKUP(A121, STOCKS!A:W, 13, FALSE), ""))</f>
        <v>33.16</v>
      </c>
      <c r="O121" s="172">
        <f>IF(ISBLANK(A121), "", IFERROR(VLOOKUP(A121, STOCKS!A:W, 14, FALSE), ""))</f>
        <v>32.7</v>
      </c>
      <c r="P121" s="172">
        <f>IF(ISBLANK(A121), "", IFERROR(VLOOKUP(A121, STOCKS!A:W, 15, FALSE), ""))</f>
        <v>143</v>
      </c>
      <c r="Q121" s="172" t="str">
        <f>IF(ISBLANK(A121), "", IFERROR(VLOOKUP(A121, STOCKS!A:W, 16, FALSE), ""))</f>
        <v>'+-+++</v>
      </c>
      <c r="R121" s="172">
        <f>IF(ISBLANK(A121), "", IFERROR(VLOOKUP(A121, STOCKS!A:W, 17, FALSE), ""))</f>
        <v>0</v>
      </c>
      <c r="S121" s="172">
        <f>IF(ISBLANK(A121), "", IFERROR(VLOOKUP(A121, STOCKS!A:W, 18, FALSE), ""))</f>
        <v>-6</v>
      </c>
      <c r="T121" s="172">
        <f>IF(ISBLANK(A121), "", IFERROR(VLOOKUP(A121, STOCKS!A:W, 19, FALSE), ""))</f>
        <v>9500</v>
      </c>
      <c r="U121" s="172">
        <f>IF(ISBLANK(A121), "", IFERROR(VLOOKUP(A121, STOCKS!A:W, 20, FALSE), ""))</f>
        <v>79.76</v>
      </c>
      <c r="V121" s="178">
        <f>IF(ISBLANK(A121), "", IFERROR(VLOOKUP(A121, STOCKS!A:W, 21, FALSE), ""))</f>
        <v>46132</v>
      </c>
      <c r="W121" s="174" t="str">
        <f>IF(ISBLANK(A121), "", IFERROR(VLOOKUP(A121, STOCKS!A:W, 22, FALSE), ""))</f>
        <v/>
      </c>
      <c r="X121" s="175"/>
      <c r="Y121" s="175"/>
      <c r="Z121" s="175"/>
      <c r="AA121" s="175"/>
      <c r="AB121" s="143"/>
    </row>
    <row r="122" hidden="1" outlineLevel="1">
      <c r="A122" s="140" t="s">
        <v>2448</v>
      </c>
      <c r="B122" s="172" t="str">
        <f>IF(ISBLANK(A122), "", IFERROR(VLOOKUP(A122, STOCKS!A:W, 2, FALSE), ""))</f>
        <v>佳能</v>
      </c>
      <c r="C122" s="172" t="str">
        <f>IF(ISBLANK(A122), "", IFERROR(VLOOKUP(A122, STOCKS!A:W, 3, FALSE), ""))</f>
        <v>光電業</v>
      </c>
      <c r="D122" s="172" t="str">
        <f>IF(ISBLANK(A122), "", IFERROR(VLOOKUP(A122, category!A:C, 3, FALSE), ""))</f>
        <v>機器人</v>
      </c>
      <c r="E122" s="172">
        <f>IF(ISBLANK(A122), "", IFERROR(VLOOKUP(A122, STOCKS!A:W, 4, FALSE), ""))</f>
        <v>72.3</v>
      </c>
      <c r="F122" s="172">
        <f>IF(ISBLANK(A122), "", IFERROR(VLOOKUP(A122, STOCKS!A:W, 5, FALSE), ""))</f>
        <v>0</v>
      </c>
      <c r="G122" s="172">
        <f>IF(ISBLANK(A122), "", IFERROR(VLOOKUP(A122, STOCKS!A:W, 6, FALSE), ""))</f>
        <v>0</v>
      </c>
      <c r="H122" s="172" t="str">
        <f>IF(ISBLANK(A122), "", IFERROR(VLOOKUP(A122, STOCKS!A:W, 7, FALSE), ""))</f>
        <v>'+-++-</v>
      </c>
      <c r="I122" s="172">
        <f>IF(ISBLANK(A122), "", IFERROR(VLOOKUP(A122, STOCKS!A:W, 8, FALSE), ""))</f>
        <v>2.11</v>
      </c>
      <c r="J122" s="172">
        <f>IF(ISBLANK(A122), "", IFERROR(VLOOKUP(A122, STOCKS!A:W, 9, FALSE), ""))</f>
        <v>0</v>
      </c>
      <c r="K122" s="172">
        <f>IF(ISBLANK(A122), "", IFERROR(VLOOKUP(A122, STOCKS!A:W, 10, FALSE), ""))</f>
        <v>3883</v>
      </c>
      <c r="L122" s="172">
        <f>IF(ISBLANK(A122), "", IFERROR(VLOOKUP(A122, STOCKS!A:W, 11, FALSE), ""))</f>
        <v>1.15</v>
      </c>
      <c r="M122" s="172">
        <f>IF(ISBLANK(A122), "", IFERROR(VLOOKUP(A122, STOCKS!A:W, 12, FALSE), ""))</f>
        <v>72.12</v>
      </c>
      <c r="N122" s="172">
        <f>IF(ISBLANK(A122), "", IFERROR(VLOOKUP(A122, STOCKS!A:W, 13, FALSE), ""))</f>
        <v>70.64</v>
      </c>
      <c r="O122" s="172">
        <f>IF(ISBLANK(A122), "", IFERROR(VLOOKUP(A122, STOCKS!A:W, 14, FALSE), ""))</f>
        <v>70.17</v>
      </c>
      <c r="P122" s="172">
        <f>IF(ISBLANK(A122), "", IFERROR(VLOOKUP(A122, STOCKS!A:W, 15, FALSE), ""))</f>
        <v>695</v>
      </c>
      <c r="Q122" s="172" t="str">
        <f>IF(ISBLANK(A122), "", IFERROR(VLOOKUP(A122, STOCKS!A:W, 16, FALSE), ""))</f>
        <v>'--+++</v>
      </c>
      <c r="R122" s="172">
        <f>IF(ISBLANK(A122), "", IFERROR(VLOOKUP(A122, STOCKS!A:W, 17, FALSE), ""))</f>
        <v>0</v>
      </c>
      <c r="S122" s="172">
        <f>IF(ISBLANK(A122), "", IFERROR(VLOOKUP(A122, STOCKS!A:W, 18, FALSE), ""))</f>
        <v>-5</v>
      </c>
      <c r="T122" s="172">
        <f>IF(ISBLANK(A122), "", IFERROR(VLOOKUP(A122, STOCKS!A:W, 19, FALSE), ""))</f>
        <v>757</v>
      </c>
      <c r="U122" s="172">
        <f>IF(ISBLANK(A122), "", IFERROR(VLOOKUP(A122, STOCKS!A:W, 20, FALSE), ""))</f>
        <v>19.5</v>
      </c>
      <c r="V122" s="178">
        <f>IF(ISBLANK(A122), "", IFERROR(VLOOKUP(A122, STOCKS!A:W, 21, FALSE), ""))</f>
        <v>46132</v>
      </c>
      <c r="W122" s="174" t="str">
        <f>IF(ISBLANK(A122), "", IFERROR(VLOOKUP(A122, STOCKS!A:W, 22, FALSE), ""))</f>
        <v/>
      </c>
      <c r="X122" s="175"/>
      <c r="Y122" s="175"/>
      <c r="Z122" s="175"/>
      <c r="AA122" s="175"/>
      <c r="AB122" s="143"/>
    </row>
    <row r="123" hidden="1" outlineLevel="1">
      <c r="A123" s="140" t="s">
        <v>2632</v>
      </c>
      <c r="B123" s="172" t="str">
        <f>IF(ISBLANK(A123), "", IFERROR(VLOOKUP(A123, STOCKS!A:W, 2, FALSE), ""))</f>
        <v>亞光</v>
      </c>
      <c r="C123" s="172" t="str">
        <f>IF(ISBLANK(A123), "", IFERROR(VLOOKUP(A123, STOCKS!A:W, 3, FALSE), ""))</f>
        <v>光電業</v>
      </c>
      <c r="D123" s="172" t="str">
        <f>IF(ISBLANK(A123), "", IFERROR(VLOOKUP(A123, category!A:C, 3, FALSE), ""))</f>
        <v>機器人</v>
      </c>
      <c r="E123" s="172">
        <f>IF(ISBLANK(A123), "", IFERROR(VLOOKUP(A123, STOCKS!A:W, 4, FALSE), ""))</f>
        <v>130</v>
      </c>
      <c r="F123" s="172">
        <f>IF(ISBLANK(A123), "", IFERROR(VLOOKUP(A123, STOCKS!A:W, 5, FALSE), ""))</f>
        <v>1</v>
      </c>
      <c r="G123" s="172">
        <f>IF(ISBLANK(A123), "", IFERROR(VLOOKUP(A123, STOCKS!A:W, 6, FALSE), ""))</f>
        <v>0.78</v>
      </c>
      <c r="H123" s="172" t="str">
        <f>IF(ISBLANK(A123), "", IFERROR(VLOOKUP(A123, STOCKS!A:W, 7, FALSE), ""))</f>
        <v>'+-+-+</v>
      </c>
      <c r="I123" s="172">
        <f>IF(ISBLANK(A123), "", IFERROR(VLOOKUP(A123, STOCKS!A:W, 8, FALSE), ""))</f>
        <v>4.1</v>
      </c>
      <c r="J123" s="172">
        <f>IF(ISBLANK(A123), "", IFERROR(VLOOKUP(A123, STOCKS!A:W, 9, FALSE), ""))</f>
        <v>0</v>
      </c>
      <c r="K123" s="172">
        <f>IF(ISBLANK(A123), "", IFERROR(VLOOKUP(A123, STOCKS!A:W, 10, FALSE), ""))</f>
        <v>3053</v>
      </c>
      <c r="L123" s="172">
        <f>IF(ISBLANK(A123), "", IFERROR(VLOOKUP(A123, STOCKS!A:W, 11, FALSE), ""))</f>
        <v>1.09</v>
      </c>
      <c r="M123" s="172">
        <f>IF(ISBLANK(A123), "", IFERROR(VLOOKUP(A123, STOCKS!A:W, 12, FALSE), ""))</f>
        <v>129.2</v>
      </c>
      <c r="N123" s="172">
        <f>IF(ISBLANK(A123), "", IFERROR(VLOOKUP(A123, STOCKS!A:W, 13, FALSE), ""))</f>
        <v>126.85</v>
      </c>
      <c r="O123" s="172">
        <f>IF(ISBLANK(A123), "", IFERROR(VLOOKUP(A123, STOCKS!A:W, 14, FALSE), ""))</f>
        <v>126.03</v>
      </c>
      <c r="P123" s="172">
        <f>IF(ISBLANK(A123), "", IFERROR(VLOOKUP(A123, STOCKS!A:W, 15, FALSE), ""))</f>
        <v>277</v>
      </c>
      <c r="Q123" s="172" t="str">
        <f>IF(ISBLANK(A123), "", IFERROR(VLOOKUP(A123, STOCKS!A:W, 16, FALSE), ""))</f>
        <v>'--+++</v>
      </c>
      <c r="R123" s="172">
        <f>IF(ISBLANK(A123), "", IFERROR(VLOOKUP(A123, STOCKS!A:W, 17, FALSE), ""))</f>
        <v>0</v>
      </c>
      <c r="S123" s="172">
        <f>IF(ISBLANK(A123), "", IFERROR(VLOOKUP(A123, STOCKS!A:W, 18, FALSE), ""))</f>
        <v>-98</v>
      </c>
      <c r="T123" s="172">
        <f>IF(ISBLANK(A123), "", IFERROR(VLOOKUP(A123, STOCKS!A:W, 19, FALSE), ""))</f>
        <v>906</v>
      </c>
      <c r="U123" s="172">
        <f>IF(ISBLANK(A123), "", IFERROR(VLOOKUP(A123, STOCKS!A:W, 20, FALSE), ""))</f>
        <v>29.68</v>
      </c>
      <c r="V123" s="178">
        <f>IF(ISBLANK(A123), "", IFERROR(VLOOKUP(A123, STOCKS!A:W, 21, FALSE), ""))</f>
        <v>46132</v>
      </c>
      <c r="W123" s="174" t="str">
        <f>IF(ISBLANK(A123), "", IFERROR(VLOOKUP(A123, STOCKS!A:W, 22, FALSE), ""))</f>
        <v/>
      </c>
      <c r="X123" s="175"/>
      <c r="Y123" s="175"/>
      <c r="Z123" s="175"/>
      <c r="AA123" s="175"/>
      <c r="AB123" s="143"/>
    </row>
    <row r="124" hidden="1" outlineLevel="1">
      <c r="A124" s="140" t="s">
        <v>4269</v>
      </c>
      <c r="B124" s="172" t="str">
        <f>IF(ISBLANK(A124), "", IFERROR(VLOOKUP(A124, STOCKS!A:W, 2, FALSE), ""))</f>
        <v>彬台</v>
      </c>
      <c r="C124" s="172" t="str">
        <f>IF(ISBLANK(A124), "", IFERROR(VLOOKUP(A124, STOCKS!A:W, 3, FALSE), ""))</f>
        <v>電機機械</v>
      </c>
      <c r="D124" s="172" t="str">
        <f>IF(ISBLANK(A124), "", IFERROR(VLOOKUP(A124, category!A:C, 3, FALSE), ""))</f>
        <v>機器人</v>
      </c>
      <c r="E124" s="172">
        <f>IF(ISBLANK(A124), "", IFERROR(VLOOKUP(A124, STOCKS!A:W, 4, FALSE), ""))</f>
        <v>37.8</v>
      </c>
      <c r="F124" s="172">
        <f>IF(ISBLANK(A124), "", IFERROR(VLOOKUP(A124, STOCKS!A:W, 5, FALSE), ""))</f>
        <v>0.5</v>
      </c>
      <c r="G124" s="172">
        <f>IF(ISBLANK(A124), "", IFERROR(VLOOKUP(A124, STOCKS!A:W, 6, FALSE), ""))</f>
        <v>1.34</v>
      </c>
      <c r="H124" s="172" t="str">
        <f>IF(ISBLANK(A124), "", IFERROR(VLOOKUP(A124, STOCKS!A:W, 7, FALSE), ""))</f>
        <v>'+++++</v>
      </c>
      <c r="I124" s="172">
        <f>IF(ISBLANK(A124), "", IFERROR(VLOOKUP(A124, STOCKS!A:W, 8, FALSE), ""))</f>
        <v>7.38</v>
      </c>
      <c r="J124" s="172">
        <f>IF(ISBLANK(A124), "", IFERROR(VLOOKUP(A124, STOCKS!A:W, 9, FALSE), ""))</f>
        <v>0</v>
      </c>
      <c r="K124" s="172">
        <f>IF(ISBLANK(A124), "", IFERROR(VLOOKUP(A124, STOCKS!A:W, 10, FALSE), ""))</f>
        <v>307</v>
      </c>
      <c r="L124" s="172">
        <f>IF(ISBLANK(A124), "", IFERROR(VLOOKUP(A124, STOCKS!A:W, 11, FALSE), ""))</f>
        <v>0.81</v>
      </c>
      <c r="M124" s="172">
        <f>IF(ISBLANK(A124), "", IFERROR(VLOOKUP(A124, STOCKS!A:W, 12, FALSE), ""))</f>
        <v>37.21</v>
      </c>
      <c r="N124" s="172">
        <f>IF(ISBLANK(A124), "", IFERROR(VLOOKUP(A124, STOCKS!A:W, 13, FALSE), ""))</f>
        <v>37.01</v>
      </c>
      <c r="O124" s="172">
        <f>IF(ISBLANK(A124), "", IFERROR(VLOOKUP(A124, STOCKS!A:W, 14, FALSE), ""))</f>
        <v>37.47</v>
      </c>
      <c r="P124" s="172">
        <f>IF(ISBLANK(A124), "", IFERROR(VLOOKUP(A124, STOCKS!A:W, 15, FALSE), ""))</f>
        <v>60</v>
      </c>
      <c r="Q124" s="172" t="str">
        <f>IF(ISBLANK(A124), "", IFERROR(VLOOKUP(A124, STOCKS!A:W, 16, FALSE), ""))</f>
        <v>'+-+++</v>
      </c>
      <c r="R124" s="172">
        <f>IF(ISBLANK(A124), "", IFERROR(VLOOKUP(A124, STOCKS!A:W, 17, FALSE), ""))</f>
        <v>0</v>
      </c>
      <c r="S124" s="172">
        <f>IF(ISBLANK(A124), "", IFERROR(VLOOKUP(A124, STOCKS!A:W, 18, FALSE), ""))</f>
        <v>-11</v>
      </c>
      <c r="T124" s="172">
        <f>IF(ISBLANK(A124), "", IFERROR(VLOOKUP(A124, STOCKS!A:W, 19, FALSE), ""))</f>
        <v>73</v>
      </c>
      <c r="U124" s="172">
        <f>IF(ISBLANK(A124), "", IFERROR(VLOOKUP(A124, STOCKS!A:W, 20, FALSE), ""))</f>
        <v>23.78</v>
      </c>
      <c r="V124" s="178">
        <f>IF(ISBLANK(A124), "", IFERROR(VLOOKUP(A124, STOCKS!A:W, 21, FALSE), ""))</f>
        <v>46132</v>
      </c>
      <c r="W124" s="174" t="str">
        <f>IF(ISBLANK(A124), "", IFERROR(VLOOKUP(A124, STOCKS!A:W, 22, FALSE), ""))</f>
        <v/>
      </c>
      <c r="X124" s="175"/>
      <c r="Y124" s="175"/>
      <c r="Z124" s="175"/>
      <c r="AA124" s="175"/>
      <c r="AB124" s="143"/>
    </row>
    <row r="125" hidden="1" outlineLevel="1">
      <c r="A125" s="140" t="s">
        <v>1320</v>
      </c>
      <c r="B125" s="172" t="str">
        <f>IF(ISBLANK(A125), "", IFERROR(VLOOKUP(A125, STOCKS!A:W, 2, FALSE), ""))</f>
        <v>高鋒</v>
      </c>
      <c r="C125" s="172" t="str">
        <f>IF(ISBLANK(A125), "", IFERROR(VLOOKUP(A125, STOCKS!A:W, 3, FALSE), ""))</f>
        <v>電機機械</v>
      </c>
      <c r="D125" s="172" t="str">
        <f>IF(ISBLANK(A125), "", IFERROR(VLOOKUP(A125, category!A:C, 3, FALSE), ""))</f>
        <v>機器人</v>
      </c>
      <c r="E125" s="172">
        <f>IF(ISBLANK(A125), "", IFERROR(VLOOKUP(A125, STOCKS!A:W, 4, FALSE), ""))</f>
        <v>47.2</v>
      </c>
      <c r="F125" s="172">
        <f>IF(ISBLANK(A125), "", IFERROR(VLOOKUP(A125, STOCKS!A:W, 5, FALSE), ""))</f>
        <v>0.15</v>
      </c>
      <c r="G125" s="172">
        <f>IF(ISBLANK(A125), "", IFERROR(VLOOKUP(A125, STOCKS!A:W, 6, FALSE), ""))</f>
        <v>0.32</v>
      </c>
      <c r="H125" s="172" t="str">
        <f>IF(ISBLANK(A125), "", IFERROR(VLOOKUP(A125, STOCKS!A:W, 7, FALSE), ""))</f>
        <v>'++--+</v>
      </c>
      <c r="I125" s="172">
        <f>IF(ISBLANK(A125), "", IFERROR(VLOOKUP(A125, STOCKS!A:W, 8, FALSE), ""))</f>
        <v>13.48</v>
      </c>
      <c r="J125" s="172">
        <f>IF(ISBLANK(A125), "", IFERROR(VLOOKUP(A125, STOCKS!A:W, 9, FALSE), ""))</f>
        <v>1</v>
      </c>
      <c r="K125" s="172">
        <f>IF(ISBLANK(A125), "", IFERROR(VLOOKUP(A125, STOCKS!A:W, 10, FALSE), ""))</f>
        <v>3808</v>
      </c>
      <c r="L125" s="172">
        <f>IF(ISBLANK(A125), "", IFERROR(VLOOKUP(A125, STOCKS!A:W, 11, FALSE), ""))</f>
        <v>3.49</v>
      </c>
      <c r="M125" s="172">
        <f>IF(ISBLANK(A125), "", IFERROR(VLOOKUP(A125, STOCKS!A:W, 12, FALSE), ""))</f>
        <v>47</v>
      </c>
      <c r="N125" s="172">
        <f>IF(ISBLANK(A125), "", IFERROR(VLOOKUP(A125, STOCKS!A:W, 13, FALSE), ""))</f>
        <v>44.26</v>
      </c>
      <c r="O125" s="172">
        <f>IF(ISBLANK(A125), "", IFERROR(VLOOKUP(A125, STOCKS!A:W, 14, FALSE), ""))</f>
        <v>43.74</v>
      </c>
      <c r="P125" s="172">
        <f>IF(ISBLANK(A125), "", IFERROR(VLOOKUP(A125, STOCKS!A:W, 15, FALSE), ""))</f>
        <v>-243</v>
      </c>
      <c r="Q125" s="172" t="str">
        <f>IF(ISBLANK(A125), "", IFERROR(VLOOKUP(A125, STOCKS!A:W, 16, FALSE), ""))</f>
        <v>'--+--</v>
      </c>
      <c r="R125" s="172">
        <f>IF(ISBLANK(A125), "", IFERROR(VLOOKUP(A125, STOCKS!A:W, 17, FALSE), ""))</f>
        <v>0</v>
      </c>
      <c r="S125" s="172">
        <f>IF(ISBLANK(A125), "", IFERROR(VLOOKUP(A125, STOCKS!A:W, 18, FALSE), ""))</f>
        <v>7</v>
      </c>
      <c r="T125" s="172">
        <f>IF(ISBLANK(A125), "", IFERROR(VLOOKUP(A125, STOCKS!A:W, 19, FALSE), ""))</f>
        <v>1872</v>
      </c>
      <c r="U125" s="172">
        <f>IF(ISBLANK(A125), "", IFERROR(VLOOKUP(A125, STOCKS!A:W, 20, FALSE), ""))</f>
        <v>49.16</v>
      </c>
      <c r="V125" s="178">
        <f>IF(ISBLANK(A125), "", IFERROR(VLOOKUP(A125, STOCKS!A:W, 21, FALSE), ""))</f>
        <v>46132</v>
      </c>
      <c r="W125" s="174" t="str">
        <f>IF(ISBLANK(A125), "", IFERROR(VLOOKUP(A125, STOCKS!A:W, 22, FALSE), ""))</f>
        <v/>
      </c>
      <c r="X125" s="175"/>
      <c r="Y125" s="175"/>
      <c r="Z125" s="175"/>
      <c r="AA125" s="175"/>
      <c r="AB125" s="143"/>
    </row>
    <row r="126" hidden="1" outlineLevel="1">
      <c r="A126" s="140" t="s">
        <v>1467</v>
      </c>
      <c r="B126" s="172" t="str">
        <f>IF(ISBLANK(A126), "", IFERROR(VLOOKUP(A126, STOCKS!A:W, 2, FALSE), ""))</f>
        <v>東台</v>
      </c>
      <c r="C126" s="172" t="str">
        <f>IF(ISBLANK(A126), "", IFERROR(VLOOKUP(A126, STOCKS!A:W, 3, FALSE), ""))</f>
        <v>電機機械</v>
      </c>
      <c r="D126" s="172" t="str">
        <f>IF(ISBLANK(A126), "", IFERROR(VLOOKUP(A126, category!A:C, 3, FALSE), ""))</f>
        <v>機器人/雷射鑽頭</v>
      </c>
      <c r="E126" s="172">
        <f>IF(ISBLANK(A126), "", IFERROR(VLOOKUP(A126, STOCKS!A:W, 4, FALSE), ""))</f>
        <v>35.1</v>
      </c>
      <c r="F126" s="172">
        <f>IF(ISBLANK(A126), "", IFERROR(VLOOKUP(A126, STOCKS!A:W, 5, FALSE), ""))</f>
        <v>0.7</v>
      </c>
      <c r="G126" s="172">
        <f>IF(ISBLANK(A126), "", IFERROR(VLOOKUP(A126, STOCKS!A:W, 6, FALSE), ""))</f>
        <v>2.03</v>
      </c>
      <c r="H126" s="172" t="str">
        <f>IF(ISBLANK(A126), "", IFERROR(VLOOKUP(A126, STOCKS!A:W, 7, FALSE), ""))</f>
        <v>'---++</v>
      </c>
      <c r="I126" s="172">
        <f>IF(ISBLANK(A126), "", IFERROR(VLOOKUP(A126, STOCKS!A:W, 8, FALSE), ""))</f>
        <v>0.18</v>
      </c>
      <c r="J126" s="172">
        <f>IF(ISBLANK(A126), "", IFERROR(VLOOKUP(A126, STOCKS!A:W, 9, FALSE), ""))</f>
        <v>0</v>
      </c>
      <c r="K126" s="172">
        <f>IF(ISBLANK(A126), "", IFERROR(VLOOKUP(A126, STOCKS!A:W, 10, FALSE), ""))</f>
        <v>5801</v>
      </c>
      <c r="L126" s="172">
        <f>IF(ISBLANK(A126), "", IFERROR(VLOOKUP(A126, STOCKS!A:W, 11, FALSE), ""))</f>
        <v>2.28</v>
      </c>
      <c r="M126" s="172">
        <f>IF(ISBLANK(A126), "", IFERROR(VLOOKUP(A126, STOCKS!A:W, 12, FALSE), ""))</f>
        <v>34.47</v>
      </c>
      <c r="N126" s="172">
        <f>IF(ISBLANK(A126), "", IFERROR(VLOOKUP(A126, STOCKS!A:W, 13, FALSE), ""))</f>
        <v>34.57</v>
      </c>
      <c r="O126" s="172">
        <f>IF(ISBLANK(A126), "", IFERROR(VLOOKUP(A126, STOCKS!A:W, 14, FALSE), ""))</f>
        <v>34.14</v>
      </c>
      <c r="P126" s="172">
        <f>IF(ISBLANK(A126), "", IFERROR(VLOOKUP(A126, STOCKS!A:W, 15, FALSE), ""))</f>
        <v>1181</v>
      </c>
      <c r="Q126" s="172" t="str">
        <f>IF(ISBLANK(A126), "", IFERROR(VLOOKUP(A126, STOCKS!A:W, 16, FALSE), ""))</f>
        <v>'-++++</v>
      </c>
      <c r="R126" s="172">
        <f>IF(ISBLANK(A126), "", IFERROR(VLOOKUP(A126, STOCKS!A:W, 17, FALSE), ""))</f>
        <v>0</v>
      </c>
      <c r="S126" s="172">
        <f>IF(ISBLANK(A126), "", IFERROR(VLOOKUP(A126, STOCKS!A:W, 18, FALSE), ""))</f>
        <v>30</v>
      </c>
      <c r="T126" s="172">
        <f>IF(ISBLANK(A126), "", IFERROR(VLOOKUP(A126, STOCKS!A:W, 19, FALSE), ""))</f>
        <v>1860</v>
      </c>
      <c r="U126" s="172">
        <f>IF(ISBLANK(A126), "", IFERROR(VLOOKUP(A126, STOCKS!A:W, 20, FALSE), ""))</f>
        <v>32.06</v>
      </c>
      <c r="V126" s="178">
        <f>IF(ISBLANK(A126), "", IFERROR(VLOOKUP(A126, STOCKS!A:W, 21, FALSE), ""))</f>
        <v>46132</v>
      </c>
      <c r="W126" s="174" t="str">
        <f>IF(ISBLANK(A126), "", IFERROR(VLOOKUP(A126, STOCKS!A:W, 22, FALSE), ""))</f>
        <v/>
      </c>
      <c r="X126" s="175"/>
      <c r="Y126" s="175"/>
      <c r="Z126" s="175"/>
      <c r="AA126" s="175"/>
      <c r="AB126" s="143"/>
    </row>
    <row r="127" hidden="1" outlineLevel="1">
      <c r="A127" s="140" t="s">
        <v>682</v>
      </c>
      <c r="B127" s="172" t="str">
        <f>IF(ISBLANK(A127), "", IFERROR(VLOOKUP(A127, STOCKS!A:W, 2, FALSE), ""))</f>
        <v>全球傳動</v>
      </c>
      <c r="C127" s="172" t="str">
        <f>IF(ISBLANK(A127), "", IFERROR(VLOOKUP(A127, STOCKS!A:W, 3, FALSE), ""))</f>
        <v>電機機械</v>
      </c>
      <c r="D127" s="172" t="str">
        <f>IF(ISBLANK(A127), "", IFERROR(VLOOKUP(A127, category!A:C, 3, FALSE), ""))</f>
        <v>機器人</v>
      </c>
      <c r="E127" s="172">
        <f>IF(ISBLANK(A127), "", IFERROR(VLOOKUP(A127, STOCKS!A:W, 4, FALSE), ""))</f>
        <v>58.8</v>
      </c>
      <c r="F127" s="172">
        <f>IF(ISBLANK(A127), "", IFERROR(VLOOKUP(A127, STOCKS!A:W, 5, FALSE), ""))</f>
        <v>0.9</v>
      </c>
      <c r="G127" s="172">
        <f>IF(ISBLANK(A127), "", IFERROR(VLOOKUP(A127, STOCKS!A:W, 6, FALSE), ""))</f>
        <v>1.55</v>
      </c>
      <c r="H127" s="172" t="str">
        <f>IF(ISBLANK(A127), "", IFERROR(VLOOKUP(A127, STOCKS!A:W, 7, FALSE), ""))</f>
        <v>'++-++</v>
      </c>
      <c r="I127" s="172">
        <f>IF(ISBLANK(A127), "", IFERROR(VLOOKUP(A127, STOCKS!A:W, 8, FALSE), ""))</f>
        <v>22.91</v>
      </c>
      <c r="J127" s="172">
        <f>IF(ISBLANK(A127), "", IFERROR(VLOOKUP(A127, STOCKS!A:W, 9, FALSE), ""))</f>
        <v>2</v>
      </c>
      <c r="K127" s="172">
        <f>IF(ISBLANK(A127), "", IFERROR(VLOOKUP(A127, STOCKS!A:W, 10, FALSE), ""))</f>
        <v>13360</v>
      </c>
      <c r="L127" s="172">
        <f>IF(ISBLANK(A127), "", IFERROR(VLOOKUP(A127, STOCKS!A:W, 11, FALSE), ""))</f>
        <v>11.6</v>
      </c>
      <c r="M127" s="172">
        <f>IF(ISBLANK(A127), "", IFERROR(VLOOKUP(A127, STOCKS!A:W, 12, FALSE), ""))</f>
        <v>54.98</v>
      </c>
      <c r="N127" s="172">
        <f>IF(ISBLANK(A127), "", IFERROR(VLOOKUP(A127, STOCKS!A:W, 13, FALSE), ""))</f>
        <v>49.45</v>
      </c>
      <c r="O127" s="172">
        <f>IF(ISBLANK(A127), "", IFERROR(VLOOKUP(A127, STOCKS!A:W, 14, FALSE), ""))</f>
        <v>46.25</v>
      </c>
      <c r="P127" s="172">
        <f>IF(ISBLANK(A127), "", IFERROR(VLOOKUP(A127, STOCKS!A:W, 15, FALSE), ""))</f>
        <v>-1787</v>
      </c>
      <c r="Q127" s="172" t="str">
        <f>IF(ISBLANK(A127), "", IFERROR(VLOOKUP(A127, STOCKS!A:W, 16, FALSE), ""))</f>
        <v>'++++-</v>
      </c>
      <c r="R127" s="172">
        <f>IF(ISBLANK(A127), "", IFERROR(VLOOKUP(A127, STOCKS!A:W, 17, FALSE), ""))</f>
        <v>0</v>
      </c>
      <c r="S127" s="172">
        <f>IF(ISBLANK(A127), "", IFERROR(VLOOKUP(A127, STOCKS!A:W, 18, FALSE), ""))</f>
        <v>-2</v>
      </c>
      <c r="T127" s="172">
        <f>IF(ISBLANK(A127), "", IFERROR(VLOOKUP(A127, STOCKS!A:W, 19, FALSE), ""))</f>
        <v>6277</v>
      </c>
      <c r="U127" s="172">
        <f>IF(ISBLANK(A127), "", IFERROR(VLOOKUP(A127, STOCKS!A:W, 20, FALSE), ""))</f>
        <v>46.98</v>
      </c>
      <c r="V127" s="178">
        <f>IF(ISBLANK(A127), "", IFERROR(VLOOKUP(A127, STOCKS!A:W, 21, FALSE), ""))</f>
        <v>46132</v>
      </c>
      <c r="W127" s="174" t="str">
        <f>IF(ISBLANK(A127), "", IFERROR(VLOOKUP(A127, STOCKS!A:W, 22, FALSE), ""))</f>
        <v>係因本公司有價證券於集中交易市場達公布注意交易資訊標準，
故公布相關財務業務等重大訊息，以利投資人區別瞭解。</v>
      </c>
      <c r="X127" s="175"/>
      <c r="Y127" s="175"/>
      <c r="Z127" s="175"/>
      <c r="AA127" s="175"/>
      <c r="AB127" s="143"/>
    </row>
    <row r="128" hidden="1" outlineLevel="1">
      <c r="A128" s="140" t="s">
        <v>1790</v>
      </c>
      <c r="B128" s="172" t="str">
        <f>IF(ISBLANK(A128), "", IFERROR(VLOOKUP(A128, STOCKS!A:W, 2, FALSE), ""))</f>
        <v>穎漢</v>
      </c>
      <c r="C128" s="172" t="str">
        <f>IF(ISBLANK(A128), "", IFERROR(VLOOKUP(A128, STOCKS!A:W, 3, FALSE), ""))</f>
        <v>電機機械</v>
      </c>
      <c r="D128" s="172" t="str">
        <f>IF(ISBLANK(A128), "", IFERROR(VLOOKUP(A128, category!A:C, 3, FALSE), ""))</f>
        <v>機器人</v>
      </c>
      <c r="E128" s="172">
        <f>IF(ISBLANK(A128), "", IFERROR(VLOOKUP(A128, STOCKS!A:W, 4, FALSE), ""))</f>
        <v>35.6</v>
      </c>
      <c r="F128" s="172">
        <f>IF(ISBLANK(A128), "", IFERROR(VLOOKUP(A128, STOCKS!A:W, 5, FALSE), ""))</f>
        <v>0.1</v>
      </c>
      <c r="G128" s="172">
        <f>IF(ISBLANK(A128), "", IFERROR(VLOOKUP(A128, STOCKS!A:W, 6, FALSE), ""))</f>
        <v>0.28</v>
      </c>
      <c r="H128" s="172" t="str">
        <f>IF(ISBLANK(A128), "", IFERROR(VLOOKUP(A128, STOCKS!A:W, 7, FALSE), ""))</f>
        <v>'++--+</v>
      </c>
      <c r="I128" s="172">
        <f>IF(ISBLANK(A128), "", IFERROR(VLOOKUP(A128, STOCKS!A:W, 8, FALSE), ""))</f>
        <v>14.58</v>
      </c>
      <c r="J128" s="172">
        <f>IF(ISBLANK(A128), "", IFERROR(VLOOKUP(A128, STOCKS!A:W, 9, FALSE), ""))</f>
        <v>2</v>
      </c>
      <c r="K128" s="172">
        <f>IF(ISBLANK(A128), "", IFERROR(VLOOKUP(A128, STOCKS!A:W, 10, FALSE), ""))</f>
        <v>570</v>
      </c>
      <c r="L128" s="172">
        <f>IF(ISBLANK(A128), "", IFERROR(VLOOKUP(A128, STOCKS!A:W, 11, FALSE), ""))</f>
        <v>0.65</v>
      </c>
      <c r="M128" s="172">
        <f>IF(ISBLANK(A128), "", IFERROR(VLOOKUP(A128, STOCKS!A:W, 12, FALSE), ""))</f>
        <v>35.72</v>
      </c>
      <c r="N128" s="172">
        <f>IF(ISBLANK(A128), "", IFERROR(VLOOKUP(A128, STOCKS!A:W, 13, FALSE), ""))</f>
        <v>33.17</v>
      </c>
      <c r="O128" s="172">
        <f>IF(ISBLANK(A128), "", IFERROR(VLOOKUP(A128, STOCKS!A:W, 14, FALSE), ""))</f>
        <v>32.09</v>
      </c>
      <c r="P128" s="172">
        <f>IF(ISBLANK(A128), "", IFERROR(VLOOKUP(A128, STOCKS!A:W, 15, FALSE), ""))</f>
        <v>-64</v>
      </c>
      <c r="Q128" s="172" t="str">
        <f>IF(ISBLANK(A128), "", IFERROR(VLOOKUP(A128, STOCKS!A:W, 16, FALSE), ""))</f>
        <v>'-----</v>
      </c>
      <c r="R128" s="172">
        <f>IF(ISBLANK(A128), "", IFERROR(VLOOKUP(A128, STOCKS!A:W, 17, FALSE), ""))</f>
        <v>0</v>
      </c>
      <c r="S128" s="172">
        <f>IF(ISBLANK(A128), "", IFERROR(VLOOKUP(A128, STOCKS!A:W, 18, FALSE), ""))</f>
        <v>0</v>
      </c>
      <c r="T128" s="172">
        <f>IF(ISBLANK(A128), "", IFERROR(VLOOKUP(A128, STOCKS!A:W, 19, FALSE), ""))</f>
        <v>211</v>
      </c>
      <c r="U128" s="172">
        <f>IF(ISBLANK(A128), "", IFERROR(VLOOKUP(A128, STOCKS!A:W, 20, FALSE), ""))</f>
        <v>37.02</v>
      </c>
      <c r="V128" s="178">
        <f>IF(ISBLANK(A128), "", IFERROR(VLOOKUP(A128, STOCKS!A:W, 21, FALSE), ""))</f>
        <v>46132</v>
      </c>
      <c r="W128" s="174" t="str">
        <f>IF(ISBLANK(A128), "", IFERROR(VLOOKUP(A128, STOCKS!A:W, 22, FALSE), ""))</f>
        <v/>
      </c>
      <c r="X128" s="175"/>
      <c r="Y128" s="175"/>
      <c r="Z128" s="175"/>
      <c r="AA128" s="175"/>
      <c r="AB128" s="143"/>
    </row>
    <row r="129" hidden="1" outlineLevel="1">
      <c r="A129" s="140" t="s">
        <v>1560</v>
      </c>
      <c r="B129" s="172" t="str">
        <f>IF(ISBLANK(A129), "", IFERROR(VLOOKUP(A129, STOCKS!A:W, 2, FALSE), ""))</f>
        <v>廣明</v>
      </c>
      <c r="C129" s="172" t="str">
        <f>IF(ISBLANK(A129), "", IFERROR(VLOOKUP(A129, STOCKS!A:W, 3, FALSE), ""))</f>
        <v>電腦及週邊設備業</v>
      </c>
      <c r="D129" s="172" t="str">
        <f>IF(ISBLANK(A129), "", IFERROR(VLOOKUP(A129, category!A:C, 3, FALSE), ""))</f>
        <v>機器人</v>
      </c>
      <c r="E129" s="172">
        <f>IF(ISBLANK(A129), "", IFERROR(VLOOKUP(A129, STOCKS!A:W, 4, FALSE), ""))</f>
        <v>85.8</v>
      </c>
      <c r="F129" s="172">
        <f>IF(ISBLANK(A129), "", IFERROR(VLOOKUP(A129, STOCKS!A:W, 5, FALSE), ""))</f>
        <v>-0.5</v>
      </c>
      <c r="G129" s="172">
        <f>IF(ISBLANK(A129), "", IFERROR(VLOOKUP(A129, STOCKS!A:W, 6, FALSE), ""))</f>
        <v>-0.58</v>
      </c>
      <c r="H129" s="172" t="str">
        <f>IF(ISBLANK(A129), "", IFERROR(VLOOKUP(A129, STOCKS!A:W, 7, FALSE), ""))</f>
        <v>'+-+--</v>
      </c>
      <c r="I129" s="172">
        <f>IF(ISBLANK(A129), "", IFERROR(VLOOKUP(A129, STOCKS!A:W, 8, FALSE), ""))</f>
        <v>-0.89</v>
      </c>
      <c r="J129" s="172">
        <f>IF(ISBLANK(A129), "", IFERROR(VLOOKUP(A129, STOCKS!A:W, 9, FALSE), ""))</f>
        <v>0</v>
      </c>
      <c r="K129" s="172">
        <f>IF(ISBLANK(A129), "", IFERROR(VLOOKUP(A129, STOCKS!A:W, 10, FALSE), ""))</f>
        <v>1812</v>
      </c>
      <c r="L129" s="172">
        <f>IF(ISBLANK(A129), "", IFERROR(VLOOKUP(A129, STOCKS!A:W, 11, FALSE), ""))</f>
        <v>0.65</v>
      </c>
      <c r="M129" s="172">
        <f>IF(ISBLANK(A129), "", IFERROR(VLOOKUP(A129, STOCKS!A:W, 12, FALSE), ""))</f>
        <v>86.78</v>
      </c>
      <c r="N129" s="172">
        <f>IF(ISBLANK(A129), "", IFERROR(VLOOKUP(A129, STOCKS!A:W, 13, FALSE), ""))</f>
        <v>87.19</v>
      </c>
      <c r="O129" s="172">
        <f>IF(ISBLANK(A129), "", IFERROR(VLOOKUP(A129, STOCKS!A:W, 14, FALSE), ""))</f>
        <v>89.19</v>
      </c>
      <c r="P129" s="172">
        <f>IF(ISBLANK(A129), "", IFERROR(VLOOKUP(A129, STOCKS!A:W, 15, FALSE), ""))</f>
        <v>-19</v>
      </c>
      <c r="Q129" s="172" t="str">
        <f>IF(ISBLANK(A129), "", IFERROR(VLOOKUP(A129, STOCKS!A:W, 16, FALSE), ""))</f>
        <v>'+--+-</v>
      </c>
      <c r="R129" s="172">
        <f>IF(ISBLANK(A129), "", IFERROR(VLOOKUP(A129, STOCKS!A:W, 17, FALSE), ""))</f>
        <v>-278</v>
      </c>
      <c r="S129" s="172">
        <f>IF(ISBLANK(A129), "", IFERROR(VLOOKUP(A129, STOCKS!A:W, 18, FALSE), ""))</f>
        <v>-10</v>
      </c>
      <c r="T129" s="172">
        <f>IF(ISBLANK(A129), "", IFERROR(VLOOKUP(A129, STOCKS!A:W, 19, FALSE), ""))</f>
        <v>333</v>
      </c>
      <c r="U129" s="172">
        <f>IF(ISBLANK(A129), "", IFERROR(VLOOKUP(A129, STOCKS!A:W, 20, FALSE), ""))</f>
        <v>18.38</v>
      </c>
      <c r="V129" s="178">
        <f>IF(ISBLANK(A129), "", IFERROR(VLOOKUP(A129, STOCKS!A:W, 21, FALSE), ""))</f>
        <v>46132</v>
      </c>
      <c r="W129" s="174" t="str">
        <f>IF(ISBLANK(A129), "", IFERROR(VLOOKUP(A129, STOCKS!A:W, 22, FALSE), ""))</f>
        <v/>
      </c>
      <c r="X129" s="175"/>
      <c r="Y129" s="175"/>
      <c r="Z129" s="175"/>
      <c r="AA129" s="175"/>
      <c r="AB129" s="143"/>
    </row>
    <row r="130" hidden="1" outlineLevel="1">
      <c r="A130" s="140" t="s">
        <v>1408</v>
      </c>
      <c r="B130" s="172" t="str">
        <f>IF(ISBLANK(A130), "", IFERROR(VLOOKUP(A130, STOCKS!A:W, 2, FALSE), ""))</f>
        <v>和椿</v>
      </c>
      <c r="C130" s="172" t="str">
        <f>IF(ISBLANK(A130), "", IFERROR(VLOOKUP(A130, STOCKS!A:W, 3, FALSE), ""))</f>
        <v>其他電子業</v>
      </c>
      <c r="D130" s="172" t="str">
        <f>IF(ISBLANK(A130), "", IFERROR(VLOOKUP(A130, category!A:C, 3, FALSE), ""))</f>
        <v>機器人</v>
      </c>
      <c r="E130" s="172">
        <f>IF(ISBLANK(A130), "", IFERROR(VLOOKUP(A130, STOCKS!A:W, 4, FALSE), ""))</f>
        <v>108.5</v>
      </c>
      <c r="F130" s="172">
        <f>IF(ISBLANK(A130), "", IFERROR(VLOOKUP(A130, STOCKS!A:W, 5, FALSE), ""))</f>
        <v>2.5</v>
      </c>
      <c r="G130" s="172">
        <f>IF(ISBLANK(A130), "", IFERROR(VLOOKUP(A130, STOCKS!A:W, 6, FALSE), ""))</f>
        <v>2.36</v>
      </c>
      <c r="H130" s="172" t="str">
        <f>IF(ISBLANK(A130), "", IFERROR(VLOOKUP(A130, STOCKS!A:W, 7, FALSE), ""))</f>
        <v>'+--++</v>
      </c>
      <c r="I130" s="172">
        <f>IF(ISBLANK(A130), "", IFERROR(VLOOKUP(A130, STOCKS!A:W, 8, FALSE), ""))</f>
        <v>7.36</v>
      </c>
      <c r="J130" s="172">
        <f>IF(ISBLANK(A130), "", IFERROR(VLOOKUP(A130, STOCKS!A:W, 9, FALSE), ""))</f>
        <v>0</v>
      </c>
      <c r="K130" s="172">
        <f>IF(ISBLANK(A130), "", IFERROR(VLOOKUP(A130, STOCKS!A:W, 10, FALSE), ""))</f>
        <v>2170</v>
      </c>
      <c r="L130" s="172">
        <f>IF(ISBLANK(A130), "", IFERROR(VLOOKUP(A130, STOCKS!A:W, 11, FALSE), ""))</f>
        <v>2.62</v>
      </c>
      <c r="M130" s="172">
        <f>IF(ISBLANK(A130), "", IFERROR(VLOOKUP(A130, STOCKS!A:W, 12, FALSE), ""))</f>
        <v>106.1</v>
      </c>
      <c r="N130" s="172">
        <f>IF(ISBLANK(A130), "", IFERROR(VLOOKUP(A130, STOCKS!A:W, 13, FALSE), ""))</f>
        <v>102</v>
      </c>
      <c r="O130" s="172">
        <f>IF(ISBLANK(A130), "", IFERROR(VLOOKUP(A130, STOCKS!A:W, 14, FALSE), ""))</f>
        <v>100.95</v>
      </c>
      <c r="P130" s="172">
        <f>IF(ISBLANK(A130), "", IFERROR(VLOOKUP(A130, STOCKS!A:W, 15, FALSE), ""))</f>
        <v>284</v>
      </c>
      <c r="Q130" s="172" t="str">
        <f>IF(ISBLANK(A130), "", IFERROR(VLOOKUP(A130, STOCKS!A:W, 16, FALSE), ""))</f>
        <v>'---++</v>
      </c>
      <c r="R130" s="172">
        <f>IF(ISBLANK(A130), "", IFERROR(VLOOKUP(A130, STOCKS!A:W, 17, FALSE), ""))</f>
        <v>0</v>
      </c>
      <c r="S130" s="172">
        <f>IF(ISBLANK(A130), "", IFERROR(VLOOKUP(A130, STOCKS!A:W, 18, FALSE), ""))</f>
        <v>50</v>
      </c>
      <c r="T130" s="172">
        <f>IF(ISBLANK(A130), "", IFERROR(VLOOKUP(A130, STOCKS!A:W, 19, FALSE), ""))</f>
        <v>856</v>
      </c>
      <c r="U130" s="172">
        <f>IF(ISBLANK(A130), "", IFERROR(VLOOKUP(A130, STOCKS!A:W, 20, FALSE), ""))</f>
        <v>39.45</v>
      </c>
      <c r="V130" s="178">
        <f>IF(ISBLANK(A130), "", IFERROR(VLOOKUP(A130, STOCKS!A:W, 21, FALSE), ""))</f>
        <v>46132</v>
      </c>
      <c r="W130" s="174" t="str">
        <f>IF(ISBLANK(A130), "", IFERROR(VLOOKUP(A130, STOCKS!A:W, 22, FALSE), ""))</f>
        <v>公告本公司董事因轉讓持股超過選任當時持股之二分之一，
依法其董事職務當然解任</v>
      </c>
      <c r="X130" s="175"/>
      <c r="Y130" s="175"/>
      <c r="Z130" s="175"/>
      <c r="AA130" s="175"/>
      <c r="AB130" s="143"/>
    </row>
    <row r="131" hidden="1" outlineLevel="1">
      <c r="A131" s="140" t="s">
        <v>2877</v>
      </c>
      <c r="B131" s="172" t="str">
        <f>IF(ISBLANK(A131), "", IFERROR(VLOOKUP(A131, STOCKS!A:W, 2, FALSE), ""))</f>
        <v>世紀*</v>
      </c>
      <c r="C131" s="172" t="str">
        <f>IF(ISBLANK(A131), "", IFERROR(VLOOKUP(A131, STOCKS!A:W, 3, FALSE), ""))</f>
        <v>其他業</v>
      </c>
      <c r="D131" s="172" t="str">
        <f>IF(ISBLANK(A131), "", IFERROR(VLOOKUP(A131, category!A:C, 3, FALSE), ""))</f>
        <v>機器人/軍工</v>
      </c>
      <c r="E131" s="172">
        <f>IF(ISBLANK(A131), "", IFERROR(VLOOKUP(A131, STOCKS!A:W, 4, FALSE), ""))</f>
        <v>78.1</v>
      </c>
      <c r="F131" s="172">
        <f>IF(ISBLANK(A131), "", IFERROR(VLOOKUP(A131, STOCKS!A:W, 5, FALSE), ""))</f>
        <v>-2.1</v>
      </c>
      <c r="G131" s="172">
        <f>IF(ISBLANK(A131), "", IFERROR(VLOOKUP(A131, STOCKS!A:W, 6, FALSE), ""))</f>
        <v>-2.62</v>
      </c>
      <c r="H131" s="172" t="str">
        <f>IF(ISBLANK(A131), "", IFERROR(VLOOKUP(A131, STOCKS!A:W, 7, FALSE), ""))</f>
        <v>'-++--</v>
      </c>
      <c r="I131" s="172">
        <f>IF(ISBLANK(A131), "", IFERROR(VLOOKUP(A131, STOCKS!A:W, 8, FALSE), ""))</f>
        <v>0.63</v>
      </c>
      <c r="J131" s="172">
        <f>IF(ISBLANK(A131), "", IFERROR(VLOOKUP(A131, STOCKS!A:W, 9, FALSE), ""))</f>
        <v>0</v>
      </c>
      <c r="K131" s="172">
        <f>IF(ISBLANK(A131), "", IFERROR(VLOOKUP(A131, STOCKS!A:W, 10, FALSE), ""))</f>
        <v>4482</v>
      </c>
      <c r="L131" s="172">
        <f>IF(ISBLANK(A131), "", IFERROR(VLOOKUP(A131, STOCKS!A:W, 11, FALSE), ""))</f>
        <v>1.53</v>
      </c>
      <c r="M131" s="172">
        <f>IF(ISBLANK(A131), "", IFERROR(VLOOKUP(A131, STOCKS!A:W, 12, FALSE), ""))</f>
        <v>78.94</v>
      </c>
      <c r="N131" s="172">
        <f>IF(ISBLANK(A131), "", IFERROR(VLOOKUP(A131, STOCKS!A:W, 13, FALSE), ""))</f>
        <v>78.84</v>
      </c>
      <c r="O131" s="172">
        <f>IF(ISBLANK(A131), "", IFERROR(VLOOKUP(A131, STOCKS!A:W, 14, FALSE), ""))</f>
        <v>77.21</v>
      </c>
      <c r="P131" s="172">
        <f>IF(ISBLANK(A131), "", IFERROR(VLOOKUP(A131, STOCKS!A:W, 15, FALSE), ""))</f>
        <v>-435</v>
      </c>
      <c r="Q131" s="172" t="str">
        <f>IF(ISBLANK(A131), "", IFERROR(VLOOKUP(A131, STOCKS!A:W, 16, FALSE), ""))</f>
        <v>'+++--</v>
      </c>
      <c r="R131" s="172">
        <f>IF(ISBLANK(A131), "", IFERROR(VLOOKUP(A131, STOCKS!A:W, 17, FALSE), ""))</f>
        <v>7</v>
      </c>
      <c r="S131" s="172">
        <f>IF(ISBLANK(A131), "", IFERROR(VLOOKUP(A131, STOCKS!A:W, 18, FALSE), ""))</f>
        <v>-22</v>
      </c>
      <c r="T131" s="172">
        <f>IF(ISBLANK(A131), "", IFERROR(VLOOKUP(A131, STOCKS!A:W, 19, FALSE), ""))</f>
        <v>1014</v>
      </c>
      <c r="U131" s="172">
        <f>IF(ISBLANK(A131), "", IFERROR(VLOOKUP(A131, STOCKS!A:W, 20, FALSE), ""))</f>
        <v>22.62</v>
      </c>
      <c r="V131" s="178">
        <f>IF(ISBLANK(A131), "", IFERROR(VLOOKUP(A131, STOCKS!A:W, 21, FALSE), ""))</f>
        <v>46132</v>
      </c>
      <c r="W131" s="174" t="str">
        <f>IF(ISBLANK(A131), "", IFERROR(VLOOKUP(A131, STOCKS!A:W, 22, FALSE), ""))</f>
        <v/>
      </c>
      <c r="X131" s="175"/>
      <c r="Y131" s="175"/>
      <c r="Z131" s="175"/>
      <c r="AA131" s="175"/>
      <c r="AB131" s="143"/>
    </row>
    <row r="132" hidden="1" outlineLevel="1">
      <c r="A132" s="140" t="s">
        <v>1746</v>
      </c>
      <c r="B132" s="172" t="str">
        <f>IF(ISBLANK(A132), "", IFERROR(VLOOKUP(A132, STOCKS!A:W, 2, FALSE), ""))</f>
        <v>新漢</v>
      </c>
      <c r="C132" s="172" t="str">
        <f>IF(ISBLANK(A132), "", IFERROR(VLOOKUP(A132, STOCKS!A:W, 3, FALSE), ""))</f>
        <v>電腦及週邊設備業</v>
      </c>
      <c r="D132" s="172" t="str">
        <f>IF(ISBLANK(A132), "", IFERROR(VLOOKUP(A132, category!A:C, 3, FALSE), ""))</f>
        <v>機器人</v>
      </c>
      <c r="E132" s="172">
        <f>IF(ISBLANK(A132), "", IFERROR(VLOOKUP(A132, STOCKS!A:W, 4, FALSE), ""))</f>
        <v>61</v>
      </c>
      <c r="F132" s="172">
        <f>IF(ISBLANK(A132), "", IFERROR(VLOOKUP(A132, STOCKS!A:W, 5, FALSE), ""))</f>
        <v>0</v>
      </c>
      <c r="G132" s="172">
        <f>IF(ISBLANK(A132), "", IFERROR(VLOOKUP(A132, STOCKS!A:W, 6, FALSE), ""))</f>
        <v>0</v>
      </c>
      <c r="H132" s="172" t="str">
        <f>IF(ISBLANK(A132), "", IFERROR(VLOOKUP(A132, STOCKS!A:W, 7, FALSE), ""))</f>
        <v>'+-+--</v>
      </c>
      <c r="I132" s="172">
        <f>IF(ISBLANK(A132), "", IFERROR(VLOOKUP(A132, STOCKS!A:W, 8, FALSE), ""))</f>
        <v>2.21</v>
      </c>
      <c r="J132" s="172">
        <f>IF(ISBLANK(A132), "", IFERROR(VLOOKUP(A132, STOCKS!A:W, 9, FALSE), ""))</f>
        <v>0</v>
      </c>
      <c r="K132" s="172">
        <f>IF(ISBLANK(A132), "", IFERROR(VLOOKUP(A132, STOCKS!A:W, 10, FALSE), ""))</f>
        <v>676</v>
      </c>
      <c r="L132" s="172">
        <f>IF(ISBLANK(A132), "", IFERROR(VLOOKUP(A132, STOCKS!A:W, 11, FALSE), ""))</f>
        <v>0.48</v>
      </c>
      <c r="M132" s="172">
        <f>IF(ISBLANK(A132), "", IFERROR(VLOOKUP(A132, STOCKS!A:W, 12, FALSE), ""))</f>
        <v>61.22</v>
      </c>
      <c r="N132" s="172">
        <f>IF(ISBLANK(A132), "", IFERROR(VLOOKUP(A132, STOCKS!A:W, 13, FALSE), ""))</f>
        <v>60.37</v>
      </c>
      <c r="O132" s="172">
        <f>IF(ISBLANK(A132), "", IFERROR(VLOOKUP(A132, STOCKS!A:W, 14, FALSE), ""))</f>
        <v>61.66</v>
      </c>
      <c r="P132" s="172">
        <f>IF(ISBLANK(A132), "", IFERROR(VLOOKUP(A132, STOCKS!A:W, 15, FALSE), ""))</f>
        <v>57</v>
      </c>
      <c r="Q132" s="172" t="str">
        <f>IF(ISBLANK(A132), "", IFERROR(VLOOKUP(A132, STOCKS!A:W, 16, FALSE), ""))</f>
        <v>'--+++</v>
      </c>
      <c r="R132" s="172">
        <f>IF(ISBLANK(A132), "", IFERROR(VLOOKUP(A132, STOCKS!A:W, 17, FALSE), ""))</f>
        <v>0</v>
      </c>
      <c r="S132" s="172">
        <f>IF(ISBLANK(A132), "", IFERROR(VLOOKUP(A132, STOCKS!A:W, 18, FALSE), ""))</f>
        <v>1</v>
      </c>
      <c r="T132" s="172">
        <f>IF(ISBLANK(A132), "", IFERROR(VLOOKUP(A132, STOCKS!A:W, 19, FALSE), ""))</f>
        <v>120</v>
      </c>
      <c r="U132" s="172">
        <f>IF(ISBLANK(A132), "", IFERROR(VLOOKUP(A132, STOCKS!A:W, 20, FALSE), ""))</f>
        <v>17.75</v>
      </c>
      <c r="V132" s="178">
        <f>IF(ISBLANK(A132), "", IFERROR(VLOOKUP(A132, STOCKS!A:W, 21, FALSE), ""))</f>
        <v>46132</v>
      </c>
      <c r="W132" s="174" t="str">
        <f>IF(ISBLANK(A132), "", IFERROR(VLOOKUP(A132, STOCKS!A:W, 22, FALSE), ""))</f>
        <v/>
      </c>
      <c r="X132" s="175"/>
      <c r="Y132" s="175"/>
      <c r="Z132" s="175"/>
      <c r="AA132" s="175"/>
      <c r="AB132" s="143"/>
    </row>
    <row r="133">
      <c r="A133" s="176" t="s">
        <v>4638</v>
      </c>
      <c r="B133" s="177"/>
      <c r="C133" s="177"/>
      <c r="D133" s="177"/>
      <c r="E133" s="177"/>
      <c r="F133" s="177"/>
      <c r="G133" s="177"/>
      <c r="H133" s="177"/>
      <c r="I133" s="177"/>
      <c r="J133" s="177"/>
      <c r="K133" s="177"/>
      <c r="L133" s="177"/>
      <c r="M133" s="177"/>
      <c r="N133" s="177"/>
      <c r="O133" s="177"/>
      <c r="P133" s="177"/>
      <c r="Q133" s="177"/>
      <c r="R133" s="177"/>
      <c r="S133" s="177"/>
      <c r="T133" s="177"/>
      <c r="U133" s="177"/>
      <c r="V133" s="177"/>
      <c r="W133" s="177"/>
      <c r="X133" s="177"/>
      <c r="Y133" s="177"/>
      <c r="Z133" s="177"/>
      <c r="AA133" s="177"/>
      <c r="AB133" s="177"/>
    </row>
    <row r="134" outlineLevel="1">
      <c r="A134" s="140" t="s">
        <v>4109</v>
      </c>
      <c r="B134" s="172" t="str">
        <f>IF(ISBLANK(A134), "", IFERROR(VLOOKUP(A134, STOCKS!A:W, 2, FALSE), ""))</f>
        <v>茂矽</v>
      </c>
      <c r="C134" s="172" t="str">
        <f>IF(ISBLANK(A134), "", IFERROR(VLOOKUP(A134, STOCKS!A:W, 3, FALSE), ""))</f>
        <v>半導體業</v>
      </c>
      <c r="D134" s="172" t="str">
        <f>IF(ISBLANK(A134), "", IFERROR(VLOOKUP(A134, category!A:C, 3, FALSE), ""))</f>
        <v>矽-sic</v>
      </c>
      <c r="E134" s="172">
        <f>IF(ISBLANK(A134), "", IFERROR(VLOOKUP(A134, STOCKS!A:W, 4, FALSE), ""))</f>
        <v>31.3</v>
      </c>
      <c r="F134" s="172">
        <f>IF(ISBLANK(A134), "", IFERROR(VLOOKUP(A134, STOCKS!A:W, 5, FALSE), ""))</f>
        <v>0.8</v>
      </c>
      <c r="G134" s="172">
        <f>IF(ISBLANK(A134), "", IFERROR(VLOOKUP(A134, STOCKS!A:W, 6, FALSE), ""))</f>
        <v>2.62</v>
      </c>
      <c r="H134" s="172" t="str">
        <f>IF(ISBLANK(A134), "", IFERROR(VLOOKUP(A134, STOCKS!A:W, 7, FALSE), ""))</f>
        <v>'+++++</v>
      </c>
      <c r="I134" s="172">
        <f>IF(ISBLANK(A134), "", IFERROR(VLOOKUP(A134, STOCKS!A:W, 8, FALSE), ""))</f>
        <v>7.35</v>
      </c>
      <c r="J134" s="172">
        <f>IF(ISBLANK(A134), "", IFERROR(VLOOKUP(A134, STOCKS!A:W, 9, FALSE), ""))</f>
        <v>0</v>
      </c>
      <c r="K134" s="172">
        <f>IF(ISBLANK(A134), "", IFERROR(VLOOKUP(A134, STOCKS!A:W, 10, FALSE), ""))</f>
        <v>2493</v>
      </c>
      <c r="L134" s="172">
        <f>IF(ISBLANK(A134), "", IFERROR(VLOOKUP(A134, STOCKS!A:W, 11, FALSE), ""))</f>
        <v>1.58</v>
      </c>
      <c r="M134" s="172">
        <f>IF(ISBLANK(A134), "", IFERROR(VLOOKUP(A134, STOCKS!A:W, 12, FALSE), ""))</f>
        <v>30.18</v>
      </c>
      <c r="N134" s="172">
        <f>IF(ISBLANK(A134), "", IFERROR(VLOOKUP(A134, STOCKS!A:W, 13, FALSE), ""))</f>
        <v>29.71</v>
      </c>
      <c r="O134" s="172">
        <f>IF(ISBLANK(A134), "", IFERROR(VLOOKUP(A134, STOCKS!A:W, 14, FALSE), ""))</f>
        <v>29.88</v>
      </c>
      <c r="P134" s="172">
        <f>IF(ISBLANK(A134), "", IFERROR(VLOOKUP(A134, STOCKS!A:W, 15, FALSE), ""))</f>
        <v>304</v>
      </c>
      <c r="Q134" s="172" t="str">
        <f>IF(ISBLANK(A134), "", IFERROR(VLOOKUP(A134, STOCKS!A:W, 16, FALSE), ""))</f>
        <v>'+++++</v>
      </c>
      <c r="R134" s="172">
        <f>IF(ISBLANK(A134), "", IFERROR(VLOOKUP(A134, STOCKS!A:W, 17, FALSE), ""))</f>
        <v>0</v>
      </c>
      <c r="S134" s="172">
        <f>IF(ISBLANK(A134), "", IFERROR(VLOOKUP(A134, STOCKS!A:W, 18, FALSE), ""))</f>
        <v>8</v>
      </c>
      <c r="T134" s="172">
        <f>IF(ISBLANK(A134), "", IFERROR(VLOOKUP(A134, STOCKS!A:W, 19, FALSE), ""))</f>
        <v>944</v>
      </c>
      <c r="U134" s="172">
        <f>IF(ISBLANK(A134), "", IFERROR(VLOOKUP(A134, STOCKS!A:W, 20, FALSE), ""))</f>
        <v>37.87</v>
      </c>
      <c r="V134" s="178">
        <f>IF(ISBLANK(A134), "", IFERROR(VLOOKUP(A134, STOCKS!A:W, 21, FALSE), ""))</f>
        <v>46132</v>
      </c>
      <c r="W134" s="174" t="str">
        <f>IF(ISBLANK(A134), "", IFERROR(VLOOKUP(A134, STOCKS!A:W, 22, FALSE), ""))</f>
        <v/>
      </c>
      <c r="X134" s="175"/>
      <c r="Y134" s="175"/>
      <c r="Z134" s="175"/>
      <c r="AA134" s="175"/>
      <c r="AB134" s="143"/>
    </row>
    <row r="135" outlineLevel="1">
      <c r="A135" s="140" t="s">
        <v>4101</v>
      </c>
      <c r="B135" s="172" t="str">
        <f>IF(ISBLANK(A135), "", IFERROR(VLOOKUP(A135, STOCKS!A:W, 2, FALSE), ""))</f>
        <v>華邦電</v>
      </c>
      <c r="C135" s="172" t="str">
        <f>IF(ISBLANK(A135), "", IFERROR(VLOOKUP(A135, STOCKS!A:W, 3, FALSE), ""))</f>
        <v>半導體業</v>
      </c>
      <c r="D135" s="172" t="str">
        <f>IF(ISBLANK(A135), "", IFERROR(VLOOKUP(A135, category!A:C, 3, FALSE), ""))</f>
        <v>DIMM/DRAM</v>
      </c>
      <c r="E135" s="172">
        <f>IF(ISBLANK(A135), "", IFERROR(VLOOKUP(A135, STOCKS!A:W, 4, FALSE), ""))</f>
        <v>85.7</v>
      </c>
      <c r="F135" s="172">
        <f>IF(ISBLANK(A135), "", IFERROR(VLOOKUP(A135, STOCKS!A:W, 5, FALSE), ""))</f>
        <v>-2.1</v>
      </c>
      <c r="G135" s="172">
        <f>IF(ISBLANK(A135), "", IFERROR(VLOOKUP(A135, STOCKS!A:W, 6, FALSE), ""))</f>
        <v>-2.39</v>
      </c>
      <c r="H135" s="172" t="str">
        <f>IF(ISBLANK(A135), "", IFERROR(VLOOKUP(A135, STOCKS!A:W, 7, FALSE), ""))</f>
        <v>'-----</v>
      </c>
      <c r="I135" s="172">
        <f>IF(ISBLANK(A135), "", IFERROR(VLOOKUP(A135, STOCKS!A:W, 8, FALSE), ""))</f>
        <v>-9.55</v>
      </c>
      <c r="J135" s="172">
        <f>IF(ISBLANK(A135), "", IFERROR(VLOOKUP(A135, STOCKS!A:W, 9, FALSE), ""))</f>
        <v>0</v>
      </c>
      <c r="K135" s="172">
        <f>IF(ISBLANK(A135), "", IFERROR(VLOOKUP(A135, STOCKS!A:W, 10, FALSE), ""))</f>
        <v>164660</v>
      </c>
      <c r="L135" s="172">
        <f>IF(ISBLANK(A135), "", IFERROR(VLOOKUP(A135, STOCKS!A:W, 11, FALSE), ""))</f>
        <v>3.66</v>
      </c>
      <c r="M135" s="172">
        <f>IF(ISBLANK(A135), "", IFERROR(VLOOKUP(A135, STOCKS!A:W, 12, FALSE), ""))</f>
        <v>89.36</v>
      </c>
      <c r="N135" s="172">
        <f>IF(ISBLANK(A135), "", IFERROR(VLOOKUP(A135, STOCKS!A:W, 13, FALSE), ""))</f>
        <v>91.07</v>
      </c>
      <c r="O135" s="172">
        <f>IF(ISBLANK(A135), "", IFERROR(VLOOKUP(A135, STOCKS!A:W, 14, FALSE), ""))</f>
        <v>94.12</v>
      </c>
      <c r="P135" s="172">
        <f>IF(ISBLANK(A135), "", IFERROR(VLOOKUP(A135, STOCKS!A:W, 15, FALSE), ""))</f>
        <v>49497</v>
      </c>
      <c r="Q135" s="172" t="str">
        <f>IF(ISBLANK(A135), "", IFERROR(VLOOKUP(A135, STOCKS!A:W, 16, FALSE), ""))</f>
        <v>'--+++</v>
      </c>
      <c r="R135" s="172">
        <f>IF(ISBLANK(A135), "", IFERROR(VLOOKUP(A135, STOCKS!A:W, 17, FALSE), ""))</f>
        <v>-7986</v>
      </c>
      <c r="S135" s="172">
        <f>IF(ISBLANK(A135), "", IFERROR(VLOOKUP(A135, STOCKS!A:W, 18, FALSE), ""))</f>
        <v>1331</v>
      </c>
      <c r="T135" s="172">
        <f>IF(ISBLANK(A135), "", IFERROR(VLOOKUP(A135, STOCKS!A:W, 19, FALSE), ""))</f>
        <v>60976</v>
      </c>
      <c r="U135" s="172">
        <f>IF(ISBLANK(A135), "", IFERROR(VLOOKUP(A135, STOCKS!A:W, 20, FALSE), ""))</f>
        <v>37.03</v>
      </c>
      <c r="V135" s="178">
        <f>IF(ISBLANK(A135), "", IFERROR(VLOOKUP(A135, STOCKS!A:W, 21, FALSE), ""))</f>
        <v>46132</v>
      </c>
      <c r="W135" s="174" t="str">
        <f>IF(ISBLANK(A135), "", IFERROR(VLOOKUP(A135, STOCKS!A:W, 22, FALSE), ""))</f>
        <v/>
      </c>
      <c r="X135" s="175"/>
      <c r="Y135" s="175"/>
      <c r="Z135" s="175"/>
      <c r="AA135" s="175"/>
      <c r="AB135" s="143"/>
    </row>
    <row r="136" outlineLevel="1">
      <c r="A136" s="140" t="s">
        <v>2987</v>
      </c>
      <c r="B136" s="172" t="str">
        <f>IF(ISBLANK(A136), "", IFERROR(VLOOKUP(A136, STOCKS!A:W, 2, FALSE), ""))</f>
        <v>南亞科</v>
      </c>
      <c r="C136" s="172" t="str">
        <f>IF(ISBLANK(A136), "", IFERROR(VLOOKUP(A136, STOCKS!A:W, 3, FALSE), ""))</f>
        <v>半導體業</v>
      </c>
      <c r="D136" s="172" t="str">
        <f>IF(ISBLANK(A136), "", IFERROR(VLOOKUP(A136, category!A:C, 3, FALSE), ""))</f>
        <v>DIMM/DRAM</v>
      </c>
      <c r="E136" s="172">
        <f>IF(ISBLANK(A136), "", IFERROR(VLOOKUP(A136, STOCKS!A:W, 4, FALSE), ""))</f>
        <v>207</v>
      </c>
      <c r="F136" s="172">
        <f>IF(ISBLANK(A136), "", IFERROR(VLOOKUP(A136, STOCKS!A:W, 5, FALSE), ""))</f>
        <v>-3</v>
      </c>
      <c r="G136" s="172">
        <f>IF(ISBLANK(A136), "", IFERROR(VLOOKUP(A136, STOCKS!A:W, 6, FALSE), ""))</f>
        <v>-1.43</v>
      </c>
      <c r="H136" s="172" t="str">
        <f>IF(ISBLANK(A136), "", IFERROR(VLOOKUP(A136, STOCKS!A:W, 7, FALSE), ""))</f>
        <v>'--+--</v>
      </c>
      <c r="I136" s="172">
        <f>IF(ISBLANK(A136), "", IFERROR(VLOOKUP(A136, STOCKS!A:W, 8, FALSE), ""))</f>
        <v>-8.42</v>
      </c>
      <c r="J136" s="172">
        <f>IF(ISBLANK(A136), "", IFERROR(VLOOKUP(A136, STOCKS!A:W, 9, FALSE), ""))</f>
        <v>0</v>
      </c>
      <c r="K136" s="172">
        <f>IF(ISBLANK(A136), "", IFERROR(VLOOKUP(A136, STOCKS!A:W, 10, FALSE), ""))</f>
        <v>68203</v>
      </c>
      <c r="L136" s="172">
        <f>IF(ISBLANK(A136), "", IFERROR(VLOOKUP(A136, STOCKS!A:W, 11, FALSE), ""))</f>
        <v>2.2</v>
      </c>
      <c r="M136" s="172">
        <f>IF(ISBLANK(A136), "", IFERROR(VLOOKUP(A136, STOCKS!A:W, 12, FALSE), ""))</f>
        <v>212.4</v>
      </c>
      <c r="N136" s="172">
        <f>IF(ISBLANK(A136), "", IFERROR(VLOOKUP(A136, STOCKS!A:W, 13, FALSE), ""))</f>
        <v>213.65</v>
      </c>
      <c r="O136" s="172">
        <f>IF(ISBLANK(A136), "", IFERROR(VLOOKUP(A136, STOCKS!A:W, 14, FALSE), ""))</f>
        <v>215.6</v>
      </c>
      <c r="P136" s="172">
        <f>IF(ISBLANK(A136), "", IFERROR(VLOOKUP(A136, STOCKS!A:W, 15, FALSE), ""))</f>
        <v>9127</v>
      </c>
      <c r="Q136" s="172" t="str">
        <f>IF(ISBLANK(A136), "", IFERROR(VLOOKUP(A136, STOCKS!A:W, 16, FALSE), ""))</f>
        <v>'--+-+</v>
      </c>
      <c r="R136" s="172">
        <f>IF(ISBLANK(A136), "", IFERROR(VLOOKUP(A136, STOCKS!A:W, 17, FALSE), ""))</f>
        <v>111</v>
      </c>
      <c r="S136" s="172">
        <f>IF(ISBLANK(A136), "", IFERROR(VLOOKUP(A136, STOCKS!A:W, 18, FALSE), ""))</f>
        <v>-587</v>
      </c>
      <c r="T136" s="172">
        <f>IF(ISBLANK(A136), "", IFERROR(VLOOKUP(A136, STOCKS!A:W, 19, FALSE), ""))</f>
        <v>36121</v>
      </c>
      <c r="U136" s="172">
        <f>IF(ISBLANK(A136), "", IFERROR(VLOOKUP(A136, STOCKS!A:W, 20, FALSE), ""))</f>
        <v>52.96</v>
      </c>
      <c r="V136" s="178">
        <f>IF(ISBLANK(A136), "", IFERROR(VLOOKUP(A136, STOCKS!A:W, 21, FALSE), ""))</f>
        <v>46132</v>
      </c>
      <c r="W136" s="174" t="str">
        <f>IF(ISBLANK(A136), "", IFERROR(VLOOKUP(A136, STOCKS!A:W, 22, FALSE), ""))</f>
        <v/>
      </c>
      <c r="X136" s="175"/>
      <c r="Y136" s="175"/>
      <c r="Z136" s="175"/>
      <c r="AA136" s="175"/>
      <c r="AB136" s="143"/>
    </row>
    <row r="137" outlineLevel="1">
      <c r="A137" s="140" t="s">
        <v>4479</v>
      </c>
      <c r="B137" s="172" t="str">
        <f>IF(ISBLANK(A137), "", IFERROR(VLOOKUP(A137, STOCKS!A:W, 2, FALSE), ""))</f>
        <v>創見</v>
      </c>
      <c r="C137" s="172" t="str">
        <f>IF(ISBLANK(A137), "", IFERROR(VLOOKUP(A137, STOCKS!A:W, 3, FALSE), ""))</f>
        <v>半導體業</v>
      </c>
      <c r="D137" s="172" t="str">
        <f>IF(ISBLANK(A137), "", IFERROR(VLOOKUP(A137, category!A:C, 3, FALSE), ""))</f>
        <v>DIMM/DRAM</v>
      </c>
      <c r="E137" s="172">
        <f>IF(ISBLANK(A137), "", IFERROR(VLOOKUP(A137, STOCKS!A:W, 4, FALSE), ""))</f>
        <v>250.5</v>
      </c>
      <c r="F137" s="172">
        <f>IF(ISBLANK(A137), "", IFERROR(VLOOKUP(A137, STOCKS!A:W, 5, FALSE), ""))</f>
        <v>4</v>
      </c>
      <c r="G137" s="172">
        <f>IF(ISBLANK(A137), "", IFERROR(VLOOKUP(A137, STOCKS!A:W, 6, FALSE), ""))</f>
        <v>1.62</v>
      </c>
      <c r="H137" s="172" t="str">
        <f>IF(ISBLANK(A137), "", IFERROR(VLOOKUP(A137, STOCKS!A:W, 7, FALSE), ""))</f>
        <v>'+---+</v>
      </c>
      <c r="I137" s="172">
        <f>IF(ISBLANK(A137), "", IFERROR(VLOOKUP(A137, STOCKS!A:W, 8, FALSE), ""))</f>
        <v>2.26</v>
      </c>
      <c r="J137" s="172">
        <f>IF(ISBLANK(A137), "", IFERROR(VLOOKUP(A137, STOCKS!A:W, 9, FALSE), ""))</f>
        <v>0</v>
      </c>
      <c r="K137" s="172">
        <f>IF(ISBLANK(A137), "", IFERROR(VLOOKUP(A137, STOCKS!A:W, 10, FALSE), ""))</f>
        <v>6265</v>
      </c>
      <c r="L137" s="172">
        <f>IF(ISBLANK(A137), "", IFERROR(VLOOKUP(A137, STOCKS!A:W, 11, FALSE), ""))</f>
        <v>1.45</v>
      </c>
      <c r="M137" s="172">
        <f>IF(ISBLANK(A137), "", IFERROR(VLOOKUP(A137, STOCKS!A:W, 12, FALSE), ""))</f>
        <v>248.3</v>
      </c>
      <c r="N137" s="172">
        <f>IF(ISBLANK(A137), "", IFERROR(VLOOKUP(A137, STOCKS!A:W, 13, FALSE), ""))</f>
        <v>244.15</v>
      </c>
      <c r="O137" s="172">
        <f>IF(ISBLANK(A137), "", IFERROR(VLOOKUP(A137, STOCKS!A:W, 14, FALSE), ""))</f>
        <v>245.18</v>
      </c>
      <c r="P137" s="172">
        <f>IF(ISBLANK(A137), "", IFERROR(VLOOKUP(A137, STOCKS!A:W, 15, FALSE), ""))</f>
        <v>151</v>
      </c>
      <c r="Q137" s="172" t="str">
        <f>IF(ISBLANK(A137), "", IFERROR(VLOOKUP(A137, STOCKS!A:W, 16, FALSE), ""))</f>
        <v>'+-+++</v>
      </c>
      <c r="R137" s="172">
        <f>IF(ISBLANK(A137), "", IFERROR(VLOOKUP(A137, STOCKS!A:W, 17, FALSE), ""))</f>
        <v>593</v>
      </c>
      <c r="S137" s="172">
        <f>IF(ISBLANK(A137), "", IFERROR(VLOOKUP(A137, STOCKS!A:W, 18, FALSE), ""))</f>
        <v>27</v>
      </c>
      <c r="T137" s="172">
        <f>IF(ISBLANK(A137), "", IFERROR(VLOOKUP(A137, STOCKS!A:W, 19, FALSE), ""))</f>
        <v>2610</v>
      </c>
      <c r="U137" s="172">
        <f>IF(ISBLANK(A137), "", IFERROR(VLOOKUP(A137, STOCKS!A:W, 20, FALSE), ""))</f>
        <v>41.66</v>
      </c>
      <c r="V137" s="178">
        <f>IF(ISBLANK(A137), "", IFERROR(VLOOKUP(A137, STOCKS!A:W, 21, FALSE), ""))</f>
        <v>46132</v>
      </c>
      <c r="W137" s="174" t="str">
        <f>IF(ISBLANK(A137), "", IFERROR(VLOOKUP(A137, STOCKS!A:W, 22, FALSE), ""))</f>
        <v/>
      </c>
      <c r="X137" s="175"/>
      <c r="Y137" s="175"/>
      <c r="Z137" s="175"/>
      <c r="AA137" s="175"/>
      <c r="AB137" s="143"/>
    </row>
    <row r="138" outlineLevel="1">
      <c r="A138" s="140" t="s">
        <v>3497</v>
      </c>
      <c r="B138" s="172" t="str">
        <f>IF(ISBLANK(A138), "", IFERROR(VLOOKUP(A138, STOCKS!A:W, 2, FALSE), ""))</f>
        <v>晶豪科</v>
      </c>
      <c r="C138" s="172" t="str">
        <f>IF(ISBLANK(A138), "", IFERROR(VLOOKUP(A138, STOCKS!A:W, 3, FALSE), ""))</f>
        <v>半導體業</v>
      </c>
      <c r="D138" s="172" t="str">
        <f>IF(ISBLANK(A138), "", IFERROR(VLOOKUP(A138, category!A:C, 3, FALSE), ""))</f>
        <v>DIMM/DRAM</v>
      </c>
      <c r="E138" s="172">
        <f>IF(ISBLANK(A138), "", IFERROR(VLOOKUP(A138, STOCKS!A:W, 4, FALSE), ""))</f>
        <v>150.5</v>
      </c>
      <c r="F138" s="172">
        <f>IF(ISBLANK(A138), "", IFERROR(VLOOKUP(A138, STOCKS!A:W, 5, FALSE), ""))</f>
        <v>-2.5</v>
      </c>
      <c r="G138" s="172">
        <f>IF(ISBLANK(A138), "", IFERROR(VLOOKUP(A138, STOCKS!A:W, 6, FALSE), ""))</f>
        <v>-1.63</v>
      </c>
      <c r="H138" s="172" t="str">
        <f>IF(ISBLANK(A138), "", IFERROR(VLOOKUP(A138, STOCKS!A:W, 7, FALSE), ""))</f>
        <v>'+-+--</v>
      </c>
      <c r="I138" s="172">
        <f>IF(ISBLANK(A138), "", IFERROR(VLOOKUP(A138, STOCKS!A:W, 8, FALSE), ""))</f>
        <v>-5.71</v>
      </c>
      <c r="J138" s="172">
        <f>IF(ISBLANK(A138), "", IFERROR(VLOOKUP(A138, STOCKS!A:W, 9, FALSE), ""))</f>
        <v>1</v>
      </c>
      <c r="K138" s="172">
        <f>IF(ISBLANK(A138), "", IFERROR(VLOOKUP(A138, STOCKS!A:W, 10, FALSE), ""))</f>
        <v>11312</v>
      </c>
      <c r="L138" s="172">
        <f>IF(ISBLANK(A138), "", IFERROR(VLOOKUP(A138, STOCKS!A:W, 11, FALSE), ""))</f>
        <v>3.79</v>
      </c>
      <c r="M138" s="172">
        <f>IF(ISBLANK(A138), "", IFERROR(VLOOKUP(A138, STOCKS!A:W, 12, FALSE), ""))</f>
        <v>155.4</v>
      </c>
      <c r="N138" s="172">
        <f>IF(ISBLANK(A138), "", IFERROR(VLOOKUP(A138, STOCKS!A:W, 13, FALSE), ""))</f>
        <v>156.5</v>
      </c>
      <c r="O138" s="172">
        <f>IF(ISBLANK(A138), "", IFERROR(VLOOKUP(A138, STOCKS!A:W, 14, FALSE), ""))</f>
        <v>162.2</v>
      </c>
      <c r="P138" s="172">
        <f>IF(ISBLANK(A138), "", IFERROR(VLOOKUP(A138, STOCKS!A:W, 15, FALSE), ""))</f>
        <v>2289</v>
      </c>
      <c r="Q138" s="172" t="str">
        <f>IF(ISBLANK(A138), "", IFERROR(VLOOKUP(A138, STOCKS!A:W, 16, FALSE), ""))</f>
        <v>'--+-+</v>
      </c>
      <c r="R138" s="172">
        <f>IF(ISBLANK(A138), "", IFERROR(VLOOKUP(A138, STOCKS!A:W, 17, FALSE), ""))</f>
        <v>34</v>
      </c>
      <c r="S138" s="172">
        <f>IF(ISBLANK(A138), "", IFERROR(VLOOKUP(A138, STOCKS!A:W, 18, FALSE), ""))</f>
        <v>-41</v>
      </c>
      <c r="T138" s="172">
        <f>IF(ISBLANK(A138), "", IFERROR(VLOOKUP(A138, STOCKS!A:W, 19, FALSE), ""))</f>
        <v>5471</v>
      </c>
      <c r="U138" s="172">
        <f>IF(ISBLANK(A138), "", IFERROR(VLOOKUP(A138, STOCKS!A:W, 20, FALSE), ""))</f>
        <v>48.36</v>
      </c>
      <c r="V138" s="178">
        <f>IF(ISBLANK(A138), "", IFERROR(VLOOKUP(A138, STOCKS!A:W, 21, FALSE), ""))</f>
        <v>46132</v>
      </c>
      <c r="W138" s="174" t="str">
        <f>IF(ISBLANK(A138), "", IFERROR(VLOOKUP(A138, STOCKS!A:W, 22, FALSE), ""))</f>
        <v/>
      </c>
      <c r="X138" s="175"/>
      <c r="Y138" s="175"/>
      <c r="Z138" s="175"/>
      <c r="AA138" s="175"/>
      <c r="AB138" s="143"/>
    </row>
    <row r="139" outlineLevel="1">
      <c r="A139" s="140" t="s">
        <v>4119</v>
      </c>
      <c r="B139" s="172" t="str">
        <f>IF(ISBLANK(A139), "", IFERROR(VLOOKUP(A139, STOCKS!A:W, 2, FALSE), ""))</f>
        <v>威剛</v>
      </c>
      <c r="C139" s="172" t="str">
        <f>IF(ISBLANK(A139), "", IFERROR(VLOOKUP(A139, STOCKS!A:W, 3, FALSE), ""))</f>
        <v>半導體業</v>
      </c>
      <c r="D139" s="172" t="str">
        <f>IF(ISBLANK(A139), "", IFERROR(VLOOKUP(A139, category!A:C, 3, FALSE), ""))</f>
        <v>DIMM/DRAM</v>
      </c>
      <c r="E139" s="172">
        <f>IF(ISBLANK(A139), "", IFERROR(VLOOKUP(A139, STOCKS!A:W, 4, FALSE), ""))</f>
        <v>358</v>
      </c>
      <c r="F139" s="172">
        <f>IF(ISBLANK(A139), "", IFERROR(VLOOKUP(A139, STOCKS!A:W, 5, FALSE), ""))</f>
        <v>-10.5</v>
      </c>
      <c r="G139" s="172">
        <f>IF(ISBLANK(A139), "", IFERROR(VLOOKUP(A139, STOCKS!A:W, 6, FALSE), ""))</f>
        <v>-2.85</v>
      </c>
      <c r="H139" s="172" t="str">
        <f>IF(ISBLANK(A139), "", IFERROR(VLOOKUP(A139, STOCKS!A:W, 7, FALSE), ""))</f>
        <v>'+--+-</v>
      </c>
      <c r="I139" s="172">
        <f>IF(ISBLANK(A139), "", IFERROR(VLOOKUP(A139, STOCKS!A:W, 8, FALSE), ""))</f>
        <v>-1.92</v>
      </c>
      <c r="J139" s="172">
        <f>IF(ISBLANK(A139), "", IFERROR(VLOOKUP(A139, STOCKS!A:W, 9, FALSE), ""))</f>
        <v>1</v>
      </c>
      <c r="K139" s="172">
        <f>IF(ISBLANK(A139), "", IFERROR(VLOOKUP(A139, STOCKS!A:W, 10, FALSE), ""))</f>
        <v>23519</v>
      </c>
      <c r="L139" s="172">
        <f>IF(ISBLANK(A139), "", IFERROR(VLOOKUP(A139, STOCKS!A:W, 11, FALSE), ""))</f>
        <v>7.2</v>
      </c>
      <c r="M139" s="172">
        <f>IF(ISBLANK(A139), "", IFERROR(VLOOKUP(A139, STOCKS!A:W, 12, FALSE), ""))</f>
        <v>366.3</v>
      </c>
      <c r="N139" s="172">
        <f>IF(ISBLANK(A139), "", IFERROR(VLOOKUP(A139, STOCKS!A:W, 13, FALSE), ""))</f>
        <v>368.7</v>
      </c>
      <c r="O139" s="172">
        <f>IF(ISBLANK(A139), "", IFERROR(VLOOKUP(A139, STOCKS!A:W, 14, FALSE), ""))</f>
        <v>377.23</v>
      </c>
      <c r="P139" s="172">
        <f>IF(ISBLANK(A139), "", IFERROR(VLOOKUP(A139, STOCKS!A:W, 15, FALSE), ""))</f>
        <v>-4159</v>
      </c>
      <c r="Q139" s="172" t="str">
        <f>IF(ISBLANK(A139), "", IFERROR(VLOOKUP(A139, STOCKS!A:W, 16, FALSE), ""))</f>
        <v>'+--+-</v>
      </c>
      <c r="R139" s="172">
        <f>IF(ISBLANK(A139), "", IFERROR(VLOOKUP(A139, STOCKS!A:W, 17, FALSE), ""))</f>
        <v>-118</v>
      </c>
      <c r="S139" s="172">
        <f>IF(ISBLANK(A139), "", IFERROR(VLOOKUP(A139, STOCKS!A:W, 18, FALSE), ""))</f>
        <v>-310</v>
      </c>
      <c r="T139" s="172">
        <f>IF(ISBLANK(A139), "", IFERROR(VLOOKUP(A139, STOCKS!A:W, 19, FALSE), ""))</f>
        <v>12130</v>
      </c>
      <c r="U139" s="172">
        <f>IF(ISBLANK(A139), "", IFERROR(VLOOKUP(A139, STOCKS!A:W, 20, FALSE), ""))</f>
        <v>51.58</v>
      </c>
      <c r="V139" s="178">
        <f>IF(ISBLANK(A139), "", IFERROR(VLOOKUP(A139, STOCKS!A:W, 21, FALSE), ""))</f>
        <v>46132</v>
      </c>
      <c r="W139" s="174" t="str">
        <f>IF(ISBLANK(A139), "", IFERROR(VLOOKUP(A139, STOCKS!A:W, 22, FALSE), ""))</f>
        <v>公告本公司115年第一季財務報告董事會預計召開日期
為115年4月28日</v>
      </c>
      <c r="X139" s="175"/>
      <c r="Y139" s="175"/>
      <c r="Z139" s="175"/>
      <c r="AA139" s="175"/>
      <c r="AB139" s="143"/>
    </row>
    <row r="140" outlineLevel="1">
      <c r="A140" s="140" t="s">
        <v>1569</v>
      </c>
      <c r="B140" s="172" t="str">
        <f>IF(ISBLANK(A140), "", IFERROR(VLOOKUP(A140, STOCKS!A:W, 2, FALSE), ""))</f>
        <v>十銓</v>
      </c>
      <c r="C140" s="172" t="str">
        <f>IF(ISBLANK(A140), "", IFERROR(VLOOKUP(A140, STOCKS!A:W, 3, FALSE), ""))</f>
        <v>半導體業</v>
      </c>
      <c r="D140" s="172" t="str">
        <f>IF(ISBLANK(A140), "", IFERROR(VLOOKUP(A140, category!A:C, 3, FALSE), ""))</f>
        <v>DIMM</v>
      </c>
      <c r="E140" s="172">
        <f>IF(ISBLANK(A140), "", IFERROR(VLOOKUP(A140, STOCKS!A:W, 4, FALSE), ""))</f>
        <v>217</v>
      </c>
      <c r="F140" s="172">
        <f>IF(ISBLANK(A140), "", IFERROR(VLOOKUP(A140, STOCKS!A:W, 5, FALSE), ""))</f>
        <v>-2.5</v>
      </c>
      <c r="G140" s="172">
        <f>IF(ISBLANK(A140), "", IFERROR(VLOOKUP(A140, STOCKS!A:W, 6, FALSE), ""))</f>
        <v>-1.14</v>
      </c>
      <c r="H140" s="172" t="str">
        <f>IF(ISBLANK(A140), "", IFERROR(VLOOKUP(A140, STOCKS!A:W, 7, FALSE), ""))</f>
        <v>'+--+-</v>
      </c>
      <c r="I140" s="172">
        <f>IF(ISBLANK(A140), "", IFERROR(VLOOKUP(A140, STOCKS!A:W, 8, FALSE), ""))</f>
        <v>-1.06</v>
      </c>
      <c r="J140" s="172">
        <f>IF(ISBLANK(A140), "", IFERROR(VLOOKUP(A140, STOCKS!A:W, 9, FALSE), ""))</f>
        <v>0</v>
      </c>
      <c r="K140" s="172">
        <f>IF(ISBLANK(A140), "", IFERROR(VLOOKUP(A140, STOCKS!A:W, 10, FALSE), ""))</f>
        <v>5524</v>
      </c>
      <c r="L140" s="172">
        <f>IF(ISBLANK(A140), "", IFERROR(VLOOKUP(A140, STOCKS!A:W, 11, FALSE), ""))</f>
        <v>6.5</v>
      </c>
      <c r="M140" s="172">
        <f>IF(ISBLANK(A140), "", IFERROR(VLOOKUP(A140, STOCKS!A:W, 12, FALSE), ""))</f>
        <v>217.3</v>
      </c>
      <c r="N140" s="172">
        <f>IF(ISBLANK(A140), "", IFERROR(VLOOKUP(A140, STOCKS!A:W, 13, FALSE), ""))</f>
        <v>218.25</v>
      </c>
      <c r="O140" s="172">
        <f>IF(ISBLANK(A140), "", IFERROR(VLOOKUP(A140, STOCKS!A:W, 14, FALSE), ""))</f>
        <v>225.25</v>
      </c>
      <c r="P140" s="172">
        <f>IF(ISBLANK(A140), "", IFERROR(VLOOKUP(A140, STOCKS!A:W, 15, FALSE), ""))</f>
        <v>-369</v>
      </c>
      <c r="Q140" s="172" t="str">
        <f>IF(ISBLANK(A140), "", IFERROR(VLOOKUP(A140, STOCKS!A:W, 16, FALSE), ""))</f>
        <v>'+-++-</v>
      </c>
      <c r="R140" s="172">
        <f>IF(ISBLANK(A140), "", IFERROR(VLOOKUP(A140, STOCKS!A:W, 17, FALSE), ""))</f>
        <v>-55</v>
      </c>
      <c r="S140" s="172">
        <f>IF(ISBLANK(A140), "", IFERROR(VLOOKUP(A140, STOCKS!A:W, 18, FALSE), ""))</f>
        <v>-5</v>
      </c>
      <c r="T140" s="172">
        <f>IF(ISBLANK(A140), "", IFERROR(VLOOKUP(A140, STOCKS!A:W, 19, FALSE), ""))</f>
        <v>3099</v>
      </c>
      <c r="U140" s="172">
        <f>IF(ISBLANK(A140), "", IFERROR(VLOOKUP(A140, STOCKS!A:W, 20, FALSE), ""))</f>
        <v>56.1</v>
      </c>
      <c r="V140" s="178">
        <f>IF(ISBLANK(A140), "", IFERROR(VLOOKUP(A140, STOCKS!A:W, 21, FALSE), ""))</f>
        <v>46132</v>
      </c>
      <c r="W140" s="174" t="str">
        <f>IF(ISBLANK(A140), "", IFERROR(VLOOKUP(A140, STOCKS!A:W, 22, FALSE), ""))</f>
        <v>公告115年第一季財務報告董事會召開日期為115年4月28日</v>
      </c>
      <c r="X140" s="175"/>
      <c r="Y140" s="175"/>
      <c r="Z140" s="175"/>
      <c r="AA140" s="175"/>
      <c r="AB140" s="143"/>
    </row>
    <row r="141" outlineLevel="1">
      <c r="A141" s="140" t="s">
        <v>3156</v>
      </c>
      <c r="B141" s="172" t="str">
        <f>IF(ISBLANK(A141), "", IFERROR(VLOOKUP(A141, STOCKS!A:W, 2, FALSE), ""))</f>
        <v>廣穎</v>
      </c>
      <c r="C141" s="172" t="str">
        <f>IF(ISBLANK(A141), "", IFERROR(VLOOKUP(A141, STOCKS!A:W, 3, FALSE), ""))</f>
        <v>半導體業</v>
      </c>
      <c r="D141" s="172" t="str">
        <f>IF(ISBLANK(A141), "", IFERROR(VLOOKUP(A141, category!A:C, 3, FALSE), ""))</f>
        <v>DIMM</v>
      </c>
      <c r="E141" s="172">
        <f>IF(ISBLANK(A141), "", IFERROR(VLOOKUP(A141, STOCKS!A:W, 4, FALSE), ""))</f>
        <v>79.4</v>
      </c>
      <c r="F141" s="172">
        <f>IF(ISBLANK(A141), "", IFERROR(VLOOKUP(A141, STOCKS!A:W, 5, FALSE), ""))</f>
        <v>1.8</v>
      </c>
      <c r="G141" s="172">
        <f>IF(ISBLANK(A141), "", IFERROR(VLOOKUP(A141, STOCKS!A:W, 6, FALSE), ""))</f>
        <v>2.32</v>
      </c>
      <c r="H141" s="172" t="str">
        <f>IF(ISBLANK(A141), "", IFERROR(VLOOKUP(A141, STOCKS!A:W, 7, FALSE), ""))</f>
        <v>'---++</v>
      </c>
      <c r="I141" s="172">
        <f>IF(ISBLANK(A141), "", IFERROR(VLOOKUP(A141, STOCKS!A:W, 8, FALSE), ""))</f>
        <v>1.23</v>
      </c>
      <c r="J141" s="172">
        <f>IF(ISBLANK(A141), "", IFERROR(VLOOKUP(A141, STOCKS!A:W, 9, FALSE), ""))</f>
        <v>4</v>
      </c>
      <c r="K141" s="172">
        <f>IF(ISBLANK(A141), "", IFERROR(VLOOKUP(A141, STOCKS!A:W, 10, FALSE), ""))</f>
        <v>4366</v>
      </c>
      <c r="L141" s="172">
        <f>IF(ISBLANK(A141), "", IFERROR(VLOOKUP(A141, STOCKS!A:W, 11, FALSE), ""))</f>
        <v>6.68</v>
      </c>
      <c r="M141" s="172">
        <f>IF(ISBLANK(A141), "", IFERROR(VLOOKUP(A141, STOCKS!A:W, 12, FALSE), ""))</f>
        <v>78.34</v>
      </c>
      <c r="N141" s="172">
        <f>IF(ISBLANK(A141), "", IFERROR(VLOOKUP(A141, STOCKS!A:W, 13, FALSE), ""))</f>
        <v>76.66</v>
      </c>
      <c r="O141" s="172">
        <f>IF(ISBLANK(A141), "", IFERROR(VLOOKUP(A141, STOCKS!A:W, 14, FALSE), ""))</f>
        <v>73.38</v>
      </c>
      <c r="P141" s="172">
        <f>IF(ISBLANK(A141), "", IFERROR(VLOOKUP(A141, STOCKS!A:W, 15, FALSE), ""))</f>
        <v>186</v>
      </c>
      <c r="Q141" s="172" t="str">
        <f>IF(ISBLANK(A141), "", IFERROR(VLOOKUP(A141, STOCKS!A:W, 16, FALSE), ""))</f>
        <v>'-++-+</v>
      </c>
      <c r="R141" s="172">
        <f>IF(ISBLANK(A141), "", IFERROR(VLOOKUP(A141, STOCKS!A:W, 17, FALSE), ""))</f>
        <v>0</v>
      </c>
      <c r="S141" s="172">
        <f>IF(ISBLANK(A141), "", IFERROR(VLOOKUP(A141, STOCKS!A:W, 18, FALSE), ""))</f>
        <v>-10</v>
      </c>
      <c r="T141" s="172">
        <f>IF(ISBLANK(A141), "", IFERROR(VLOOKUP(A141, STOCKS!A:W, 19, FALSE), ""))</f>
        <v>2126</v>
      </c>
      <c r="U141" s="172">
        <f>IF(ISBLANK(A141), "", IFERROR(VLOOKUP(A141, STOCKS!A:W, 20, FALSE), ""))</f>
        <v>48.69</v>
      </c>
      <c r="V141" s="178">
        <f>IF(ISBLANK(A141), "", IFERROR(VLOOKUP(A141, STOCKS!A:W, 21, FALSE), ""))</f>
        <v>46132</v>
      </c>
      <c r="W141" s="174" t="str">
        <f>IF(ISBLANK(A141), "", IFERROR(VLOOKUP(A141, STOCKS!A:W, 22, FALSE), ""))</f>
        <v/>
      </c>
      <c r="X141" s="175"/>
      <c r="Y141" s="175"/>
      <c r="Z141" s="175"/>
      <c r="AA141" s="175"/>
      <c r="AB141" s="143"/>
    </row>
    <row r="142" outlineLevel="1">
      <c r="A142" s="140" t="s">
        <v>3084</v>
      </c>
      <c r="B142" s="172" t="str">
        <f>IF(ISBLANK(A142), "", IFERROR(VLOOKUP(A142, STOCKS!A:W, 2, FALSE), ""))</f>
        <v>力成</v>
      </c>
      <c r="C142" s="172" t="str">
        <f>IF(ISBLANK(A142), "", IFERROR(VLOOKUP(A142, STOCKS!A:W, 3, FALSE), ""))</f>
        <v>半導體業</v>
      </c>
      <c r="D142" s="172" t="str">
        <f>IF(ISBLANK(A142), "", IFERROR(VLOOKUP(A142, category!A:C, 3, FALSE), ""))</f>
        <v>DIMM/封測</v>
      </c>
      <c r="E142" s="172">
        <f>IF(ISBLANK(A142), "", IFERROR(VLOOKUP(A142, STOCKS!A:W, 4, FALSE), ""))</f>
        <v>208</v>
      </c>
      <c r="F142" s="172">
        <f>IF(ISBLANK(A142), "", IFERROR(VLOOKUP(A142, STOCKS!A:W, 5, FALSE), ""))</f>
        <v>0.5</v>
      </c>
      <c r="G142" s="172">
        <f>IF(ISBLANK(A142), "", IFERROR(VLOOKUP(A142, STOCKS!A:W, 6, FALSE), ""))</f>
        <v>0.24</v>
      </c>
      <c r="H142" s="172" t="str">
        <f>IF(ISBLANK(A142), "", IFERROR(VLOOKUP(A142, STOCKS!A:W, 7, FALSE), ""))</f>
        <v>'--+-+</v>
      </c>
      <c r="I142" s="172">
        <f>IF(ISBLANK(A142), "", IFERROR(VLOOKUP(A142, STOCKS!A:W, 8, FALSE), ""))</f>
        <v>-4.83</v>
      </c>
      <c r="J142" s="172">
        <f>IF(ISBLANK(A142), "", IFERROR(VLOOKUP(A142, STOCKS!A:W, 9, FALSE), ""))</f>
        <v>1</v>
      </c>
      <c r="K142" s="172">
        <f>IF(ISBLANK(A142), "", IFERROR(VLOOKUP(A142, STOCKS!A:W, 10, FALSE), ""))</f>
        <v>9838</v>
      </c>
      <c r="L142" s="172">
        <f>IF(ISBLANK(A142), "", IFERROR(VLOOKUP(A142, STOCKS!A:W, 11, FALSE), ""))</f>
        <v>1.3</v>
      </c>
      <c r="M142" s="172">
        <f>IF(ISBLANK(A142), "", IFERROR(VLOOKUP(A142, STOCKS!A:W, 12, FALSE), ""))</f>
        <v>211.1</v>
      </c>
      <c r="N142" s="172">
        <f>IF(ISBLANK(A142), "", IFERROR(VLOOKUP(A142, STOCKS!A:W, 13, FALSE), ""))</f>
        <v>210.1</v>
      </c>
      <c r="O142" s="172">
        <f>IF(ISBLANK(A142), "", IFERROR(VLOOKUP(A142, STOCKS!A:W, 14, FALSE), ""))</f>
        <v>203.18</v>
      </c>
      <c r="P142" s="172">
        <f>IF(ISBLANK(A142), "", IFERROR(VLOOKUP(A142, STOCKS!A:W, 15, FALSE), ""))</f>
        <v>-189</v>
      </c>
      <c r="Q142" s="172" t="str">
        <f>IF(ISBLANK(A142), "", IFERROR(VLOOKUP(A142, STOCKS!A:W, 16, FALSE), ""))</f>
        <v>'-----</v>
      </c>
      <c r="R142" s="172">
        <f>IF(ISBLANK(A142), "", IFERROR(VLOOKUP(A142, STOCKS!A:W, 17, FALSE), ""))</f>
        <v>-1995</v>
      </c>
      <c r="S142" s="172">
        <f>IF(ISBLANK(A142), "", IFERROR(VLOOKUP(A142, STOCKS!A:W, 18, FALSE), ""))</f>
        <v>102</v>
      </c>
      <c r="T142" s="172">
        <f>IF(ISBLANK(A142), "", IFERROR(VLOOKUP(A142, STOCKS!A:W, 19, FALSE), ""))</f>
        <v>2743</v>
      </c>
      <c r="U142" s="172">
        <f>IF(ISBLANK(A142), "", IFERROR(VLOOKUP(A142, STOCKS!A:W, 20, FALSE), ""))</f>
        <v>27.88</v>
      </c>
      <c r="V142" s="178">
        <f>IF(ISBLANK(A142), "", IFERROR(VLOOKUP(A142, STOCKS!A:W, 21, FALSE), ""))</f>
        <v>46132</v>
      </c>
      <c r="W142" s="174" t="str">
        <f>IF(ISBLANK(A142), "", IFERROR(VLOOKUP(A142, STOCKS!A:W, 22, FALSE), ""))</f>
        <v/>
      </c>
      <c r="X142" s="175"/>
      <c r="Y142" s="175"/>
      <c r="Z142" s="175"/>
      <c r="AA142" s="175"/>
      <c r="AB142" s="143"/>
    </row>
    <row r="143" outlineLevel="1">
      <c r="A143" s="140" t="s">
        <v>1904</v>
      </c>
      <c r="B143" s="172" t="str">
        <f>IF(ISBLANK(A143), "", IFERROR(VLOOKUP(A143, STOCKS!A:W, 2, FALSE), ""))</f>
        <v>品安</v>
      </c>
      <c r="C143" s="172" t="str">
        <f>IF(ISBLANK(A143), "", IFERROR(VLOOKUP(A143, STOCKS!A:W, 3, FALSE), ""))</f>
        <v>半導體業</v>
      </c>
      <c r="D143" s="172" t="str">
        <f>IF(ISBLANK(A143), "", IFERROR(VLOOKUP(A143, category!A:C, 3, FALSE), ""))</f>
        <v>DRAM</v>
      </c>
      <c r="E143" s="172">
        <f>IF(ISBLANK(A143), "", IFERROR(VLOOKUP(A143, STOCKS!A:W, 4, FALSE), ""))</f>
        <v>50.1</v>
      </c>
      <c r="F143" s="172">
        <f>IF(ISBLANK(A143), "", IFERROR(VLOOKUP(A143, STOCKS!A:W, 5, FALSE), ""))</f>
        <v>-0.5</v>
      </c>
      <c r="G143" s="172">
        <f>IF(ISBLANK(A143), "", IFERROR(VLOOKUP(A143, STOCKS!A:W, 6, FALSE), ""))</f>
        <v>-0.99</v>
      </c>
      <c r="H143" s="172" t="str">
        <f>IF(ISBLANK(A143), "", IFERROR(VLOOKUP(A143, STOCKS!A:W, 7, FALSE), ""))</f>
        <v>'+--+-</v>
      </c>
      <c r="I143" s="172">
        <f>IF(ISBLANK(A143), "", IFERROR(VLOOKUP(A143, STOCKS!A:W, 8, FALSE), ""))</f>
        <v>-0.57</v>
      </c>
      <c r="J143" s="172">
        <f>IF(ISBLANK(A143), "", IFERROR(VLOOKUP(A143, STOCKS!A:W, 9, FALSE), ""))</f>
        <v>0</v>
      </c>
      <c r="K143" s="172">
        <f>IF(ISBLANK(A143), "", IFERROR(VLOOKUP(A143, STOCKS!A:W, 10, FALSE), ""))</f>
        <v>1573</v>
      </c>
      <c r="L143" s="172">
        <f>IF(ISBLANK(A143), "", IFERROR(VLOOKUP(A143, STOCKS!A:W, 11, FALSE), ""))</f>
        <v>2.58</v>
      </c>
      <c r="M143" s="172">
        <f>IF(ISBLANK(A143), "", IFERROR(VLOOKUP(A143, STOCKS!A:W, 12, FALSE), ""))</f>
        <v>50.52</v>
      </c>
      <c r="N143" s="172">
        <f>IF(ISBLANK(A143), "", IFERROR(VLOOKUP(A143, STOCKS!A:W, 13, FALSE), ""))</f>
        <v>50.22</v>
      </c>
      <c r="O143" s="172">
        <f>IF(ISBLANK(A143), "", IFERROR(VLOOKUP(A143, STOCKS!A:W, 14, FALSE), ""))</f>
        <v>51.45</v>
      </c>
      <c r="P143" s="172">
        <f>IF(ISBLANK(A143), "", IFERROR(VLOOKUP(A143, STOCKS!A:W, 15, FALSE), ""))</f>
        <v>-123</v>
      </c>
      <c r="Q143" s="172" t="str">
        <f>IF(ISBLANK(A143), "", IFERROR(VLOOKUP(A143, STOCKS!A:W, 16, FALSE), ""))</f>
        <v>'--++-</v>
      </c>
      <c r="R143" s="172">
        <f>IF(ISBLANK(A143), "", IFERROR(VLOOKUP(A143, STOCKS!A:W, 17, FALSE), ""))</f>
        <v>0</v>
      </c>
      <c r="S143" s="172">
        <f>IF(ISBLANK(A143), "", IFERROR(VLOOKUP(A143, STOCKS!A:W, 18, FALSE), ""))</f>
        <v>0</v>
      </c>
      <c r="T143" s="172">
        <f>IF(ISBLANK(A143), "", IFERROR(VLOOKUP(A143, STOCKS!A:W, 19, FALSE), ""))</f>
        <v>653</v>
      </c>
      <c r="U143" s="172">
        <f>IF(ISBLANK(A143), "", IFERROR(VLOOKUP(A143, STOCKS!A:W, 20, FALSE), ""))</f>
        <v>41.51</v>
      </c>
      <c r="V143" s="178">
        <f>IF(ISBLANK(A143), "", IFERROR(VLOOKUP(A143, STOCKS!A:W, 21, FALSE), ""))</f>
        <v>46132</v>
      </c>
      <c r="W143" s="174" t="str">
        <f>IF(ISBLANK(A143), "", IFERROR(VLOOKUP(A143, STOCKS!A:W, 22, FALSE), ""))</f>
        <v/>
      </c>
      <c r="X143" s="175"/>
      <c r="Y143" s="175"/>
      <c r="Z143" s="175"/>
      <c r="AA143" s="175"/>
      <c r="AB143" s="143"/>
    </row>
    <row r="144" outlineLevel="1">
      <c r="A144" s="140" t="s">
        <v>1047</v>
      </c>
      <c r="B144" s="172" t="str">
        <f>IF(ISBLANK(A144), "", IFERROR(VLOOKUP(A144, STOCKS!A:W, 2, FALSE), ""))</f>
        <v>宇瞻</v>
      </c>
      <c r="C144" s="172" t="str">
        <f>IF(ISBLANK(A144), "", IFERROR(VLOOKUP(A144, STOCKS!A:W, 3, FALSE), ""))</f>
        <v>半導體業</v>
      </c>
      <c r="D144" s="172" t="str">
        <f>IF(ISBLANK(A144), "", IFERROR(VLOOKUP(A144, category!A:C, 3, FALSE), ""))</f>
        <v>DIMM</v>
      </c>
      <c r="E144" s="172">
        <f>IF(ISBLANK(A144), "", IFERROR(VLOOKUP(A144, STOCKS!A:W, 4, FALSE), ""))</f>
        <v>197</v>
      </c>
      <c r="F144" s="172">
        <f>IF(ISBLANK(A144), "", IFERROR(VLOOKUP(A144, STOCKS!A:W, 5, FALSE), ""))</f>
        <v>17.5</v>
      </c>
      <c r="G144" s="172">
        <f>IF(ISBLANK(A144), "", IFERROR(VLOOKUP(A144, STOCKS!A:W, 6, FALSE), ""))</f>
        <v>9.75</v>
      </c>
      <c r="H144" s="172" t="str">
        <f>IF(ISBLANK(A144), "", IFERROR(VLOOKUP(A144, STOCKS!A:W, 7, FALSE), ""))</f>
        <v>'+-+++</v>
      </c>
      <c r="I144" s="172">
        <f>IF(ISBLANK(A144), "", IFERROR(VLOOKUP(A144, STOCKS!A:W, 8, FALSE), ""))</f>
        <v>24.29</v>
      </c>
      <c r="J144" s="172">
        <f>IF(ISBLANK(A144), "", IFERROR(VLOOKUP(A144, STOCKS!A:W, 9, FALSE), ""))</f>
        <v>4</v>
      </c>
      <c r="K144" s="172">
        <f>IF(ISBLANK(A144), "", IFERROR(VLOOKUP(A144, STOCKS!A:W, 10, FALSE), ""))</f>
        <v>2689</v>
      </c>
      <c r="L144" s="172">
        <f>IF(ISBLANK(A144), "", IFERROR(VLOOKUP(A144, STOCKS!A:W, 11, FALSE), ""))</f>
        <v>2.1</v>
      </c>
      <c r="M144" s="172">
        <f>IF(ISBLANK(A144), "", IFERROR(VLOOKUP(A144, STOCKS!A:W, 12, FALSE), ""))</f>
        <v>171.8</v>
      </c>
      <c r="N144" s="172">
        <f>IF(ISBLANK(A144), "", IFERROR(VLOOKUP(A144, STOCKS!A:W, 13, FALSE), ""))</f>
        <v>163.1</v>
      </c>
      <c r="O144" s="172">
        <f>IF(ISBLANK(A144), "", IFERROR(VLOOKUP(A144, STOCKS!A:W, 14, FALSE), ""))</f>
        <v>157.75</v>
      </c>
      <c r="P144" s="172">
        <f>IF(ISBLANK(A144), "", IFERROR(VLOOKUP(A144, STOCKS!A:W, 15, FALSE), ""))</f>
        <v>-138</v>
      </c>
      <c r="Q144" s="172" t="str">
        <f>IF(ISBLANK(A144), "", IFERROR(VLOOKUP(A144, STOCKS!A:W, 16, FALSE), ""))</f>
        <v>'+--+-</v>
      </c>
      <c r="R144" s="172">
        <f>IF(ISBLANK(A144), "", IFERROR(VLOOKUP(A144, STOCKS!A:W, 17, FALSE), ""))</f>
        <v>-16</v>
      </c>
      <c r="S144" s="172">
        <f>IF(ISBLANK(A144), "", IFERROR(VLOOKUP(A144, STOCKS!A:W, 18, FALSE), ""))</f>
        <v>293</v>
      </c>
      <c r="T144" s="172">
        <f>IF(ISBLANK(A144), "", IFERROR(VLOOKUP(A144, STOCKS!A:W, 19, FALSE), ""))</f>
        <v>411</v>
      </c>
      <c r="U144" s="172">
        <f>IF(ISBLANK(A144), "", IFERROR(VLOOKUP(A144, STOCKS!A:W, 20, FALSE), ""))</f>
        <v>15.28</v>
      </c>
      <c r="V144" s="178">
        <f>IF(ISBLANK(A144), "", IFERROR(VLOOKUP(A144, STOCKS!A:W, 21, FALSE), ""))</f>
        <v>46132</v>
      </c>
      <c r="W144" s="174" t="str">
        <f>IF(ISBLANK(A144), "", IFERROR(VLOOKUP(A144, STOCKS!A:W, 22, FALSE), ""))</f>
        <v/>
      </c>
      <c r="X144" s="175"/>
      <c r="Y144" s="175"/>
      <c r="Z144" s="175"/>
      <c r="AA144" s="175"/>
      <c r="AB144" s="143"/>
    </row>
    <row r="145" outlineLevel="1">
      <c r="A145" s="140" t="s">
        <v>3782</v>
      </c>
      <c r="B145" s="172" t="str">
        <f>IF(ISBLANK(A145), "", IFERROR(VLOOKUP(A145, STOCKS!A:W, 2, FALSE), ""))</f>
        <v>商丞</v>
      </c>
      <c r="C145" s="172" t="str">
        <f>IF(ISBLANK(A145), "", IFERROR(VLOOKUP(A145, STOCKS!A:W, 3, FALSE), ""))</f>
        <v>半導體業</v>
      </c>
      <c r="D145" s="172" t="str">
        <f>IF(ISBLANK(A145), "", IFERROR(VLOOKUP(A145, category!A:C, 3, FALSE), ""))</f>
        <v>DIMM</v>
      </c>
      <c r="E145" s="172">
        <f>IF(ISBLANK(A145), "", IFERROR(VLOOKUP(A145, STOCKS!A:W, 4, FALSE), ""))</f>
        <v>7.51</v>
      </c>
      <c r="F145" s="172">
        <f>IF(ISBLANK(A145), "", IFERROR(VLOOKUP(A145, STOCKS!A:W, 5, FALSE), ""))</f>
        <v>-0.15</v>
      </c>
      <c r="G145" s="172">
        <f>IF(ISBLANK(A145), "", IFERROR(VLOOKUP(A145, STOCKS!A:W, 6, FALSE), ""))</f>
        <v>-1.96</v>
      </c>
      <c r="H145" s="172" t="str">
        <f>IF(ISBLANK(A145), "", IFERROR(VLOOKUP(A145, STOCKS!A:W, 7, FALSE), ""))</f>
        <v>'+-++-</v>
      </c>
      <c r="I145" s="172">
        <f>IF(ISBLANK(A145), "", IFERROR(VLOOKUP(A145, STOCKS!A:W, 8, FALSE), ""))</f>
        <v>0.17</v>
      </c>
      <c r="J145" s="172">
        <f>IF(ISBLANK(A145), "", IFERROR(VLOOKUP(A145, STOCKS!A:W, 9, FALSE), ""))</f>
        <v>0</v>
      </c>
      <c r="K145" s="172">
        <f>IF(ISBLANK(A145), "", IFERROR(VLOOKUP(A145, STOCKS!A:W, 10, FALSE), ""))</f>
        <v>257</v>
      </c>
      <c r="L145" s="172">
        <f>IF(ISBLANK(A145), "", IFERROR(VLOOKUP(A145, STOCKS!A:W, 11, FALSE), ""))</f>
        <v>0.28</v>
      </c>
      <c r="M145" s="172">
        <f>IF(ISBLANK(A145), "", IFERROR(VLOOKUP(A145, STOCKS!A:W, 12, FALSE), ""))</f>
        <v>7.58</v>
      </c>
      <c r="N145" s="172">
        <f>IF(ISBLANK(A145), "", IFERROR(VLOOKUP(A145, STOCKS!A:W, 13, FALSE), ""))</f>
        <v>7.59</v>
      </c>
      <c r="O145" s="172">
        <f>IF(ISBLANK(A145), "", IFERROR(VLOOKUP(A145, STOCKS!A:W, 14, FALSE), ""))</f>
        <v>7.85</v>
      </c>
      <c r="P145" s="172">
        <f>IF(ISBLANK(A145), "", IFERROR(VLOOKUP(A145, STOCKS!A:W, 15, FALSE), ""))</f>
        <v>-37</v>
      </c>
      <c r="Q145" s="172" t="str">
        <f>IF(ISBLANK(A145), "", IFERROR(VLOOKUP(A145, STOCKS!A:W, 16, FALSE), ""))</f>
        <v>'++++-</v>
      </c>
      <c r="R145" s="172">
        <f>IF(ISBLANK(A145), "", IFERROR(VLOOKUP(A145, STOCKS!A:W, 17, FALSE), ""))</f>
        <v>0</v>
      </c>
      <c r="S145" s="172">
        <f>IF(ISBLANK(A145), "", IFERROR(VLOOKUP(A145, STOCKS!A:W, 18, FALSE), ""))</f>
        <v>3</v>
      </c>
      <c r="T145" s="172">
        <f>IF(ISBLANK(A145), "", IFERROR(VLOOKUP(A145, STOCKS!A:W, 19, FALSE), ""))</f>
        <v>0</v>
      </c>
      <c r="U145" s="172">
        <f>IF(ISBLANK(A145), "", IFERROR(VLOOKUP(A145, STOCKS!A:W, 20, FALSE), ""))</f>
        <v>0</v>
      </c>
      <c r="V145" s="178">
        <f>IF(ISBLANK(A145), "", IFERROR(VLOOKUP(A145, STOCKS!A:W, 21, FALSE), ""))</f>
        <v>46132</v>
      </c>
      <c r="W145" s="174" t="str">
        <f>IF(ISBLANK(A145), "", IFERROR(VLOOKUP(A145, STOCKS!A:W, 22, FALSE), ""))</f>
        <v/>
      </c>
      <c r="X145" s="175"/>
      <c r="Y145" s="175"/>
      <c r="Z145" s="175"/>
      <c r="AA145" s="175"/>
      <c r="AB145" s="143"/>
    </row>
    <row r="146" outlineLevel="1">
      <c r="A146" s="140" t="s">
        <v>1630</v>
      </c>
      <c r="B146" s="172" t="str">
        <f>IF(ISBLANK(A146), "", IFERROR(VLOOKUP(A146, STOCKS!A:W, 2, FALSE), ""))</f>
        <v>群聯</v>
      </c>
      <c r="C146" s="172" t="str">
        <f>IF(ISBLANK(A146), "", IFERROR(VLOOKUP(A146, STOCKS!A:W, 3, FALSE), ""))</f>
        <v>半導體業</v>
      </c>
      <c r="D146" s="172" t="str">
        <f>IF(ISBLANK(A146), "", IFERROR(VLOOKUP(A146, category!A:C, 3, FALSE), ""))</f>
        <v>DIMM</v>
      </c>
      <c r="E146" s="172">
        <f>IF(ISBLANK(A146), "", IFERROR(VLOOKUP(A146, STOCKS!A:W, 4, FALSE), ""))</f>
        <v>1635</v>
      </c>
      <c r="F146" s="172">
        <f>IF(ISBLANK(A146), "", IFERROR(VLOOKUP(A146, STOCKS!A:W, 5, FALSE), ""))</f>
        <v>65</v>
      </c>
      <c r="G146" s="172">
        <f>IF(ISBLANK(A146), "", IFERROR(VLOOKUP(A146, STOCKS!A:W, 6, FALSE), ""))</f>
        <v>4.14</v>
      </c>
      <c r="H146" s="172" t="str">
        <f>IF(ISBLANK(A146), "", IFERROR(VLOOKUP(A146, STOCKS!A:W, 7, FALSE), ""))</f>
        <v>'+---+</v>
      </c>
      <c r="I146" s="172">
        <f>IF(ISBLANK(A146), "", IFERROR(VLOOKUP(A146, STOCKS!A:W, 8, FALSE), ""))</f>
        <v>-4.63</v>
      </c>
      <c r="J146" s="172">
        <f>IF(ISBLANK(A146), "", IFERROR(VLOOKUP(A146, STOCKS!A:W, 9, FALSE), ""))</f>
        <v>2</v>
      </c>
      <c r="K146" s="172">
        <f>IF(ISBLANK(A146), "", IFERROR(VLOOKUP(A146, STOCKS!A:W, 10, FALSE), ""))</f>
        <v>6500</v>
      </c>
      <c r="L146" s="172">
        <f>IF(ISBLANK(A146), "", IFERROR(VLOOKUP(A146, STOCKS!A:W, 11, FALSE), ""))</f>
        <v>2.94</v>
      </c>
      <c r="M146" s="172">
        <f>IF(ISBLANK(A146), "", IFERROR(VLOOKUP(A146, STOCKS!A:W, 12, FALSE), ""))</f>
        <v>1636</v>
      </c>
      <c r="N146" s="172">
        <f>IF(ISBLANK(A146), "", IFERROR(VLOOKUP(A146, STOCKS!A:W, 13, FALSE), ""))</f>
        <v>1647</v>
      </c>
      <c r="O146" s="172">
        <f>IF(ISBLANK(A146), "", IFERROR(VLOOKUP(A146, STOCKS!A:W, 14, FALSE), ""))</f>
        <v>1656</v>
      </c>
      <c r="P146" s="172">
        <f>IF(ISBLANK(A146), "", IFERROR(VLOOKUP(A146, STOCKS!A:W, 15, FALSE), ""))</f>
        <v>1326</v>
      </c>
      <c r="Q146" s="172" t="str">
        <f>IF(ISBLANK(A146), "", IFERROR(VLOOKUP(A146, STOCKS!A:W, 16, FALSE), ""))</f>
        <v>'---++</v>
      </c>
      <c r="R146" s="172">
        <f>IF(ISBLANK(A146), "", IFERROR(VLOOKUP(A146, STOCKS!A:W, 17, FALSE), ""))</f>
        <v>-377</v>
      </c>
      <c r="S146" s="172">
        <f>IF(ISBLANK(A146), "", IFERROR(VLOOKUP(A146, STOCKS!A:W, 18, FALSE), ""))</f>
        <v>34</v>
      </c>
      <c r="T146" s="172">
        <f>IF(ISBLANK(A146), "", IFERROR(VLOOKUP(A146, STOCKS!A:W, 19, FALSE), ""))</f>
        <v>2931</v>
      </c>
      <c r="U146" s="172">
        <f>IF(ISBLANK(A146), "", IFERROR(VLOOKUP(A146, STOCKS!A:W, 20, FALSE), ""))</f>
        <v>45.09</v>
      </c>
      <c r="V146" s="178">
        <f>IF(ISBLANK(A146), "", IFERROR(VLOOKUP(A146, STOCKS!A:W, 21, FALSE), ""))</f>
        <v>46132</v>
      </c>
      <c r="W146" s="174" t="str">
        <f>IF(ISBLANK(A146), "", IFERROR(VLOOKUP(A146, STOCKS!A:W, 22, FALSE), ""))</f>
        <v/>
      </c>
      <c r="X146" s="175"/>
      <c r="Y146" s="175"/>
      <c r="Z146" s="175"/>
      <c r="AA146" s="175"/>
      <c r="AB146" s="143"/>
    </row>
    <row r="147" collapsed="1">
      <c r="A147" s="176" t="s">
        <v>4639</v>
      </c>
      <c r="B147" s="177"/>
      <c r="C147" s="177"/>
      <c r="D147" s="177"/>
      <c r="E147" s="177"/>
      <c r="F147" s="177"/>
      <c r="G147" s="177"/>
      <c r="H147" s="177"/>
      <c r="I147" s="177"/>
      <c r="J147" s="177"/>
      <c r="K147" s="177"/>
      <c r="L147" s="177"/>
      <c r="M147" s="177"/>
      <c r="N147" s="177"/>
      <c r="O147" s="177"/>
      <c r="P147" s="177"/>
      <c r="Q147" s="177"/>
      <c r="R147" s="177"/>
      <c r="S147" s="177"/>
      <c r="T147" s="177"/>
      <c r="U147" s="177"/>
      <c r="V147" s="177"/>
      <c r="W147" s="177"/>
      <c r="X147" s="177"/>
      <c r="Y147" s="177"/>
      <c r="Z147" s="177"/>
      <c r="AA147" s="177"/>
      <c r="AB147" s="177"/>
    </row>
    <row r="148" hidden="1" outlineLevel="1">
      <c r="A148" s="140" t="s">
        <v>2187</v>
      </c>
      <c r="B148" s="172" t="str">
        <f>IF(ISBLANK(A148), "", IFERROR(VLOOKUP(A148, STOCKS!A:W, 2, FALSE), ""))</f>
        <v>台船</v>
      </c>
      <c r="C148" s="172" t="str">
        <f>IF(ISBLANK(A148), "", IFERROR(VLOOKUP(A148, STOCKS!A:W, 3, FALSE), ""))</f>
        <v>航運業</v>
      </c>
      <c r="D148" s="172" t="str">
        <f>IF(ISBLANK(A148), "", IFERROR(VLOOKUP(A148, category!A:C, 3, FALSE), ""))</f>
        <v>航運</v>
      </c>
      <c r="E148" s="172">
        <f>IF(ISBLANK(A148), "", IFERROR(VLOOKUP(A148, STOCKS!A:W, 4, FALSE), ""))</f>
        <v>20.85</v>
      </c>
      <c r="F148" s="172">
        <f>IF(ISBLANK(A148), "", IFERROR(VLOOKUP(A148, STOCKS!A:W, 5, FALSE), ""))</f>
        <v>-0.25</v>
      </c>
      <c r="G148" s="172">
        <f>IF(ISBLANK(A148), "", IFERROR(VLOOKUP(A148, STOCKS!A:W, 6, FALSE), ""))</f>
        <v>-1.18</v>
      </c>
      <c r="H148" s="172" t="str">
        <f>IF(ISBLANK(A148), "", IFERROR(VLOOKUP(A148, STOCKS!A:W, 7, FALSE), ""))</f>
        <v>'++++-</v>
      </c>
      <c r="I148" s="172">
        <f>IF(ISBLANK(A148), "", IFERROR(VLOOKUP(A148, STOCKS!A:W, 8, FALSE), ""))</f>
        <v>3.71</v>
      </c>
      <c r="J148" s="172">
        <f>IF(ISBLANK(A148), "", IFERROR(VLOOKUP(A148, STOCKS!A:W, 9, FALSE), ""))</f>
        <v>0</v>
      </c>
      <c r="K148" s="172">
        <f>IF(ISBLANK(A148), "", IFERROR(VLOOKUP(A148, STOCKS!A:W, 10, FALSE), ""))</f>
        <v>3808</v>
      </c>
      <c r="L148" s="172">
        <f>IF(ISBLANK(A148), "", IFERROR(VLOOKUP(A148, STOCKS!A:W, 11, FALSE), ""))</f>
        <v>0.3</v>
      </c>
      <c r="M148" s="172">
        <f>IF(ISBLANK(A148), "", IFERROR(VLOOKUP(A148, STOCKS!A:W, 12, FALSE), ""))</f>
        <v>20.69</v>
      </c>
      <c r="N148" s="172">
        <f>IF(ISBLANK(A148), "", IFERROR(VLOOKUP(A148, STOCKS!A:W, 13, FALSE), ""))</f>
        <v>20.55</v>
      </c>
      <c r="O148" s="172">
        <f>IF(ISBLANK(A148), "", IFERROR(VLOOKUP(A148, STOCKS!A:W, 14, FALSE), ""))</f>
        <v>20.8</v>
      </c>
      <c r="P148" s="172">
        <f>IF(ISBLANK(A148), "", IFERROR(VLOOKUP(A148, STOCKS!A:W, 15, FALSE), ""))</f>
        <v>628</v>
      </c>
      <c r="Q148" s="172" t="str">
        <f>IF(ISBLANK(A148), "", IFERROR(VLOOKUP(A148, STOCKS!A:W, 16, FALSE), ""))</f>
        <v>'+++++</v>
      </c>
      <c r="R148" s="172">
        <f>IF(ISBLANK(A148), "", IFERROR(VLOOKUP(A148, STOCKS!A:W, 17, FALSE), ""))</f>
        <v>-7</v>
      </c>
      <c r="S148" s="172">
        <f>IF(ISBLANK(A148), "", IFERROR(VLOOKUP(A148, STOCKS!A:W, 18, FALSE), ""))</f>
        <v>0</v>
      </c>
      <c r="T148" s="172">
        <f>IF(ISBLANK(A148), "", IFERROR(VLOOKUP(A148, STOCKS!A:W, 19, FALSE), ""))</f>
        <v>0</v>
      </c>
      <c r="U148" s="172">
        <f>IF(ISBLANK(A148), "", IFERROR(VLOOKUP(A148, STOCKS!A:W, 20, FALSE), ""))</f>
        <v>0</v>
      </c>
      <c r="V148" s="178">
        <f>IF(ISBLANK(A148), "", IFERROR(VLOOKUP(A148, STOCKS!A:W, 21, FALSE), ""))</f>
        <v>46132</v>
      </c>
      <c r="W148" s="174" t="str">
        <f>IF(ISBLANK(A148), "", IFERROR(VLOOKUP(A148, STOCKS!A:W, 22, FALSE), ""))</f>
        <v/>
      </c>
      <c r="X148" s="175"/>
      <c r="Y148" s="175"/>
      <c r="Z148" s="175"/>
      <c r="AA148" s="175"/>
      <c r="AB148" s="143"/>
    </row>
    <row r="149" hidden="1" outlineLevel="1">
      <c r="A149" s="140" t="s">
        <v>2767</v>
      </c>
      <c r="B149" s="172" t="str">
        <f>IF(ISBLANK(A149), "", IFERROR(VLOOKUP(A149, STOCKS!A:W, 2, FALSE), ""))</f>
        <v>長榮</v>
      </c>
      <c r="C149" s="172" t="str">
        <f>IF(ISBLANK(A149), "", IFERROR(VLOOKUP(A149, STOCKS!A:W, 3, FALSE), ""))</f>
        <v>航運業</v>
      </c>
      <c r="D149" s="172" t="str">
        <f>IF(ISBLANK(A149), "", IFERROR(VLOOKUP(A149, category!A:C, 3, FALSE), ""))</f>
        <v>航運</v>
      </c>
      <c r="E149" s="172">
        <f>IF(ISBLANK(A149), "", IFERROR(VLOOKUP(A149, STOCKS!A:W, 4, FALSE), ""))</f>
        <v>197</v>
      </c>
      <c r="F149" s="172">
        <f>IF(ISBLANK(A149), "", IFERROR(VLOOKUP(A149, STOCKS!A:W, 5, FALSE), ""))</f>
        <v>-1</v>
      </c>
      <c r="G149" s="172">
        <f>IF(ISBLANK(A149), "", IFERROR(VLOOKUP(A149, STOCKS!A:W, 6, FALSE), ""))</f>
        <v>-0.51</v>
      </c>
      <c r="H149" s="172" t="str">
        <f>IF(ISBLANK(A149), "", IFERROR(VLOOKUP(A149, STOCKS!A:W, 7, FALSE), ""))</f>
        <v>'++---</v>
      </c>
      <c r="I149" s="172">
        <f>IF(ISBLANK(A149), "", IFERROR(VLOOKUP(A149, STOCKS!A:W, 8, FALSE), ""))</f>
        <v>-1.49</v>
      </c>
      <c r="J149" s="172">
        <f>IF(ISBLANK(A149), "", IFERROR(VLOOKUP(A149, STOCKS!A:W, 9, FALSE), ""))</f>
        <v>0</v>
      </c>
      <c r="K149" s="172">
        <f>IF(ISBLANK(A149), "", IFERROR(VLOOKUP(A149, STOCKS!A:W, 10, FALSE), ""))</f>
        <v>14106</v>
      </c>
      <c r="L149" s="172">
        <f>IF(ISBLANK(A149), "", IFERROR(VLOOKUP(A149, STOCKS!A:W, 11, FALSE), ""))</f>
        <v>0.65</v>
      </c>
      <c r="M149" s="172">
        <f>IF(ISBLANK(A149), "", IFERROR(VLOOKUP(A149, STOCKS!A:W, 12, FALSE), ""))</f>
        <v>200.1</v>
      </c>
      <c r="N149" s="172">
        <f>IF(ISBLANK(A149), "", IFERROR(VLOOKUP(A149, STOCKS!A:W, 13, FALSE), ""))</f>
        <v>201.1</v>
      </c>
      <c r="O149" s="172">
        <f>IF(ISBLANK(A149), "", IFERROR(VLOOKUP(A149, STOCKS!A:W, 14, FALSE), ""))</f>
        <v>202.6</v>
      </c>
      <c r="P149" s="172">
        <f>IF(ISBLANK(A149), "", IFERROR(VLOOKUP(A149, STOCKS!A:W, 15, FALSE), ""))</f>
        <v>-1169</v>
      </c>
      <c r="Q149" s="172" t="str">
        <f>IF(ISBLANK(A149), "", IFERROR(VLOOKUP(A149, STOCKS!A:W, 16, FALSE), ""))</f>
        <v>'++---</v>
      </c>
      <c r="R149" s="172">
        <f>IF(ISBLANK(A149), "", IFERROR(VLOOKUP(A149, STOCKS!A:W, 17, FALSE), ""))</f>
        <v>778</v>
      </c>
      <c r="S149" s="172">
        <f>IF(ISBLANK(A149), "", IFERROR(VLOOKUP(A149, STOCKS!A:W, 18, FALSE), ""))</f>
        <v>16</v>
      </c>
      <c r="T149" s="172">
        <f>IF(ISBLANK(A149), "", IFERROR(VLOOKUP(A149, STOCKS!A:W, 19, FALSE), ""))</f>
        <v>2463</v>
      </c>
      <c r="U149" s="172">
        <f>IF(ISBLANK(A149), "", IFERROR(VLOOKUP(A149, STOCKS!A:W, 20, FALSE), ""))</f>
        <v>17.46</v>
      </c>
      <c r="V149" s="178">
        <f>IF(ISBLANK(A149), "", IFERROR(VLOOKUP(A149, STOCKS!A:W, 21, FALSE), ""))</f>
        <v>46132</v>
      </c>
      <c r="W149" s="174" t="str">
        <f>IF(ISBLANK(A149), "", IFERROR(VLOOKUP(A149, STOCKS!A:W, 22, FALSE), ""))</f>
        <v/>
      </c>
      <c r="X149" s="175"/>
      <c r="Y149" s="175"/>
      <c r="Z149" s="175"/>
      <c r="AA149" s="175"/>
      <c r="AB149" s="143"/>
    </row>
    <row r="150" hidden="1" outlineLevel="1">
      <c r="A150" s="140" t="s">
        <v>1664</v>
      </c>
      <c r="B150" s="172" t="str">
        <f>IF(ISBLANK(A150), "", IFERROR(VLOOKUP(A150, STOCKS!A:W, 2, FALSE), ""))</f>
        <v>新興</v>
      </c>
      <c r="C150" s="172" t="str">
        <f>IF(ISBLANK(A150), "", IFERROR(VLOOKUP(A150, STOCKS!A:W, 3, FALSE), ""))</f>
        <v>航運業</v>
      </c>
      <c r="D150" s="172" t="str">
        <f>IF(ISBLANK(A150), "", IFERROR(VLOOKUP(A150, category!A:C, 3, FALSE), ""))</f>
        <v>航運</v>
      </c>
      <c r="E150" s="172">
        <f>IF(ISBLANK(A150), "", IFERROR(VLOOKUP(A150, STOCKS!A:W, 4, FALSE), ""))</f>
        <v>34.35</v>
      </c>
      <c r="F150" s="172">
        <f>IF(ISBLANK(A150), "", IFERROR(VLOOKUP(A150, STOCKS!A:W, 5, FALSE), ""))</f>
        <v>-1.3</v>
      </c>
      <c r="G150" s="172">
        <f>IF(ISBLANK(A150), "", IFERROR(VLOOKUP(A150, STOCKS!A:W, 6, FALSE), ""))</f>
        <v>-3.65</v>
      </c>
      <c r="H150" s="172" t="str">
        <f>IF(ISBLANK(A150), "", IFERROR(VLOOKUP(A150, STOCKS!A:W, 7, FALSE), ""))</f>
        <v>'-----</v>
      </c>
      <c r="I150" s="172">
        <f>IF(ISBLANK(A150), "", IFERROR(VLOOKUP(A150, STOCKS!A:W, 8, FALSE), ""))</f>
        <v>-14.91</v>
      </c>
      <c r="J150" s="172">
        <f>IF(ISBLANK(A150), "", IFERROR(VLOOKUP(A150, STOCKS!A:W, 9, FALSE), ""))</f>
        <v>0</v>
      </c>
      <c r="K150" s="172">
        <f>IF(ISBLANK(A150), "", IFERROR(VLOOKUP(A150, STOCKS!A:W, 10, FALSE), ""))</f>
        <v>11786</v>
      </c>
      <c r="L150" s="172">
        <f>IF(ISBLANK(A150), "", IFERROR(VLOOKUP(A150, STOCKS!A:W, 11, FALSE), ""))</f>
        <v>2.01</v>
      </c>
      <c r="M150" s="172">
        <f>IF(ISBLANK(A150), "", IFERROR(VLOOKUP(A150, STOCKS!A:W, 12, FALSE), ""))</f>
        <v>35.53</v>
      </c>
      <c r="N150" s="172">
        <f>IF(ISBLANK(A150), "", IFERROR(VLOOKUP(A150, STOCKS!A:W, 13, FALSE), ""))</f>
        <v>37.67</v>
      </c>
      <c r="O150" s="172">
        <f>IF(ISBLANK(A150), "", IFERROR(VLOOKUP(A150, STOCKS!A:W, 14, FALSE), ""))</f>
        <v>39.62</v>
      </c>
      <c r="P150" s="172">
        <f>IF(ISBLANK(A150), "", IFERROR(VLOOKUP(A150, STOCKS!A:W, 15, FALSE), ""))</f>
        <v>223</v>
      </c>
      <c r="Q150" s="172" t="str">
        <f>IF(ISBLANK(A150), "", IFERROR(VLOOKUP(A150, STOCKS!A:W, 16, FALSE), ""))</f>
        <v>'+-+-+</v>
      </c>
      <c r="R150" s="172">
        <f>IF(ISBLANK(A150), "", IFERROR(VLOOKUP(A150, STOCKS!A:W, 17, FALSE), ""))</f>
        <v>0</v>
      </c>
      <c r="S150" s="172">
        <f>IF(ISBLANK(A150), "", IFERROR(VLOOKUP(A150, STOCKS!A:W, 18, FALSE), ""))</f>
        <v>-505</v>
      </c>
      <c r="T150" s="172">
        <f>IF(ISBLANK(A150), "", IFERROR(VLOOKUP(A150, STOCKS!A:W, 19, FALSE), ""))</f>
        <v>3729</v>
      </c>
      <c r="U150" s="172">
        <f>IF(ISBLANK(A150), "", IFERROR(VLOOKUP(A150, STOCKS!A:W, 20, FALSE), ""))</f>
        <v>31.64</v>
      </c>
      <c r="V150" s="178">
        <f>IF(ISBLANK(A150), "", IFERROR(VLOOKUP(A150, STOCKS!A:W, 21, FALSE), ""))</f>
        <v>46132</v>
      </c>
      <c r="W150" s="174" t="str">
        <f>IF(ISBLANK(A150), "", IFERROR(VLOOKUP(A150, STOCKS!A:W, 22, FALSE), ""))</f>
        <v/>
      </c>
      <c r="X150" s="175"/>
      <c r="Y150" s="175"/>
      <c r="Z150" s="175"/>
      <c r="AA150" s="175"/>
      <c r="AB150" s="143"/>
    </row>
    <row r="151" hidden="1" outlineLevel="1">
      <c r="A151" s="140" t="s">
        <v>3778</v>
      </c>
      <c r="B151" s="172" t="str">
        <f>IF(ISBLANK(A151), "", IFERROR(VLOOKUP(A151, STOCKS!A:W, 2, FALSE), ""))</f>
        <v>裕民</v>
      </c>
      <c r="C151" s="172" t="str">
        <f>IF(ISBLANK(A151), "", IFERROR(VLOOKUP(A151, STOCKS!A:W, 3, FALSE), ""))</f>
        <v>航運業</v>
      </c>
      <c r="D151" s="172" t="str">
        <f>IF(ISBLANK(A151), "", IFERROR(VLOOKUP(A151, category!A:C, 3, FALSE), ""))</f>
        <v>航運</v>
      </c>
      <c r="E151" s="172">
        <f>IF(ISBLANK(A151), "", IFERROR(VLOOKUP(A151, STOCKS!A:W, 4, FALSE), ""))</f>
        <v>62</v>
      </c>
      <c r="F151" s="172">
        <f>IF(ISBLANK(A151), "", IFERROR(VLOOKUP(A151, STOCKS!A:W, 5, FALSE), ""))</f>
        <v>-3</v>
      </c>
      <c r="G151" s="172">
        <f>IF(ISBLANK(A151), "", IFERROR(VLOOKUP(A151, STOCKS!A:W, 6, FALSE), ""))</f>
        <v>-4.62</v>
      </c>
      <c r="H151" s="172" t="str">
        <f>IF(ISBLANK(A151), "", IFERROR(VLOOKUP(A151, STOCKS!A:W, 7, FALSE), ""))</f>
        <v>'-+++-</v>
      </c>
      <c r="I151" s="172">
        <f>IF(ISBLANK(A151), "", IFERROR(VLOOKUP(A151, STOCKS!A:W, 8, FALSE), ""))</f>
        <v>2.35</v>
      </c>
      <c r="J151" s="172">
        <f>IF(ISBLANK(A151), "", IFERROR(VLOOKUP(A151, STOCKS!A:W, 9, FALSE), ""))</f>
        <v>0</v>
      </c>
      <c r="K151" s="172">
        <f>IF(ISBLANK(A151), "", IFERROR(VLOOKUP(A151, STOCKS!A:W, 10, FALSE), ""))</f>
        <v>5606</v>
      </c>
      <c r="L151" s="172">
        <f>IF(ISBLANK(A151), "", IFERROR(VLOOKUP(A151, STOCKS!A:W, 11, FALSE), ""))</f>
        <v>0.66</v>
      </c>
      <c r="M151" s="172">
        <f>IF(ISBLANK(A151), "", IFERROR(VLOOKUP(A151, STOCKS!A:W, 12, FALSE), ""))</f>
        <v>62.86</v>
      </c>
      <c r="N151" s="172">
        <f>IF(ISBLANK(A151), "", IFERROR(VLOOKUP(A151, STOCKS!A:W, 13, FALSE), ""))</f>
        <v>61.71</v>
      </c>
      <c r="O151" s="172">
        <f>IF(ISBLANK(A151), "", IFERROR(VLOOKUP(A151, STOCKS!A:W, 14, FALSE), ""))</f>
        <v>60.18</v>
      </c>
      <c r="P151" s="172">
        <f>IF(ISBLANK(A151), "", IFERROR(VLOOKUP(A151, STOCKS!A:W, 15, FALSE), ""))</f>
        <v>-2412</v>
      </c>
      <c r="Q151" s="172" t="str">
        <f>IF(ISBLANK(A151), "", IFERROR(VLOOKUP(A151, STOCKS!A:W, 16, FALSE), ""))</f>
        <v>'-+++-</v>
      </c>
      <c r="R151" s="172">
        <f>IF(ISBLANK(A151), "", IFERROR(VLOOKUP(A151, STOCKS!A:W, 17, FALSE), ""))</f>
        <v>435</v>
      </c>
      <c r="S151" s="172">
        <f>IF(ISBLANK(A151), "", IFERROR(VLOOKUP(A151, STOCKS!A:W, 18, FALSE), ""))</f>
        <v>-176</v>
      </c>
      <c r="T151" s="172">
        <f>IF(ISBLANK(A151), "", IFERROR(VLOOKUP(A151, STOCKS!A:W, 19, FALSE), ""))</f>
        <v>1137</v>
      </c>
      <c r="U151" s="172">
        <f>IF(ISBLANK(A151), "", IFERROR(VLOOKUP(A151, STOCKS!A:W, 20, FALSE), ""))</f>
        <v>20.28</v>
      </c>
      <c r="V151" s="178">
        <f>IF(ISBLANK(A151), "", IFERROR(VLOOKUP(A151, STOCKS!A:W, 21, FALSE), ""))</f>
        <v>46132</v>
      </c>
      <c r="W151" s="174" t="str">
        <f>IF(ISBLANK(A151), "", IFERROR(VLOOKUP(A151, STOCKS!A:W, 22, FALSE), ""))</f>
        <v/>
      </c>
      <c r="X151" s="175"/>
      <c r="Y151" s="175"/>
      <c r="Z151" s="175"/>
      <c r="AA151" s="175"/>
      <c r="AB151" s="143"/>
    </row>
    <row r="152" hidden="1" outlineLevel="1">
      <c r="A152" s="140" t="s">
        <v>2165</v>
      </c>
      <c r="B152" s="172" t="str">
        <f>IF(ISBLANK(A152), "", IFERROR(VLOOKUP(A152, STOCKS!A:W, 2, FALSE), ""))</f>
        <v>榮運</v>
      </c>
      <c r="C152" s="172" t="str">
        <f>IF(ISBLANK(A152), "", IFERROR(VLOOKUP(A152, STOCKS!A:W, 3, FALSE), ""))</f>
        <v>航運業</v>
      </c>
      <c r="D152" s="172" t="str">
        <f>IF(ISBLANK(A152), "", IFERROR(VLOOKUP(A152, category!A:C, 3, FALSE), ""))</f>
        <v>航運</v>
      </c>
      <c r="E152" s="172">
        <f>IF(ISBLANK(A152), "", IFERROR(VLOOKUP(A152, STOCKS!A:W, 4, FALSE), ""))</f>
        <v>50</v>
      </c>
      <c r="F152" s="172">
        <f>IF(ISBLANK(A152), "", IFERROR(VLOOKUP(A152, STOCKS!A:W, 5, FALSE), ""))</f>
        <v>-0.3</v>
      </c>
      <c r="G152" s="172">
        <f>IF(ISBLANK(A152), "", IFERROR(VLOOKUP(A152, STOCKS!A:W, 6, FALSE), ""))</f>
        <v>-0.6</v>
      </c>
      <c r="H152" s="172" t="str">
        <f>IF(ISBLANK(A152), "", IFERROR(VLOOKUP(A152, STOCKS!A:W, 7, FALSE), ""))</f>
        <v>'+----</v>
      </c>
      <c r="I152" s="172">
        <f>IF(ISBLANK(A152), "", IFERROR(VLOOKUP(A152, STOCKS!A:W, 8, FALSE), ""))</f>
        <v>-0.99</v>
      </c>
      <c r="J152" s="172">
        <f>IF(ISBLANK(A152), "", IFERROR(VLOOKUP(A152, STOCKS!A:W, 9, FALSE), ""))</f>
        <v>0</v>
      </c>
      <c r="K152" s="172">
        <f>IF(ISBLANK(A152), "", IFERROR(VLOOKUP(A152, STOCKS!A:W, 10, FALSE), ""))</f>
        <v>667</v>
      </c>
      <c r="L152" s="172">
        <f>IF(ISBLANK(A152), "", IFERROR(VLOOKUP(A152, STOCKS!A:W, 11, FALSE), ""))</f>
        <v>0.13</v>
      </c>
      <c r="M152" s="172">
        <f>IF(ISBLANK(A152), "", IFERROR(VLOOKUP(A152, STOCKS!A:W, 12, FALSE), ""))</f>
        <v>50.42</v>
      </c>
      <c r="N152" s="172">
        <f>IF(ISBLANK(A152), "", IFERROR(VLOOKUP(A152, STOCKS!A:W, 13, FALSE), ""))</f>
        <v>50.79</v>
      </c>
      <c r="O152" s="172">
        <f>IF(ISBLANK(A152), "", IFERROR(VLOOKUP(A152, STOCKS!A:W, 14, FALSE), ""))</f>
        <v>51.14</v>
      </c>
      <c r="P152" s="172">
        <f>IF(ISBLANK(A152), "", IFERROR(VLOOKUP(A152, STOCKS!A:W, 15, FALSE), ""))</f>
        <v>-291</v>
      </c>
      <c r="Q152" s="172" t="str">
        <f>IF(ISBLANK(A152), "", IFERROR(VLOOKUP(A152, STOCKS!A:W, 16, FALSE), ""))</f>
        <v>'+----</v>
      </c>
      <c r="R152" s="172">
        <f>IF(ISBLANK(A152), "", IFERROR(VLOOKUP(A152, STOCKS!A:W, 17, FALSE), ""))</f>
        <v>-1</v>
      </c>
      <c r="S152" s="172">
        <f>IF(ISBLANK(A152), "", IFERROR(VLOOKUP(A152, STOCKS!A:W, 18, FALSE), ""))</f>
        <v>0</v>
      </c>
      <c r="T152" s="172">
        <f>IF(ISBLANK(A152), "", IFERROR(VLOOKUP(A152, STOCKS!A:W, 19, FALSE), ""))</f>
        <v>72</v>
      </c>
      <c r="U152" s="172">
        <f>IF(ISBLANK(A152), "", IFERROR(VLOOKUP(A152, STOCKS!A:W, 20, FALSE), ""))</f>
        <v>10.79</v>
      </c>
      <c r="V152" s="178">
        <f>IF(ISBLANK(A152), "", IFERROR(VLOOKUP(A152, STOCKS!A:W, 21, FALSE), ""))</f>
        <v>46132</v>
      </c>
      <c r="W152" s="174" t="str">
        <f>IF(ISBLANK(A152), "", IFERROR(VLOOKUP(A152, STOCKS!A:W, 22, FALSE), ""))</f>
        <v/>
      </c>
      <c r="X152" s="175"/>
      <c r="Y152" s="175"/>
      <c r="Z152" s="175"/>
      <c r="AA152" s="175"/>
      <c r="AB152" s="143"/>
    </row>
    <row r="153" hidden="1" outlineLevel="1">
      <c r="A153" s="140" t="s">
        <v>1794</v>
      </c>
      <c r="B153" s="172" t="str">
        <f>IF(ISBLANK(A153), "", IFERROR(VLOOKUP(A153, STOCKS!A:W, 2, FALSE), ""))</f>
        <v>陽明</v>
      </c>
      <c r="C153" s="172" t="str">
        <f>IF(ISBLANK(A153), "", IFERROR(VLOOKUP(A153, STOCKS!A:W, 3, FALSE), ""))</f>
        <v>航運業</v>
      </c>
      <c r="D153" s="172" t="str">
        <f>IF(ISBLANK(A153), "", IFERROR(VLOOKUP(A153, category!A:C, 3, FALSE), ""))</f>
        <v>航運</v>
      </c>
      <c r="E153" s="172">
        <f>IF(ISBLANK(A153), "", IFERROR(VLOOKUP(A153, STOCKS!A:W, 4, FALSE), ""))</f>
        <v>50.1</v>
      </c>
      <c r="F153" s="172">
        <f>IF(ISBLANK(A153), "", IFERROR(VLOOKUP(A153, STOCKS!A:W, 5, FALSE), ""))</f>
        <v>-0.6</v>
      </c>
      <c r="G153" s="172">
        <f>IF(ISBLANK(A153), "", IFERROR(VLOOKUP(A153, STOCKS!A:W, 6, FALSE), ""))</f>
        <v>-1.18</v>
      </c>
      <c r="H153" s="172" t="str">
        <f>IF(ISBLANK(A153), "", IFERROR(VLOOKUP(A153, STOCKS!A:W, 7, FALSE), ""))</f>
        <v>'-+---</v>
      </c>
      <c r="I153" s="172">
        <f>IF(ISBLANK(A153), "", IFERROR(VLOOKUP(A153, STOCKS!A:W, 8, FALSE), ""))</f>
        <v>-0.96</v>
      </c>
      <c r="J153" s="172">
        <f>IF(ISBLANK(A153), "", IFERROR(VLOOKUP(A153, STOCKS!A:W, 9, FALSE), ""))</f>
        <v>0</v>
      </c>
      <c r="K153" s="172">
        <f>IF(ISBLANK(A153), "", IFERROR(VLOOKUP(A153, STOCKS!A:W, 10, FALSE), ""))</f>
        <v>16120</v>
      </c>
      <c r="L153" s="172">
        <f>IF(ISBLANK(A153), "", IFERROR(VLOOKUP(A153, STOCKS!A:W, 11, FALSE), ""))</f>
        <v>0.46</v>
      </c>
      <c r="M153" s="172">
        <f>IF(ISBLANK(A153), "", IFERROR(VLOOKUP(A153, STOCKS!A:W, 12, FALSE), ""))</f>
        <v>50.74</v>
      </c>
      <c r="N153" s="172">
        <f>IF(ISBLANK(A153), "", IFERROR(VLOOKUP(A153, STOCKS!A:W, 13, FALSE), ""))</f>
        <v>51.03</v>
      </c>
      <c r="O153" s="172">
        <f>IF(ISBLANK(A153), "", IFERROR(VLOOKUP(A153, STOCKS!A:W, 14, FALSE), ""))</f>
        <v>52</v>
      </c>
      <c r="P153" s="172">
        <f>IF(ISBLANK(A153), "", IFERROR(VLOOKUP(A153, STOCKS!A:W, 15, FALSE), ""))</f>
        <v>-5096</v>
      </c>
      <c r="Q153" s="172" t="str">
        <f>IF(ISBLANK(A153), "", IFERROR(VLOOKUP(A153, STOCKS!A:W, 16, FALSE), ""))</f>
        <v>'-----</v>
      </c>
      <c r="R153" s="172">
        <f>IF(ISBLANK(A153), "", IFERROR(VLOOKUP(A153, STOCKS!A:W, 17, FALSE), ""))</f>
        <v>-747</v>
      </c>
      <c r="S153" s="172">
        <f>IF(ISBLANK(A153), "", IFERROR(VLOOKUP(A153, STOCKS!A:W, 18, FALSE), ""))</f>
        <v>-111</v>
      </c>
      <c r="T153" s="172">
        <f>IF(ISBLANK(A153), "", IFERROR(VLOOKUP(A153, STOCKS!A:W, 19, FALSE), ""))</f>
        <v>1690</v>
      </c>
      <c r="U153" s="172">
        <f>IF(ISBLANK(A153), "", IFERROR(VLOOKUP(A153, STOCKS!A:W, 20, FALSE), ""))</f>
        <v>10.48</v>
      </c>
      <c r="V153" s="178">
        <f>IF(ISBLANK(A153), "", IFERROR(VLOOKUP(A153, STOCKS!A:W, 21, FALSE), ""))</f>
        <v>46132</v>
      </c>
      <c r="W153" s="174" t="str">
        <f>IF(ISBLANK(A153), "", IFERROR(VLOOKUP(A153, STOCKS!A:W, 22, FALSE), ""))</f>
        <v/>
      </c>
      <c r="X153" s="175"/>
      <c r="Y153" s="175"/>
      <c r="Z153" s="175"/>
      <c r="AA153" s="175"/>
      <c r="AB153" s="143"/>
    </row>
    <row r="154" hidden="1" outlineLevel="1">
      <c r="A154" s="140" t="s">
        <v>848</v>
      </c>
      <c r="B154" s="172" t="str">
        <f>IF(ISBLANK(A154), "", IFERROR(VLOOKUP(A154, STOCKS!A:W, 2, FALSE), ""))</f>
        <v>華航</v>
      </c>
      <c r="C154" s="172" t="str">
        <f>IF(ISBLANK(A154), "", IFERROR(VLOOKUP(A154, STOCKS!A:W, 3, FALSE), ""))</f>
        <v>航運業</v>
      </c>
      <c r="D154" s="172" t="str">
        <f>IF(ISBLANK(A154), "", IFERROR(VLOOKUP(A154, category!A:C, 3, FALSE), ""))</f>
        <v>航運</v>
      </c>
      <c r="E154" s="172">
        <f>IF(ISBLANK(A154), "", IFERROR(VLOOKUP(A154, STOCKS!A:W, 4, FALSE), ""))</f>
        <v>18.1</v>
      </c>
      <c r="F154" s="172">
        <f>IF(ISBLANK(A154), "", IFERROR(VLOOKUP(A154, STOCKS!A:W, 5, FALSE), ""))</f>
        <v>-0.2</v>
      </c>
      <c r="G154" s="172">
        <f>IF(ISBLANK(A154), "", IFERROR(VLOOKUP(A154, STOCKS!A:W, 6, FALSE), ""))</f>
        <v>-1.09</v>
      </c>
      <c r="H154" s="172" t="str">
        <f>IF(ISBLANK(A154), "", IFERROR(VLOOKUP(A154, STOCKS!A:W, 7, FALSE), ""))</f>
        <v>'+-+--</v>
      </c>
      <c r="I154" s="172">
        <f>IF(ISBLANK(A154), "", IFERROR(VLOOKUP(A154, STOCKS!A:W, 8, FALSE), ""))</f>
        <v>-0.26</v>
      </c>
      <c r="J154" s="172">
        <f>IF(ISBLANK(A154), "", IFERROR(VLOOKUP(A154, STOCKS!A:W, 9, FALSE), ""))</f>
        <v>0</v>
      </c>
      <c r="K154" s="172">
        <f>IF(ISBLANK(A154), "", IFERROR(VLOOKUP(A154, STOCKS!A:W, 10, FALSE), ""))</f>
        <v>28604</v>
      </c>
      <c r="L154" s="172">
        <f>IF(ISBLANK(A154), "", IFERROR(VLOOKUP(A154, STOCKS!A:W, 11, FALSE), ""))</f>
        <v>0.47</v>
      </c>
      <c r="M154" s="172">
        <f>IF(ISBLANK(A154), "", IFERROR(VLOOKUP(A154, STOCKS!A:W, 12, FALSE), ""))</f>
        <v>18.25</v>
      </c>
      <c r="N154" s="172">
        <f>IF(ISBLANK(A154), "", IFERROR(VLOOKUP(A154, STOCKS!A:W, 13, FALSE), ""))</f>
        <v>18.24</v>
      </c>
      <c r="O154" s="172">
        <f>IF(ISBLANK(A154), "", IFERROR(VLOOKUP(A154, STOCKS!A:W, 14, FALSE), ""))</f>
        <v>18.39</v>
      </c>
      <c r="P154" s="172">
        <f>IF(ISBLANK(A154), "", IFERROR(VLOOKUP(A154, STOCKS!A:W, 15, FALSE), ""))</f>
        <v>-11707</v>
      </c>
      <c r="Q154" s="172" t="str">
        <f>IF(ISBLANK(A154), "", IFERROR(VLOOKUP(A154, STOCKS!A:W, 16, FALSE), ""))</f>
        <v>'-----</v>
      </c>
      <c r="R154" s="172">
        <f>IF(ISBLANK(A154), "", IFERROR(VLOOKUP(A154, STOCKS!A:W, 17, FALSE), ""))</f>
        <v>-2844</v>
      </c>
      <c r="S154" s="172">
        <f>IF(ISBLANK(A154), "", IFERROR(VLOOKUP(A154, STOCKS!A:W, 18, FALSE), ""))</f>
        <v>-951</v>
      </c>
      <c r="T154" s="172">
        <f>IF(ISBLANK(A154), "", IFERROR(VLOOKUP(A154, STOCKS!A:W, 19, FALSE), ""))</f>
        <v>2975</v>
      </c>
      <c r="U154" s="172">
        <f>IF(ISBLANK(A154), "", IFERROR(VLOOKUP(A154, STOCKS!A:W, 20, FALSE), ""))</f>
        <v>10.4</v>
      </c>
      <c r="V154" s="178">
        <f>IF(ISBLANK(A154), "", IFERROR(VLOOKUP(A154, STOCKS!A:W, 21, FALSE), ""))</f>
        <v>46132</v>
      </c>
      <c r="W154" s="174" t="str">
        <f>IF(ISBLANK(A154), "", IFERROR(VLOOKUP(A154, STOCKS!A:W, 22, FALSE), ""))</f>
        <v/>
      </c>
      <c r="X154" s="175"/>
      <c r="Y154" s="175"/>
      <c r="Z154" s="175"/>
      <c r="AA154" s="175"/>
      <c r="AB154" s="143"/>
    </row>
    <row r="155" hidden="1" outlineLevel="1">
      <c r="A155" s="140" t="s">
        <v>4469</v>
      </c>
      <c r="B155" s="172" t="str">
        <f>IF(ISBLANK(A155), "", IFERROR(VLOOKUP(A155, STOCKS!A:W, 2, FALSE), ""))</f>
        <v>中航</v>
      </c>
      <c r="C155" s="172" t="str">
        <f>IF(ISBLANK(A155), "", IFERROR(VLOOKUP(A155, STOCKS!A:W, 3, FALSE), ""))</f>
        <v>航運業</v>
      </c>
      <c r="D155" s="172" t="str">
        <f>IF(ISBLANK(A155), "", IFERROR(VLOOKUP(A155, category!A:C, 3, FALSE), ""))</f>
        <v>航運</v>
      </c>
      <c r="E155" s="172">
        <f>IF(ISBLANK(A155), "", IFERROR(VLOOKUP(A155, STOCKS!A:W, 4, FALSE), ""))</f>
        <v>57.8</v>
      </c>
      <c r="F155" s="172">
        <f>IF(ISBLANK(A155), "", IFERROR(VLOOKUP(A155, STOCKS!A:W, 5, FALSE), ""))</f>
        <v>-2.2</v>
      </c>
      <c r="G155" s="172">
        <f>IF(ISBLANK(A155), "", IFERROR(VLOOKUP(A155, STOCKS!A:W, 6, FALSE), ""))</f>
        <v>-3.67</v>
      </c>
      <c r="H155" s="172" t="str">
        <f>IF(ISBLANK(A155), "", IFERROR(VLOOKUP(A155, STOCKS!A:W, 7, FALSE), ""))</f>
        <v>'-+++-</v>
      </c>
      <c r="I155" s="172">
        <f>IF(ISBLANK(A155), "", IFERROR(VLOOKUP(A155, STOCKS!A:W, 8, FALSE), ""))</f>
        <v>3.37</v>
      </c>
      <c r="J155" s="172">
        <f>IF(ISBLANK(A155), "", IFERROR(VLOOKUP(A155, STOCKS!A:W, 9, FALSE), ""))</f>
        <v>0</v>
      </c>
      <c r="K155" s="172">
        <f>IF(ISBLANK(A155), "", IFERROR(VLOOKUP(A155, STOCKS!A:W, 10, FALSE), ""))</f>
        <v>885</v>
      </c>
      <c r="L155" s="172">
        <f>IF(ISBLANK(A155), "", IFERROR(VLOOKUP(A155, STOCKS!A:W, 11, FALSE), ""))</f>
        <v>0.45</v>
      </c>
      <c r="M155" s="172">
        <f>IF(ISBLANK(A155), "", IFERROR(VLOOKUP(A155, STOCKS!A:W, 12, FALSE), ""))</f>
        <v>58.3</v>
      </c>
      <c r="N155" s="172">
        <f>IF(ISBLANK(A155), "", IFERROR(VLOOKUP(A155, STOCKS!A:W, 13, FALSE), ""))</f>
        <v>57.09</v>
      </c>
      <c r="O155" s="172">
        <f>IF(ISBLANK(A155), "", IFERROR(VLOOKUP(A155, STOCKS!A:W, 14, FALSE), ""))</f>
        <v>55.99</v>
      </c>
      <c r="P155" s="172">
        <f>IF(ISBLANK(A155), "", IFERROR(VLOOKUP(A155, STOCKS!A:W, 15, FALSE), ""))</f>
        <v>-343</v>
      </c>
      <c r="Q155" s="172" t="str">
        <f>IF(ISBLANK(A155), "", IFERROR(VLOOKUP(A155, STOCKS!A:W, 16, FALSE), ""))</f>
        <v>'-+-+-</v>
      </c>
      <c r="R155" s="172">
        <f>IF(ISBLANK(A155), "", IFERROR(VLOOKUP(A155, STOCKS!A:W, 17, FALSE), ""))</f>
        <v>0</v>
      </c>
      <c r="S155" s="172">
        <f>IF(ISBLANK(A155), "", IFERROR(VLOOKUP(A155, STOCKS!A:W, 18, FALSE), ""))</f>
        <v>-4</v>
      </c>
      <c r="T155" s="172">
        <f>IF(ISBLANK(A155), "", IFERROR(VLOOKUP(A155, STOCKS!A:W, 19, FALSE), ""))</f>
        <v>192</v>
      </c>
      <c r="U155" s="172">
        <f>IF(ISBLANK(A155), "", IFERROR(VLOOKUP(A155, STOCKS!A:W, 20, FALSE), ""))</f>
        <v>21.69</v>
      </c>
      <c r="V155" s="178">
        <f>IF(ISBLANK(A155), "", IFERROR(VLOOKUP(A155, STOCKS!A:W, 21, FALSE), ""))</f>
        <v>46132</v>
      </c>
      <c r="W155" s="174" t="str">
        <f>IF(ISBLANK(A155), "", IFERROR(VLOOKUP(A155, STOCKS!A:W, 22, FALSE), ""))</f>
        <v/>
      </c>
      <c r="X155" s="175"/>
      <c r="Y155" s="175"/>
      <c r="Z155" s="175"/>
      <c r="AA155" s="175"/>
      <c r="AB155" s="143"/>
    </row>
    <row r="156" hidden="1" outlineLevel="1">
      <c r="A156" s="140" t="s">
        <v>950</v>
      </c>
      <c r="B156" s="172" t="str">
        <f>IF(ISBLANK(A156), "", IFERROR(VLOOKUP(A156, STOCKS!A:W, 2, FALSE), ""))</f>
        <v>中櫃</v>
      </c>
      <c r="C156" s="172" t="str">
        <f>IF(ISBLANK(A156), "", IFERROR(VLOOKUP(A156, STOCKS!A:W, 3, FALSE), ""))</f>
        <v>航運業</v>
      </c>
      <c r="D156" s="172" t="str">
        <f>IF(ISBLANK(A156), "", IFERROR(VLOOKUP(A156, category!A:C, 3, FALSE), ""))</f>
        <v>航運</v>
      </c>
      <c r="E156" s="172">
        <f>IF(ISBLANK(A156), "", IFERROR(VLOOKUP(A156, STOCKS!A:W, 4, FALSE), ""))</f>
        <v>22.95</v>
      </c>
      <c r="F156" s="172">
        <f>IF(ISBLANK(A156), "", IFERROR(VLOOKUP(A156, STOCKS!A:W, 5, FALSE), ""))</f>
        <v>-0.05</v>
      </c>
      <c r="G156" s="172">
        <f>IF(ISBLANK(A156), "", IFERROR(VLOOKUP(A156, STOCKS!A:W, 6, FALSE), ""))</f>
        <v>-0.22</v>
      </c>
      <c r="H156" s="172" t="str">
        <f>IF(ISBLANK(A156), "", IFERROR(VLOOKUP(A156, STOCKS!A:W, 7, FALSE), ""))</f>
        <v>'-++--</v>
      </c>
      <c r="I156" s="172">
        <f>IF(ISBLANK(A156), "", IFERROR(VLOOKUP(A156, STOCKS!A:W, 8, FALSE), ""))</f>
        <v>-0.22</v>
      </c>
      <c r="J156" s="172">
        <f>IF(ISBLANK(A156), "", IFERROR(VLOOKUP(A156, STOCKS!A:W, 9, FALSE), ""))</f>
        <v>0</v>
      </c>
      <c r="K156" s="172">
        <f>IF(ISBLANK(A156), "", IFERROR(VLOOKUP(A156, STOCKS!A:W, 10, FALSE), ""))</f>
        <v>302</v>
      </c>
      <c r="L156" s="172">
        <f>IF(ISBLANK(A156), "", IFERROR(VLOOKUP(A156, STOCKS!A:W, 11, FALSE), ""))</f>
        <v>0.2</v>
      </c>
      <c r="M156" s="172">
        <f>IF(ISBLANK(A156), "", IFERROR(VLOOKUP(A156, STOCKS!A:W, 12, FALSE), ""))</f>
        <v>23</v>
      </c>
      <c r="N156" s="172">
        <f>IF(ISBLANK(A156), "", IFERROR(VLOOKUP(A156, STOCKS!A:W, 13, FALSE), ""))</f>
        <v>23.12</v>
      </c>
      <c r="O156" s="172">
        <f>IF(ISBLANK(A156), "", IFERROR(VLOOKUP(A156, STOCKS!A:W, 14, FALSE), ""))</f>
        <v>23.24</v>
      </c>
      <c r="P156" s="172">
        <f>IF(ISBLANK(A156), "", IFERROR(VLOOKUP(A156, STOCKS!A:W, 15, FALSE), ""))</f>
        <v>48</v>
      </c>
      <c r="Q156" s="172" t="str">
        <f>IF(ISBLANK(A156), "", IFERROR(VLOOKUP(A156, STOCKS!A:W, 16, FALSE), ""))</f>
        <v>'+++-+</v>
      </c>
      <c r="R156" s="172">
        <f>IF(ISBLANK(A156), "", IFERROR(VLOOKUP(A156, STOCKS!A:W, 17, FALSE), ""))</f>
        <v>0</v>
      </c>
      <c r="S156" s="172">
        <f>IF(ISBLANK(A156), "", IFERROR(VLOOKUP(A156, STOCKS!A:W, 18, FALSE), ""))</f>
        <v>-9</v>
      </c>
      <c r="T156" s="172">
        <f>IF(ISBLANK(A156), "", IFERROR(VLOOKUP(A156, STOCKS!A:W, 19, FALSE), ""))</f>
        <v>88</v>
      </c>
      <c r="U156" s="172">
        <f>IF(ISBLANK(A156), "", IFERROR(VLOOKUP(A156, STOCKS!A:W, 20, FALSE), ""))</f>
        <v>29.14</v>
      </c>
      <c r="V156" s="178">
        <f>IF(ISBLANK(A156), "", IFERROR(VLOOKUP(A156, STOCKS!A:W, 21, FALSE), ""))</f>
        <v>46132</v>
      </c>
      <c r="W156" s="174" t="str">
        <f>IF(ISBLANK(A156), "", IFERROR(VLOOKUP(A156, STOCKS!A:W, 22, FALSE), ""))</f>
        <v/>
      </c>
      <c r="X156" s="175"/>
      <c r="Y156" s="175"/>
      <c r="Z156" s="175"/>
      <c r="AA156" s="175"/>
      <c r="AB156" s="143"/>
    </row>
    <row r="157" hidden="1" outlineLevel="1">
      <c r="A157" s="140" t="s">
        <v>4411</v>
      </c>
      <c r="B157" s="172" t="str">
        <f>IF(ISBLANK(A157), "", IFERROR(VLOOKUP(A157, STOCKS!A:W, 2, FALSE), ""))</f>
        <v>萬海</v>
      </c>
      <c r="C157" s="172" t="str">
        <f>IF(ISBLANK(A157), "", IFERROR(VLOOKUP(A157, STOCKS!A:W, 3, FALSE), ""))</f>
        <v>航運業</v>
      </c>
      <c r="D157" s="172" t="str">
        <f>IF(ISBLANK(A157), "", IFERROR(VLOOKUP(A157, category!A:C, 3, FALSE), ""))</f>
        <v>航運</v>
      </c>
      <c r="E157" s="172">
        <f>IF(ISBLANK(A157), "", IFERROR(VLOOKUP(A157, STOCKS!A:W, 4, FALSE), ""))</f>
        <v>73.7</v>
      </c>
      <c r="F157" s="172">
        <f>IF(ISBLANK(A157), "", IFERROR(VLOOKUP(A157, STOCKS!A:W, 5, FALSE), ""))</f>
        <v>-1.6</v>
      </c>
      <c r="G157" s="172">
        <f>IF(ISBLANK(A157), "", IFERROR(VLOOKUP(A157, STOCKS!A:W, 6, FALSE), ""))</f>
        <v>-2.12</v>
      </c>
      <c r="H157" s="172" t="str">
        <f>IF(ISBLANK(A157), "", IFERROR(VLOOKUP(A157, STOCKS!A:W, 7, FALSE), ""))</f>
        <v>'-+---</v>
      </c>
      <c r="I157" s="172">
        <f>IF(ISBLANK(A157), "", IFERROR(VLOOKUP(A157, STOCKS!A:W, 8, FALSE), ""))</f>
        <v>-3.65</v>
      </c>
      <c r="J157" s="172">
        <f>IF(ISBLANK(A157), "", IFERROR(VLOOKUP(A157, STOCKS!A:W, 9, FALSE), ""))</f>
        <v>0</v>
      </c>
      <c r="K157" s="172">
        <f>IF(ISBLANK(A157), "", IFERROR(VLOOKUP(A157, STOCKS!A:W, 10, FALSE), ""))</f>
        <v>8584</v>
      </c>
      <c r="L157" s="172">
        <f>IF(ISBLANK(A157), "", IFERROR(VLOOKUP(A157, STOCKS!A:W, 11, FALSE), ""))</f>
        <v>0.31</v>
      </c>
      <c r="M157" s="172">
        <f>IF(ISBLANK(A157), "", IFERROR(VLOOKUP(A157, STOCKS!A:W, 12, FALSE), ""))</f>
        <v>75.94</v>
      </c>
      <c r="N157" s="172">
        <f>IF(ISBLANK(A157), "", IFERROR(VLOOKUP(A157, STOCKS!A:W, 13, FALSE), ""))</f>
        <v>76.98</v>
      </c>
      <c r="O157" s="172">
        <f>IF(ISBLANK(A157), "", IFERROR(VLOOKUP(A157, STOCKS!A:W, 14, FALSE), ""))</f>
        <v>76.79</v>
      </c>
      <c r="P157" s="172">
        <f>IF(ISBLANK(A157), "", IFERROR(VLOOKUP(A157, STOCKS!A:W, 15, FALSE), ""))</f>
        <v>-1134</v>
      </c>
      <c r="Q157" s="172" t="str">
        <f>IF(ISBLANK(A157), "", IFERROR(VLOOKUP(A157, STOCKS!A:W, 16, FALSE), ""))</f>
        <v>'+++--</v>
      </c>
      <c r="R157" s="172">
        <f>IF(ISBLANK(A157), "", IFERROR(VLOOKUP(A157, STOCKS!A:W, 17, FALSE), ""))</f>
        <v>-490</v>
      </c>
      <c r="S157" s="172">
        <f>IF(ISBLANK(A157), "", IFERROR(VLOOKUP(A157, STOCKS!A:W, 18, FALSE), ""))</f>
        <v>-58</v>
      </c>
      <c r="T157" s="172">
        <f>IF(ISBLANK(A157), "", IFERROR(VLOOKUP(A157, STOCKS!A:W, 19, FALSE), ""))</f>
        <v>1552</v>
      </c>
      <c r="U157" s="172">
        <f>IF(ISBLANK(A157), "", IFERROR(VLOOKUP(A157, STOCKS!A:W, 20, FALSE), ""))</f>
        <v>18.08</v>
      </c>
      <c r="V157" s="178">
        <f>IF(ISBLANK(A157), "", IFERROR(VLOOKUP(A157, STOCKS!A:W, 21, FALSE), ""))</f>
        <v>46132</v>
      </c>
      <c r="W157" s="174" t="str">
        <f>IF(ISBLANK(A157), "", IFERROR(VLOOKUP(A157, STOCKS!A:W, 22, FALSE), ""))</f>
        <v/>
      </c>
      <c r="X157" s="175"/>
      <c r="Y157" s="175"/>
      <c r="Z157" s="175"/>
      <c r="AA157" s="175"/>
      <c r="AB157" s="143"/>
    </row>
    <row r="158" hidden="1" outlineLevel="1">
      <c r="A158" s="140" t="s">
        <v>1997</v>
      </c>
      <c r="B158" s="172" t="str">
        <f>IF(ISBLANK(A158), "", IFERROR(VLOOKUP(A158, STOCKS!A:W, 2, FALSE), ""))</f>
        <v>台航</v>
      </c>
      <c r="C158" s="172" t="str">
        <f>IF(ISBLANK(A158), "", IFERROR(VLOOKUP(A158, STOCKS!A:W, 3, FALSE), ""))</f>
        <v>航運業</v>
      </c>
      <c r="D158" s="172" t="str">
        <f>IF(ISBLANK(A158), "", IFERROR(VLOOKUP(A158, category!A:C, 3, FALSE), ""))</f>
        <v>航運</v>
      </c>
      <c r="E158" s="172">
        <f>IF(ISBLANK(A158), "", IFERROR(VLOOKUP(A158, STOCKS!A:W, 4, FALSE), ""))</f>
        <v>30.15</v>
      </c>
      <c r="F158" s="172">
        <f>IF(ISBLANK(A158), "", IFERROR(VLOOKUP(A158, STOCKS!A:W, 5, FALSE), ""))</f>
        <v>-0.9</v>
      </c>
      <c r="G158" s="172">
        <f>IF(ISBLANK(A158), "", IFERROR(VLOOKUP(A158, STOCKS!A:W, 6, FALSE), ""))</f>
        <v>-2.9</v>
      </c>
      <c r="H158" s="172" t="str">
        <f>IF(ISBLANK(A158), "", IFERROR(VLOOKUP(A158, STOCKS!A:W, 7, FALSE), ""))</f>
        <v>'-++--</v>
      </c>
      <c r="I158" s="172">
        <f>IF(ISBLANK(A158), "", IFERROR(VLOOKUP(A158, STOCKS!A:W, 8, FALSE), ""))</f>
        <v>-0.26</v>
      </c>
      <c r="J158" s="172">
        <f>IF(ISBLANK(A158), "", IFERROR(VLOOKUP(A158, STOCKS!A:W, 9, FALSE), ""))</f>
        <v>0</v>
      </c>
      <c r="K158" s="172">
        <f>IF(ISBLANK(A158), "", IFERROR(VLOOKUP(A158, STOCKS!A:W, 10, FALSE), ""))</f>
        <v>1104</v>
      </c>
      <c r="L158" s="172">
        <f>IF(ISBLANK(A158), "", IFERROR(VLOOKUP(A158, STOCKS!A:W, 11, FALSE), ""))</f>
        <v>0.26</v>
      </c>
      <c r="M158" s="172">
        <f>IF(ISBLANK(A158), "", IFERROR(VLOOKUP(A158, STOCKS!A:W, 12, FALSE), ""))</f>
        <v>30.71</v>
      </c>
      <c r="N158" s="172">
        <f>IF(ISBLANK(A158), "", IFERROR(VLOOKUP(A158, STOCKS!A:W, 13, FALSE), ""))</f>
        <v>30.56</v>
      </c>
      <c r="O158" s="172">
        <f>IF(ISBLANK(A158), "", IFERROR(VLOOKUP(A158, STOCKS!A:W, 14, FALSE), ""))</f>
        <v>30.51</v>
      </c>
      <c r="P158" s="172">
        <f>IF(ISBLANK(A158), "", IFERROR(VLOOKUP(A158, STOCKS!A:W, 15, FALSE), ""))</f>
        <v>-538</v>
      </c>
      <c r="Q158" s="172" t="str">
        <f>IF(ISBLANK(A158), "", IFERROR(VLOOKUP(A158, STOCKS!A:W, 16, FALSE), ""))</f>
        <v>'+++--</v>
      </c>
      <c r="R158" s="172">
        <f>IF(ISBLANK(A158), "", IFERROR(VLOOKUP(A158, STOCKS!A:W, 17, FALSE), ""))</f>
        <v>-123</v>
      </c>
      <c r="S158" s="172">
        <f>IF(ISBLANK(A158), "", IFERROR(VLOOKUP(A158, STOCKS!A:W, 18, FALSE), ""))</f>
        <v>-16</v>
      </c>
      <c r="T158" s="172">
        <f>IF(ISBLANK(A158), "", IFERROR(VLOOKUP(A158, STOCKS!A:W, 19, FALSE), ""))</f>
        <v>107</v>
      </c>
      <c r="U158" s="172">
        <f>IF(ISBLANK(A158), "", IFERROR(VLOOKUP(A158, STOCKS!A:W, 20, FALSE), ""))</f>
        <v>9.69</v>
      </c>
      <c r="V158" s="178">
        <f>IF(ISBLANK(A158), "", IFERROR(VLOOKUP(A158, STOCKS!A:W, 21, FALSE), ""))</f>
        <v>46132</v>
      </c>
      <c r="W158" s="174" t="str">
        <f>IF(ISBLANK(A158), "", IFERROR(VLOOKUP(A158, STOCKS!A:W, 22, FALSE), ""))</f>
        <v>公告115年第一季合併財務報告董事會召開日期</v>
      </c>
      <c r="X158" s="175"/>
      <c r="Y158" s="175"/>
      <c r="Z158" s="175"/>
      <c r="AA158" s="175"/>
      <c r="AB158" s="143"/>
    </row>
    <row r="159" hidden="1" outlineLevel="1">
      <c r="A159" s="140" t="s">
        <v>2335</v>
      </c>
      <c r="B159" s="172" t="str">
        <f>IF(ISBLANK(A159), "", IFERROR(VLOOKUP(A159, STOCKS!A:W, 2, FALSE), ""))</f>
        <v>長榮航</v>
      </c>
      <c r="C159" s="172" t="str">
        <f>IF(ISBLANK(A159), "", IFERROR(VLOOKUP(A159, STOCKS!A:W, 3, FALSE), ""))</f>
        <v>航運業</v>
      </c>
      <c r="D159" s="172" t="str">
        <f>IF(ISBLANK(A159), "", IFERROR(VLOOKUP(A159, category!A:C, 3, FALSE), ""))</f>
        <v>航運</v>
      </c>
      <c r="E159" s="172">
        <f>IF(ISBLANK(A159), "", IFERROR(VLOOKUP(A159, STOCKS!A:W, 4, FALSE), ""))</f>
        <v>35.25</v>
      </c>
      <c r="F159" s="172">
        <f>IF(ISBLANK(A159), "", IFERROR(VLOOKUP(A159, STOCKS!A:W, 5, FALSE), ""))</f>
        <v>-0.05</v>
      </c>
      <c r="G159" s="172">
        <f>IF(ISBLANK(A159), "", IFERROR(VLOOKUP(A159, STOCKS!A:W, 6, FALSE), ""))</f>
        <v>-0.14</v>
      </c>
      <c r="H159" s="172" t="str">
        <f>IF(ISBLANK(A159), "", IFERROR(VLOOKUP(A159, STOCKS!A:W, 7, FALSE), ""))</f>
        <v>'+-++-</v>
      </c>
      <c r="I159" s="172">
        <f>IF(ISBLANK(A159), "", IFERROR(VLOOKUP(A159, STOCKS!A:W, 8, FALSE), ""))</f>
        <v>0.44</v>
      </c>
      <c r="J159" s="172">
        <f>IF(ISBLANK(A159), "", IFERROR(VLOOKUP(A159, STOCKS!A:W, 9, FALSE), ""))</f>
        <v>0</v>
      </c>
      <c r="K159" s="172">
        <f>IF(ISBLANK(A159), "", IFERROR(VLOOKUP(A159, STOCKS!A:W, 10, FALSE), ""))</f>
        <v>26385</v>
      </c>
      <c r="L159" s="172">
        <f>IF(ISBLANK(A159), "", IFERROR(VLOOKUP(A159, STOCKS!A:W, 11, FALSE), ""))</f>
        <v>0.49</v>
      </c>
      <c r="M159" s="172">
        <f>IF(ISBLANK(A159), "", IFERROR(VLOOKUP(A159, STOCKS!A:W, 12, FALSE), ""))</f>
        <v>35.14</v>
      </c>
      <c r="N159" s="172">
        <f>IF(ISBLANK(A159), "", IFERROR(VLOOKUP(A159, STOCKS!A:W, 13, FALSE), ""))</f>
        <v>35.02</v>
      </c>
      <c r="O159" s="172">
        <f>IF(ISBLANK(A159), "", IFERROR(VLOOKUP(A159, STOCKS!A:W, 14, FALSE), ""))</f>
        <v>35.01</v>
      </c>
      <c r="P159" s="172">
        <f>IF(ISBLANK(A159), "", IFERROR(VLOOKUP(A159, STOCKS!A:W, 15, FALSE), ""))</f>
        <v>-5504</v>
      </c>
      <c r="Q159" s="172" t="str">
        <f>IF(ISBLANK(A159), "", IFERROR(VLOOKUP(A159, STOCKS!A:W, 16, FALSE), ""))</f>
        <v>'+++--</v>
      </c>
      <c r="R159" s="172">
        <f>IF(ISBLANK(A159), "", IFERROR(VLOOKUP(A159, STOCKS!A:W, 17, FALSE), ""))</f>
        <v>5743</v>
      </c>
      <c r="S159" s="172">
        <f>IF(ISBLANK(A159), "", IFERROR(VLOOKUP(A159, STOCKS!A:W, 18, FALSE), ""))</f>
        <v>-171</v>
      </c>
      <c r="T159" s="172">
        <f>IF(ISBLANK(A159), "", IFERROR(VLOOKUP(A159, STOCKS!A:W, 19, FALSE), ""))</f>
        <v>3726</v>
      </c>
      <c r="U159" s="172">
        <f>IF(ISBLANK(A159), "", IFERROR(VLOOKUP(A159, STOCKS!A:W, 20, FALSE), ""))</f>
        <v>14.12</v>
      </c>
      <c r="V159" s="178">
        <f>IF(ISBLANK(A159), "", IFERROR(VLOOKUP(A159, STOCKS!A:W, 21, FALSE), ""))</f>
        <v>46132</v>
      </c>
      <c r="W159" s="174" t="str">
        <f>IF(ISBLANK(A159), "", IFERROR(VLOOKUP(A159, STOCKS!A:W, 22, FALSE), ""))</f>
        <v/>
      </c>
      <c r="X159" s="175"/>
      <c r="Y159" s="175"/>
      <c r="Z159" s="175"/>
      <c r="AA159" s="175"/>
      <c r="AB159" s="143"/>
    </row>
    <row r="160" hidden="1" outlineLevel="1">
      <c r="A160" s="140" t="s">
        <v>979</v>
      </c>
      <c r="B160" s="172" t="str">
        <f>IF(ISBLANK(A160), "", IFERROR(VLOOKUP(A160, STOCKS!A:W, 2, FALSE), ""))</f>
        <v>慧洋-KY</v>
      </c>
      <c r="C160" s="172" t="str">
        <f>IF(ISBLANK(A160), "", IFERROR(VLOOKUP(A160, STOCKS!A:W, 3, FALSE), ""))</f>
        <v>航運業</v>
      </c>
      <c r="D160" s="172" t="str">
        <f>IF(ISBLANK(A160), "", IFERROR(VLOOKUP(A160, category!A:C, 3, FALSE), ""))</f>
        <v>航運</v>
      </c>
      <c r="E160" s="172">
        <f>IF(ISBLANK(A160), "", IFERROR(VLOOKUP(A160, STOCKS!A:W, 4, FALSE), ""))</f>
        <v>72.7</v>
      </c>
      <c r="F160" s="172">
        <f>IF(ISBLANK(A160), "", IFERROR(VLOOKUP(A160, STOCKS!A:W, 5, FALSE), ""))</f>
        <v>-3</v>
      </c>
      <c r="G160" s="172">
        <f>IF(ISBLANK(A160), "", IFERROR(VLOOKUP(A160, STOCKS!A:W, 6, FALSE), ""))</f>
        <v>-3.96</v>
      </c>
      <c r="H160" s="172" t="str">
        <f>IF(ISBLANK(A160), "", IFERROR(VLOOKUP(A160, STOCKS!A:W, 7, FALSE), ""))</f>
        <v>'-+++-</v>
      </c>
      <c r="I160" s="172">
        <f>IF(ISBLANK(A160), "", IFERROR(VLOOKUP(A160, STOCKS!A:W, 8, FALSE), ""))</f>
        <v>3.26</v>
      </c>
      <c r="J160" s="172">
        <f>IF(ISBLANK(A160), "", IFERROR(VLOOKUP(A160, STOCKS!A:W, 9, FALSE), ""))</f>
        <v>0</v>
      </c>
      <c r="K160" s="172">
        <f>IF(ISBLANK(A160), "", IFERROR(VLOOKUP(A160, STOCKS!A:W, 10, FALSE), ""))</f>
        <v>3418</v>
      </c>
      <c r="L160" s="172">
        <f>IF(ISBLANK(A160), "", IFERROR(VLOOKUP(A160, STOCKS!A:W, 11, FALSE), ""))</f>
        <v>0.46</v>
      </c>
      <c r="M160" s="172">
        <f>IF(ISBLANK(A160), "", IFERROR(VLOOKUP(A160, STOCKS!A:W, 12, FALSE), ""))</f>
        <v>73.12</v>
      </c>
      <c r="N160" s="172">
        <f>IF(ISBLANK(A160), "", IFERROR(VLOOKUP(A160, STOCKS!A:W, 13, FALSE), ""))</f>
        <v>71.42</v>
      </c>
      <c r="O160" s="172">
        <f>IF(ISBLANK(A160), "", IFERROR(VLOOKUP(A160, STOCKS!A:W, 14, FALSE), ""))</f>
        <v>70.15</v>
      </c>
      <c r="P160" s="172">
        <f>IF(ISBLANK(A160), "", IFERROR(VLOOKUP(A160, STOCKS!A:W, 15, FALSE), ""))</f>
        <v>-366</v>
      </c>
      <c r="Q160" s="172" t="str">
        <f>IF(ISBLANK(A160), "", IFERROR(VLOOKUP(A160, STOCKS!A:W, 16, FALSE), ""))</f>
        <v>'-+++-</v>
      </c>
      <c r="R160" s="172">
        <f>IF(ISBLANK(A160), "", IFERROR(VLOOKUP(A160, STOCKS!A:W, 17, FALSE), ""))</f>
        <v>311</v>
      </c>
      <c r="S160" s="172">
        <f>IF(ISBLANK(A160), "", IFERROR(VLOOKUP(A160, STOCKS!A:W, 18, FALSE), ""))</f>
        <v>-101</v>
      </c>
      <c r="T160" s="172">
        <f>IF(ISBLANK(A160), "", IFERROR(VLOOKUP(A160, STOCKS!A:W, 19, FALSE), ""))</f>
        <v>919</v>
      </c>
      <c r="U160" s="172">
        <f>IF(ISBLANK(A160), "", IFERROR(VLOOKUP(A160, STOCKS!A:W, 20, FALSE), ""))</f>
        <v>26.89</v>
      </c>
      <c r="V160" s="178">
        <f>IF(ISBLANK(A160), "", IFERROR(VLOOKUP(A160, STOCKS!A:W, 21, FALSE), ""))</f>
        <v>46132</v>
      </c>
      <c r="W160" s="174" t="str">
        <f>IF(ISBLANK(A160), "", IFERROR(VLOOKUP(A160, STOCKS!A:W, 22, FALSE), ""))</f>
        <v/>
      </c>
      <c r="X160" s="175"/>
      <c r="Y160" s="175"/>
      <c r="Z160" s="175"/>
      <c r="AA160" s="175"/>
      <c r="AB160" s="143"/>
    </row>
    <row r="161">
      <c r="A161" s="176" t="s">
        <v>4640</v>
      </c>
      <c r="B161" s="177"/>
      <c r="C161" s="177"/>
      <c r="D161" s="177"/>
      <c r="E161" s="177"/>
      <c r="F161" s="177"/>
      <c r="G161" s="177"/>
      <c r="H161" s="177"/>
      <c r="I161" s="177"/>
      <c r="J161" s="177"/>
      <c r="K161" s="177"/>
      <c r="L161" s="177"/>
      <c r="M161" s="177"/>
      <c r="N161" s="177"/>
      <c r="O161" s="177"/>
      <c r="P161" s="177"/>
      <c r="Q161" s="177"/>
      <c r="R161" s="177"/>
      <c r="S161" s="177"/>
      <c r="T161" s="177"/>
      <c r="U161" s="177"/>
      <c r="V161" s="177"/>
      <c r="W161" s="177"/>
      <c r="X161" s="177"/>
      <c r="Y161" s="177"/>
      <c r="Z161" s="177"/>
      <c r="AA161" s="177"/>
      <c r="AB161" s="177"/>
    </row>
    <row r="162" outlineLevel="1">
      <c r="A162" s="140" t="s">
        <v>4477</v>
      </c>
      <c r="B162" s="172" t="str">
        <f>IF(ISBLANK(A162), "", IFERROR(VLOOKUP(A162, STOCKS!A:W, 2, FALSE), ""))</f>
        <v>國巨*</v>
      </c>
      <c r="C162" s="172" t="str">
        <f>IF(ISBLANK(A162), "", IFERROR(VLOOKUP(A162, STOCKS!A:W, 3, FALSE), ""))</f>
        <v>電子零組件業</v>
      </c>
      <c r="D162" s="172" t="str">
        <f>IF(ISBLANK(A162), "", IFERROR(VLOOKUP(A162, category!A:C, 3, FALSE), ""))</f>
        <v>被動元件-MLCC</v>
      </c>
      <c r="E162" s="172">
        <f>IF(ISBLANK(A162), "", IFERROR(VLOOKUP(A162, STOCKS!A:W, 4, FALSE), ""))</f>
        <v>319.5</v>
      </c>
      <c r="F162" s="172">
        <f>IF(ISBLANK(A162), "", IFERROR(VLOOKUP(A162, STOCKS!A:W, 5, FALSE), ""))</f>
        <v>3</v>
      </c>
      <c r="G162" s="172">
        <f>IF(ISBLANK(A162), "", IFERROR(VLOOKUP(A162, STOCKS!A:W, 6, FALSE), ""))</f>
        <v>0.95</v>
      </c>
      <c r="H162" s="172" t="str">
        <f>IF(ISBLANK(A162), "", IFERROR(VLOOKUP(A162, STOCKS!A:W, 7, FALSE), ""))</f>
        <v>'+++-+</v>
      </c>
      <c r="I162" s="172">
        <f>IF(ISBLANK(A162), "", IFERROR(VLOOKUP(A162, STOCKS!A:W, 8, FALSE), ""))</f>
        <v>5.27</v>
      </c>
      <c r="J162" s="172">
        <f>IF(ISBLANK(A162), "", IFERROR(VLOOKUP(A162, STOCKS!A:W, 9, FALSE), ""))</f>
        <v>0</v>
      </c>
      <c r="K162" s="172">
        <f>IF(ISBLANK(A162), "", IFERROR(VLOOKUP(A162, STOCKS!A:W, 10, FALSE), ""))</f>
        <v>31507</v>
      </c>
      <c r="L162" s="172">
        <f>IF(ISBLANK(A162), "", IFERROR(VLOOKUP(A162, STOCKS!A:W, 11, FALSE), ""))</f>
        <v>1.52</v>
      </c>
      <c r="M162" s="172">
        <f>IF(ISBLANK(A162), "", IFERROR(VLOOKUP(A162, STOCKS!A:W, 12, FALSE), ""))</f>
        <v>319</v>
      </c>
      <c r="N162" s="172">
        <f>IF(ISBLANK(A162), "", IFERROR(VLOOKUP(A162, STOCKS!A:W, 13, FALSE), ""))</f>
        <v>299.25</v>
      </c>
      <c r="O162" s="172">
        <f>IF(ISBLANK(A162), "", IFERROR(VLOOKUP(A162, STOCKS!A:W, 14, FALSE), ""))</f>
        <v>277.4</v>
      </c>
      <c r="P162" s="172">
        <f>IF(ISBLANK(A162), "", IFERROR(VLOOKUP(A162, STOCKS!A:W, 15, FALSE), ""))</f>
        <v>777</v>
      </c>
      <c r="Q162" s="172" t="str">
        <f>IF(ISBLANK(A162), "", IFERROR(VLOOKUP(A162, STOCKS!A:W, 16, FALSE), ""))</f>
        <v>'+++-+</v>
      </c>
      <c r="R162" s="172">
        <f>IF(ISBLANK(A162), "", IFERROR(VLOOKUP(A162, STOCKS!A:W, 17, FALSE), ""))</f>
        <v>-123</v>
      </c>
      <c r="S162" s="172">
        <f>IF(ISBLANK(A162), "", IFERROR(VLOOKUP(A162, STOCKS!A:W, 18, FALSE), ""))</f>
        <v>175</v>
      </c>
      <c r="T162" s="172">
        <f>IF(ISBLANK(A162), "", IFERROR(VLOOKUP(A162, STOCKS!A:W, 19, FALSE), ""))</f>
        <v>14222</v>
      </c>
      <c r="U162" s="172">
        <f>IF(ISBLANK(A162), "", IFERROR(VLOOKUP(A162, STOCKS!A:W, 20, FALSE), ""))</f>
        <v>45.14</v>
      </c>
      <c r="V162" s="178">
        <f>IF(ISBLANK(A162), "", IFERROR(VLOOKUP(A162, STOCKS!A:W, 21, FALSE), ""))</f>
        <v>46132</v>
      </c>
      <c r="W162" s="174" t="str">
        <f>IF(ISBLANK(A162), "", IFERROR(VLOOKUP(A162, STOCKS!A:W, 22, FALSE), ""))</f>
        <v/>
      </c>
      <c r="X162" s="175"/>
      <c r="Y162" s="175"/>
      <c r="Z162" s="175"/>
      <c r="AA162" s="175"/>
      <c r="AB162" s="143"/>
    </row>
    <row r="163" outlineLevel="1">
      <c r="A163" s="140" t="s">
        <v>1567</v>
      </c>
      <c r="B163" s="172" t="str">
        <f>IF(ISBLANK(A163), "", IFERROR(VLOOKUP(A163, STOCKS!A:W, 2, FALSE), ""))</f>
        <v>華新科</v>
      </c>
      <c r="C163" s="172" t="str">
        <f>IF(ISBLANK(A163), "", IFERROR(VLOOKUP(A163, STOCKS!A:W, 3, FALSE), ""))</f>
        <v>電子零組件業</v>
      </c>
      <c r="D163" s="172" t="str">
        <f>IF(ISBLANK(A163), "", IFERROR(VLOOKUP(A163, category!A:C, 3, FALSE), ""))</f>
        <v>被動元件-MLCC</v>
      </c>
      <c r="E163" s="172">
        <f>IF(ISBLANK(A163), "", IFERROR(VLOOKUP(A163, STOCKS!A:W, 4, FALSE), ""))</f>
        <v>149.5</v>
      </c>
      <c r="F163" s="172">
        <f>IF(ISBLANK(A163), "", IFERROR(VLOOKUP(A163, STOCKS!A:W, 5, FALSE), ""))</f>
        <v>2.5</v>
      </c>
      <c r="G163" s="172">
        <f>IF(ISBLANK(A163), "", IFERROR(VLOOKUP(A163, STOCKS!A:W, 6, FALSE), ""))</f>
        <v>1.7</v>
      </c>
      <c r="H163" s="172" t="str">
        <f>IF(ISBLANK(A163), "", IFERROR(VLOOKUP(A163, STOCKS!A:W, 7, FALSE), ""))</f>
        <v>'+++-+</v>
      </c>
      <c r="I163" s="172">
        <f>IF(ISBLANK(A163), "", IFERROR(VLOOKUP(A163, STOCKS!A:W, 8, FALSE), ""))</f>
        <v>9.66</v>
      </c>
      <c r="J163" s="172">
        <f>IF(ISBLANK(A163), "", IFERROR(VLOOKUP(A163, STOCKS!A:W, 9, FALSE), ""))</f>
        <v>0</v>
      </c>
      <c r="K163" s="172">
        <f>IF(ISBLANK(A163), "", IFERROR(VLOOKUP(A163, STOCKS!A:W, 10, FALSE), ""))</f>
        <v>11547</v>
      </c>
      <c r="L163" s="172">
        <f>IF(ISBLANK(A163), "", IFERROR(VLOOKUP(A163, STOCKS!A:W, 11, FALSE), ""))</f>
        <v>2.38</v>
      </c>
      <c r="M163" s="172">
        <f>IF(ISBLANK(A163), "", IFERROR(VLOOKUP(A163, STOCKS!A:W, 12, FALSE), ""))</f>
        <v>146.5</v>
      </c>
      <c r="N163" s="172">
        <f>IF(ISBLANK(A163), "", IFERROR(VLOOKUP(A163, STOCKS!A:W, 13, FALSE), ""))</f>
        <v>135.55</v>
      </c>
      <c r="O163" s="172">
        <f>IF(ISBLANK(A163), "", IFERROR(VLOOKUP(A163, STOCKS!A:W, 14, FALSE), ""))</f>
        <v>129.55</v>
      </c>
      <c r="P163" s="172">
        <f>IF(ISBLANK(A163), "", IFERROR(VLOOKUP(A163, STOCKS!A:W, 15, FALSE), ""))</f>
        <v>1815</v>
      </c>
      <c r="Q163" s="172" t="str">
        <f>IF(ISBLANK(A163), "", IFERROR(VLOOKUP(A163, STOCKS!A:W, 16, FALSE), ""))</f>
        <v>'+++++</v>
      </c>
      <c r="R163" s="172">
        <f>IF(ISBLANK(A163), "", IFERROR(VLOOKUP(A163, STOCKS!A:W, 17, FALSE), ""))</f>
        <v>-25</v>
      </c>
      <c r="S163" s="172">
        <f>IF(ISBLANK(A163), "", IFERROR(VLOOKUP(A163, STOCKS!A:W, 18, FALSE), ""))</f>
        <v>66</v>
      </c>
      <c r="T163" s="172">
        <f>IF(ISBLANK(A163), "", IFERROR(VLOOKUP(A163, STOCKS!A:W, 19, FALSE), ""))</f>
        <v>5981</v>
      </c>
      <c r="U163" s="172">
        <f>IF(ISBLANK(A163), "", IFERROR(VLOOKUP(A163, STOCKS!A:W, 20, FALSE), ""))</f>
        <v>51.8</v>
      </c>
      <c r="V163" s="178">
        <f>IF(ISBLANK(A163), "", IFERROR(VLOOKUP(A163, STOCKS!A:W, 21, FALSE), ""))</f>
        <v>46132</v>
      </c>
      <c r="W163" s="174" t="str">
        <f>IF(ISBLANK(A163), "", IFERROR(VLOOKUP(A163, STOCKS!A:W, 22, FALSE), ""))</f>
        <v/>
      </c>
      <c r="X163" s="175"/>
      <c r="Y163" s="175"/>
      <c r="Z163" s="175"/>
      <c r="AA163" s="175"/>
      <c r="AB163" s="143"/>
    </row>
    <row r="164" outlineLevel="1">
      <c r="A164" s="140" t="s">
        <v>3330</v>
      </c>
      <c r="B164" s="172" t="str">
        <f>IF(ISBLANK(A164), "", IFERROR(VLOOKUP(A164, STOCKS!A:W, 2, FALSE), ""))</f>
        <v>凱美</v>
      </c>
      <c r="C164" s="172" t="str">
        <f>IF(ISBLANK(A164), "", IFERROR(VLOOKUP(A164, STOCKS!A:W, 3, FALSE), ""))</f>
        <v>電子零組件業</v>
      </c>
      <c r="D164" s="172" t="str">
        <f>IF(ISBLANK(A164), "", IFERROR(VLOOKUP(A164, category!A:C, 3, FALSE), ""))</f>
        <v>被動元件-MLCC</v>
      </c>
      <c r="E164" s="172">
        <f>IF(ISBLANK(A164), "", IFERROR(VLOOKUP(A164, STOCKS!A:W, 4, FALSE), ""))</f>
        <v>89.2</v>
      </c>
      <c r="F164" s="172">
        <f>IF(ISBLANK(A164), "", IFERROR(VLOOKUP(A164, STOCKS!A:W, 5, FALSE), ""))</f>
        <v>1.2</v>
      </c>
      <c r="G164" s="172">
        <f>IF(ISBLANK(A164), "", IFERROR(VLOOKUP(A164, STOCKS!A:W, 6, FALSE), ""))</f>
        <v>1.36</v>
      </c>
      <c r="H164" s="172" t="str">
        <f>IF(ISBLANK(A164), "", IFERROR(VLOOKUP(A164, STOCKS!A:W, 7, FALSE), ""))</f>
        <v>'-++++</v>
      </c>
      <c r="I164" s="172">
        <f>IF(ISBLANK(A164), "", IFERROR(VLOOKUP(A164, STOCKS!A:W, 8, FALSE), ""))</f>
        <v>4.14</v>
      </c>
      <c r="J164" s="172">
        <f>IF(ISBLANK(A164), "", IFERROR(VLOOKUP(A164, STOCKS!A:W, 9, FALSE), ""))</f>
        <v>1</v>
      </c>
      <c r="K164" s="172">
        <f>IF(ISBLANK(A164), "", IFERROR(VLOOKUP(A164, STOCKS!A:W, 10, FALSE), ""))</f>
        <v>7275</v>
      </c>
      <c r="L164" s="172">
        <f>IF(ISBLANK(A164), "", IFERROR(VLOOKUP(A164, STOCKS!A:W, 11, FALSE), ""))</f>
        <v>6.69</v>
      </c>
      <c r="M164" s="172">
        <f>IF(ISBLANK(A164), "", IFERROR(VLOOKUP(A164, STOCKS!A:W, 12, FALSE), ""))</f>
        <v>87.16</v>
      </c>
      <c r="N164" s="172">
        <f>IF(ISBLANK(A164), "", IFERROR(VLOOKUP(A164, STOCKS!A:W, 13, FALSE), ""))</f>
        <v>82.95</v>
      </c>
      <c r="O164" s="172">
        <f>IF(ISBLANK(A164), "", IFERROR(VLOOKUP(A164, STOCKS!A:W, 14, FALSE), ""))</f>
        <v>79.8</v>
      </c>
      <c r="P164" s="172">
        <f>IF(ISBLANK(A164), "", IFERROR(VLOOKUP(A164, STOCKS!A:W, 15, FALSE), ""))</f>
        <v>-933</v>
      </c>
      <c r="Q164" s="172" t="str">
        <f>IF(ISBLANK(A164), "", IFERROR(VLOOKUP(A164, STOCKS!A:W, 16, FALSE), ""))</f>
        <v>'---+-</v>
      </c>
      <c r="R164" s="172">
        <f>IF(ISBLANK(A164), "", IFERROR(VLOOKUP(A164, STOCKS!A:W, 17, FALSE), ""))</f>
        <v>0</v>
      </c>
      <c r="S164" s="172">
        <f>IF(ISBLANK(A164), "", IFERROR(VLOOKUP(A164, STOCKS!A:W, 18, FALSE), ""))</f>
        <v>14</v>
      </c>
      <c r="T164" s="172">
        <f>IF(ISBLANK(A164), "", IFERROR(VLOOKUP(A164, STOCKS!A:W, 19, FALSE), ""))</f>
        <v>4289</v>
      </c>
      <c r="U164" s="172">
        <f>IF(ISBLANK(A164), "", IFERROR(VLOOKUP(A164, STOCKS!A:W, 20, FALSE), ""))</f>
        <v>58.96</v>
      </c>
      <c r="V164" s="178">
        <f>IF(ISBLANK(A164), "", IFERROR(VLOOKUP(A164, STOCKS!A:W, 21, FALSE), ""))</f>
        <v>46132</v>
      </c>
      <c r="W164" s="174" t="str">
        <f>IF(ISBLANK(A164), "", IFERROR(VLOOKUP(A164, STOCKS!A:W, 22, FALSE), ""))</f>
        <v/>
      </c>
      <c r="X164" s="175"/>
      <c r="Y164" s="175"/>
      <c r="Z164" s="175"/>
      <c r="AA164" s="175"/>
      <c r="AB164" s="143"/>
    </row>
    <row r="165" outlineLevel="1">
      <c r="A165" s="140" t="s">
        <v>1721</v>
      </c>
      <c r="B165" s="172" t="str">
        <f>IF(ISBLANK(A165), "", IFERROR(VLOOKUP(A165, STOCKS!A:W, 2, FALSE), ""))</f>
        <v>大毅</v>
      </c>
      <c r="C165" s="172" t="str">
        <f>IF(ISBLANK(A165), "", IFERROR(VLOOKUP(A165, STOCKS!A:W, 3, FALSE), ""))</f>
        <v>電子零組件業</v>
      </c>
      <c r="D165" s="172" t="str">
        <f>IF(ISBLANK(A165), "", IFERROR(VLOOKUP(A165, category!A:C, 3, FALSE), ""))</f>
        <v>被動元件-MLCC</v>
      </c>
      <c r="E165" s="172">
        <f>IF(ISBLANK(A165), "", IFERROR(VLOOKUP(A165, STOCKS!A:W, 4, FALSE), ""))</f>
        <v>75.4</v>
      </c>
      <c r="F165" s="172">
        <f>IF(ISBLANK(A165), "", IFERROR(VLOOKUP(A165, STOCKS!A:W, 5, FALSE), ""))</f>
        <v>-1.8</v>
      </c>
      <c r="G165" s="172">
        <f>IF(ISBLANK(A165), "", IFERROR(VLOOKUP(A165, STOCKS!A:W, 6, FALSE), ""))</f>
        <v>-2.33</v>
      </c>
      <c r="H165" s="172" t="str">
        <f>IF(ISBLANK(A165), "", IFERROR(VLOOKUP(A165, STOCKS!A:W, 7, FALSE), ""))</f>
        <v>'++++-</v>
      </c>
      <c r="I165" s="172">
        <f>IF(ISBLANK(A165), "", IFERROR(VLOOKUP(A165, STOCKS!A:W, 8, FALSE), ""))</f>
        <v>12.72</v>
      </c>
      <c r="J165" s="172">
        <f>IF(ISBLANK(A165), "", IFERROR(VLOOKUP(A165, STOCKS!A:W, 9, FALSE), ""))</f>
        <v>0</v>
      </c>
      <c r="K165" s="172">
        <f>IF(ISBLANK(A165), "", IFERROR(VLOOKUP(A165, STOCKS!A:W, 10, FALSE), ""))</f>
        <v>6366</v>
      </c>
      <c r="L165" s="172">
        <f>IF(ISBLANK(A165), "", IFERROR(VLOOKUP(A165, STOCKS!A:W, 11, FALSE), ""))</f>
        <v>4.4</v>
      </c>
      <c r="M165" s="172">
        <f>IF(ISBLANK(A165), "", IFERROR(VLOOKUP(A165, STOCKS!A:W, 12, FALSE), ""))</f>
        <v>73.28</v>
      </c>
      <c r="N165" s="172">
        <f>IF(ISBLANK(A165), "", IFERROR(VLOOKUP(A165, STOCKS!A:W, 13, FALSE), ""))</f>
        <v>67.88</v>
      </c>
      <c r="O165" s="172">
        <f>IF(ISBLANK(A165), "", IFERROR(VLOOKUP(A165, STOCKS!A:W, 14, FALSE), ""))</f>
        <v>64.67</v>
      </c>
      <c r="P165" s="172">
        <f>IF(ISBLANK(A165), "", IFERROR(VLOOKUP(A165, STOCKS!A:W, 15, FALSE), ""))</f>
        <v>-344</v>
      </c>
      <c r="Q165" s="172" t="str">
        <f>IF(ISBLANK(A165), "", IFERROR(VLOOKUP(A165, STOCKS!A:W, 16, FALSE), ""))</f>
        <v>'++++-</v>
      </c>
      <c r="R165" s="172">
        <f>IF(ISBLANK(A165), "", IFERROR(VLOOKUP(A165, STOCKS!A:W, 17, FALSE), ""))</f>
        <v>-44</v>
      </c>
      <c r="S165" s="172">
        <f>IF(ISBLANK(A165), "", IFERROR(VLOOKUP(A165, STOCKS!A:W, 18, FALSE), ""))</f>
        <v>0</v>
      </c>
      <c r="T165" s="172">
        <f>IF(ISBLANK(A165), "", IFERROR(VLOOKUP(A165, STOCKS!A:W, 19, FALSE), ""))</f>
        <v>2830</v>
      </c>
      <c r="U165" s="172">
        <f>IF(ISBLANK(A165), "", IFERROR(VLOOKUP(A165, STOCKS!A:W, 20, FALSE), ""))</f>
        <v>44.45</v>
      </c>
      <c r="V165" s="178">
        <f>IF(ISBLANK(A165), "", IFERROR(VLOOKUP(A165, STOCKS!A:W, 21, FALSE), ""))</f>
        <v>46132</v>
      </c>
      <c r="W165" s="174" t="str">
        <f>IF(ISBLANK(A165), "", IFERROR(VLOOKUP(A165, STOCKS!A:W, 22, FALSE), ""))</f>
        <v/>
      </c>
      <c r="X165" s="175"/>
      <c r="Y165" s="175"/>
      <c r="Z165" s="175"/>
      <c r="AA165" s="175"/>
      <c r="AB165" s="143"/>
    </row>
    <row r="166" outlineLevel="1">
      <c r="A166" s="140" t="s">
        <v>1115</v>
      </c>
      <c r="B166" s="172" t="str">
        <f>IF(ISBLANK(A166), "", IFERROR(VLOOKUP(A166, STOCKS!A:W, 2, FALSE), ""))</f>
        <v>信昌電</v>
      </c>
      <c r="C166" s="172" t="str">
        <f>IF(ISBLANK(A166), "", IFERROR(VLOOKUP(A166, STOCKS!A:W, 3, FALSE), ""))</f>
        <v>電子零組件業</v>
      </c>
      <c r="D166" s="172" t="str">
        <f>IF(ISBLANK(A166), "", IFERROR(VLOOKUP(A166, category!A:C, 3, FALSE), ""))</f>
        <v>被動元件-MLCC</v>
      </c>
      <c r="E166" s="172">
        <f>IF(ISBLANK(A166), "", IFERROR(VLOOKUP(A166, STOCKS!A:W, 4, FALSE), ""))</f>
        <v>90.7</v>
      </c>
      <c r="F166" s="172">
        <f>IF(ISBLANK(A166), "", IFERROR(VLOOKUP(A166, STOCKS!A:W, 5, FALSE), ""))</f>
        <v>-1.5</v>
      </c>
      <c r="G166" s="172">
        <f>IF(ISBLANK(A166), "", IFERROR(VLOOKUP(A166, STOCKS!A:W, 6, FALSE), ""))</f>
        <v>-1.63</v>
      </c>
      <c r="H166" s="172" t="str">
        <f>IF(ISBLANK(A166), "", IFERROR(VLOOKUP(A166, STOCKS!A:W, 7, FALSE), ""))</f>
        <v>'++++-</v>
      </c>
      <c r="I166" s="172">
        <f>IF(ISBLANK(A166), "", IFERROR(VLOOKUP(A166, STOCKS!A:W, 8, FALSE), ""))</f>
        <v>24.4</v>
      </c>
      <c r="J166" s="172">
        <f>IF(ISBLANK(A166), "", IFERROR(VLOOKUP(A166, STOCKS!A:W, 9, FALSE), ""))</f>
        <v>3</v>
      </c>
      <c r="K166" s="172">
        <f>IF(ISBLANK(A166), "", IFERROR(VLOOKUP(A166, STOCKS!A:W, 10, FALSE), ""))</f>
        <v>50776</v>
      </c>
      <c r="L166" s="172">
        <f>IF(ISBLANK(A166), "", IFERROR(VLOOKUP(A166, STOCKS!A:W, 11, FALSE), ""))</f>
        <v>29.52</v>
      </c>
      <c r="M166" s="172">
        <f>IF(ISBLANK(A166), "", IFERROR(VLOOKUP(A166, STOCKS!A:W, 12, FALSE), ""))</f>
        <v>83.28</v>
      </c>
      <c r="N166" s="172">
        <f>IF(ISBLANK(A166), "", IFERROR(VLOOKUP(A166, STOCKS!A:W, 13, FALSE), ""))</f>
        <v>73.62</v>
      </c>
      <c r="O166" s="172">
        <f>IF(ISBLANK(A166), "", IFERROR(VLOOKUP(A166, STOCKS!A:W, 14, FALSE), ""))</f>
        <v>67.08</v>
      </c>
      <c r="P166" s="172">
        <f>IF(ISBLANK(A166), "", IFERROR(VLOOKUP(A166, STOCKS!A:W, 15, FALSE), ""))</f>
        <v>461</v>
      </c>
      <c r="Q166" s="172" t="str">
        <f>IF(ISBLANK(A166), "", IFERROR(VLOOKUP(A166, STOCKS!A:W, 16, FALSE), ""))</f>
        <v>'+++++</v>
      </c>
      <c r="R166" s="172">
        <f>IF(ISBLANK(A166), "", IFERROR(VLOOKUP(A166, STOCKS!A:W, 17, FALSE), ""))</f>
        <v>0</v>
      </c>
      <c r="S166" s="172">
        <f>IF(ISBLANK(A166), "", IFERROR(VLOOKUP(A166, STOCKS!A:W, 18, FALSE), ""))</f>
        <v>147</v>
      </c>
      <c r="T166" s="172">
        <f>IF(ISBLANK(A166), "", IFERROR(VLOOKUP(A166, STOCKS!A:W, 19, FALSE), ""))</f>
        <v>32346</v>
      </c>
      <c r="U166" s="172">
        <f>IF(ISBLANK(A166), "", IFERROR(VLOOKUP(A166, STOCKS!A:W, 20, FALSE), ""))</f>
        <v>63.7</v>
      </c>
      <c r="V166" s="178">
        <f>IF(ISBLANK(A166), "", IFERROR(VLOOKUP(A166, STOCKS!A:W, 21, FALSE), ""))</f>
        <v>46132</v>
      </c>
      <c r="W166" s="174" t="str">
        <f>IF(ISBLANK(A166), "", IFERROR(VLOOKUP(A166, STOCKS!A:W, 22, FALSE), ""))</f>
        <v/>
      </c>
      <c r="X166" s="175"/>
      <c r="Y166" s="175"/>
      <c r="Z166" s="175"/>
      <c r="AA166" s="175"/>
      <c r="AB166" s="143"/>
    </row>
    <row r="167" outlineLevel="1">
      <c r="A167" s="140" t="s">
        <v>2550</v>
      </c>
      <c r="B167" s="172" t="str">
        <f>IF(ISBLANK(A167), "", IFERROR(VLOOKUP(A167, STOCKS!A:W, 2, FALSE), ""))</f>
        <v>九豪</v>
      </c>
      <c r="C167" s="172" t="str">
        <f>IF(ISBLANK(A167), "", IFERROR(VLOOKUP(A167, STOCKS!A:W, 3, FALSE), ""))</f>
        <v>電子零組件業</v>
      </c>
      <c r="D167" s="172" t="str">
        <f>IF(ISBLANK(A167), "", IFERROR(VLOOKUP(A167, category!A:C, 3, FALSE), ""))</f>
        <v>被動元件-MLCC</v>
      </c>
      <c r="E167" s="172">
        <f>IF(ISBLANK(A167), "", IFERROR(VLOOKUP(A167, STOCKS!A:W, 4, FALSE), ""))</f>
        <v>48</v>
      </c>
      <c r="F167" s="172">
        <f>IF(ISBLANK(A167), "", IFERROR(VLOOKUP(A167, STOCKS!A:W, 5, FALSE), ""))</f>
        <v>-2.3</v>
      </c>
      <c r="G167" s="172">
        <f>IF(ISBLANK(A167), "", IFERROR(VLOOKUP(A167, STOCKS!A:W, 6, FALSE), ""))</f>
        <v>-4.57</v>
      </c>
      <c r="H167" s="172" t="str">
        <f>IF(ISBLANK(A167), "", IFERROR(VLOOKUP(A167, STOCKS!A:W, 7, FALSE), ""))</f>
        <v>'+-+--</v>
      </c>
      <c r="I167" s="172">
        <f>IF(ISBLANK(A167), "", IFERROR(VLOOKUP(A167, STOCKS!A:W, 8, FALSE), ""))</f>
        <v>9.58</v>
      </c>
      <c r="J167" s="172">
        <f>IF(ISBLANK(A167), "", IFERROR(VLOOKUP(A167, STOCKS!A:W, 9, FALSE), ""))</f>
        <v>2</v>
      </c>
      <c r="K167" s="172">
        <f>IF(ISBLANK(A167), "", IFERROR(VLOOKUP(A167, STOCKS!A:W, 10, FALSE), ""))</f>
        <v>13193</v>
      </c>
      <c r="L167" s="172">
        <f>IF(ISBLANK(A167), "", IFERROR(VLOOKUP(A167, STOCKS!A:W, 11, FALSE), ""))</f>
        <v>12.21</v>
      </c>
      <c r="M167" s="172">
        <f>IF(ISBLANK(A167), "", IFERROR(VLOOKUP(A167, STOCKS!A:W, 12, FALSE), ""))</f>
        <v>49.03</v>
      </c>
      <c r="N167" s="172">
        <f>IF(ISBLANK(A167), "", IFERROR(VLOOKUP(A167, STOCKS!A:W, 13, FALSE), ""))</f>
        <v>44.96</v>
      </c>
      <c r="O167" s="172">
        <f>IF(ISBLANK(A167), "", IFERROR(VLOOKUP(A167, STOCKS!A:W, 14, FALSE), ""))</f>
        <v>43.7</v>
      </c>
      <c r="P167" s="172">
        <f>IF(ISBLANK(A167), "", IFERROR(VLOOKUP(A167, STOCKS!A:W, 15, FALSE), ""))</f>
        <v>-43</v>
      </c>
      <c r="Q167" s="172" t="str">
        <f>IF(ISBLANK(A167), "", IFERROR(VLOOKUP(A167, STOCKS!A:W, 16, FALSE), ""))</f>
        <v>'+-+--</v>
      </c>
      <c r="R167" s="172">
        <f>IF(ISBLANK(A167), "", IFERROR(VLOOKUP(A167, STOCKS!A:W, 17, FALSE), ""))</f>
        <v>0</v>
      </c>
      <c r="S167" s="172">
        <f>IF(ISBLANK(A167), "", IFERROR(VLOOKUP(A167, STOCKS!A:W, 18, FALSE), ""))</f>
        <v>-19</v>
      </c>
      <c r="T167" s="172">
        <f>IF(ISBLANK(A167), "", IFERROR(VLOOKUP(A167, STOCKS!A:W, 19, FALSE), ""))</f>
        <v>3896</v>
      </c>
      <c r="U167" s="172">
        <f>IF(ISBLANK(A167), "", IFERROR(VLOOKUP(A167, STOCKS!A:W, 20, FALSE), ""))</f>
        <v>29.53</v>
      </c>
      <c r="V167" s="178">
        <f>IF(ISBLANK(A167), "", IFERROR(VLOOKUP(A167, STOCKS!A:W, 21, FALSE), ""))</f>
        <v>46132</v>
      </c>
      <c r="W167" s="174" t="str">
        <f>IF(ISBLANK(A167), "", IFERROR(VLOOKUP(A167, STOCKS!A:W, 22, FALSE), ""))</f>
        <v/>
      </c>
      <c r="X167" s="175"/>
      <c r="Y167" s="175"/>
      <c r="Z167" s="175"/>
      <c r="AA167" s="175"/>
      <c r="AB167" s="143"/>
    </row>
    <row r="168" outlineLevel="1">
      <c r="A168" s="140" t="s">
        <v>794</v>
      </c>
      <c r="B168" s="172" t="str">
        <f>IF(ISBLANK(A168), "", IFERROR(VLOOKUP(A168, STOCKS!A:W, 2, FALSE), ""))</f>
        <v>鈞寶</v>
      </c>
      <c r="C168" s="172" t="str">
        <f>IF(ISBLANK(A168), "", IFERROR(VLOOKUP(A168, STOCKS!A:W, 3, FALSE), ""))</f>
        <v>電子零組件業</v>
      </c>
      <c r="D168" s="172" t="str">
        <f>IF(ISBLANK(A168), "", IFERROR(VLOOKUP(A168, category!A:C, 3, FALSE), ""))</f>
        <v>被動元件-MLCC</v>
      </c>
      <c r="E168" s="172">
        <f>IF(ISBLANK(A168), "", IFERROR(VLOOKUP(A168, STOCKS!A:W, 4, FALSE), ""))</f>
        <v>49.8</v>
      </c>
      <c r="F168" s="172">
        <f>IF(ISBLANK(A168), "", IFERROR(VLOOKUP(A168, STOCKS!A:W, 5, FALSE), ""))</f>
        <v>-0.8</v>
      </c>
      <c r="G168" s="172">
        <f>IF(ISBLANK(A168), "", IFERROR(VLOOKUP(A168, STOCKS!A:W, 6, FALSE), ""))</f>
        <v>-1.58</v>
      </c>
      <c r="H168" s="172" t="str">
        <f>IF(ISBLANK(A168), "", IFERROR(VLOOKUP(A168, STOCKS!A:W, 7, FALSE), ""))</f>
        <v>'--+--</v>
      </c>
      <c r="I168" s="172">
        <f>IF(ISBLANK(A168), "", IFERROR(VLOOKUP(A168, STOCKS!A:W, 8, FALSE), ""))</f>
        <v>-0.62</v>
      </c>
      <c r="J168" s="172">
        <f>IF(ISBLANK(A168), "", IFERROR(VLOOKUP(A168, STOCKS!A:W, 9, FALSE), ""))</f>
        <v>1</v>
      </c>
      <c r="K168" s="172">
        <f>IF(ISBLANK(A168), "", IFERROR(VLOOKUP(A168, STOCKS!A:W, 10, FALSE), ""))</f>
        <v>1906</v>
      </c>
      <c r="L168" s="172">
        <f>IF(ISBLANK(A168), "", IFERROR(VLOOKUP(A168, STOCKS!A:W, 11, FALSE), ""))</f>
        <v>2.17</v>
      </c>
      <c r="M168" s="172">
        <f>IF(ISBLANK(A168), "", IFERROR(VLOOKUP(A168, STOCKS!A:W, 12, FALSE), ""))</f>
        <v>50.3</v>
      </c>
      <c r="N168" s="172">
        <f>IF(ISBLANK(A168), "", IFERROR(VLOOKUP(A168, STOCKS!A:W, 13, FALSE), ""))</f>
        <v>47.7</v>
      </c>
      <c r="O168" s="172">
        <f>IF(ISBLANK(A168), "", IFERROR(VLOOKUP(A168, STOCKS!A:W, 14, FALSE), ""))</f>
        <v>46.02</v>
      </c>
      <c r="P168" s="172">
        <f>IF(ISBLANK(A168), "", IFERROR(VLOOKUP(A168, STOCKS!A:W, 15, FALSE), ""))</f>
        <v>80</v>
      </c>
      <c r="Q168" s="172" t="str">
        <f>IF(ISBLANK(A168), "", IFERROR(VLOOKUP(A168, STOCKS!A:W, 16, FALSE), ""))</f>
        <v>'--+-+</v>
      </c>
      <c r="R168" s="172">
        <f>IF(ISBLANK(A168), "", IFERROR(VLOOKUP(A168, STOCKS!A:W, 17, FALSE), ""))</f>
        <v>0</v>
      </c>
      <c r="S168" s="172">
        <f>IF(ISBLANK(A168), "", IFERROR(VLOOKUP(A168, STOCKS!A:W, 18, FALSE), ""))</f>
        <v>0</v>
      </c>
      <c r="T168" s="172">
        <f>IF(ISBLANK(A168), "", IFERROR(VLOOKUP(A168, STOCKS!A:W, 19, FALSE), ""))</f>
        <v>843</v>
      </c>
      <c r="U168" s="172">
        <f>IF(ISBLANK(A168), "", IFERROR(VLOOKUP(A168, STOCKS!A:W, 20, FALSE), ""))</f>
        <v>44.23</v>
      </c>
      <c r="V168" s="178">
        <f>IF(ISBLANK(A168), "", IFERROR(VLOOKUP(A168, STOCKS!A:W, 21, FALSE), ""))</f>
        <v>46132</v>
      </c>
      <c r="W168" s="174" t="str">
        <f>IF(ISBLANK(A168), "", IFERROR(VLOOKUP(A168, STOCKS!A:W, 22, FALSE), ""))</f>
        <v/>
      </c>
      <c r="X168" s="175"/>
      <c r="Y168" s="175"/>
      <c r="Z168" s="175"/>
      <c r="AA168" s="175"/>
      <c r="AB168" s="143"/>
    </row>
    <row r="169" outlineLevel="1">
      <c r="A169" s="140" t="s">
        <v>650</v>
      </c>
      <c r="B169" s="172" t="str">
        <f>IF(ISBLANK(A169), "", IFERROR(VLOOKUP(A169, STOCKS!A:W, 2, FALSE), ""))</f>
        <v>千如</v>
      </c>
      <c r="C169" s="172" t="str">
        <f>IF(ISBLANK(A169), "", IFERROR(VLOOKUP(A169, STOCKS!A:W, 3, FALSE), ""))</f>
        <v>電子零組件業</v>
      </c>
      <c r="D169" s="172" t="str">
        <f>IF(ISBLANK(A169), "", IFERROR(VLOOKUP(A169, category!A:C, 3, FALSE), ""))</f>
        <v>被動元件-MLCC</v>
      </c>
      <c r="E169" s="172">
        <f>IF(ISBLANK(A169), "", IFERROR(VLOOKUP(A169, STOCKS!A:W, 4, FALSE), ""))</f>
        <v>33.9</v>
      </c>
      <c r="F169" s="172">
        <f>IF(ISBLANK(A169), "", IFERROR(VLOOKUP(A169, STOCKS!A:W, 5, FALSE), ""))</f>
        <v>-1.35</v>
      </c>
      <c r="G169" s="172">
        <f>IF(ISBLANK(A169), "", IFERROR(VLOOKUP(A169, STOCKS!A:W, 6, FALSE), ""))</f>
        <v>-3.83</v>
      </c>
      <c r="H169" s="172" t="str">
        <f>IF(ISBLANK(A169), "", IFERROR(VLOOKUP(A169, STOCKS!A:W, 7, FALSE), ""))</f>
        <v>'-++--</v>
      </c>
      <c r="I169" s="172">
        <f>IF(ISBLANK(A169), "", IFERROR(VLOOKUP(A169, STOCKS!A:W, 8, FALSE), ""))</f>
        <v>-1.85</v>
      </c>
      <c r="J169" s="172">
        <f>IF(ISBLANK(A169), "", IFERROR(VLOOKUP(A169, STOCKS!A:W, 9, FALSE), ""))</f>
        <v>0</v>
      </c>
      <c r="K169" s="172">
        <f>IF(ISBLANK(A169), "", IFERROR(VLOOKUP(A169, STOCKS!A:W, 10, FALSE), ""))</f>
        <v>4251</v>
      </c>
      <c r="L169" s="172">
        <f>IF(ISBLANK(A169), "", IFERROR(VLOOKUP(A169, STOCKS!A:W, 11, FALSE), ""))</f>
        <v>4.05</v>
      </c>
      <c r="M169" s="172">
        <f>IF(ISBLANK(A169), "", IFERROR(VLOOKUP(A169, STOCKS!A:W, 12, FALSE), ""))</f>
        <v>34.66</v>
      </c>
      <c r="N169" s="172">
        <f>IF(ISBLANK(A169), "", IFERROR(VLOOKUP(A169, STOCKS!A:W, 13, FALSE), ""))</f>
        <v>33.2</v>
      </c>
      <c r="O169" s="172">
        <f>IF(ISBLANK(A169), "", IFERROR(VLOOKUP(A169, STOCKS!A:W, 14, FALSE), ""))</f>
        <v>32.04</v>
      </c>
      <c r="P169" s="172">
        <f>IF(ISBLANK(A169), "", IFERROR(VLOOKUP(A169, STOCKS!A:W, 15, FALSE), ""))</f>
        <v>739</v>
      </c>
      <c r="Q169" s="172" t="str">
        <f>IF(ISBLANK(A169), "", IFERROR(VLOOKUP(A169, STOCKS!A:W, 16, FALSE), ""))</f>
        <v>'+-+++</v>
      </c>
      <c r="R169" s="172">
        <f>IF(ISBLANK(A169), "", IFERROR(VLOOKUP(A169, STOCKS!A:W, 17, FALSE), ""))</f>
        <v>0</v>
      </c>
      <c r="S169" s="172">
        <f>IF(ISBLANK(A169), "", IFERROR(VLOOKUP(A169, STOCKS!A:W, 18, FALSE), ""))</f>
        <v>-6</v>
      </c>
      <c r="T169" s="172">
        <f>IF(ISBLANK(A169), "", IFERROR(VLOOKUP(A169, STOCKS!A:W, 19, FALSE), ""))</f>
        <v>1485</v>
      </c>
      <c r="U169" s="172">
        <f>IF(ISBLANK(A169), "", IFERROR(VLOOKUP(A169, STOCKS!A:W, 20, FALSE), ""))</f>
        <v>34.93</v>
      </c>
      <c r="V169" s="178">
        <f>IF(ISBLANK(A169), "", IFERROR(VLOOKUP(A169, STOCKS!A:W, 21, FALSE), ""))</f>
        <v>46132</v>
      </c>
      <c r="W169" s="174" t="str">
        <f>IF(ISBLANK(A169), "", IFERROR(VLOOKUP(A169, STOCKS!A:W, 22, FALSE), ""))</f>
        <v/>
      </c>
      <c r="X169" s="175"/>
      <c r="Y169" s="175"/>
      <c r="Z169" s="175"/>
      <c r="AA169" s="175"/>
      <c r="AB169" s="143"/>
    </row>
    <row r="170" outlineLevel="1">
      <c r="A170" s="140" t="s">
        <v>1232</v>
      </c>
      <c r="B170" s="172" t="str">
        <f>IF(ISBLANK(A170), "", IFERROR(VLOOKUP(A170, STOCKS!A:W, 2, FALSE), ""))</f>
        <v>金山電</v>
      </c>
      <c r="C170" s="172" t="str">
        <f>IF(ISBLANK(A170), "", IFERROR(VLOOKUP(A170, STOCKS!A:W, 3, FALSE), ""))</f>
        <v>電子零組件業</v>
      </c>
      <c r="D170" s="172" t="str">
        <f>IF(ISBLANK(A170), "", IFERROR(VLOOKUP(A170, category!A:C, 3, FALSE), ""))</f>
        <v>被動元件-MLCC</v>
      </c>
      <c r="E170" s="172">
        <f>IF(ISBLANK(A170), "", IFERROR(VLOOKUP(A170, STOCKS!A:W, 4, FALSE), ""))</f>
        <v>64.7</v>
      </c>
      <c r="F170" s="172">
        <f>IF(ISBLANK(A170), "", IFERROR(VLOOKUP(A170, STOCKS!A:W, 5, FALSE), ""))</f>
        <v>-1.5</v>
      </c>
      <c r="G170" s="172">
        <f>IF(ISBLANK(A170), "", IFERROR(VLOOKUP(A170, STOCKS!A:W, 6, FALSE), ""))</f>
        <v>-2.27</v>
      </c>
      <c r="H170" s="172" t="str">
        <f>IF(ISBLANK(A170), "", IFERROR(VLOOKUP(A170, STOCKS!A:W, 7, FALSE), ""))</f>
        <v>'+-++-</v>
      </c>
      <c r="I170" s="172">
        <f>IF(ISBLANK(A170), "", IFERROR(VLOOKUP(A170, STOCKS!A:W, 8, FALSE), ""))</f>
        <v>5.1</v>
      </c>
      <c r="J170" s="172">
        <f>IF(ISBLANK(A170), "", IFERROR(VLOOKUP(A170, STOCKS!A:W, 9, FALSE), ""))</f>
        <v>2</v>
      </c>
      <c r="K170" s="172">
        <f>IF(ISBLANK(A170), "", IFERROR(VLOOKUP(A170, STOCKS!A:W, 10, FALSE), ""))</f>
        <v>5366</v>
      </c>
      <c r="L170" s="172">
        <f>IF(ISBLANK(A170), "", IFERROR(VLOOKUP(A170, STOCKS!A:W, 11, FALSE), ""))</f>
        <v>4.14</v>
      </c>
      <c r="M170" s="172">
        <f>IF(ISBLANK(A170), "", IFERROR(VLOOKUP(A170, STOCKS!A:W, 12, FALSE), ""))</f>
        <v>65.3</v>
      </c>
      <c r="N170" s="172">
        <f>IF(ISBLANK(A170), "", IFERROR(VLOOKUP(A170, STOCKS!A:W, 13, FALSE), ""))</f>
        <v>60.59</v>
      </c>
      <c r="O170" s="172">
        <f>IF(ISBLANK(A170), "", IFERROR(VLOOKUP(A170, STOCKS!A:W, 14, FALSE), ""))</f>
        <v>57.28</v>
      </c>
      <c r="P170" s="172">
        <f>IF(ISBLANK(A170), "", IFERROR(VLOOKUP(A170, STOCKS!A:W, 15, FALSE), ""))</f>
        <v>305</v>
      </c>
      <c r="Q170" s="172" t="str">
        <f>IF(ISBLANK(A170), "", IFERROR(VLOOKUP(A170, STOCKS!A:W, 16, FALSE), ""))</f>
        <v>'---++</v>
      </c>
      <c r="R170" s="172">
        <f>IF(ISBLANK(A170), "", IFERROR(VLOOKUP(A170, STOCKS!A:W, 17, FALSE), ""))</f>
        <v>0</v>
      </c>
      <c r="S170" s="172">
        <f>IF(ISBLANK(A170), "", IFERROR(VLOOKUP(A170, STOCKS!A:W, 18, FALSE), ""))</f>
        <v>102</v>
      </c>
      <c r="T170" s="172">
        <f>IF(ISBLANK(A170), "", IFERROR(VLOOKUP(A170, STOCKS!A:W, 19, FALSE), ""))</f>
        <v>2688</v>
      </c>
      <c r="U170" s="172">
        <f>IF(ISBLANK(A170), "", IFERROR(VLOOKUP(A170, STOCKS!A:W, 20, FALSE), ""))</f>
        <v>50.09</v>
      </c>
      <c r="V170" s="178">
        <f>IF(ISBLANK(A170), "", IFERROR(VLOOKUP(A170, STOCKS!A:W, 21, FALSE), ""))</f>
        <v>46132</v>
      </c>
      <c r="W170" s="174" t="str">
        <f>IF(ISBLANK(A170), "", IFERROR(VLOOKUP(A170, STOCKS!A:W, 22, FALSE), ""))</f>
        <v/>
      </c>
      <c r="X170" s="175"/>
      <c r="Y170" s="175"/>
      <c r="Z170" s="175"/>
      <c r="AA170" s="175"/>
      <c r="AB170" s="143"/>
    </row>
    <row r="171" outlineLevel="1">
      <c r="A171" s="140" t="s">
        <v>3125</v>
      </c>
      <c r="B171" s="172" t="str">
        <f>IF(ISBLANK(A171), "", IFERROR(VLOOKUP(A171, STOCKS!A:W, 2, FALSE), ""))</f>
        <v>堡達</v>
      </c>
      <c r="C171" s="172" t="str">
        <f>IF(ISBLANK(A171), "", IFERROR(VLOOKUP(A171, STOCKS!A:W, 3, FALSE), ""))</f>
        <v>電子零組件業</v>
      </c>
      <c r="D171" s="172" t="str">
        <f>IF(ISBLANK(A171), "", IFERROR(VLOOKUP(A171, category!A:C, 3, FALSE), ""))</f>
        <v>被動元件-MLCC</v>
      </c>
      <c r="E171" s="172">
        <f>IF(ISBLANK(A171), "", IFERROR(VLOOKUP(A171, STOCKS!A:W, 4, FALSE), ""))</f>
        <v>45.4</v>
      </c>
      <c r="F171" s="172">
        <f>IF(ISBLANK(A171), "", IFERROR(VLOOKUP(A171, STOCKS!A:W, 5, FALSE), ""))</f>
        <v>-0.7</v>
      </c>
      <c r="G171" s="172">
        <f>IF(ISBLANK(A171), "", IFERROR(VLOOKUP(A171, STOCKS!A:W, 6, FALSE), ""))</f>
        <v>-1.52</v>
      </c>
      <c r="H171" s="172" t="str">
        <f>IF(ISBLANK(A171), "", IFERROR(VLOOKUP(A171, STOCKS!A:W, 7, FALSE), ""))</f>
        <v>'--+--</v>
      </c>
      <c r="I171" s="172">
        <f>IF(ISBLANK(A171), "", IFERROR(VLOOKUP(A171, STOCKS!A:W, 8, FALSE), ""))</f>
        <v>-2.06</v>
      </c>
      <c r="J171" s="172">
        <f>IF(ISBLANK(A171), "", IFERROR(VLOOKUP(A171, STOCKS!A:W, 9, FALSE), ""))</f>
        <v>0</v>
      </c>
      <c r="K171" s="172">
        <f>IF(ISBLANK(A171), "", IFERROR(VLOOKUP(A171, STOCKS!A:W, 10, FALSE), ""))</f>
        <v>158</v>
      </c>
      <c r="L171" s="172">
        <f>IF(ISBLANK(A171), "", IFERROR(VLOOKUP(A171, STOCKS!A:W, 11, FALSE), ""))</f>
        <v>0.28</v>
      </c>
      <c r="M171" s="172">
        <f>IF(ISBLANK(A171), "", IFERROR(VLOOKUP(A171, STOCKS!A:W, 12, FALSE), ""))</f>
        <v>45.97</v>
      </c>
      <c r="N171" s="172">
        <f>IF(ISBLANK(A171), "", IFERROR(VLOOKUP(A171, STOCKS!A:W, 13, FALSE), ""))</f>
        <v>45.06</v>
      </c>
      <c r="O171" s="172">
        <f>IF(ISBLANK(A171), "", IFERROR(VLOOKUP(A171, STOCKS!A:W, 14, FALSE), ""))</f>
        <v>43.96</v>
      </c>
      <c r="P171" s="172">
        <f>IF(ISBLANK(A171), "", IFERROR(VLOOKUP(A171, STOCKS!A:W, 15, FALSE), ""))</f>
        <v>38</v>
      </c>
      <c r="Q171" s="172" t="str">
        <f>IF(ISBLANK(A171), "", IFERROR(VLOOKUP(A171, STOCKS!A:W, 16, FALSE), ""))</f>
        <v>'-++-+</v>
      </c>
      <c r="R171" s="172">
        <f>IF(ISBLANK(A171), "", IFERROR(VLOOKUP(A171, STOCKS!A:W, 17, FALSE), ""))</f>
        <v>0</v>
      </c>
      <c r="S171" s="172">
        <f>IF(ISBLANK(A171), "", IFERROR(VLOOKUP(A171, STOCKS!A:W, 18, FALSE), ""))</f>
        <v>0</v>
      </c>
      <c r="T171" s="172">
        <f>IF(ISBLANK(A171), "", IFERROR(VLOOKUP(A171, STOCKS!A:W, 19, FALSE), ""))</f>
        <v>16</v>
      </c>
      <c r="U171" s="172">
        <f>IF(ISBLANK(A171), "", IFERROR(VLOOKUP(A171, STOCKS!A:W, 20, FALSE), ""))</f>
        <v>10.13</v>
      </c>
      <c r="V171" s="178">
        <f>IF(ISBLANK(A171), "", IFERROR(VLOOKUP(A171, STOCKS!A:W, 21, FALSE), ""))</f>
        <v>46132</v>
      </c>
      <c r="W171" s="174" t="str">
        <f>IF(ISBLANK(A171), "", IFERROR(VLOOKUP(A171, STOCKS!A:W, 22, FALSE), ""))</f>
        <v/>
      </c>
      <c r="X171" s="175"/>
      <c r="Y171" s="175"/>
      <c r="Z171" s="175"/>
      <c r="AA171" s="175"/>
      <c r="AB171" s="143"/>
    </row>
    <row r="172" outlineLevel="1">
      <c r="A172" s="140" t="s">
        <v>2446</v>
      </c>
      <c r="B172" s="172" t="str">
        <f>IF(ISBLANK(A172), "", IFERROR(VLOOKUP(A172, STOCKS!A:W, 2, FALSE), ""))</f>
        <v>禾伸堂</v>
      </c>
      <c r="C172" s="172" t="str">
        <f>IF(ISBLANK(A172), "", IFERROR(VLOOKUP(A172, STOCKS!A:W, 3, FALSE), ""))</f>
        <v>電子零組件業</v>
      </c>
      <c r="D172" s="172" t="str">
        <f>IF(ISBLANK(A172), "", IFERROR(VLOOKUP(A172, category!A:C, 3, FALSE), ""))</f>
        <v>被動元件-MLCC</v>
      </c>
      <c r="E172" s="172">
        <f>IF(ISBLANK(A172), "", IFERROR(VLOOKUP(A172, STOCKS!A:W, 4, FALSE), ""))</f>
        <v>234</v>
      </c>
      <c r="F172" s="172">
        <f>IF(ISBLANK(A172), "", IFERROR(VLOOKUP(A172, STOCKS!A:W, 5, FALSE), ""))</f>
        <v>0.5</v>
      </c>
      <c r="G172" s="172">
        <f>IF(ISBLANK(A172), "", IFERROR(VLOOKUP(A172, STOCKS!A:W, 6, FALSE), ""))</f>
        <v>0.21</v>
      </c>
      <c r="H172" s="172" t="str">
        <f>IF(ISBLANK(A172), "", IFERROR(VLOOKUP(A172, STOCKS!A:W, 7, FALSE), ""))</f>
        <v>'+-+-+</v>
      </c>
      <c r="I172" s="172">
        <f>IF(ISBLANK(A172), "", IFERROR(VLOOKUP(A172, STOCKS!A:W, 8, FALSE), ""))</f>
        <v>10.07</v>
      </c>
      <c r="J172" s="172">
        <f>IF(ISBLANK(A172), "", IFERROR(VLOOKUP(A172, STOCKS!A:W, 9, FALSE), ""))</f>
        <v>6</v>
      </c>
      <c r="K172" s="172">
        <f>IF(ISBLANK(A172), "", IFERROR(VLOOKUP(A172, STOCKS!A:W, 10, FALSE), ""))</f>
        <v>3052</v>
      </c>
      <c r="L172" s="172">
        <f>IF(ISBLANK(A172), "", IFERROR(VLOOKUP(A172, STOCKS!A:W, 11, FALSE), ""))</f>
        <v>1.84</v>
      </c>
      <c r="M172" s="172">
        <f>IF(ISBLANK(A172), "", IFERROR(VLOOKUP(A172, STOCKS!A:W, 12, FALSE), ""))</f>
        <v>232.1</v>
      </c>
      <c r="N172" s="172">
        <f>IF(ISBLANK(A172), "", IFERROR(VLOOKUP(A172, STOCKS!A:W, 13, FALSE), ""))</f>
        <v>207</v>
      </c>
      <c r="O172" s="172">
        <f>IF(ISBLANK(A172), "", IFERROR(VLOOKUP(A172, STOCKS!A:W, 14, FALSE), ""))</f>
        <v>171.32</v>
      </c>
      <c r="P172" s="172">
        <f>IF(ISBLANK(A172), "", IFERROR(VLOOKUP(A172, STOCKS!A:W, 15, FALSE), ""))</f>
        <v>-283</v>
      </c>
      <c r="Q172" s="172" t="str">
        <f>IF(ISBLANK(A172), "", IFERROR(VLOOKUP(A172, STOCKS!A:W, 16, FALSE), ""))</f>
        <v>'-----</v>
      </c>
      <c r="R172" s="172">
        <f>IF(ISBLANK(A172), "", IFERROR(VLOOKUP(A172, STOCKS!A:W, 17, FALSE), ""))</f>
        <v>22</v>
      </c>
      <c r="S172" s="172">
        <f>IF(ISBLANK(A172), "", IFERROR(VLOOKUP(A172, STOCKS!A:W, 18, FALSE), ""))</f>
        <v>-67</v>
      </c>
      <c r="T172" s="172">
        <f>IF(ISBLANK(A172), "", IFERROR(VLOOKUP(A172, STOCKS!A:W, 19, FALSE), ""))</f>
        <v>0</v>
      </c>
      <c r="U172" s="172">
        <f>IF(ISBLANK(A172), "", IFERROR(VLOOKUP(A172, STOCKS!A:W, 20, FALSE), ""))</f>
        <v>0</v>
      </c>
      <c r="V172" s="178">
        <f>IF(ISBLANK(A172), "", IFERROR(VLOOKUP(A172, STOCKS!A:W, 21, FALSE), ""))</f>
        <v>46132</v>
      </c>
      <c r="W172" s="174" t="str">
        <f>IF(ISBLANK(A172), "", IFERROR(VLOOKUP(A172, STOCKS!A:W, 22, FALSE), ""))</f>
        <v/>
      </c>
      <c r="X172" s="175"/>
      <c r="Y172" s="175"/>
      <c r="Z172" s="175"/>
      <c r="AA172" s="175"/>
      <c r="AB172" s="143"/>
    </row>
    <row r="173" outlineLevel="1">
      <c r="A173" s="140" t="s">
        <v>4248</v>
      </c>
      <c r="B173" s="172" t="str">
        <f>IF(ISBLANK(A173), "", IFERROR(VLOOKUP(A173, STOCKS!A:W, 2, FALSE), ""))</f>
        <v>蜜望實</v>
      </c>
      <c r="C173" s="172" t="str">
        <f>IF(ISBLANK(A173), "", IFERROR(VLOOKUP(A173, STOCKS!A:W, 3, FALSE), ""))</f>
        <v>電子零組件業</v>
      </c>
      <c r="D173" s="172" t="str">
        <f>IF(ISBLANK(A173), "", IFERROR(VLOOKUP(A173, category!A:C, 3, FALSE), ""))</f>
        <v>被動元件-MLCC</v>
      </c>
      <c r="E173" s="172">
        <f>IF(ISBLANK(A173), "", IFERROR(VLOOKUP(A173, STOCKS!A:W, 4, FALSE), ""))</f>
        <v>91.3</v>
      </c>
      <c r="F173" s="172">
        <f>IF(ISBLANK(A173), "", IFERROR(VLOOKUP(A173, STOCKS!A:W, 5, FALSE), ""))</f>
        <v>-5.3</v>
      </c>
      <c r="G173" s="172">
        <f>IF(ISBLANK(A173), "", IFERROR(VLOOKUP(A173, STOCKS!A:W, 6, FALSE), ""))</f>
        <v>-5.49</v>
      </c>
      <c r="H173" s="172" t="str">
        <f>IF(ISBLANK(A173), "", IFERROR(VLOOKUP(A173, STOCKS!A:W, 7, FALSE), ""))</f>
        <v>'++++-</v>
      </c>
      <c r="I173" s="172">
        <f>IF(ISBLANK(A173), "", IFERROR(VLOOKUP(A173, STOCKS!A:W, 8, FALSE), ""))</f>
        <v>11.72</v>
      </c>
      <c r="J173" s="172">
        <f>IF(ISBLANK(A173), "", IFERROR(VLOOKUP(A173, STOCKS!A:W, 9, FALSE), ""))</f>
        <v>3</v>
      </c>
      <c r="K173" s="172">
        <f>IF(ISBLANK(A173), "", IFERROR(VLOOKUP(A173, STOCKS!A:W, 10, FALSE), ""))</f>
        <v>2671</v>
      </c>
      <c r="L173" s="172">
        <f>IF(ISBLANK(A173), "", IFERROR(VLOOKUP(A173, STOCKS!A:W, 11, FALSE), ""))</f>
        <v>3.34</v>
      </c>
      <c r="M173" s="172">
        <f>IF(ISBLANK(A173), "", IFERROR(VLOOKUP(A173, STOCKS!A:W, 12, FALSE), ""))</f>
        <v>90.52</v>
      </c>
      <c r="N173" s="172">
        <f>IF(ISBLANK(A173), "", IFERROR(VLOOKUP(A173, STOCKS!A:W, 13, FALSE), ""))</f>
        <v>80.63</v>
      </c>
      <c r="O173" s="172">
        <f>IF(ISBLANK(A173), "", IFERROR(VLOOKUP(A173, STOCKS!A:W, 14, FALSE), ""))</f>
        <v>75.53</v>
      </c>
      <c r="P173" s="172">
        <f>IF(ISBLANK(A173), "", IFERROR(VLOOKUP(A173, STOCKS!A:W, 15, FALSE), ""))</f>
        <v>-6</v>
      </c>
      <c r="Q173" s="172" t="str">
        <f>IF(ISBLANK(A173), "", IFERROR(VLOOKUP(A173, STOCKS!A:W, 16, FALSE), ""))</f>
        <v>'-+---</v>
      </c>
      <c r="R173" s="172">
        <f>IF(ISBLANK(A173), "", IFERROR(VLOOKUP(A173, STOCKS!A:W, 17, FALSE), ""))</f>
        <v>0</v>
      </c>
      <c r="S173" s="172">
        <f>IF(ISBLANK(A173), "", IFERROR(VLOOKUP(A173, STOCKS!A:W, 18, FALSE), ""))</f>
        <v>-54</v>
      </c>
      <c r="T173" s="172">
        <f>IF(ISBLANK(A173), "", IFERROR(VLOOKUP(A173, STOCKS!A:W, 19, FALSE), ""))</f>
        <v>0</v>
      </c>
      <c r="U173" s="172">
        <f>IF(ISBLANK(A173), "", IFERROR(VLOOKUP(A173, STOCKS!A:W, 20, FALSE), ""))</f>
        <v>0</v>
      </c>
      <c r="V173" s="178">
        <f>IF(ISBLANK(A173), "", IFERROR(VLOOKUP(A173, STOCKS!A:W, 21, FALSE), ""))</f>
        <v>46132</v>
      </c>
      <c r="W173" s="174" t="str">
        <f>IF(ISBLANK(A173), "", IFERROR(VLOOKUP(A173, STOCKS!A:W, 22, FALSE), ""))</f>
        <v>本公司有價證券近期股價異常，故公告相關
訊息以利投資人區別瞭解。</v>
      </c>
      <c r="X173" s="175"/>
      <c r="Y173" s="175"/>
      <c r="Z173" s="175"/>
      <c r="AA173" s="175"/>
      <c r="AB173" s="143"/>
    </row>
    <row r="174" collapsed="1">
      <c r="A174" s="176" t="s">
        <v>4641</v>
      </c>
      <c r="B174" s="177"/>
      <c r="C174" s="177"/>
      <c r="D174" s="177"/>
      <c r="E174" s="177"/>
      <c r="F174" s="177"/>
      <c r="G174" s="177"/>
      <c r="H174" s="177"/>
      <c r="I174" s="177"/>
      <c r="J174" s="177"/>
      <c r="K174" s="177"/>
      <c r="L174" s="177"/>
      <c r="M174" s="177"/>
      <c r="N174" s="177"/>
      <c r="O174" s="177"/>
      <c r="P174" s="177"/>
      <c r="Q174" s="177"/>
      <c r="R174" s="177"/>
      <c r="S174" s="177"/>
      <c r="T174" s="177"/>
      <c r="U174" s="177"/>
      <c r="V174" s="177"/>
      <c r="W174" s="177"/>
      <c r="X174" s="177"/>
      <c r="Y174" s="177"/>
      <c r="Z174" s="177"/>
      <c r="AA174" s="177"/>
      <c r="AB174" s="177"/>
    </row>
    <row r="175" hidden="1" outlineLevel="1">
      <c r="A175" s="140" t="s">
        <v>4109</v>
      </c>
      <c r="B175" s="172" t="str">
        <f>IF(ISBLANK(A175), "", IFERROR(VLOOKUP(A175, STOCKS!A:W, 2, FALSE), ""))</f>
        <v>茂矽</v>
      </c>
      <c r="C175" s="172" t="str">
        <f>IF(ISBLANK(A175), "", IFERROR(VLOOKUP(A175, STOCKS!A:W, 3, FALSE), ""))</f>
        <v>半導體業</v>
      </c>
      <c r="D175" s="172" t="str">
        <f>IF(ISBLANK(A175), "", IFERROR(VLOOKUP(A175, category!A:C, 3, FALSE), ""))</f>
        <v>矽-sic</v>
      </c>
      <c r="E175" s="172">
        <f>IF(ISBLANK(A175), "", IFERROR(VLOOKUP(A175, STOCKS!A:W, 4, FALSE), ""))</f>
        <v>31.3</v>
      </c>
      <c r="F175" s="172">
        <f>IF(ISBLANK(A175), "", IFERROR(VLOOKUP(A175, STOCKS!A:W, 5, FALSE), ""))</f>
        <v>0.8</v>
      </c>
      <c r="G175" s="172">
        <f>IF(ISBLANK(A175), "", IFERROR(VLOOKUP(A175, STOCKS!A:W, 6, FALSE), ""))</f>
        <v>2.62</v>
      </c>
      <c r="H175" s="172" t="str">
        <f>IF(ISBLANK(A175), "", IFERROR(VLOOKUP(A175, STOCKS!A:W, 7, FALSE), ""))</f>
        <v>'+++++</v>
      </c>
      <c r="I175" s="172">
        <f>IF(ISBLANK(A175), "", IFERROR(VLOOKUP(A175, STOCKS!A:W, 8, FALSE), ""))</f>
        <v>7.35</v>
      </c>
      <c r="J175" s="172">
        <f>IF(ISBLANK(A175), "", IFERROR(VLOOKUP(A175, STOCKS!A:W, 9, FALSE), ""))</f>
        <v>0</v>
      </c>
      <c r="K175" s="172">
        <f>IF(ISBLANK(A175), "", IFERROR(VLOOKUP(A175, STOCKS!A:W, 10, FALSE), ""))</f>
        <v>2493</v>
      </c>
      <c r="L175" s="172">
        <f>IF(ISBLANK(A175), "", IFERROR(VLOOKUP(A175, STOCKS!A:W, 11, FALSE), ""))</f>
        <v>1.58</v>
      </c>
      <c r="M175" s="172">
        <f>IF(ISBLANK(A175), "", IFERROR(VLOOKUP(A175, STOCKS!A:W, 12, FALSE), ""))</f>
        <v>30.18</v>
      </c>
      <c r="N175" s="172">
        <f>IF(ISBLANK(A175), "", IFERROR(VLOOKUP(A175, STOCKS!A:W, 13, FALSE), ""))</f>
        <v>29.71</v>
      </c>
      <c r="O175" s="172">
        <f>IF(ISBLANK(A175), "", IFERROR(VLOOKUP(A175, STOCKS!A:W, 14, FALSE), ""))</f>
        <v>29.88</v>
      </c>
      <c r="P175" s="172">
        <f>IF(ISBLANK(A175), "", IFERROR(VLOOKUP(A175, STOCKS!A:W, 15, FALSE), ""))</f>
        <v>304</v>
      </c>
      <c r="Q175" s="172" t="str">
        <f>IF(ISBLANK(A175), "", IFERROR(VLOOKUP(A175, STOCKS!A:W, 16, FALSE), ""))</f>
        <v>'+++++</v>
      </c>
      <c r="R175" s="172">
        <f>IF(ISBLANK(A175), "", IFERROR(VLOOKUP(A175, STOCKS!A:W, 17, FALSE), ""))</f>
        <v>0</v>
      </c>
      <c r="S175" s="172">
        <f>IF(ISBLANK(A175), "", IFERROR(VLOOKUP(A175, STOCKS!A:W, 18, FALSE), ""))</f>
        <v>8</v>
      </c>
      <c r="T175" s="172">
        <f>IF(ISBLANK(A175), "", IFERROR(VLOOKUP(A175, STOCKS!A:W, 19, FALSE), ""))</f>
        <v>944</v>
      </c>
      <c r="U175" s="172">
        <f>IF(ISBLANK(A175), "", IFERROR(VLOOKUP(A175, STOCKS!A:W, 20, FALSE), ""))</f>
        <v>37.87</v>
      </c>
      <c r="V175" s="178">
        <f>IF(ISBLANK(A175), "", IFERROR(VLOOKUP(A175, STOCKS!A:W, 21, FALSE), ""))</f>
        <v>46132</v>
      </c>
      <c r="W175" s="174" t="str">
        <f>IF(ISBLANK(A175), "", IFERROR(VLOOKUP(A175, STOCKS!A:W, 22, FALSE), ""))</f>
        <v/>
      </c>
      <c r="X175" s="175"/>
      <c r="Y175" s="175"/>
      <c r="Z175" s="175"/>
      <c r="AA175" s="175"/>
      <c r="AB175" s="143"/>
    </row>
    <row r="176" hidden="1" outlineLevel="1">
      <c r="A176" s="140" t="s">
        <v>4265</v>
      </c>
      <c r="B176" s="172" t="str">
        <f>IF(ISBLANK(A176), "", IFERROR(VLOOKUP(A176, STOCKS!A:W, 2, FALSE), ""))</f>
        <v>漢磊</v>
      </c>
      <c r="C176" s="172" t="str">
        <f>IF(ISBLANK(A176), "", IFERROR(VLOOKUP(A176, STOCKS!A:W, 3, FALSE), ""))</f>
        <v>半導體業</v>
      </c>
      <c r="D176" s="172" t="str">
        <f>IF(ISBLANK(A176), "", IFERROR(VLOOKUP(A176, category!A:C, 3, FALSE), ""))</f>
        <v>矽-sic</v>
      </c>
      <c r="E176" s="172">
        <f>IF(ISBLANK(A176), "", IFERROR(VLOOKUP(A176, STOCKS!A:W, 4, FALSE), ""))</f>
        <v>57.9</v>
      </c>
      <c r="F176" s="172">
        <f>IF(ISBLANK(A176), "", IFERROR(VLOOKUP(A176, STOCKS!A:W, 5, FALSE), ""))</f>
        <v>1.7</v>
      </c>
      <c r="G176" s="172">
        <f>IF(ISBLANK(A176), "", IFERROR(VLOOKUP(A176, STOCKS!A:W, 6, FALSE), ""))</f>
        <v>3.02</v>
      </c>
      <c r="H176" s="172" t="str">
        <f>IF(ISBLANK(A176), "", IFERROR(VLOOKUP(A176, STOCKS!A:W, 7, FALSE), ""))</f>
        <v>'+-+++</v>
      </c>
      <c r="I176" s="172">
        <f>IF(ISBLANK(A176), "", IFERROR(VLOOKUP(A176, STOCKS!A:W, 8, FALSE), ""))</f>
        <v>13.07</v>
      </c>
      <c r="J176" s="172">
        <f>IF(ISBLANK(A176), "", IFERROR(VLOOKUP(A176, STOCKS!A:W, 9, FALSE), ""))</f>
        <v>1</v>
      </c>
      <c r="K176" s="172">
        <f>IF(ISBLANK(A176), "", IFERROR(VLOOKUP(A176, STOCKS!A:W, 10, FALSE), ""))</f>
        <v>9547</v>
      </c>
      <c r="L176" s="172">
        <f>IF(ISBLANK(A176), "", IFERROR(VLOOKUP(A176, STOCKS!A:W, 11, FALSE), ""))</f>
        <v>2.41</v>
      </c>
      <c r="M176" s="172">
        <f>IF(ISBLANK(A176), "", IFERROR(VLOOKUP(A176, STOCKS!A:W, 12, FALSE), ""))</f>
        <v>55.92</v>
      </c>
      <c r="N176" s="172">
        <f>IF(ISBLANK(A176), "", IFERROR(VLOOKUP(A176, STOCKS!A:W, 13, FALSE), ""))</f>
        <v>53.11</v>
      </c>
      <c r="O176" s="172">
        <f>IF(ISBLANK(A176), "", IFERROR(VLOOKUP(A176, STOCKS!A:W, 14, FALSE), ""))</f>
        <v>53.92</v>
      </c>
      <c r="P176" s="172">
        <f>IF(ISBLANK(A176), "", IFERROR(VLOOKUP(A176, STOCKS!A:W, 15, FALSE), ""))</f>
        <v>536</v>
      </c>
      <c r="Q176" s="172" t="str">
        <f>IF(ISBLANK(A176), "", IFERROR(VLOOKUP(A176, STOCKS!A:W, 16, FALSE), ""))</f>
        <v>'+-+++</v>
      </c>
      <c r="R176" s="172">
        <f>IF(ISBLANK(A176), "", IFERROR(VLOOKUP(A176, STOCKS!A:W, 17, FALSE), ""))</f>
        <v>0</v>
      </c>
      <c r="S176" s="172">
        <f>IF(ISBLANK(A176), "", IFERROR(VLOOKUP(A176, STOCKS!A:W, 18, FALSE), ""))</f>
        <v>38</v>
      </c>
      <c r="T176" s="172">
        <f>IF(ISBLANK(A176), "", IFERROR(VLOOKUP(A176, STOCKS!A:W, 19, FALSE), ""))</f>
        <v>4914</v>
      </c>
      <c r="U176" s="172">
        <f>IF(ISBLANK(A176), "", IFERROR(VLOOKUP(A176, STOCKS!A:W, 20, FALSE), ""))</f>
        <v>51.47</v>
      </c>
      <c r="V176" s="178">
        <f>IF(ISBLANK(A176), "", IFERROR(VLOOKUP(A176, STOCKS!A:W, 21, FALSE), ""))</f>
        <v>46132</v>
      </c>
      <c r="W176" s="174" t="str">
        <f>IF(ISBLANK(A176), "", IFERROR(VLOOKUP(A176, STOCKS!A:W, 22, FALSE), ""))</f>
        <v/>
      </c>
      <c r="X176" s="175"/>
      <c r="Y176" s="175"/>
      <c r="Z176" s="175"/>
      <c r="AA176" s="175"/>
      <c r="AB176" s="143"/>
    </row>
    <row r="177" hidden="1" outlineLevel="1">
      <c r="A177" s="140" t="s">
        <v>2581</v>
      </c>
      <c r="B177" s="172" t="str">
        <f>IF(ISBLANK(A177), "", IFERROR(VLOOKUP(A177, STOCKS!A:W, 2, FALSE), ""))</f>
        <v>嘉晶</v>
      </c>
      <c r="C177" s="172" t="str">
        <f>IF(ISBLANK(A177), "", IFERROR(VLOOKUP(A177, STOCKS!A:W, 3, FALSE), ""))</f>
        <v>半導體業</v>
      </c>
      <c r="D177" s="172" t="str">
        <f>IF(ISBLANK(A177), "", IFERROR(VLOOKUP(A177, category!A:C, 3, FALSE), ""))</f>
        <v>矽-sic</v>
      </c>
      <c r="E177" s="172">
        <f>IF(ISBLANK(A177), "", IFERROR(VLOOKUP(A177, STOCKS!A:W, 4, FALSE), ""))</f>
        <v>65.9</v>
      </c>
      <c r="F177" s="172">
        <f>IF(ISBLANK(A177), "", IFERROR(VLOOKUP(A177, STOCKS!A:W, 5, FALSE), ""))</f>
        <v>2.8</v>
      </c>
      <c r="G177" s="172">
        <f>IF(ISBLANK(A177), "", IFERROR(VLOOKUP(A177, STOCKS!A:W, 6, FALSE), ""))</f>
        <v>4.44</v>
      </c>
      <c r="H177" s="172" t="str">
        <f>IF(ISBLANK(A177), "", IFERROR(VLOOKUP(A177, STOCKS!A:W, 7, FALSE), ""))</f>
        <v>'++-++</v>
      </c>
      <c r="I177" s="172">
        <f>IF(ISBLANK(A177), "", IFERROR(VLOOKUP(A177, STOCKS!A:W, 8, FALSE), ""))</f>
        <v>15.43</v>
      </c>
      <c r="J177" s="172">
        <f>IF(ISBLANK(A177), "", IFERROR(VLOOKUP(A177, STOCKS!A:W, 9, FALSE), ""))</f>
        <v>0</v>
      </c>
      <c r="K177" s="172">
        <f>IF(ISBLANK(A177), "", IFERROR(VLOOKUP(A177, STOCKS!A:W, 10, FALSE), ""))</f>
        <v>4795</v>
      </c>
      <c r="L177" s="172">
        <f>IF(ISBLANK(A177), "", IFERROR(VLOOKUP(A177, STOCKS!A:W, 11, FALSE), ""))</f>
        <v>1.66</v>
      </c>
      <c r="M177" s="172">
        <f>IF(ISBLANK(A177), "", IFERROR(VLOOKUP(A177, STOCKS!A:W, 12, FALSE), ""))</f>
        <v>63</v>
      </c>
      <c r="N177" s="172">
        <f>IF(ISBLANK(A177), "", IFERROR(VLOOKUP(A177, STOCKS!A:W, 13, FALSE), ""))</f>
        <v>58.69</v>
      </c>
      <c r="O177" s="172">
        <f>IF(ISBLANK(A177), "", IFERROR(VLOOKUP(A177, STOCKS!A:W, 14, FALSE), ""))</f>
        <v>57.95</v>
      </c>
      <c r="P177" s="172">
        <f>IF(ISBLANK(A177), "", IFERROR(VLOOKUP(A177, STOCKS!A:W, 15, FALSE), ""))</f>
        <v>1066</v>
      </c>
      <c r="Q177" s="172" t="str">
        <f>IF(ISBLANK(A177), "", IFERROR(VLOOKUP(A177, STOCKS!A:W, 16, FALSE), ""))</f>
        <v>'+++++</v>
      </c>
      <c r="R177" s="172">
        <f>IF(ISBLANK(A177), "", IFERROR(VLOOKUP(A177, STOCKS!A:W, 17, FALSE), ""))</f>
        <v>0</v>
      </c>
      <c r="S177" s="172">
        <f>IF(ISBLANK(A177), "", IFERROR(VLOOKUP(A177, STOCKS!A:W, 18, FALSE), ""))</f>
        <v>74</v>
      </c>
      <c r="T177" s="172">
        <f>IF(ISBLANK(A177), "", IFERROR(VLOOKUP(A177, STOCKS!A:W, 19, FALSE), ""))</f>
        <v>1990</v>
      </c>
      <c r="U177" s="172">
        <f>IF(ISBLANK(A177), "", IFERROR(VLOOKUP(A177, STOCKS!A:W, 20, FALSE), ""))</f>
        <v>41.5</v>
      </c>
      <c r="V177" s="178">
        <f>IF(ISBLANK(A177), "", IFERROR(VLOOKUP(A177, STOCKS!A:W, 21, FALSE), ""))</f>
        <v>46132</v>
      </c>
      <c r="W177" s="174" t="str">
        <f>IF(ISBLANK(A177), "", IFERROR(VLOOKUP(A177, STOCKS!A:W, 22, FALSE), ""))</f>
        <v>公告115年第一季財務報告董事會預計召開日期為
115年04月28日</v>
      </c>
      <c r="X177" s="175"/>
      <c r="Y177" s="175"/>
      <c r="Z177" s="175"/>
      <c r="AA177" s="175"/>
      <c r="AB177" s="143"/>
    </row>
    <row r="178" hidden="1" outlineLevel="1">
      <c r="A178" s="140" t="s">
        <v>1454</v>
      </c>
      <c r="B178" s="172" t="str">
        <f>IF(ISBLANK(A178), "", IFERROR(VLOOKUP(A178, STOCKS!A:W, 2, FALSE), ""))</f>
        <v>合晶</v>
      </c>
      <c r="C178" s="172" t="str">
        <f>IF(ISBLANK(A178), "", IFERROR(VLOOKUP(A178, STOCKS!A:W, 3, FALSE), ""))</f>
        <v>半導體業</v>
      </c>
      <c r="D178" s="172" t="str">
        <f>IF(ISBLANK(A178), "", IFERROR(VLOOKUP(A178, category!A:C, 3, FALSE), ""))</f>
        <v>矽-sic</v>
      </c>
      <c r="E178" s="172">
        <f>IF(ISBLANK(A178), "", IFERROR(VLOOKUP(A178, STOCKS!A:W, 4, FALSE), ""))</f>
        <v>39.35</v>
      </c>
      <c r="F178" s="172">
        <f>IF(ISBLANK(A178), "", IFERROR(VLOOKUP(A178, STOCKS!A:W, 5, FALSE), ""))</f>
        <v>3.55</v>
      </c>
      <c r="G178" s="172">
        <f>IF(ISBLANK(A178), "", IFERROR(VLOOKUP(A178, STOCKS!A:W, 6, FALSE), ""))</f>
        <v>9.92</v>
      </c>
      <c r="H178" s="172" t="str">
        <f>IF(ISBLANK(A178), "", IFERROR(VLOOKUP(A178, STOCKS!A:W, 7, FALSE), ""))</f>
        <v>'+---+</v>
      </c>
      <c r="I178" s="172">
        <f>IF(ISBLANK(A178), "", IFERROR(VLOOKUP(A178, STOCKS!A:W, 8, FALSE), ""))</f>
        <v>8.96</v>
      </c>
      <c r="J178" s="172">
        <f>IF(ISBLANK(A178), "", IFERROR(VLOOKUP(A178, STOCKS!A:W, 9, FALSE), ""))</f>
        <v>1</v>
      </c>
      <c r="K178" s="172">
        <f>IF(ISBLANK(A178), "", IFERROR(VLOOKUP(A178, STOCKS!A:W, 10, FALSE), ""))</f>
        <v>43473</v>
      </c>
      <c r="L178" s="172">
        <f>IF(ISBLANK(A178), "", IFERROR(VLOOKUP(A178, STOCKS!A:W, 11, FALSE), ""))</f>
        <v>7.58</v>
      </c>
      <c r="M178" s="172">
        <f>IF(ISBLANK(A178), "", IFERROR(VLOOKUP(A178, STOCKS!A:W, 12, FALSE), ""))</f>
        <v>37.18</v>
      </c>
      <c r="N178" s="172">
        <f>IF(ISBLANK(A178), "", IFERROR(VLOOKUP(A178, STOCKS!A:W, 13, FALSE), ""))</f>
        <v>35.55</v>
      </c>
      <c r="O178" s="172">
        <f>IF(ISBLANK(A178), "", IFERROR(VLOOKUP(A178, STOCKS!A:W, 14, FALSE), ""))</f>
        <v>34.77</v>
      </c>
      <c r="P178" s="172">
        <f>IF(ISBLANK(A178), "", IFERROR(VLOOKUP(A178, STOCKS!A:W, 15, FALSE), ""))</f>
        <v>9954</v>
      </c>
      <c r="Q178" s="172" t="str">
        <f>IF(ISBLANK(A178), "", IFERROR(VLOOKUP(A178, STOCKS!A:W, 16, FALSE), ""))</f>
        <v>'+++-+</v>
      </c>
      <c r="R178" s="172">
        <f>IF(ISBLANK(A178), "", IFERROR(VLOOKUP(A178, STOCKS!A:W, 17, FALSE), ""))</f>
        <v>0</v>
      </c>
      <c r="S178" s="172">
        <f>IF(ISBLANK(A178), "", IFERROR(VLOOKUP(A178, STOCKS!A:W, 18, FALSE), ""))</f>
        <v>941</v>
      </c>
      <c r="T178" s="172">
        <f>IF(ISBLANK(A178), "", IFERROR(VLOOKUP(A178, STOCKS!A:W, 19, FALSE), ""))</f>
        <v>13848</v>
      </c>
      <c r="U178" s="172">
        <f>IF(ISBLANK(A178), "", IFERROR(VLOOKUP(A178, STOCKS!A:W, 20, FALSE), ""))</f>
        <v>31.85</v>
      </c>
      <c r="V178" s="178">
        <f>IF(ISBLANK(A178), "", IFERROR(VLOOKUP(A178, STOCKS!A:W, 21, FALSE), ""))</f>
        <v>46132</v>
      </c>
      <c r="W178" s="174" t="str">
        <f>IF(ISBLANK(A178), "", IFERROR(VLOOKUP(A178, STOCKS!A:W, 22, FALSE), ""))</f>
        <v/>
      </c>
      <c r="X178" s="175"/>
      <c r="Y178" s="175"/>
      <c r="Z178" s="175"/>
      <c r="AA178" s="175"/>
      <c r="AB178" s="143"/>
    </row>
    <row r="179" collapsed="1">
      <c r="A179" s="176" t="s">
        <v>4642</v>
      </c>
      <c r="B179" s="177"/>
      <c r="C179" s="177"/>
      <c r="D179" s="177"/>
      <c r="E179" s="177"/>
      <c r="F179" s="177"/>
      <c r="G179" s="177"/>
      <c r="H179" s="177"/>
      <c r="I179" s="177"/>
      <c r="J179" s="177"/>
      <c r="K179" s="177"/>
      <c r="L179" s="177"/>
      <c r="M179" s="177"/>
      <c r="N179" s="177"/>
      <c r="O179" s="177"/>
      <c r="P179" s="177"/>
      <c r="Q179" s="177"/>
      <c r="R179" s="177"/>
      <c r="S179" s="177"/>
      <c r="T179" s="177"/>
      <c r="U179" s="177"/>
      <c r="V179" s="177"/>
      <c r="W179" s="177"/>
      <c r="X179" s="177"/>
      <c r="Y179" s="177"/>
      <c r="Z179" s="177"/>
      <c r="AA179" s="177"/>
      <c r="AB179" s="177"/>
    </row>
    <row r="180" hidden="1" outlineLevel="1">
      <c r="A180" s="140" t="s">
        <v>1529</v>
      </c>
      <c r="B180" s="172" t="str">
        <f>IF(ISBLANK(A180), "", IFERROR(VLOOKUP(A180, STOCKS!A:W, 2, FALSE), ""))</f>
        <v>新應材</v>
      </c>
      <c r="C180" s="172" t="str">
        <f>IF(ISBLANK(A180), "", IFERROR(VLOOKUP(A180, STOCKS!A:W, 3, FALSE), ""))</f>
        <v>半導體業</v>
      </c>
      <c r="D180" s="172" t="str">
        <f>IF(ISBLANK(A180), "", IFERROR(VLOOKUP(A180, category!A:C, 3, FALSE), ""))</f>
        <v>特化</v>
      </c>
      <c r="E180" s="172">
        <f>IF(ISBLANK(A180), "", IFERROR(VLOOKUP(A180, STOCKS!A:W, 4, FALSE), ""))</f>
        <v>984</v>
      </c>
      <c r="F180" s="172">
        <f>IF(ISBLANK(A180), "", IFERROR(VLOOKUP(A180, STOCKS!A:W, 5, FALSE), ""))</f>
        <v>89</v>
      </c>
      <c r="G180" s="172">
        <f>IF(ISBLANK(A180), "", IFERROR(VLOOKUP(A180, STOCKS!A:W, 6, FALSE), ""))</f>
        <v>9.94</v>
      </c>
      <c r="H180" s="172" t="str">
        <f>IF(ISBLANK(A180), "", IFERROR(VLOOKUP(A180, STOCKS!A:W, 7, FALSE), ""))</f>
        <v>'---++</v>
      </c>
      <c r="I180" s="172">
        <f>IF(ISBLANK(A180), "", IFERROR(VLOOKUP(A180, STOCKS!A:W, 8, FALSE), ""))</f>
        <v>7.32</v>
      </c>
      <c r="J180" s="172">
        <f>IF(ISBLANK(A180), "", IFERROR(VLOOKUP(A180, STOCKS!A:W, 9, FALSE), ""))</f>
        <v>1</v>
      </c>
      <c r="K180" s="172">
        <f>IF(ISBLANK(A180), "", IFERROR(VLOOKUP(A180, STOCKS!A:W, 10, FALSE), ""))</f>
        <v>5273</v>
      </c>
      <c r="L180" s="172">
        <f>IF(ISBLANK(A180), "", IFERROR(VLOOKUP(A180, STOCKS!A:W, 11, FALSE), ""))</f>
        <v>5.69</v>
      </c>
      <c r="M180" s="172">
        <f>IF(ISBLANK(A180), "", IFERROR(VLOOKUP(A180, STOCKS!A:W, 12, FALSE), ""))</f>
        <v>920</v>
      </c>
      <c r="N180" s="172">
        <f>IF(ISBLANK(A180), "", IFERROR(VLOOKUP(A180, STOCKS!A:W, 13, FALSE), ""))</f>
        <v>896.8</v>
      </c>
      <c r="O180" s="172">
        <f>IF(ISBLANK(A180), "", IFERROR(VLOOKUP(A180, STOCKS!A:W, 14, FALSE), ""))</f>
        <v>873</v>
      </c>
      <c r="P180" s="172">
        <f>IF(ISBLANK(A180), "", IFERROR(VLOOKUP(A180, STOCKS!A:W, 15, FALSE), ""))</f>
        <v>1851</v>
      </c>
      <c r="Q180" s="172" t="str">
        <f>IF(ISBLANK(A180), "", IFERROR(VLOOKUP(A180, STOCKS!A:W, 16, FALSE), ""))</f>
        <v>'-+-++</v>
      </c>
      <c r="R180" s="172">
        <f>IF(ISBLANK(A180), "", IFERROR(VLOOKUP(A180, STOCKS!A:W, 17, FALSE), ""))</f>
        <v>23</v>
      </c>
      <c r="S180" s="172">
        <f>IF(ISBLANK(A180), "", IFERROR(VLOOKUP(A180, STOCKS!A:W, 18, FALSE), ""))</f>
        <v>247</v>
      </c>
      <c r="T180" s="172">
        <f>IF(ISBLANK(A180), "", IFERROR(VLOOKUP(A180, STOCKS!A:W, 19, FALSE), ""))</f>
        <v>1206</v>
      </c>
      <c r="U180" s="172">
        <f>IF(ISBLANK(A180), "", IFERROR(VLOOKUP(A180, STOCKS!A:W, 20, FALSE), ""))</f>
        <v>22.87</v>
      </c>
      <c r="V180" s="178">
        <f>IF(ISBLANK(A180), "", IFERROR(VLOOKUP(A180, STOCKS!A:W, 21, FALSE), ""))</f>
        <v>46132</v>
      </c>
      <c r="W180" s="174" t="str">
        <f>IF(ISBLANK(A180), "", IFERROR(VLOOKUP(A180, STOCKS!A:W, 22, FALSE), ""))</f>
        <v/>
      </c>
      <c r="X180" s="175"/>
      <c r="Y180" s="175"/>
      <c r="Z180" s="175"/>
      <c r="AA180" s="175"/>
      <c r="AB180" s="143"/>
    </row>
    <row r="181" hidden="1" outlineLevel="1">
      <c r="A181" s="140" t="s">
        <v>3204</v>
      </c>
      <c r="B181" s="172" t="str">
        <f>IF(ISBLANK(A181), "", IFERROR(VLOOKUP(A181, STOCKS!A:W, 2, FALSE), ""))</f>
        <v>崇越</v>
      </c>
      <c r="C181" s="172" t="str">
        <f>IF(ISBLANK(A181), "", IFERROR(VLOOKUP(A181, STOCKS!A:W, 3, FALSE), ""))</f>
        <v>電子通路業</v>
      </c>
      <c r="D181" s="172" t="str">
        <f>IF(ISBLANK(A181), "", IFERROR(VLOOKUP(A181, category!A:C, 3, FALSE), ""))</f>
        <v>特化</v>
      </c>
      <c r="E181" s="172">
        <f>IF(ISBLANK(A181), "", IFERROR(VLOOKUP(A181, STOCKS!A:W, 4, FALSE), ""))</f>
        <v>418.5</v>
      </c>
      <c r="F181" s="172">
        <f>IF(ISBLANK(A181), "", IFERROR(VLOOKUP(A181, STOCKS!A:W, 5, FALSE), ""))</f>
        <v>1.5</v>
      </c>
      <c r="G181" s="172">
        <f>IF(ISBLANK(A181), "", IFERROR(VLOOKUP(A181, STOCKS!A:W, 6, FALSE), ""))</f>
        <v>0.36</v>
      </c>
      <c r="H181" s="172" t="str">
        <f>IF(ISBLANK(A181), "", IFERROR(VLOOKUP(A181, STOCKS!A:W, 7, FALSE), ""))</f>
        <v>'+++-+</v>
      </c>
      <c r="I181" s="172">
        <f>IF(ISBLANK(A181), "", IFERROR(VLOOKUP(A181, STOCKS!A:W, 8, FALSE), ""))</f>
        <v>4.69</v>
      </c>
      <c r="J181" s="172">
        <f>IF(ISBLANK(A181), "", IFERROR(VLOOKUP(A181, STOCKS!A:W, 9, FALSE), ""))</f>
        <v>1</v>
      </c>
      <c r="K181" s="172">
        <f>IF(ISBLANK(A181), "", IFERROR(VLOOKUP(A181, STOCKS!A:W, 10, FALSE), ""))</f>
        <v>767</v>
      </c>
      <c r="L181" s="172">
        <f>IF(ISBLANK(A181), "", IFERROR(VLOOKUP(A181, STOCKS!A:W, 11, FALSE), ""))</f>
        <v>0.4</v>
      </c>
      <c r="M181" s="172">
        <f>IF(ISBLANK(A181), "", IFERROR(VLOOKUP(A181, STOCKS!A:W, 12, FALSE), ""))</f>
        <v>413.2</v>
      </c>
      <c r="N181" s="172">
        <f>IF(ISBLANK(A181), "", IFERROR(VLOOKUP(A181, STOCKS!A:W, 13, FALSE), ""))</f>
        <v>395.25</v>
      </c>
      <c r="O181" s="172">
        <f>IF(ISBLANK(A181), "", IFERROR(VLOOKUP(A181, STOCKS!A:W, 14, FALSE), ""))</f>
        <v>357.57</v>
      </c>
      <c r="P181" s="172">
        <f>IF(ISBLANK(A181), "", IFERROR(VLOOKUP(A181, STOCKS!A:W, 15, FALSE), ""))</f>
        <v>137</v>
      </c>
      <c r="Q181" s="172" t="str">
        <f>IF(ISBLANK(A181), "", IFERROR(VLOOKUP(A181, STOCKS!A:W, 16, FALSE), ""))</f>
        <v>'+++++</v>
      </c>
      <c r="R181" s="172">
        <f>IF(ISBLANK(A181), "", IFERROR(VLOOKUP(A181, STOCKS!A:W, 17, FALSE), ""))</f>
        <v>20</v>
      </c>
      <c r="S181" s="172">
        <f>IF(ISBLANK(A181), "", IFERROR(VLOOKUP(A181, STOCKS!A:W, 18, FALSE), ""))</f>
        <v>35</v>
      </c>
      <c r="T181" s="172">
        <f>IF(ISBLANK(A181), "", IFERROR(VLOOKUP(A181, STOCKS!A:W, 19, FALSE), ""))</f>
        <v>262</v>
      </c>
      <c r="U181" s="172">
        <f>IF(ISBLANK(A181), "", IFERROR(VLOOKUP(A181, STOCKS!A:W, 20, FALSE), ""))</f>
        <v>34.16</v>
      </c>
      <c r="V181" s="178">
        <f>IF(ISBLANK(A181), "", IFERROR(VLOOKUP(A181, STOCKS!A:W, 21, FALSE), ""))</f>
        <v>46132</v>
      </c>
      <c r="W181" s="174" t="str">
        <f>IF(ISBLANK(A181), "", IFERROR(VLOOKUP(A181, STOCKS!A:W, 22, FALSE), ""))</f>
        <v/>
      </c>
      <c r="X181" s="175"/>
      <c r="Y181" s="175"/>
      <c r="Z181" s="175"/>
      <c r="AA181" s="175"/>
      <c r="AB181" s="143"/>
    </row>
    <row r="182" hidden="1" outlineLevel="1">
      <c r="A182" s="140" t="s">
        <v>4399</v>
      </c>
      <c r="B182" s="172" t="str">
        <f>IF(ISBLANK(A182), "", IFERROR(VLOOKUP(A182, STOCKS!A:W, 2, FALSE), ""))</f>
        <v>長興</v>
      </c>
      <c r="C182" s="172" t="str">
        <f>IF(ISBLANK(A182), "", IFERROR(VLOOKUP(A182, STOCKS!A:W, 3, FALSE), ""))</f>
        <v>化學工業</v>
      </c>
      <c r="D182" s="172" t="str">
        <f>IF(ISBLANK(A182), "", IFERROR(VLOOKUP(A182, category!A:C, 3, FALSE), ""))</f>
        <v>特化</v>
      </c>
      <c r="E182" s="172">
        <f>IF(ISBLANK(A182), "", IFERROR(VLOOKUP(A182, STOCKS!A:W, 4, FALSE), ""))</f>
        <v>79.9</v>
      </c>
      <c r="F182" s="172">
        <f>IF(ISBLANK(A182), "", IFERROR(VLOOKUP(A182, STOCKS!A:W, 5, FALSE), ""))</f>
        <v>-1.1</v>
      </c>
      <c r="G182" s="172">
        <f>IF(ISBLANK(A182), "", IFERROR(VLOOKUP(A182, STOCKS!A:W, 6, FALSE), ""))</f>
        <v>-1.36</v>
      </c>
      <c r="H182" s="172" t="str">
        <f>IF(ISBLANK(A182), "", IFERROR(VLOOKUP(A182, STOCKS!A:W, 7, FALSE), ""))</f>
        <v>'+--+-</v>
      </c>
      <c r="I182" s="172">
        <f>IF(ISBLANK(A182), "", IFERROR(VLOOKUP(A182, STOCKS!A:W, 8, FALSE), ""))</f>
        <v>-0.67</v>
      </c>
      <c r="J182" s="172">
        <f>IF(ISBLANK(A182), "", IFERROR(VLOOKUP(A182, STOCKS!A:W, 9, FALSE), ""))</f>
        <v>2</v>
      </c>
      <c r="K182" s="172">
        <f>IF(ISBLANK(A182), "", IFERROR(VLOOKUP(A182, STOCKS!A:W, 10, FALSE), ""))</f>
        <v>119644</v>
      </c>
      <c r="L182" s="172">
        <f>IF(ISBLANK(A182), "", IFERROR(VLOOKUP(A182, STOCKS!A:W, 11, FALSE), ""))</f>
        <v>10.21</v>
      </c>
      <c r="M182" s="172">
        <f>IF(ISBLANK(A182), "", IFERROR(VLOOKUP(A182, STOCKS!A:W, 12, FALSE), ""))</f>
        <v>79.56</v>
      </c>
      <c r="N182" s="172">
        <f>IF(ISBLANK(A182), "", IFERROR(VLOOKUP(A182, STOCKS!A:W, 13, FALSE), ""))</f>
        <v>76.04</v>
      </c>
      <c r="O182" s="172">
        <f>IF(ISBLANK(A182), "", IFERROR(VLOOKUP(A182, STOCKS!A:W, 14, FALSE), ""))</f>
        <v>68.75</v>
      </c>
      <c r="P182" s="172">
        <f>IF(ISBLANK(A182), "", IFERROR(VLOOKUP(A182, STOCKS!A:W, 15, FALSE), ""))</f>
        <v>-21982</v>
      </c>
      <c r="Q182" s="172" t="str">
        <f>IF(ISBLANK(A182), "", IFERROR(VLOOKUP(A182, STOCKS!A:W, 16, FALSE), ""))</f>
        <v>'+--+-</v>
      </c>
      <c r="R182" s="172">
        <f>IF(ISBLANK(A182), "", IFERROR(VLOOKUP(A182, STOCKS!A:W, 17, FALSE), ""))</f>
        <v>-36</v>
      </c>
      <c r="S182" s="172">
        <f>IF(ISBLANK(A182), "", IFERROR(VLOOKUP(A182, STOCKS!A:W, 18, FALSE), ""))</f>
        <v>-2062</v>
      </c>
      <c r="T182" s="172">
        <f>IF(ISBLANK(A182), "", IFERROR(VLOOKUP(A182, STOCKS!A:W, 19, FALSE), ""))</f>
        <v>71870</v>
      </c>
      <c r="U182" s="172">
        <f>IF(ISBLANK(A182), "", IFERROR(VLOOKUP(A182, STOCKS!A:W, 20, FALSE), ""))</f>
        <v>60.07</v>
      </c>
      <c r="V182" s="178">
        <f>IF(ISBLANK(A182), "", IFERROR(VLOOKUP(A182, STOCKS!A:W, 21, FALSE), ""))</f>
        <v>46132</v>
      </c>
      <c r="W182" s="174" t="str">
        <f>IF(ISBLANK(A182), "", IFERROR(VLOOKUP(A182, STOCKS!A:W, 22, FALSE), ""))</f>
        <v/>
      </c>
      <c r="X182" s="175"/>
      <c r="Y182" s="175"/>
      <c r="Z182" s="175"/>
      <c r="AA182" s="175"/>
      <c r="AB182" s="143"/>
    </row>
    <row r="183" hidden="1" outlineLevel="1">
      <c r="A183" s="140" t="s">
        <v>4193</v>
      </c>
      <c r="B183" s="172" t="str">
        <f>IF(ISBLANK(A183), "", IFERROR(VLOOKUP(A183, STOCKS!A:W, 2, FALSE), ""))</f>
        <v>勝一</v>
      </c>
      <c r="C183" s="172" t="str">
        <f>IF(ISBLANK(A183), "", IFERROR(VLOOKUP(A183, STOCKS!A:W, 3, FALSE), ""))</f>
        <v>化學工業</v>
      </c>
      <c r="D183" s="172" t="str">
        <f>IF(ISBLANK(A183), "", IFERROR(VLOOKUP(A183, category!A:C, 3, FALSE), ""))</f>
        <v>特化</v>
      </c>
      <c r="E183" s="172">
        <f>IF(ISBLANK(A183), "", IFERROR(VLOOKUP(A183, STOCKS!A:W, 4, FALSE), ""))</f>
        <v>159</v>
      </c>
      <c r="F183" s="172">
        <f>IF(ISBLANK(A183), "", IFERROR(VLOOKUP(A183, STOCKS!A:W, 5, FALSE), ""))</f>
        <v>1.5</v>
      </c>
      <c r="G183" s="172">
        <f>IF(ISBLANK(A183), "", IFERROR(VLOOKUP(A183, STOCKS!A:W, 6, FALSE), ""))</f>
        <v>0.95</v>
      </c>
      <c r="H183" s="172" t="str">
        <f>IF(ISBLANK(A183), "", IFERROR(VLOOKUP(A183, STOCKS!A:W, 7, FALSE), ""))</f>
        <v>'++-++</v>
      </c>
      <c r="I183" s="172">
        <f>IF(ISBLANK(A183), "", IFERROR(VLOOKUP(A183, STOCKS!A:W, 8, FALSE), ""))</f>
        <v>4.21</v>
      </c>
      <c r="J183" s="172">
        <f>IF(ISBLANK(A183), "", IFERROR(VLOOKUP(A183, STOCKS!A:W, 9, FALSE), ""))</f>
        <v>0</v>
      </c>
      <c r="K183" s="172">
        <f>IF(ISBLANK(A183), "", IFERROR(VLOOKUP(A183, STOCKS!A:W, 10, FALSE), ""))</f>
        <v>2727</v>
      </c>
      <c r="L183" s="172">
        <f>IF(ISBLANK(A183), "", IFERROR(VLOOKUP(A183, STOCKS!A:W, 11, FALSE), ""))</f>
        <v>0.91</v>
      </c>
      <c r="M183" s="172">
        <f>IF(ISBLANK(A183), "", IFERROR(VLOOKUP(A183, STOCKS!A:W, 12, FALSE), ""))</f>
        <v>156.8</v>
      </c>
      <c r="N183" s="172">
        <f>IF(ISBLANK(A183), "", IFERROR(VLOOKUP(A183, STOCKS!A:W, 13, FALSE), ""))</f>
        <v>153.7</v>
      </c>
      <c r="O183" s="172">
        <f>IF(ISBLANK(A183), "", IFERROR(VLOOKUP(A183, STOCKS!A:W, 14, FALSE), ""))</f>
        <v>148.32</v>
      </c>
      <c r="P183" s="172">
        <f>IF(ISBLANK(A183), "", IFERROR(VLOOKUP(A183, STOCKS!A:W, 15, FALSE), ""))</f>
        <v>180</v>
      </c>
      <c r="Q183" s="172" t="str">
        <f>IF(ISBLANK(A183), "", IFERROR(VLOOKUP(A183, STOCKS!A:W, 16, FALSE), ""))</f>
        <v>'+++++</v>
      </c>
      <c r="R183" s="172">
        <f>IF(ISBLANK(A183), "", IFERROR(VLOOKUP(A183, STOCKS!A:W, 17, FALSE), ""))</f>
        <v>-2</v>
      </c>
      <c r="S183" s="172">
        <f>IF(ISBLANK(A183), "", IFERROR(VLOOKUP(A183, STOCKS!A:W, 18, FALSE), ""))</f>
        <v>69</v>
      </c>
      <c r="T183" s="172">
        <f>IF(ISBLANK(A183), "", IFERROR(VLOOKUP(A183, STOCKS!A:W, 19, FALSE), ""))</f>
        <v>1118</v>
      </c>
      <c r="U183" s="172">
        <f>IF(ISBLANK(A183), "", IFERROR(VLOOKUP(A183, STOCKS!A:W, 20, FALSE), ""))</f>
        <v>41</v>
      </c>
      <c r="V183" s="178">
        <f>IF(ISBLANK(A183), "", IFERROR(VLOOKUP(A183, STOCKS!A:W, 21, FALSE), ""))</f>
        <v>46132</v>
      </c>
      <c r="W183" s="174" t="str">
        <f>IF(ISBLANK(A183), "", IFERROR(VLOOKUP(A183, STOCKS!A:W, 22, FALSE), ""))</f>
        <v/>
      </c>
      <c r="X183" s="175"/>
      <c r="Y183" s="175"/>
      <c r="Z183" s="175"/>
      <c r="AA183" s="175"/>
      <c r="AB183" s="143"/>
    </row>
    <row r="184" hidden="1" outlineLevel="1">
      <c r="A184" s="140" t="s">
        <v>4522</v>
      </c>
      <c r="B184" s="172" t="str">
        <f>IF(ISBLANK(A184), "", IFERROR(VLOOKUP(A184, STOCKS!A:W, 2, FALSE), ""))</f>
        <v>光洋科</v>
      </c>
      <c r="C184" s="172" t="str">
        <f>IF(ISBLANK(A184), "", IFERROR(VLOOKUP(A184, STOCKS!A:W, 3, FALSE), ""))</f>
        <v>其他電子業</v>
      </c>
      <c r="D184" s="172" t="str">
        <f>IF(ISBLANK(A184), "", IFERROR(VLOOKUP(A184, category!A:C, 3, FALSE), ""))</f>
        <v>特化</v>
      </c>
      <c r="E184" s="172">
        <f>IF(ISBLANK(A184), "", IFERROR(VLOOKUP(A184, STOCKS!A:W, 4, FALSE), ""))</f>
        <v>153.5</v>
      </c>
      <c r="F184" s="172">
        <f>IF(ISBLANK(A184), "", IFERROR(VLOOKUP(A184, STOCKS!A:W, 5, FALSE), ""))</f>
        <v>-2.5</v>
      </c>
      <c r="G184" s="172">
        <f>IF(ISBLANK(A184), "", IFERROR(VLOOKUP(A184, STOCKS!A:W, 6, FALSE), ""))</f>
        <v>-1.6</v>
      </c>
      <c r="H184" s="172" t="str">
        <f>IF(ISBLANK(A184), "", IFERROR(VLOOKUP(A184, STOCKS!A:W, 7, FALSE), ""))</f>
        <v>'++++-</v>
      </c>
      <c r="I184" s="172">
        <f>IF(ISBLANK(A184), "", IFERROR(VLOOKUP(A184, STOCKS!A:W, 8, FALSE), ""))</f>
        <v>19.89</v>
      </c>
      <c r="J184" s="172">
        <f>IF(ISBLANK(A184), "", IFERROR(VLOOKUP(A184, STOCKS!A:W, 9, FALSE), ""))</f>
        <v>6</v>
      </c>
      <c r="K184" s="172">
        <f>IF(ISBLANK(A184), "", IFERROR(VLOOKUP(A184, STOCKS!A:W, 10, FALSE), ""))</f>
        <v>15536</v>
      </c>
      <c r="L184" s="172">
        <f>IF(ISBLANK(A184), "", IFERROR(VLOOKUP(A184, STOCKS!A:W, 11, FALSE), ""))</f>
        <v>2.61</v>
      </c>
      <c r="M184" s="172">
        <f>IF(ISBLANK(A184), "", IFERROR(VLOOKUP(A184, STOCKS!A:W, 12, FALSE), ""))</f>
        <v>146.2</v>
      </c>
      <c r="N184" s="172">
        <f>IF(ISBLANK(A184), "", IFERROR(VLOOKUP(A184, STOCKS!A:W, 13, FALSE), ""))</f>
        <v>126.38</v>
      </c>
      <c r="O184" s="172">
        <f>IF(ISBLANK(A184), "", IFERROR(VLOOKUP(A184, STOCKS!A:W, 14, FALSE), ""))</f>
        <v>108.82</v>
      </c>
      <c r="P184" s="172">
        <f>IF(ISBLANK(A184), "", IFERROR(VLOOKUP(A184, STOCKS!A:W, 15, FALSE), ""))</f>
        <v>-1926</v>
      </c>
      <c r="Q184" s="172" t="str">
        <f>IF(ISBLANK(A184), "", IFERROR(VLOOKUP(A184, STOCKS!A:W, 16, FALSE), ""))</f>
        <v>'-+---</v>
      </c>
      <c r="R184" s="172">
        <f>IF(ISBLANK(A184), "", IFERROR(VLOOKUP(A184, STOCKS!A:W, 17, FALSE), ""))</f>
        <v>5</v>
      </c>
      <c r="S184" s="172">
        <f>IF(ISBLANK(A184), "", IFERROR(VLOOKUP(A184, STOCKS!A:W, 18, FALSE), ""))</f>
        <v>-192</v>
      </c>
      <c r="T184" s="172">
        <f>IF(ISBLANK(A184), "", IFERROR(VLOOKUP(A184, STOCKS!A:W, 19, FALSE), ""))</f>
        <v>0</v>
      </c>
      <c r="U184" s="172">
        <f>IF(ISBLANK(A184), "", IFERROR(VLOOKUP(A184, STOCKS!A:W, 20, FALSE), ""))</f>
        <v>0</v>
      </c>
      <c r="V184" s="178">
        <f>IF(ISBLANK(A184), "", IFERROR(VLOOKUP(A184, STOCKS!A:W, 21, FALSE), ""))</f>
        <v>46132</v>
      </c>
      <c r="W184" s="174" t="str">
        <f>IF(ISBLANK(A184), "", IFERROR(VLOOKUP(A184, STOCKS!A:W, 22, FALSE), ""))</f>
        <v/>
      </c>
      <c r="X184" s="175"/>
      <c r="Y184" s="175"/>
      <c r="Z184" s="175"/>
      <c r="AA184" s="175"/>
      <c r="AB184" s="143"/>
    </row>
    <row r="185" hidden="1" outlineLevel="1">
      <c r="A185" s="140" t="s">
        <v>1251</v>
      </c>
      <c r="B185" s="172" t="str">
        <f>IF(ISBLANK(A185), "", IFERROR(VLOOKUP(A185, STOCKS!A:W, 2, FALSE), ""))</f>
        <v>達興材料</v>
      </c>
      <c r="C185" s="172" t="str">
        <f>IF(ISBLANK(A185), "", IFERROR(VLOOKUP(A185, STOCKS!A:W, 3, FALSE), ""))</f>
        <v>光電業</v>
      </c>
      <c r="D185" s="172" t="str">
        <f>IF(ISBLANK(A185), "", IFERROR(VLOOKUP(A185, category!A:C, 3, FALSE), ""))</f>
        <v>特化</v>
      </c>
      <c r="E185" s="172">
        <f>IF(ISBLANK(A185), "", IFERROR(VLOOKUP(A185, STOCKS!A:W, 4, FALSE), ""))</f>
        <v>456.5</v>
      </c>
      <c r="F185" s="172">
        <f>IF(ISBLANK(A185), "", IFERROR(VLOOKUP(A185, STOCKS!A:W, 5, FALSE), ""))</f>
        <v>13.5</v>
      </c>
      <c r="G185" s="172">
        <f>IF(ISBLANK(A185), "", IFERROR(VLOOKUP(A185, STOCKS!A:W, 6, FALSE), ""))</f>
        <v>3.05</v>
      </c>
      <c r="H185" s="172" t="str">
        <f>IF(ISBLANK(A185), "", IFERROR(VLOOKUP(A185, STOCKS!A:W, 7, FALSE), ""))</f>
        <v>'+++++</v>
      </c>
      <c r="I185" s="172">
        <f>IF(ISBLANK(A185), "", IFERROR(VLOOKUP(A185, STOCKS!A:W, 8, FALSE), ""))</f>
        <v>13.42</v>
      </c>
      <c r="J185" s="172">
        <f>IF(ISBLANK(A185), "", IFERROR(VLOOKUP(A185, STOCKS!A:W, 9, FALSE), ""))</f>
        <v>2</v>
      </c>
      <c r="K185" s="172">
        <f>IF(ISBLANK(A185), "", IFERROR(VLOOKUP(A185, STOCKS!A:W, 10, FALSE), ""))</f>
        <v>960</v>
      </c>
      <c r="L185" s="172">
        <f>IF(ISBLANK(A185), "", IFERROR(VLOOKUP(A185, STOCKS!A:W, 11, FALSE), ""))</f>
        <v>0.93</v>
      </c>
      <c r="M185" s="172">
        <f>IF(ISBLANK(A185), "", IFERROR(VLOOKUP(A185, STOCKS!A:W, 12, FALSE), ""))</f>
        <v>430.3</v>
      </c>
      <c r="N185" s="172">
        <f>IF(ISBLANK(A185), "", IFERROR(VLOOKUP(A185, STOCKS!A:W, 13, FALSE), ""))</f>
        <v>409.75</v>
      </c>
      <c r="O185" s="172">
        <f>IF(ISBLANK(A185), "", IFERROR(VLOOKUP(A185, STOCKS!A:W, 14, FALSE), ""))</f>
        <v>382.93</v>
      </c>
      <c r="P185" s="172">
        <f>IF(ISBLANK(A185), "", IFERROR(VLOOKUP(A185, STOCKS!A:W, 15, FALSE), ""))</f>
        <v>127</v>
      </c>
      <c r="Q185" s="172" t="str">
        <f>IF(ISBLANK(A185), "", IFERROR(VLOOKUP(A185, STOCKS!A:W, 16, FALSE), ""))</f>
        <v>'+++++</v>
      </c>
      <c r="R185" s="172">
        <f>IF(ISBLANK(A185), "", IFERROR(VLOOKUP(A185, STOCKS!A:W, 17, FALSE), ""))</f>
        <v>0</v>
      </c>
      <c r="S185" s="172">
        <f>IF(ISBLANK(A185), "", IFERROR(VLOOKUP(A185, STOCKS!A:W, 18, FALSE), ""))</f>
        <v>15</v>
      </c>
      <c r="T185" s="172">
        <f>IF(ISBLANK(A185), "", IFERROR(VLOOKUP(A185, STOCKS!A:W, 19, FALSE), ""))</f>
        <v>428</v>
      </c>
      <c r="U185" s="172">
        <f>IF(ISBLANK(A185), "", IFERROR(VLOOKUP(A185, STOCKS!A:W, 20, FALSE), ""))</f>
        <v>44.58</v>
      </c>
      <c r="V185" s="178">
        <f>IF(ISBLANK(A185), "", IFERROR(VLOOKUP(A185, STOCKS!A:W, 21, FALSE), ""))</f>
        <v>46132</v>
      </c>
      <c r="W185" s="174" t="str">
        <f>IF(ISBLANK(A185), "", IFERROR(VLOOKUP(A185, STOCKS!A:W, 22, FALSE), ""))</f>
        <v/>
      </c>
      <c r="X185" s="175"/>
      <c r="Y185" s="175"/>
      <c r="Z185" s="175"/>
      <c r="AA185" s="175"/>
      <c r="AB185" s="143"/>
    </row>
    <row r="186" hidden="1" outlineLevel="1">
      <c r="A186" s="140" t="s">
        <v>3042</v>
      </c>
      <c r="B186" s="172" t="str">
        <f>IF(ISBLANK(A186), "", IFERROR(VLOOKUP(A186, STOCKS!A:W, 2, FALSE), ""))</f>
        <v>華立</v>
      </c>
      <c r="C186" s="172" t="str">
        <f>IF(ISBLANK(A186), "", IFERROR(VLOOKUP(A186, STOCKS!A:W, 3, FALSE), ""))</f>
        <v>電子通路業</v>
      </c>
      <c r="D186" s="172" t="str">
        <f>IF(ISBLANK(A186), "", IFERROR(VLOOKUP(A186, category!A:C, 3, FALSE), ""))</f>
        <v>特化</v>
      </c>
      <c r="E186" s="172">
        <f>IF(ISBLANK(A186), "", IFERROR(VLOOKUP(A186, STOCKS!A:W, 4, FALSE), ""))</f>
        <v>133</v>
      </c>
      <c r="F186" s="172">
        <f>IF(ISBLANK(A186), "", IFERROR(VLOOKUP(A186, STOCKS!A:W, 5, FALSE), ""))</f>
        <v>0.5</v>
      </c>
      <c r="G186" s="172">
        <f>IF(ISBLANK(A186), "", IFERROR(VLOOKUP(A186, STOCKS!A:W, 6, FALSE), ""))</f>
        <v>0.38</v>
      </c>
      <c r="H186" s="172" t="str">
        <f>IF(ISBLANK(A186), "", IFERROR(VLOOKUP(A186, STOCKS!A:W, 7, FALSE), ""))</f>
        <v>'---++</v>
      </c>
      <c r="I186" s="172">
        <f>IF(ISBLANK(A186), "", IFERROR(VLOOKUP(A186, STOCKS!A:W, 8, FALSE), ""))</f>
        <v>-2.16</v>
      </c>
      <c r="J186" s="172">
        <f>IF(ISBLANK(A186), "", IFERROR(VLOOKUP(A186, STOCKS!A:W, 9, FALSE), ""))</f>
        <v>0</v>
      </c>
      <c r="K186" s="172">
        <f>IF(ISBLANK(A186), "", IFERROR(VLOOKUP(A186, STOCKS!A:W, 10, FALSE), ""))</f>
        <v>898</v>
      </c>
      <c r="L186" s="172">
        <f>IF(ISBLANK(A186), "", IFERROR(VLOOKUP(A186, STOCKS!A:W, 11, FALSE), ""))</f>
        <v>0.35</v>
      </c>
      <c r="M186" s="172">
        <f>IF(ISBLANK(A186), "", IFERROR(VLOOKUP(A186, STOCKS!A:W, 12, FALSE), ""))</f>
        <v>133.2</v>
      </c>
      <c r="N186" s="172">
        <f>IF(ISBLANK(A186), "", IFERROR(VLOOKUP(A186, STOCKS!A:W, 13, FALSE), ""))</f>
        <v>131</v>
      </c>
      <c r="O186" s="172">
        <f>IF(ISBLANK(A186), "", IFERROR(VLOOKUP(A186, STOCKS!A:W, 14, FALSE), ""))</f>
        <v>127.05</v>
      </c>
      <c r="P186" s="172">
        <f>IF(ISBLANK(A186), "", IFERROR(VLOOKUP(A186, STOCKS!A:W, 15, FALSE), ""))</f>
        <v>151</v>
      </c>
      <c r="Q186" s="172" t="str">
        <f>IF(ISBLANK(A186), "", IFERROR(VLOOKUP(A186, STOCKS!A:W, 16, FALSE), ""))</f>
        <v>'-+-++</v>
      </c>
      <c r="R186" s="172">
        <f>IF(ISBLANK(A186), "", IFERROR(VLOOKUP(A186, STOCKS!A:W, 17, FALSE), ""))</f>
        <v>-173</v>
      </c>
      <c r="S186" s="172">
        <f>IF(ISBLANK(A186), "", IFERROR(VLOOKUP(A186, STOCKS!A:W, 18, FALSE), ""))</f>
        <v>36</v>
      </c>
      <c r="T186" s="172">
        <f>IF(ISBLANK(A186), "", IFERROR(VLOOKUP(A186, STOCKS!A:W, 19, FALSE), ""))</f>
        <v>197</v>
      </c>
      <c r="U186" s="172">
        <f>IF(ISBLANK(A186), "", IFERROR(VLOOKUP(A186, STOCKS!A:W, 20, FALSE), ""))</f>
        <v>21.94</v>
      </c>
      <c r="V186" s="178">
        <f>IF(ISBLANK(A186), "", IFERROR(VLOOKUP(A186, STOCKS!A:W, 21, FALSE), ""))</f>
        <v>46132</v>
      </c>
      <c r="W186" s="174" t="str">
        <f>IF(ISBLANK(A186), "", IFERROR(VLOOKUP(A186, STOCKS!A:W, 22, FALSE), ""))</f>
        <v/>
      </c>
      <c r="X186" s="175"/>
      <c r="Y186" s="175"/>
      <c r="Z186" s="175"/>
      <c r="AA186" s="175"/>
      <c r="AB186" s="143"/>
    </row>
    <row r="187" hidden="1" outlineLevel="1">
      <c r="A187" s="140" t="s">
        <v>3915</v>
      </c>
      <c r="B187" s="172" t="str">
        <f>IF(ISBLANK(A187), "", IFERROR(VLOOKUP(A187, STOCKS!A:W, 2, FALSE), ""))</f>
        <v>國精化</v>
      </c>
      <c r="C187" s="172" t="str">
        <f>IF(ISBLANK(A187), "", IFERROR(VLOOKUP(A187, STOCKS!A:W, 3, FALSE), ""))</f>
        <v>化學工業</v>
      </c>
      <c r="D187" s="172" t="str">
        <f>IF(ISBLANK(A187), "", IFERROR(VLOOKUP(A187, category!A:C, 3, FALSE), ""))</f>
        <v>特化</v>
      </c>
      <c r="E187" s="172">
        <f>IF(ISBLANK(A187), "", IFERROR(VLOOKUP(A187, STOCKS!A:W, 4, FALSE), ""))</f>
        <v>198</v>
      </c>
      <c r="F187" s="172">
        <f>IF(ISBLANK(A187), "", IFERROR(VLOOKUP(A187, STOCKS!A:W, 5, FALSE), ""))</f>
        <v>18</v>
      </c>
      <c r="G187" s="172">
        <f>IF(ISBLANK(A187), "", IFERROR(VLOOKUP(A187, STOCKS!A:W, 6, FALSE), ""))</f>
        <v>10</v>
      </c>
      <c r="H187" s="172" t="str">
        <f>IF(ISBLANK(A187), "", IFERROR(VLOOKUP(A187, STOCKS!A:W, 7, FALSE), ""))</f>
        <v>'+--++</v>
      </c>
      <c r="I187" s="172">
        <f>IF(ISBLANK(A187), "", IFERROR(VLOOKUP(A187, STOCKS!A:W, 8, FALSE), ""))</f>
        <v>16.67</v>
      </c>
      <c r="J187" s="172">
        <f>IF(ISBLANK(A187), "", IFERROR(VLOOKUP(A187, STOCKS!A:W, 9, FALSE), ""))</f>
        <v>1</v>
      </c>
      <c r="K187" s="172">
        <f>IF(ISBLANK(A187), "", IFERROR(VLOOKUP(A187, STOCKS!A:W, 10, FALSE), ""))</f>
        <v>3729</v>
      </c>
      <c r="L187" s="172">
        <f>IF(ISBLANK(A187), "", IFERROR(VLOOKUP(A187, STOCKS!A:W, 11, FALSE), ""))</f>
        <v>3.63</v>
      </c>
      <c r="M187" s="172">
        <f>IF(ISBLANK(A187), "", IFERROR(VLOOKUP(A187, STOCKS!A:W, 12, FALSE), ""))</f>
        <v>184</v>
      </c>
      <c r="N187" s="172">
        <f>IF(ISBLANK(A187), "", IFERROR(VLOOKUP(A187, STOCKS!A:W, 13, FALSE), ""))</f>
        <v>177.2</v>
      </c>
      <c r="O187" s="172">
        <f>IF(ISBLANK(A187), "", IFERROR(VLOOKUP(A187, STOCKS!A:W, 14, FALSE), ""))</f>
        <v>172.65</v>
      </c>
      <c r="P187" s="172">
        <f>IF(ISBLANK(A187), "", IFERROR(VLOOKUP(A187, STOCKS!A:W, 15, FALSE), ""))</f>
        <v>74</v>
      </c>
      <c r="Q187" s="172" t="str">
        <f>IF(ISBLANK(A187), "", IFERROR(VLOOKUP(A187, STOCKS!A:W, 16, FALSE), ""))</f>
        <v>'+--++</v>
      </c>
      <c r="R187" s="172">
        <f>IF(ISBLANK(A187), "", IFERROR(VLOOKUP(A187, STOCKS!A:W, 17, FALSE), ""))</f>
        <v>-116</v>
      </c>
      <c r="S187" s="172">
        <f>IF(ISBLANK(A187), "", IFERROR(VLOOKUP(A187, STOCKS!A:W, 18, FALSE), ""))</f>
        <v>40</v>
      </c>
      <c r="T187" s="172">
        <f>IF(ISBLANK(A187), "", IFERROR(VLOOKUP(A187, STOCKS!A:W, 19, FALSE), ""))</f>
        <v>1107</v>
      </c>
      <c r="U187" s="172">
        <f>IF(ISBLANK(A187), "", IFERROR(VLOOKUP(A187, STOCKS!A:W, 20, FALSE), ""))</f>
        <v>29.69</v>
      </c>
      <c r="V187" s="178">
        <f>IF(ISBLANK(A187), "", IFERROR(VLOOKUP(A187, STOCKS!A:W, 21, FALSE), ""))</f>
        <v>46132</v>
      </c>
      <c r="W187" s="174" t="str">
        <f>IF(ISBLANK(A187), "", IFERROR(VLOOKUP(A187, STOCKS!A:W, 22, FALSE), ""))</f>
        <v/>
      </c>
      <c r="X187" s="175"/>
      <c r="Y187" s="175"/>
      <c r="Z187" s="175"/>
      <c r="AA187" s="175"/>
      <c r="AB187" s="143"/>
    </row>
    <row r="188" hidden="1" outlineLevel="1">
      <c r="A188" s="140" t="s">
        <v>4287</v>
      </c>
      <c r="B188" s="172" t="str">
        <f>IF(ISBLANK(A188), "", IFERROR(VLOOKUP(A188, STOCKS!A:W, 2, FALSE), ""))</f>
        <v>晶呈科技</v>
      </c>
      <c r="C188" s="172" t="str">
        <f>IF(ISBLANK(A188), "", IFERROR(VLOOKUP(A188, STOCKS!A:W, 3, FALSE), ""))</f>
        <v>化學工業</v>
      </c>
      <c r="D188" s="172" t="str">
        <f>IF(ISBLANK(A188), "", IFERROR(VLOOKUP(A188, category!A:C, 3, FALSE), ""))</f>
        <v>特化</v>
      </c>
      <c r="E188" s="172">
        <f>IF(ISBLANK(A188), "", IFERROR(VLOOKUP(A188, STOCKS!A:W, 4, FALSE), ""))</f>
        <v>508</v>
      </c>
      <c r="F188" s="172">
        <f>IF(ISBLANK(A188), "", IFERROR(VLOOKUP(A188, STOCKS!A:W, 5, FALSE), ""))</f>
        <v>45.5</v>
      </c>
      <c r="G188" s="172">
        <f>IF(ISBLANK(A188), "", IFERROR(VLOOKUP(A188, STOCKS!A:W, 6, FALSE), ""))</f>
        <v>9.84</v>
      </c>
      <c r="H188" s="172" t="str">
        <f>IF(ISBLANK(A188), "", IFERROR(VLOOKUP(A188, STOCKS!A:W, 7, FALSE), ""))</f>
        <v>'-+--+</v>
      </c>
      <c r="I188" s="172">
        <f>IF(ISBLANK(A188), "", IFERROR(VLOOKUP(A188, STOCKS!A:W, 8, FALSE), ""))</f>
        <v>3.65</v>
      </c>
      <c r="J188" s="172">
        <f>IF(ISBLANK(A188), "", IFERROR(VLOOKUP(A188, STOCKS!A:W, 9, FALSE), ""))</f>
        <v>3</v>
      </c>
      <c r="K188" s="172">
        <f>IF(ISBLANK(A188), "", IFERROR(VLOOKUP(A188, STOCKS!A:W, 10, FALSE), ""))</f>
        <v>3168</v>
      </c>
      <c r="L188" s="172">
        <f>IF(ISBLANK(A188), "", IFERROR(VLOOKUP(A188, STOCKS!A:W, 11, FALSE), ""))</f>
        <v>6.67</v>
      </c>
      <c r="M188" s="172">
        <f>IF(ISBLANK(A188), "", IFERROR(VLOOKUP(A188, STOCKS!A:W, 12, FALSE), ""))</f>
        <v>483.1</v>
      </c>
      <c r="N188" s="172">
        <f>IF(ISBLANK(A188), "", IFERROR(VLOOKUP(A188, STOCKS!A:W, 13, FALSE), ""))</f>
        <v>477.2</v>
      </c>
      <c r="O188" s="172">
        <f>IF(ISBLANK(A188), "", IFERROR(VLOOKUP(A188, STOCKS!A:W, 14, FALSE), ""))</f>
        <v>467.88</v>
      </c>
      <c r="P188" s="172">
        <f>IF(ISBLANK(A188), "", IFERROR(VLOOKUP(A188, STOCKS!A:W, 15, FALSE), ""))</f>
        <v>1228</v>
      </c>
      <c r="Q188" s="172" t="str">
        <f>IF(ISBLANK(A188), "", IFERROR(VLOOKUP(A188, STOCKS!A:W, 16, FALSE), ""))</f>
        <v>'-+--+</v>
      </c>
      <c r="R188" s="172">
        <f>IF(ISBLANK(A188), "", IFERROR(VLOOKUP(A188, STOCKS!A:W, 17, FALSE), ""))</f>
        <v>0</v>
      </c>
      <c r="S188" s="172">
        <f>IF(ISBLANK(A188), "", IFERROR(VLOOKUP(A188, STOCKS!A:W, 18, FALSE), ""))</f>
        <v>-3</v>
      </c>
      <c r="T188" s="172">
        <f>IF(ISBLANK(A188), "", IFERROR(VLOOKUP(A188, STOCKS!A:W, 19, FALSE), ""))</f>
        <v>794</v>
      </c>
      <c r="U188" s="172">
        <f>IF(ISBLANK(A188), "", IFERROR(VLOOKUP(A188, STOCKS!A:W, 20, FALSE), ""))</f>
        <v>25.06</v>
      </c>
      <c r="V188" s="178">
        <f>IF(ISBLANK(A188), "", IFERROR(VLOOKUP(A188, STOCKS!A:W, 21, FALSE), ""))</f>
        <v>46132</v>
      </c>
      <c r="W188" s="174" t="str">
        <f>IF(ISBLANK(A188), "", IFERROR(VLOOKUP(A188, STOCKS!A:W, 22, FALSE), ""))</f>
        <v/>
      </c>
      <c r="X188" s="175"/>
      <c r="Y188" s="175"/>
      <c r="Z188" s="175"/>
      <c r="AA188" s="175"/>
      <c r="AB188" s="143"/>
    </row>
    <row r="189" hidden="1" outlineLevel="1">
      <c r="A189" s="140" t="s">
        <v>4339</v>
      </c>
      <c r="B189" s="172" t="str">
        <f>IF(ISBLANK(A189), "", IFERROR(VLOOKUP(A189, STOCKS!A:W, 2, FALSE), ""))</f>
        <v>昇貿</v>
      </c>
      <c r="C189" s="172" t="str">
        <f>IF(ISBLANK(A189), "", IFERROR(VLOOKUP(A189, STOCKS!A:W, 3, FALSE), ""))</f>
        <v>其他電子業</v>
      </c>
      <c r="D189" s="172" t="str">
        <f>IF(ISBLANK(A189), "", IFERROR(VLOOKUP(A189, category!A:C, 3, FALSE), ""))</f>
        <v>特化/低軌衛星</v>
      </c>
      <c r="E189" s="172">
        <f>IF(ISBLANK(A189), "", IFERROR(VLOOKUP(A189, STOCKS!A:W, 4, FALSE), ""))</f>
        <v>118.5</v>
      </c>
      <c r="F189" s="172">
        <f>IF(ISBLANK(A189), "", IFERROR(VLOOKUP(A189, STOCKS!A:W, 5, FALSE), ""))</f>
        <v>-2</v>
      </c>
      <c r="G189" s="172">
        <f>IF(ISBLANK(A189), "", IFERROR(VLOOKUP(A189, STOCKS!A:W, 6, FALSE), ""))</f>
        <v>-1.66</v>
      </c>
      <c r="H189" s="172" t="str">
        <f>IF(ISBLANK(A189), "", IFERROR(VLOOKUP(A189, STOCKS!A:W, 7, FALSE), ""))</f>
        <v>'+-+--</v>
      </c>
      <c r="I189" s="172">
        <f>IF(ISBLANK(A189), "", IFERROR(VLOOKUP(A189, STOCKS!A:W, 8, FALSE), ""))</f>
        <v>-0.39</v>
      </c>
      <c r="J189" s="172">
        <f>IF(ISBLANK(A189), "", IFERROR(VLOOKUP(A189, STOCKS!A:W, 9, FALSE), ""))</f>
        <v>0</v>
      </c>
      <c r="K189" s="172">
        <f>IF(ISBLANK(A189), "", IFERROR(VLOOKUP(A189, STOCKS!A:W, 10, FALSE), ""))</f>
        <v>6192</v>
      </c>
      <c r="L189" s="172">
        <f>IF(ISBLANK(A189), "", IFERROR(VLOOKUP(A189, STOCKS!A:W, 11, FALSE), ""))</f>
        <v>4.28</v>
      </c>
      <c r="M189" s="172">
        <f>IF(ISBLANK(A189), "", IFERROR(VLOOKUP(A189, STOCKS!A:W, 12, FALSE), ""))</f>
        <v>119.7</v>
      </c>
      <c r="N189" s="172">
        <f>IF(ISBLANK(A189), "", IFERROR(VLOOKUP(A189, STOCKS!A:W, 13, FALSE), ""))</f>
        <v>115.45</v>
      </c>
      <c r="O189" s="172">
        <f>IF(ISBLANK(A189), "", IFERROR(VLOOKUP(A189, STOCKS!A:W, 14, FALSE), ""))</f>
        <v>109.4</v>
      </c>
      <c r="P189" s="172">
        <f>IF(ISBLANK(A189), "", IFERROR(VLOOKUP(A189, STOCKS!A:W, 15, FALSE), ""))</f>
        <v>644</v>
      </c>
      <c r="Q189" s="172" t="str">
        <f>IF(ISBLANK(A189), "", IFERROR(VLOOKUP(A189, STOCKS!A:W, 16, FALSE), ""))</f>
        <v>'-++++</v>
      </c>
      <c r="R189" s="172">
        <f>IF(ISBLANK(A189), "", IFERROR(VLOOKUP(A189, STOCKS!A:W, 17, FALSE), ""))</f>
        <v>0</v>
      </c>
      <c r="S189" s="172">
        <f>IF(ISBLANK(A189), "", IFERROR(VLOOKUP(A189, STOCKS!A:W, 18, FALSE), ""))</f>
        <v>-70</v>
      </c>
      <c r="T189" s="172">
        <f>IF(ISBLANK(A189), "", IFERROR(VLOOKUP(A189, STOCKS!A:W, 19, FALSE), ""))</f>
        <v>2701</v>
      </c>
      <c r="U189" s="172">
        <f>IF(ISBLANK(A189), "", IFERROR(VLOOKUP(A189, STOCKS!A:W, 20, FALSE), ""))</f>
        <v>43.62</v>
      </c>
      <c r="V189" s="178">
        <f>IF(ISBLANK(A189), "", IFERROR(VLOOKUP(A189, STOCKS!A:W, 21, FALSE), ""))</f>
        <v>46132</v>
      </c>
      <c r="W189" s="174" t="str">
        <f>IF(ISBLANK(A189), "", IFERROR(VLOOKUP(A189, STOCKS!A:W, 22, FALSE), ""))</f>
        <v/>
      </c>
      <c r="X189" s="175"/>
      <c r="Y189" s="175"/>
      <c r="Z189" s="175"/>
      <c r="AA189" s="175"/>
      <c r="AB189" s="143"/>
    </row>
    <row r="190" hidden="1" outlineLevel="1">
      <c r="A190" s="140" t="s">
        <v>3261</v>
      </c>
      <c r="B190" s="172" t="str">
        <f>IF(ISBLANK(A190), "", IFERROR(VLOOKUP(A190, STOCKS!A:W, 2, FALSE), ""))</f>
        <v>三福化</v>
      </c>
      <c r="C190" s="172" t="str">
        <f>IF(ISBLANK(A190), "", IFERROR(VLOOKUP(A190, STOCKS!A:W, 3, FALSE), ""))</f>
        <v>化學工業</v>
      </c>
      <c r="D190" s="172" t="str">
        <f>IF(ISBLANK(A190), "", IFERROR(VLOOKUP(A190, category!A:C, 3, FALSE), ""))</f>
        <v>特化</v>
      </c>
      <c r="E190" s="172">
        <f>IF(ISBLANK(A190), "", IFERROR(VLOOKUP(A190, STOCKS!A:W, 4, FALSE), ""))</f>
        <v>166.5</v>
      </c>
      <c r="F190" s="172">
        <f>IF(ISBLANK(A190), "", IFERROR(VLOOKUP(A190, STOCKS!A:W, 5, FALSE), ""))</f>
        <v>15</v>
      </c>
      <c r="G190" s="172">
        <f>IF(ISBLANK(A190), "", IFERROR(VLOOKUP(A190, STOCKS!A:W, 6, FALSE), ""))</f>
        <v>9.9</v>
      </c>
      <c r="H190" s="172" t="str">
        <f>IF(ISBLANK(A190), "", IFERROR(VLOOKUP(A190, STOCKS!A:W, 7, FALSE), ""))</f>
        <v>'++-++</v>
      </c>
      <c r="I190" s="172">
        <f>IF(ISBLANK(A190), "", IFERROR(VLOOKUP(A190, STOCKS!A:W, 8, FALSE), ""))</f>
        <v>15.42</v>
      </c>
      <c r="J190" s="172">
        <f>IF(ISBLANK(A190), "", IFERROR(VLOOKUP(A190, STOCKS!A:W, 9, FALSE), ""))</f>
        <v>1</v>
      </c>
      <c r="K190" s="172">
        <f>IF(ISBLANK(A190), "", IFERROR(VLOOKUP(A190, STOCKS!A:W, 10, FALSE), ""))</f>
        <v>2061</v>
      </c>
      <c r="L190" s="172">
        <f>IF(ISBLANK(A190), "", IFERROR(VLOOKUP(A190, STOCKS!A:W, 11, FALSE), ""))</f>
        <v>2.05</v>
      </c>
      <c r="M190" s="172">
        <f>IF(ISBLANK(A190), "", IFERROR(VLOOKUP(A190, STOCKS!A:W, 12, FALSE), ""))</f>
        <v>151.6</v>
      </c>
      <c r="N190" s="172">
        <f>IF(ISBLANK(A190), "", IFERROR(VLOOKUP(A190, STOCKS!A:W, 13, FALSE), ""))</f>
        <v>145.5</v>
      </c>
      <c r="O190" s="172">
        <f>IF(ISBLANK(A190), "", IFERROR(VLOOKUP(A190, STOCKS!A:W, 14, FALSE), ""))</f>
        <v>144.78</v>
      </c>
      <c r="P190" s="172">
        <f>IF(ISBLANK(A190), "", IFERROR(VLOOKUP(A190, STOCKS!A:W, 15, FALSE), ""))</f>
        <v>227</v>
      </c>
      <c r="Q190" s="172" t="str">
        <f>IF(ISBLANK(A190), "", IFERROR(VLOOKUP(A190, STOCKS!A:W, 16, FALSE), ""))</f>
        <v>'---++</v>
      </c>
      <c r="R190" s="172">
        <f>IF(ISBLANK(A190), "", IFERROR(VLOOKUP(A190, STOCKS!A:W, 17, FALSE), ""))</f>
        <v>0</v>
      </c>
      <c r="S190" s="172">
        <f>IF(ISBLANK(A190), "", IFERROR(VLOOKUP(A190, STOCKS!A:W, 18, FALSE), ""))</f>
        <v>58</v>
      </c>
      <c r="T190" s="172">
        <f>IF(ISBLANK(A190), "", IFERROR(VLOOKUP(A190, STOCKS!A:W, 19, FALSE), ""))</f>
        <v>644</v>
      </c>
      <c r="U190" s="172">
        <f>IF(ISBLANK(A190), "", IFERROR(VLOOKUP(A190, STOCKS!A:W, 20, FALSE), ""))</f>
        <v>31.25</v>
      </c>
      <c r="V190" s="178">
        <f>IF(ISBLANK(A190), "", IFERROR(VLOOKUP(A190, STOCKS!A:W, 21, FALSE), ""))</f>
        <v>46132</v>
      </c>
      <c r="W190" s="174" t="str">
        <f>IF(ISBLANK(A190), "", IFERROR(VLOOKUP(A190, STOCKS!A:W, 22, FALSE), ""))</f>
        <v/>
      </c>
      <c r="X190" s="175"/>
      <c r="Y190" s="175"/>
      <c r="Z190" s="175"/>
      <c r="AA190" s="175"/>
      <c r="AB190" s="143"/>
    </row>
    <row r="191" hidden="1" outlineLevel="1">
      <c r="A191" s="140" t="s">
        <v>1813</v>
      </c>
      <c r="B191" s="172" t="str">
        <f>IF(ISBLANK(A191), "", IFERROR(VLOOKUP(A191, STOCKS!A:W, 2, FALSE), ""))</f>
        <v>永光</v>
      </c>
      <c r="C191" s="172" t="str">
        <f>IF(ISBLANK(A191), "", IFERROR(VLOOKUP(A191, STOCKS!A:W, 3, FALSE), ""))</f>
        <v>化學工業</v>
      </c>
      <c r="D191" s="172" t="str">
        <f>IF(ISBLANK(A191), "", IFERROR(VLOOKUP(A191, category!A:C, 3, FALSE), ""))</f>
        <v>特化</v>
      </c>
      <c r="E191" s="172">
        <f>IF(ISBLANK(A191), "", IFERROR(VLOOKUP(A191, STOCKS!A:W, 4, FALSE), ""))</f>
        <v>52.7</v>
      </c>
      <c r="F191" s="172">
        <f>IF(ISBLANK(A191), "", IFERROR(VLOOKUP(A191, STOCKS!A:W, 5, FALSE), ""))</f>
        <v>4.75</v>
      </c>
      <c r="G191" s="172">
        <f>IF(ISBLANK(A191), "", IFERROR(VLOOKUP(A191, STOCKS!A:W, 6, FALSE), ""))</f>
        <v>9.91</v>
      </c>
      <c r="H191" s="172" t="str">
        <f>IF(ISBLANK(A191), "", IFERROR(VLOOKUP(A191, STOCKS!A:W, 7, FALSE), ""))</f>
        <v>'-+-++</v>
      </c>
      <c r="I191" s="172">
        <f>IF(ISBLANK(A191), "", IFERROR(VLOOKUP(A191, STOCKS!A:W, 8, FALSE), ""))</f>
        <v>22.4</v>
      </c>
      <c r="J191" s="172">
        <f>IF(ISBLANK(A191), "", IFERROR(VLOOKUP(A191, STOCKS!A:W, 9, FALSE), ""))</f>
        <v>4</v>
      </c>
      <c r="K191" s="172">
        <f>IF(ISBLANK(A191), "", IFERROR(VLOOKUP(A191, STOCKS!A:W, 10, FALSE), ""))</f>
        <v>9791</v>
      </c>
      <c r="L191" s="172">
        <f>IF(ISBLANK(A191), "", IFERROR(VLOOKUP(A191, STOCKS!A:W, 11, FALSE), ""))</f>
        <v>1.79</v>
      </c>
      <c r="M191" s="172">
        <f>IF(ISBLANK(A191), "", IFERROR(VLOOKUP(A191, STOCKS!A:W, 12, FALSE), ""))</f>
        <v>45.99</v>
      </c>
      <c r="N191" s="172">
        <f>IF(ISBLANK(A191), "", IFERROR(VLOOKUP(A191, STOCKS!A:W, 13, FALSE), ""))</f>
        <v>41.49</v>
      </c>
      <c r="O191" s="172">
        <f>IF(ISBLANK(A191), "", IFERROR(VLOOKUP(A191, STOCKS!A:W, 14, FALSE), ""))</f>
        <v>40.14</v>
      </c>
      <c r="P191" s="172">
        <f>IF(ISBLANK(A191), "", IFERROR(VLOOKUP(A191, STOCKS!A:W, 15, FALSE), ""))</f>
        <v>1497</v>
      </c>
      <c r="Q191" s="172" t="str">
        <f>IF(ISBLANK(A191), "", IFERROR(VLOOKUP(A191, STOCKS!A:W, 16, FALSE), ""))</f>
        <v>'-+-++</v>
      </c>
      <c r="R191" s="172">
        <f>IF(ISBLANK(A191), "", IFERROR(VLOOKUP(A191, STOCKS!A:W, 17, FALSE), ""))</f>
        <v>0</v>
      </c>
      <c r="S191" s="172">
        <f>IF(ISBLANK(A191), "", IFERROR(VLOOKUP(A191, STOCKS!A:W, 18, FALSE), ""))</f>
        <v>-67</v>
      </c>
      <c r="T191" s="172">
        <f>IF(ISBLANK(A191), "", IFERROR(VLOOKUP(A191, STOCKS!A:W, 19, FALSE), ""))</f>
        <v>1007</v>
      </c>
      <c r="U191" s="172">
        <f>IF(ISBLANK(A191), "", IFERROR(VLOOKUP(A191, STOCKS!A:W, 20, FALSE), ""))</f>
        <v>10.28</v>
      </c>
      <c r="V191" s="178">
        <f>IF(ISBLANK(A191), "", IFERROR(VLOOKUP(A191, STOCKS!A:W, 21, FALSE), ""))</f>
        <v>46132</v>
      </c>
      <c r="W191" s="174" t="str">
        <f>IF(ISBLANK(A191), "", IFERROR(VLOOKUP(A191, STOCKS!A:W, 22, FALSE), ""))</f>
        <v>因本公司有價證券於集中交易市場達公布注意交易資訊標準
，故公布相關財務業務等重大訊息，以利投資人區別瞭解</v>
      </c>
      <c r="X191" s="175"/>
      <c r="Y191" s="175"/>
      <c r="Z191" s="175"/>
      <c r="AA191" s="175"/>
      <c r="AB191" s="143"/>
    </row>
    <row r="192" hidden="1" outlineLevel="1">
      <c r="A192" s="140" t="s">
        <v>3780</v>
      </c>
      <c r="B192" s="172" t="str">
        <f>IF(ISBLANK(A192), "", IFERROR(VLOOKUP(A192, STOCKS!A:W, 2, FALSE), ""))</f>
        <v>康普</v>
      </c>
      <c r="C192" s="172" t="str">
        <f>IF(ISBLANK(A192), "", IFERROR(VLOOKUP(A192, STOCKS!A:W, 3, FALSE), ""))</f>
        <v>化學工業</v>
      </c>
      <c r="D192" s="172" t="str">
        <f>IF(ISBLANK(A192), "", IFERROR(VLOOKUP(A192, category!A:C, 3, FALSE), ""))</f>
        <v>特化</v>
      </c>
      <c r="E192" s="172">
        <f>IF(ISBLANK(A192), "", IFERROR(VLOOKUP(A192, STOCKS!A:W, 4, FALSE), ""))</f>
        <v>92.5</v>
      </c>
      <c r="F192" s="172">
        <f>IF(ISBLANK(A192), "", IFERROR(VLOOKUP(A192, STOCKS!A:W, 5, FALSE), ""))</f>
        <v>2.1</v>
      </c>
      <c r="G192" s="172">
        <f>IF(ISBLANK(A192), "", IFERROR(VLOOKUP(A192, STOCKS!A:W, 6, FALSE), ""))</f>
        <v>2.32</v>
      </c>
      <c r="H192" s="172" t="str">
        <f>IF(ISBLANK(A192), "", IFERROR(VLOOKUP(A192, STOCKS!A:W, 7, FALSE), ""))</f>
        <v>'+-+++</v>
      </c>
      <c r="I192" s="172">
        <f>IF(ISBLANK(A192), "", IFERROR(VLOOKUP(A192, STOCKS!A:W, 8, FALSE), ""))</f>
        <v>4.49</v>
      </c>
      <c r="J192" s="172">
        <f>IF(ISBLANK(A192), "", IFERROR(VLOOKUP(A192, STOCKS!A:W, 9, FALSE), ""))</f>
        <v>0</v>
      </c>
      <c r="K192" s="172">
        <f>IF(ISBLANK(A192), "", IFERROR(VLOOKUP(A192, STOCKS!A:W, 10, FALSE), ""))</f>
        <v>8045</v>
      </c>
      <c r="L192" s="172">
        <f>IF(ISBLANK(A192), "", IFERROR(VLOOKUP(A192, STOCKS!A:W, 11, FALSE), ""))</f>
        <v>6.45</v>
      </c>
      <c r="M192" s="172">
        <f>IF(ISBLANK(A192), "", IFERROR(VLOOKUP(A192, STOCKS!A:W, 12, FALSE), ""))</f>
        <v>89.72</v>
      </c>
      <c r="N192" s="172">
        <f>IF(ISBLANK(A192), "", IFERROR(VLOOKUP(A192, STOCKS!A:W, 13, FALSE), ""))</f>
        <v>85.86</v>
      </c>
      <c r="O192" s="172">
        <f>IF(ISBLANK(A192), "", IFERROR(VLOOKUP(A192, STOCKS!A:W, 14, FALSE), ""))</f>
        <v>84.06</v>
      </c>
      <c r="P192" s="172">
        <f>IF(ISBLANK(A192), "", IFERROR(VLOOKUP(A192, STOCKS!A:W, 15, FALSE), ""))</f>
        <v>-559</v>
      </c>
      <c r="Q192" s="172" t="str">
        <f>IF(ISBLANK(A192), "", IFERROR(VLOOKUP(A192, STOCKS!A:W, 16, FALSE), ""))</f>
        <v>'+-++-</v>
      </c>
      <c r="R192" s="172">
        <f>IF(ISBLANK(A192), "", IFERROR(VLOOKUP(A192, STOCKS!A:W, 17, FALSE), ""))</f>
        <v>0</v>
      </c>
      <c r="S192" s="172">
        <f>IF(ISBLANK(A192), "", IFERROR(VLOOKUP(A192, STOCKS!A:W, 18, FALSE), ""))</f>
        <v>141</v>
      </c>
      <c r="T192" s="172">
        <f>IF(ISBLANK(A192), "", IFERROR(VLOOKUP(A192, STOCKS!A:W, 19, FALSE), ""))</f>
        <v>4285</v>
      </c>
      <c r="U192" s="172">
        <f>IF(ISBLANK(A192), "", IFERROR(VLOOKUP(A192, STOCKS!A:W, 20, FALSE), ""))</f>
        <v>53.26</v>
      </c>
      <c r="V192" s="178">
        <f>IF(ISBLANK(A192), "", IFERROR(VLOOKUP(A192, STOCKS!A:W, 21, FALSE), ""))</f>
        <v>46132</v>
      </c>
      <c r="W192" s="174" t="str">
        <f>IF(ISBLANK(A192), "", IFERROR(VLOOKUP(A192, STOCKS!A:W, 22, FALSE), ""))</f>
        <v/>
      </c>
      <c r="X192" s="175"/>
      <c r="Y192" s="175"/>
      <c r="Z192" s="175"/>
      <c r="AA192" s="175"/>
      <c r="AB192" s="143"/>
    </row>
    <row r="193" hidden="1" outlineLevel="1">
      <c r="A193" s="140" t="s">
        <v>2929</v>
      </c>
      <c r="B193" s="172" t="str">
        <f>IF(ISBLANK(A193), "", IFERROR(VLOOKUP(A193, STOCKS!A:W, 2, FALSE), ""))</f>
        <v>國化</v>
      </c>
      <c r="C193" s="172" t="str">
        <f>IF(ISBLANK(A193), "", IFERROR(VLOOKUP(A193, STOCKS!A:W, 3, FALSE), ""))</f>
        <v>化學工業</v>
      </c>
      <c r="D193" s="172" t="str">
        <f>IF(ISBLANK(A193), "", IFERROR(VLOOKUP(A193, category!A:C, 3, FALSE), ""))</f>
        <v>特化</v>
      </c>
      <c r="E193" s="172">
        <f>IF(ISBLANK(A193), "", IFERROR(VLOOKUP(A193, STOCKS!A:W, 4, FALSE), ""))</f>
        <v>48.35</v>
      </c>
      <c r="F193" s="172">
        <f>IF(ISBLANK(A193), "", IFERROR(VLOOKUP(A193, STOCKS!A:W, 5, FALSE), ""))</f>
        <v>0.1</v>
      </c>
      <c r="G193" s="172">
        <f>IF(ISBLANK(A193), "", IFERROR(VLOOKUP(A193, STOCKS!A:W, 6, FALSE), ""))</f>
        <v>0.21</v>
      </c>
      <c r="H193" s="172" t="str">
        <f>IF(ISBLANK(A193), "", IFERROR(VLOOKUP(A193, STOCKS!A:W, 7, FALSE), ""))</f>
        <v>'+-+-+</v>
      </c>
      <c r="I193" s="172">
        <f>IF(ISBLANK(A193), "", IFERROR(VLOOKUP(A193, STOCKS!A:W, 8, FALSE), ""))</f>
        <v>2.23</v>
      </c>
      <c r="J193" s="172">
        <f>IF(ISBLANK(A193), "", IFERROR(VLOOKUP(A193, STOCKS!A:W, 9, FALSE), ""))</f>
        <v>0</v>
      </c>
      <c r="K193" s="172">
        <f>IF(ISBLANK(A193), "", IFERROR(VLOOKUP(A193, STOCKS!A:W, 10, FALSE), ""))</f>
        <v>134</v>
      </c>
      <c r="L193" s="172">
        <f>IF(ISBLANK(A193), "", IFERROR(VLOOKUP(A193, STOCKS!A:W, 11, FALSE), ""))</f>
        <v>0.09</v>
      </c>
      <c r="M193" s="172">
        <f>IF(ISBLANK(A193), "", IFERROR(VLOOKUP(A193, STOCKS!A:W, 12, FALSE), ""))</f>
        <v>48.27</v>
      </c>
      <c r="N193" s="172">
        <f>IF(ISBLANK(A193), "", IFERROR(VLOOKUP(A193, STOCKS!A:W, 13, FALSE), ""))</f>
        <v>47.59</v>
      </c>
      <c r="O193" s="172">
        <f>IF(ISBLANK(A193), "", IFERROR(VLOOKUP(A193, STOCKS!A:W, 14, FALSE), ""))</f>
        <v>47.46</v>
      </c>
      <c r="P193" s="172">
        <f>IF(ISBLANK(A193), "", IFERROR(VLOOKUP(A193, STOCKS!A:W, 15, FALSE), ""))</f>
        <v>44</v>
      </c>
      <c r="Q193" s="172" t="str">
        <f>IF(ISBLANK(A193), "", IFERROR(VLOOKUP(A193, STOCKS!A:W, 16, FALSE), ""))</f>
        <v>'+-+++</v>
      </c>
      <c r="R193" s="172">
        <f>IF(ISBLANK(A193), "", IFERROR(VLOOKUP(A193, STOCKS!A:W, 17, FALSE), ""))</f>
        <v>0</v>
      </c>
      <c r="S193" s="172">
        <f>IF(ISBLANK(A193), "", IFERROR(VLOOKUP(A193, STOCKS!A:W, 18, FALSE), ""))</f>
        <v>0</v>
      </c>
      <c r="T193" s="172">
        <f>IF(ISBLANK(A193), "", IFERROR(VLOOKUP(A193, STOCKS!A:W, 19, FALSE), ""))</f>
        <v>10</v>
      </c>
      <c r="U193" s="172">
        <f>IF(ISBLANK(A193), "", IFERROR(VLOOKUP(A193, STOCKS!A:W, 20, FALSE), ""))</f>
        <v>7.46</v>
      </c>
      <c r="V193" s="178">
        <f>IF(ISBLANK(A193), "", IFERROR(VLOOKUP(A193, STOCKS!A:W, 21, FALSE), ""))</f>
        <v>46132</v>
      </c>
      <c r="W193" s="174" t="str">
        <f>IF(ISBLANK(A193), "", IFERROR(VLOOKUP(A193, STOCKS!A:W, 22, FALSE), ""))</f>
        <v/>
      </c>
      <c r="X193" s="175"/>
      <c r="Y193" s="175"/>
      <c r="Z193" s="175"/>
      <c r="AA193" s="175"/>
      <c r="AB193" s="143"/>
    </row>
    <row r="194" hidden="1" outlineLevel="1">
      <c r="A194" s="140" t="s">
        <v>2753</v>
      </c>
      <c r="B194" s="172" t="str">
        <f>IF(ISBLANK(A194), "", IFERROR(VLOOKUP(A194, STOCKS!A:W, 2, FALSE), ""))</f>
        <v>中華化</v>
      </c>
      <c r="C194" s="172" t="str">
        <f>IF(ISBLANK(A194), "", IFERROR(VLOOKUP(A194, STOCKS!A:W, 3, FALSE), ""))</f>
        <v>化學工業</v>
      </c>
      <c r="D194" s="172" t="str">
        <f>IF(ISBLANK(A194), "", IFERROR(VLOOKUP(A194, category!A:C, 3, FALSE), ""))</f>
        <v>特化</v>
      </c>
      <c r="E194" s="172">
        <f>IF(ISBLANK(A194), "", IFERROR(VLOOKUP(A194, STOCKS!A:W, 4, FALSE), ""))</f>
        <v>57.5</v>
      </c>
      <c r="F194" s="172">
        <f>IF(ISBLANK(A194), "", IFERROR(VLOOKUP(A194, STOCKS!A:W, 5, FALSE), ""))</f>
        <v>1.2</v>
      </c>
      <c r="G194" s="172">
        <f>IF(ISBLANK(A194), "", IFERROR(VLOOKUP(A194, STOCKS!A:W, 6, FALSE), ""))</f>
        <v>2.13</v>
      </c>
      <c r="H194" s="172" t="str">
        <f>IF(ISBLANK(A194), "", IFERROR(VLOOKUP(A194, STOCKS!A:W, 7, FALSE), ""))</f>
        <v>'---++</v>
      </c>
      <c r="I194" s="172">
        <f>IF(ISBLANK(A194), "", IFERROR(VLOOKUP(A194, STOCKS!A:W, 8, FALSE), ""))</f>
        <v>-1.31</v>
      </c>
      <c r="J194" s="172">
        <f>IF(ISBLANK(A194), "", IFERROR(VLOOKUP(A194, STOCKS!A:W, 9, FALSE), ""))</f>
        <v>1</v>
      </c>
      <c r="K194" s="172">
        <f>IF(ISBLANK(A194), "", IFERROR(VLOOKUP(A194, STOCKS!A:W, 10, FALSE), ""))</f>
        <v>9013</v>
      </c>
      <c r="L194" s="172">
        <f>IF(ISBLANK(A194), "", IFERROR(VLOOKUP(A194, STOCKS!A:W, 11, FALSE), ""))</f>
        <v>7.04</v>
      </c>
      <c r="M194" s="172">
        <f>IF(ISBLANK(A194), "", IFERROR(VLOOKUP(A194, STOCKS!A:W, 12, FALSE), ""))</f>
        <v>56.64</v>
      </c>
      <c r="N194" s="172">
        <f>IF(ISBLANK(A194), "", IFERROR(VLOOKUP(A194, STOCKS!A:W, 13, FALSE), ""))</f>
        <v>54.55</v>
      </c>
      <c r="O194" s="172">
        <f>IF(ISBLANK(A194), "", IFERROR(VLOOKUP(A194, STOCKS!A:W, 14, FALSE), ""))</f>
        <v>52.37</v>
      </c>
      <c r="P194" s="172">
        <f>IF(ISBLANK(A194), "", IFERROR(VLOOKUP(A194, STOCKS!A:W, 15, FALSE), ""))</f>
        <v>-721</v>
      </c>
      <c r="Q194" s="172" t="str">
        <f>IF(ISBLANK(A194), "", IFERROR(VLOOKUP(A194, STOCKS!A:W, 16, FALSE), ""))</f>
        <v>'++-+-</v>
      </c>
      <c r="R194" s="172">
        <f>IF(ISBLANK(A194), "", IFERROR(VLOOKUP(A194, STOCKS!A:W, 17, FALSE), ""))</f>
        <v>-66</v>
      </c>
      <c r="S194" s="172">
        <f>IF(ISBLANK(A194), "", IFERROR(VLOOKUP(A194, STOCKS!A:W, 18, FALSE), ""))</f>
        <v>2</v>
      </c>
      <c r="T194" s="172">
        <f>IF(ISBLANK(A194), "", IFERROR(VLOOKUP(A194, STOCKS!A:W, 19, FALSE), ""))</f>
        <v>4679</v>
      </c>
      <c r="U194" s="172">
        <f>IF(ISBLANK(A194), "", IFERROR(VLOOKUP(A194, STOCKS!A:W, 20, FALSE), ""))</f>
        <v>51.91</v>
      </c>
      <c r="V194" s="178">
        <f>IF(ISBLANK(A194), "", IFERROR(VLOOKUP(A194, STOCKS!A:W, 21, FALSE), ""))</f>
        <v>46132</v>
      </c>
      <c r="W194" s="174" t="str">
        <f>IF(ISBLANK(A194), "", IFERROR(VLOOKUP(A194, STOCKS!A:W, 22, FALSE), ""))</f>
        <v/>
      </c>
      <c r="X194" s="175"/>
      <c r="Y194" s="175"/>
      <c r="Z194" s="175"/>
      <c r="AA194" s="175"/>
      <c r="AB194" s="143"/>
    </row>
    <row r="195" hidden="1" outlineLevel="1">
      <c r="A195" s="140" t="s">
        <v>4246</v>
      </c>
      <c r="B195" s="172" t="str">
        <f>IF(ISBLANK(A195), "", IFERROR(VLOOKUP(A195, STOCKS!A:W, 2, FALSE), ""))</f>
        <v>全宇昕</v>
      </c>
      <c r="C195" s="172" t="str">
        <f>IF(ISBLANK(A195), "", IFERROR(VLOOKUP(A195, STOCKS!A:W, 3, FALSE), ""))</f>
        <v>半導體業</v>
      </c>
      <c r="D195" s="172" t="str">
        <f>IF(ISBLANK(A195), "", IFERROR(VLOOKUP(A195, category!A:C, 3, FALSE), ""))</f>
        <v>特化</v>
      </c>
      <c r="E195" s="172">
        <f>IF(ISBLANK(A195), "", IFERROR(VLOOKUP(A195, STOCKS!A:W, 4, FALSE), ""))</f>
        <v>94.9</v>
      </c>
      <c r="F195" s="172">
        <f>IF(ISBLANK(A195), "", IFERROR(VLOOKUP(A195, STOCKS!A:W, 5, FALSE), ""))</f>
        <v>1.9</v>
      </c>
      <c r="G195" s="172">
        <f>IF(ISBLANK(A195), "", IFERROR(VLOOKUP(A195, STOCKS!A:W, 6, FALSE), ""))</f>
        <v>2.04</v>
      </c>
      <c r="H195" s="172" t="str">
        <f>IF(ISBLANK(A195), "", IFERROR(VLOOKUP(A195, STOCKS!A:W, 7, FALSE), ""))</f>
        <v>'---++</v>
      </c>
      <c r="I195" s="172">
        <f>IF(ISBLANK(A195), "", IFERROR(VLOOKUP(A195, STOCKS!A:W, 8, FALSE), ""))</f>
        <v>2.16</v>
      </c>
      <c r="J195" s="172">
        <f>IF(ISBLANK(A195), "", IFERROR(VLOOKUP(A195, STOCKS!A:W, 9, FALSE), ""))</f>
        <v>0</v>
      </c>
      <c r="K195" s="172">
        <f>IF(ISBLANK(A195), "", IFERROR(VLOOKUP(A195, STOCKS!A:W, 10, FALSE), ""))</f>
        <v>153</v>
      </c>
      <c r="L195" s="172">
        <f>IF(ISBLANK(A195), "", IFERROR(VLOOKUP(A195, STOCKS!A:W, 11, FALSE), ""))</f>
        <v>0.44</v>
      </c>
      <c r="M195" s="172">
        <f>IF(ISBLANK(A195), "", IFERROR(VLOOKUP(A195, STOCKS!A:W, 12, FALSE), ""))</f>
        <v>93.04</v>
      </c>
      <c r="N195" s="172">
        <f>IF(ISBLANK(A195), "", IFERROR(VLOOKUP(A195, STOCKS!A:W, 13, FALSE), ""))</f>
        <v>92.2</v>
      </c>
      <c r="O195" s="172">
        <f>IF(ISBLANK(A195), "", IFERROR(VLOOKUP(A195, STOCKS!A:W, 14, FALSE), ""))</f>
        <v>90.56</v>
      </c>
      <c r="P195" s="172">
        <f>IF(ISBLANK(A195), "", IFERROR(VLOOKUP(A195, STOCKS!A:W, 15, FALSE), ""))</f>
        <v>33</v>
      </c>
      <c r="Q195" s="172" t="str">
        <f>IF(ISBLANK(A195), "", IFERROR(VLOOKUP(A195, STOCKS!A:W, 16, FALSE), ""))</f>
        <v>'---++</v>
      </c>
      <c r="R195" s="172">
        <f>IF(ISBLANK(A195), "", IFERROR(VLOOKUP(A195, STOCKS!A:W, 17, FALSE), ""))</f>
        <v>0</v>
      </c>
      <c r="S195" s="172">
        <f>IF(ISBLANK(A195), "", IFERROR(VLOOKUP(A195, STOCKS!A:W, 18, FALSE), ""))</f>
        <v>-2</v>
      </c>
      <c r="T195" s="172">
        <f>IF(ISBLANK(A195), "", IFERROR(VLOOKUP(A195, STOCKS!A:W, 19, FALSE), ""))</f>
        <v>17</v>
      </c>
      <c r="U195" s="172">
        <f>IF(ISBLANK(A195), "", IFERROR(VLOOKUP(A195, STOCKS!A:W, 20, FALSE), ""))</f>
        <v>11.11</v>
      </c>
      <c r="V195" s="178">
        <f>IF(ISBLANK(A195), "", IFERROR(VLOOKUP(A195, STOCKS!A:W, 21, FALSE), ""))</f>
        <v>46132</v>
      </c>
      <c r="W195" s="174" t="str">
        <f>IF(ISBLANK(A195), "", IFERROR(VLOOKUP(A195, STOCKS!A:W, 22, FALSE), ""))</f>
        <v/>
      </c>
      <c r="X195" s="175"/>
      <c r="Y195" s="175"/>
      <c r="Z195" s="175"/>
      <c r="AA195" s="175"/>
      <c r="AB195" s="143"/>
    </row>
    <row r="196" hidden="1" outlineLevel="1">
      <c r="A196" s="140" t="s">
        <v>3725</v>
      </c>
      <c r="B196" s="172" t="str">
        <f>IF(ISBLANK(A196), "", IFERROR(VLOOKUP(A196, STOCKS!A:W, 2, FALSE), ""))</f>
        <v>昶和</v>
      </c>
      <c r="C196" s="172" t="str">
        <f>IF(ISBLANK(A196), "", IFERROR(VLOOKUP(A196, STOCKS!A:W, 3, FALSE), ""))</f>
        <v>紡織纖維</v>
      </c>
      <c r="D196" s="172" t="str">
        <f>IF(ISBLANK(A196), "", IFERROR(VLOOKUP(A196, category!A:C, 3, FALSE), ""))</f>
        <v>特化</v>
      </c>
      <c r="E196" s="172">
        <f>IF(ISBLANK(A196), "", IFERROR(VLOOKUP(A196, STOCKS!A:W, 4, FALSE), ""))</f>
        <v>12.3</v>
      </c>
      <c r="F196" s="172">
        <f>IF(ISBLANK(A196), "", IFERROR(VLOOKUP(A196, STOCKS!A:W, 5, FALSE), ""))</f>
        <v>0.2</v>
      </c>
      <c r="G196" s="172">
        <f>IF(ISBLANK(A196), "", IFERROR(VLOOKUP(A196, STOCKS!A:W, 6, FALSE), ""))</f>
        <v>1.65</v>
      </c>
      <c r="H196" s="172" t="str">
        <f>IF(ISBLANK(A196), "", IFERROR(VLOOKUP(A196, STOCKS!A:W, 7, FALSE), ""))</f>
        <v>'+--++</v>
      </c>
      <c r="I196" s="172">
        <f>IF(ISBLANK(A196), "", IFERROR(VLOOKUP(A196, STOCKS!A:W, 8, FALSE), ""))</f>
        <v>-1.48</v>
      </c>
      <c r="J196" s="172">
        <f>IF(ISBLANK(A196), "", IFERROR(VLOOKUP(A196, STOCKS!A:W, 9, FALSE), ""))</f>
        <v>0</v>
      </c>
      <c r="K196" s="172">
        <f>IF(ISBLANK(A196), "", IFERROR(VLOOKUP(A196, STOCKS!A:W, 10, FALSE), ""))</f>
        <v>33</v>
      </c>
      <c r="L196" s="172">
        <f>IF(ISBLANK(A196), "", IFERROR(VLOOKUP(A196, STOCKS!A:W, 11, FALSE), ""))</f>
        <v>0.02</v>
      </c>
      <c r="M196" s="172">
        <f>IF(ISBLANK(A196), "", IFERROR(VLOOKUP(A196, STOCKS!A:W, 12, FALSE), ""))</f>
        <v>12.33</v>
      </c>
      <c r="N196" s="172">
        <f>IF(ISBLANK(A196), "", IFERROR(VLOOKUP(A196, STOCKS!A:W, 13, FALSE), ""))</f>
        <v>12.28</v>
      </c>
      <c r="O196" s="172">
        <f>IF(ISBLANK(A196), "", IFERROR(VLOOKUP(A196, STOCKS!A:W, 14, FALSE), ""))</f>
        <v>12.04</v>
      </c>
      <c r="P196" s="172">
        <f>IF(ISBLANK(A196), "", IFERROR(VLOOKUP(A196, STOCKS!A:W, 15, FALSE), ""))</f>
        <v>16</v>
      </c>
      <c r="Q196" s="172" t="str">
        <f>IF(ISBLANK(A196), "", IFERROR(VLOOKUP(A196, STOCKS!A:W, 16, FALSE), ""))</f>
        <v>'+++++</v>
      </c>
      <c r="R196" s="172">
        <f>IF(ISBLANK(A196), "", IFERROR(VLOOKUP(A196, STOCKS!A:W, 17, FALSE), ""))</f>
        <v>0</v>
      </c>
      <c r="S196" s="172">
        <f>IF(ISBLANK(A196), "", IFERROR(VLOOKUP(A196, STOCKS!A:W, 18, FALSE), ""))</f>
        <v>1</v>
      </c>
      <c r="T196" s="172">
        <f>IF(ISBLANK(A196), "", IFERROR(VLOOKUP(A196, STOCKS!A:W, 19, FALSE), ""))</f>
        <v>0</v>
      </c>
      <c r="U196" s="172">
        <f>IF(ISBLANK(A196), "", IFERROR(VLOOKUP(A196, STOCKS!A:W, 20, FALSE), ""))</f>
        <v>0</v>
      </c>
      <c r="V196" s="178">
        <f>IF(ISBLANK(A196), "", IFERROR(VLOOKUP(A196, STOCKS!A:W, 21, FALSE), ""))</f>
        <v>46132</v>
      </c>
      <c r="W196" s="174" t="str">
        <f>IF(ISBLANK(A196), "", IFERROR(VLOOKUP(A196, STOCKS!A:W, 22, FALSE), ""))</f>
        <v/>
      </c>
      <c r="X196" s="175"/>
      <c r="Y196" s="175"/>
      <c r="Z196" s="175"/>
      <c r="AA196" s="175"/>
      <c r="AB196" s="143"/>
    </row>
    <row r="197" hidden="1" outlineLevel="1">
      <c r="A197" s="140" t="s">
        <v>800</v>
      </c>
      <c r="B197" s="172" t="str">
        <f>IF(ISBLANK(A197), "", IFERROR(VLOOKUP(A197, STOCKS!A:W, 2, FALSE), ""))</f>
        <v>晟楠</v>
      </c>
      <c r="C197" s="172" t="str">
        <f>IF(ISBLANK(A197), "", IFERROR(VLOOKUP(A197, STOCKS!A:W, 3, FALSE), ""))</f>
        <v>電子零組件業</v>
      </c>
      <c r="D197" s="172" t="str">
        <f>IF(ISBLANK(A197), "", IFERROR(VLOOKUP(A197, category!A:C, 3, FALSE), ""))</f>
        <v>特化</v>
      </c>
      <c r="E197" s="172">
        <f>IF(ISBLANK(A197), "", IFERROR(VLOOKUP(A197, STOCKS!A:W, 4, FALSE), ""))</f>
        <v>32.25</v>
      </c>
      <c r="F197" s="172">
        <f>IF(ISBLANK(A197), "", IFERROR(VLOOKUP(A197, STOCKS!A:W, 5, FALSE), ""))</f>
        <v>2.9</v>
      </c>
      <c r="G197" s="172">
        <f>IF(ISBLANK(A197), "", IFERROR(VLOOKUP(A197, STOCKS!A:W, 6, FALSE), ""))</f>
        <v>9.88</v>
      </c>
      <c r="H197" s="172" t="str">
        <f>IF(ISBLANK(A197), "", IFERROR(VLOOKUP(A197, STOCKS!A:W, 7, FALSE), ""))</f>
        <v>'---++</v>
      </c>
      <c r="I197" s="172">
        <f>IF(ISBLANK(A197), "", IFERROR(VLOOKUP(A197, STOCKS!A:W, 8, FALSE), ""))</f>
        <v>17.97</v>
      </c>
      <c r="J197" s="172">
        <f>IF(ISBLANK(A197), "", IFERROR(VLOOKUP(A197, STOCKS!A:W, 9, FALSE), ""))</f>
        <v>2</v>
      </c>
      <c r="K197" s="172">
        <f>IF(ISBLANK(A197), "", IFERROR(VLOOKUP(A197, STOCKS!A:W, 10, FALSE), ""))</f>
        <v>349</v>
      </c>
      <c r="L197" s="172">
        <f>IF(ISBLANK(A197), "", IFERROR(VLOOKUP(A197, STOCKS!A:W, 11, FALSE), ""))</f>
        <v>0.43</v>
      </c>
      <c r="M197" s="172">
        <f>IF(ISBLANK(A197), "", IFERROR(VLOOKUP(A197, STOCKS!A:W, 12, FALSE), ""))</f>
        <v>28.36</v>
      </c>
      <c r="N197" s="172">
        <f>IF(ISBLANK(A197), "", IFERROR(VLOOKUP(A197, STOCKS!A:W, 13, FALSE), ""))</f>
        <v>27.59</v>
      </c>
      <c r="O197" s="172">
        <f>IF(ISBLANK(A197), "", IFERROR(VLOOKUP(A197, STOCKS!A:W, 14, FALSE), ""))</f>
        <v>28.09</v>
      </c>
      <c r="P197" s="172">
        <f>IF(ISBLANK(A197), "", IFERROR(VLOOKUP(A197, STOCKS!A:W, 15, FALSE), ""))</f>
        <v>-46</v>
      </c>
      <c r="Q197" s="172" t="str">
        <f>IF(ISBLANK(A197), "", IFERROR(VLOOKUP(A197, STOCKS!A:W, 16, FALSE), ""))</f>
        <v>'-+-+-</v>
      </c>
      <c r="R197" s="172">
        <f>IF(ISBLANK(A197), "", IFERROR(VLOOKUP(A197, STOCKS!A:W, 17, FALSE), ""))</f>
        <v>0</v>
      </c>
      <c r="S197" s="172">
        <f>IF(ISBLANK(A197), "", IFERROR(VLOOKUP(A197, STOCKS!A:W, 18, FALSE), ""))</f>
        <v>1</v>
      </c>
      <c r="T197" s="172">
        <f>IF(ISBLANK(A197), "", IFERROR(VLOOKUP(A197, STOCKS!A:W, 19, FALSE), ""))</f>
        <v>29</v>
      </c>
      <c r="U197" s="172">
        <f>IF(ISBLANK(A197), "", IFERROR(VLOOKUP(A197, STOCKS!A:W, 20, FALSE), ""))</f>
        <v>8.31</v>
      </c>
      <c r="V197" s="178">
        <f>IF(ISBLANK(A197), "", IFERROR(VLOOKUP(A197, STOCKS!A:W, 21, FALSE), ""))</f>
        <v>46132</v>
      </c>
      <c r="W197" s="174" t="str">
        <f>IF(ISBLANK(A197), "", IFERROR(VLOOKUP(A197, STOCKS!A:W, 22, FALSE), ""))</f>
        <v/>
      </c>
      <c r="X197" s="175"/>
      <c r="Y197" s="175"/>
      <c r="Z197" s="175"/>
      <c r="AA197" s="175"/>
      <c r="AB197" s="143"/>
    </row>
    <row r="198" hidden="1" outlineLevel="1">
      <c r="A198" s="140" t="s">
        <v>957</v>
      </c>
      <c r="B198" s="172" t="str">
        <f>IF(ISBLANK(A198), "", IFERROR(VLOOKUP(A198, STOCKS!A:W, 2, FALSE), ""))</f>
        <v>台蠟</v>
      </c>
      <c r="C198" s="172" t="str">
        <f>IF(ISBLANK(A198), "", IFERROR(VLOOKUP(A198, STOCKS!A:W, 3, FALSE), ""))</f>
        <v>化學工業</v>
      </c>
      <c r="D198" s="172" t="str">
        <f>IF(ISBLANK(A198), "", IFERROR(VLOOKUP(A198, category!A:C, 3, FALSE), ""))</f>
        <v>特化</v>
      </c>
      <c r="E198" s="172">
        <f>IF(ISBLANK(A198), "", IFERROR(VLOOKUP(A198, STOCKS!A:W, 4, FALSE), ""))</f>
        <v>15.85</v>
      </c>
      <c r="F198" s="172">
        <f>IF(ISBLANK(A198), "", IFERROR(VLOOKUP(A198, STOCKS!A:W, 5, FALSE), ""))</f>
        <v>0</v>
      </c>
      <c r="G198" s="172">
        <f>IF(ISBLANK(A198), "", IFERROR(VLOOKUP(A198, STOCKS!A:W, 6, FALSE), ""))</f>
        <v>0</v>
      </c>
      <c r="H198" s="172" t="str">
        <f>IF(ISBLANK(A198), "", IFERROR(VLOOKUP(A198, STOCKS!A:W, 7, FALSE), ""))</f>
        <v>'-++--</v>
      </c>
      <c r="I198" s="172">
        <f>IF(ISBLANK(A198), "", IFERROR(VLOOKUP(A198, STOCKS!A:W, 8, FALSE), ""))</f>
        <v>-0.9</v>
      </c>
      <c r="J198" s="172">
        <f>IF(ISBLANK(A198), "", IFERROR(VLOOKUP(A198, STOCKS!A:W, 9, FALSE), ""))</f>
        <v>0</v>
      </c>
      <c r="K198" s="172">
        <f>IF(ISBLANK(A198), "", IFERROR(VLOOKUP(A198, STOCKS!A:W, 10, FALSE), ""))</f>
        <v>14</v>
      </c>
      <c r="L198" s="172">
        <f>IF(ISBLANK(A198), "", IFERROR(VLOOKUP(A198, STOCKS!A:W, 11, FALSE), ""))</f>
        <v>0.02</v>
      </c>
      <c r="M198" s="172">
        <f>IF(ISBLANK(A198), "", IFERROR(VLOOKUP(A198, STOCKS!A:W, 12, FALSE), ""))</f>
        <v>15.95</v>
      </c>
      <c r="N198" s="172">
        <f>IF(ISBLANK(A198), "", IFERROR(VLOOKUP(A198, STOCKS!A:W, 13, FALSE), ""))</f>
        <v>16.06</v>
      </c>
      <c r="O198" s="172">
        <f>IF(ISBLANK(A198), "", IFERROR(VLOOKUP(A198, STOCKS!A:W, 14, FALSE), ""))</f>
        <v>16.44</v>
      </c>
      <c r="P198" s="172">
        <f>IF(ISBLANK(A198), "", IFERROR(VLOOKUP(A198, STOCKS!A:W, 15, FALSE), ""))</f>
        <v>0</v>
      </c>
      <c r="Q198" s="172" t="str">
        <f>IF(ISBLANK(A198), "", IFERROR(VLOOKUP(A198, STOCKS!A:W, 16, FALSE), ""))</f>
        <v>'-+---</v>
      </c>
      <c r="R198" s="172">
        <f>IF(ISBLANK(A198), "", IFERROR(VLOOKUP(A198, STOCKS!A:W, 17, FALSE), ""))</f>
        <v>0</v>
      </c>
      <c r="S198" s="172">
        <f>IF(ISBLANK(A198), "", IFERROR(VLOOKUP(A198, STOCKS!A:W, 18, FALSE), ""))</f>
        <v>0</v>
      </c>
      <c r="T198" s="172">
        <f>IF(ISBLANK(A198), "", IFERROR(VLOOKUP(A198, STOCKS!A:W, 19, FALSE), ""))</f>
        <v>0</v>
      </c>
      <c r="U198" s="172">
        <f>IF(ISBLANK(A198), "", IFERROR(VLOOKUP(A198, STOCKS!A:W, 20, FALSE), ""))</f>
        <v>0</v>
      </c>
      <c r="V198" s="178">
        <f>IF(ISBLANK(A198), "", IFERROR(VLOOKUP(A198, STOCKS!A:W, 21, FALSE), ""))</f>
        <v>46132</v>
      </c>
      <c r="W198" s="174" t="str">
        <f>IF(ISBLANK(A198), "", IFERROR(VLOOKUP(A198, STOCKS!A:W, 22, FALSE), ""))</f>
        <v/>
      </c>
      <c r="X198" s="175"/>
      <c r="Y198" s="175"/>
      <c r="Z198" s="175"/>
      <c r="AA198" s="175"/>
      <c r="AB198" s="143"/>
    </row>
    <row r="199">
      <c r="A199" s="176" t="s">
        <v>4643</v>
      </c>
      <c r="B199" s="177"/>
      <c r="C199" s="177"/>
      <c r="D199" s="177"/>
      <c r="E199" s="177"/>
      <c r="F199" s="177"/>
      <c r="G199" s="177"/>
      <c r="H199" s="177"/>
      <c r="I199" s="177"/>
      <c r="J199" s="177"/>
      <c r="K199" s="177"/>
      <c r="L199" s="177"/>
      <c r="M199" s="177"/>
      <c r="N199" s="177"/>
      <c r="O199" s="177"/>
      <c r="P199" s="177"/>
      <c r="Q199" s="177"/>
      <c r="R199" s="177"/>
      <c r="S199" s="177"/>
      <c r="T199" s="177"/>
      <c r="U199" s="177"/>
      <c r="V199" s="177"/>
      <c r="W199" s="177"/>
      <c r="X199" s="177"/>
      <c r="Y199" s="177"/>
      <c r="Z199" s="177"/>
      <c r="AA199" s="177"/>
      <c r="AB199" s="177"/>
    </row>
    <row r="200" outlineLevel="1">
      <c r="A200" s="140" t="s">
        <v>3327</v>
      </c>
      <c r="B200" s="172" t="str">
        <f>IF(ISBLANK(A200), "", IFERROR(VLOOKUP(A200, STOCKS!A:W, 2, FALSE), ""))</f>
        <v>華泰</v>
      </c>
      <c r="C200" s="172" t="str">
        <f>IF(ISBLANK(A200), "", IFERROR(VLOOKUP(A200, STOCKS!A:W, 3, FALSE), ""))</f>
        <v>半導體業</v>
      </c>
      <c r="D200" s="172" t="str">
        <f>IF(ISBLANK(A200), "", IFERROR(VLOOKUP(A200, category!A:C, 3, FALSE), ""))</f>
        <v>封測</v>
      </c>
      <c r="E200" s="172">
        <f>IF(ISBLANK(A200), "", IFERROR(VLOOKUP(A200, STOCKS!A:W, 4, FALSE), ""))</f>
        <v>62.2</v>
      </c>
      <c r="F200" s="172">
        <f>IF(ISBLANK(A200), "", IFERROR(VLOOKUP(A200, STOCKS!A:W, 5, FALSE), ""))</f>
        <v>0.7</v>
      </c>
      <c r="G200" s="172">
        <f>IF(ISBLANK(A200), "", IFERROR(VLOOKUP(A200, STOCKS!A:W, 6, FALSE), ""))</f>
        <v>1.14</v>
      </c>
      <c r="H200" s="172" t="str">
        <f>IF(ISBLANK(A200), "", IFERROR(VLOOKUP(A200, STOCKS!A:W, 7, FALSE), ""))</f>
        <v>'+-+++</v>
      </c>
      <c r="I200" s="172">
        <f>IF(ISBLANK(A200), "", IFERROR(VLOOKUP(A200, STOCKS!A:W, 8, FALSE), ""))</f>
        <v>6.04</v>
      </c>
      <c r="J200" s="172">
        <f>IF(ISBLANK(A200), "", IFERROR(VLOOKUP(A200, STOCKS!A:W, 9, FALSE), ""))</f>
        <v>0</v>
      </c>
      <c r="K200" s="172">
        <f>IF(ISBLANK(A200), "", IFERROR(VLOOKUP(A200, STOCKS!A:W, 10, FALSE), ""))</f>
        <v>20737</v>
      </c>
      <c r="L200" s="172">
        <f>IF(ISBLANK(A200), "", IFERROR(VLOOKUP(A200, STOCKS!A:W, 11, FALSE), ""))</f>
        <v>3.15</v>
      </c>
      <c r="M200" s="172">
        <f>IF(ISBLANK(A200), "", IFERROR(VLOOKUP(A200, STOCKS!A:W, 12, FALSE), ""))</f>
        <v>60.34</v>
      </c>
      <c r="N200" s="172">
        <f>IF(ISBLANK(A200), "", IFERROR(VLOOKUP(A200, STOCKS!A:W, 13, FALSE), ""))</f>
        <v>56.97</v>
      </c>
      <c r="O200" s="172">
        <f>IF(ISBLANK(A200), "", IFERROR(VLOOKUP(A200, STOCKS!A:W, 14, FALSE), ""))</f>
        <v>55.24</v>
      </c>
      <c r="P200" s="172">
        <f>IF(ISBLANK(A200), "", IFERROR(VLOOKUP(A200, STOCKS!A:W, 15, FALSE), ""))</f>
        <v>2459</v>
      </c>
      <c r="Q200" s="172" t="str">
        <f>IF(ISBLANK(A200), "", IFERROR(VLOOKUP(A200, STOCKS!A:W, 16, FALSE), ""))</f>
        <v>'+-+++</v>
      </c>
      <c r="R200" s="172">
        <f>IF(ISBLANK(A200), "", IFERROR(VLOOKUP(A200, STOCKS!A:W, 17, FALSE), ""))</f>
        <v>-274</v>
      </c>
      <c r="S200" s="172">
        <f>IF(ISBLANK(A200), "", IFERROR(VLOOKUP(A200, STOCKS!A:W, 18, FALSE), ""))</f>
        <v>-29</v>
      </c>
      <c r="T200" s="172">
        <f>IF(ISBLANK(A200), "", IFERROR(VLOOKUP(A200, STOCKS!A:W, 19, FALSE), ""))</f>
        <v>10274</v>
      </c>
      <c r="U200" s="172">
        <f>IF(ISBLANK(A200), "", IFERROR(VLOOKUP(A200, STOCKS!A:W, 20, FALSE), ""))</f>
        <v>49.54</v>
      </c>
      <c r="V200" s="178">
        <f>IF(ISBLANK(A200), "", IFERROR(VLOOKUP(A200, STOCKS!A:W, 21, FALSE), ""))</f>
        <v>46132</v>
      </c>
      <c r="W200" s="174" t="str">
        <f>IF(ISBLANK(A200), "", IFERROR(VLOOKUP(A200, STOCKS!A:W, 22, FALSE), ""))</f>
        <v>公告本公司115年第1季合併財務報告董事會
預計召開日期為115年04月28日</v>
      </c>
      <c r="X200" s="175"/>
      <c r="Y200" s="175"/>
      <c r="Z200" s="175"/>
      <c r="AA200" s="175"/>
      <c r="AB200" s="143"/>
    </row>
    <row r="201" outlineLevel="1">
      <c r="A201" s="140" t="s">
        <v>4091</v>
      </c>
      <c r="B201" s="172" t="str">
        <f>IF(ISBLANK(A201), "", IFERROR(VLOOKUP(A201, STOCKS!A:W, 2, FALSE), ""))</f>
        <v>菱生</v>
      </c>
      <c r="C201" s="172" t="str">
        <f>IF(ISBLANK(A201), "", IFERROR(VLOOKUP(A201, STOCKS!A:W, 3, FALSE), ""))</f>
        <v>半導體業</v>
      </c>
      <c r="D201" s="172" t="str">
        <f>IF(ISBLANK(A201), "", IFERROR(VLOOKUP(A201, category!A:C, 3, FALSE), ""))</f>
        <v>封測</v>
      </c>
      <c r="E201" s="172">
        <f>IF(ISBLANK(A201), "", IFERROR(VLOOKUP(A201, STOCKS!A:W, 4, FALSE), ""))</f>
        <v>30.25</v>
      </c>
      <c r="F201" s="172">
        <f>IF(ISBLANK(A201), "", IFERROR(VLOOKUP(A201, STOCKS!A:W, 5, FALSE), ""))</f>
        <v>-0.35</v>
      </c>
      <c r="G201" s="172">
        <f>IF(ISBLANK(A201), "", IFERROR(VLOOKUP(A201, STOCKS!A:W, 6, FALSE), ""))</f>
        <v>-1.14</v>
      </c>
      <c r="H201" s="172" t="str">
        <f>IF(ISBLANK(A201), "", IFERROR(VLOOKUP(A201, STOCKS!A:W, 7, FALSE), ""))</f>
        <v>'+----</v>
      </c>
      <c r="I201" s="172">
        <f>IF(ISBLANK(A201), "", IFERROR(VLOOKUP(A201, STOCKS!A:W, 8, FALSE), ""))</f>
        <v>-5.11</v>
      </c>
      <c r="J201" s="172">
        <f>IF(ISBLANK(A201), "", IFERROR(VLOOKUP(A201, STOCKS!A:W, 9, FALSE), ""))</f>
        <v>2</v>
      </c>
      <c r="K201" s="172">
        <f>IF(ISBLANK(A201), "", IFERROR(VLOOKUP(A201, STOCKS!A:W, 10, FALSE), ""))</f>
        <v>9362</v>
      </c>
      <c r="L201" s="172">
        <f>IF(ISBLANK(A201), "", IFERROR(VLOOKUP(A201, STOCKS!A:W, 11, FALSE), ""))</f>
        <v>2.46</v>
      </c>
      <c r="M201" s="172">
        <f>IF(ISBLANK(A201), "", IFERROR(VLOOKUP(A201, STOCKS!A:W, 12, FALSE), ""))</f>
        <v>31.08</v>
      </c>
      <c r="N201" s="172">
        <f>IF(ISBLANK(A201), "", IFERROR(VLOOKUP(A201, STOCKS!A:W, 13, FALSE), ""))</f>
        <v>30.78</v>
      </c>
      <c r="O201" s="172">
        <f>IF(ISBLANK(A201), "", IFERROR(VLOOKUP(A201, STOCKS!A:W, 14, FALSE), ""))</f>
        <v>31.12</v>
      </c>
      <c r="P201" s="172">
        <f>IF(ISBLANK(A201), "", IFERROR(VLOOKUP(A201, STOCKS!A:W, 15, FALSE), ""))</f>
        <v>1934</v>
      </c>
      <c r="Q201" s="172" t="str">
        <f>IF(ISBLANK(A201), "", IFERROR(VLOOKUP(A201, STOCKS!A:W, 16, FALSE), ""))</f>
        <v>'+++++</v>
      </c>
      <c r="R201" s="172">
        <f>IF(ISBLANK(A201), "", IFERROR(VLOOKUP(A201, STOCKS!A:W, 17, FALSE), ""))</f>
        <v>0</v>
      </c>
      <c r="S201" s="172">
        <f>IF(ISBLANK(A201), "", IFERROR(VLOOKUP(A201, STOCKS!A:W, 18, FALSE), ""))</f>
        <v>-70</v>
      </c>
      <c r="T201" s="172">
        <f>IF(ISBLANK(A201), "", IFERROR(VLOOKUP(A201, STOCKS!A:W, 19, FALSE), ""))</f>
        <v>2930</v>
      </c>
      <c r="U201" s="172">
        <f>IF(ISBLANK(A201), "", IFERROR(VLOOKUP(A201, STOCKS!A:W, 20, FALSE), ""))</f>
        <v>31.3</v>
      </c>
      <c r="V201" s="178">
        <f>IF(ISBLANK(A201), "", IFERROR(VLOOKUP(A201, STOCKS!A:W, 21, FALSE), ""))</f>
        <v>46132</v>
      </c>
      <c r="W201" s="174" t="str">
        <f>IF(ISBLANK(A201), "", IFERROR(VLOOKUP(A201, STOCKS!A:W, 22, FALSE), ""))</f>
        <v/>
      </c>
      <c r="X201" s="175"/>
      <c r="Y201" s="175"/>
      <c r="Z201" s="175"/>
      <c r="AA201" s="175"/>
      <c r="AB201" s="143"/>
    </row>
    <row r="202" outlineLevel="1">
      <c r="A202" s="140" t="s">
        <v>3843</v>
      </c>
      <c r="B202" s="172" t="str">
        <f>IF(ISBLANK(A202), "", IFERROR(VLOOKUP(A202, STOCKS!A:W, 2, FALSE), ""))</f>
        <v>超豐</v>
      </c>
      <c r="C202" s="172" t="str">
        <f>IF(ISBLANK(A202), "", IFERROR(VLOOKUP(A202, STOCKS!A:W, 3, FALSE), ""))</f>
        <v>半導體業</v>
      </c>
      <c r="D202" s="172" t="str">
        <f>IF(ISBLANK(A202), "", IFERROR(VLOOKUP(A202, category!A:C, 3, FALSE), ""))</f>
        <v>封測</v>
      </c>
      <c r="E202" s="172">
        <f>IF(ISBLANK(A202), "", IFERROR(VLOOKUP(A202, STOCKS!A:W, 4, FALSE), ""))</f>
        <v>90.3</v>
      </c>
      <c r="F202" s="172">
        <f>IF(ISBLANK(A202), "", IFERROR(VLOOKUP(A202, STOCKS!A:W, 5, FALSE), ""))</f>
        <v>1.9</v>
      </c>
      <c r="G202" s="172">
        <f>IF(ISBLANK(A202), "", IFERROR(VLOOKUP(A202, STOCKS!A:W, 6, FALSE), ""))</f>
        <v>2.15</v>
      </c>
      <c r="H202" s="172" t="str">
        <f>IF(ISBLANK(A202), "", IFERROR(VLOOKUP(A202, STOCKS!A:W, 7, FALSE), ""))</f>
        <v>'--+-+</v>
      </c>
      <c r="I202" s="172">
        <f>IF(ISBLANK(A202), "", IFERROR(VLOOKUP(A202, STOCKS!A:W, 8, FALSE), ""))</f>
        <v>-5.01</v>
      </c>
      <c r="J202" s="172">
        <f>IF(ISBLANK(A202), "", IFERROR(VLOOKUP(A202, STOCKS!A:W, 9, FALSE), ""))</f>
        <v>1</v>
      </c>
      <c r="K202" s="172">
        <f>IF(ISBLANK(A202), "", IFERROR(VLOOKUP(A202, STOCKS!A:W, 10, FALSE), ""))</f>
        <v>8411</v>
      </c>
      <c r="L202" s="172">
        <f>IF(ISBLANK(A202), "", IFERROR(VLOOKUP(A202, STOCKS!A:W, 11, FALSE), ""))</f>
        <v>1.48</v>
      </c>
      <c r="M202" s="172">
        <f>IF(ISBLANK(A202), "", IFERROR(VLOOKUP(A202, STOCKS!A:W, 12, FALSE), ""))</f>
        <v>89.54</v>
      </c>
      <c r="N202" s="172">
        <f>IF(ISBLANK(A202), "", IFERROR(VLOOKUP(A202, STOCKS!A:W, 13, FALSE), ""))</f>
        <v>91.01</v>
      </c>
      <c r="O202" s="172">
        <f>IF(ISBLANK(A202), "", IFERROR(VLOOKUP(A202, STOCKS!A:W, 14, FALSE), ""))</f>
        <v>91.1</v>
      </c>
      <c r="P202" s="172">
        <f>IF(ISBLANK(A202), "", IFERROR(VLOOKUP(A202, STOCKS!A:W, 15, FALSE), ""))</f>
        <v>2870</v>
      </c>
      <c r="Q202" s="172" t="str">
        <f>IF(ISBLANK(A202), "", IFERROR(VLOOKUP(A202, STOCKS!A:W, 16, FALSE), ""))</f>
        <v>'-+-++</v>
      </c>
      <c r="R202" s="172">
        <f>IF(ISBLANK(A202), "", IFERROR(VLOOKUP(A202, STOCKS!A:W, 17, FALSE), ""))</f>
        <v>-205</v>
      </c>
      <c r="S202" s="172">
        <f>IF(ISBLANK(A202), "", IFERROR(VLOOKUP(A202, STOCKS!A:W, 18, FALSE), ""))</f>
        <v>337</v>
      </c>
      <c r="T202" s="172">
        <f>IF(ISBLANK(A202), "", IFERROR(VLOOKUP(A202, STOCKS!A:W, 19, FALSE), ""))</f>
        <v>2629</v>
      </c>
      <c r="U202" s="172">
        <f>IF(ISBLANK(A202), "", IFERROR(VLOOKUP(A202, STOCKS!A:W, 20, FALSE), ""))</f>
        <v>31.26</v>
      </c>
      <c r="V202" s="178">
        <f>IF(ISBLANK(A202), "", IFERROR(VLOOKUP(A202, STOCKS!A:W, 21, FALSE), ""))</f>
        <v>46132</v>
      </c>
      <c r="W202" s="174" t="str">
        <f>IF(ISBLANK(A202), "", IFERROR(VLOOKUP(A202, STOCKS!A:W, 22, FALSE), ""))</f>
        <v/>
      </c>
      <c r="X202" s="175"/>
      <c r="Y202" s="175"/>
      <c r="Z202" s="175"/>
      <c r="AA202" s="175"/>
      <c r="AB202" s="143"/>
    </row>
    <row r="203" outlineLevel="1">
      <c r="A203" s="140" t="s">
        <v>4064</v>
      </c>
      <c r="B203" s="172" t="str">
        <f>IF(ISBLANK(A203), "", IFERROR(VLOOKUP(A203, STOCKS!A:W, 2, FALSE), ""))</f>
        <v>京元電子</v>
      </c>
      <c r="C203" s="172" t="str">
        <f>IF(ISBLANK(A203), "", IFERROR(VLOOKUP(A203, STOCKS!A:W, 3, FALSE), ""))</f>
        <v>半導體業</v>
      </c>
      <c r="D203" s="172" t="str">
        <f>IF(ISBLANK(A203), "", IFERROR(VLOOKUP(A203, category!A:C, 3, FALSE), ""))</f>
        <v>封測</v>
      </c>
      <c r="E203" s="172">
        <f>IF(ISBLANK(A203), "", IFERROR(VLOOKUP(A203, STOCKS!A:W, 4, FALSE), ""))</f>
        <v>271</v>
      </c>
      <c r="F203" s="172">
        <f>IF(ISBLANK(A203), "", IFERROR(VLOOKUP(A203, STOCKS!A:W, 5, FALSE), ""))</f>
        <v>-4</v>
      </c>
      <c r="G203" s="172">
        <f>IF(ISBLANK(A203), "", IFERROR(VLOOKUP(A203, STOCKS!A:W, 6, FALSE), ""))</f>
        <v>-1.45</v>
      </c>
      <c r="H203" s="172" t="str">
        <f>IF(ISBLANK(A203), "", IFERROR(VLOOKUP(A203, STOCKS!A:W, 7, FALSE), ""))</f>
        <v>'+----</v>
      </c>
      <c r="I203" s="172">
        <f>IF(ISBLANK(A203), "", IFERROR(VLOOKUP(A203, STOCKS!A:W, 8, FALSE), ""))</f>
        <v>-8.32</v>
      </c>
      <c r="J203" s="172">
        <f>IF(ISBLANK(A203), "", IFERROR(VLOOKUP(A203, STOCKS!A:W, 9, FALSE), ""))</f>
        <v>0</v>
      </c>
      <c r="K203" s="172">
        <f>IF(ISBLANK(A203), "", IFERROR(VLOOKUP(A203, STOCKS!A:W, 10, FALSE), ""))</f>
        <v>25391</v>
      </c>
      <c r="L203" s="172">
        <f>IF(ISBLANK(A203), "", IFERROR(VLOOKUP(A203, STOCKS!A:W, 11, FALSE), ""))</f>
        <v>2.08</v>
      </c>
      <c r="M203" s="172">
        <f>IF(ISBLANK(A203), "", IFERROR(VLOOKUP(A203, STOCKS!A:W, 12, FALSE), ""))</f>
        <v>284.3</v>
      </c>
      <c r="N203" s="172">
        <f>IF(ISBLANK(A203), "", IFERROR(VLOOKUP(A203, STOCKS!A:W, 13, FALSE), ""))</f>
        <v>281.7</v>
      </c>
      <c r="O203" s="172">
        <f>IF(ISBLANK(A203), "", IFERROR(VLOOKUP(A203, STOCKS!A:W, 14, FALSE), ""))</f>
        <v>280.85</v>
      </c>
      <c r="P203" s="172">
        <f>IF(ISBLANK(A203), "", IFERROR(VLOOKUP(A203, STOCKS!A:W, 15, FALSE), ""))</f>
        <v>-1798</v>
      </c>
      <c r="Q203" s="172" t="str">
        <f>IF(ISBLANK(A203), "", IFERROR(VLOOKUP(A203, STOCKS!A:W, 16, FALSE), ""))</f>
        <v>'--+--</v>
      </c>
      <c r="R203" s="172">
        <f>IF(ISBLANK(A203), "", IFERROR(VLOOKUP(A203, STOCKS!A:W, 17, FALSE), ""))</f>
        <v>-2378</v>
      </c>
      <c r="S203" s="172">
        <f>IF(ISBLANK(A203), "", IFERROR(VLOOKUP(A203, STOCKS!A:W, 18, FALSE), ""))</f>
        <v>39</v>
      </c>
      <c r="T203" s="172">
        <f>IF(ISBLANK(A203), "", IFERROR(VLOOKUP(A203, STOCKS!A:W, 19, FALSE), ""))</f>
        <v>7534</v>
      </c>
      <c r="U203" s="172">
        <f>IF(ISBLANK(A203), "", IFERROR(VLOOKUP(A203, STOCKS!A:W, 20, FALSE), ""))</f>
        <v>29.67</v>
      </c>
      <c r="V203" s="178">
        <f>IF(ISBLANK(A203), "", IFERROR(VLOOKUP(A203, STOCKS!A:W, 21, FALSE), ""))</f>
        <v>46132</v>
      </c>
      <c r="W203" s="174" t="str">
        <f>IF(ISBLANK(A203), "", IFERROR(VLOOKUP(A203, STOCKS!A:W, 22, FALSE), ""))</f>
        <v/>
      </c>
      <c r="X203" s="175"/>
      <c r="Y203" s="175"/>
      <c r="Z203" s="175"/>
      <c r="AA203" s="175"/>
      <c r="AB203" s="143"/>
    </row>
    <row r="204" outlineLevel="1">
      <c r="A204" s="140" t="s">
        <v>1351</v>
      </c>
      <c r="B204" s="172" t="str">
        <f>IF(ISBLANK(A204), "", IFERROR(VLOOKUP(A204, STOCKS!A:W, 2, FALSE), ""))</f>
        <v>欣銓</v>
      </c>
      <c r="C204" s="172" t="str">
        <f>IF(ISBLANK(A204), "", IFERROR(VLOOKUP(A204, STOCKS!A:W, 3, FALSE), ""))</f>
        <v>半導體業</v>
      </c>
      <c r="D204" s="172" t="str">
        <f>IF(ISBLANK(A204), "", IFERROR(VLOOKUP(A204, category!A:C, 3, FALSE), ""))</f>
        <v>封測</v>
      </c>
      <c r="E204" s="172">
        <f>IF(ISBLANK(A204), "", IFERROR(VLOOKUP(A204, STOCKS!A:W, 4, FALSE), ""))</f>
        <v>187.5</v>
      </c>
      <c r="F204" s="172">
        <f>IF(ISBLANK(A204), "", IFERROR(VLOOKUP(A204, STOCKS!A:W, 5, FALSE), ""))</f>
        <v>15.5</v>
      </c>
      <c r="G204" s="172">
        <f>IF(ISBLANK(A204), "", IFERROR(VLOOKUP(A204, STOCKS!A:W, 6, FALSE), ""))</f>
        <v>9.01</v>
      </c>
      <c r="H204" s="172" t="str">
        <f>IF(ISBLANK(A204), "", IFERROR(VLOOKUP(A204, STOCKS!A:W, 7, FALSE), ""))</f>
        <v>'----+</v>
      </c>
      <c r="I204" s="172">
        <f>IF(ISBLANK(A204), "", IFERROR(VLOOKUP(A204, STOCKS!A:W, 8, FALSE), ""))</f>
        <v>-1.47</v>
      </c>
      <c r="J204" s="172">
        <f>IF(ISBLANK(A204), "", IFERROR(VLOOKUP(A204, STOCKS!A:W, 9, FALSE), ""))</f>
        <v>2</v>
      </c>
      <c r="K204" s="172">
        <f>IF(ISBLANK(A204), "", IFERROR(VLOOKUP(A204, STOCKS!A:W, 10, FALSE), ""))</f>
        <v>18269</v>
      </c>
      <c r="L204" s="172">
        <f>IF(ISBLANK(A204), "", IFERROR(VLOOKUP(A204, STOCKS!A:W, 11, FALSE), ""))</f>
        <v>3.73</v>
      </c>
      <c r="M204" s="172">
        <f>IF(ISBLANK(A204), "", IFERROR(VLOOKUP(A204, STOCKS!A:W, 12, FALSE), ""))</f>
        <v>181.7</v>
      </c>
      <c r="N204" s="172">
        <f>IF(ISBLANK(A204), "", IFERROR(VLOOKUP(A204, STOCKS!A:W, 13, FALSE), ""))</f>
        <v>179</v>
      </c>
      <c r="O204" s="172">
        <f>IF(ISBLANK(A204), "", IFERROR(VLOOKUP(A204, STOCKS!A:W, 14, FALSE), ""))</f>
        <v>166.97</v>
      </c>
      <c r="P204" s="172">
        <f>IF(ISBLANK(A204), "", IFERROR(VLOOKUP(A204, STOCKS!A:W, 15, FALSE), ""))</f>
        <v>-693</v>
      </c>
      <c r="Q204" s="172" t="str">
        <f>IF(ISBLANK(A204), "", IFERROR(VLOOKUP(A204, STOCKS!A:W, 16, FALSE), ""))</f>
        <v>'-+-+-</v>
      </c>
      <c r="R204" s="172">
        <f>IF(ISBLANK(A204), "", IFERROR(VLOOKUP(A204, STOCKS!A:W, 17, FALSE), ""))</f>
        <v>3017</v>
      </c>
      <c r="S204" s="172">
        <f>IF(ISBLANK(A204), "", IFERROR(VLOOKUP(A204, STOCKS!A:W, 18, FALSE), ""))</f>
        <v>15</v>
      </c>
      <c r="T204" s="172">
        <f>IF(ISBLANK(A204), "", IFERROR(VLOOKUP(A204, STOCKS!A:W, 19, FALSE), ""))</f>
        <v>7548</v>
      </c>
      <c r="U204" s="172">
        <f>IF(ISBLANK(A204), "", IFERROR(VLOOKUP(A204, STOCKS!A:W, 20, FALSE), ""))</f>
        <v>41.32</v>
      </c>
      <c r="V204" s="178">
        <f>IF(ISBLANK(A204), "", IFERROR(VLOOKUP(A204, STOCKS!A:W, 21, FALSE), ""))</f>
        <v>46132</v>
      </c>
      <c r="W204" s="174" t="str">
        <f>IF(ISBLANK(A204), "", IFERROR(VLOOKUP(A204, STOCKS!A:W, 22, FALSE), ""))</f>
        <v/>
      </c>
      <c r="X204" s="175"/>
      <c r="Y204" s="175"/>
      <c r="Z204" s="175"/>
      <c r="AA204" s="175"/>
      <c r="AB204" s="143"/>
    </row>
    <row r="205" outlineLevel="1">
      <c r="A205" s="140" t="s">
        <v>2534</v>
      </c>
      <c r="B205" s="172" t="str">
        <f>IF(ISBLANK(A205), "", IFERROR(VLOOKUP(A205, STOCKS!A:W, 2, FALSE), ""))</f>
        <v>台星科</v>
      </c>
      <c r="C205" s="172" t="str">
        <f>IF(ISBLANK(A205), "", IFERROR(VLOOKUP(A205, STOCKS!A:W, 3, FALSE), ""))</f>
        <v>半導體業</v>
      </c>
      <c r="D205" s="172" t="str">
        <f>IF(ISBLANK(A205), "", IFERROR(VLOOKUP(A205, category!A:C, 3, FALSE), ""))</f>
        <v>封測</v>
      </c>
      <c r="E205" s="172">
        <f>IF(ISBLANK(A205), "", IFERROR(VLOOKUP(A205, STOCKS!A:W, 4, FALSE), ""))</f>
        <v>171.5</v>
      </c>
      <c r="F205" s="172">
        <f>IF(ISBLANK(A205), "", IFERROR(VLOOKUP(A205, STOCKS!A:W, 5, FALSE), ""))</f>
        <v>4.5</v>
      </c>
      <c r="G205" s="172">
        <f>IF(ISBLANK(A205), "", IFERROR(VLOOKUP(A205, STOCKS!A:W, 6, FALSE), ""))</f>
        <v>2.69</v>
      </c>
      <c r="H205" s="172" t="str">
        <f>IF(ISBLANK(A205), "", IFERROR(VLOOKUP(A205, STOCKS!A:W, 7, FALSE), ""))</f>
        <v>'+-+-+</v>
      </c>
      <c r="I205" s="172">
        <f>IF(ISBLANK(A205), "", IFERROR(VLOOKUP(A205, STOCKS!A:W, 8, FALSE), ""))</f>
        <v>-0.44</v>
      </c>
      <c r="J205" s="172">
        <f>IF(ISBLANK(A205), "", IFERROR(VLOOKUP(A205, STOCKS!A:W, 9, FALSE), ""))</f>
        <v>1</v>
      </c>
      <c r="K205" s="172">
        <f>IF(ISBLANK(A205), "", IFERROR(VLOOKUP(A205, STOCKS!A:W, 10, FALSE), ""))</f>
        <v>3977</v>
      </c>
      <c r="L205" s="172">
        <f>IF(ISBLANK(A205), "", IFERROR(VLOOKUP(A205, STOCKS!A:W, 11, FALSE), ""))</f>
        <v>2.92</v>
      </c>
      <c r="M205" s="172">
        <f>IF(ISBLANK(A205), "", IFERROR(VLOOKUP(A205, STOCKS!A:W, 12, FALSE), ""))</f>
        <v>170.5</v>
      </c>
      <c r="N205" s="172">
        <f>IF(ISBLANK(A205), "", IFERROR(VLOOKUP(A205, STOCKS!A:W, 13, FALSE), ""))</f>
        <v>165.1</v>
      </c>
      <c r="O205" s="172">
        <f>IF(ISBLANK(A205), "", IFERROR(VLOOKUP(A205, STOCKS!A:W, 14, FALSE), ""))</f>
        <v>152.72</v>
      </c>
      <c r="P205" s="172">
        <f>IF(ISBLANK(A205), "", IFERROR(VLOOKUP(A205, STOCKS!A:W, 15, FALSE), ""))</f>
        <v>278</v>
      </c>
      <c r="Q205" s="172" t="str">
        <f>IF(ISBLANK(A205), "", IFERROR(VLOOKUP(A205, STOCKS!A:W, 16, FALSE), ""))</f>
        <v>'--+-+</v>
      </c>
      <c r="R205" s="172">
        <f>IF(ISBLANK(A205), "", IFERROR(VLOOKUP(A205, STOCKS!A:W, 17, FALSE), ""))</f>
        <v>0</v>
      </c>
      <c r="S205" s="172">
        <f>IF(ISBLANK(A205), "", IFERROR(VLOOKUP(A205, STOCKS!A:W, 18, FALSE), ""))</f>
        <v>34</v>
      </c>
      <c r="T205" s="172">
        <f>IF(ISBLANK(A205), "", IFERROR(VLOOKUP(A205, STOCKS!A:W, 19, FALSE), ""))</f>
        <v>1549</v>
      </c>
      <c r="U205" s="172">
        <f>IF(ISBLANK(A205), "", IFERROR(VLOOKUP(A205, STOCKS!A:W, 20, FALSE), ""))</f>
        <v>38.95</v>
      </c>
      <c r="V205" s="178">
        <f>IF(ISBLANK(A205), "", IFERROR(VLOOKUP(A205, STOCKS!A:W, 21, FALSE), ""))</f>
        <v>46132</v>
      </c>
      <c r="W205" s="174" t="str">
        <f>IF(ISBLANK(A205), "", IFERROR(VLOOKUP(A205, STOCKS!A:W, 22, FALSE), ""))</f>
        <v/>
      </c>
      <c r="X205" s="175"/>
      <c r="Y205" s="175"/>
      <c r="Z205" s="175"/>
      <c r="AA205" s="175"/>
      <c r="AB205" s="143"/>
    </row>
    <row r="206" outlineLevel="1">
      <c r="A206" s="140" t="s">
        <v>4267</v>
      </c>
      <c r="B206" s="172" t="str">
        <f>IF(ISBLANK(A206), "", IFERROR(VLOOKUP(A206, STOCKS!A:W, 2, FALSE), ""))</f>
        <v>典範</v>
      </c>
      <c r="C206" s="172" t="str">
        <f>IF(ISBLANK(A206), "", IFERROR(VLOOKUP(A206, STOCKS!A:W, 3, FALSE), ""))</f>
        <v>半導體業</v>
      </c>
      <c r="D206" s="172" t="str">
        <f>IF(ISBLANK(A206), "", IFERROR(VLOOKUP(A206, category!A:C, 3, FALSE), ""))</f>
        <v>封測</v>
      </c>
      <c r="E206" s="172">
        <f>IF(ISBLANK(A206), "", IFERROR(VLOOKUP(A206, STOCKS!A:W, 4, FALSE), ""))</f>
        <v>20</v>
      </c>
      <c r="F206" s="172">
        <f>IF(ISBLANK(A206), "", IFERROR(VLOOKUP(A206, STOCKS!A:W, 5, FALSE), ""))</f>
        <v>-0.05</v>
      </c>
      <c r="G206" s="172">
        <f>IF(ISBLANK(A206), "", IFERROR(VLOOKUP(A206, STOCKS!A:W, 6, FALSE), ""))</f>
        <v>-0.25</v>
      </c>
      <c r="H206" s="172" t="str">
        <f>IF(ISBLANK(A206), "", IFERROR(VLOOKUP(A206, STOCKS!A:W, 7, FALSE), ""))</f>
        <v>'---+-</v>
      </c>
      <c r="I206" s="172">
        <f>IF(ISBLANK(A206), "", IFERROR(VLOOKUP(A206, STOCKS!A:W, 8, FALSE), ""))</f>
        <v>-2.45</v>
      </c>
      <c r="J206" s="172">
        <f>IF(ISBLANK(A206), "", IFERROR(VLOOKUP(A206, STOCKS!A:W, 9, FALSE), ""))</f>
        <v>0</v>
      </c>
      <c r="K206" s="172">
        <f>IF(ISBLANK(A206), "", IFERROR(VLOOKUP(A206, STOCKS!A:W, 10, FALSE), ""))</f>
        <v>908</v>
      </c>
      <c r="L206" s="172">
        <f>IF(ISBLANK(A206), "", IFERROR(VLOOKUP(A206, STOCKS!A:W, 11, FALSE), ""))</f>
        <v>0.52</v>
      </c>
      <c r="M206" s="172">
        <f>IF(ISBLANK(A206), "", IFERROR(VLOOKUP(A206, STOCKS!A:W, 12, FALSE), ""))</f>
        <v>20.09</v>
      </c>
      <c r="N206" s="172">
        <f>IF(ISBLANK(A206), "", IFERROR(VLOOKUP(A206, STOCKS!A:W, 13, FALSE), ""))</f>
        <v>19.89</v>
      </c>
      <c r="O206" s="172">
        <f>IF(ISBLANK(A206), "", IFERROR(VLOOKUP(A206, STOCKS!A:W, 14, FALSE), ""))</f>
        <v>20.05</v>
      </c>
      <c r="P206" s="172">
        <f>IF(ISBLANK(A206), "", IFERROR(VLOOKUP(A206, STOCKS!A:W, 15, FALSE), ""))</f>
        <v>121</v>
      </c>
      <c r="Q206" s="172" t="str">
        <f>IF(ISBLANK(A206), "", IFERROR(VLOOKUP(A206, STOCKS!A:W, 16, FALSE), ""))</f>
        <v>'--+++</v>
      </c>
      <c r="R206" s="172">
        <f>IF(ISBLANK(A206), "", IFERROR(VLOOKUP(A206, STOCKS!A:W, 17, FALSE), ""))</f>
        <v>0</v>
      </c>
      <c r="S206" s="172">
        <f>IF(ISBLANK(A206), "", IFERROR(VLOOKUP(A206, STOCKS!A:W, 18, FALSE), ""))</f>
        <v>0</v>
      </c>
      <c r="T206" s="172">
        <f>IF(ISBLANK(A206), "", IFERROR(VLOOKUP(A206, STOCKS!A:W, 19, FALSE), ""))</f>
        <v>0</v>
      </c>
      <c r="U206" s="172">
        <f>IF(ISBLANK(A206), "", IFERROR(VLOOKUP(A206, STOCKS!A:W, 20, FALSE), ""))</f>
        <v>0</v>
      </c>
      <c r="V206" s="178">
        <f>IF(ISBLANK(A206), "", IFERROR(VLOOKUP(A206, STOCKS!A:W, 21, FALSE), ""))</f>
        <v>46132</v>
      </c>
      <c r="W206" s="174" t="str">
        <f>IF(ISBLANK(A206), "", IFERROR(VLOOKUP(A206, STOCKS!A:W, 22, FALSE), ""))</f>
        <v>公告本公司115年第一季財務報告董事會預計召開日期
為115年04月28日</v>
      </c>
      <c r="X206" s="175"/>
      <c r="Y206" s="175"/>
      <c r="Z206" s="175"/>
      <c r="AA206" s="175"/>
      <c r="AB206" s="143"/>
    </row>
    <row r="207" outlineLevel="1">
      <c r="A207" s="140" t="s">
        <v>2901</v>
      </c>
      <c r="B207" s="172" t="str">
        <f>IF(ISBLANK(A207), "", IFERROR(VLOOKUP(A207, STOCKS!A:W, 2, FALSE), ""))</f>
        <v>精材</v>
      </c>
      <c r="C207" s="172" t="str">
        <f>IF(ISBLANK(A207), "", IFERROR(VLOOKUP(A207, STOCKS!A:W, 3, FALSE), ""))</f>
        <v>半導體業</v>
      </c>
      <c r="D207" s="172" t="str">
        <f>IF(ISBLANK(A207), "", IFERROR(VLOOKUP(A207, category!A:C, 3, FALSE), ""))</f>
        <v>封測</v>
      </c>
      <c r="E207" s="172">
        <f>IF(ISBLANK(A207), "", IFERROR(VLOOKUP(A207, STOCKS!A:W, 4, FALSE), ""))</f>
        <v>202.5</v>
      </c>
      <c r="F207" s="172">
        <f>IF(ISBLANK(A207), "", IFERROR(VLOOKUP(A207, STOCKS!A:W, 5, FALSE), ""))</f>
        <v>18</v>
      </c>
      <c r="G207" s="172">
        <f>IF(ISBLANK(A207), "", IFERROR(VLOOKUP(A207, STOCKS!A:W, 6, FALSE), ""))</f>
        <v>9.76</v>
      </c>
      <c r="H207" s="172" t="str">
        <f>IF(ISBLANK(A207), "", IFERROR(VLOOKUP(A207, STOCKS!A:W, 7, FALSE), ""))</f>
        <v>'+-+-+</v>
      </c>
      <c r="I207" s="172">
        <f>IF(ISBLANK(A207), "", IFERROR(VLOOKUP(A207, STOCKS!A:W, 8, FALSE), ""))</f>
        <v>18.92</v>
      </c>
      <c r="J207" s="172">
        <f>IF(ISBLANK(A207), "", IFERROR(VLOOKUP(A207, STOCKS!A:W, 9, FALSE), ""))</f>
        <v>1</v>
      </c>
      <c r="K207" s="172">
        <f>IF(ISBLANK(A207), "", IFERROR(VLOOKUP(A207, STOCKS!A:W, 10, FALSE), ""))</f>
        <v>20116</v>
      </c>
      <c r="L207" s="172">
        <f>IF(ISBLANK(A207), "", IFERROR(VLOOKUP(A207, STOCKS!A:W, 11, FALSE), ""))</f>
        <v>7.41</v>
      </c>
      <c r="M207" s="172">
        <f>IF(ISBLANK(A207), "", IFERROR(VLOOKUP(A207, STOCKS!A:W, 12, FALSE), ""))</f>
        <v>184</v>
      </c>
      <c r="N207" s="172">
        <f>IF(ISBLANK(A207), "", IFERROR(VLOOKUP(A207, STOCKS!A:W, 13, FALSE), ""))</f>
        <v>174.45</v>
      </c>
      <c r="O207" s="172">
        <f>IF(ISBLANK(A207), "", IFERROR(VLOOKUP(A207, STOCKS!A:W, 14, FALSE), ""))</f>
        <v>167.18</v>
      </c>
      <c r="P207" s="172">
        <f>IF(ISBLANK(A207), "", IFERROR(VLOOKUP(A207, STOCKS!A:W, 15, FALSE), ""))</f>
        <v>1349</v>
      </c>
      <c r="Q207" s="172" t="str">
        <f>IF(ISBLANK(A207), "", IFERROR(VLOOKUP(A207, STOCKS!A:W, 16, FALSE), ""))</f>
        <v>'+-+-+</v>
      </c>
      <c r="R207" s="172">
        <f>IF(ISBLANK(A207), "", IFERROR(VLOOKUP(A207, STOCKS!A:W, 17, FALSE), ""))</f>
        <v>-88</v>
      </c>
      <c r="S207" s="172">
        <f>IF(ISBLANK(A207), "", IFERROR(VLOOKUP(A207, STOCKS!A:W, 18, FALSE), ""))</f>
        <v>518</v>
      </c>
      <c r="T207" s="172">
        <f>IF(ISBLANK(A207), "", IFERROR(VLOOKUP(A207, STOCKS!A:W, 19, FALSE), ""))</f>
        <v>8409</v>
      </c>
      <c r="U207" s="172">
        <f>IF(ISBLANK(A207), "", IFERROR(VLOOKUP(A207, STOCKS!A:W, 20, FALSE), ""))</f>
        <v>41.8</v>
      </c>
      <c r="V207" s="178">
        <f>IF(ISBLANK(A207), "", IFERROR(VLOOKUP(A207, STOCKS!A:W, 21, FALSE), ""))</f>
        <v>46132</v>
      </c>
      <c r="W207" s="174" t="str">
        <f>IF(ISBLANK(A207), "", IFERROR(VLOOKUP(A207, STOCKS!A:W, 22, FALSE), ""))</f>
        <v/>
      </c>
      <c r="X207" s="175"/>
      <c r="Y207" s="175"/>
      <c r="Z207" s="175"/>
      <c r="AA207" s="175"/>
      <c r="AB207" s="143"/>
    </row>
    <row r="208" outlineLevel="1">
      <c r="A208" s="140" t="s">
        <v>3861</v>
      </c>
      <c r="B208" s="172" t="str">
        <f>IF(ISBLANK(A208), "", IFERROR(VLOOKUP(A208, STOCKS!A:W, 2, FALSE), ""))</f>
        <v>日月光投控</v>
      </c>
      <c r="C208" s="172" t="str">
        <f>IF(ISBLANK(A208), "", IFERROR(VLOOKUP(A208, STOCKS!A:W, 3, FALSE), ""))</f>
        <v>半導體業</v>
      </c>
      <c r="D208" s="172" t="str">
        <f>IF(ISBLANK(A208), "", IFERROR(VLOOKUP(A208, category!A:C, 3, FALSE), ""))</f>
        <v>封測</v>
      </c>
      <c r="E208" s="172">
        <f>IF(ISBLANK(A208), "", IFERROR(VLOOKUP(A208, STOCKS!A:W, 4, FALSE), ""))</f>
        <v>461.5</v>
      </c>
      <c r="F208" s="172">
        <f>IF(ISBLANK(A208), "", IFERROR(VLOOKUP(A208, STOCKS!A:W, 5, FALSE), ""))</f>
        <v>19.5</v>
      </c>
      <c r="G208" s="172">
        <f>IF(ISBLANK(A208), "", IFERROR(VLOOKUP(A208, STOCKS!A:W, 6, FALSE), ""))</f>
        <v>4.41</v>
      </c>
      <c r="H208" s="172" t="str">
        <f>IF(ISBLANK(A208), "", IFERROR(VLOOKUP(A208, STOCKS!A:W, 7, FALSE), ""))</f>
        <v>'+++-+</v>
      </c>
      <c r="I208" s="172">
        <f>IF(ISBLANK(A208), "", IFERROR(VLOOKUP(A208, STOCKS!A:W, 8, FALSE), ""))</f>
        <v>10.29</v>
      </c>
      <c r="J208" s="172">
        <f>IF(ISBLANK(A208), "", IFERROR(VLOOKUP(A208, STOCKS!A:W, 9, FALSE), ""))</f>
        <v>1</v>
      </c>
      <c r="K208" s="172">
        <f>IF(ISBLANK(A208), "", IFERROR(VLOOKUP(A208, STOCKS!A:W, 10, FALSE), ""))</f>
        <v>22395</v>
      </c>
      <c r="L208" s="172">
        <f>IF(ISBLANK(A208), "", IFERROR(VLOOKUP(A208, STOCKS!A:W, 11, FALSE), ""))</f>
        <v>0.5</v>
      </c>
      <c r="M208" s="172">
        <f>IF(ISBLANK(A208), "", IFERROR(VLOOKUP(A208, STOCKS!A:W, 12, FALSE), ""))</f>
        <v>444.9</v>
      </c>
      <c r="N208" s="172">
        <f>IF(ISBLANK(A208), "", IFERROR(VLOOKUP(A208, STOCKS!A:W, 13, FALSE), ""))</f>
        <v>416.2</v>
      </c>
      <c r="O208" s="172">
        <f>IF(ISBLANK(A208), "", IFERROR(VLOOKUP(A208, STOCKS!A:W, 14, FALSE), ""))</f>
        <v>381.82</v>
      </c>
      <c r="P208" s="172">
        <f>IF(ISBLANK(A208), "", IFERROR(VLOOKUP(A208, STOCKS!A:W, 15, FALSE), ""))</f>
        <v>365</v>
      </c>
      <c r="Q208" s="172" t="str">
        <f>IF(ISBLANK(A208), "", IFERROR(VLOOKUP(A208, STOCKS!A:W, 16, FALSE), ""))</f>
        <v>'-+--+</v>
      </c>
      <c r="R208" s="172">
        <f>IF(ISBLANK(A208), "", IFERROR(VLOOKUP(A208, STOCKS!A:W, 17, FALSE), ""))</f>
        <v>401</v>
      </c>
      <c r="S208" s="172">
        <f>IF(ISBLANK(A208), "", IFERROR(VLOOKUP(A208, STOCKS!A:W, 18, FALSE), ""))</f>
        <v>-103</v>
      </c>
      <c r="T208" s="172">
        <f>IF(ISBLANK(A208), "", IFERROR(VLOOKUP(A208, STOCKS!A:W, 19, FALSE), ""))</f>
        <v>4616</v>
      </c>
      <c r="U208" s="172">
        <f>IF(ISBLANK(A208), "", IFERROR(VLOOKUP(A208, STOCKS!A:W, 20, FALSE), ""))</f>
        <v>20.61</v>
      </c>
      <c r="V208" s="178">
        <f>IF(ISBLANK(A208), "", IFERROR(VLOOKUP(A208, STOCKS!A:W, 21, FALSE), ""))</f>
        <v>46132</v>
      </c>
      <c r="W208" s="174" t="str">
        <f>IF(ISBLANK(A208), "", IFERROR(VLOOKUP(A208, STOCKS!A:W, 22, FALSE), ""))</f>
        <v/>
      </c>
      <c r="X208" s="175"/>
      <c r="Y208" s="175"/>
      <c r="Z208" s="175"/>
      <c r="AA208" s="175"/>
      <c r="AB208" s="143"/>
    </row>
    <row r="209" outlineLevel="1">
      <c r="A209" s="140" t="s">
        <v>2594</v>
      </c>
      <c r="B209" s="172" t="str">
        <f>IF(ISBLANK(A209), "", IFERROR(VLOOKUP(A209, STOCKS!A:W, 2, FALSE), ""))</f>
        <v>頎邦</v>
      </c>
      <c r="C209" s="172" t="str">
        <f>IF(ISBLANK(A209), "", IFERROR(VLOOKUP(A209, STOCKS!A:W, 3, FALSE), ""))</f>
        <v>半導體業</v>
      </c>
      <c r="D209" s="172" t="str">
        <f>IF(ISBLANK(A209), "", IFERROR(VLOOKUP(A209, category!A:C, 3, FALSE), ""))</f>
        <v>封測</v>
      </c>
      <c r="E209" s="172">
        <f>IF(ISBLANK(A209), "", IFERROR(VLOOKUP(A209, STOCKS!A:W, 4, FALSE), ""))</f>
        <v>126.5</v>
      </c>
      <c r="F209" s="172">
        <f>IF(ISBLANK(A209), "", IFERROR(VLOOKUP(A209, STOCKS!A:W, 5, FALSE), ""))</f>
        <v>11.5</v>
      </c>
      <c r="G209" s="172">
        <f>IF(ISBLANK(A209), "", IFERROR(VLOOKUP(A209, STOCKS!A:W, 6, FALSE), ""))</f>
        <v>10</v>
      </c>
      <c r="H209" s="172" t="str">
        <f>IF(ISBLANK(A209), "", IFERROR(VLOOKUP(A209, STOCKS!A:W, 7, FALSE), ""))</f>
        <v>'--+++</v>
      </c>
      <c r="I209" s="172">
        <f>IF(ISBLANK(A209), "", IFERROR(VLOOKUP(A209, STOCKS!A:W, 8, FALSE), ""))</f>
        <v>9.24</v>
      </c>
      <c r="J209" s="172">
        <f>IF(ISBLANK(A209), "", IFERROR(VLOOKUP(A209, STOCKS!A:W, 9, FALSE), ""))</f>
        <v>8</v>
      </c>
      <c r="K209" s="172">
        <f>IF(ISBLANK(A209), "", IFERROR(VLOOKUP(A209, STOCKS!A:W, 10, FALSE), ""))</f>
        <v>15494</v>
      </c>
      <c r="L209" s="172">
        <f>IF(ISBLANK(A209), "", IFERROR(VLOOKUP(A209, STOCKS!A:W, 11, FALSE), ""))</f>
        <v>2.08</v>
      </c>
      <c r="M209" s="172">
        <f>IF(ISBLANK(A209), "", IFERROR(VLOOKUP(A209, STOCKS!A:W, 12, FALSE), ""))</f>
        <v>114.9</v>
      </c>
      <c r="N209" s="172">
        <f>IF(ISBLANK(A209), "", IFERROR(VLOOKUP(A209, STOCKS!A:W, 13, FALSE), ""))</f>
        <v>108.2</v>
      </c>
      <c r="O209" s="172">
        <f>IF(ISBLANK(A209), "", IFERROR(VLOOKUP(A209, STOCKS!A:W, 14, FALSE), ""))</f>
        <v>90.48</v>
      </c>
      <c r="P209" s="172">
        <f>IF(ISBLANK(A209), "", IFERROR(VLOOKUP(A209, STOCKS!A:W, 15, FALSE), ""))</f>
        <v>2525</v>
      </c>
      <c r="Q209" s="172" t="str">
        <f>IF(ISBLANK(A209), "", IFERROR(VLOOKUP(A209, STOCKS!A:W, 16, FALSE), ""))</f>
        <v>'-+--+</v>
      </c>
      <c r="R209" s="172">
        <f>IF(ISBLANK(A209), "", IFERROR(VLOOKUP(A209, STOCKS!A:W, 17, FALSE), ""))</f>
        <v>-645</v>
      </c>
      <c r="S209" s="172">
        <f>IF(ISBLANK(A209), "", IFERROR(VLOOKUP(A209, STOCKS!A:W, 18, FALSE), ""))</f>
        <v>259</v>
      </c>
      <c r="T209" s="172">
        <f>IF(ISBLANK(A209), "", IFERROR(VLOOKUP(A209, STOCKS!A:W, 19, FALSE), ""))</f>
        <v>0</v>
      </c>
      <c r="U209" s="172">
        <f>IF(ISBLANK(A209), "", IFERROR(VLOOKUP(A209, STOCKS!A:W, 20, FALSE), ""))</f>
        <v>0</v>
      </c>
      <c r="V209" s="178">
        <f>IF(ISBLANK(A209), "", IFERROR(VLOOKUP(A209, STOCKS!A:W, 21, FALSE), ""))</f>
        <v>46132</v>
      </c>
      <c r="W209" s="174" t="str">
        <f>IF(ISBLANK(A209), "", IFERROR(VLOOKUP(A209, STOCKS!A:W, 22, FALSE), ""))</f>
        <v/>
      </c>
      <c r="X209" s="175"/>
      <c r="Y209" s="175"/>
      <c r="Z209" s="175"/>
      <c r="AA209" s="175"/>
      <c r="AB209" s="143"/>
    </row>
    <row r="210" outlineLevel="1">
      <c r="A210" s="140" t="s">
        <v>3685</v>
      </c>
      <c r="B210" s="172" t="str">
        <f>IF(ISBLANK(A210), "", IFERROR(VLOOKUP(A210, STOCKS!A:W, 2, FALSE), ""))</f>
        <v>同欣電</v>
      </c>
      <c r="C210" s="172" t="str">
        <f>IF(ISBLANK(A210), "", IFERROR(VLOOKUP(A210, STOCKS!A:W, 3, FALSE), ""))</f>
        <v>半導體業</v>
      </c>
      <c r="D210" s="172" t="str">
        <f>IF(ISBLANK(A210), "", IFERROR(VLOOKUP(A210, category!A:C, 3, FALSE), ""))</f>
        <v>封測/低軌衛星</v>
      </c>
      <c r="E210" s="172">
        <f>IF(ISBLANK(A210), "", IFERROR(VLOOKUP(A210, STOCKS!A:W, 4, FALSE), ""))</f>
        <v>185.5</v>
      </c>
      <c r="F210" s="172">
        <f>IF(ISBLANK(A210), "", IFERROR(VLOOKUP(A210, STOCKS!A:W, 5, FALSE), ""))</f>
        <v>0</v>
      </c>
      <c r="G210" s="172">
        <f>IF(ISBLANK(A210), "", IFERROR(VLOOKUP(A210, STOCKS!A:W, 6, FALSE), ""))</f>
        <v>0</v>
      </c>
      <c r="H210" s="172" t="str">
        <f>IF(ISBLANK(A210), "", IFERROR(VLOOKUP(A210, STOCKS!A:W, 7, FALSE), ""))</f>
        <v>'++++-</v>
      </c>
      <c r="I210" s="172">
        <f>IF(ISBLANK(A210), "", IFERROR(VLOOKUP(A210, STOCKS!A:W, 8, FALSE), ""))</f>
        <v>7.67</v>
      </c>
      <c r="J210" s="172">
        <f>IF(ISBLANK(A210), "", IFERROR(VLOOKUP(A210, STOCKS!A:W, 9, FALSE), ""))</f>
        <v>1</v>
      </c>
      <c r="K210" s="172">
        <f>IF(ISBLANK(A210), "", IFERROR(VLOOKUP(A210, STOCKS!A:W, 10, FALSE), ""))</f>
        <v>8897</v>
      </c>
      <c r="L210" s="172">
        <f>IF(ISBLANK(A210), "", IFERROR(VLOOKUP(A210, STOCKS!A:W, 11, FALSE), ""))</f>
        <v>4.26</v>
      </c>
      <c r="M210" s="172">
        <f>IF(ISBLANK(A210), "", IFERROR(VLOOKUP(A210, STOCKS!A:W, 12, FALSE), ""))</f>
        <v>183</v>
      </c>
      <c r="N210" s="172">
        <f>IF(ISBLANK(A210), "", IFERROR(VLOOKUP(A210, STOCKS!A:W, 13, FALSE), ""))</f>
        <v>175.4</v>
      </c>
      <c r="O210" s="172">
        <f>IF(ISBLANK(A210), "", IFERROR(VLOOKUP(A210, STOCKS!A:W, 14, FALSE), ""))</f>
        <v>161.93</v>
      </c>
      <c r="P210" s="172">
        <f>IF(ISBLANK(A210), "", IFERROR(VLOOKUP(A210, STOCKS!A:W, 15, FALSE), ""))</f>
        <v>-668</v>
      </c>
      <c r="Q210" s="172" t="str">
        <f>IF(ISBLANK(A210), "", IFERROR(VLOOKUP(A210, STOCKS!A:W, 16, FALSE), ""))</f>
        <v>'+--+-</v>
      </c>
      <c r="R210" s="172">
        <f>IF(ISBLANK(A210), "", IFERROR(VLOOKUP(A210, STOCKS!A:W, 17, FALSE), ""))</f>
        <v>332</v>
      </c>
      <c r="S210" s="172">
        <f>IF(ISBLANK(A210), "", IFERROR(VLOOKUP(A210, STOCKS!A:W, 18, FALSE), ""))</f>
        <v>-92</v>
      </c>
      <c r="T210" s="172">
        <f>IF(ISBLANK(A210), "", IFERROR(VLOOKUP(A210, STOCKS!A:W, 19, FALSE), ""))</f>
        <v>3494</v>
      </c>
      <c r="U210" s="172">
        <f>IF(ISBLANK(A210), "", IFERROR(VLOOKUP(A210, STOCKS!A:W, 20, FALSE), ""))</f>
        <v>39.27</v>
      </c>
      <c r="V210" s="178">
        <f>IF(ISBLANK(A210), "", IFERROR(VLOOKUP(A210, STOCKS!A:W, 21, FALSE), ""))</f>
        <v>46132</v>
      </c>
      <c r="W210" s="174" t="str">
        <f>IF(ISBLANK(A210), "", IFERROR(VLOOKUP(A210, STOCKS!A:W, 22, FALSE), ""))</f>
        <v/>
      </c>
      <c r="X210" s="175"/>
      <c r="Y210" s="175"/>
      <c r="Z210" s="175"/>
      <c r="AA210" s="175"/>
      <c r="AB210" s="143"/>
    </row>
    <row r="211" outlineLevel="1">
      <c r="A211" s="140" t="s">
        <v>3735</v>
      </c>
      <c r="B211" s="172" t="str">
        <f>IF(ISBLANK(A211), "", IFERROR(VLOOKUP(A211, STOCKS!A:W, 2, FALSE), ""))</f>
        <v>矽格</v>
      </c>
      <c r="C211" s="172" t="str">
        <f>IF(ISBLANK(A211), "", IFERROR(VLOOKUP(A211, STOCKS!A:W, 3, FALSE), ""))</f>
        <v>半導體業</v>
      </c>
      <c r="D211" s="172" t="str">
        <f>IF(ISBLANK(A211), "", IFERROR(VLOOKUP(A211, category!A:C, 3, FALSE), ""))</f>
        <v>封測</v>
      </c>
      <c r="E211" s="172">
        <f>IF(ISBLANK(A211), "", IFERROR(VLOOKUP(A211, STOCKS!A:W, 4, FALSE), ""))</f>
        <v>179.5</v>
      </c>
      <c r="F211" s="172">
        <f>IF(ISBLANK(A211), "", IFERROR(VLOOKUP(A211, STOCKS!A:W, 5, FALSE), ""))</f>
        <v>2</v>
      </c>
      <c r="G211" s="172">
        <f>IF(ISBLANK(A211), "", IFERROR(VLOOKUP(A211, STOCKS!A:W, 6, FALSE), ""))</f>
        <v>1.13</v>
      </c>
      <c r="H211" s="172" t="str">
        <f>IF(ISBLANK(A211), "", IFERROR(VLOOKUP(A211, STOCKS!A:W, 7, FALSE), ""))</f>
        <v>'+-+-+</v>
      </c>
      <c r="I211" s="172">
        <f>IF(ISBLANK(A211), "", IFERROR(VLOOKUP(A211, STOCKS!A:W, 8, FALSE), ""))</f>
        <v>0.04</v>
      </c>
      <c r="J211" s="172">
        <f>IF(ISBLANK(A211), "", IFERROR(VLOOKUP(A211, STOCKS!A:W, 9, FALSE), ""))</f>
        <v>1</v>
      </c>
      <c r="K211" s="172">
        <f>IF(ISBLANK(A211), "", IFERROR(VLOOKUP(A211, STOCKS!A:W, 10, FALSE), ""))</f>
        <v>14353</v>
      </c>
      <c r="L211" s="172">
        <f>IF(ISBLANK(A211), "", IFERROR(VLOOKUP(A211, STOCKS!A:W, 11, FALSE), ""))</f>
        <v>2.97</v>
      </c>
      <c r="M211" s="172">
        <f>IF(ISBLANK(A211), "", IFERROR(VLOOKUP(A211, STOCKS!A:W, 12, FALSE), ""))</f>
        <v>179.6</v>
      </c>
      <c r="N211" s="172">
        <f>IF(ISBLANK(A211), "", IFERROR(VLOOKUP(A211, STOCKS!A:W, 13, FALSE), ""))</f>
        <v>175</v>
      </c>
      <c r="O211" s="172">
        <f>IF(ISBLANK(A211), "", IFERROR(VLOOKUP(A211, STOCKS!A:W, 14, FALSE), ""))</f>
        <v>158.4</v>
      </c>
      <c r="P211" s="172">
        <f>IF(ISBLANK(A211), "", IFERROR(VLOOKUP(A211, STOCKS!A:W, 15, FALSE), ""))</f>
        <v>1390</v>
      </c>
      <c r="Q211" s="172" t="str">
        <f>IF(ISBLANK(A211), "", IFERROR(VLOOKUP(A211, STOCKS!A:W, 16, FALSE), ""))</f>
        <v>'-+--+</v>
      </c>
      <c r="R211" s="172">
        <f>IF(ISBLANK(A211), "", IFERROR(VLOOKUP(A211, STOCKS!A:W, 17, FALSE), ""))</f>
        <v>-1587</v>
      </c>
      <c r="S211" s="172">
        <f>IF(ISBLANK(A211), "", IFERROR(VLOOKUP(A211, STOCKS!A:W, 18, FALSE), ""))</f>
        <v>-25</v>
      </c>
      <c r="T211" s="172">
        <f>IF(ISBLANK(A211), "", IFERROR(VLOOKUP(A211, STOCKS!A:W, 19, FALSE), ""))</f>
        <v>6217</v>
      </c>
      <c r="U211" s="172">
        <f>IF(ISBLANK(A211), "", IFERROR(VLOOKUP(A211, STOCKS!A:W, 20, FALSE), ""))</f>
        <v>43.31</v>
      </c>
      <c r="V211" s="178">
        <f>IF(ISBLANK(A211), "", IFERROR(VLOOKUP(A211, STOCKS!A:W, 21, FALSE), ""))</f>
        <v>46132</v>
      </c>
      <c r="W211" s="174" t="str">
        <f>IF(ISBLANK(A211), "", IFERROR(VLOOKUP(A211, STOCKS!A:W, 22, FALSE), ""))</f>
        <v/>
      </c>
      <c r="X211" s="175"/>
      <c r="Y211" s="175"/>
      <c r="Z211" s="175"/>
      <c r="AA211" s="175"/>
      <c r="AB211" s="143"/>
    </row>
    <row r="212" outlineLevel="1">
      <c r="A212" s="140" t="s">
        <v>2831</v>
      </c>
      <c r="B212" s="172" t="str">
        <f>IF(ISBLANK(A212), "", IFERROR(VLOOKUP(A212, STOCKS!A:W, 2, FALSE), ""))</f>
        <v>南茂</v>
      </c>
      <c r="C212" s="172" t="str">
        <f>IF(ISBLANK(A212), "", IFERROR(VLOOKUP(A212, STOCKS!A:W, 3, FALSE), ""))</f>
        <v>半導體業</v>
      </c>
      <c r="D212" s="172" t="str">
        <f>IF(ISBLANK(A212), "", IFERROR(VLOOKUP(A212, category!A:C, 3, FALSE), ""))</f>
        <v>封測</v>
      </c>
      <c r="E212" s="172">
        <f>IF(ISBLANK(A212), "", IFERROR(VLOOKUP(A212, STOCKS!A:W, 4, FALSE), ""))</f>
        <v>67.4</v>
      </c>
      <c r="F212" s="172">
        <f>IF(ISBLANK(A212), "", IFERROR(VLOOKUP(A212, STOCKS!A:W, 5, FALSE), ""))</f>
        <v>0.1</v>
      </c>
      <c r="G212" s="172">
        <f>IF(ISBLANK(A212), "", IFERROR(VLOOKUP(A212, STOCKS!A:W, 6, FALSE), ""))</f>
        <v>0.15</v>
      </c>
      <c r="H212" s="172" t="str">
        <f>IF(ISBLANK(A212), "", IFERROR(VLOOKUP(A212, STOCKS!A:W, 7, FALSE), ""))</f>
        <v>'+++-+</v>
      </c>
      <c r="I212" s="172">
        <f>IF(ISBLANK(A212), "", IFERROR(VLOOKUP(A212, STOCKS!A:W, 8, FALSE), ""))</f>
        <v>7.98</v>
      </c>
      <c r="J212" s="172">
        <f>IF(ISBLANK(A212), "", IFERROR(VLOOKUP(A212, STOCKS!A:W, 9, FALSE), ""))</f>
        <v>1</v>
      </c>
      <c r="K212" s="172">
        <f>IF(ISBLANK(A212), "", IFERROR(VLOOKUP(A212, STOCKS!A:W, 10, FALSE), ""))</f>
        <v>43671</v>
      </c>
      <c r="L212" s="172">
        <f>IF(ISBLANK(A212), "", IFERROR(VLOOKUP(A212, STOCKS!A:W, 11, FALSE), ""))</f>
        <v>6.2</v>
      </c>
      <c r="M212" s="172">
        <f>IF(ISBLANK(A212), "", IFERROR(VLOOKUP(A212, STOCKS!A:W, 12, FALSE), ""))</f>
        <v>67.68</v>
      </c>
      <c r="N212" s="172">
        <f>IF(ISBLANK(A212), "", IFERROR(VLOOKUP(A212, STOCKS!A:W, 13, FALSE), ""))</f>
        <v>64.1</v>
      </c>
      <c r="O212" s="172">
        <f>IF(ISBLANK(A212), "", IFERROR(VLOOKUP(A212, STOCKS!A:W, 14, FALSE), ""))</f>
        <v>60.75</v>
      </c>
      <c r="P212" s="172">
        <f>IF(ISBLANK(A212), "", IFERROR(VLOOKUP(A212, STOCKS!A:W, 15, FALSE), ""))</f>
        <v>1734</v>
      </c>
      <c r="Q212" s="172" t="str">
        <f>IF(ISBLANK(A212), "", IFERROR(VLOOKUP(A212, STOCKS!A:W, 16, FALSE), ""))</f>
        <v>'+++-+</v>
      </c>
      <c r="R212" s="172">
        <f>IF(ISBLANK(A212), "", IFERROR(VLOOKUP(A212, STOCKS!A:W, 17, FALSE), ""))</f>
        <v>-3</v>
      </c>
      <c r="S212" s="172">
        <f>IF(ISBLANK(A212), "", IFERROR(VLOOKUP(A212, STOCKS!A:W, 18, FALSE), ""))</f>
        <v>360</v>
      </c>
      <c r="T212" s="172">
        <f>IF(ISBLANK(A212), "", IFERROR(VLOOKUP(A212, STOCKS!A:W, 19, FALSE), ""))</f>
        <v>22866</v>
      </c>
      <c r="U212" s="172">
        <f>IF(ISBLANK(A212), "", IFERROR(VLOOKUP(A212, STOCKS!A:W, 20, FALSE), ""))</f>
        <v>52.36</v>
      </c>
      <c r="V212" s="178">
        <f>IF(ISBLANK(A212), "", IFERROR(VLOOKUP(A212, STOCKS!A:W, 21, FALSE), ""))</f>
        <v>46132</v>
      </c>
      <c r="W212" s="174" t="str">
        <f>IF(ISBLANK(A212), "", IFERROR(VLOOKUP(A212, STOCKS!A:W, 22, FALSE), ""))</f>
        <v/>
      </c>
      <c r="X212" s="175"/>
      <c r="Y212" s="175"/>
      <c r="Z212" s="175"/>
      <c r="AA212" s="175"/>
      <c r="AB212" s="143"/>
    </row>
    <row r="213">
      <c r="A213" s="176" t="s">
        <v>4644</v>
      </c>
      <c r="B213" s="177"/>
      <c r="C213" s="177"/>
      <c r="D213" s="177"/>
      <c r="E213" s="177"/>
      <c r="F213" s="177"/>
      <c r="G213" s="177"/>
      <c r="H213" s="177"/>
      <c r="I213" s="177"/>
      <c r="J213" s="177"/>
      <c r="K213" s="177"/>
      <c r="L213" s="177"/>
      <c r="M213" s="177"/>
      <c r="N213" s="177"/>
      <c r="O213" s="177"/>
      <c r="P213" s="177"/>
      <c r="Q213" s="177"/>
      <c r="R213" s="177"/>
      <c r="S213" s="177"/>
      <c r="T213" s="177"/>
      <c r="U213" s="177"/>
      <c r="V213" s="177"/>
      <c r="W213" s="177"/>
      <c r="X213" s="177"/>
      <c r="Y213" s="177"/>
      <c r="Z213" s="177"/>
      <c r="AA213" s="177"/>
      <c r="AB213" s="177"/>
    </row>
    <row r="214" outlineLevel="1">
      <c r="A214" s="140" t="s">
        <v>2408</v>
      </c>
      <c r="B214" s="172" t="str">
        <f>IF(ISBLANK(A214), "", IFERROR(VLOOKUP(A214, STOCKS!A:W, 2, FALSE), ""))</f>
        <v>金寶</v>
      </c>
      <c r="C214" s="172" t="str">
        <f>IF(ISBLANK(A214), "", IFERROR(VLOOKUP(A214, STOCKS!A:W, 3, FALSE), ""))</f>
        <v>其他電子業</v>
      </c>
      <c r="D214" s="172" t="str">
        <f>IF(ISBLANK(A214), "", IFERROR(VLOOKUP(A214, category!A:C, 3, FALSE), ""))</f>
        <v>低軌衛星</v>
      </c>
      <c r="E214" s="172">
        <f>IF(ISBLANK(A214), "", IFERROR(VLOOKUP(A214, STOCKS!A:W, 4, FALSE), ""))</f>
        <v>24.7</v>
      </c>
      <c r="F214" s="172">
        <f>IF(ISBLANK(A214), "", IFERROR(VLOOKUP(A214, STOCKS!A:W, 5, FALSE), ""))</f>
        <v>0.15</v>
      </c>
      <c r="G214" s="172">
        <f>IF(ISBLANK(A214), "", IFERROR(VLOOKUP(A214, STOCKS!A:W, 6, FALSE), ""))</f>
        <v>0.61</v>
      </c>
      <c r="H214" s="172" t="str">
        <f>IF(ISBLANK(A214), "", IFERROR(VLOOKUP(A214, STOCKS!A:W, 7, FALSE), ""))</f>
        <v>'+++-+</v>
      </c>
      <c r="I214" s="172">
        <f>IF(ISBLANK(A214), "", IFERROR(VLOOKUP(A214, STOCKS!A:W, 8, FALSE), ""))</f>
        <v>11.3</v>
      </c>
      <c r="J214" s="172">
        <f>IF(ISBLANK(A214), "", IFERROR(VLOOKUP(A214, STOCKS!A:W, 9, FALSE), ""))</f>
        <v>1</v>
      </c>
      <c r="K214" s="172">
        <f>IF(ISBLANK(A214), "", IFERROR(VLOOKUP(A214, STOCKS!A:W, 10, FALSE), ""))</f>
        <v>48584</v>
      </c>
      <c r="L214" s="172">
        <f>IF(ISBLANK(A214), "", IFERROR(VLOOKUP(A214, STOCKS!A:W, 11, FALSE), ""))</f>
        <v>3.23</v>
      </c>
      <c r="M214" s="172">
        <f>IF(ISBLANK(A214), "", IFERROR(VLOOKUP(A214, STOCKS!A:W, 12, FALSE), ""))</f>
        <v>24.21</v>
      </c>
      <c r="N214" s="172">
        <f>IF(ISBLANK(A214), "", IFERROR(VLOOKUP(A214, STOCKS!A:W, 13, FALSE), ""))</f>
        <v>23.26</v>
      </c>
      <c r="O214" s="172">
        <f>IF(ISBLANK(A214), "", IFERROR(VLOOKUP(A214, STOCKS!A:W, 14, FALSE), ""))</f>
        <v>22.91</v>
      </c>
      <c r="P214" s="172">
        <f>IF(ISBLANK(A214), "", IFERROR(VLOOKUP(A214, STOCKS!A:W, 15, FALSE), ""))</f>
        <v>1302</v>
      </c>
      <c r="Q214" s="172" t="str">
        <f>IF(ISBLANK(A214), "", IFERROR(VLOOKUP(A214, STOCKS!A:W, 16, FALSE), ""))</f>
        <v>'+---+</v>
      </c>
      <c r="R214" s="172">
        <f>IF(ISBLANK(A214), "", IFERROR(VLOOKUP(A214, STOCKS!A:W, 17, FALSE), ""))</f>
        <v>-1490</v>
      </c>
      <c r="S214" s="172">
        <f>IF(ISBLANK(A214), "", IFERROR(VLOOKUP(A214, STOCKS!A:W, 18, FALSE), ""))</f>
        <v>66</v>
      </c>
      <c r="T214" s="172">
        <f>IF(ISBLANK(A214), "", IFERROR(VLOOKUP(A214, STOCKS!A:W, 19, FALSE), ""))</f>
        <v>19351</v>
      </c>
      <c r="U214" s="172">
        <f>IF(ISBLANK(A214), "", IFERROR(VLOOKUP(A214, STOCKS!A:W, 20, FALSE), ""))</f>
        <v>39.83</v>
      </c>
      <c r="V214" s="178">
        <f>IF(ISBLANK(A214), "", IFERROR(VLOOKUP(A214, STOCKS!A:W, 21, FALSE), ""))</f>
        <v>46132</v>
      </c>
      <c r="W214" s="174" t="str">
        <f>IF(ISBLANK(A214), "", IFERROR(VLOOKUP(A214, STOCKS!A:W, 22, FALSE), ""))</f>
        <v/>
      </c>
      <c r="X214" s="175"/>
      <c r="Y214" s="175"/>
      <c r="Z214" s="175"/>
      <c r="AA214" s="175"/>
      <c r="AB214" s="143"/>
    </row>
    <row r="215" outlineLevel="1">
      <c r="A215" s="140" t="s">
        <v>3459</v>
      </c>
      <c r="B215" s="172" t="str">
        <f>IF(ISBLANK(A215), "", IFERROR(VLOOKUP(A215, STOCKS!A:W, 2, FALSE), ""))</f>
        <v>華通</v>
      </c>
      <c r="C215" s="172" t="str">
        <f>IF(ISBLANK(A215), "", IFERROR(VLOOKUP(A215, STOCKS!A:W, 3, FALSE), ""))</f>
        <v>電子零組件業</v>
      </c>
      <c r="D215" s="172" t="str">
        <f>IF(ISBLANK(A215), "", IFERROR(VLOOKUP(A215, category!A:C, 3, FALSE), ""))</f>
        <v>PCB/低軌衛星</v>
      </c>
      <c r="E215" s="172">
        <f>IF(ISBLANK(A215), "", IFERROR(VLOOKUP(A215, STOCKS!A:W, 4, FALSE), ""))</f>
        <v>250.5</v>
      </c>
      <c r="F215" s="172">
        <f>IF(ISBLANK(A215), "", IFERROR(VLOOKUP(A215, STOCKS!A:W, 5, FALSE), ""))</f>
        <v>-11</v>
      </c>
      <c r="G215" s="172">
        <f>IF(ISBLANK(A215), "", IFERROR(VLOOKUP(A215, STOCKS!A:W, 6, FALSE), ""))</f>
        <v>-4.21</v>
      </c>
      <c r="H215" s="172" t="str">
        <f>IF(ISBLANK(A215), "", IFERROR(VLOOKUP(A215, STOCKS!A:W, 7, FALSE), ""))</f>
        <v>'-+-+-</v>
      </c>
      <c r="I215" s="172">
        <f>IF(ISBLANK(A215), "", IFERROR(VLOOKUP(A215, STOCKS!A:W, 8, FALSE), ""))</f>
        <v>-10.34</v>
      </c>
      <c r="J215" s="172">
        <f>IF(ISBLANK(A215), "", IFERROR(VLOOKUP(A215, STOCKS!A:W, 9, FALSE), ""))</f>
        <v>2</v>
      </c>
      <c r="K215" s="172">
        <f>IF(ISBLANK(A215), "", IFERROR(VLOOKUP(A215, STOCKS!A:W, 10, FALSE), ""))</f>
        <v>72814</v>
      </c>
      <c r="L215" s="172">
        <f>IF(ISBLANK(A215), "", IFERROR(VLOOKUP(A215, STOCKS!A:W, 11, FALSE), ""))</f>
        <v>6.11</v>
      </c>
      <c r="M215" s="172">
        <f>IF(ISBLANK(A215), "", IFERROR(VLOOKUP(A215, STOCKS!A:W, 12, FALSE), ""))</f>
        <v>258.5</v>
      </c>
      <c r="N215" s="172">
        <f>IF(ISBLANK(A215), "", IFERROR(VLOOKUP(A215, STOCKS!A:W, 13, FALSE), ""))</f>
        <v>268.8</v>
      </c>
      <c r="O215" s="172">
        <f>IF(ISBLANK(A215), "", IFERROR(VLOOKUP(A215, STOCKS!A:W, 14, FALSE), ""))</f>
        <v>255.9</v>
      </c>
      <c r="P215" s="172">
        <f>IF(ISBLANK(A215), "", IFERROR(VLOOKUP(A215, STOCKS!A:W, 15, FALSE), ""))</f>
        <v>-4848</v>
      </c>
      <c r="Q215" s="172" t="str">
        <f>IF(ISBLANK(A215), "", IFERROR(VLOOKUP(A215, STOCKS!A:W, 16, FALSE), ""))</f>
        <v>'-+---</v>
      </c>
      <c r="R215" s="172">
        <f>IF(ISBLANK(A215), "", IFERROR(VLOOKUP(A215, STOCKS!A:W, 17, FALSE), ""))</f>
        <v>-4561</v>
      </c>
      <c r="S215" s="172">
        <f>IF(ISBLANK(A215), "", IFERROR(VLOOKUP(A215, STOCKS!A:W, 18, FALSE), ""))</f>
        <v>-528</v>
      </c>
      <c r="T215" s="172">
        <f>IF(ISBLANK(A215), "", IFERROR(VLOOKUP(A215, STOCKS!A:W, 19, FALSE), ""))</f>
        <v>32150</v>
      </c>
      <c r="U215" s="172">
        <f>IF(ISBLANK(A215), "", IFERROR(VLOOKUP(A215, STOCKS!A:W, 20, FALSE), ""))</f>
        <v>44.15</v>
      </c>
      <c r="V215" s="178">
        <f>IF(ISBLANK(A215), "", IFERROR(VLOOKUP(A215, STOCKS!A:W, 21, FALSE), ""))</f>
        <v>46132</v>
      </c>
      <c r="W215" s="174" t="str">
        <f>IF(ISBLANK(A215), "", IFERROR(VLOOKUP(A215, STOCKS!A:W, 22, FALSE), ""))</f>
        <v/>
      </c>
      <c r="X215" s="175"/>
      <c r="Y215" s="175"/>
      <c r="Z215" s="175"/>
      <c r="AA215" s="175"/>
      <c r="AB215" s="143"/>
    </row>
    <row r="216" outlineLevel="1">
      <c r="A216" s="140" t="s">
        <v>2649</v>
      </c>
      <c r="B216" s="172" t="str">
        <f>IF(ISBLANK(A216), "", IFERROR(VLOOKUP(A216, STOCKS!A:W, 2, FALSE), ""))</f>
        <v>敬鵬</v>
      </c>
      <c r="C216" s="172" t="str">
        <f>IF(ISBLANK(A216), "", IFERROR(VLOOKUP(A216, STOCKS!A:W, 3, FALSE), ""))</f>
        <v>電子零組件業</v>
      </c>
      <c r="D216" s="172" t="str">
        <f>IF(ISBLANK(A216), "", IFERROR(VLOOKUP(A216, category!A:C, 3, FALSE), ""))</f>
        <v>PCB/低軌衛星</v>
      </c>
      <c r="E216" s="172">
        <f>IF(ISBLANK(A216), "", IFERROR(VLOOKUP(A216, STOCKS!A:W, 4, FALSE), ""))</f>
        <v>51</v>
      </c>
      <c r="F216" s="172">
        <f>IF(ISBLANK(A216), "", IFERROR(VLOOKUP(A216, STOCKS!A:W, 5, FALSE), ""))</f>
        <v>-1.1</v>
      </c>
      <c r="G216" s="172">
        <f>IF(ISBLANK(A216), "", IFERROR(VLOOKUP(A216, STOCKS!A:W, 6, FALSE), ""))</f>
        <v>-2.11</v>
      </c>
      <c r="H216" s="172" t="str">
        <f>IF(ISBLANK(A216), "", IFERROR(VLOOKUP(A216, STOCKS!A:W, 7, FALSE), ""))</f>
        <v>'--++-</v>
      </c>
      <c r="I216" s="172">
        <f>IF(ISBLANK(A216), "", IFERROR(VLOOKUP(A216, STOCKS!A:W, 8, FALSE), ""))</f>
        <v>-3.04</v>
      </c>
      <c r="J216" s="172">
        <f>IF(ISBLANK(A216), "", IFERROR(VLOOKUP(A216, STOCKS!A:W, 9, FALSE), ""))</f>
        <v>1</v>
      </c>
      <c r="K216" s="172">
        <f>IF(ISBLANK(A216), "", IFERROR(VLOOKUP(A216, STOCKS!A:W, 10, FALSE), ""))</f>
        <v>15204</v>
      </c>
      <c r="L216" s="172">
        <f>IF(ISBLANK(A216), "", IFERROR(VLOOKUP(A216, STOCKS!A:W, 11, FALSE), ""))</f>
        <v>3.82</v>
      </c>
      <c r="M216" s="172">
        <f>IF(ISBLANK(A216), "", IFERROR(VLOOKUP(A216, STOCKS!A:W, 12, FALSE), ""))</f>
        <v>51.6</v>
      </c>
      <c r="N216" s="172">
        <f>IF(ISBLANK(A216), "", IFERROR(VLOOKUP(A216, STOCKS!A:W, 13, FALSE), ""))</f>
        <v>51.98</v>
      </c>
      <c r="O216" s="172">
        <f>IF(ISBLANK(A216), "", IFERROR(VLOOKUP(A216, STOCKS!A:W, 14, FALSE), ""))</f>
        <v>50.14</v>
      </c>
      <c r="P216" s="172">
        <f>IF(ISBLANK(A216), "", IFERROR(VLOOKUP(A216, STOCKS!A:W, 15, FALSE), ""))</f>
        <v>-2297</v>
      </c>
      <c r="Q216" s="172" t="str">
        <f>IF(ISBLANK(A216), "", IFERROR(VLOOKUP(A216, STOCKS!A:W, 16, FALSE), ""))</f>
        <v>'++++-</v>
      </c>
      <c r="R216" s="172">
        <f>IF(ISBLANK(A216), "", IFERROR(VLOOKUP(A216, STOCKS!A:W, 17, FALSE), ""))</f>
        <v>139</v>
      </c>
      <c r="S216" s="172">
        <f>IF(ISBLANK(A216), "", IFERROR(VLOOKUP(A216, STOCKS!A:W, 18, FALSE), ""))</f>
        <v>86</v>
      </c>
      <c r="T216" s="172">
        <f>IF(ISBLANK(A216), "", IFERROR(VLOOKUP(A216, STOCKS!A:W, 19, FALSE), ""))</f>
        <v>3422</v>
      </c>
      <c r="U216" s="172">
        <f>IF(ISBLANK(A216), "", IFERROR(VLOOKUP(A216, STOCKS!A:W, 20, FALSE), ""))</f>
        <v>22.51</v>
      </c>
      <c r="V216" s="178">
        <f>IF(ISBLANK(A216), "", IFERROR(VLOOKUP(A216, STOCKS!A:W, 21, FALSE), ""))</f>
        <v>46132</v>
      </c>
      <c r="W216" s="174" t="str">
        <f>IF(ISBLANK(A216), "", IFERROR(VLOOKUP(A216, STOCKS!A:W, 22, FALSE), ""))</f>
        <v/>
      </c>
      <c r="X216" s="175"/>
      <c r="Y216" s="175"/>
      <c r="Z216" s="175"/>
      <c r="AA216" s="175"/>
      <c r="AB216" s="143"/>
    </row>
    <row r="217" outlineLevel="1">
      <c r="A217" s="140" t="s">
        <v>571</v>
      </c>
      <c r="B217" s="172" t="str">
        <f>IF(ISBLANK(A217), "", IFERROR(VLOOKUP(A217, STOCKS!A:W, 2, FALSE), ""))</f>
        <v>燿華</v>
      </c>
      <c r="C217" s="172" t="str">
        <f>IF(ISBLANK(A217), "", IFERROR(VLOOKUP(A217, STOCKS!A:W, 3, FALSE), ""))</f>
        <v>電子零組件業</v>
      </c>
      <c r="D217" s="172" t="str">
        <f>IF(ISBLANK(A217), "", IFERROR(VLOOKUP(A217, category!A:C, 3, FALSE), ""))</f>
        <v>PCB/低軌衛星</v>
      </c>
      <c r="E217" s="172">
        <f>IF(ISBLANK(A217), "", IFERROR(VLOOKUP(A217, STOCKS!A:W, 4, FALSE), ""))</f>
        <v>65.6</v>
      </c>
      <c r="F217" s="172">
        <f>IF(ISBLANK(A217), "", IFERROR(VLOOKUP(A217, STOCKS!A:W, 5, FALSE), ""))</f>
        <v>-2.9</v>
      </c>
      <c r="G217" s="172">
        <f>IF(ISBLANK(A217), "", IFERROR(VLOOKUP(A217, STOCKS!A:W, 6, FALSE), ""))</f>
        <v>-4.23</v>
      </c>
      <c r="H217" s="172" t="str">
        <f>IF(ISBLANK(A217), "", IFERROR(VLOOKUP(A217, STOCKS!A:W, 7, FALSE), ""))</f>
        <v>'-+---</v>
      </c>
      <c r="I217" s="172">
        <f>IF(ISBLANK(A217), "", IFERROR(VLOOKUP(A217, STOCKS!A:W, 8, FALSE), ""))</f>
        <v>-11.85</v>
      </c>
      <c r="J217" s="172">
        <f>IF(ISBLANK(A217), "", IFERROR(VLOOKUP(A217, STOCKS!A:W, 9, FALSE), ""))</f>
        <v>1</v>
      </c>
      <c r="K217" s="172">
        <f>IF(ISBLANK(A217), "", IFERROR(VLOOKUP(A217, STOCKS!A:W, 10, FALSE), ""))</f>
        <v>61759</v>
      </c>
      <c r="L217" s="172">
        <f>IF(ISBLANK(A217), "", IFERROR(VLOOKUP(A217, STOCKS!A:W, 11, FALSE), ""))</f>
        <v>8.74</v>
      </c>
      <c r="M217" s="172">
        <f>IF(ISBLANK(A217), "", IFERROR(VLOOKUP(A217, STOCKS!A:W, 12, FALSE), ""))</f>
        <v>69.72</v>
      </c>
      <c r="N217" s="172">
        <f>IF(ISBLANK(A217), "", IFERROR(VLOOKUP(A217, STOCKS!A:W, 13, FALSE), ""))</f>
        <v>72.11</v>
      </c>
      <c r="O217" s="172">
        <f>IF(ISBLANK(A217), "", IFERROR(VLOOKUP(A217, STOCKS!A:W, 14, FALSE), ""))</f>
        <v>72.91</v>
      </c>
      <c r="P217" s="172">
        <f>IF(ISBLANK(A217), "", IFERROR(VLOOKUP(A217, STOCKS!A:W, 15, FALSE), ""))</f>
        <v>6083</v>
      </c>
      <c r="Q217" s="172" t="str">
        <f>IF(ISBLANK(A217), "", IFERROR(VLOOKUP(A217, STOCKS!A:W, 16, FALSE), ""))</f>
        <v>'-+--+</v>
      </c>
      <c r="R217" s="172">
        <f>IF(ISBLANK(A217), "", IFERROR(VLOOKUP(A217, STOCKS!A:W, 17, FALSE), ""))</f>
        <v>-431</v>
      </c>
      <c r="S217" s="172">
        <f>IF(ISBLANK(A217), "", IFERROR(VLOOKUP(A217, STOCKS!A:W, 18, FALSE), ""))</f>
        <v>-808</v>
      </c>
      <c r="T217" s="172">
        <f>IF(ISBLANK(A217), "", IFERROR(VLOOKUP(A217, STOCKS!A:W, 19, FALSE), ""))</f>
        <v>24374</v>
      </c>
      <c r="U217" s="172">
        <f>IF(ISBLANK(A217), "", IFERROR(VLOOKUP(A217, STOCKS!A:W, 20, FALSE), ""))</f>
        <v>39.47</v>
      </c>
      <c r="V217" s="178">
        <f>IF(ISBLANK(A217), "", IFERROR(VLOOKUP(A217, STOCKS!A:W, 21, FALSE), ""))</f>
        <v>46132</v>
      </c>
      <c r="W217" s="174" t="str">
        <f>IF(ISBLANK(A217), "", IFERROR(VLOOKUP(A217, STOCKS!A:W, 22, FALSE), ""))</f>
        <v/>
      </c>
      <c r="X217" s="175"/>
      <c r="Y217" s="175"/>
      <c r="Z217" s="175"/>
      <c r="AA217" s="175"/>
      <c r="AB217" s="143"/>
    </row>
    <row r="218" outlineLevel="1">
      <c r="A218" s="140" t="s">
        <v>1197</v>
      </c>
      <c r="B218" s="172" t="str">
        <f>IF(ISBLANK(A218), "", IFERROR(VLOOKUP(A218, STOCKS!A:W, 2, FALSE), ""))</f>
        <v>金像電</v>
      </c>
      <c r="C218" s="172" t="str">
        <f>IF(ISBLANK(A218), "", IFERROR(VLOOKUP(A218, STOCKS!A:W, 3, FALSE), ""))</f>
        <v>電子零組件業</v>
      </c>
      <c r="D218" s="172" t="str">
        <f>IF(ISBLANK(A218), "", IFERROR(VLOOKUP(A218, category!A:C, 3, FALSE), ""))</f>
        <v>PCB/低軌衛星</v>
      </c>
      <c r="E218" s="172">
        <f>IF(ISBLANK(A218), "", IFERROR(VLOOKUP(A218, STOCKS!A:W, 4, FALSE), ""))</f>
        <v>1210</v>
      </c>
      <c r="F218" s="172">
        <f>IF(ISBLANK(A218), "", IFERROR(VLOOKUP(A218, STOCKS!A:W, 5, FALSE), ""))</f>
        <v>35</v>
      </c>
      <c r="G218" s="172">
        <f>IF(ISBLANK(A218), "", IFERROR(VLOOKUP(A218, STOCKS!A:W, 6, FALSE), ""))</f>
        <v>2.98</v>
      </c>
      <c r="H218" s="172" t="str">
        <f>IF(ISBLANK(A218), "", IFERROR(VLOOKUP(A218, STOCKS!A:W, 7, FALSE), ""))</f>
        <v>'++-++</v>
      </c>
      <c r="I218" s="172">
        <f>IF(ISBLANK(A218), "", IFERROR(VLOOKUP(A218, STOCKS!A:W, 8, FALSE), ""))</f>
        <v>14.14</v>
      </c>
      <c r="J218" s="172">
        <f>IF(ISBLANK(A218), "", IFERROR(VLOOKUP(A218, STOCKS!A:W, 9, FALSE), ""))</f>
        <v>2</v>
      </c>
      <c r="K218" s="172">
        <f>IF(ISBLANK(A218), "", IFERROR(VLOOKUP(A218, STOCKS!A:W, 10, FALSE), ""))</f>
        <v>5889</v>
      </c>
      <c r="L218" s="172">
        <f>IF(ISBLANK(A218), "", IFERROR(VLOOKUP(A218, STOCKS!A:W, 11, FALSE), ""))</f>
        <v>1.14</v>
      </c>
      <c r="M218" s="172">
        <f>IF(ISBLANK(A218), "", IFERROR(VLOOKUP(A218, STOCKS!A:W, 12, FALSE), ""))</f>
        <v>1173</v>
      </c>
      <c r="N218" s="172">
        <f>IF(ISBLANK(A218), "", IFERROR(VLOOKUP(A218, STOCKS!A:W, 13, FALSE), ""))</f>
        <v>1103</v>
      </c>
      <c r="O218" s="172">
        <f>IF(ISBLANK(A218), "", IFERROR(VLOOKUP(A218, STOCKS!A:W, 14, FALSE), ""))</f>
        <v>1012.05</v>
      </c>
      <c r="P218" s="172">
        <f>IF(ISBLANK(A218), "", IFERROR(VLOOKUP(A218, STOCKS!A:W, 15, FALSE), ""))</f>
        <v>-169</v>
      </c>
      <c r="Q218" s="172" t="str">
        <f>IF(ISBLANK(A218), "", IFERROR(VLOOKUP(A218, STOCKS!A:W, 16, FALSE), ""))</f>
        <v>'++---</v>
      </c>
      <c r="R218" s="172">
        <f>IF(ISBLANK(A218), "", IFERROR(VLOOKUP(A218, STOCKS!A:W, 17, FALSE), ""))</f>
        <v>275</v>
      </c>
      <c r="S218" s="172">
        <f>IF(ISBLANK(A218), "", IFERROR(VLOOKUP(A218, STOCKS!A:W, 18, FALSE), ""))</f>
        <v>-61</v>
      </c>
      <c r="T218" s="172">
        <f>IF(ISBLANK(A218), "", IFERROR(VLOOKUP(A218, STOCKS!A:W, 19, FALSE), ""))</f>
        <v>3316</v>
      </c>
      <c r="U218" s="172">
        <f>IF(ISBLANK(A218), "", IFERROR(VLOOKUP(A218, STOCKS!A:W, 20, FALSE), ""))</f>
        <v>56.31</v>
      </c>
      <c r="V218" s="178">
        <f>IF(ISBLANK(A218), "", IFERROR(VLOOKUP(A218, STOCKS!A:W, 21, FALSE), ""))</f>
        <v>46132</v>
      </c>
      <c r="W218" s="174" t="str">
        <f>IF(ISBLANK(A218), "", IFERROR(VLOOKUP(A218, STOCKS!A:W, 22, FALSE), ""))</f>
        <v/>
      </c>
      <c r="X218" s="175"/>
      <c r="Y218" s="175"/>
      <c r="Z218" s="175"/>
      <c r="AA218" s="175"/>
      <c r="AB218" s="143"/>
    </row>
    <row r="219" outlineLevel="1">
      <c r="A219" s="140" t="s">
        <v>3501</v>
      </c>
      <c r="B219" s="172" t="str">
        <f>IF(ISBLANK(A219), "", IFERROR(VLOOKUP(A219, STOCKS!A:W, 2, FALSE), ""))</f>
        <v>台光電</v>
      </c>
      <c r="C219" s="172" t="str">
        <f>IF(ISBLANK(A219), "", IFERROR(VLOOKUP(A219, STOCKS!A:W, 3, FALSE), ""))</f>
        <v>電子零組件業</v>
      </c>
      <c r="D219" s="172" t="str">
        <f>IF(ISBLANK(A219), "", IFERROR(VLOOKUP(A219, category!A:C, 3, FALSE), ""))</f>
        <v>PCB/低軌衛星</v>
      </c>
      <c r="E219" s="172">
        <f>IF(ISBLANK(A219), "", IFERROR(VLOOKUP(A219, STOCKS!A:W, 4, FALSE), ""))</f>
        <v>3850</v>
      </c>
      <c r="F219" s="172">
        <f>IF(ISBLANK(A219), "", IFERROR(VLOOKUP(A219, STOCKS!A:W, 5, FALSE), ""))</f>
        <v>50</v>
      </c>
      <c r="G219" s="172">
        <f>IF(ISBLANK(A219), "", IFERROR(VLOOKUP(A219, STOCKS!A:W, 6, FALSE), ""))</f>
        <v>1.32</v>
      </c>
      <c r="H219" s="172" t="str">
        <f>IF(ISBLANK(A219), "", IFERROR(VLOOKUP(A219, STOCKS!A:W, 7, FALSE), ""))</f>
        <v>'+++-+</v>
      </c>
      <c r="I219" s="172">
        <f>IF(ISBLANK(A219), "", IFERROR(VLOOKUP(A219, STOCKS!A:W, 8, FALSE), ""))</f>
        <v>15.18</v>
      </c>
      <c r="J219" s="172">
        <f>IF(ISBLANK(A219), "", IFERROR(VLOOKUP(A219, STOCKS!A:W, 9, FALSE), ""))</f>
        <v>2</v>
      </c>
      <c r="K219" s="172">
        <f>IF(ISBLANK(A219), "", IFERROR(VLOOKUP(A219, STOCKS!A:W, 10, FALSE), ""))</f>
        <v>3606</v>
      </c>
      <c r="L219" s="172">
        <f>IF(ISBLANK(A219), "", IFERROR(VLOOKUP(A219, STOCKS!A:W, 11, FALSE), ""))</f>
        <v>1.01</v>
      </c>
      <c r="M219" s="172">
        <f>IF(ISBLANK(A219), "", IFERROR(VLOOKUP(A219, STOCKS!A:W, 12, FALSE), ""))</f>
        <v>3780</v>
      </c>
      <c r="N219" s="172">
        <f>IF(ISBLANK(A219), "", IFERROR(VLOOKUP(A219, STOCKS!A:W, 13, FALSE), ""))</f>
        <v>3492</v>
      </c>
      <c r="O219" s="172">
        <f>IF(ISBLANK(A219), "", IFERROR(VLOOKUP(A219, STOCKS!A:W, 14, FALSE), ""))</f>
        <v>3147</v>
      </c>
      <c r="P219" s="172">
        <f>IF(ISBLANK(A219), "", IFERROR(VLOOKUP(A219, STOCKS!A:W, 15, FALSE), ""))</f>
        <v>-57</v>
      </c>
      <c r="Q219" s="172" t="str">
        <f>IF(ISBLANK(A219), "", IFERROR(VLOOKUP(A219, STOCKS!A:W, 16, FALSE), ""))</f>
        <v>'++---</v>
      </c>
      <c r="R219" s="172">
        <f>IF(ISBLANK(A219), "", IFERROR(VLOOKUP(A219, STOCKS!A:W, 17, FALSE), ""))</f>
        <v>22</v>
      </c>
      <c r="S219" s="172">
        <f>IF(ISBLANK(A219), "", IFERROR(VLOOKUP(A219, STOCKS!A:W, 18, FALSE), ""))</f>
        <v>-11</v>
      </c>
      <c r="T219" s="172">
        <f>IF(ISBLANK(A219), "", IFERROR(VLOOKUP(A219, STOCKS!A:W, 19, FALSE), ""))</f>
        <v>1796</v>
      </c>
      <c r="U219" s="172">
        <f>IF(ISBLANK(A219), "", IFERROR(VLOOKUP(A219, STOCKS!A:W, 20, FALSE), ""))</f>
        <v>49.81</v>
      </c>
      <c r="V219" s="178">
        <f>IF(ISBLANK(A219), "", IFERROR(VLOOKUP(A219, STOCKS!A:W, 21, FALSE), ""))</f>
        <v>46132</v>
      </c>
      <c r="W219" s="174" t="str">
        <f>IF(ISBLANK(A219), "", IFERROR(VLOOKUP(A219, STOCKS!A:W, 22, FALSE), ""))</f>
        <v/>
      </c>
      <c r="X219" s="175"/>
      <c r="Y219" s="175"/>
      <c r="Z219" s="175"/>
      <c r="AA219" s="175"/>
      <c r="AB219" s="143"/>
    </row>
    <row r="220" outlineLevel="1">
      <c r="A220" s="140" t="s">
        <v>3006</v>
      </c>
      <c r="B220" s="172" t="str">
        <f>IF(ISBLANK(A220), "", IFERROR(VLOOKUP(A220, STOCKS!A:W, 2, FALSE), ""))</f>
        <v>仲琦</v>
      </c>
      <c r="C220" s="172" t="str">
        <f>IF(ISBLANK(A220), "", IFERROR(VLOOKUP(A220, STOCKS!A:W, 3, FALSE), ""))</f>
        <v>通信網路業</v>
      </c>
      <c r="D220" s="172" t="str">
        <f>IF(ISBLANK(A220), "", IFERROR(VLOOKUP(A220, category!A:C, 3, FALSE), ""))</f>
        <v>低軌衛星</v>
      </c>
      <c r="E220" s="172">
        <f>IF(ISBLANK(A220), "", IFERROR(VLOOKUP(A220, STOCKS!A:W, 4, FALSE), ""))</f>
        <v>34.65</v>
      </c>
      <c r="F220" s="172">
        <f>IF(ISBLANK(A220), "", IFERROR(VLOOKUP(A220, STOCKS!A:W, 5, FALSE), ""))</f>
        <v>-2.15</v>
      </c>
      <c r="G220" s="172">
        <f>IF(ISBLANK(A220), "", IFERROR(VLOOKUP(A220, STOCKS!A:W, 6, FALSE), ""))</f>
        <v>-5.84</v>
      </c>
      <c r="H220" s="172" t="str">
        <f>IF(ISBLANK(A220), "", IFERROR(VLOOKUP(A220, STOCKS!A:W, 7, FALSE), ""))</f>
        <v>'-++--</v>
      </c>
      <c r="I220" s="172">
        <f>IF(ISBLANK(A220), "", IFERROR(VLOOKUP(A220, STOCKS!A:W, 8, FALSE), ""))</f>
        <v>-1.44</v>
      </c>
      <c r="J220" s="172">
        <f>IF(ISBLANK(A220), "", IFERROR(VLOOKUP(A220, STOCKS!A:W, 9, FALSE), ""))</f>
        <v>2</v>
      </c>
      <c r="K220" s="172">
        <f>IF(ISBLANK(A220), "", IFERROR(VLOOKUP(A220, STOCKS!A:W, 10, FALSE), ""))</f>
        <v>11471</v>
      </c>
      <c r="L220" s="172">
        <f>IF(ISBLANK(A220), "", IFERROR(VLOOKUP(A220, STOCKS!A:W, 11, FALSE), ""))</f>
        <v>3.57</v>
      </c>
      <c r="M220" s="172">
        <f>IF(ISBLANK(A220), "", IFERROR(VLOOKUP(A220, STOCKS!A:W, 12, FALSE), ""))</f>
        <v>35.71</v>
      </c>
      <c r="N220" s="172">
        <f>IF(ISBLANK(A220), "", IFERROR(VLOOKUP(A220, STOCKS!A:W, 13, FALSE), ""))</f>
        <v>35.73</v>
      </c>
      <c r="O220" s="172">
        <f>IF(ISBLANK(A220), "", IFERROR(VLOOKUP(A220, STOCKS!A:W, 14, FALSE), ""))</f>
        <v>34.02</v>
      </c>
      <c r="P220" s="172">
        <f>IF(ISBLANK(A220), "", IFERROR(VLOOKUP(A220, STOCKS!A:W, 15, FALSE), ""))</f>
        <v>-3142</v>
      </c>
      <c r="Q220" s="172" t="str">
        <f>IF(ISBLANK(A220), "", IFERROR(VLOOKUP(A220, STOCKS!A:W, 16, FALSE), ""))</f>
        <v>'+++--</v>
      </c>
      <c r="R220" s="172">
        <f>IF(ISBLANK(A220), "", IFERROR(VLOOKUP(A220, STOCKS!A:W, 17, FALSE), ""))</f>
        <v>62</v>
      </c>
      <c r="S220" s="172">
        <f>IF(ISBLANK(A220), "", IFERROR(VLOOKUP(A220, STOCKS!A:W, 18, FALSE), ""))</f>
        <v>-73</v>
      </c>
      <c r="T220" s="172">
        <f>IF(ISBLANK(A220), "", IFERROR(VLOOKUP(A220, STOCKS!A:W, 19, FALSE), ""))</f>
        <v>3972</v>
      </c>
      <c r="U220" s="172">
        <f>IF(ISBLANK(A220), "", IFERROR(VLOOKUP(A220, STOCKS!A:W, 20, FALSE), ""))</f>
        <v>34.63</v>
      </c>
      <c r="V220" s="178">
        <f>IF(ISBLANK(A220), "", IFERROR(VLOOKUP(A220, STOCKS!A:W, 21, FALSE), ""))</f>
        <v>46132</v>
      </c>
      <c r="W220" s="174" t="str">
        <f>IF(ISBLANK(A220), "", IFERROR(VLOOKUP(A220, STOCKS!A:W, 22, FALSE), ""))</f>
        <v/>
      </c>
      <c r="X220" s="175"/>
      <c r="Y220" s="175"/>
      <c r="Z220" s="175"/>
      <c r="AA220" s="175"/>
      <c r="AB220" s="143"/>
    </row>
    <row r="221" outlineLevel="1">
      <c r="A221" s="140" t="s">
        <v>2322</v>
      </c>
      <c r="B221" s="172" t="str">
        <f>IF(ISBLANK(A221), "", IFERROR(VLOOKUP(A221, STOCKS!A:W, 2, FALSE), ""))</f>
        <v>兆赫</v>
      </c>
      <c r="C221" s="172" t="str">
        <f>IF(ISBLANK(A221), "", IFERROR(VLOOKUP(A221, STOCKS!A:W, 3, FALSE), ""))</f>
        <v>通信網路業</v>
      </c>
      <c r="D221" s="172" t="str">
        <f>IF(ISBLANK(A221), "", IFERROR(VLOOKUP(A221, category!A:C, 3, FALSE), ""))</f>
        <v>低軌衛星</v>
      </c>
      <c r="E221" s="172">
        <f>IF(ISBLANK(A221), "", IFERROR(VLOOKUP(A221, STOCKS!A:W, 4, FALSE), ""))</f>
        <v>71</v>
      </c>
      <c r="F221" s="172">
        <f>IF(ISBLANK(A221), "", IFERROR(VLOOKUP(A221, STOCKS!A:W, 5, FALSE), ""))</f>
        <v>-6.7</v>
      </c>
      <c r="G221" s="172">
        <f>IF(ISBLANK(A221), "", IFERROR(VLOOKUP(A221, STOCKS!A:W, 6, FALSE), ""))</f>
        <v>-8.62</v>
      </c>
      <c r="H221" s="172" t="str">
        <f>IF(ISBLANK(A221), "", IFERROR(VLOOKUP(A221, STOCKS!A:W, 7, FALSE), ""))</f>
        <v>'-+---</v>
      </c>
      <c r="I221" s="172">
        <f>IF(ISBLANK(A221), "", IFERROR(VLOOKUP(A221, STOCKS!A:W, 8, FALSE), ""))</f>
        <v>-12.44</v>
      </c>
      <c r="J221" s="172">
        <f>IF(ISBLANK(A221), "", IFERROR(VLOOKUP(A221, STOCKS!A:W, 9, FALSE), ""))</f>
        <v>1</v>
      </c>
      <c r="K221" s="172">
        <f>IF(ISBLANK(A221), "", IFERROR(VLOOKUP(A221, STOCKS!A:W, 10, FALSE), ""))</f>
        <v>39738</v>
      </c>
      <c r="L221" s="172">
        <f>IF(ISBLANK(A221), "", IFERROR(VLOOKUP(A221, STOCKS!A:W, 11, FALSE), ""))</f>
        <v>12.51</v>
      </c>
      <c r="M221" s="172">
        <f>IF(ISBLANK(A221), "", IFERROR(VLOOKUP(A221, STOCKS!A:W, 12, FALSE), ""))</f>
        <v>77.2</v>
      </c>
      <c r="N221" s="172">
        <f>IF(ISBLANK(A221), "", IFERROR(VLOOKUP(A221, STOCKS!A:W, 13, FALSE), ""))</f>
        <v>75.63</v>
      </c>
      <c r="O221" s="172">
        <f>IF(ISBLANK(A221), "", IFERROR(VLOOKUP(A221, STOCKS!A:W, 14, FALSE), ""))</f>
        <v>77.09</v>
      </c>
      <c r="P221" s="172">
        <f>IF(ISBLANK(A221), "", IFERROR(VLOOKUP(A221, STOCKS!A:W, 15, FALSE), ""))</f>
        <v>390</v>
      </c>
      <c r="Q221" s="172" t="str">
        <f>IF(ISBLANK(A221), "", IFERROR(VLOOKUP(A221, STOCKS!A:W, 16, FALSE), ""))</f>
        <v>'-+--+</v>
      </c>
      <c r="R221" s="172">
        <f>IF(ISBLANK(A221), "", IFERROR(VLOOKUP(A221, STOCKS!A:W, 17, FALSE), ""))</f>
        <v>139</v>
      </c>
      <c r="S221" s="172">
        <f>IF(ISBLANK(A221), "", IFERROR(VLOOKUP(A221, STOCKS!A:W, 18, FALSE), ""))</f>
        <v>-601</v>
      </c>
      <c r="T221" s="172">
        <f>IF(ISBLANK(A221), "", IFERROR(VLOOKUP(A221, STOCKS!A:W, 19, FALSE), ""))</f>
        <v>16965</v>
      </c>
      <c r="U221" s="172">
        <f>IF(ISBLANK(A221), "", IFERROR(VLOOKUP(A221, STOCKS!A:W, 20, FALSE), ""))</f>
        <v>42.69</v>
      </c>
      <c r="V221" s="178">
        <f>IF(ISBLANK(A221), "", IFERROR(VLOOKUP(A221, STOCKS!A:W, 21, FALSE), ""))</f>
        <v>46132</v>
      </c>
      <c r="W221" s="174" t="str">
        <f>IF(ISBLANK(A221), "", IFERROR(VLOOKUP(A221, STOCKS!A:W, 22, FALSE), ""))</f>
        <v/>
      </c>
      <c r="X221" s="175"/>
      <c r="Y221" s="175"/>
      <c r="Z221" s="175"/>
      <c r="AA221" s="175"/>
      <c r="AB221" s="143"/>
    </row>
    <row r="222" outlineLevel="1">
      <c r="A222" s="140" t="s">
        <v>4459</v>
      </c>
      <c r="B222" s="172" t="str">
        <f>IF(ISBLANK(A222), "", IFERROR(VLOOKUP(A222, STOCKS!A:W, 2, FALSE), ""))</f>
        <v>奇鋐</v>
      </c>
      <c r="C222" s="172" t="str">
        <f>IF(ISBLANK(A222), "", IFERROR(VLOOKUP(A222, STOCKS!A:W, 3, FALSE), ""))</f>
        <v>電腦及週邊設備業</v>
      </c>
      <c r="D222" s="172" t="str">
        <f>IF(ISBLANK(A222), "", IFERROR(VLOOKUP(A222, category!A:C, 3, FALSE), ""))</f>
        <v>低軌衛星/散熱</v>
      </c>
      <c r="E222" s="172">
        <f>IF(ISBLANK(A222), "", IFERROR(VLOOKUP(A222, STOCKS!A:W, 4, FALSE), ""))</f>
        <v>2490</v>
      </c>
      <c r="F222" s="172">
        <f>IF(ISBLANK(A222), "", IFERROR(VLOOKUP(A222, STOCKS!A:W, 5, FALSE), ""))</f>
        <v>90</v>
      </c>
      <c r="G222" s="172">
        <f>IF(ISBLANK(A222), "", IFERROR(VLOOKUP(A222, STOCKS!A:W, 6, FALSE), ""))</f>
        <v>3.75</v>
      </c>
      <c r="H222" s="172" t="str">
        <f>IF(ISBLANK(A222), "", IFERROR(VLOOKUP(A222, STOCKS!A:W, 7, FALSE), ""))</f>
        <v>'+++-+</v>
      </c>
      <c r="I222" s="172">
        <f>IF(ISBLANK(A222), "", IFERROR(VLOOKUP(A222, STOCKS!A:W, 8, FALSE), ""))</f>
        <v>12.71</v>
      </c>
      <c r="J222" s="172">
        <f>IF(ISBLANK(A222), "", IFERROR(VLOOKUP(A222, STOCKS!A:W, 9, FALSE), ""))</f>
        <v>1</v>
      </c>
      <c r="K222" s="172">
        <f>IF(ISBLANK(A222), "", IFERROR(VLOOKUP(A222, STOCKS!A:W, 10, FALSE), ""))</f>
        <v>3547</v>
      </c>
      <c r="L222" s="172">
        <f>IF(ISBLANK(A222), "", IFERROR(VLOOKUP(A222, STOCKS!A:W, 11, FALSE), ""))</f>
        <v>0.9</v>
      </c>
      <c r="M222" s="172">
        <f>IF(ISBLANK(A222), "", IFERROR(VLOOKUP(A222, STOCKS!A:W, 12, FALSE), ""))</f>
        <v>2393</v>
      </c>
      <c r="N222" s="172">
        <f>IF(ISBLANK(A222), "", IFERROR(VLOOKUP(A222, STOCKS!A:W, 13, FALSE), ""))</f>
        <v>2292.5</v>
      </c>
      <c r="O222" s="172">
        <f>IF(ISBLANK(A222), "", IFERROR(VLOOKUP(A222, STOCKS!A:W, 14, FALSE), ""))</f>
        <v>2189.5</v>
      </c>
      <c r="P222" s="172">
        <f>IF(ISBLANK(A222), "", IFERROR(VLOOKUP(A222, STOCKS!A:W, 15, FALSE), ""))</f>
        <v>120</v>
      </c>
      <c r="Q222" s="172" t="str">
        <f>IF(ISBLANK(A222), "", IFERROR(VLOOKUP(A222, STOCKS!A:W, 16, FALSE), ""))</f>
        <v>'+---+</v>
      </c>
      <c r="R222" s="172">
        <f>IF(ISBLANK(A222), "", IFERROR(VLOOKUP(A222, STOCKS!A:W, 17, FALSE), ""))</f>
        <v>319</v>
      </c>
      <c r="S222" s="172">
        <f>IF(ISBLANK(A222), "", IFERROR(VLOOKUP(A222, STOCKS!A:W, 18, FALSE), ""))</f>
        <v>47</v>
      </c>
      <c r="T222" s="172">
        <f>IF(ISBLANK(A222), "", IFERROR(VLOOKUP(A222, STOCKS!A:W, 19, FALSE), ""))</f>
        <v>1302</v>
      </c>
      <c r="U222" s="172">
        <f>IF(ISBLANK(A222), "", IFERROR(VLOOKUP(A222, STOCKS!A:W, 20, FALSE), ""))</f>
        <v>36.71</v>
      </c>
      <c r="V222" s="178">
        <f>IF(ISBLANK(A222), "", IFERROR(VLOOKUP(A222, STOCKS!A:W, 21, FALSE), ""))</f>
        <v>46132</v>
      </c>
      <c r="W222" s="174" t="str">
        <f>IF(ISBLANK(A222), "", IFERROR(VLOOKUP(A222, STOCKS!A:W, 22, FALSE), ""))</f>
        <v/>
      </c>
      <c r="X222" s="175"/>
      <c r="Y222" s="175"/>
      <c r="Z222" s="175"/>
      <c r="AA222" s="175"/>
      <c r="AB222" s="143"/>
    </row>
    <row r="223" outlineLevel="1">
      <c r="A223" s="140" t="s">
        <v>926</v>
      </c>
      <c r="B223" s="172" t="str">
        <f>IF(ISBLANK(A223), "", IFERROR(VLOOKUP(A223, STOCKS!A:W, 2, FALSE), ""))</f>
        <v>穩懋</v>
      </c>
      <c r="C223" s="172" t="str">
        <f>IF(ISBLANK(A223), "", IFERROR(VLOOKUP(A223, STOCKS!A:W, 3, FALSE), ""))</f>
        <v>半導體業</v>
      </c>
      <c r="D223" s="172" t="str">
        <f>IF(ISBLANK(A223), "", IFERROR(VLOOKUP(A223, category!A:C, 3, FALSE), ""))</f>
        <v>低軌衛星</v>
      </c>
      <c r="E223" s="172">
        <f>IF(ISBLANK(A223), "", IFERROR(VLOOKUP(A223, STOCKS!A:W, 4, FALSE), ""))</f>
        <v>592</v>
      </c>
      <c r="F223" s="172">
        <f>IF(ISBLANK(A223), "", IFERROR(VLOOKUP(A223, STOCKS!A:W, 5, FALSE), ""))</f>
        <v>53</v>
      </c>
      <c r="G223" s="172">
        <f>IF(ISBLANK(A223), "", IFERROR(VLOOKUP(A223, STOCKS!A:W, 6, FALSE), ""))</f>
        <v>9.83</v>
      </c>
      <c r="H223" s="172" t="str">
        <f>IF(ISBLANK(A223), "", IFERROR(VLOOKUP(A223, STOCKS!A:W, 7, FALSE), ""))</f>
        <v>'--+++</v>
      </c>
      <c r="I223" s="172">
        <f>IF(ISBLANK(A223), "", IFERROR(VLOOKUP(A223, STOCKS!A:W, 8, FALSE), ""))</f>
        <v>27.05</v>
      </c>
      <c r="J223" s="172">
        <f>IF(ISBLANK(A223), "", IFERROR(VLOOKUP(A223, STOCKS!A:W, 9, FALSE), ""))</f>
        <v>4</v>
      </c>
      <c r="K223" s="172">
        <f>IF(ISBLANK(A223), "", IFERROR(VLOOKUP(A223, STOCKS!A:W, 10, FALSE), ""))</f>
        <v>41962</v>
      </c>
      <c r="L223" s="172">
        <f>IF(ISBLANK(A223), "", IFERROR(VLOOKUP(A223, STOCKS!A:W, 11, FALSE), ""))</f>
        <v>9.9</v>
      </c>
      <c r="M223" s="172">
        <f>IF(ISBLANK(A223), "", IFERROR(VLOOKUP(A223, STOCKS!A:W, 12, FALSE), ""))</f>
        <v>505</v>
      </c>
      <c r="N223" s="172">
        <f>IF(ISBLANK(A223), "", IFERROR(VLOOKUP(A223, STOCKS!A:W, 13, FALSE), ""))</f>
        <v>473</v>
      </c>
      <c r="O223" s="172">
        <f>IF(ISBLANK(A223), "", IFERROR(VLOOKUP(A223, STOCKS!A:W, 14, FALSE), ""))</f>
        <v>414.12</v>
      </c>
      <c r="P223" s="172">
        <f>IF(ISBLANK(A223), "", IFERROR(VLOOKUP(A223, STOCKS!A:W, 15, FALSE), ""))</f>
        <v>516</v>
      </c>
      <c r="Q223" s="172" t="str">
        <f>IF(ISBLANK(A223), "", IFERROR(VLOOKUP(A223, STOCKS!A:W, 16, FALSE), ""))</f>
        <v>'--+++</v>
      </c>
      <c r="R223" s="172">
        <f>IF(ISBLANK(A223), "", IFERROR(VLOOKUP(A223, STOCKS!A:W, 17, FALSE), ""))</f>
        <v>1495</v>
      </c>
      <c r="S223" s="172">
        <f>IF(ISBLANK(A223), "", IFERROR(VLOOKUP(A223, STOCKS!A:W, 18, FALSE), ""))</f>
        <v>162</v>
      </c>
      <c r="T223" s="172">
        <f>IF(ISBLANK(A223), "", IFERROR(VLOOKUP(A223, STOCKS!A:W, 19, FALSE), ""))</f>
        <v>24542</v>
      </c>
      <c r="U223" s="172">
        <f>IF(ISBLANK(A223), "", IFERROR(VLOOKUP(A223, STOCKS!A:W, 20, FALSE), ""))</f>
        <v>58.49</v>
      </c>
      <c r="V223" s="178">
        <f>IF(ISBLANK(A223), "", IFERROR(VLOOKUP(A223, STOCKS!A:W, 21, FALSE), ""))</f>
        <v>46132</v>
      </c>
      <c r="W223" s="174" t="str">
        <f>IF(ISBLANK(A223), "", IFERROR(VLOOKUP(A223, STOCKS!A:W, 22, FALSE), ""))</f>
        <v/>
      </c>
      <c r="X223" s="175"/>
      <c r="Y223" s="175"/>
      <c r="Z223" s="175"/>
      <c r="AA223" s="175"/>
      <c r="AB223" s="143"/>
    </row>
    <row r="224" outlineLevel="1">
      <c r="A224" s="140" t="s">
        <v>1547</v>
      </c>
      <c r="B224" s="172" t="str">
        <f>IF(ISBLANK(A224), "", IFERROR(VLOOKUP(A224, STOCKS!A:W, 2, FALSE), ""))</f>
        <v>耀登</v>
      </c>
      <c r="C224" s="172" t="str">
        <f>IF(ISBLANK(A224), "", IFERROR(VLOOKUP(A224, STOCKS!A:W, 3, FALSE), ""))</f>
        <v>通信網路業</v>
      </c>
      <c r="D224" s="172" t="str">
        <f>IF(ISBLANK(A224), "", IFERROR(VLOOKUP(A224, category!A:C, 3, FALSE), ""))</f>
        <v>低軌衛星</v>
      </c>
      <c r="E224" s="172">
        <f>IF(ISBLANK(A224), "", IFERROR(VLOOKUP(A224, STOCKS!A:W, 4, FALSE), ""))</f>
        <v>180</v>
      </c>
      <c r="F224" s="172">
        <f>IF(ISBLANK(A224), "", IFERROR(VLOOKUP(A224, STOCKS!A:W, 5, FALSE), ""))</f>
        <v>-4</v>
      </c>
      <c r="G224" s="172">
        <f>IF(ISBLANK(A224), "", IFERROR(VLOOKUP(A224, STOCKS!A:W, 6, FALSE), ""))</f>
        <v>-2.17</v>
      </c>
      <c r="H224" s="172" t="str">
        <f>IF(ISBLANK(A224), "", IFERROR(VLOOKUP(A224, STOCKS!A:W, 7, FALSE), ""))</f>
        <v>'---+-</v>
      </c>
      <c r="I224" s="172">
        <f>IF(ISBLANK(A224), "", IFERROR(VLOOKUP(A224, STOCKS!A:W, 8, FALSE), ""))</f>
        <v>1.28</v>
      </c>
      <c r="J224" s="172">
        <f>IF(ISBLANK(A224), "", IFERROR(VLOOKUP(A224, STOCKS!A:W, 9, FALSE), ""))</f>
        <v>0</v>
      </c>
      <c r="K224" s="172">
        <f>IF(ISBLANK(A224), "", IFERROR(VLOOKUP(A224, STOCKS!A:W, 10, FALSE), ""))</f>
        <v>2410</v>
      </c>
      <c r="L224" s="172">
        <f>IF(ISBLANK(A224), "", IFERROR(VLOOKUP(A224, STOCKS!A:W, 11, FALSE), ""))</f>
        <v>4.28</v>
      </c>
      <c r="M224" s="172">
        <f>IF(ISBLANK(A224), "", IFERROR(VLOOKUP(A224, STOCKS!A:W, 12, FALSE), ""))</f>
        <v>178.4</v>
      </c>
      <c r="N224" s="172">
        <f>IF(ISBLANK(A224), "", IFERROR(VLOOKUP(A224, STOCKS!A:W, 13, FALSE), ""))</f>
        <v>178.65</v>
      </c>
      <c r="O224" s="172">
        <f>IF(ISBLANK(A224), "", IFERROR(VLOOKUP(A224, STOCKS!A:W, 14, FALSE), ""))</f>
        <v>175.9</v>
      </c>
      <c r="P224" s="172">
        <f>IF(ISBLANK(A224), "", IFERROR(VLOOKUP(A224, STOCKS!A:W, 15, FALSE), ""))</f>
        <v>-581</v>
      </c>
      <c r="Q224" s="172" t="str">
        <f>IF(ISBLANK(A224), "", IFERROR(VLOOKUP(A224, STOCKS!A:W, 16, FALSE), ""))</f>
        <v>'--++-</v>
      </c>
      <c r="R224" s="172">
        <f>IF(ISBLANK(A224), "", IFERROR(VLOOKUP(A224, STOCKS!A:W, 17, FALSE), ""))</f>
        <v>0</v>
      </c>
      <c r="S224" s="172">
        <f>IF(ISBLANK(A224), "", IFERROR(VLOOKUP(A224, STOCKS!A:W, 18, FALSE), ""))</f>
        <v>1</v>
      </c>
      <c r="T224" s="172">
        <f>IF(ISBLANK(A224), "", IFERROR(VLOOKUP(A224, STOCKS!A:W, 19, FALSE), ""))</f>
        <v>621</v>
      </c>
      <c r="U224" s="172">
        <f>IF(ISBLANK(A224), "", IFERROR(VLOOKUP(A224, STOCKS!A:W, 20, FALSE), ""))</f>
        <v>25.77</v>
      </c>
      <c r="V224" s="178">
        <f>IF(ISBLANK(A224), "", IFERROR(VLOOKUP(A224, STOCKS!A:W, 21, FALSE), ""))</f>
        <v>46132</v>
      </c>
      <c r="W224" s="174" t="str">
        <f>IF(ISBLANK(A224), "", IFERROR(VLOOKUP(A224, STOCKS!A:W, 22, FALSE), ""))</f>
        <v/>
      </c>
      <c r="X224" s="175"/>
      <c r="Y224" s="175"/>
      <c r="Z224" s="175"/>
      <c r="AA224" s="175"/>
      <c r="AB224" s="143"/>
    </row>
    <row r="225" outlineLevel="1">
      <c r="A225" s="140" t="s">
        <v>4339</v>
      </c>
      <c r="B225" s="172" t="str">
        <f>IF(ISBLANK(A225), "", IFERROR(VLOOKUP(A225, STOCKS!A:W, 2, FALSE), ""))</f>
        <v>昇貿</v>
      </c>
      <c r="C225" s="172" t="str">
        <f>IF(ISBLANK(A225), "", IFERROR(VLOOKUP(A225, STOCKS!A:W, 3, FALSE), ""))</f>
        <v>其他電子業</v>
      </c>
      <c r="D225" s="172" t="str">
        <f>IF(ISBLANK(A225), "", IFERROR(VLOOKUP(A225, category!A:C, 3, FALSE), ""))</f>
        <v>特化/低軌衛星</v>
      </c>
      <c r="E225" s="172">
        <f>IF(ISBLANK(A225), "", IFERROR(VLOOKUP(A225, STOCKS!A:W, 4, FALSE), ""))</f>
        <v>118.5</v>
      </c>
      <c r="F225" s="172">
        <f>IF(ISBLANK(A225), "", IFERROR(VLOOKUP(A225, STOCKS!A:W, 5, FALSE), ""))</f>
        <v>-2</v>
      </c>
      <c r="G225" s="172">
        <f>IF(ISBLANK(A225), "", IFERROR(VLOOKUP(A225, STOCKS!A:W, 6, FALSE), ""))</f>
        <v>-1.66</v>
      </c>
      <c r="H225" s="172" t="str">
        <f>IF(ISBLANK(A225), "", IFERROR(VLOOKUP(A225, STOCKS!A:W, 7, FALSE), ""))</f>
        <v>'+-+--</v>
      </c>
      <c r="I225" s="172">
        <f>IF(ISBLANK(A225), "", IFERROR(VLOOKUP(A225, STOCKS!A:W, 8, FALSE), ""))</f>
        <v>-0.39</v>
      </c>
      <c r="J225" s="172">
        <f>IF(ISBLANK(A225), "", IFERROR(VLOOKUP(A225, STOCKS!A:W, 9, FALSE), ""))</f>
        <v>0</v>
      </c>
      <c r="K225" s="172">
        <f>IF(ISBLANK(A225), "", IFERROR(VLOOKUP(A225, STOCKS!A:W, 10, FALSE), ""))</f>
        <v>6192</v>
      </c>
      <c r="L225" s="172">
        <f>IF(ISBLANK(A225), "", IFERROR(VLOOKUP(A225, STOCKS!A:W, 11, FALSE), ""))</f>
        <v>4.28</v>
      </c>
      <c r="M225" s="172">
        <f>IF(ISBLANK(A225), "", IFERROR(VLOOKUP(A225, STOCKS!A:W, 12, FALSE), ""))</f>
        <v>119.7</v>
      </c>
      <c r="N225" s="172">
        <f>IF(ISBLANK(A225), "", IFERROR(VLOOKUP(A225, STOCKS!A:W, 13, FALSE), ""))</f>
        <v>115.45</v>
      </c>
      <c r="O225" s="172">
        <f>IF(ISBLANK(A225), "", IFERROR(VLOOKUP(A225, STOCKS!A:W, 14, FALSE), ""))</f>
        <v>109.4</v>
      </c>
      <c r="P225" s="172">
        <f>IF(ISBLANK(A225), "", IFERROR(VLOOKUP(A225, STOCKS!A:W, 15, FALSE), ""))</f>
        <v>644</v>
      </c>
      <c r="Q225" s="172" t="str">
        <f>IF(ISBLANK(A225), "", IFERROR(VLOOKUP(A225, STOCKS!A:W, 16, FALSE), ""))</f>
        <v>'-++++</v>
      </c>
      <c r="R225" s="172">
        <f>IF(ISBLANK(A225), "", IFERROR(VLOOKUP(A225, STOCKS!A:W, 17, FALSE), ""))</f>
        <v>0</v>
      </c>
      <c r="S225" s="172">
        <f>IF(ISBLANK(A225), "", IFERROR(VLOOKUP(A225, STOCKS!A:W, 18, FALSE), ""))</f>
        <v>-70</v>
      </c>
      <c r="T225" s="172">
        <f>IF(ISBLANK(A225), "", IFERROR(VLOOKUP(A225, STOCKS!A:W, 19, FALSE), ""))</f>
        <v>2701</v>
      </c>
      <c r="U225" s="172">
        <f>IF(ISBLANK(A225), "", IFERROR(VLOOKUP(A225, STOCKS!A:W, 20, FALSE), ""))</f>
        <v>43.62</v>
      </c>
      <c r="V225" s="178">
        <f>IF(ISBLANK(A225), "", IFERROR(VLOOKUP(A225, STOCKS!A:W, 21, FALSE), ""))</f>
        <v>46132</v>
      </c>
      <c r="W225" s="174" t="str">
        <f>IF(ISBLANK(A225), "", IFERROR(VLOOKUP(A225, STOCKS!A:W, 22, FALSE), ""))</f>
        <v/>
      </c>
      <c r="X225" s="175"/>
      <c r="Y225" s="175"/>
      <c r="Z225" s="175"/>
      <c r="AA225" s="175"/>
      <c r="AB225" s="143"/>
    </row>
    <row r="226" outlineLevel="1">
      <c r="A226" s="140" t="s">
        <v>1624</v>
      </c>
      <c r="B226" s="172" t="str">
        <f>IF(ISBLANK(A226), "", IFERROR(VLOOKUP(A226, STOCKS!A:W, 2, FALSE), ""))</f>
        <v>群創</v>
      </c>
      <c r="C226" s="172" t="str">
        <f>IF(ISBLANK(A226), "", IFERROR(VLOOKUP(A226, STOCKS!A:W, 3, FALSE), ""))</f>
        <v>光電業</v>
      </c>
      <c r="D226" s="172" t="str">
        <f>IF(ISBLANK(A226), "", IFERROR(VLOOKUP(A226, category!A:C, 3, FALSE), ""))</f>
        <v>低軌衛星</v>
      </c>
      <c r="E226" s="172">
        <f>IF(ISBLANK(A226), "", IFERROR(VLOOKUP(A226, STOCKS!A:W, 4, FALSE), ""))</f>
        <v>26.15</v>
      </c>
      <c r="F226" s="172">
        <f>IF(ISBLANK(A226), "", IFERROR(VLOOKUP(A226, STOCKS!A:W, 5, FALSE), ""))</f>
        <v>0.25</v>
      </c>
      <c r="G226" s="172">
        <f>IF(ISBLANK(A226), "", IFERROR(VLOOKUP(A226, STOCKS!A:W, 6, FALSE), ""))</f>
        <v>0.97</v>
      </c>
      <c r="H226" s="172" t="str">
        <f>IF(ISBLANK(A226), "", IFERROR(VLOOKUP(A226, STOCKS!A:W, 7, FALSE), ""))</f>
        <v>'++--+</v>
      </c>
      <c r="I226" s="172">
        <f>IF(ISBLANK(A226), "", IFERROR(VLOOKUP(A226, STOCKS!A:W, 8, FALSE), ""))</f>
        <v>-0.36</v>
      </c>
      <c r="J226" s="172">
        <f>IF(ISBLANK(A226), "", IFERROR(VLOOKUP(A226, STOCKS!A:W, 9, FALSE), ""))</f>
        <v>0</v>
      </c>
      <c r="K226" s="172">
        <f>IF(ISBLANK(A226), "", IFERROR(VLOOKUP(A226, STOCKS!A:W, 10, FALSE), ""))</f>
        <v>216671</v>
      </c>
      <c r="L226" s="172">
        <f>IF(ISBLANK(A226), "", IFERROR(VLOOKUP(A226, STOCKS!A:W, 11, FALSE), ""))</f>
        <v>2.71</v>
      </c>
      <c r="M226" s="172">
        <f>IF(ISBLANK(A226), "", IFERROR(VLOOKUP(A226, STOCKS!A:W, 12, FALSE), ""))</f>
        <v>26.83</v>
      </c>
      <c r="N226" s="172">
        <f>IF(ISBLANK(A226), "", IFERROR(VLOOKUP(A226, STOCKS!A:W, 13, FALSE), ""))</f>
        <v>26.36</v>
      </c>
      <c r="O226" s="172">
        <f>IF(ISBLANK(A226), "", IFERROR(VLOOKUP(A226, STOCKS!A:W, 14, FALSE), ""))</f>
        <v>25.65</v>
      </c>
      <c r="P226" s="172">
        <f>IF(ISBLANK(A226), "", IFERROR(VLOOKUP(A226, STOCKS!A:W, 15, FALSE), ""))</f>
        <v>26636</v>
      </c>
      <c r="Q226" s="172" t="str">
        <f>IF(ISBLANK(A226), "", IFERROR(VLOOKUP(A226, STOCKS!A:W, 16, FALSE), ""))</f>
        <v>'++--+</v>
      </c>
      <c r="R226" s="172">
        <f>IF(ISBLANK(A226), "", IFERROR(VLOOKUP(A226, STOCKS!A:W, 17, FALSE), ""))</f>
        <v>-5261</v>
      </c>
      <c r="S226" s="172">
        <f>IF(ISBLANK(A226), "", IFERROR(VLOOKUP(A226, STOCKS!A:W, 18, FALSE), ""))</f>
        <v>1407</v>
      </c>
      <c r="T226" s="172">
        <f>IF(ISBLANK(A226), "", IFERROR(VLOOKUP(A226, STOCKS!A:W, 19, FALSE), ""))</f>
        <v>102593</v>
      </c>
      <c r="U226" s="172">
        <f>IF(ISBLANK(A226), "", IFERROR(VLOOKUP(A226, STOCKS!A:W, 20, FALSE), ""))</f>
        <v>47.35</v>
      </c>
      <c r="V226" s="178">
        <f>IF(ISBLANK(A226), "", IFERROR(VLOOKUP(A226, STOCKS!A:W, 21, FALSE), ""))</f>
        <v>46132</v>
      </c>
      <c r="W226" s="174" t="str">
        <f>IF(ISBLANK(A226), "", IFERROR(VLOOKUP(A226, STOCKS!A:W, 22, FALSE), ""))</f>
        <v/>
      </c>
      <c r="X226" s="175"/>
      <c r="Y226" s="175"/>
      <c r="Z226" s="175"/>
      <c r="AA226" s="175"/>
      <c r="AB226" s="143"/>
    </row>
    <row r="227" outlineLevel="1">
      <c r="A227" s="140" t="s">
        <v>2478</v>
      </c>
      <c r="B227" s="172" t="str">
        <f>IF(ISBLANK(A227), "", IFERROR(VLOOKUP(A227, STOCKS!A:W, 2, FALSE), ""))</f>
        <v>昇達科</v>
      </c>
      <c r="C227" s="172" t="str">
        <f>IF(ISBLANK(A227), "", IFERROR(VLOOKUP(A227, STOCKS!A:W, 3, FALSE), ""))</f>
        <v>通信網路業</v>
      </c>
      <c r="D227" s="172" t="str">
        <f>IF(ISBLANK(A227), "", IFERROR(VLOOKUP(A227, category!A:C, 3, FALSE), ""))</f>
        <v>低軌衛星</v>
      </c>
      <c r="E227" s="172">
        <f>IF(ISBLANK(A227), "", IFERROR(VLOOKUP(A227, STOCKS!A:W, 4, FALSE), ""))</f>
        <v>1695</v>
      </c>
      <c r="F227" s="172">
        <f>IF(ISBLANK(A227), "", IFERROR(VLOOKUP(A227, STOCKS!A:W, 5, FALSE), ""))</f>
        <v>25</v>
      </c>
      <c r="G227" s="172">
        <f>IF(ISBLANK(A227), "", IFERROR(VLOOKUP(A227, STOCKS!A:W, 6, FALSE), ""))</f>
        <v>1.5</v>
      </c>
      <c r="H227" s="172" t="str">
        <f>IF(ISBLANK(A227), "", IFERROR(VLOOKUP(A227, STOCKS!A:W, 7, FALSE), ""))</f>
        <v>'-++-+</v>
      </c>
      <c r="I227" s="172">
        <f>IF(ISBLANK(A227), "", IFERROR(VLOOKUP(A227, STOCKS!A:W, 8, FALSE), ""))</f>
        <v>-5</v>
      </c>
      <c r="J227" s="172">
        <f>IF(ISBLANK(A227), "", IFERROR(VLOOKUP(A227, STOCKS!A:W, 9, FALSE), ""))</f>
        <v>4</v>
      </c>
      <c r="K227" s="172">
        <f>IF(ISBLANK(A227), "", IFERROR(VLOOKUP(A227, STOCKS!A:W, 10, FALSE), ""))</f>
        <v>1099</v>
      </c>
      <c r="L227" s="172">
        <f>IF(ISBLANK(A227), "", IFERROR(VLOOKUP(A227, STOCKS!A:W, 11, FALSE), ""))</f>
        <v>1.6</v>
      </c>
      <c r="M227" s="172">
        <f>IF(ISBLANK(A227), "", IFERROR(VLOOKUP(A227, STOCKS!A:W, 12, FALSE), ""))</f>
        <v>1717</v>
      </c>
      <c r="N227" s="172">
        <f>IF(ISBLANK(A227), "", IFERROR(VLOOKUP(A227, STOCKS!A:W, 13, FALSE), ""))</f>
        <v>1737.5</v>
      </c>
      <c r="O227" s="172">
        <f>IF(ISBLANK(A227), "", IFERROR(VLOOKUP(A227, STOCKS!A:W, 14, FALSE), ""))</f>
        <v>1602.5</v>
      </c>
      <c r="P227" s="172">
        <f>IF(ISBLANK(A227), "", IFERROR(VLOOKUP(A227, STOCKS!A:W, 15, FALSE), ""))</f>
        <v>156</v>
      </c>
      <c r="Q227" s="172" t="str">
        <f>IF(ISBLANK(A227), "", IFERROR(VLOOKUP(A227, STOCKS!A:W, 16, FALSE), ""))</f>
        <v>'-+--+</v>
      </c>
      <c r="R227" s="172">
        <f>IF(ISBLANK(A227), "", IFERROR(VLOOKUP(A227, STOCKS!A:W, 17, FALSE), ""))</f>
        <v>52</v>
      </c>
      <c r="S227" s="172">
        <f>IF(ISBLANK(A227), "", IFERROR(VLOOKUP(A227, STOCKS!A:W, 18, FALSE), ""))</f>
        <v>-61</v>
      </c>
      <c r="T227" s="172">
        <f>IF(ISBLANK(A227), "", IFERROR(VLOOKUP(A227, STOCKS!A:W, 19, FALSE), ""))</f>
        <v>506</v>
      </c>
      <c r="U227" s="172">
        <f>IF(ISBLANK(A227), "", IFERROR(VLOOKUP(A227, STOCKS!A:W, 20, FALSE), ""))</f>
        <v>46.04</v>
      </c>
      <c r="V227" s="178">
        <f>IF(ISBLANK(A227), "", IFERROR(VLOOKUP(A227, STOCKS!A:W, 21, FALSE), ""))</f>
        <v>46132</v>
      </c>
      <c r="W227" s="174" t="str">
        <f>IF(ISBLANK(A227), "", IFERROR(VLOOKUP(A227, STOCKS!A:W, 22, FALSE), ""))</f>
        <v/>
      </c>
      <c r="X227" s="175"/>
      <c r="Y227" s="175"/>
      <c r="Z227" s="175"/>
      <c r="AA227" s="175"/>
      <c r="AB227" s="143"/>
    </row>
    <row r="228" outlineLevel="1">
      <c r="A228" s="140" t="s">
        <v>1304</v>
      </c>
      <c r="B228" s="172" t="str">
        <f>IF(ISBLANK(A228), "", IFERROR(VLOOKUP(A228, STOCKS!A:W, 2, FALSE), ""))</f>
        <v>事欣科</v>
      </c>
      <c r="C228" s="172" t="str">
        <f>IF(ISBLANK(A228), "", IFERROR(VLOOKUP(A228, STOCKS!A:W, 3, FALSE), ""))</f>
        <v>電腦及週邊設備業</v>
      </c>
      <c r="D228" s="172" t="str">
        <f>IF(ISBLANK(A228), "", IFERROR(VLOOKUP(A228, category!A:C, 3, FALSE), ""))</f>
        <v>航太/低軌衛星</v>
      </c>
      <c r="E228" s="172">
        <f>IF(ISBLANK(A228), "", IFERROR(VLOOKUP(A228, STOCKS!A:W, 4, FALSE), ""))</f>
        <v>68.5</v>
      </c>
      <c r="F228" s="172">
        <f>IF(ISBLANK(A228), "", IFERROR(VLOOKUP(A228, STOCKS!A:W, 5, FALSE), ""))</f>
        <v>0.7</v>
      </c>
      <c r="G228" s="172">
        <f>IF(ISBLANK(A228), "", IFERROR(VLOOKUP(A228, STOCKS!A:W, 6, FALSE), ""))</f>
        <v>1.03</v>
      </c>
      <c r="H228" s="172" t="str">
        <f>IF(ISBLANK(A228), "", IFERROR(VLOOKUP(A228, STOCKS!A:W, 7, FALSE), ""))</f>
        <v>'+++++</v>
      </c>
      <c r="I228" s="172">
        <f>IF(ISBLANK(A228), "", IFERROR(VLOOKUP(A228, STOCKS!A:W, 8, FALSE), ""))</f>
        <v>17.09</v>
      </c>
      <c r="J228" s="172">
        <f>IF(ISBLANK(A228), "", IFERROR(VLOOKUP(A228, STOCKS!A:W, 9, FALSE), ""))</f>
        <v>0</v>
      </c>
      <c r="K228" s="172">
        <f>IF(ISBLANK(A228), "", IFERROR(VLOOKUP(A228, STOCKS!A:W, 10, FALSE), ""))</f>
        <v>18874</v>
      </c>
      <c r="L228" s="172">
        <f>IF(ISBLANK(A228), "", IFERROR(VLOOKUP(A228, STOCKS!A:W, 11, FALSE), ""))</f>
        <v>15.23</v>
      </c>
      <c r="M228" s="172">
        <f>IF(ISBLANK(A228), "", IFERROR(VLOOKUP(A228, STOCKS!A:W, 12, FALSE), ""))</f>
        <v>64.04</v>
      </c>
      <c r="N228" s="172">
        <f>IF(ISBLANK(A228), "", IFERROR(VLOOKUP(A228, STOCKS!A:W, 13, FALSE), ""))</f>
        <v>60.17</v>
      </c>
      <c r="O228" s="172">
        <f>IF(ISBLANK(A228), "", IFERROR(VLOOKUP(A228, STOCKS!A:W, 14, FALSE), ""))</f>
        <v>59.4</v>
      </c>
      <c r="P228" s="172">
        <f>IF(ISBLANK(A228), "", IFERROR(VLOOKUP(A228, STOCKS!A:W, 15, FALSE), ""))</f>
        <v>490</v>
      </c>
      <c r="Q228" s="172" t="str">
        <f>IF(ISBLANK(A228), "", IFERROR(VLOOKUP(A228, STOCKS!A:W, 16, FALSE), ""))</f>
        <v>'-++++</v>
      </c>
      <c r="R228" s="172">
        <f>IF(ISBLANK(A228), "", IFERROR(VLOOKUP(A228, STOCKS!A:W, 17, FALSE), ""))</f>
        <v>-67</v>
      </c>
      <c r="S228" s="172">
        <f>IF(ISBLANK(A228), "", IFERROR(VLOOKUP(A228, STOCKS!A:W, 18, FALSE), ""))</f>
        <v>93</v>
      </c>
      <c r="T228" s="172">
        <f>IF(ISBLANK(A228), "", IFERROR(VLOOKUP(A228, STOCKS!A:W, 19, FALSE), ""))</f>
        <v>9572</v>
      </c>
      <c r="U228" s="172">
        <f>IF(ISBLANK(A228), "", IFERROR(VLOOKUP(A228, STOCKS!A:W, 20, FALSE), ""))</f>
        <v>50.72</v>
      </c>
      <c r="V228" s="178">
        <f>IF(ISBLANK(A228), "", IFERROR(VLOOKUP(A228, STOCKS!A:W, 21, FALSE), ""))</f>
        <v>46132</v>
      </c>
      <c r="W228" s="174" t="str">
        <f>IF(ISBLANK(A228), "", IFERROR(VLOOKUP(A228, STOCKS!A:W, 22, FALSE), ""))</f>
        <v/>
      </c>
      <c r="X228" s="175"/>
      <c r="Y228" s="175"/>
      <c r="Z228" s="175"/>
      <c r="AA228" s="175"/>
      <c r="AB228" s="143"/>
    </row>
    <row r="229" outlineLevel="1">
      <c r="A229" s="140" t="s">
        <v>3323</v>
      </c>
      <c r="B229" s="172" t="str">
        <f>IF(ISBLANK(A229), "", IFERROR(VLOOKUP(A229, STOCKS!A:W, 2, FALSE), ""))</f>
        <v>百一</v>
      </c>
      <c r="C229" s="172" t="str">
        <f>IF(ISBLANK(A229), "", IFERROR(VLOOKUP(A229, STOCKS!A:W, 3, FALSE), ""))</f>
        <v>通信網路業</v>
      </c>
      <c r="D229" s="172" t="str">
        <f>IF(ISBLANK(A229), "", IFERROR(VLOOKUP(A229, category!A:C, 3, FALSE), ""))</f>
        <v>低軌衛星</v>
      </c>
      <c r="E229" s="172">
        <f>IF(ISBLANK(A229), "", IFERROR(VLOOKUP(A229, STOCKS!A:W, 4, FALSE), ""))</f>
        <v>16.15</v>
      </c>
      <c r="F229" s="172">
        <f>IF(ISBLANK(A229), "", IFERROR(VLOOKUP(A229, STOCKS!A:W, 5, FALSE), ""))</f>
        <v>-1.25</v>
      </c>
      <c r="G229" s="172">
        <f>IF(ISBLANK(A229), "", IFERROR(VLOOKUP(A229, STOCKS!A:W, 6, FALSE), ""))</f>
        <v>-7.18</v>
      </c>
      <c r="H229" s="172" t="str">
        <f>IF(ISBLANK(A229), "", IFERROR(VLOOKUP(A229, STOCKS!A:W, 7, FALSE), ""))</f>
        <v>'--+--</v>
      </c>
      <c r="I229" s="172">
        <f>IF(ISBLANK(A229), "", IFERROR(VLOOKUP(A229, STOCKS!A:W, 8, FALSE), ""))</f>
        <v>-10.53</v>
      </c>
      <c r="J229" s="172">
        <f>IF(ISBLANK(A229), "", IFERROR(VLOOKUP(A229, STOCKS!A:W, 9, FALSE), ""))</f>
        <v>1</v>
      </c>
      <c r="K229" s="172">
        <f>IF(ISBLANK(A229), "", IFERROR(VLOOKUP(A229, STOCKS!A:W, 10, FALSE), ""))</f>
        <v>4741</v>
      </c>
      <c r="L229" s="172">
        <f>IF(ISBLANK(A229), "", IFERROR(VLOOKUP(A229, STOCKS!A:W, 11, FALSE), ""))</f>
        <v>2.83</v>
      </c>
      <c r="M229" s="172">
        <f>IF(ISBLANK(A229), "", IFERROR(VLOOKUP(A229, STOCKS!A:W, 12, FALSE), ""))</f>
        <v>17.36</v>
      </c>
      <c r="N229" s="172">
        <f>IF(ISBLANK(A229), "", IFERROR(VLOOKUP(A229, STOCKS!A:W, 13, FALSE), ""))</f>
        <v>17.38</v>
      </c>
      <c r="O229" s="172">
        <f>IF(ISBLANK(A229), "", IFERROR(VLOOKUP(A229, STOCKS!A:W, 14, FALSE), ""))</f>
        <v>17.48</v>
      </c>
      <c r="P229" s="172">
        <f>IF(ISBLANK(A229), "", IFERROR(VLOOKUP(A229, STOCKS!A:W, 15, FALSE), ""))</f>
        <v>128</v>
      </c>
      <c r="Q229" s="172" t="str">
        <f>IF(ISBLANK(A229), "", IFERROR(VLOOKUP(A229, STOCKS!A:W, 16, FALSE), ""))</f>
        <v>'-++-+</v>
      </c>
      <c r="R229" s="172">
        <f>IF(ISBLANK(A229), "", IFERROR(VLOOKUP(A229, STOCKS!A:W, 17, FALSE), ""))</f>
        <v>0</v>
      </c>
      <c r="S229" s="172">
        <f>IF(ISBLANK(A229), "", IFERROR(VLOOKUP(A229, STOCKS!A:W, 18, FALSE), ""))</f>
        <v>-1</v>
      </c>
      <c r="T229" s="172">
        <f>IF(ISBLANK(A229), "", IFERROR(VLOOKUP(A229, STOCKS!A:W, 19, FALSE), ""))</f>
        <v>0</v>
      </c>
      <c r="U229" s="172">
        <f>IF(ISBLANK(A229), "", IFERROR(VLOOKUP(A229, STOCKS!A:W, 20, FALSE), ""))</f>
        <v>0</v>
      </c>
      <c r="V229" s="178">
        <f>IF(ISBLANK(A229), "", IFERROR(VLOOKUP(A229, STOCKS!A:W, 21, FALSE), ""))</f>
        <v>46132</v>
      </c>
      <c r="W229" s="174" t="str">
        <f>IF(ISBLANK(A229), "", IFERROR(VLOOKUP(A229, STOCKS!A:W, 22, FALSE), ""))</f>
        <v/>
      </c>
      <c r="X229" s="175"/>
      <c r="Y229" s="175"/>
      <c r="Z229" s="175"/>
      <c r="AA229" s="175"/>
      <c r="AB229" s="143"/>
    </row>
    <row r="230" outlineLevel="1">
      <c r="A230" s="140" t="s">
        <v>3685</v>
      </c>
      <c r="B230" s="172" t="str">
        <f>IF(ISBLANK(A230), "", IFERROR(VLOOKUP(A230, STOCKS!A:W, 2, FALSE), ""))</f>
        <v>同欣電</v>
      </c>
      <c r="C230" s="172" t="str">
        <f>IF(ISBLANK(A230), "", IFERROR(VLOOKUP(A230, STOCKS!A:W, 3, FALSE), ""))</f>
        <v>半導體業</v>
      </c>
      <c r="D230" s="172" t="str">
        <f>IF(ISBLANK(A230), "", IFERROR(VLOOKUP(A230, category!A:C, 3, FALSE), ""))</f>
        <v>封測/低軌衛星</v>
      </c>
      <c r="E230" s="172">
        <f>IF(ISBLANK(A230), "", IFERROR(VLOOKUP(A230, STOCKS!A:W, 4, FALSE), ""))</f>
        <v>185.5</v>
      </c>
      <c r="F230" s="172">
        <f>IF(ISBLANK(A230), "", IFERROR(VLOOKUP(A230, STOCKS!A:W, 5, FALSE), ""))</f>
        <v>0</v>
      </c>
      <c r="G230" s="172">
        <f>IF(ISBLANK(A230), "", IFERROR(VLOOKUP(A230, STOCKS!A:W, 6, FALSE), ""))</f>
        <v>0</v>
      </c>
      <c r="H230" s="172" t="str">
        <f>IF(ISBLANK(A230), "", IFERROR(VLOOKUP(A230, STOCKS!A:W, 7, FALSE), ""))</f>
        <v>'++++-</v>
      </c>
      <c r="I230" s="172">
        <f>IF(ISBLANK(A230), "", IFERROR(VLOOKUP(A230, STOCKS!A:W, 8, FALSE), ""))</f>
        <v>7.67</v>
      </c>
      <c r="J230" s="172">
        <f>IF(ISBLANK(A230), "", IFERROR(VLOOKUP(A230, STOCKS!A:W, 9, FALSE), ""))</f>
        <v>1</v>
      </c>
      <c r="K230" s="172">
        <f>IF(ISBLANK(A230), "", IFERROR(VLOOKUP(A230, STOCKS!A:W, 10, FALSE), ""))</f>
        <v>8897</v>
      </c>
      <c r="L230" s="172">
        <f>IF(ISBLANK(A230), "", IFERROR(VLOOKUP(A230, STOCKS!A:W, 11, FALSE), ""))</f>
        <v>4.26</v>
      </c>
      <c r="M230" s="172">
        <f>IF(ISBLANK(A230), "", IFERROR(VLOOKUP(A230, STOCKS!A:W, 12, FALSE), ""))</f>
        <v>183</v>
      </c>
      <c r="N230" s="172">
        <f>IF(ISBLANK(A230), "", IFERROR(VLOOKUP(A230, STOCKS!A:W, 13, FALSE), ""))</f>
        <v>175.4</v>
      </c>
      <c r="O230" s="172">
        <f>IF(ISBLANK(A230), "", IFERROR(VLOOKUP(A230, STOCKS!A:W, 14, FALSE), ""))</f>
        <v>161.93</v>
      </c>
      <c r="P230" s="172">
        <f>IF(ISBLANK(A230), "", IFERROR(VLOOKUP(A230, STOCKS!A:W, 15, FALSE), ""))</f>
        <v>-668</v>
      </c>
      <c r="Q230" s="172" t="str">
        <f>IF(ISBLANK(A230), "", IFERROR(VLOOKUP(A230, STOCKS!A:W, 16, FALSE), ""))</f>
        <v>'+--+-</v>
      </c>
      <c r="R230" s="172">
        <f>IF(ISBLANK(A230), "", IFERROR(VLOOKUP(A230, STOCKS!A:W, 17, FALSE), ""))</f>
        <v>332</v>
      </c>
      <c r="S230" s="172">
        <f>IF(ISBLANK(A230), "", IFERROR(VLOOKUP(A230, STOCKS!A:W, 18, FALSE), ""))</f>
        <v>-92</v>
      </c>
      <c r="T230" s="172">
        <f>IF(ISBLANK(A230), "", IFERROR(VLOOKUP(A230, STOCKS!A:W, 19, FALSE), ""))</f>
        <v>3494</v>
      </c>
      <c r="U230" s="172">
        <f>IF(ISBLANK(A230), "", IFERROR(VLOOKUP(A230, STOCKS!A:W, 20, FALSE), ""))</f>
        <v>39.27</v>
      </c>
      <c r="V230" s="178">
        <f>IF(ISBLANK(A230), "", IFERROR(VLOOKUP(A230, STOCKS!A:W, 21, FALSE), ""))</f>
        <v>46132</v>
      </c>
      <c r="W230" s="174" t="str">
        <f>IF(ISBLANK(A230), "", IFERROR(VLOOKUP(A230, STOCKS!A:W, 22, FALSE), ""))</f>
        <v/>
      </c>
      <c r="X230" s="175"/>
      <c r="Y230" s="175"/>
      <c r="Z230" s="175"/>
      <c r="AA230" s="175"/>
      <c r="AB230" s="143"/>
    </row>
    <row r="231" outlineLevel="1">
      <c r="A231" s="140" t="s">
        <v>3699</v>
      </c>
      <c r="B231" s="172" t="str">
        <f>IF(ISBLANK(A231), "", IFERROR(VLOOKUP(A231, STOCKS!A:W, 2, FALSE), ""))</f>
        <v>台燿</v>
      </c>
      <c r="C231" s="172" t="str">
        <f>IF(ISBLANK(A231), "", IFERROR(VLOOKUP(A231, STOCKS!A:W, 3, FALSE), ""))</f>
        <v>電子零組件業</v>
      </c>
      <c r="D231" s="172" t="str">
        <f>IF(ISBLANK(A231), "", IFERROR(VLOOKUP(A231, category!A:C, 3, FALSE), ""))</f>
        <v>低軌衛星</v>
      </c>
      <c r="E231" s="172">
        <f>IF(ISBLANK(A231), "", IFERROR(VLOOKUP(A231, STOCKS!A:W, 4, FALSE), ""))</f>
        <v>950</v>
      </c>
      <c r="F231" s="172">
        <f>IF(ISBLANK(A231), "", IFERROR(VLOOKUP(A231, STOCKS!A:W, 5, FALSE), ""))</f>
        <v>4</v>
      </c>
      <c r="G231" s="172">
        <f>IF(ISBLANK(A231), "", IFERROR(VLOOKUP(A231, STOCKS!A:W, 6, FALSE), ""))</f>
        <v>0.42</v>
      </c>
      <c r="H231" s="172" t="str">
        <f>IF(ISBLANK(A231), "", IFERROR(VLOOKUP(A231, STOCKS!A:W, 7, FALSE), ""))</f>
        <v>'++--+</v>
      </c>
      <c r="I231" s="172">
        <f>IF(ISBLANK(A231), "", IFERROR(VLOOKUP(A231, STOCKS!A:W, 8, FALSE), ""))</f>
        <v>16.33</v>
      </c>
      <c r="J231" s="172">
        <f>IF(ISBLANK(A231), "", IFERROR(VLOOKUP(A231, STOCKS!A:W, 9, FALSE), ""))</f>
        <v>4</v>
      </c>
      <c r="K231" s="172">
        <f>IF(ISBLANK(A231), "", IFERROR(VLOOKUP(A231, STOCKS!A:W, 10, FALSE), ""))</f>
        <v>3478</v>
      </c>
      <c r="L231" s="172">
        <f>IF(ISBLANK(A231), "", IFERROR(VLOOKUP(A231, STOCKS!A:W, 11, FALSE), ""))</f>
        <v>1.2</v>
      </c>
      <c r="M231" s="172">
        <f>IF(ISBLANK(A231), "", IFERROR(VLOOKUP(A231, STOCKS!A:W, 12, FALSE), ""))</f>
        <v>932.4</v>
      </c>
      <c r="N231" s="172">
        <f>IF(ISBLANK(A231), "", IFERROR(VLOOKUP(A231, STOCKS!A:W, 13, FALSE), ""))</f>
        <v>847.6</v>
      </c>
      <c r="O231" s="172">
        <f>IF(ISBLANK(A231), "", IFERROR(VLOOKUP(A231, STOCKS!A:W, 14, FALSE), ""))</f>
        <v>716.8</v>
      </c>
      <c r="P231" s="172">
        <f>IF(ISBLANK(A231), "", IFERROR(VLOOKUP(A231, STOCKS!A:W, 15, FALSE), ""))</f>
        <v>-826</v>
      </c>
      <c r="Q231" s="172" t="str">
        <f>IF(ISBLANK(A231), "", IFERROR(VLOOKUP(A231, STOCKS!A:W, 16, FALSE), ""))</f>
        <v>'+++--</v>
      </c>
      <c r="R231" s="172">
        <f>IF(ISBLANK(A231), "", IFERROR(VLOOKUP(A231, STOCKS!A:W, 17, FALSE), ""))</f>
        <v>332</v>
      </c>
      <c r="S231" s="172">
        <f>IF(ISBLANK(A231), "", IFERROR(VLOOKUP(A231, STOCKS!A:W, 18, FALSE), ""))</f>
        <v>30</v>
      </c>
      <c r="T231" s="172">
        <f>IF(ISBLANK(A231), "", IFERROR(VLOOKUP(A231, STOCKS!A:W, 19, FALSE), ""))</f>
        <v>0</v>
      </c>
      <c r="U231" s="172">
        <f>IF(ISBLANK(A231), "", IFERROR(VLOOKUP(A231, STOCKS!A:W, 20, FALSE), ""))</f>
        <v>0</v>
      </c>
      <c r="V231" s="178">
        <f>IF(ISBLANK(A231), "", IFERROR(VLOOKUP(A231, STOCKS!A:W, 21, FALSE), ""))</f>
        <v>46132</v>
      </c>
      <c r="W231" s="174" t="str">
        <f>IF(ISBLANK(A231), "", IFERROR(VLOOKUP(A231, STOCKS!A:W, 22, FALSE), ""))</f>
        <v>澄清經濟日報第C06權證版報導</v>
      </c>
      <c r="X231" s="175"/>
      <c r="Y231" s="175"/>
      <c r="Z231" s="175"/>
      <c r="AA231" s="175"/>
      <c r="AB231" s="143"/>
    </row>
    <row r="232" outlineLevel="1">
      <c r="A232" s="140" t="s">
        <v>1391</v>
      </c>
      <c r="B232" s="172" t="str">
        <f>IF(ISBLANK(A232), "", IFERROR(VLOOKUP(A232, STOCKS!A:W, 2, FALSE), ""))</f>
        <v>康舒</v>
      </c>
      <c r="C232" s="172" t="str">
        <f>IF(ISBLANK(A232), "", IFERROR(VLOOKUP(A232, STOCKS!A:W, 3, FALSE), ""))</f>
        <v>電子零組件業</v>
      </c>
      <c r="D232" s="172" t="str">
        <f>IF(ISBLANK(A232), "", IFERROR(VLOOKUP(A232, category!A:C, 3, FALSE), ""))</f>
        <v>低軌衛星</v>
      </c>
      <c r="E232" s="172">
        <f>IF(ISBLANK(A232), "", IFERROR(VLOOKUP(A232, STOCKS!A:W, 4, FALSE), ""))</f>
        <v>49.75</v>
      </c>
      <c r="F232" s="172">
        <f>IF(ISBLANK(A232), "", IFERROR(VLOOKUP(A232, STOCKS!A:W, 5, FALSE), ""))</f>
        <v>-1.15</v>
      </c>
      <c r="G232" s="172">
        <f>IF(ISBLANK(A232), "", IFERROR(VLOOKUP(A232, STOCKS!A:W, 6, FALSE), ""))</f>
        <v>-2.26</v>
      </c>
      <c r="H232" s="172" t="str">
        <f>IF(ISBLANK(A232), "", IFERROR(VLOOKUP(A232, STOCKS!A:W, 7, FALSE), ""))</f>
        <v>'++-+-</v>
      </c>
      <c r="I232" s="172">
        <f>IF(ISBLANK(A232), "", IFERROR(VLOOKUP(A232, STOCKS!A:W, 8, FALSE), ""))</f>
        <v>8.57</v>
      </c>
      <c r="J232" s="172">
        <f>IF(ISBLANK(A232), "", IFERROR(VLOOKUP(A232, STOCKS!A:W, 9, FALSE), ""))</f>
        <v>1</v>
      </c>
      <c r="K232" s="172">
        <f>IF(ISBLANK(A232), "", IFERROR(VLOOKUP(A232, STOCKS!A:W, 10, FALSE), ""))</f>
        <v>58713</v>
      </c>
      <c r="L232" s="172">
        <f>IF(ISBLANK(A232), "", IFERROR(VLOOKUP(A232, STOCKS!A:W, 11, FALSE), ""))</f>
        <v>6.86</v>
      </c>
      <c r="M232" s="172">
        <f>IF(ISBLANK(A232), "", IFERROR(VLOOKUP(A232, STOCKS!A:W, 12, FALSE), ""))</f>
        <v>50.43</v>
      </c>
      <c r="N232" s="172">
        <f>IF(ISBLANK(A232), "", IFERROR(VLOOKUP(A232, STOCKS!A:W, 13, FALSE), ""))</f>
        <v>47.85</v>
      </c>
      <c r="O232" s="172">
        <f>IF(ISBLANK(A232), "", IFERROR(VLOOKUP(A232, STOCKS!A:W, 14, FALSE), ""))</f>
        <v>47.36</v>
      </c>
      <c r="P232" s="172">
        <f>IF(ISBLANK(A232), "", IFERROR(VLOOKUP(A232, STOCKS!A:W, 15, FALSE), ""))</f>
        <v>-4651</v>
      </c>
      <c r="Q232" s="172" t="str">
        <f>IF(ISBLANK(A232), "", IFERROR(VLOOKUP(A232, STOCKS!A:W, 16, FALSE), ""))</f>
        <v>'+--+-</v>
      </c>
      <c r="R232" s="172">
        <f>IF(ISBLANK(A232), "", IFERROR(VLOOKUP(A232, STOCKS!A:W, 17, FALSE), ""))</f>
        <v>-459</v>
      </c>
      <c r="S232" s="172">
        <f>IF(ISBLANK(A232), "", IFERROR(VLOOKUP(A232, STOCKS!A:W, 18, FALSE), ""))</f>
        <v>-101</v>
      </c>
      <c r="T232" s="172">
        <f>IF(ISBLANK(A232), "", IFERROR(VLOOKUP(A232, STOCKS!A:W, 19, FALSE), ""))</f>
        <v>32982</v>
      </c>
      <c r="U232" s="172">
        <f>IF(ISBLANK(A232), "", IFERROR(VLOOKUP(A232, STOCKS!A:W, 20, FALSE), ""))</f>
        <v>56.17</v>
      </c>
      <c r="V232" s="178">
        <f>IF(ISBLANK(A232), "", IFERROR(VLOOKUP(A232, STOCKS!A:W, 21, FALSE), ""))</f>
        <v>46132</v>
      </c>
      <c r="W232" s="174" t="str">
        <f>IF(ISBLANK(A232), "", IFERROR(VLOOKUP(A232, STOCKS!A:W, 22, FALSE), ""))</f>
        <v/>
      </c>
      <c r="X232" s="175"/>
      <c r="Y232" s="175"/>
      <c r="Z232" s="175"/>
      <c r="AA232" s="175"/>
      <c r="AB232" s="143"/>
    </row>
    <row r="233" outlineLevel="1">
      <c r="A233" s="140" t="s">
        <v>2577</v>
      </c>
      <c r="B233" s="172" t="str">
        <f>IF(ISBLANK(A233), "", IFERROR(VLOOKUP(A233, STOCKS!A:W, 2, FALSE), ""))</f>
        <v>啟碁</v>
      </c>
      <c r="C233" s="172" t="str">
        <f>IF(ISBLANK(A233), "", IFERROR(VLOOKUP(A233, STOCKS!A:W, 3, FALSE), ""))</f>
        <v>通信網路業</v>
      </c>
      <c r="D233" s="172" t="str">
        <f>IF(ISBLANK(A233), "", IFERROR(VLOOKUP(A233, category!A:C, 3, FALSE), ""))</f>
        <v>低軌衛星</v>
      </c>
      <c r="E233" s="172">
        <f>IF(ISBLANK(A233), "", IFERROR(VLOOKUP(A233, STOCKS!A:W, 4, FALSE), ""))</f>
        <v>251.5</v>
      </c>
      <c r="F233" s="172">
        <f>IF(ISBLANK(A233), "", IFERROR(VLOOKUP(A233, STOCKS!A:W, 5, FALSE), ""))</f>
        <v>-13</v>
      </c>
      <c r="G233" s="172">
        <f>IF(ISBLANK(A233), "", IFERROR(VLOOKUP(A233, STOCKS!A:W, 6, FALSE), ""))</f>
        <v>-4.91</v>
      </c>
      <c r="H233" s="172" t="str">
        <f>IF(ISBLANK(A233), "", IFERROR(VLOOKUP(A233, STOCKS!A:W, 7, FALSE), ""))</f>
        <v>'-++--</v>
      </c>
      <c r="I233" s="172">
        <f>IF(ISBLANK(A233), "", IFERROR(VLOOKUP(A233, STOCKS!A:W, 8, FALSE), ""))</f>
        <v>2.83</v>
      </c>
      <c r="J233" s="172">
        <f>IF(ISBLANK(A233), "", IFERROR(VLOOKUP(A233, STOCKS!A:W, 9, FALSE), ""))</f>
        <v>5</v>
      </c>
      <c r="K233" s="172">
        <f>IF(ISBLANK(A233), "", IFERROR(VLOOKUP(A233, STOCKS!A:W, 10, FALSE), ""))</f>
        <v>33051</v>
      </c>
      <c r="L233" s="172">
        <f>IF(ISBLANK(A233), "", IFERROR(VLOOKUP(A233, STOCKS!A:W, 11, FALSE), ""))</f>
        <v>6.83</v>
      </c>
      <c r="M233" s="172">
        <f>IF(ISBLANK(A233), "", IFERROR(VLOOKUP(A233, STOCKS!A:W, 12, FALSE), ""))</f>
        <v>250</v>
      </c>
      <c r="N233" s="172">
        <f>IF(ISBLANK(A233), "", IFERROR(VLOOKUP(A233, STOCKS!A:W, 13, FALSE), ""))</f>
        <v>236.3</v>
      </c>
      <c r="O233" s="172">
        <f>IF(ISBLANK(A233), "", IFERROR(VLOOKUP(A233, STOCKS!A:W, 14, FALSE), ""))</f>
        <v>205.82</v>
      </c>
      <c r="P233" s="172">
        <f>IF(ISBLANK(A233), "", IFERROR(VLOOKUP(A233, STOCKS!A:W, 15, FALSE), ""))</f>
        <v>-6999</v>
      </c>
      <c r="Q233" s="172" t="str">
        <f>IF(ISBLANK(A233), "", IFERROR(VLOOKUP(A233, STOCKS!A:W, 16, FALSE), ""))</f>
        <v>'-+---</v>
      </c>
      <c r="R233" s="172">
        <f>IF(ISBLANK(A233), "", IFERROR(VLOOKUP(A233, STOCKS!A:W, 17, FALSE), ""))</f>
        <v>-75</v>
      </c>
      <c r="S233" s="172">
        <f>IF(ISBLANK(A233), "", IFERROR(VLOOKUP(A233, STOCKS!A:W, 18, FALSE), ""))</f>
        <v>-419</v>
      </c>
      <c r="T233" s="172">
        <f>IF(ISBLANK(A233), "", IFERROR(VLOOKUP(A233, STOCKS!A:W, 19, FALSE), ""))</f>
        <v>12864</v>
      </c>
      <c r="U233" s="172">
        <f>IF(ISBLANK(A233), "", IFERROR(VLOOKUP(A233, STOCKS!A:W, 20, FALSE), ""))</f>
        <v>38.92</v>
      </c>
      <c r="V233" s="178">
        <f>IF(ISBLANK(A233), "", IFERROR(VLOOKUP(A233, STOCKS!A:W, 21, FALSE), ""))</f>
        <v>46132</v>
      </c>
      <c r="W233" s="174" t="str">
        <f>IF(ISBLANK(A233), "", IFERROR(VLOOKUP(A233, STOCKS!A:W, 22, FALSE), ""))</f>
        <v/>
      </c>
      <c r="X233" s="175"/>
      <c r="Y233" s="175"/>
      <c r="Z233" s="175"/>
      <c r="AA233" s="175"/>
      <c r="AB233" s="143"/>
    </row>
    <row r="234" outlineLevel="1">
      <c r="A234" s="140" t="s">
        <v>3647</v>
      </c>
      <c r="B234" s="172" t="str">
        <f>IF(ISBLANK(A234), "", IFERROR(VLOOKUP(A234, STOCKS!A:W, 2, FALSE), ""))</f>
        <v>群電</v>
      </c>
      <c r="C234" s="172" t="str">
        <f>IF(ISBLANK(A234), "", IFERROR(VLOOKUP(A234, STOCKS!A:W, 3, FALSE), ""))</f>
        <v>電子零組件業</v>
      </c>
      <c r="D234" s="172" t="str">
        <f>IF(ISBLANK(A234), "", IFERROR(VLOOKUP(A234, category!A:C, 3, FALSE), ""))</f>
        <v>低軌衛星</v>
      </c>
      <c r="E234" s="172">
        <f>IF(ISBLANK(A234), "", IFERROR(VLOOKUP(A234, STOCKS!A:W, 4, FALSE), ""))</f>
        <v>77.8</v>
      </c>
      <c r="F234" s="172">
        <f>IF(ISBLANK(A234), "", IFERROR(VLOOKUP(A234, STOCKS!A:W, 5, FALSE), ""))</f>
        <v>-0.8</v>
      </c>
      <c r="G234" s="172">
        <f>IF(ISBLANK(A234), "", IFERROR(VLOOKUP(A234, STOCKS!A:W, 6, FALSE), ""))</f>
        <v>-1.02</v>
      </c>
      <c r="H234" s="172" t="str">
        <f>IF(ISBLANK(A234), "", IFERROR(VLOOKUP(A234, STOCKS!A:W, 7, FALSE), ""))</f>
        <v>'--+--</v>
      </c>
      <c r="I234" s="172">
        <f>IF(ISBLANK(A234), "", IFERROR(VLOOKUP(A234, STOCKS!A:W, 8, FALSE), ""))</f>
        <v>-4.7</v>
      </c>
      <c r="J234" s="172">
        <f>IF(ISBLANK(A234), "", IFERROR(VLOOKUP(A234, STOCKS!A:W, 9, FALSE), ""))</f>
        <v>0</v>
      </c>
      <c r="K234" s="172">
        <f>IF(ISBLANK(A234), "", IFERROR(VLOOKUP(A234, STOCKS!A:W, 10, FALSE), ""))</f>
        <v>1066</v>
      </c>
      <c r="L234" s="172">
        <f>IF(ISBLANK(A234), "", IFERROR(VLOOKUP(A234, STOCKS!A:W, 11, FALSE), ""))</f>
        <v>0.27</v>
      </c>
      <c r="M234" s="172">
        <f>IF(ISBLANK(A234), "", IFERROR(VLOOKUP(A234, STOCKS!A:W, 12, FALSE), ""))</f>
        <v>78.62</v>
      </c>
      <c r="N234" s="172">
        <f>IF(ISBLANK(A234), "", IFERROR(VLOOKUP(A234, STOCKS!A:W, 13, FALSE), ""))</f>
        <v>78.48</v>
      </c>
      <c r="O234" s="172">
        <f>IF(ISBLANK(A234), "", IFERROR(VLOOKUP(A234, STOCKS!A:W, 14, FALSE), ""))</f>
        <v>76.93</v>
      </c>
      <c r="P234" s="172">
        <f>IF(ISBLANK(A234), "", IFERROR(VLOOKUP(A234, STOCKS!A:W, 15, FALSE), ""))</f>
        <v>25</v>
      </c>
      <c r="Q234" s="172" t="str">
        <f>IF(ISBLANK(A234), "", IFERROR(VLOOKUP(A234, STOCKS!A:W, 16, FALSE), ""))</f>
        <v>'----+</v>
      </c>
      <c r="R234" s="172">
        <f>IF(ISBLANK(A234), "", IFERROR(VLOOKUP(A234, STOCKS!A:W, 17, FALSE), ""))</f>
        <v>-140</v>
      </c>
      <c r="S234" s="172">
        <f>IF(ISBLANK(A234), "", IFERROR(VLOOKUP(A234, STOCKS!A:W, 18, FALSE), ""))</f>
        <v>-1</v>
      </c>
      <c r="T234" s="172">
        <f>IF(ISBLANK(A234), "", IFERROR(VLOOKUP(A234, STOCKS!A:W, 19, FALSE), ""))</f>
        <v>164</v>
      </c>
      <c r="U234" s="172">
        <f>IF(ISBLANK(A234), "", IFERROR(VLOOKUP(A234, STOCKS!A:W, 20, FALSE), ""))</f>
        <v>15.38</v>
      </c>
      <c r="V234" s="178">
        <f>IF(ISBLANK(A234), "", IFERROR(VLOOKUP(A234, STOCKS!A:W, 21, FALSE), ""))</f>
        <v>46132</v>
      </c>
      <c r="W234" s="174" t="str">
        <f>IF(ISBLANK(A234), "", IFERROR(VLOOKUP(A234, STOCKS!A:W, 22, FALSE), ""))</f>
        <v/>
      </c>
      <c r="X234" s="175"/>
      <c r="Y234" s="175"/>
      <c r="Z234" s="175"/>
      <c r="AA234" s="175"/>
      <c r="AB234" s="143"/>
    </row>
    <row r="235" outlineLevel="1">
      <c r="A235" s="140" t="s">
        <v>1635</v>
      </c>
      <c r="B235" s="172" t="str">
        <f>IF(ISBLANK(A235), "", IFERROR(VLOOKUP(A235, STOCKS!A:W, 2, FALSE), ""))</f>
        <v>元晶</v>
      </c>
      <c r="C235" s="172" t="str">
        <f>IF(ISBLANK(A235), "", IFERROR(VLOOKUP(A235, STOCKS!A:W, 3, FALSE), ""))</f>
        <v>光電業</v>
      </c>
      <c r="D235" s="172" t="str">
        <f>IF(ISBLANK(A235), "", IFERROR(VLOOKUP(A235, category!A:C, 3, FALSE), ""))</f>
        <v>低軌衛星</v>
      </c>
      <c r="E235" s="172">
        <f>IF(ISBLANK(A235), "", IFERROR(VLOOKUP(A235, STOCKS!A:W, 4, FALSE), ""))</f>
        <v>39.1</v>
      </c>
      <c r="F235" s="172">
        <f>IF(ISBLANK(A235), "", IFERROR(VLOOKUP(A235, STOCKS!A:W, 5, FALSE), ""))</f>
        <v>0.1</v>
      </c>
      <c r="G235" s="172">
        <f>IF(ISBLANK(A235), "", IFERROR(VLOOKUP(A235, STOCKS!A:W, 6, FALSE), ""))</f>
        <v>0.26</v>
      </c>
      <c r="H235" s="172" t="str">
        <f>IF(ISBLANK(A235), "", IFERROR(VLOOKUP(A235, STOCKS!A:W, 7, FALSE), ""))</f>
        <v>'++--+</v>
      </c>
      <c r="I235" s="172">
        <f>IF(ISBLANK(A235), "", IFERROR(VLOOKUP(A235, STOCKS!A:W, 8, FALSE), ""))</f>
        <v>8.71</v>
      </c>
      <c r="J235" s="172">
        <f>IF(ISBLANK(A235), "", IFERROR(VLOOKUP(A235, STOCKS!A:W, 9, FALSE), ""))</f>
        <v>1</v>
      </c>
      <c r="K235" s="172">
        <f>IF(ISBLANK(A235), "", IFERROR(VLOOKUP(A235, STOCKS!A:W, 10, FALSE), ""))</f>
        <v>7788</v>
      </c>
      <c r="L235" s="172">
        <f>IF(ISBLANK(A235), "", IFERROR(VLOOKUP(A235, STOCKS!A:W, 11, FALSE), ""))</f>
        <v>1.52</v>
      </c>
      <c r="M235" s="172">
        <f>IF(ISBLANK(A235), "", IFERROR(VLOOKUP(A235, STOCKS!A:W, 12, FALSE), ""))</f>
        <v>39.25</v>
      </c>
      <c r="N235" s="172">
        <f>IF(ISBLANK(A235), "", IFERROR(VLOOKUP(A235, STOCKS!A:W, 13, FALSE), ""))</f>
        <v>38.42</v>
      </c>
      <c r="O235" s="172">
        <f>IF(ISBLANK(A235), "", IFERROR(VLOOKUP(A235, STOCKS!A:W, 14, FALSE), ""))</f>
        <v>41.05</v>
      </c>
      <c r="P235" s="172">
        <f>IF(ISBLANK(A235), "", IFERROR(VLOOKUP(A235, STOCKS!A:W, 15, FALSE), ""))</f>
        <v>2489</v>
      </c>
      <c r="Q235" s="172" t="str">
        <f>IF(ISBLANK(A235), "", IFERROR(VLOOKUP(A235, STOCKS!A:W, 16, FALSE), ""))</f>
        <v>'+++++</v>
      </c>
      <c r="R235" s="172">
        <f>IF(ISBLANK(A235), "", IFERROR(VLOOKUP(A235, STOCKS!A:W, 17, FALSE), ""))</f>
        <v>0</v>
      </c>
      <c r="S235" s="172">
        <f>IF(ISBLANK(A235), "", IFERROR(VLOOKUP(A235, STOCKS!A:W, 18, FALSE), ""))</f>
        <v>5</v>
      </c>
      <c r="T235" s="172">
        <f>IF(ISBLANK(A235), "", IFERROR(VLOOKUP(A235, STOCKS!A:W, 19, FALSE), ""))</f>
        <v>0</v>
      </c>
      <c r="U235" s="172">
        <f>IF(ISBLANK(A235), "", IFERROR(VLOOKUP(A235, STOCKS!A:W, 20, FALSE), ""))</f>
        <v>0</v>
      </c>
      <c r="V235" s="178">
        <f>IF(ISBLANK(A235), "", IFERROR(VLOOKUP(A235, STOCKS!A:W, 21, FALSE), ""))</f>
        <v>46132</v>
      </c>
      <c r="W235" s="174" t="str">
        <f>IF(ISBLANK(A235), "", IFERROR(VLOOKUP(A235, STOCKS!A:W, 22, FALSE), ""))</f>
        <v/>
      </c>
      <c r="X235" s="175"/>
      <c r="Y235" s="175"/>
      <c r="Z235" s="175"/>
      <c r="AA235" s="175"/>
      <c r="AB235" s="143"/>
    </row>
    <row r="236" outlineLevel="1">
      <c r="A236" s="140" t="s">
        <v>2383</v>
      </c>
      <c r="B236" s="172" t="str">
        <f>IF(ISBLANK(A236), "", IFERROR(VLOOKUP(A236, STOCKS!A:W, 2, FALSE), ""))</f>
        <v>宏觀</v>
      </c>
      <c r="C236" s="172" t="str">
        <f>IF(ISBLANK(A236), "", IFERROR(VLOOKUP(A236, STOCKS!A:W, 3, FALSE), ""))</f>
        <v>半導體業</v>
      </c>
      <c r="D236" s="172" t="str">
        <f>IF(ISBLANK(A236), "", IFERROR(VLOOKUP(A236, category!A:C, 3, FALSE), ""))</f>
        <v>低軌衛星</v>
      </c>
      <c r="E236" s="172">
        <f>IF(ISBLANK(A236), "", IFERROR(VLOOKUP(A236, STOCKS!A:W, 4, FALSE), ""))</f>
        <v>247.5</v>
      </c>
      <c r="F236" s="172">
        <f>IF(ISBLANK(A236), "", IFERROR(VLOOKUP(A236, STOCKS!A:W, 5, FALSE), ""))</f>
        <v>22.5</v>
      </c>
      <c r="G236" s="172">
        <f>IF(ISBLANK(A236), "", IFERROR(VLOOKUP(A236, STOCKS!A:W, 6, FALSE), ""))</f>
        <v>10</v>
      </c>
      <c r="H236" s="172" t="str">
        <f>IF(ISBLANK(A236), "", IFERROR(VLOOKUP(A236, STOCKS!A:W, 7, FALSE), ""))</f>
        <v>'-+-++</v>
      </c>
      <c r="I236" s="172">
        <f>IF(ISBLANK(A236), "", IFERROR(VLOOKUP(A236, STOCKS!A:W, 8, FALSE), ""))</f>
        <v>10.87</v>
      </c>
      <c r="J236" s="172">
        <f>IF(ISBLANK(A236), "", IFERROR(VLOOKUP(A236, STOCKS!A:W, 9, FALSE), ""))</f>
        <v>1</v>
      </c>
      <c r="K236" s="172">
        <f>IF(ISBLANK(A236), "", IFERROR(VLOOKUP(A236, STOCKS!A:W, 10, FALSE), ""))</f>
        <v>2529</v>
      </c>
      <c r="L236" s="172">
        <f>IF(ISBLANK(A236), "", IFERROR(VLOOKUP(A236, STOCKS!A:W, 11, FALSE), ""))</f>
        <v>8.21</v>
      </c>
      <c r="M236" s="172">
        <f>IF(ISBLANK(A236), "", IFERROR(VLOOKUP(A236, STOCKS!A:W, 12, FALSE), ""))</f>
        <v>218.8</v>
      </c>
      <c r="N236" s="172">
        <f>IF(ISBLANK(A236), "", IFERROR(VLOOKUP(A236, STOCKS!A:W, 13, FALSE), ""))</f>
        <v>220.65</v>
      </c>
      <c r="O236" s="172">
        <f>IF(ISBLANK(A236), "", IFERROR(VLOOKUP(A236, STOCKS!A:W, 14, FALSE), ""))</f>
        <v>217.5</v>
      </c>
      <c r="P236" s="172">
        <f>IF(ISBLANK(A236), "", IFERROR(VLOOKUP(A236, STOCKS!A:W, 15, FALSE), ""))</f>
        <v>264</v>
      </c>
      <c r="Q236" s="172" t="str">
        <f>IF(ISBLANK(A236), "", IFERROR(VLOOKUP(A236, STOCKS!A:W, 16, FALSE), ""))</f>
        <v>'-++++</v>
      </c>
      <c r="R236" s="172">
        <f>IF(ISBLANK(A236), "", IFERROR(VLOOKUP(A236, STOCKS!A:W, 17, FALSE), ""))</f>
        <v>0</v>
      </c>
      <c r="S236" s="172">
        <f>IF(ISBLANK(A236), "", IFERROR(VLOOKUP(A236, STOCKS!A:W, 18, FALSE), ""))</f>
        <v>32</v>
      </c>
      <c r="T236" s="172">
        <f>IF(ISBLANK(A236), "", IFERROR(VLOOKUP(A236, STOCKS!A:W, 19, FALSE), ""))</f>
        <v>917</v>
      </c>
      <c r="U236" s="172">
        <f>IF(ISBLANK(A236), "", IFERROR(VLOOKUP(A236, STOCKS!A:W, 20, FALSE), ""))</f>
        <v>36.26</v>
      </c>
      <c r="V236" s="178">
        <f>IF(ISBLANK(A236), "", IFERROR(VLOOKUP(A236, STOCKS!A:W, 21, FALSE), ""))</f>
        <v>46132</v>
      </c>
      <c r="W236" s="174" t="str">
        <f>IF(ISBLANK(A236), "", IFERROR(VLOOKUP(A236, STOCKS!A:W, 22, FALSE), ""))</f>
        <v/>
      </c>
      <c r="X236" s="175"/>
      <c r="Y236" s="175"/>
      <c r="Z236" s="175"/>
      <c r="AA236" s="175"/>
      <c r="AB236" s="143"/>
    </row>
    <row r="237" outlineLevel="1">
      <c r="A237" s="140" t="s">
        <v>4540</v>
      </c>
      <c r="B237" s="172" t="str">
        <f>IF(ISBLANK(A237), "", IFERROR(VLOOKUP(A237, STOCKS!A:W, 2, FALSE), ""))</f>
        <v>騰輝電子-KY</v>
      </c>
      <c r="C237" s="172" t="str">
        <f>IF(ISBLANK(A237), "", IFERROR(VLOOKUP(A237, STOCKS!A:W, 3, FALSE), ""))</f>
        <v>電子零組件業</v>
      </c>
      <c r="D237" s="172" t="str">
        <f>IF(ISBLANK(A237), "", IFERROR(VLOOKUP(A237, category!A:C, 3, FALSE), ""))</f>
        <v>低軌衛星</v>
      </c>
      <c r="E237" s="172">
        <f>IF(ISBLANK(A237), "", IFERROR(VLOOKUP(A237, STOCKS!A:W, 4, FALSE), ""))</f>
        <v>187</v>
      </c>
      <c r="F237" s="172">
        <f>IF(ISBLANK(A237), "", IFERROR(VLOOKUP(A237, STOCKS!A:W, 5, FALSE), ""))</f>
        <v>11</v>
      </c>
      <c r="G237" s="172">
        <f>IF(ISBLANK(A237), "", IFERROR(VLOOKUP(A237, STOCKS!A:W, 6, FALSE), ""))</f>
        <v>6.25</v>
      </c>
      <c r="H237" s="172" t="str">
        <f>IF(ISBLANK(A237), "", IFERROR(VLOOKUP(A237, STOCKS!A:W, 7, FALSE), ""))</f>
        <v>'++-++</v>
      </c>
      <c r="I237" s="172">
        <f>IF(ISBLANK(A237), "", IFERROR(VLOOKUP(A237, STOCKS!A:W, 8, FALSE), ""))</f>
        <v>20.91</v>
      </c>
      <c r="J237" s="172">
        <f>IF(ISBLANK(A237), "", IFERROR(VLOOKUP(A237, STOCKS!A:W, 9, FALSE), ""))</f>
        <v>4</v>
      </c>
      <c r="K237" s="172">
        <f>IF(ISBLANK(A237), "", IFERROR(VLOOKUP(A237, STOCKS!A:W, 10, FALSE), ""))</f>
        <v>14439</v>
      </c>
      <c r="L237" s="172">
        <f>IF(ISBLANK(A237), "", IFERROR(VLOOKUP(A237, STOCKS!A:W, 11, FALSE), ""))</f>
        <v>20.21</v>
      </c>
      <c r="M237" s="172">
        <f>IF(ISBLANK(A237), "", IFERROR(VLOOKUP(A237, STOCKS!A:W, 12, FALSE), ""))</f>
        <v>165.9</v>
      </c>
      <c r="N237" s="172">
        <f>IF(ISBLANK(A237), "", IFERROR(VLOOKUP(A237, STOCKS!A:W, 13, FALSE), ""))</f>
        <v>155.25</v>
      </c>
      <c r="O237" s="172">
        <f>IF(ISBLANK(A237), "", IFERROR(VLOOKUP(A237, STOCKS!A:W, 14, FALSE), ""))</f>
        <v>141.32</v>
      </c>
      <c r="P237" s="172">
        <f>IF(ISBLANK(A237), "", IFERROR(VLOOKUP(A237, STOCKS!A:W, 15, FALSE), ""))</f>
        <v>-1437</v>
      </c>
      <c r="Q237" s="172" t="str">
        <f>IF(ISBLANK(A237), "", IFERROR(VLOOKUP(A237, STOCKS!A:W, 16, FALSE), ""))</f>
        <v>'-+-+-</v>
      </c>
      <c r="R237" s="172">
        <f>IF(ISBLANK(A237), "", IFERROR(VLOOKUP(A237, STOCKS!A:W, 17, FALSE), ""))</f>
        <v>32</v>
      </c>
      <c r="S237" s="172">
        <f>IF(ISBLANK(A237), "", IFERROR(VLOOKUP(A237, STOCKS!A:W, 18, FALSE), ""))</f>
        <v>-69</v>
      </c>
      <c r="T237" s="172">
        <f>IF(ISBLANK(A237), "", IFERROR(VLOOKUP(A237, STOCKS!A:W, 19, FALSE), ""))</f>
        <v>7264</v>
      </c>
      <c r="U237" s="172">
        <f>IF(ISBLANK(A237), "", IFERROR(VLOOKUP(A237, STOCKS!A:W, 20, FALSE), ""))</f>
        <v>50.31</v>
      </c>
      <c r="V237" s="178">
        <f>IF(ISBLANK(A237), "", IFERROR(VLOOKUP(A237, STOCKS!A:W, 21, FALSE), ""))</f>
        <v>46132</v>
      </c>
      <c r="W237" s="174" t="str">
        <f>IF(ISBLANK(A237), "", IFERROR(VLOOKUP(A237, STOCKS!A:W, 22, FALSE), ""))</f>
        <v/>
      </c>
      <c r="X237" s="175"/>
      <c r="Y237" s="175"/>
      <c r="Z237" s="175"/>
      <c r="AA237" s="175"/>
      <c r="AB237" s="143"/>
    </row>
    <row r="238" outlineLevel="1">
      <c r="A238" s="140" t="s">
        <v>3548</v>
      </c>
      <c r="B238" s="172" t="str">
        <f>IF(ISBLANK(A238), "", IFERROR(VLOOKUP(A238, STOCKS!A:W, 2, FALSE), ""))</f>
        <v>宏捷科</v>
      </c>
      <c r="C238" s="172" t="str">
        <f>IF(ISBLANK(A238), "", IFERROR(VLOOKUP(A238, STOCKS!A:W, 3, FALSE), ""))</f>
        <v>半導體業</v>
      </c>
      <c r="D238" s="172" t="str">
        <f>IF(ISBLANK(A238), "", IFERROR(VLOOKUP(A238, category!A:C, 3, FALSE), ""))</f>
        <v>低軌衛星</v>
      </c>
      <c r="E238" s="172">
        <f>IF(ISBLANK(A238), "", IFERROR(VLOOKUP(A238, STOCKS!A:W, 4, FALSE), ""))</f>
        <v>150</v>
      </c>
      <c r="F238" s="172">
        <f>IF(ISBLANK(A238), "", IFERROR(VLOOKUP(A238, STOCKS!A:W, 5, FALSE), ""))</f>
        <v>1.5</v>
      </c>
      <c r="G238" s="172">
        <f>IF(ISBLANK(A238), "", IFERROR(VLOOKUP(A238, STOCKS!A:W, 6, FALSE), ""))</f>
        <v>1.01</v>
      </c>
      <c r="H238" s="172" t="str">
        <f>IF(ISBLANK(A238), "", IFERROR(VLOOKUP(A238, STOCKS!A:W, 7, FALSE), ""))</f>
        <v>'--+++</v>
      </c>
      <c r="I238" s="172">
        <f>IF(ISBLANK(A238), "", IFERROR(VLOOKUP(A238, STOCKS!A:W, 8, FALSE), ""))</f>
        <v>8.27</v>
      </c>
      <c r="J238" s="172">
        <f>IF(ISBLANK(A238), "", IFERROR(VLOOKUP(A238, STOCKS!A:W, 9, FALSE), ""))</f>
        <v>1</v>
      </c>
      <c r="K238" s="172">
        <f>IF(ISBLANK(A238), "", IFERROR(VLOOKUP(A238, STOCKS!A:W, 10, FALSE), ""))</f>
        <v>22954</v>
      </c>
      <c r="L238" s="172">
        <f>IF(ISBLANK(A238), "", IFERROR(VLOOKUP(A238, STOCKS!A:W, 11, FALSE), ""))</f>
        <v>11.68</v>
      </c>
      <c r="M238" s="172">
        <f>IF(ISBLANK(A238), "", IFERROR(VLOOKUP(A238, STOCKS!A:W, 12, FALSE), ""))</f>
        <v>141.9</v>
      </c>
      <c r="N238" s="172">
        <f>IF(ISBLANK(A238), "", IFERROR(VLOOKUP(A238, STOCKS!A:W, 13, FALSE), ""))</f>
        <v>141.85</v>
      </c>
      <c r="O238" s="172">
        <f>IF(ISBLANK(A238), "", IFERROR(VLOOKUP(A238, STOCKS!A:W, 14, FALSE), ""))</f>
        <v>133.32</v>
      </c>
      <c r="P238" s="172">
        <f>IF(ISBLANK(A238), "", IFERROR(VLOOKUP(A238, STOCKS!A:W, 15, FALSE), ""))</f>
        <v>-3215</v>
      </c>
      <c r="Q238" s="172" t="str">
        <f>IF(ISBLANK(A238), "", IFERROR(VLOOKUP(A238, STOCKS!A:W, 16, FALSE), ""))</f>
        <v>'--++-</v>
      </c>
      <c r="R238" s="172">
        <f>IF(ISBLANK(A238), "", IFERROR(VLOOKUP(A238, STOCKS!A:W, 17, FALSE), ""))</f>
        <v>0</v>
      </c>
      <c r="S238" s="172">
        <f>IF(ISBLANK(A238), "", IFERROR(VLOOKUP(A238, STOCKS!A:W, 18, FALSE), ""))</f>
        <v>-214</v>
      </c>
      <c r="T238" s="172">
        <f>IF(ISBLANK(A238), "", IFERROR(VLOOKUP(A238, STOCKS!A:W, 19, FALSE), ""))</f>
        <v>12646</v>
      </c>
      <c r="U238" s="172">
        <f>IF(ISBLANK(A238), "", IFERROR(VLOOKUP(A238, STOCKS!A:W, 20, FALSE), ""))</f>
        <v>55.09</v>
      </c>
      <c r="V238" s="178">
        <f>IF(ISBLANK(A238), "", IFERROR(VLOOKUP(A238, STOCKS!A:W, 21, FALSE), ""))</f>
        <v>46132</v>
      </c>
      <c r="W238" s="174" t="str">
        <f>IF(ISBLANK(A238), "", IFERROR(VLOOKUP(A238, STOCKS!A:W, 22, FALSE), ""))</f>
        <v/>
      </c>
      <c r="X238" s="175"/>
      <c r="Y238" s="175"/>
      <c r="Z238" s="175"/>
      <c r="AA238" s="175"/>
      <c r="AB238" s="143"/>
    </row>
    <row r="239">
      <c r="A239" s="176" t="s">
        <v>4645</v>
      </c>
      <c r="B239" s="177"/>
      <c r="C239" s="177"/>
      <c r="D239" s="177"/>
      <c r="E239" s="177"/>
      <c r="F239" s="177"/>
      <c r="G239" s="177"/>
      <c r="H239" s="177"/>
      <c r="I239" s="177"/>
      <c r="J239" s="177"/>
      <c r="K239" s="177"/>
      <c r="L239" s="177"/>
      <c r="M239" s="177"/>
      <c r="N239" s="177"/>
      <c r="O239" s="177"/>
      <c r="P239" s="177"/>
      <c r="Q239" s="177"/>
      <c r="R239" s="177"/>
      <c r="S239" s="177"/>
      <c r="T239" s="177"/>
      <c r="U239" s="177"/>
      <c r="V239" s="177"/>
      <c r="W239" s="177"/>
      <c r="X239" s="177"/>
      <c r="Y239" s="177"/>
      <c r="Z239" s="177"/>
      <c r="AA239" s="177"/>
      <c r="AB239" s="177"/>
    </row>
    <row r="240" outlineLevel="1">
      <c r="A240" s="140" t="s">
        <v>1725</v>
      </c>
      <c r="B240" s="172" t="str">
        <f>IF(ISBLANK(A240), "", IFERROR(VLOOKUP(A240, STOCKS!A:W, 2, FALSE), ""))</f>
        <v>健策</v>
      </c>
      <c r="C240" s="172" t="str">
        <f>IF(ISBLANK(A240), "", IFERROR(VLOOKUP(A240, STOCKS!A:W, 3, FALSE), ""))</f>
        <v>電子零組件業</v>
      </c>
      <c r="D240" s="172" t="str">
        <f>IF(ISBLANK(A240), "", IFERROR(VLOOKUP(A240, category!A:C, 3, FALSE), ""))</f>
        <v>散熱</v>
      </c>
      <c r="E240" s="172">
        <f>IF(ISBLANK(A240), "", IFERROR(VLOOKUP(A240, STOCKS!A:W, 4, FALSE), ""))</f>
        <v>5020</v>
      </c>
      <c r="F240" s="172">
        <f>IF(ISBLANK(A240), "", IFERROR(VLOOKUP(A240, STOCKS!A:W, 5, FALSE), ""))</f>
        <v>455</v>
      </c>
      <c r="G240" s="172">
        <f>IF(ISBLANK(A240), "", IFERROR(VLOOKUP(A240, STOCKS!A:W, 6, FALSE), ""))</f>
        <v>9.97</v>
      </c>
      <c r="H240" s="172" t="str">
        <f>IF(ISBLANK(A240), "", IFERROR(VLOOKUP(A240, STOCKS!A:W, 7, FALSE), ""))</f>
        <v>'-++++</v>
      </c>
      <c r="I240" s="172">
        <f>IF(ISBLANK(A240), "", IFERROR(VLOOKUP(A240, STOCKS!A:W, 8, FALSE), ""))</f>
        <v>22.38</v>
      </c>
      <c r="J240" s="172">
        <f>IF(ISBLANK(A240), "", IFERROR(VLOOKUP(A240, STOCKS!A:W, 9, FALSE), ""))</f>
        <v>1</v>
      </c>
      <c r="K240" s="172">
        <f>IF(ISBLANK(A240), "", IFERROR(VLOOKUP(A240, STOCKS!A:W, 10, FALSE), ""))</f>
        <v>1237</v>
      </c>
      <c r="L240" s="172">
        <f>IF(ISBLANK(A240), "", IFERROR(VLOOKUP(A240, STOCKS!A:W, 11, FALSE), ""))</f>
        <v>0.84</v>
      </c>
      <c r="M240" s="172">
        <f>IF(ISBLANK(A240), "", IFERROR(VLOOKUP(A240, STOCKS!A:W, 12, FALSE), ""))</f>
        <v>4424</v>
      </c>
      <c r="N240" s="172">
        <f>IF(ISBLANK(A240), "", IFERROR(VLOOKUP(A240, STOCKS!A:W, 13, FALSE), ""))</f>
        <v>4230</v>
      </c>
      <c r="O240" s="172">
        <f>IF(ISBLANK(A240), "", IFERROR(VLOOKUP(A240, STOCKS!A:W, 14, FALSE), ""))</f>
        <v>4061</v>
      </c>
      <c r="P240" s="172">
        <f>IF(ISBLANK(A240), "", IFERROR(VLOOKUP(A240, STOCKS!A:W, 15, FALSE), ""))</f>
        <v>55</v>
      </c>
      <c r="Q240" s="172" t="str">
        <f>IF(ISBLANK(A240), "", IFERROR(VLOOKUP(A240, STOCKS!A:W, 16, FALSE), ""))</f>
        <v>'----+</v>
      </c>
      <c r="R240" s="172">
        <f>IF(ISBLANK(A240), "", IFERROR(VLOOKUP(A240, STOCKS!A:W, 17, FALSE), ""))</f>
        <v>208</v>
      </c>
      <c r="S240" s="172">
        <f>IF(ISBLANK(A240), "", IFERROR(VLOOKUP(A240, STOCKS!A:W, 18, FALSE), ""))</f>
        <v>-44</v>
      </c>
      <c r="T240" s="172">
        <f>IF(ISBLANK(A240), "", IFERROR(VLOOKUP(A240, STOCKS!A:W, 19, FALSE), ""))</f>
        <v>453</v>
      </c>
      <c r="U240" s="172">
        <f>IF(ISBLANK(A240), "", IFERROR(VLOOKUP(A240, STOCKS!A:W, 20, FALSE), ""))</f>
        <v>36.62</v>
      </c>
      <c r="V240" s="173">
        <f>IF(ISBLANK(A240), "", IFERROR(VLOOKUP(A240, STOCKS!A:W, 21, FALSE), ""))</f>
        <v>46132</v>
      </c>
      <c r="W240" s="174"/>
      <c r="X240" s="175"/>
      <c r="Y240" s="175"/>
      <c r="Z240" s="175"/>
      <c r="AA240" s="175"/>
      <c r="AB240" s="143"/>
    </row>
    <row r="241" outlineLevel="1">
      <c r="A241" s="140" t="s">
        <v>4459</v>
      </c>
      <c r="B241" s="172" t="str">
        <f>IF(ISBLANK(A241), "", IFERROR(VLOOKUP(A241, STOCKS!A:W, 2, FALSE), ""))</f>
        <v>奇鋐</v>
      </c>
      <c r="C241" s="172" t="str">
        <f>IF(ISBLANK(A241), "", IFERROR(VLOOKUP(A241, STOCKS!A:W, 3, FALSE), ""))</f>
        <v>電腦及週邊設備業</v>
      </c>
      <c r="D241" s="172" t="str">
        <f>IF(ISBLANK(A241), "", IFERROR(VLOOKUP(A241, category!A:C, 3, FALSE), ""))</f>
        <v>低軌衛星/散熱</v>
      </c>
      <c r="E241" s="172">
        <f>IF(ISBLANK(A241), "", IFERROR(VLOOKUP(A241, STOCKS!A:W, 4, FALSE), ""))</f>
        <v>2490</v>
      </c>
      <c r="F241" s="172">
        <f>IF(ISBLANK(A241), "", IFERROR(VLOOKUP(A241, STOCKS!A:W, 5, FALSE), ""))</f>
        <v>90</v>
      </c>
      <c r="G241" s="172">
        <f>IF(ISBLANK(A241), "", IFERROR(VLOOKUP(A241, STOCKS!A:W, 6, FALSE), ""))</f>
        <v>3.75</v>
      </c>
      <c r="H241" s="172" t="str">
        <f>IF(ISBLANK(A241), "", IFERROR(VLOOKUP(A241, STOCKS!A:W, 7, FALSE), ""))</f>
        <v>'+++-+</v>
      </c>
      <c r="I241" s="172">
        <f>IF(ISBLANK(A241), "", IFERROR(VLOOKUP(A241, STOCKS!A:W, 8, FALSE), ""))</f>
        <v>12.71</v>
      </c>
      <c r="J241" s="172">
        <f>IF(ISBLANK(A241), "", IFERROR(VLOOKUP(A241, STOCKS!A:W, 9, FALSE), ""))</f>
        <v>1</v>
      </c>
      <c r="K241" s="172">
        <f>IF(ISBLANK(A241), "", IFERROR(VLOOKUP(A241, STOCKS!A:W, 10, FALSE), ""))</f>
        <v>3547</v>
      </c>
      <c r="L241" s="172">
        <f>IF(ISBLANK(A241), "", IFERROR(VLOOKUP(A241, STOCKS!A:W, 11, FALSE), ""))</f>
        <v>0.9</v>
      </c>
      <c r="M241" s="172">
        <f>IF(ISBLANK(A241), "", IFERROR(VLOOKUP(A241, STOCKS!A:W, 12, FALSE), ""))</f>
        <v>2393</v>
      </c>
      <c r="N241" s="172">
        <f>IF(ISBLANK(A241), "", IFERROR(VLOOKUP(A241, STOCKS!A:W, 13, FALSE), ""))</f>
        <v>2292.5</v>
      </c>
      <c r="O241" s="172">
        <f>IF(ISBLANK(A241), "", IFERROR(VLOOKUP(A241, STOCKS!A:W, 14, FALSE), ""))</f>
        <v>2189.5</v>
      </c>
      <c r="P241" s="172">
        <f>IF(ISBLANK(A241), "", IFERROR(VLOOKUP(A241, STOCKS!A:W, 15, FALSE), ""))</f>
        <v>120</v>
      </c>
      <c r="Q241" s="172" t="str">
        <f>IF(ISBLANK(A241), "", IFERROR(VLOOKUP(A241, STOCKS!A:W, 16, FALSE), ""))</f>
        <v>'+---+</v>
      </c>
      <c r="R241" s="172">
        <f>IF(ISBLANK(A241), "", IFERROR(VLOOKUP(A241, STOCKS!A:W, 17, FALSE), ""))</f>
        <v>319</v>
      </c>
      <c r="S241" s="172">
        <f>IF(ISBLANK(A241), "", IFERROR(VLOOKUP(A241, STOCKS!A:W, 18, FALSE), ""))</f>
        <v>47</v>
      </c>
      <c r="T241" s="172">
        <f>IF(ISBLANK(A241), "", IFERROR(VLOOKUP(A241, STOCKS!A:W, 19, FALSE), ""))</f>
        <v>1302</v>
      </c>
      <c r="U241" s="172">
        <f>IF(ISBLANK(A241), "", IFERROR(VLOOKUP(A241, STOCKS!A:W, 20, FALSE), ""))</f>
        <v>36.71</v>
      </c>
      <c r="V241" s="173">
        <f>IF(ISBLANK(A241), "", IFERROR(VLOOKUP(A241, STOCKS!A:W, 21, FALSE), ""))</f>
        <v>46132</v>
      </c>
      <c r="W241" s="174"/>
      <c r="X241" s="175"/>
      <c r="Y241" s="175"/>
      <c r="Z241" s="175"/>
      <c r="AA241" s="175"/>
      <c r="AB241" s="143"/>
    </row>
    <row r="242" outlineLevel="1">
      <c r="A242" s="140" t="s">
        <v>4383</v>
      </c>
      <c r="B242" s="172" t="str">
        <f>IF(ISBLANK(A242), "", IFERROR(VLOOKUP(A242, STOCKS!A:W, 2, FALSE), ""))</f>
        <v>雙鴻</v>
      </c>
      <c r="C242" s="172" t="str">
        <f>IF(ISBLANK(A242), "", IFERROR(VLOOKUP(A242, STOCKS!A:W, 3, FALSE), ""))</f>
        <v>其他電子業</v>
      </c>
      <c r="D242" s="172" t="str">
        <f>IF(ISBLANK(A242), "", IFERROR(VLOOKUP(A242, category!A:C, 3, FALSE), ""))</f>
        <v>散熱</v>
      </c>
      <c r="E242" s="172">
        <f>IF(ISBLANK(A242), "", IFERROR(VLOOKUP(A242, STOCKS!A:W, 4, FALSE), ""))</f>
        <v>1040</v>
      </c>
      <c r="F242" s="172">
        <f>IF(ISBLANK(A242), "", IFERROR(VLOOKUP(A242, STOCKS!A:W, 5, FALSE), ""))</f>
        <v>5</v>
      </c>
      <c r="G242" s="172">
        <f>IF(ISBLANK(A242), "", IFERROR(VLOOKUP(A242, STOCKS!A:W, 6, FALSE), ""))</f>
        <v>0.48</v>
      </c>
      <c r="H242" s="172" t="str">
        <f>IF(ISBLANK(A242), "", IFERROR(VLOOKUP(A242, STOCKS!A:W, 7, FALSE), ""))</f>
        <v>'+++-+</v>
      </c>
      <c r="I242" s="172">
        <f>IF(ISBLANK(A242), "", IFERROR(VLOOKUP(A242, STOCKS!A:W, 8, FALSE), ""))</f>
        <v>10.42</v>
      </c>
      <c r="J242" s="172">
        <f>IF(ISBLANK(A242), "", IFERROR(VLOOKUP(A242, STOCKS!A:W, 9, FALSE), ""))</f>
        <v>1</v>
      </c>
      <c r="K242" s="172">
        <f>IF(ISBLANK(A242), "", IFERROR(VLOOKUP(A242, STOCKS!A:W, 10, FALSE), ""))</f>
        <v>3701</v>
      </c>
      <c r="L242" s="172">
        <f>IF(ISBLANK(A242), "", IFERROR(VLOOKUP(A242, STOCKS!A:W, 11, FALSE), ""))</f>
        <v>3.98</v>
      </c>
      <c r="M242" s="172">
        <f>IF(ISBLANK(A242), "", IFERROR(VLOOKUP(A242, STOCKS!A:W, 12, FALSE), ""))</f>
        <v>1011.4</v>
      </c>
      <c r="N242" s="172">
        <f>IF(ISBLANK(A242), "", IFERROR(VLOOKUP(A242, STOCKS!A:W, 13, FALSE), ""))</f>
        <v>989.9</v>
      </c>
      <c r="O242" s="172">
        <f>IF(ISBLANK(A242), "", IFERROR(VLOOKUP(A242, STOCKS!A:W, 14, FALSE), ""))</f>
        <v>982.6</v>
      </c>
      <c r="P242" s="172">
        <f>IF(ISBLANK(A242), "", IFERROR(VLOOKUP(A242, STOCKS!A:W, 15, FALSE), ""))</f>
        <v>-167</v>
      </c>
      <c r="Q242" s="172" t="str">
        <f>IF(ISBLANK(A242), "", IFERROR(VLOOKUP(A242, STOCKS!A:W, 16, FALSE), ""))</f>
        <v>'+++--</v>
      </c>
      <c r="R242" s="172">
        <f>IF(ISBLANK(A242), "", IFERROR(VLOOKUP(A242, STOCKS!A:W, 17, FALSE), ""))</f>
        <v>-1</v>
      </c>
      <c r="S242" s="172">
        <f>IF(ISBLANK(A242), "", IFERROR(VLOOKUP(A242, STOCKS!A:W, 18, FALSE), ""))</f>
        <v>-10</v>
      </c>
      <c r="T242" s="172">
        <f>IF(ISBLANK(A242), "", IFERROR(VLOOKUP(A242, STOCKS!A:W, 19, FALSE), ""))</f>
        <v>1937</v>
      </c>
      <c r="U242" s="172">
        <f>IF(ISBLANK(A242), "", IFERROR(VLOOKUP(A242, STOCKS!A:W, 20, FALSE), ""))</f>
        <v>52.34</v>
      </c>
      <c r="V242" s="173">
        <f>IF(ISBLANK(A242), "", IFERROR(VLOOKUP(A242, STOCKS!A:W, 21, FALSE), ""))</f>
        <v>46132</v>
      </c>
      <c r="W242" s="174"/>
      <c r="X242" s="175"/>
      <c r="Y242" s="175"/>
      <c r="Z242" s="175"/>
      <c r="AA242" s="175"/>
      <c r="AB242" s="143"/>
    </row>
    <row r="243" outlineLevel="1">
      <c r="A243" s="140" t="s">
        <v>2689</v>
      </c>
      <c r="B243" s="172" t="str">
        <f>IF(ISBLANK(A243), "", IFERROR(VLOOKUP(A243, STOCKS!A:W, 2, FALSE), ""))</f>
        <v>一詮</v>
      </c>
      <c r="C243" s="172" t="str">
        <f>IF(ISBLANK(A243), "", IFERROR(VLOOKUP(A243, STOCKS!A:W, 3, FALSE), ""))</f>
        <v>光電業</v>
      </c>
      <c r="D243" s="172" t="str">
        <f>IF(ISBLANK(A243), "", IFERROR(VLOOKUP(A243, category!A:C, 3, FALSE), ""))</f>
        <v>散熱</v>
      </c>
      <c r="E243" s="172">
        <f>IF(ISBLANK(A243), "", IFERROR(VLOOKUP(A243, STOCKS!A:W, 4, FALSE), ""))</f>
        <v>198</v>
      </c>
      <c r="F243" s="172">
        <f>IF(ISBLANK(A243), "", IFERROR(VLOOKUP(A243, STOCKS!A:W, 5, FALSE), ""))</f>
        <v>13</v>
      </c>
      <c r="G243" s="172">
        <f>IF(ISBLANK(A243), "", IFERROR(VLOOKUP(A243, STOCKS!A:W, 6, FALSE), ""))</f>
        <v>7.03</v>
      </c>
      <c r="H243" s="172" t="str">
        <f>IF(ISBLANK(A243), "", IFERROR(VLOOKUP(A243, STOCKS!A:W, 7, FALSE), ""))</f>
        <v>'--+-+</v>
      </c>
      <c r="I243" s="172">
        <f>IF(ISBLANK(A243), "", IFERROR(VLOOKUP(A243, STOCKS!A:W, 8, FALSE), ""))</f>
        <v>2.48</v>
      </c>
      <c r="J243" s="172">
        <f>IF(ISBLANK(A243), "", IFERROR(VLOOKUP(A243, STOCKS!A:W, 9, FALSE), ""))</f>
        <v>3</v>
      </c>
      <c r="K243" s="172">
        <f>IF(ISBLANK(A243), "", IFERROR(VLOOKUP(A243, STOCKS!A:W, 10, FALSE), ""))</f>
        <v>2830</v>
      </c>
      <c r="L243" s="172">
        <f>IF(ISBLANK(A243), "", IFERROR(VLOOKUP(A243, STOCKS!A:W, 11, FALSE), ""))</f>
        <v>1.21</v>
      </c>
      <c r="M243" s="172">
        <f>IF(ISBLANK(A243), "", IFERROR(VLOOKUP(A243, STOCKS!A:W, 12, FALSE), ""))</f>
        <v>188.2</v>
      </c>
      <c r="N243" s="172">
        <f>IF(ISBLANK(A243), "", IFERROR(VLOOKUP(A243, STOCKS!A:W, 13, FALSE), ""))</f>
        <v>179.75</v>
      </c>
      <c r="O243" s="172">
        <f>IF(ISBLANK(A243), "", IFERROR(VLOOKUP(A243, STOCKS!A:W, 14, FALSE), ""))</f>
        <v>163.28</v>
      </c>
      <c r="P243" s="172">
        <f>IF(ISBLANK(A243), "", IFERROR(VLOOKUP(A243, STOCKS!A:W, 15, FALSE), ""))</f>
        <v>268</v>
      </c>
      <c r="Q243" s="172" t="str">
        <f>IF(ISBLANK(A243), "", IFERROR(VLOOKUP(A243, STOCKS!A:W, 16, FALSE), ""))</f>
        <v>'+++++</v>
      </c>
      <c r="R243" s="172">
        <f>IF(ISBLANK(A243), "", IFERROR(VLOOKUP(A243, STOCKS!A:W, 17, FALSE), ""))</f>
        <v>1</v>
      </c>
      <c r="S243" s="172">
        <f>IF(ISBLANK(A243), "", IFERROR(VLOOKUP(A243, STOCKS!A:W, 18, FALSE), ""))</f>
        <v>3</v>
      </c>
      <c r="T243" s="172">
        <f>IF(ISBLANK(A243), "", IFERROR(VLOOKUP(A243, STOCKS!A:W, 19, FALSE), ""))</f>
        <v>0</v>
      </c>
      <c r="U243" s="172">
        <f>IF(ISBLANK(A243), "", IFERROR(VLOOKUP(A243, STOCKS!A:W, 20, FALSE), ""))</f>
        <v>0</v>
      </c>
      <c r="V243" s="173">
        <f>IF(ISBLANK(A243), "", IFERROR(VLOOKUP(A243, STOCKS!A:W, 21, FALSE), ""))</f>
        <v>46132</v>
      </c>
      <c r="W243" s="174"/>
      <c r="X243" s="175"/>
      <c r="Y243" s="175"/>
      <c r="Z243" s="175"/>
      <c r="AA243" s="175"/>
      <c r="AB243" s="143"/>
    </row>
    <row r="244" outlineLevel="1">
      <c r="A244" s="140" t="s">
        <v>2267</v>
      </c>
      <c r="B244" s="172" t="str">
        <f>IF(ISBLANK(A244), "", IFERROR(VLOOKUP(A244, STOCKS!A:W, 2, FALSE), ""))</f>
        <v>建準</v>
      </c>
      <c r="C244" s="172" t="str">
        <f>IF(ISBLANK(A244), "", IFERROR(VLOOKUP(A244, STOCKS!A:W, 3, FALSE), ""))</f>
        <v>電子零組件業</v>
      </c>
      <c r="D244" s="172" t="str">
        <f>IF(ISBLANK(A244), "", IFERROR(VLOOKUP(A244, category!A:C, 3, FALSE), ""))</f>
        <v>散熱</v>
      </c>
      <c r="E244" s="172">
        <f>IF(ISBLANK(A244), "", IFERROR(VLOOKUP(A244, STOCKS!A:W, 4, FALSE), ""))</f>
        <v>146</v>
      </c>
      <c r="F244" s="172">
        <f>IF(ISBLANK(A244), "", IFERROR(VLOOKUP(A244, STOCKS!A:W, 5, FALSE), ""))</f>
        <v>-0.5</v>
      </c>
      <c r="G244" s="172">
        <f>IF(ISBLANK(A244), "", IFERROR(VLOOKUP(A244, STOCKS!A:W, 6, FALSE), ""))</f>
        <v>-0.34</v>
      </c>
      <c r="H244" s="172" t="str">
        <f>IF(ISBLANK(A244), "", IFERROR(VLOOKUP(A244, STOCKS!A:W, 7, FALSE), ""))</f>
        <v>'+-+--</v>
      </c>
      <c r="I244" s="172">
        <f>IF(ISBLANK(A244), "", IFERROR(VLOOKUP(A244, STOCKS!A:W, 8, FALSE), ""))</f>
        <v>4.3</v>
      </c>
      <c r="J244" s="172">
        <f>IF(ISBLANK(A244), "", IFERROR(VLOOKUP(A244, STOCKS!A:W, 9, FALSE), ""))</f>
        <v>0</v>
      </c>
      <c r="K244" s="172">
        <f>IF(ISBLANK(A244), "", IFERROR(VLOOKUP(A244, STOCKS!A:W, 10, FALSE), ""))</f>
        <v>3368</v>
      </c>
      <c r="L244" s="172">
        <f>IF(ISBLANK(A244), "", IFERROR(VLOOKUP(A244, STOCKS!A:W, 11, FALSE), ""))</f>
        <v>1.17</v>
      </c>
      <c r="M244" s="172">
        <f>IF(ISBLANK(A244), "", IFERROR(VLOOKUP(A244, STOCKS!A:W, 12, FALSE), ""))</f>
        <v>144.4</v>
      </c>
      <c r="N244" s="172">
        <f>IF(ISBLANK(A244), "", IFERROR(VLOOKUP(A244, STOCKS!A:W, 13, FALSE), ""))</f>
        <v>139.6</v>
      </c>
      <c r="O244" s="172">
        <f>IF(ISBLANK(A244), "", IFERROR(VLOOKUP(A244, STOCKS!A:W, 14, FALSE), ""))</f>
        <v>135.9</v>
      </c>
      <c r="P244" s="172">
        <f>IF(ISBLANK(A244), "", IFERROR(VLOOKUP(A244, STOCKS!A:W, 15, FALSE), ""))</f>
        <v>418</v>
      </c>
      <c r="Q244" s="172" t="str">
        <f>IF(ISBLANK(A244), "", IFERROR(VLOOKUP(A244, STOCKS!A:W, 16, FALSE), ""))</f>
        <v>'+++-+</v>
      </c>
      <c r="R244" s="172">
        <f>IF(ISBLANK(A244), "", IFERROR(VLOOKUP(A244, STOCKS!A:W, 17, FALSE), ""))</f>
        <v>3</v>
      </c>
      <c r="S244" s="172">
        <f>IF(ISBLANK(A244), "", IFERROR(VLOOKUP(A244, STOCKS!A:W, 18, FALSE), ""))</f>
        <v>-8</v>
      </c>
      <c r="T244" s="172">
        <f>IF(ISBLANK(A244), "", IFERROR(VLOOKUP(A244, STOCKS!A:W, 19, FALSE), ""))</f>
        <v>787</v>
      </c>
      <c r="U244" s="172">
        <f>IF(ISBLANK(A244), "", IFERROR(VLOOKUP(A244, STOCKS!A:W, 20, FALSE), ""))</f>
        <v>23.37</v>
      </c>
      <c r="V244" s="173">
        <f>IF(ISBLANK(A244), "", IFERROR(VLOOKUP(A244, STOCKS!A:W, 21, FALSE), ""))</f>
        <v>46132</v>
      </c>
      <c r="W244" s="174"/>
      <c r="X244" s="175"/>
      <c r="Y244" s="175"/>
      <c r="Z244" s="175"/>
      <c r="AA244" s="175"/>
      <c r="AB244" s="143"/>
    </row>
    <row r="245">
      <c r="A245" s="176" t="s">
        <v>4646</v>
      </c>
      <c r="B245" s="177"/>
      <c r="C245" s="177"/>
      <c r="D245" s="177"/>
      <c r="E245" s="177"/>
      <c r="F245" s="177"/>
      <c r="G245" s="177"/>
      <c r="H245" s="177"/>
      <c r="I245" s="177"/>
      <c r="J245" s="177"/>
      <c r="K245" s="177"/>
      <c r="L245" s="177"/>
      <c r="M245" s="177"/>
      <c r="N245" s="177"/>
      <c r="O245" s="177"/>
      <c r="P245" s="177"/>
      <c r="Q245" s="177"/>
      <c r="R245" s="177"/>
      <c r="S245" s="177"/>
      <c r="T245" s="177"/>
      <c r="U245" s="177"/>
      <c r="V245" s="177"/>
      <c r="W245" s="177"/>
      <c r="X245" s="177"/>
      <c r="Y245" s="177"/>
      <c r="Z245" s="177"/>
      <c r="AA245" s="177"/>
      <c r="AB245" s="177"/>
    </row>
    <row r="246" outlineLevel="1">
      <c r="A246" s="140" t="s">
        <v>3304</v>
      </c>
      <c r="B246" s="172" t="str">
        <f>IF(ISBLANK(A246), "", IFERROR(VLOOKUP(A246, STOCKS!A:W, 2, FALSE), ""))</f>
        <v>光聖</v>
      </c>
      <c r="C246" s="172" t="str">
        <f>IF(ISBLANK(A246), "", IFERROR(VLOOKUP(A246, STOCKS!A:W, 3, FALSE), ""))</f>
        <v>通信網路業</v>
      </c>
      <c r="D246" s="172" t="str">
        <f>IF(ISBLANK(A246), "", IFERROR(VLOOKUP(A246, category!A:C, 3, FALSE), ""))</f>
        <v>光通訊</v>
      </c>
      <c r="E246" s="172">
        <f>IF(ISBLANK(A246), "", IFERROR(VLOOKUP(A246, STOCKS!A:W, 4, FALSE), ""))</f>
        <v>2370</v>
      </c>
      <c r="F246" s="172">
        <f>IF(ISBLANK(A246), "", IFERROR(VLOOKUP(A246, STOCKS!A:W, 5, FALSE), ""))</f>
        <v>215</v>
      </c>
      <c r="G246" s="172">
        <f>IF(ISBLANK(A246), "", IFERROR(VLOOKUP(A246, STOCKS!A:W, 6, FALSE), ""))</f>
        <v>9.98</v>
      </c>
      <c r="H246" s="172" t="str">
        <f>IF(ISBLANK(A246), "", IFERROR(VLOOKUP(A246, STOCKS!A:W, 7, FALSE), ""))</f>
        <v>'-+-++</v>
      </c>
      <c r="I246" s="172">
        <f>IF(ISBLANK(A246), "", IFERROR(VLOOKUP(A246, STOCKS!A:W, 8, FALSE), ""))</f>
        <v>6.89</v>
      </c>
      <c r="J246" s="172">
        <f>IF(ISBLANK(A246), "", IFERROR(VLOOKUP(A246, STOCKS!A:W, 9, FALSE), ""))</f>
        <v>3</v>
      </c>
      <c r="K246" s="172">
        <f>IF(ISBLANK(A246), "", IFERROR(VLOOKUP(A246, STOCKS!A:W, 10, FALSE), ""))</f>
        <v>4615</v>
      </c>
      <c r="L246" s="172">
        <f>IF(ISBLANK(A246), "", IFERROR(VLOOKUP(A246, STOCKS!A:W, 11, FALSE), ""))</f>
        <v>5.86</v>
      </c>
      <c r="M246" s="172">
        <f>IF(ISBLANK(A246), "", IFERROR(VLOOKUP(A246, STOCKS!A:W, 12, FALSE), ""))</f>
        <v>2153</v>
      </c>
      <c r="N246" s="172">
        <f>IF(ISBLANK(A246), "", IFERROR(VLOOKUP(A246, STOCKS!A:W, 13, FALSE), ""))</f>
        <v>2169.5</v>
      </c>
      <c r="O246" s="172">
        <f>IF(ISBLANK(A246), "", IFERROR(VLOOKUP(A246, STOCKS!A:W, 14, FALSE), ""))</f>
        <v>2094.25</v>
      </c>
      <c r="P246" s="172">
        <f>IF(ISBLANK(A246), "", IFERROR(VLOOKUP(A246, STOCKS!A:W, 15, FALSE), ""))</f>
        <v>1010</v>
      </c>
      <c r="Q246" s="172" t="str">
        <f>IF(ISBLANK(A246), "", IFERROR(VLOOKUP(A246, STOCKS!A:W, 16, FALSE), ""))</f>
        <v>'-+--+</v>
      </c>
      <c r="R246" s="172">
        <f>IF(ISBLANK(A246), "", IFERROR(VLOOKUP(A246, STOCKS!A:W, 17, FALSE), ""))</f>
        <v>55</v>
      </c>
      <c r="S246" s="172">
        <f>IF(ISBLANK(A246), "", IFERROR(VLOOKUP(A246, STOCKS!A:W, 18, FALSE), ""))</f>
        <v>95</v>
      </c>
      <c r="T246" s="172">
        <f>IF(ISBLANK(A246), "", IFERROR(VLOOKUP(A246, STOCKS!A:W, 19, FALSE), ""))</f>
        <v>1933</v>
      </c>
      <c r="U246" s="172">
        <f>IF(ISBLANK(A246), "", IFERROR(VLOOKUP(A246, STOCKS!A:W, 20, FALSE), ""))</f>
        <v>41.89</v>
      </c>
      <c r="V246" s="173">
        <f>IF(ISBLANK(A246), "", IFERROR(VLOOKUP(A246, STOCKS!A:W, 21, FALSE), ""))</f>
        <v>46132</v>
      </c>
      <c r="W246" s="174"/>
      <c r="X246" s="175"/>
      <c r="Y246" s="175"/>
      <c r="Z246" s="175"/>
      <c r="AA246" s="175"/>
      <c r="AB246" s="143"/>
    </row>
    <row r="247" outlineLevel="1">
      <c r="A247" s="140" t="s">
        <v>2540</v>
      </c>
      <c r="B247" s="172" t="str">
        <f>IF(ISBLANK(A247), "", IFERROR(VLOOKUP(A247, STOCKS!A:W, 2, FALSE), ""))</f>
        <v>聯亞</v>
      </c>
      <c r="C247" s="172" t="str">
        <f>IF(ISBLANK(A247), "", IFERROR(VLOOKUP(A247, STOCKS!A:W, 3, FALSE), ""))</f>
        <v>通信網路業</v>
      </c>
      <c r="D247" s="172" t="str">
        <f>IF(ISBLANK(A247), "", IFERROR(VLOOKUP(A247, category!A:C, 3, FALSE), ""))</f>
        <v>光通訊</v>
      </c>
      <c r="E247" s="172">
        <f>IF(ISBLANK(A247), "", IFERROR(VLOOKUP(A247, STOCKS!A:W, 4, FALSE), ""))</f>
        <v>2860</v>
      </c>
      <c r="F247" s="172">
        <f>IF(ISBLANK(A247), "", IFERROR(VLOOKUP(A247, STOCKS!A:W, 5, FALSE), ""))</f>
        <v>260</v>
      </c>
      <c r="G247" s="172">
        <f>IF(ISBLANK(A247), "", IFERROR(VLOOKUP(A247, STOCKS!A:W, 6, FALSE), ""))</f>
        <v>10</v>
      </c>
      <c r="H247" s="172" t="str">
        <f>IF(ISBLANK(A247), "", IFERROR(VLOOKUP(A247, STOCKS!A:W, 7, FALSE), ""))</f>
        <v>'-++++</v>
      </c>
      <c r="I247" s="172">
        <f>IF(ISBLANK(A247), "", IFERROR(VLOOKUP(A247, STOCKS!A:W, 8, FALSE), ""))</f>
        <v>22.29</v>
      </c>
      <c r="J247" s="172">
        <f>IF(ISBLANK(A247), "", IFERROR(VLOOKUP(A247, STOCKS!A:W, 9, FALSE), ""))</f>
        <v>7</v>
      </c>
      <c r="K247" s="172">
        <f>IF(ISBLANK(A247), "", IFERROR(VLOOKUP(A247, STOCKS!A:W, 10, FALSE), ""))</f>
        <v>1744</v>
      </c>
      <c r="L247" s="172">
        <f>IF(ISBLANK(A247), "", IFERROR(VLOOKUP(A247, STOCKS!A:W, 11, FALSE), ""))</f>
        <v>1.89</v>
      </c>
      <c r="M247" s="172">
        <f>IF(ISBLANK(A247), "", IFERROR(VLOOKUP(A247, STOCKS!A:W, 12, FALSE), ""))</f>
        <v>2463</v>
      </c>
      <c r="N247" s="172">
        <f>IF(ISBLANK(A247), "", IFERROR(VLOOKUP(A247, STOCKS!A:W, 13, FALSE), ""))</f>
        <v>2310</v>
      </c>
      <c r="O247" s="172">
        <f>IF(ISBLANK(A247), "", IFERROR(VLOOKUP(A247, STOCKS!A:W, 14, FALSE), ""))</f>
        <v>1970.5</v>
      </c>
      <c r="P247" s="172">
        <f>IF(ISBLANK(A247), "", IFERROR(VLOOKUP(A247, STOCKS!A:W, 15, FALSE), ""))</f>
        <v>67</v>
      </c>
      <c r="Q247" s="172" t="str">
        <f>IF(ISBLANK(A247), "", IFERROR(VLOOKUP(A247, STOCKS!A:W, 16, FALSE), ""))</f>
        <v>'-++++</v>
      </c>
      <c r="R247" s="172">
        <f>IF(ISBLANK(A247), "", IFERROR(VLOOKUP(A247, STOCKS!A:W, 17, FALSE), ""))</f>
        <v>45</v>
      </c>
      <c r="S247" s="172">
        <f>IF(ISBLANK(A247), "", IFERROR(VLOOKUP(A247, STOCKS!A:W, 18, FALSE), ""))</f>
        <v>-56</v>
      </c>
      <c r="T247" s="172">
        <f>IF(ISBLANK(A247), "", IFERROR(VLOOKUP(A247, STOCKS!A:W, 19, FALSE), ""))</f>
        <v>980</v>
      </c>
      <c r="U247" s="172">
        <f>IF(ISBLANK(A247), "", IFERROR(VLOOKUP(A247, STOCKS!A:W, 20, FALSE), ""))</f>
        <v>56.19</v>
      </c>
      <c r="V247" s="173">
        <f>IF(ISBLANK(A247), "", IFERROR(VLOOKUP(A247, STOCKS!A:W, 21, FALSE), ""))</f>
        <v>46132</v>
      </c>
      <c r="W247" s="174"/>
      <c r="X247" s="175"/>
      <c r="Y247" s="175"/>
      <c r="Z247" s="175"/>
      <c r="AA247" s="175"/>
      <c r="AB247" s="143"/>
    </row>
    <row r="248" outlineLevel="1">
      <c r="A248" s="140" t="s">
        <v>2464</v>
      </c>
      <c r="B248" s="172" t="str">
        <f>IF(ISBLANK(A248), "", IFERROR(VLOOKUP(A248, STOCKS!A:W, 2, FALSE), ""))</f>
        <v>上詮</v>
      </c>
      <c r="C248" s="172" t="str">
        <f>IF(ISBLANK(A248), "", IFERROR(VLOOKUP(A248, STOCKS!A:W, 3, FALSE), ""))</f>
        <v>通信網路業</v>
      </c>
      <c r="D248" s="172" t="str">
        <f>IF(ISBLANK(A248), "", IFERROR(VLOOKUP(A248, category!A:C, 3, FALSE), ""))</f>
        <v>光通訊</v>
      </c>
      <c r="E248" s="172">
        <f>IF(ISBLANK(A248), "", IFERROR(VLOOKUP(A248, STOCKS!A:W, 4, FALSE), ""))</f>
        <v>988</v>
      </c>
      <c r="F248" s="172">
        <f>IF(ISBLANK(A248), "", IFERROR(VLOOKUP(A248, STOCKS!A:W, 5, FALSE), ""))</f>
        <v>89</v>
      </c>
      <c r="G248" s="172">
        <f>IF(ISBLANK(A248), "", IFERROR(VLOOKUP(A248, STOCKS!A:W, 6, FALSE), ""))</f>
        <v>9.9</v>
      </c>
      <c r="H248" s="172" t="str">
        <f>IF(ISBLANK(A248), "", IFERROR(VLOOKUP(A248, STOCKS!A:W, 7, FALSE), ""))</f>
        <v>'+++++</v>
      </c>
      <c r="I248" s="172">
        <f>IF(ISBLANK(A248), "", IFERROR(VLOOKUP(A248, STOCKS!A:W, 8, FALSE), ""))</f>
        <v>29.2</v>
      </c>
      <c r="J248" s="172">
        <f>IF(ISBLANK(A248), "", IFERROR(VLOOKUP(A248, STOCKS!A:W, 9, FALSE), ""))</f>
        <v>6</v>
      </c>
      <c r="K248" s="172">
        <f>IF(ISBLANK(A248), "", IFERROR(VLOOKUP(A248, STOCKS!A:W, 10, FALSE), ""))</f>
        <v>6601</v>
      </c>
      <c r="L248" s="172">
        <f>IF(ISBLANK(A248), "", IFERROR(VLOOKUP(A248, STOCKS!A:W, 11, FALSE), ""))</f>
        <v>5.81</v>
      </c>
      <c r="M248" s="172">
        <f>IF(ISBLANK(A248), "", IFERROR(VLOOKUP(A248, STOCKS!A:W, 12, FALSE), ""))</f>
        <v>857.4</v>
      </c>
      <c r="N248" s="172">
        <f>IF(ISBLANK(A248), "", IFERROR(VLOOKUP(A248, STOCKS!A:W, 13, FALSE), ""))</f>
        <v>796.1</v>
      </c>
      <c r="O248" s="172">
        <f>IF(ISBLANK(A248), "", IFERROR(VLOOKUP(A248, STOCKS!A:W, 14, FALSE), ""))</f>
        <v>717.3</v>
      </c>
      <c r="P248" s="172">
        <f>IF(ISBLANK(A248), "", IFERROR(VLOOKUP(A248, STOCKS!A:W, 15, FALSE), ""))</f>
        <v>-12</v>
      </c>
      <c r="Q248" s="172" t="str">
        <f>IF(ISBLANK(A248), "", IFERROR(VLOOKUP(A248, STOCKS!A:W, 16, FALSE), ""))</f>
        <v>'-+-+-</v>
      </c>
      <c r="R248" s="172">
        <f>IF(ISBLANK(A248), "", IFERROR(VLOOKUP(A248, STOCKS!A:W, 17, FALSE), ""))</f>
        <v>16</v>
      </c>
      <c r="S248" s="172">
        <f>IF(ISBLANK(A248), "", IFERROR(VLOOKUP(A248, STOCKS!A:W, 18, FALSE), ""))</f>
        <v>8</v>
      </c>
      <c r="T248" s="172">
        <f>IF(ISBLANK(A248), "", IFERROR(VLOOKUP(A248, STOCKS!A:W, 19, FALSE), ""))</f>
        <v>4305</v>
      </c>
      <c r="U248" s="172">
        <f>IF(ISBLANK(A248), "", IFERROR(VLOOKUP(A248, STOCKS!A:W, 20, FALSE), ""))</f>
        <v>65.22</v>
      </c>
      <c r="V248" s="173">
        <f>IF(ISBLANK(A248), "", IFERROR(VLOOKUP(A248, STOCKS!A:W, 21, FALSE), ""))</f>
        <v>46132</v>
      </c>
      <c r="W248" s="174"/>
      <c r="X248" s="175"/>
      <c r="Y248" s="175"/>
      <c r="Z248" s="175"/>
      <c r="AA248" s="175"/>
      <c r="AB248" s="143"/>
    </row>
    <row r="249" outlineLevel="1">
      <c r="A249" s="140" t="s">
        <v>2327</v>
      </c>
      <c r="B249" s="172" t="str">
        <f>IF(ISBLANK(A249), "", IFERROR(VLOOKUP(A249, STOCKS!A:W, 2, FALSE), ""))</f>
        <v>波若威</v>
      </c>
      <c r="C249" s="172" t="str">
        <f>IF(ISBLANK(A249), "", IFERROR(VLOOKUP(A249, STOCKS!A:W, 3, FALSE), ""))</f>
        <v>通信網路業</v>
      </c>
      <c r="D249" s="172" t="str">
        <f>IF(ISBLANK(A249), "", IFERROR(VLOOKUP(A249, category!A:C, 3, FALSE), ""))</f>
        <v>光通訊</v>
      </c>
      <c r="E249" s="172">
        <f>IF(ISBLANK(A249), "", IFERROR(VLOOKUP(A249, STOCKS!A:W, 4, FALSE), ""))</f>
        <v>1295</v>
      </c>
      <c r="F249" s="172">
        <f>IF(ISBLANK(A249), "", IFERROR(VLOOKUP(A249, STOCKS!A:W, 5, FALSE), ""))</f>
        <v>70</v>
      </c>
      <c r="G249" s="172">
        <f>IF(ISBLANK(A249), "", IFERROR(VLOOKUP(A249, STOCKS!A:W, 6, FALSE), ""))</f>
        <v>5.71</v>
      </c>
      <c r="H249" s="172" t="str">
        <f>IF(ISBLANK(A249), "", IFERROR(VLOOKUP(A249, STOCKS!A:W, 7, FALSE), ""))</f>
        <v>'-+-++</v>
      </c>
      <c r="I249" s="172">
        <f>IF(ISBLANK(A249), "", IFERROR(VLOOKUP(A249, STOCKS!A:W, 8, FALSE), ""))</f>
        <v>8.27</v>
      </c>
      <c r="J249" s="172">
        <f>IF(ISBLANK(A249), "", IFERROR(VLOOKUP(A249, STOCKS!A:W, 9, FALSE), ""))</f>
        <v>4</v>
      </c>
      <c r="K249" s="172">
        <f>IF(ISBLANK(A249), "", IFERROR(VLOOKUP(A249, STOCKS!A:W, 10, FALSE), ""))</f>
        <v>755</v>
      </c>
      <c r="L249" s="172">
        <f>IF(ISBLANK(A249), "", IFERROR(VLOOKUP(A249, STOCKS!A:W, 11, FALSE), ""))</f>
        <v>0.94</v>
      </c>
      <c r="M249" s="172">
        <f>IF(ISBLANK(A249), "", IFERROR(VLOOKUP(A249, STOCKS!A:W, 12, FALSE), ""))</f>
        <v>1213</v>
      </c>
      <c r="N249" s="172">
        <f>IF(ISBLANK(A249), "", IFERROR(VLOOKUP(A249, STOCKS!A:W, 13, FALSE), ""))</f>
        <v>1193.5</v>
      </c>
      <c r="O249" s="172">
        <f>IF(ISBLANK(A249), "", IFERROR(VLOOKUP(A249, STOCKS!A:W, 14, FALSE), ""))</f>
        <v>1027.45</v>
      </c>
      <c r="P249" s="172">
        <f>IF(ISBLANK(A249), "", IFERROR(VLOOKUP(A249, STOCKS!A:W, 15, FALSE), ""))</f>
        <v>-238</v>
      </c>
      <c r="Q249" s="172" t="str">
        <f>IF(ISBLANK(A249), "", IFERROR(VLOOKUP(A249, STOCKS!A:W, 16, FALSE), ""))</f>
        <v>'++-+-</v>
      </c>
      <c r="R249" s="172">
        <f>IF(ISBLANK(A249), "", IFERROR(VLOOKUP(A249, STOCKS!A:W, 17, FALSE), ""))</f>
        <v>70</v>
      </c>
      <c r="S249" s="172">
        <f>IF(ISBLANK(A249), "", IFERROR(VLOOKUP(A249, STOCKS!A:W, 18, FALSE), ""))</f>
        <v>-2</v>
      </c>
      <c r="T249" s="172">
        <f>IF(ISBLANK(A249), "", IFERROR(VLOOKUP(A249, STOCKS!A:W, 19, FALSE), ""))</f>
        <v>0</v>
      </c>
      <c r="U249" s="172">
        <f>IF(ISBLANK(A249), "", IFERROR(VLOOKUP(A249, STOCKS!A:W, 20, FALSE), ""))</f>
        <v>0</v>
      </c>
      <c r="V249" s="173">
        <f>IF(ISBLANK(A249), "", IFERROR(VLOOKUP(A249, STOCKS!A:W, 21, FALSE), ""))</f>
        <v>46132</v>
      </c>
      <c r="W249" s="174"/>
      <c r="X249" s="175"/>
      <c r="Y249" s="175"/>
      <c r="Z249" s="175"/>
      <c r="AA249" s="175"/>
      <c r="AB249" s="143"/>
    </row>
    <row r="250" outlineLevel="1">
      <c r="A250" s="140" t="s">
        <v>2944</v>
      </c>
      <c r="B250" s="172" t="str">
        <f>IF(ISBLANK(A250), "", IFERROR(VLOOKUP(A250, STOCKS!A:W, 2, FALSE), ""))</f>
        <v>華星光</v>
      </c>
      <c r="C250" s="172" t="str">
        <f>IF(ISBLANK(A250), "", IFERROR(VLOOKUP(A250, STOCKS!A:W, 3, FALSE), ""))</f>
        <v>通信網路業</v>
      </c>
      <c r="D250" s="172" t="str">
        <f>IF(ISBLANK(A250), "", IFERROR(VLOOKUP(A250, category!A:C, 3, FALSE), ""))</f>
        <v>光通訊</v>
      </c>
      <c r="E250" s="172">
        <f>IF(ISBLANK(A250), "", IFERROR(VLOOKUP(A250, STOCKS!A:W, 4, FALSE), ""))</f>
        <v>708</v>
      </c>
      <c r="F250" s="172">
        <f>IF(ISBLANK(A250), "", IFERROR(VLOOKUP(A250, STOCKS!A:W, 5, FALSE), ""))</f>
        <v>64</v>
      </c>
      <c r="G250" s="172">
        <f>IF(ISBLANK(A250), "", IFERROR(VLOOKUP(A250, STOCKS!A:W, 6, FALSE), ""))</f>
        <v>9.94</v>
      </c>
      <c r="H250" s="172" t="str">
        <f>IF(ISBLANK(A250), "", IFERROR(VLOOKUP(A250, STOCKS!A:W, 7, FALSE), ""))</f>
        <v>'+++++</v>
      </c>
      <c r="I250" s="172">
        <f>IF(ISBLANK(A250), "", IFERROR(VLOOKUP(A250, STOCKS!A:W, 8, FALSE), ""))</f>
        <v>43.98</v>
      </c>
      <c r="J250" s="172">
        <f>IF(ISBLANK(A250), "", IFERROR(VLOOKUP(A250, STOCKS!A:W, 9, FALSE), ""))</f>
        <v>6</v>
      </c>
      <c r="K250" s="172">
        <f>IF(ISBLANK(A250), "", IFERROR(VLOOKUP(A250, STOCKS!A:W, 10, FALSE), ""))</f>
        <v>9088</v>
      </c>
      <c r="L250" s="172">
        <f>IF(ISBLANK(A250), "", IFERROR(VLOOKUP(A250, STOCKS!A:W, 11, FALSE), ""))</f>
        <v>6.38</v>
      </c>
      <c r="M250" s="172">
        <f>IF(ISBLANK(A250), "", IFERROR(VLOOKUP(A250, STOCKS!A:W, 12, FALSE), ""))</f>
        <v>591.2</v>
      </c>
      <c r="N250" s="172">
        <f>IF(ISBLANK(A250), "", IFERROR(VLOOKUP(A250, STOCKS!A:W, 13, FALSE), ""))</f>
        <v>512.55</v>
      </c>
      <c r="O250" s="172">
        <f>IF(ISBLANK(A250), "", IFERROR(VLOOKUP(A250, STOCKS!A:W, 14, FALSE), ""))</f>
        <v>450.5</v>
      </c>
      <c r="P250" s="172">
        <f>IF(ISBLANK(A250), "", IFERROR(VLOOKUP(A250, STOCKS!A:W, 15, FALSE), ""))</f>
        <v>1088</v>
      </c>
      <c r="Q250" s="172" t="str">
        <f>IF(ISBLANK(A250), "", IFERROR(VLOOKUP(A250, STOCKS!A:W, 16, FALSE), ""))</f>
        <v>'-++++</v>
      </c>
      <c r="R250" s="172">
        <f>IF(ISBLANK(A250), "", IFERROR(VLOOKUP(A250, STOCKS!A:W, 17, FALSE), ""))</f>
        <v>157</v>
      </c>
      <c r="S250" s="172">
        <f>IF(ISBLANK(A250), "", IFERROR(VLOOKUP(A250, STOCKS!A:W, 18, FALSE), ""))</f>
        <v>-134</v>
      </c>
      <c r="T250" s="172">
        <f>IF(ISBLANK(A250), "", IFERROR(VLOOKUP(A250, STOCKS!A:W, 19, FALSE), ""))</f>
        <v>3170</v>
      </c>
      <c r="U250" s="172">
        <f>IF(ISBLANK(A250), "", IFERROR(VLOOKUP(A250, STOCKS!A:W, 20, FALSE), ""))</f>
        <v>34.88</v>
      </c>
      <c r="V250" s="173">
        <f>IF(ISBLANK(A250), "", IFERROR(VLOOKUP(A250, STOCKS!A:W, 21, FALSE), ""))</f>
        <v>46132</v>
      </c>
      <c r="W250" s="174"/>
      <c r="X250" s="175"/>
      <c r="Y250" s="175"/>
      <c r="Z250" s="175"/>
      <c r="AA250" s="175"/>
      <c r="AB250" s="143"/>
    </row>
    <row r="251" outlineLevel="1">
      <c r="A251" s="140" t="s">
        <v>2548</v>
      </c>
      <c r="B251" s="172" t="str">
        <f>IF(ISBLANK(A251), "", IFERROR(VLOOKUP(A251, STOCKS!A:W, 2, FALSE), ""))</f>
        <v>全新</v>
      </c>
      <c r="C251" s="172" t="str">
        <f>IF(ISBLANK(A251), "", IFERROR(VLOOKUP(A251, STOCKS!A:W, 3, FALSE), ""))</f>
        <v>通信網路業</v>
      </c>
      <c r="D251" s="172" t="str">
        <f>IF(ISBLANK(A251), "", IFERROR(VLOOKUP(A251, category!A:C, 3, FALSE), ""))</f>
        <v>光通訊</v>
      </c>
      <c r="E251" s="172">
        <f>IF(ISBLANK(A251), "", IFERROR(VLOOKUP(A251, STOCKS!A:W, 4, FALSE), ""))</f>
        <v>333</v>
      </c>
      <c r="F251" s="172">
        <f>IF(ISBLANK(A251), "", IFERROR(VLOOKUP(A251, STOCKS!A:W, 5, FALSE), ""))</f>
        <v>22.5</v>
      </c>
      <c r="G251" s="172">
        <f>IF(ISBLANK(A251), "", IFERROR(VLOOKUP(A251, STOCKS!A:W, 6, FALSE), ""))</f>
        <v>7.25</v>
      </c>
      <c r="H251" s="172" t="str">
        <f>IF(ISBLANK(A251), "", IFERROR(VLOOKUP(A251, STOCKS!A:W, 7, FALSE), ""))</f>
        <v>'--+++</v>
      </c>
      <c r="I251" s="172">
        <f>IF(ISBLANK(A251), "", IFERROR(VLOOKUP(A251, STOCKS!A:W, 8, FALSE), ""))</f>
        <v>13.54</v>
      </c>
      <c r="J251" s="172">
        <f>IF(ISBLANK(A251), "", IFERROR(VLOOKUP(A251, STOCKS!A:W, 9, FALSE), ""))</f>
        <v>3</v>
      </c>
      <c r="K251" s="172">
        <f>IF(ISBLANK(A251), "", IFERROR(VLOOKUP(A251, STOCKS!A:W, 10, FALSE), ""))</f>
        <v>2937</v>
      </c>
      <c r="L251" s="172">
        <f>IF(ISBLANK(A251), "", IFERROR(VLOOKUP(A251, STOCKS!A:W, 11, FALSE), ""))</f>
        <v>1.59</v>
      </c>
      <c r="M251" s="172">
        <f>IF(ISBLANK(A251), "", IFERROR(VLOOKUP(A251, STOCKS!A:W, 12, FALSE), ""))</f>
        <v>297.8</v>
      </c>
      <c r="N251" s="172">
        <f>IF(ISBLANK(A251), "", IFERROR(VLOOKUP(A251, STOCKS!A:W, 13, FALSE), ""))</f>
        <v>294.4</v>
      </c>
      <c r="O251" s="172">
        <f>IF(ISBLANK(A251), "", IFERROR(VLOOKUP(A251, STOCKS!A:W, 14, FALSE), ""))</f>
        <v>274.48</v>
      </c>
      <c r="P251" s="172">
        <f>IF(ISBLANK(A251), "", IFERROR(VLOOKUP(A251, STOCKS!A:W, 15, FALSE), ""))</f>
        <v>503</v>
      </c>
      <c r="Q251" s="172" t="str">
        <f>IF(ISBLANK(A251), "", IFERROR(VLOOKUP(A251, STOCKS!A:W, 16, FALSE), ""))</f>
        <v>'-++++</v>
      </c>
      <c r="R251" s="172">
        <f>IF(ISBLANK(A251), "", IFERROR(VLOOKUP(A251, STOCKS!A:W, 17, FALSE), ""))</f>
        <v>13</v>
      </c>
      <c r="S251" s="172">
        <f>IF(ISBLANK(A251), "", IFERROR(VLOOKUP(A251, STOCKS!A:W, 18, FALSE), ""))</f>
        <v>16</v>
      </c>
      <c r="T251" s="172">
        <f>IF(ISBLANK(A251), "", IFERROR(VLOOKUP(A251, STOCKS!A:W, 19, FALSE), ""))</f>
        <v>0</v>
      </c>
      <c r="U251" s="172">
        <f>IF(ISBLANK(A251), "", IFERROR(VLOOKUP(A251, STOCKS!A:W, 20, FALSE), ""))</f>
        <v>0</v>
      </c>
      <c r="V251" s="173">
        <f>IF(ISBLANK(A251), "", IFERROR(VLOOKUP(A251, STOCKS!A:W, 21, FALSE), ""))</f>
        <v>46132</v>
      </c>
      <c r="W251" s="174"/>
      <c r="X251" s="175"/>
      <c r="Y251" s="175"/>
      <c r="Z251" s="175"/>
      <c r="AA251" s="175"/>
      <c r="AB251" s="143"/>
    </row>
    <row r="252" outlineLevel="1">
      <c r="A252" s="140" t="s">
        <v>4257</v>
      </c>
      <c r="B252" s="172" t="str">
        <f>IF(ISBLANK(A252), "", IFERROR(VLOOKUP(A252, STOCKS!A:W, 2, FALSE), ""))</f>
        <v>聯鈞</v>
      </c>
      <c r="C252" s="172" t="str">
        <f>IF(ISBLANK(A252), "", IFERROR(VLOOKUP(A252, STOCKS!A:W, 3, FALSE), ""))</f>
        <v>半導體業</v>
      </c>
      <c r="D252" s="172" t="str">
        <f>IF(ISBLANK(A252), "", IFERROR(VLOOKUP(A252, category!A:C, 3, FALSE), ""))</f>
        <v>光通訊</v>
      </c>
      <c r="E252" s="172">
        <f>IF(ISBLANK(A252), "", IFERROR(VLOOKUP(A252, STOCKS!A:W, 4, FALSE), ""))</f>
        <v>383</v>
      </c>
      <c r="F252" s="172">
        <f>IF(ISBLANK(A252), "", IFERROR(VLOOKUP(A252, STOCKS!A:W, 5, FALSE), ""))</f>
        <v>17</v>
      </c>
      <c r="G252" s="172">
        <f>IF(ISBLANK(A252), "", IFERROR(VLOOKUP(A252, STOCKS!A:W, 6, FALSE), ""))</f>
        <v>4.64</v>
      </c>
      <c r="H252" s="172" t="str">
        <f>IF(ISBLANK(A252), "", IFERROR(VLOOKUP(A252, STOCKS!A:W, 7, FALSE), ""))</f>
        <v>'++-++</v>
      </c>
      <c r="I252" s="172">
        <f>IF(ISBLANK(A252), "", IFERROR(VLOOKUP(A252, STOCKS!A:W, 8, FALSE), ""))</f>
        <v>22.15</v>
      </c>
      <c r="J252" s="172">
        <f>IF(ISBLANK(A252), "", IFERROR(VLOOKUP(A252, STOCKS!A:W, 9, FALSE), ""))</f>
        <v>1</v>
      </c>
      <c r="K252" s="172">
        <f>IF(ISBLANK(A252), "", IFERROR(VLOOKUP(A252, STOCKS!A:W, 10, FALSE), ""))</f>
        <v>38722</v>
      </c>
      <c r="L252" s="172">
        <f>IF(ISBLANK(A252), "", IFERROR(VLOOKUP(A252, STOCKS!A:W, 11, FALSE), ""))</f>
        <v>26.58</v>
      </c>
      <c r="M252" s="172">
        <f>IF(ISBLANK(A252), "", IFERROR(VLOOKUP(A252, STOCKS!A:W, 12, FALSE), ""))</f>
        <v>350</v>
      </c>
      <c r="N252" s="172">
        <f>IF(ISBLANK(A252), "", IFERROR(VLOOKUP(A252, STOCKS!A:W, 13, FALSE), ""))</f>
        <v>318.5</v>
      </c>
      <c r="O252" s="172">
        <f>IF(ISBLANK(A252), "", IFERROR(VLOOKUP(A252, STOCKS!A:W, 14, FALSE), ""))</f>
        <v>290.27</v>
      </c>
      <c r="P252" s="172">
        <f>IF(ISBLANK(A252), "", IFERROR(VLOOKUP(A252, STOCKS!A:W, 15, FALSE), ""))</f>
        <v>-4294</v>
      </c>
      <c r="Q252" s="172" t="str">
        <f>IF(ISBLANK(A252), "", IFERROR(VLOOKUP(A252, STOCKS!A:W, 16, FALSE), ""))</f>
        <v>'++-+-</v>
      </c>
      <c r="R252" s="172">
        <f>IF(ISBLANK(A252), "", IFERROR(VLOOKUP(A252, STOCKS!A:W, 17, FALSE), ""))</f>
        <v>1801</v>
      </c>
      <c r="S252" s="172">
        <f>IF(ISBLANK(A252), "", IFERROR(VLOOKUP(A252, STOCKS!A:W, 18, FALSE), ""))</f>
        <v>151</v>
      </c>
      <c r="T252" s="172">
        <f>IF(ISBLANK(A252), "", IFERROR(VLOOKUP(A252, STOCKS!A:W, 19, FALSE), ""))</f>
        <v>26115</v>
      </c>
      <c r="U252" s="172">
        <f>IF(ISBLANK(A252), "", IFERROR(VLOOKUP(A252, STOCKS!A:W, 20, FALSE), ""))</f>
        <v>67.44</v>
      </c>
      <c r="V252" s="173">
        <f>IF(ISBLANK(A252), "", IFERROR(VLOOKUP(A252, STOCKS!A:W, 21, FALSE), ""))</f>
        <v>46132</v>
      </c>
      <c r="W252" s="174"/>
      <c r="X252" s="175"/>
      <c r="Y252" s="175"/>
      <c r="Z252" s="175"/>
      <c r="AA252" s="175"/>
      <c r="AB252" s="143"/>
    </row>
    <row r="253" outlineLevel="1">
      <c r="A253" s="140" t="s">
        <v>2362</v>
      </c>
      <c r="B253" s="172" t="str">
        <f>IF(ISBLANK(A253), "", IFERROR(VLOOKUP(A253, STOCKS!A:W, 2, FALSE), ""))</f>
        <v>眾達-KY</v>
      </c>
      <c r="C253" s="172" t="str">
        <f>IF(ISBLANK(A253), "", IFERROR(VLOOKUP(A253, STOCKS!A:W, 3, FALSE), ""))</f>
        <v>通信網路業</v>
      </c>
      <c r="D253" s="172" t="str">
        <f>IF(ISBLANK(A253), "", IFERROR(VLOOKUP(A253, category!A:C, 3, FALSE), ""))</f>
        <v>光通訊</v>
      </c>
      <c r="E253" s="172">
        <f>IF(ISBLANK(A253), "", IFERROR(VLOOKUP(A253, STOCKS!A:W, 4, FALSE), ""))</f>
        <v>241.5</v>
      </c>
      <c r="F253" s="172">
        <f>IF(ISBLANK(A253), "", IFERROR(VLOOKUP(A253, STOCKS!A:W, 5, FALSE), ""))</f>
        <v>6</v>
      </c>
      <c r="G253" s="172">
        <f>IF(ISBLANK(A253), "", IFERROR(VLOOKUP(A253, STOCKS!A:W, 6, FALSE), ""))</f>
        <v>2.55</v>
      </c>
      <c r="H253" s="172" t="str">
        <f>IF(ISBLANK(A253), "", IFERROR(VLOOKUP(A253, STOCKS!A:W, 7, FALSE), ""))</f>
        <v>'-++++</v>
      </c>
      <c r="I253" s="172">
        <f>IF(ISBLANK(A253), "", IFERROR(VLOOKUP(A253, STOCKS!A:W, 8, FALSE), ""))</f>
        <v>22.71</v>
      </c>
      <c r="J253" s="172">
        <f>IF(ISBLANK(A253), "", IFERROR(VLOOKUP(A253, STOCKS!A:W, 9, FALSE), ""))</f>
        <v>3</v>
      </c>
      <c r="K253" s="172">
        <f>IF(ISBLANK(A253), "", IFERROR(VLOOKUP(A253, STOCKS!A:W, 10, FALSE), ""))</f>
        <v>32830</v>
      </c>
      <c r="L253" s="172">
        <f>IF(ISBLANK(A253), "", IFERROR(VLOOKUP(A253, STOCKS!A:W, 11, FALSE), ""))</f>
        <v>40.94</v>
      </c>
      <c r="M253" s="172">
        <f>IF(ISBLANK(A253), "", IFERROR(VLOOKUP(A253, STOCKS!A:W, 12, FALSE), ""))</f>
        <v>215</v>
      </c>
      <c r="N253" s="172">
        <f>IF(ISBLANK(A253), "", IFERROR(VLOOKUP(A253, STOCKS!A:W, 13, FALSE), ""))</f>
        <v>203.55</v>
      </c>
      <c r="O253" s="172">
        <f>IF(ISBLANK(A253), "", IFERROR(VLOOKUP(A253, STOCKS!A:W, 14, FALSE), ""))</f>
        <v>196.28</v>
      </c>
      <c r="P253" s="172">
        <f>IF(ISBLANK(A253), "", IFERROR(VLOOKUP(A253, STOCKS!A:W, 15, FALSE), ""))</f>
        <v>-2585</v>
      </c>
      <c r="Q253" s="172" t="str">
        <f>IF(ISBLANK(A253), "", IFERROR(VLOOKUP(A253, STOCKS!A:W, 16, FALSE), ""))</f>
        <v>'-+++-</v>
      </c>
      <c r="R253" s="172">
        <f>IF(ISBLANK(A253), "", IFERROR(VLOOKUP(A253, STOCKS!A:W, 17, FALSE), ""))</f>
        <v>40</v>
      </c>
      <c r="S253" s="172">
        <f>IF(ISBLANK(A253), "", IFERROR(VLOOKUP(A253, STOCKS!A:W, 18, FALSE), ""))</f>
        <v>-148</v>
      </c>
      <c r="T253" s="172">
        <f>IF(ISBLANK(A253), "", IFERROR(VLOOKUP(A253, STOCKS!A:W, 19, FALSE), ""))</f>
        <v>20615</v>
      </c>
      <c r="U253" s="172">
        <f>IF(ISBLANK(A253), "", IFERROR(VLOOKUP(A253, STOCKS!A:W, 20, FALSE), ""))</f>
        <v>62.79</v>
      </c>
      <c r="V253" s="173">
        <f>IF(ISBLANK(A253), "", IFERROR(VLOOKUP(A253, STOCKS!A:W, 21, FALSE), ""))</f>
        <v>46132</v>
      </c>
      <c r="W253" s="174"/>
      <c r="X253" s="175"/>
      <c r="Y253" s="175"/>
      <c r="Z253" s="175"/>
      <c r="AA253" s="175"/>
      <c r="AB253" s="143"/>
    </row>
    <row r="254" outlineLevel="1">
      <c r="A254" s="140" t="s">
        <v>3558</v>
      </c>
      <c r="B254" s="172" t="str">
        <f>IF(ISBLANK(A254), "", IFERROR(VLOOKUP(A254, STOCKS!A:W, 2, FALSE), ""))</f>
        <v>光環</v>
      </c>
      <c r="C254" s="172" t="str">
        <f>IF(ISBLANK(A254), "", IFERROR(VLOOKUP(A254, STOCKS!A:W, 3, FALSE), ""))</f>
        <v>通信網路業</v>
      </c>
      <c r="D254" s="172" t="str">
        <f>IF(ISBLANK(A254), "", IFERROR(VLOOKUP(A254, category!A:C, 3, FALSE), ""))</f>
        <v>光通訊</v>
      </c>
      <c r="E254" s="172">
        <f>IF(ISBLANK(A254), "", IFERROR(VLOOKUP(A254, STOCKS!A:W, 4, FALSE), ""))</f>
        <v>122</v>
      </c>
      <c r="F254" s="172">
        <f>IF(ISBLANK(A254), "", IFERROR(VLOOKUP(A254, STOCKS!A:W, 5, FALSE), ""))</f>
        <v>6.5</v>
      </c>
      <c r="G254" s="172">
        <f>IF(ISBLANK(A254), "", IFERROR(VLOOKUP(A254, STOCKS!A:W, 6, FALSE), ""))</f>
        <v>5.63</v>
      </c>
      <c r="H254" s="172" t="str">
        <f>IF(ISBLANK(A254), "", IFERROR(VLOOKUP(A254, STOCKS!A:W, 7, FALSE), ""))</f>
        <v>'---++</v>
      </c>
      <c r="I254" s="172">
        <f>IF(ISBLANK(A254), "", IFERROR(VLOOKUP(A254, STOCKS!A:W, 8, FALSE), ""))</f>
        <v>-1.6</v>
      </c>
      <c r="J254" s="172">
        <f>IF(ISBLANK(A254), "", IFERROR(VLOOKUP(A254, STOCKS!A:W, 9, FALSE), ""))</f>
        <v>4</v>
      </c>
      <c r="K254" s="172">
        <f>IF(ISBLANK(A254), "", IFERROR(VLOOKUP(A254, STOCKS!A:W, 10, FALSE), ""))</f>
        <v>3076</v>
      </c>
      <c r="L254" s="172">
        <f>IF(ISBLANK(A254), "", IFERROR(VLOOKUP(A254, STOCKS!A:W, 11, FALSE), ""))</f>
        <v>2.76</v>
      </c>
      <c r="M254" s="172">
        <f>IF(ISBLANK(A254), "", IFERROR(VLOOKUP(A254, STOCKS!A:W, 12, FALSE), ""))</f>
        <v>116.2</v>
      </c>
      <c r="N254" s="172">
        <f>IF(ISBLANK(A254), "", IFERROR(VLOOKUP(A254, STOCKS!A:W, 13, FALSE), ""))</f>
        <v>110.74</v>
      </c>
      <c r="O254" s="172">
        <f>IF(ISBLANK(A254), "", IFERROR(VLOOKUP(A254, STOCKS!A:W, 14, FALSE), ""))</f>
        <v>100.45</v>
      </c>
      <c r="P254" s="172">
        <f>IF(ISBLANK(A254), "", IFERROR(VLOOKUP(A254, STOCKS!A:W, 15, FALSE), ""))</f>
        <v>-123</v>
      </c>
      <c r="Q254" s="172" t="str">
        <f>IF(ISBLANK(A254), "", IFERROR(VLOOKUP(A254, STOCKS!A:W, 16, FALSE), ""))</f>
        <v>'--+--</v>
      </c>
      <c r="R254" s="172">
        <f>IF(ISBLANK(A254), "", IFERROR(VLOOKUP(A254, STOCKS!A:W, 17, FALSE), ""))</f>
        <v>0</v>
      </c>
      <c r="S254" s="172">
        <f>IF(ISBLANK(A254), "", IFERROR(VLOOKUP(A254, STOCKS!A:W, 18, FALSE), ""))</f>
        <v>-108</v>
      </c>
      <c r="T254" s="172">
        <f>IF(ISBLANK(A254), "", IFERROR(VLOOKUP(A254, STOCKS!A:W, 19, FALSE), ""))</f>
        <v>0</v>
      </c>
      <c r="U254" s="172">
        <f>IF(ISBLANK(A254), "", IFERROR(VLOOKUP(A254, STOCKS!A:W, 20, FALSE), ""))</f>
        <v>0</v>
      </c>
      <c r="V254" s="173">
        <f>IF(ISBLANK(A254), "", IFERROR(VLOOKUP(A254, STOCKS!A:W, 21, FALSE), ""))</f>
        <v>46132</v>
      </c>
      <c r="W254" s="174"/>
      <c r="X254" s="175"/>
      <c r="Y254" s="175"/>
      <c r="Z254" s="175"/>
      <c r="AA254" s="175"/>
      <c r="AB254" s="143"/>
    </row>
    <row r="255" outlineLevel="1">
      <c r="A255" s="140" t="s">
        <v>2859</v>
      </c>
      <c r="B255" s="172" t="str">
        <f>IF(ISBLANK(A255), "", IFERROR(VLOOKUP(A255, STOCKS!A:W, 2, FALSE), ""))</f>
        <v>前鼎</v>
      </c>
      <c r="C255" s="172" t="str">
        <f>IF(ISBLANK(A255), "", IFERROR(VLOOKUP(A255, STOCKS!A:W, 3, FALSE), ""))</f>
        <v>通信網路業</v>
      </c>
      <c r="D255" s="172" t="str">
        <f>IF(ISBLANK(A255), "", IFERROR(VLOOKUP(A255, category!A:C, 3, FALSE), ""))</f>
        <v>光通訊</v>
      </c>
      <c r="E255" s="172">
        <f>IF(ISBLANK(A255), "", IFERROR(VLOOKUP(A255, STOCKS!A:W, 4, FALSE), ""))</f>
        <v>187.5</v>
      </c>
      <c r="F255" s="172">
        <f>IF(ISBLANK(A255), "", IFERROR(VLOOKUP(A255, STOCKS!A:W, 5, FALSE), ""))</f>
        <v>17</v>
      </c>
      <c r="G255" s="172">
        <f>IF(ISBLANK(A255), "", IFERROR(VLOOKUP(A255, STOCKS!A:W, 6, FALSE), ""))</f>
        <v>9.97</v>
      </c>
      <c r="H255" s="172" t="str">
        <f>IF(ISBLANK(A255), "", IFERROR(VLOOKUP(A255, STOCKS!A:W, 7, FALSE), ""))</f>
        <v>'+-+++</v>
      </c>
      <c r="I255" s="172">
        <f>IF(ISBLANK(A255), "", IFERROR(VLOOKUP(A255, STOCKS!A:W, 8, FALSE), ""))</f>
        <v>29.56</v>
      </c>
      <c r="J255" s="172">
        <f>IF(ISBLANK(A255), "", IFERROR(VLOOKUP(A255, STOCKS!A:W, 9, FALSE), ""))</f>
        <v>5</v>
      </c>
      <c r="K255" s="172">
        <f>IF(ISBLANK(A255), "", IFERROR(VLOOKUP(A255, STOCKS!A:W, 10, FALSE), ""))</f>
        <v>618</v>
      </c>
      <c r="L255" s="172">
        <f>IF(ISBLANK(A255), "", IFERROR(VLOOKUP(A255, STOCKS!A:W, 11, FALSE), ""))</f>
        <v>0.79</v>
      </c>
      <c r="M255" s="172">
        <f>IF(ISBLANK(A255), "", IFERROR(VLOOKUP(A255, STOCKS!A:W, 12, FALSE), ""))</f>
        <v>159.3</v>
      </c>
      <c r="N255" s="172">
        <f>IF(ISBLANK(A255), "", IFERROR(VLOOKUP(A255, STOCKS!A:W, 13, FALSE), ""))</f>
        <v>139.6</v>
      </c>
      <c r="O255" s="172">
        <f>IF(ISBLANK(A255), "", IFERROR(VLOOKUP(A255, STOCKS!A:W, 14, FALSE), ""))</f>
        <v>123.35</v>
      </c>
      <c r="P255" s="172">
        <f>IF(ISBLANK(A255), "", IFERROR(VLOOKUP(A255, STOCKS!A:W, 15, FALSE), ""))</f>
        <v>-67</v>
      </c>
      <c r="Q255" s="172" t="str">
        <f>IF(ISBLANK(A255), "", IFERROR(VLOOKUP(A255, STOCKS!A:W, 16, FALSE), ""))</f>
        <v>'+----</v>
      </c>
      <c r="R255" s="172">
        <f>IF(ISBLANK(A255), "", IFERROR(VLOOKUP(A255, STOCKS!A:W, 17, FALSE), ""))</f>
        <v>0</v>
      </c>
      <c r="S255" s="172">
        <f>IF(ISBLANK(A255), "", IFERROR(VLOOKUP(A255, STOCKS!A:W, 18, FALSE), ""))</f>
        <v>4</v>
      </c>
      <c r="T255" s="172">
        <f>IF(ISBLANK(A255), "", IFERROR(VLOOKUP(A255, STOCKS!A:W, 19, FALSE), ""))</f>
        <v>0</v>
      </c>
      <c r="U255" s="172">
        <f>IF(ISBLANK(A255), "", IFERROR(VLOOKUP(A255, STOCKS!A:W, 20, FALSE), ""))</f>
        <v>0</v>
      </c>
      <c r="V255" s="173">
        <f>IF(ISBLANK(A255), "", IFERROR(VLOOKUP(A255, STOCKS!A:W, 21, FALSE), ""))</f>
        <v>46132</v>
      </c>
      <c r="W255" s="174"/>
      <c r="X255" s="175"/>
      <c r="Y255" s="175"/>
      <c r="Z255" s="175"/>
      <c r="AA255" s="175"/>
      <c r="AB255" s="143"/>
    </row>
    <row r="256" outlineLevel="1">
      <c r="A256" s="140" t="s">
        <v>952</v>
      </c>
      <c r="B256" s="172" t="str">
        <f>IF(ISBLANK(A256), "", IFERROR(VLOOKUP(A256, STOCKS!A:W, 2, FALSE), ""))</f>
        <v>正淩</v>
      </c>
      <c r="C256" s="172" t="str">
        <f>IF(ISBLANK(A256), "", IFERROR(VLOOKUP(A256, STOCKS!A:W, 3, FALSE), ""))</f>
        <v>電子零組件業</v>
      </c>
      <c r="D256" s="172" t="str">
        <f>IF(ISBLANK(A256), "", IFERROR(VLOOKUP(A256, category!A:C, 3, FALSE), ""))</f>
        <v>光通訊</v>
      </c>
      <c r="E256" s="172">
        <f>IF(ISBLANK(A256), "", IFERROR(VLOOKUP(A256, STOCKS!A:W, 4, FALSE), ""))</f>
        <v>158.5</v>
      </c>
      <c r="F256" s="172">
        <f>IF(ISBLANK(A256), "", IFERROR(VLOOKUP(A256, STOCKS!A:W, 5, FALSE), ""))</f>
        <v>-3.5</v>
      </c>
      <c r="G256" s="172">
        <f>IF(ISBLANK(A256), "", IFERROR(VLOOKUP(A256, STOCKS!A:W, 6, FALSE), ""))</f>
        <v>-2.16</v>
      </c>
      <c r="H256" s="172" t="str">
        <f>IF(ISBLANK(A256), "", IFERROR(VLOOKUP(A256, STOCKS!A:W, 7, FALSE), ""))</f>
        <v>'--++-</v>
      </c>
      <c r="I256" s="172">
        <f>IF(ISBLANK(A256), "", IFERROR(VLOOKUP(A256, STOCKS!A:W, 8, FALSE), ""))</f>
        <v>5.09</v>
      </c>
      <c r="J256" s="172">
        <f>IF(ISBLANK(A256), "", IFERROR(VLOOKUP(A256, STOCKS!A:W, 9, FALSE), ""))</f>
        <v>2</v>
      </c>
      <c r="K256" s="172">
        <f>IF(ISBLANK(A256), "", IFERROR(VLOOKUP(A256, STOCKS!A:W, 10, FALSE), ""))</f>
        <v>1730</v>
      </c>
      <c r="L256" s="172">
        <f>IF(ISBLANK(A256), "", IFERROR(VLOOKUP(A256, STOCKS!A:W, 11, FALSE), ""))</f>
        <v>4.15</v>
      </c>
      <c r="M256" s="172">
        <f>IF(ISBLANK(A256), "", IFERROR(VLOOKUP(A256, STOCKS!A:W, 12, FALSE), ""))</f>
        <v>151.8</v>
      </c>
      <c r="N256" s="172">
        <f>IF(ISBLANK(A256), "", IFERROR(VLOOKUP(A256, STOCKS!A:W, 13, FALSE), ""))</f>
        <v>148.75</v>
      </c>
      <c r="O256" s="172">
        <f>IF(ISBLANK(A256), "", IFERROR(VLOOKUP(A256, STOCKS!A:W, 14, FALSE), ""))</f>
        <v>143.82</v>
      </c>
      <c r="P256" s="172">
        <f>IF(ISBLANK(A256), "", IFERROR(VLOOKUP(A256, STOCKS!A:W, 15, FALSE), ""))</f>
        <v>-149</v>
      </c>
      <c r="Q256" s="172" t="str">
        <f>IF(ISBLANK(A256), "", IFERROR(VLOOKUP(A256, STOCKS!A:W, 16, FALSE), ""))</f>
        <v>'--++-</v>
      </c>
      <c r="R256" s="172">
        <f>IF(ISBLANK(A256), "", IFERROR(VLOOKUP(A256, STOCKS!A:W, 17, FALSE), ""))</f>
        <v>0</v>
      </c>
      <c r="S256" s="172">
        <f>IF(ISBLANK(A256), "", IFERROR(VLOOKUP(A256, STOCKS!A:W, 18, FALSE), ""))</f>
        <v>-19</v>
      </c>
      <c r="T256" s="172">
        <f>IF(ISBLANK(A256), "", IFERROR(VLOOKUP(A256, STOCKS!A:W, 19, FALSE), ""))</f>
        <v>675</v>
      </c>
      <c r="U256" s="172">
        <f>IF(ISBLANK(A256), "", IFERROR(VLOOKUP(A256, STOCKS!A:W, 20, FALSE), ""))</f>
        <v>39.02</v>
      </c>
      <c r="V256" s="173">
        <f>IF(ISBLANK(A256), "", IFERROR(VLOOKUP(A256, STOCKS!A:W, 21, FALSE), ""))</f>
        <v>46132</v>
      </c>
      <c r="W256" s="174"/>
      <c r="X256" s="175"/>
      <c r="Y256" s="175"/>
      <c r="Z256" s="175"/>
      <c r="AA256" s="175"/>
      <c r="AB256" s="143"/>
    </row>
    <row r="257" outlineLevel="1">
      <c r="A257" s="140" t="s">
        <v>1855</v>
      </c>
      <c r="B257" s="172" t="str">
        <f>IF(ISBLANK(A257), "", IFERROR(VLOOKUP(A257, STOCKS!A:W, 2, FALSE), ""))</f>
        <v>東典光電</v>
      </c>
      <c r="C257" s="172" t="str">
        <f>IF(ISBLANK(A257), "", IFERROR(VLOOKUP(A257, STOCKS!A:W, 3, FALSE), ""))</f>
        <v>通信網路業</v>
      </c>
      <c r="D257" s="172" t="str">
        <f>IF(ISBLANK(A257), "", IFERROR(VLOOKUP(A257, category!A:C, 3, FALSE), ""))</f>
        <v>光通訊</v>
      </c>
      <c r="E257" s="172">
        <f>IF(ISBLANK(A257), "", IFERROR(VLOOKUP(A257, STOCKS!A:W, 4, FALSE), ""))</f>
        <v>155</v>
      </c>
      <c r="F257" s="172">
        <f>IF(ISBLANK(A257), "", IFERROR(VLOOKUP(A257, STOCKS!A:W, 5, FALSE), ""))</f>
        <v>0</v>
      </c>
      <c r="G257" s="172">
        <f>IF(ISBLANK(A257), "", IFERROR(VLOOKUP(A257, STOCKS!A:W, 6, FALSE), ""))</f>
        <v>0</v>
      </c>
      <c r="H257" s="172" t="str">
        <f>IF(ISBLANK(A257), "", IFERROR(VLOOKUP(A257, STOCKS!A:W, 7, FALSE), ""))</f>
        <v>'-+++-</v>
      </c>
      <c r="I257" s="172">
        <f>IF(ISBLANK(A257), "", IFERROR(VLOOKUP(A257, STOCKS!A:W, 8, FALSE), ""))</f>
        <v>3.49</v>
      </c>
      <c r="J257" s="172">
        <f>IF(ISBLANK(A257), "", IFERROR(VLOOKUP(A257, STOCKS!A:W, 9, FALSE), ""))</f>
        <v>6</v>
      </c>
      <c r="K257" s="172">
        <f>IF(ISBLANK(A257), "", IFERROR(VLOOKUP(A257, STOCKS!A:W, 10, FALSE), ""))</f>
        <v>4490</v>
      </c>
      <c r="L257" s="172">
        <f>IF(ISBLANK(A257), "", IFERROR(VLOOKUP(A257, STOCKS!A:W, 11, FALSE), ""))</f>
        <v>12.94</v>
      </c>
      <c r="M257" s="172">
        <f>IF(ISBLANK(A257), "", IFERROR(VLOOKUP(A257, STOCKS!A:W, 12, FALSE), ""))</f>
        <v>150.3</v>
      </c>
      <c r="N257" s="172">
        <f>IF(ISBLANK(A257), "", IFERROR(VLOOKUP(A257, STOCKS!A:W, 13, FALSE), ""))</f>
        <v>142.9</v>
      </c>
      <c r="O257" s="172">
        <f>IF(ISBLANK(A257), "", IFERROR(VLOOKUP(A257, STOCKS!A:W, 14, FALSE), ""))</f>
        <v>129.31</v>
      </c>
      <c r="P257" s="172">
        <f>IF(ISBLANK(A257), "", IFERROR(VLOOKUP(A257, STOCKS!A:W, 15, FALSE), ""))</f>
        <v>-131</v>
      </c>
      <c r="Q257" s="172" t="str">
        <f>IF(ISBLANK(A257), "", IFERROR(VLOOKUP(A257, STOCKS!A:W, 16, FALSE), ""))</f>
        <v>'-++--</v>
      </c>
      <c r="R257" s="172">
        <f>IF(ISBLANK(A257), "", IFERROR(VLOOKUP(A257, STOCKS!A:W, 17, FALSE), ""))</f>
        <v>0</v>
      </c>
      <c r="S257" s="172">
        <f>IF(ISBLANK(A257), "", IFERROR(VLOOKUP(A257, STOCKS!A:W, 18, FALSE), ""))</f>
        <v>0</v>
      </c>
      <c r="T257" s="172">
        <f>IF(ISBLANK(A257), "", IFERROR(VLOOKUP(A257, STOCKS!A:W, 19, FALSE), ""))</f>
        <v>2635</v>
      </c>
      <c r="U257" s="172">
        <f>IF(ISBLANK(A257), "", IFERROR(VLOOKUP(A257, STOCKS!A:W, 20, FALSE), ""))</f>
        <v>58.69</v>
      </c>
      <c r="V257" s="173">
        <f>IF(ISBLANK(A257), "", IFERROR(VLOOKUP(A257, STOCKS!A:W, 21, FALSE), ""))</f>
        <v>46132</v>
      </c>
      <c r="W257" s="174"/>
      <c r="X257" s="175"/>
      <c r="Y257" s="175"/>
      <c r="Z257" s="175"/>
      <c r="AA257" s="175"/>
      <c r="AB257" s="143"/>
    </row>
    <row r="258" outlineLevel="1">
      <c r="A258" s="140" t="s">
        <v>2205</v>
      </c>
      <c r="B258" s="172" t="str">
        <f>IF(ISBLANK(A258), "", IFERROR(VLOOKUP(A258, STOCKS!A:W, 2, FALSE), ""))</f>
        <v>德勝</v>
      </c>
      <c r="C258" s="172" t="str">
        <f>IF(ISBLANK(A258), "", IFERROR(VLOOKUP(A258, STOCKS!A:W, 3, FALSE), ""))</f>
        <v>通信網路業</v>
      </c>
      <c r="D258" s="172" t="str">
        <f>IF(ISBLANK(A258), "", IFERROR(VLOOKUP(A258, category!A:C, 3, FALSE), ""))</f>
        <v>光通訊</v>
      </c>
      <c r="E258" s="172">
        <f>IF(ISBLANK(A258), "", IFERROR(VLOOKUP(A258, STOCKS!A:W, 4, FALSE), ""))</f>
        <v>71</v>
      </c>
      <c r="F258" s="172">
        <f>IF(ISBLANK(A258), "", IFERROR(VLOOKUP(A258, STOCKS!A:W, 5, FALSE), ""))</f>
        <v>6.4</v>
      </c>
      <c r="G258" s="172">
        <f>IF(ISBLANK(A258), "", IFERROR(VLOOKUP(A258, STOCKS!A:W, 6, FALSE), ""))</f>
        <v>9.91</v>
      </c>
      <c r="H258" s="172" t="str">
        <f>IF(ISBLANK(A258), "", IFERROR(VLOOKUP(A258, STOCKS!A:W, 7, FALSE), ""))</f>
        <v>'+++++</v>
      </c>
      <c r="I258" s="172">
        <f>IF(ISBLANK(A258), "", IFERROR(VLOOKUP(A258, STOCKS!A:W, 8, FALSE), ""))</f>
        <v>21.76</v>
      </c>
      <c r="J258" s="172">
        <f>IF(ISBLANK(A258), "", IFERROR(VLOOKUP(A258, STOCKS!A:W, 9, FALSE), ""))</f>
        <v>1</v>
      </c>
      <c r="K258" s="172">
        <f>IF(ISBLANK(A258), "", IFERROR(VLOOKUP(A258, STOCKS!A:W, 10, FALSE), ""))</f>
        <v>2294</v>
      </c>
      <c r="L258" s="172">
        <f>IF(ISBLANK(A258), "", IFERROR(VLOOKUP(A258, STOCKS!A:W, 11, FALSE), ""))</f>
        <v>3.98</v>
      </c>
      <c r="M258" s="172">
        <f>IF(ISBLANK(A258), "", IFERROR(VLOOKUP(A258, STOCKS!A:W, 12, FALSE), ""))</f>
        <v>63.72</v>
      </c>
      <c r="N258" s="172">
        <f>IF(ISBLANK(A258), "", IFERROR(VLOOKUP(A258, STOCKS!A:W, 13, FALSE), ""))</f>
        <v>59.45</v>
      </c>
      <c r="O258" s="172">
        <f>IF(ISBLANK(A258), "", IFERROR(VLOOKUP(A258, STOCKS!A:W, 14, FALSE), ""))</f>
        <v>57.71</v>
      </c>
      <c r="P258" s="172">
        <f>IF(ISBLANK(A258), "", IFERROR(VLOOKUP(A258, STOCKS!A:W, 15, FALSE), ""))</f>
        <v>201</v>
      </c>
      <c r="Q258" s="172" t="str">
        <f>IF(ISBLANK(A258), "", IFERROR(VLOOKUP(A258, STOCKS!A:W, 16, FALSE), ""))</f>
        <v>'+++++</v>
      </c>
      <c r="R258" s="172">
        <f>IF(ISBLANK(A258), "", IFERROR(VLOOKUP(A258, STOCKS!A:W, 17, FALSE), ""))</f>
        <v>0</v>
      </c>
      <c r="S258" s="172">
        <f>IF(ISBLANK(A258), "", IFERROR(VLOOKUP(A258, STOCKS!A:W, 18, FALSE), ""))</f>
        <v>22</v>
      </c>
      <c r="T258" s="172">
        <f>IF(ISBLANK(A258), "", IFERROR(VLOOKUP(A258, STOCKS!A:W, 19, FALSE), ""))</f>
        <v>618</v>
      </c>
      <c r="U258" s="172">
        <f>IF(ISBLANK(A258), "", IFERROR(VLOOKUP(A258, STOCKS!A:W, 20, FALSE), ""))</f>
        <v>26.94</v>
      </c>
      <c r="V258" s="173">
        <f>IF(ISBLANK(A258), "", IFERROR(VLOOKUP(A258, STOCKS!A:W, 21, FALSE), ""))</f>
        <v>46132</v>
      </c>
      <c r="W258" s="174"/>
      <c r="X258" s="175"/>
      <c r="Y258" s="175"/>
      <c r="Z258" s="175"/>
      <c r="AA258" s="175"/>
      <c r="AB258" s="143"/>
    </row>
    <row r="259">
      <c r="A259" s="176" t="s">
        <v>4647</v>
      </c>
      <c r="B259" s="177"/>
      <c r="C259" s="177"/>
      <c r="D259" s="177"/>
      <c r="E259" s="177"/>
      <c r="F259" s="177"/>
      <c r="G259" s="177"/>
      <c r="H259" s="177"/>
      <c r="I259" s="177"/>
      <c r="J259" s="177"/>
      <c r="K259" s="177"/>
      <c r="L259" s="177"/>
      <c r="M259" s="177"/>
      <c r="N259" s="177"/>
      <c r="O259" s="177"/>
      <c r="P259" s="177"/>
      <c r="Q259" s="177"/>
      <c r="R259" s="177"/>
      <c r="S259" s="177"/>
      <c r="T259" s="177"/>
      <c r="U259" s="177"/>
      <c r="V259" s="177"/>
      <c r="W259" s="177"/>
      <c r="X259" s="177"/>
      <c r="Y259" s="177"/>
      <c r="Z259" s="177"/>
      <c r="AA259" s="177"/>
      <c r="AB259" s="177"/>
    </row>
    <row r="260" outlineLevel="1">
      <c r="A260" s="140" t="s">
        <v>4152</v>
      </c>
      <c r="B260" s="172" t="str">
        <f>IF(ISBLANK(A260), "", IFERROR(VLOOKUP(A260, STOCKS!A:W, 2, FALSE), ""))</f>
        <v>恩德</v>
      </c>
      <c r="C260" s="172" t="str">
        <f>IF(ISBLANK(A260), "", IFERROR(VLOOKUP(A260, STOCKS!A:W, 3, FALSE), ""))</f>
        <v>電機機械</v>
      </c>
      <c r="D260" s="172" t="str">
        <f>IF(ISBLANK(A260), "", IFERROR(VLOOKUP(A260, category!A:C, 3, FALSE), ""))</f>
        <v>雷射鑽頭</v>
      </c>
      <c r="E260" s="172">
        <f>IF(ISBLANK(A260), "", IFERROR(VLOOKUP(A260, STOCKS!A:W, 4, FALSE), ""))</f>
        <v>28.2</v>
      </c>
      <c r="F260" s="172">
        <f>IF(ISBLANK(A260), "", IFERROR(VLOOKUP(A260, STOCKS!A:W, 5, FALSE), ""))</f>
        <v>-1</v>
      </c>
      <c r="G260" s="172">
        <f>IF(ISBLANK(A260), "", IFERROR(VLOOKUP(A260, STOCKS!A:W, 6, FALSE), ""))</f>
        <v>-3.42</v>
      </c>
      <c r="H260" s="172" t="str">
        <f>IF(ISBLANK(A260), "", IFERROR(VLOOKUP(A260, STOCKS!A:W, 7, FALSE), ""))</f>
        <v>'++---</v>
      </c>
      <c r="I260" s="172">
        <f>IF(ISBLANK(A260), "", IFERROR(VLOOKUP(A260, STOCKS!A:W, 8, FALSE), ""))</f>
        <v>3.63</v>
      </c>
      <c r="J260" s="172">
        <f>IF(ISBLANK(A260), "", IFERROR(VLOOKUP(A260, STOCKS!A:W, 9, FALSE), ""))</f>
        <v>3</v>
      </c>
      <c r="K260" s="172">
        <f>IF(ISBLANK(A260), "", IFERROR(VLOOKUP(A260, STOCKS!A:W, 10, FALSE), ""))</f>
        <v>17835</v>
      </c>
      <c r="L260" s="172">
        <f>IF(ISBLANK(A260), "", IFERROR(VLOOKUP(A260, STOCKS!A:W, 11, FALSE), ""))</f>
        <v>9.32</v>
      </c>
      <c r="M260" s="172">
        <f>IF(ISBLANK(A260), "", IFERROR(VLOOKUP(A260, STOCKS!A:W, 12, FALSE), ""))</f>
        <v>29.03</v>
      </c>
      <c r="N260" s="172">
        <f>IF(ISBLANK(A260), "", IFERROR(VLOOKUP(A260, STOCKS!A:W, 13, FALSE), ""))</f>
        <v>28.08</v>
      </c>
      <c r="O260" s="172">
        <f>IF(ISBLANK(A260), "", IFERROR(VLOOKUP(A260, STOCKS!A:W, 14, FALSE), ""))</f>
        <v>26.07</v>
      </c>
      <c r="P260" s="172">
        <f>IF(ISBLANK(A260), "", IFERROR(VLOOKUP(A260, STOCKS!A:W, 15, FALSE), ""))</f>
        <v>374</v>
      </c>
      <c r="Q260" s="172" t="str">
        <f>IF(ISBLANK(A260), "", IFERROR(VLOOKUP(A260, STOCKS!A:W, 16, FALSE), ""))</f>
        <v>'++-++</v>
      </c>
      <c r="R260" s="172">
        <f>IF(ISBLANK(A260), "", IFERROR(VLOOKUP(A260, STOCKS!A:W, 17, FALSE), ""))</f>
        <v>-22</v>
      </c>
      <c r="S260" s="172">
        <f>IF(ISBLANK(A260), "", IFERROR(VLOOKUP(A260, STOCKS!A:W, 18, FALSE), ""))</f>
        <v>4</v>
      </c>
      <c r="T260" s="172">
        <f>IF(ISBLANK(A260), "", IFERROR(VLOOKUP(A260, STOCKS!A:W, 19, FALSE), ""))</f>
        <v>6903</v>
      </c>
      <c r="U260" s="172">
        <f>IF(ISBLANK(A260), "", IFERROR(VLOOKUP(A260, STOCKS!A:W, 20, FALSE), ""))</f>
        <v>38.7</v>
      </c>
      <c r="V260" s="173">
        <f>IF(ISBLANK(A260), "", IFERROR(VLOOKUP(A260, STOCKS!A:W, 21, FALSE), ""))</f>
        <v>46132</v>
      </c>
      <c r="W260" s="174"/>
      <c r="X260" s="175"/>
      <c r="Y260" s="175"/>
      <c r="Z260" s="175"/>
      <c r="AA260" s="175"/>
      <c r="AB260" s="143"/>
    </row>
    <row r="261" outlineLevel="1">
      <c r="A261" s="140" t="s">
        <v>2010</v>
      </c>
      <c r="B261" s="172" t="str">
        <f>IF(ISBLANK(A261), "", IFERROR(VLOOKUP(A261, STOCKS!A:W, 2, FALSE), ""))</f>
        <v>大量</v>
      </c>
      <c r="C261" s="172" t="str">
        <f>IF(ISBLANK(A261), "", IFERROR(VLOOKUP(A261, STOCKS!A:W, 3, FALSE), ""))</f>
        <v>電機機械</v>
      </c>
      <c r="D261" s="172" t="str">
        <f>IF(ISBLANK(A261), "", IFERROR(VLOOKUP(A261, category!A:C, 3, FALSE), ""))</f>
        <v>雷射鑽頭</v>
      </c>
      <c r="E261" s="172">
        <f>IF(ISBLANK(A261), "", IFERROR(VLOOKUP(A261, STOCKS!A:W, 4, FALSE), ""))</f>
        <v>670</v>
      </c>
      <c r="F261" s="172">
        <f>IF(ISBLANK(A261), "", IFERROR(VLOOKUP(A261, STOCKS!A:W, 5, FALSE), ""))</f>
        <v>-15</v>
      </c>
      <c r="G261" s="172">
        <f>IF(ISBLANK(A261), "", IFERROR(VLOOKUP(A261, STOCKS!A:W, 6, FALSE), ""))</f>
        <v>-2.19</v>
      </c>
      <c r="H261" s="172" t="str">
        <f>IF(ISBLANK(A261), "", IFERROR(VLOOKUP(A261, STOCKS!A:W, 7, FALSE), ""))</f>
        <v>'++-+-</v>
      </c>
      <c r="I261" s="172">
        <f>IF(ISBLANK(A261), "", IFERROR(VLOOKUP(A261, STOCKS!A:W, 8, FALSE), ""))</f>
        <v>9.4</v>
      </c>
      <c r="J261" s="172">
        <f>IF(ISBLANK(A261), "", IFERROR(VLOOKUP(A261, STOCKS!A:W, 9, FALSE), ""))</f>
        <v>8</v>
      </c>
      <c r="K261" s="172">
        <f>IF(ISBLANK(A261), "", IFERROR(VLOOKUP(A261, STOCKS!A:W, 10, FALSE), ""))</f>
        <v>772</v>
      </c>
      <c r="L261" s="172">
        <f>IF(ISBLANK(A261), "", IFERROR(VLOOKUP(A261, STOCKS!A:W, 11, FALSE), ""))</f>
        <v>0.86</v>
      </c>
      <c r="M261" s="172">
        <f>IF(ISBLANK(A261), "", IFERROR(VLOOKUP(A261, STOCKS!A:W, 12, FALSE), ""))</f>
        <v>679.6</v>
      </c>
      <c r="N261" s="172">
        <f>IF(ISBLANK(A261), "", IFERROR(VLOOKUP(A261, STOCKS!A:W, 13, FALSE), ""))</f>
        <v>625</v>
      </c>
      <c r="O261" s="172">
        <f>IF(ISBLANK(A261), "", IFERROR(VLOOKUP(A261, STOCKS!A:W, 14, FALSE), ""))</f>
        <v>496.75</v>
      </c>
      <c r="P261" s="172">
        <f>IF(ISBLANK(A261), "", IFERROR(VLOOKUP(A261, STOCKS!A:W, 15, FALSE), ""))</f>
        <v>-190</v>
      </c>
      <c r="Q261" s="172" t="str">
        <f>IF(ISBLANK(A261), "", IFERROR(VLOOKUP(A261, STOCKS!A:W, 16, FALSE), ""))</f>
        <v>'+--+-</v>
      </c>
      <c r="R261" s="172">
        <f>IF(ISBLANK(A261), "", IFERROR(VLOOKUP(A261, STOCKS!A:W, 17, FALSE), ""))</f>
        <v>-12</v>
      </c>
      <c r="S261" s="172">
        <f>IF(ISBLANK(A261), "", IFERROR(VLOOKUP(A261, STOCKS!A:W, 18, FALSE), ""))</f>
        <v>-33</v>
      </c>
      <c r="T261" s="172">
        <f>IF(ISBLANK(A261), "", IFERROR(VLOOKUP(A261, STOCKS!A:W, 19, FALSE), ""))</f>
        <v>0</v>
      </c>
      <c r="U261" s="172">
        <f>IF(ISBLANK(A261), "", IFERROR(VLOOKUP(A261, STOCKS!A:W, 20, FALSE), ""))</f>
        <v>0</v>
      </c>
      <c r="V261" s="173">
        <f>IF(ISBLANK(A261), "", IFERROR(VLOOKUP(A261, STOCKS!A:W, 21, FALSE), ""))</f>
        <v>46132</v>
      </c>
      <c r="W261" s="174"/>
      <c r="X261" s="175"/>
      <c r="Y261" s="175"/>
      <c r="Z261" s="175"/>
      <c r="AA261" s="175"/>
      <c r="AB261" s="143"/>
    </row>
    <row r="262" outlineLevel="1">
      <c r="A262" s="140" t="s">
        <v>1467</v>
      </c>
      <c r="B262" s="172" t="str">
        <f>IF(ISBLANK(A262), "", IFERROR(VLOOKUP(A262, STOCKS!A:W, 2, FALSE), ""))</f>
        <v>東台</v>
      </c>
      <c r="C262" s="172" t="str">
        <f>IF(ISBLANK(A262), "", IFERROR(VLOOKUP(A262, STOCKS!A:W, 3, FALSE), ""))</f>
        <v>電機機械</v>
      </c>
      <c r="D262" s="172" t="str">
        <f>IF(ISBLANK(A262), "", IFERROR(VLOOKUP(A262, category!A:C, 3, FALSE), ""))</f>
        <v>機器人/雷射鑽頭</v>
      </c>
      <c r="E262" s="172">
        <f>IF(ISBLANK(A262), "", IFERROR(VLOOKUP(A262, STOCKS!A:W, 4, FALSE), ""))</f>
        <v>35.1</v>
      </c>
      <c r="F262" s="172">
        <f>IF(ISBLANK(A262), "", IFERROR(VLOOKUP(A262, STOCKS!A:W, 5, FALSE), ""))</f>
        <v>0.7</v>
      </c>
      <c r="G262" s="172">
        <f>IF(ISBLANK(A262), "", IFERROR(VLOOKUP(A262, STOCKS!A:W, 6, FALSE), ""))</f>
        <v>2.03</v>
      </c>
      <c r="H262" s="172" t="str">
        <f>IF(ISBLANK(A262), "", IFERROR(VLOOKUP(A262, STOCKS!A:W, 7, FALSE), ""))</f>
        <v>'---++</v>
      </c>
      <c r="I262" s="172">
        <f>IF(ISBLANK(A262), "", IFERROR(VLOOKUP(A262, STOCKS!A:W, 8, FALSE), ""))</f>
        <v>0.18</v>
      </c>
      <c r="J262" s="172">
        <f>IF(ISBLANK(A262), "", IFERROR(VLOOKUP(A262, STOCKS!A:W, 9, FALSE), ""))</f>
        <v>0</v>
      </c>
      <c r="K262" s="172">
        <f>IF(ISBLANK(A262), "", IFERROR(VLOOKUP(A262, STOCKS!A:W, 10, FALSE), ""))</f>
        <v>5801</v>
      </c>
      <c r="L262" s="172">
        <f>IF(ISBLANK(A262), "", IFERROR(VLOOKUP(A262, STOCKS!A:W, 11, FALSE), ""))</f>
        <v>2.28</v>
      </c>
      <c r="M262" s="172">
        <f>IF(ISBLANK(A262), "", IFERROR(VLOOKUP(A262, STOCKS!A:W, 12, FALSE), ""))</f>
        <v>34.47</v>
      </c>
      <c r="N262" s="172">
        <f>IF(ISBLANK(A262), "", IFERROR(VLOOKUP(A262, STOCKS!A:W, 13, FALSE), ""))</f>
        <v>34.57</v>
      </c>
      <c r="O262" s="172">
        <f>IF(ISBLANK(A262), "", IFERROR(VLOOKUP(A262, STOCKS!A:W, 14, FALSE), ""))</f>
        <v>34.14</v>
      </c>
      <c r="P262" s="172">
        <f>IF(ISBLANK(A262), "", IFERROR(VLOOKUP(A262, STOCKS!A:W, 15, FALSE), ""))</f>
        <v>1181</v>
      </c>
      <c r="Q262" s="172" t="str">
        <f>IF(ISBLANK(A262), "", IFERROR(VLOOKUP(A262, STOCKS!A:W, 16, FALSE), ""))</f>
        <v>'-++++</v>
      </c>
      <c r="R262" s="172">
        <f>IF(ISBLANK(A262), "", IFERROR(VLOOKUP(A262, STOCKS!A:W, 17, FALSE), ""))</f>
        <v>0</v>
      </c>
      <c r="S262" s="172">
        <f>IF(ISBLANK(A262), "", IFERROR(VLOOKUP(A262, STOCKS!A:W, 18, FALSE), ""))</f>
        <v>30</v>
      </c>
      <c r="T262" s="172">
        <f>IF(ISBLANK(A262), "", IFERROR(VLOOKUP(A262, STOCKS!A:W, 19, FALSE), ""))</f>
        <v>1860</v>
      </c>
      <c r="U262" s="172">
        <f>IF(ISBLANK(A262), "", IFERROR(VLOOKUP(A262, STOCKS!A:W, 20, FALSE), ""))</f>
        <v>32.06</v>
      </c>
      <c r="V262" s="173">
        <f>IF(ISBLANK(A262), "", IFERROR(VLOOKUP(A262, STOCKS!A:W, 21, FALSE), ""))</f>
        <v>46132</v>
      </c>
      <c r="W262" s="174"/>
      <c r="X262" s="175"/>
      <c r="Y262" s="175"/>
      <c r="Z262" s="175"/>
      <c r="AA262" s="175"/>
      <c r="AB262" s="143"/>
    </row>
    <row r="263" outlineLevel="1">
      <c r="A263" s="140" t="s">
        <v>1270</v>
      </c>
      <c r="B263" s="172" t="str">
        <f>IF(ISBLANK(A263), "", IFERROR(VLOOKUP(A263, STOCKS!A:W, 2, FALSE), ""))</f>
        <v>達航科技</v>
      </c>
      <c r="C263" s="172" t="str">
        <f>IF(ISBLANK(A263), "", IFERROR(VLOOKUP(A263, STOCKS!A:W, 3, FALSE), ""))</f>
        <v>其他電子業</v>
      </c>
      <c r="D263" s="172" t="str">
        <f>IF(ISBLANK(A263), "", IFERROR(VLOOKUP(A263, category!A:C, 3, FALSE), ""))</f>
        <v>雷射鑽頭</v>
      </c>
      <c r="E263" s="172">
        <f>IF(ISBLANK(A263), "", IFERROR(VLOOKUP(A263, STOCKS!A:W, 4, FALSE), ""))</f>
        <v>145.5</v>
      </c>
      <c r="F263" s="172">
        <f>IF(ISBLANK(A263), "", IFERROR(VLOOKUP(A263, STOCKS!A:W, 5, FALSE), ""))</f>
        <v>0</v>
      </c>
      <c r="G263" s="172">
        <f>IF(ISBLANK(A263), "", IFERROR(VLOOKUP(A263, STOCKS!A:W, 6, FALSE), ""))</f>
        <v>0</v>
      </c>
      <c r="H263" s="172" t="str">
        <f>IF(ISBLANK(A263), "", IFERROR(VLOOKUP(A263, STOCKS!A:W, 7, FALSE), ""))</f>
        <v>'+--+-</v>
      </c>
      <c r="I263" s="172">
        <f>IF(ISBLANK(A263), "", IFERROR(VLOOKUP(A263, STOCKS!A:W, 8, FALSE), ""))</f>
        <v>4.12</v>
      </c>
      <c r="J263" s="172">
        <f>IF(ISBLANK(A263), "", IFERROR(VLOOKUP(A263, STOCKS!A:W, 9, FALSE), ""))</f>
        <v>7</v>
      </c>
      <c r="K263" s="172">
        <f>IF(ISBLANK(A263), "", IFERROR(VLOOKUP(A263, STOCKS!A:W, 10, FALSE), ""))</f>
        <v>706</v>
      </c>
      <c r="L263" s="172">
        <f>IF(ISBLANK(A263), "", IFERROR(VLOOKUP(A263, STOCKS!A:W, 11, FALSE), ""))</f>
        <v>1.44</v>
      </c>
      <c r="M263" s="172">
        <f>IF(ISBLANK(A263), "", IFERROR(VLOOKUP(A263, STOCKS!A:W, 12, FALSE), ""))</f>
        <v>142.9</v>
      </c>
      <c r="N263" s="172">
        <f>IF(ISBLANK(A263), "", IFERROR(VLOOKUP(A263, STOCKS!A:W, 13, FALSE), ""))</f>
        <v>132.05</v>
      </c>
      <c r="O263" s="172">
        <f>IF(ISBLANK(A263), "", IFERROR(VLOOKUP(A263, STOCKS!A:W, 14, FALSE), ""))</f>
        <v>116.8</v>
      </c>
      <c r="P263" s="172">
        <f>IF(ISBLANK(A263), "", IFERROR(VLOOKUP(A263, STOCKS!A:W, 15, FALSE), ""))</f>
        <v>32</v>
      </c>
      <c r="Q263" s="172" t="str">
        <f>IF(ISBLANK(A263), "", IFERROR(VLOOKUP(A263, STOCKS!A:W, 16, FALSE), ""))</f>
        <v>'--+++</v>
      </c>
      <c r="R263" s="172">
        <f>IF(ISBLANK(A263), "", IFERROR(VLOOKUP(A263, STOCKS!A:W, 17, FALSE), ""))</f>
        <v>0</v>
      </c>
      <c r="S263" s="172">
        <f>IF(ISBLANK(A263), "", IFERROR(VLOOKUP(A263, STOCKS!A:W, 18, FALSE), ""))</f>
        <v>18</v>
      </c>
      <c r="T263" s="172">
        <f>IF(ISBLANK(A263), "", IFERROR(VLOOKUP(A263, STOCKS!A:W, 19, FALSE), ""))</f>
        <v>0</v>
      </c>
      <c r="U263" s="172">
        <f>IF(ISBLANK(A263), "", IFERROR(VLOOKUP(A263, STOCKS!A:W, 20, FALSE), ""))</f>
        <v>0</v>
      </c>
      <c r="V263" s="173">
        <f>IF(ISBLANK(A263), "", IFERROR(VLOOKUP(A263, STOCKS!A:W, 21, FALSE), ""))</f>
        <v>46132</v>
      </c>
      <c r="W263" s="174"/>
      <c r="X263" s="175"/>
      <c r="Y263" s="175"/>
      <c r="Z263" s="175"/>
      <c r="AA263" s="175"/>
      <c r="AB263" s="143"/>
    </row>
    <row r="264" outlineLevel="1">
      <c r="A264" s="140" t="s">
        <v>3571</v>
      </c>
      <c r="B264" s="172" t="str">
        <f>IF(ISBLANK(A264), "", IFERROR(VLOOKUP(A264, STOCKS!A:W, 2, FALSE), ""))</f>
        <v>旺玖</v>
      </c>
      <c r="C264" s="172" t="str">
        <f>IF(ISBLANK(A264), "", IFERROR(VLOOKUP(A264, STOCKS!A:W, 3, FALSE), ""))</f>
        <v>半導體業</v>
      </c>
      <c r="D264" s="172" t="str">
        <f>IF(ISBLANK(A264), "", IFERROR(VLOOKUP(A264, category!A:C, 3, FALSE), ""))</f>
        <v>探針</v>
      </c>
      <c r="E264" s="172">
        <f>IF(ISBLANK(A264), "", IFERROR(VLOOKUP(A264, STOCKS!A:W, 4, FALSE), ""))</f>
        <v>27.05</v>
      </c>
      <c r="F264" s="172">
        <f>IF(ISBLANK(A264), "", IFERROR(VLOOKUP(A264, STOCKS!A:W, 5, FALSE), ""))</f>
        <v>1.1</v>
      </c>
      <c r="G264" s="172">
        <f>IF(ISBLANK(A264), "", IFERROR(VLOOKUP(A264, STOCKS!A:W, 6, FALSE), ""))</f>
        <v>4.24</v>
      </c>
      <c r="H264" s="172" t="str">
        <f>IF(ISBLANK(A264), "", IFERROR(VLOOKUP(A264, STOCKS!A:W, 7, FALSE), ""))</f>
        <v>'++--+</v>
      </c>
      <c r="I264" s="172">
        <f>IF(ISBLANK(A264), "", IFERROR(VLOOKUP(A264, STOCKS!A:W, 8, FALSE), ""))</f>
        <v>5.27</v>
      </c>
      <c r="J264" s="172">
        <f>IF(ISBLANK(A264), "", IFERROR(VLOOKUP(A264, STOCKS!A:W, 9, FALSE), ""))</f>
        <v>0</v>
      </c>
      <c r="K264" s="172">
        <f>IF(ISBLANK(A264), "", IFERROR(VLOOKUP(A264, STOCKS!A:W, 10, FALSE), ""))</f>
        <v>815</v>
      </c>
      <c r="L264" s="172">
        <f>IF(ISBLANK(A264), "", IFERROR(VLOOKUP(A264, STOCKS!A:W, 11, FALSE), ""))</f>
        <v>1.01</v>
      </c>
      <c r="M264" s="172">
        <f>IF(ISBLANK(A264), "", IFERROR(VLOOKUP(A264, STOCKS!A:W, 12, FALSE), ""))</f>
        <v>26.52</v>
      </c>
      <c r="N264" s="172">
        <f>IF(ISBLANK(A264), "", IFERROR(VLOOKUP(A264, STOCKS!A:W, 13, FALSE), ""))</f>
        <v>25.99</v>
      </c>
      <c r="O264" s="172">
        <f>IF(ISBLANK(A264), "", IFERROR(VLOOKUP(A264, STOCKS!A:W, 14, FALSE), ""))</f>
        <v>26.21</v>
      </c>
      <c r="P264" s="172">
        <f>IF(ISBLANK(A264), "", IFERROR(VLOOKUP(A264, STOCKS!A:W, 15, FALSE), ""))</f>
        <v>49</v>
      </c>
      <c r="Q264" s="172" t="str">
        <f>IF(ISBLANK(A264), "", IFERROR(VLOOKUP(A264, STOCKS!A:W, 16, FALSE), ""))</f>
        <v>'+-+++</v>
      </c>
      <c r="R264" s="172">
        <f>IF(ISBLANK(A264), "", IFERROR(VLOOKUP(A264, STOCKS!A:W, 17, FALSE), ""))</f>
        <v>0</v>
      </c>
      <c r="S264" s="172">
        <f>IF(ISBLANK(A264), "", IFERROR(VLOOKUP(A264, STOCKS!A:W, 18, FALSE), ""))</f>
        <v>0</v>
      </c>
      <c r="T264" s="172">
        <f>IF(ISBLANK(A264), "", IFERROR(VLOOKUP(A264, STOCKS!A:W, 19, FALSE), ""))</f>
        <v>200</v>
      </c>
      <c r="U264" s="172">
        <f>IF(ISBLANK(A264), "", IFERROR(VLOOKUP(A264, STOCKS!A:W, 20, FALSE), ""))</f>
        <v>24.54</v>
      </c>
      <c r="V264" s="173">
        <f>IF(ISBLANK(A264), "", IFERROR(VLOOKUP(A264, STOCKS!A:W, 21, FALSE), ""))</f>
        <v>46132</v>
      </c>
      <c r="W264" s="174"/>
      <c r="X264" s="175"/>
      <c r="Y264" s="175"/>
      <c r="Z264" s="175"/>
      <c r="AA264" s="175"/>
      <c r="AB264" s="143"/>
    </row>
    <row r="265" outlineLevel="1">
      <c r="A265" s="140" t="s">
        <v>1826</v>
      </c>
      <c r="B265" s="172" t="str">
        <f>IF(ISBLANK(A265), "", IFERROR(VLOOKUP(A265, STOCKS!A:W, 2, FALSE), ""))</f>
        <v>穎崴</v>
      </c>
      <c r="C265" s="172" t="str">
        <f>IF(ISBLANK(A265), "", IFERROR(VLOOKUP(A265, STOCKS!A:W, 3, FALSE), ""))</f>
        <v>半導體業</v>
      </c>
      <c r="D265" s="172" t="str">
        <f>IF(ISBLANK(A265), "", IFERROR(VLOOKUP(A265, category!A:C, 3, FALSE), ""))</f>
        <v>探針</v>
      </c>
      <c r="E265" s="172">
        <f>IF(ISBLANK(A265), "", IFERROR(VLOOKUP(A265, STOCKS!A:W, 4, FALSE), ""))</f>
        <v>10795</v>
      </c>
      <c r="F265" s="172">
        <f>IF(ISBLANK(A265), "", IFERROR(VLOOKUP(A265, STOCKS!A:W, 5, FALSE), ""))</f>
        <v>490</v>
      </c>
      <c r="G265" s="172">
        <f>IF(ISBLANK(A265), "", IFERROR(VLOOKUP(A265, STOCKS!A:W, 6, FALSE), ""))</f>
        <v>4.75</v>
      </c>
      <c r="H265" s="172" t="str">
        <f>IF(ISBLANK(A265), "", IFERROR(VLOOKUP(A265, STOCKS!A:W, 7, FALSE), ""))</f>
        <v>'-++++</v>
      </c>
      <c r="I265" s="172">
        <f>IF(ISBLANK(A265), "", IFERROR(VLOOKUP(A265, STOCKS!A:W, 8, FALSE), ""))</f>
        <v>23.99</v>
      </c>
      <c r="J265" s="172">
        <f>IF(ISBLANK(A265), "", IFERROR(VLOOKUP(A265, STOCKS!A:W, 9, FALSE), ""))</f>
        <v>2</v>
      </c>
      <c r="K265" s="172">
        <f>IF(ISBLANK(A265), "", IFERROR(VLOOKUP(A265, STOCKS!A:W, 10, FALSE), ""))</f>
        <v>410</v>
      </c>
      <c r="L265" s="172">
        <f>IF(ISBLANK(A265), "", IFERROR(VLOOKUP(A265, STOCKS!A:W, 11, FALSE), ""))</f>
        <v>1.14</v>
      </c>
      <c r="M265" s="172">
        <f>IF(ISBLANK(A265), "", IFERROR(VLOOKUP(A265, STOCKS!A:W, 12, FALSE), ""))</f>
        <v>9691</v>
      </c>
      <c r="N265" s="172">
        <f>IF(ISBLANK(A265), "", IFERROR(VLOOKUP(A265, STOCKS!A:W, 13, FALSE), ""))</f>
        <v>8785</v>
      </c>
      <c r="O265" s="172">
        <f>IF(ISBLANK(A265), "", IFERROR(VLOOKUP(A265, STOCKS!A:W, 14, FALSE), ""))</f>
        <v>8254.25</v>
      </c>
      <c r="P265" s="172">
        <f>IF(ISBLANK(A265), "", IFERROR(VLOOKUP(A265, STOCKS!A:W, 15, FALSE), ""))</f>
        <v>-18</v>
      </c>
      <c r="Q265" s="172" t="str">
        <f>IF(ISBLANK(A265), "", IFERROR(VLOOKUP(A265, STOCKS!A:W, 16, FALSE), ""))</f>
        <v>'-+-+-</v>
      </c>
      <c r="R265" s="172">
        <f>IF(ISBLANK(A265), "", IFERROR(VLOOKUP(A265, STOCKS!A:W, 17, FALSE), ""))</f>
        <v>76</v>
      </c>
      <c r="S265" s="172">
        <f>IF(ISBLANK(A265), "", IFERROR(VLOOKUP(A265, STOCKS!A:W, 18, FALSE), ""))</f>
        <v>-2</v>
      </c>
      <c r="T265" s="172">
        <f>IF(ISBLANK(A265), "", IFERROR(VLOOKUP(A265, STOCKS!A:W, 19, FALSE), ""))</f>
        <v>193</v>
      </c>
      <c r="U265" s="172">
        <f>IF(ISBLANK(A265), "", IFERROR(VLOOKUP(A265, STOCKS!A:W, 20, FALSE), ""))</f>
        <v>47.07</v>
      </c>
      <c r="V265" s="173">
        <f>IF(ISBLANK(A265), "", IFERROR(VLOOKUP(A265, STOCKS!A:W, 21, FALSE), ""))</f>
        <v>46132</v>
      </c>
      <c r="W265" s="174"/>
      <c r="X265" s="175"/>
      <c r="Y265" s="175"/>
      <c r="Z265" s="175"/>
      <c r="AA265" s="175"/>
      <c r="AB265" s="143"/>
    </row>
    <row r="266" outlineLevel="1">
      <c r="A266" s="140" t="s">
        <v>4648</v>
      </c>
      <c r="B266" s="172" t="str">
        <f>IF(ISBLANK(A266), "", IFERROR(VLOOKUP(A266, STOCKS!A:W, 2, FALSE), ""))</f>
        <v/>
      </c>
      <c r="C266" s="172" t="str">
        <f>IF(ISBLANK(A266), "", IFERROR(VLOOKUP(A266, STOCKS!A:W, 3, FALSE), ""))</f>
        <v/>
      </c>
      <c r="D266" s="172" t="str">
        <f>IF(ISBLANK(A266), "", IFERROR(VLOOKUP(A266, category!A:C, 3, FALSE), ""))</f>
        <v>探針</v>
      </c>
      <c r="E266" s="172" t="str">
        <f>IF(ISBLANK(A266), "", IFERROR(VLOOKUP(A266, STOCKS!A:W, 4, FALSE), ""))</f>
        <v/>
      </c>
      <c r="F266" s="172" t="str">
        <f>IF(ISBLANK(A266), "", IFERROR(VLOOKUP(A266, STOCKS!A:W, 5, FALSE), ""))</f>
        <v/>
      </c>
      <c r="G266" s="172" t="str">
        <f>IF(ISBLANK(A266), "", IFERROR(VLOOKUP(A266, STOCKS!A:W, 6, FALSE), ""))</f>
        <v/>
      </c>
      <c r="H266" s="172" t="str">
        <f>IF(ISBLANK(A266), "", IFERROR(VLOOKUP(A266, STOCKS!A:W, 7, FALSE), ""))</f>
        <v/>
      </c>
      <c r="I266" s="172" t="str">
        <f>IF(ISBLANK(A266), "", IFERROR(VLOOKUP(A266, STOCKS!A:W, 8, FALSE), ""))</f>
        <v/>
      </c>
      <c r="J266" s="172" t="str">
        <f>IF(ISBLANK(A266), "", IFERROR(VLOOKUP(A266, STOCKS!A:W, 9, FALSE), ""))</f>
        <v/>
      </c>
      <c r="K266" s="172" t="str">
        <f>IF(ISBLANK(A266), "", IFERROR(VLOOKUP(A266, STOCKS!A:W, 10, FALSE), ""))</f>
        <v/>
      </c>
      <c r="L266" s="172" t="str">
        <f>IF(ISBLANK(A266), "", IFERROR(VLOOKUP(A266, STOCKS!A:W, 11, FALSE), ""))</f>
        <v/>
      </c>
      <c r="M266" s="172" t="str">
        <f>IF(ISBLANK(A266), "", IFERROR(VLOOKUP(A266, STOCKS!A:W, 12, FALSE), ""))</f>
        <v/>
      </c>
      <c r="N266" s="172" t="str">
        <f>IF(ISBLANK(A266), "", IFERROR(VLOOKUP(A266, STOCKS!A:W, 13, FALSE), ""))</f>
        <v/>
      </c>
      <c r="O266" s="172" t="str">
        <f>IF(ISBLANK(A266), "", IFERROR(VLOOKUP(A266, STOCKS!A:W, 14, FALSE), ""))</f>
        <v/>
      </c>
      <c r="P266" s="172" t="str">
        <f>IF(ISBLANK(A266), "", IFERROR(VLOOKUP(A266, STOCKS!A:W, 15, FALSE), ""))</f>
        <v/>
      </c>
      <c r="Q266" s="172" t="str">
        <f>IF(ISBLANK(A266), "", IFERROR(VLOOKUP(A266, STOCKS!A:W, 16, FALSE), ""))</f>
        <v/>
      </c>
      <c r="R266" s="172" t="str">
        <f>IF(ISBLANK(A266), "", IFERROR(VLOOKUP(A266, STOCKS!A:W, 17, FALSE), ""))</f>
        <v/>
      </c>
      <c r="S266" s="172" t="str">
        <f>IF(ISBLANK(A266), "", IFERROR(VLOOKUP(A266, STOCKS!A:W, 18, FALSE), ""))</f>
        <v/>
      </c>
      <c r="T266" s="172" t="str">
        <f>IF(ISBLANK(A266), "", IFERROR(VLOOKUP(A266, STOCKS!A:W, 19, FALSE), ""))</f>
        <v/>
      </c>
      <c r="U266" s="172" t="str">
        <f>IF(ISBLANK(A266), "", IFERROR(VLOOKUP(A266, STOCKS!A:W, 20, FALSE), ""))</f>
        <v/>
      </c>
      <c r="V266" s="173" t="str">
        <f>IF(ISBLANK(A266), "", IFERROR(VLOOKUP(A266, STOCKS!A:W, 21, FALSE), ""))</f>
        <v/>
      </c>
      <c r="W266" s="174"/>
      <c r="X266" s="175"/>
      <c r="Y266" s="175"/>
      <c r="Z266" s="175"/>
      <c r="AA266" s="175"/>
      <c r="AB266" s="143"/>
    </row>
    <row r="267" outlineLevel="1">
      <c r="A267" s="140" t="s">
        <v>4649</v>
      </c>
      <c r="B267" s="172" t="str">
        <f>IF(ISBLANK(A267), "", IFERROR(VLOOKUP(A267, STOCKS!A:W, 2, FALSE), ""))</f>
        <v/>
      </c>
      <c r="C267" s="172" t="str">
        <f>IF(ISBLANK(A267), "", IFERROR(VLOOKUP(A267, STOCKS!A:W, 3, FALSE), ""))</f>
        <v/>
      </c>
      <c r="D267" s="172" t="str">
        <f>IF(ISBLANK(A267), "", IFERROR(VLOOKUP(A267, category!A:C, 3, FALSE), ""))</f>
        <v>探針</v>
      </c>
      <c r="E267" s="172" t="str">
        <f>IF(ISBLANK(A267), "", IFERROR(VLOOKUP(A267, STOCKS!A:W, 4, FALSE), ""))</f>
        <v/>
      </c>
      <c r="F267" s="172" t="str">
        <f>IF(ISBLANK(A267), "", IFERROR(VLOOKUP(A267, STOCKS!A:W, 5, FALSE), ""))</f>
        <v/>
      </c>
      <c r="G267" s="172" t="str">
        <f>IF(ISBLANK(A267), "", IFERROR(VLOOKUP(A267, STOCKS!A:W, 6, FALSE), ""))</f>
        <v/>
      </c>
      <c r="H267" s="172" t="str">
        <f>IF(ISBLANK(A267), "", IFERROR(VLOOKUP(A267, STOCKS!A:W, 7, FALSE), ""))</f>
        <v/>
      </c>
      <c r="I267" s="172" t="str">
        <f>IF(ISBLANK(A267), "", IFERROR(VLOOKUP(A267, STOCKS!A:W, 8, FALSE), ""))</f>
        <v/>
      </c>
      <c r="J267" s="172" t="str">
        <f>IF(ISBLANK(A267), "", IFERROR(VLOOKUP(A267, STOCKS!A:W, 9, FALSE), ""))</f>
        <v/>
      </c>
      <c r="K267" s="172" t="str">
        <f>IF(ISBLANK(A267), "", IFERROR(VLOOKUP(A267, STOCKS!A:W, 10, FALSE), ""))</f>
        <v/>
      </c>
      <c r="L267" s="172" t="str">
        <f>IF(ISBLANK(A267), "", IFERROR(VLOOKUP(A267, STOCKS!A:W, 11, FALSE), ""))</f>
        <v/>
      </c>
      <c r="M267" s="172" t="str">
        <f>IF(ISBLANK(A267), "", IFERROR(VLOOKUP(A267, STOCKS!A:W, 12, FALSE), ""))</f>
        <v/>
      </c>
      <c r="N267" s="172" t="str">
        <f>IF(ISBLANK(A267), "", IFERROR(VLOOKUP(A267, STOCKS!A:W, 13, FALSE), ""))</f>
        <v/>
      </c>
      <c r="O267" s="172" t="str">
        <f>IF(ISBLANK(A267), "", IFERROR(VLOOKUP(A267, STOCKS!A:W, 14, FALSE), ""))</f>
        <v/>
      </c>
      <c r="P267" s="172" t="str">
        <f>IF(ISBLANK(A267), "", IFERROR(VLOOKUP(A267, STOCKS!A:W, 15, FALSE), ""))</f>
        <v/>
      </c>
      <c r="Q267" s="172" t="str">
        <f>IF(ISBLANK(A267), "", IFERROR(VLOOKUP(A267, STOCKS!A:W, 16, FALSE), ""))</f>
        <v/>
      </c>
      <c r="R267" s="172" t="str">
        <f>IF(ISBLANK(A267), "", IFERROR(VLOOKUP(A267, STOCKS!A:W, 17, FALSE), ""))</f>
        <v/>
      </c>
      <c r="S267" s="172" t="str">
        <f>IF(ISBLANK(A267), "", IFERROR(VLOOKUP(A267, STOCKS!A:W, 18, FALSE), ""))</f>
        <v/>
      </c>
      <c r="T267" s="172" t="str">
        <f>IF(ISBLANK(A267), "", IFERROR(VLOOKUP(A267, STOCKS!A:W, 19, FALSE), ""))</f>
        <v/>
      </c>
      <c r="U267" s="172" t="str">
        <f>IF(ISBLANK(A267), "", IFERROR(VLOOKUP(A267, STOCKS!A:W, 20, FALSE), ""))</f>
        <v/>
      </c>
      <c r="V267" s="173" t="str">
        <f>IF(ISBLANK(A267), "", IFERROR(VLOOKUP(A267, STOCKS!A:W, 21, FALSE), ""))</f>
        <v/>
      </c>
      <c r="W267" s="174"/>
      <c r="X267" s="175"/>
      <c r="Y267" s="175"/>
      <c r="Z267" s="175"/>
      <c r="AA267" s="175"/>
      <c r="AB267" s="143"/>
    </row>
    <row r="268" outlineLevel="1">
      <c r="A268" s="140" t="s">
        <v>4650</v>
      </c>
      <c r="B268" s="172" t="str">
        <f>IF(ISBLANK(A268), "", IFERROR(VLOOKUP(A268, STOCKS!A:W, 2, FALSE), ""))</f>
        <v/>
      </c>
      <c r="C268" s="172" t="str">
        <f>IF(ISBLANK(A268), "", IFERROR(VLOOKUP(A268, STOCKS!A:W, 3, FALSE), ""))</f>
        <v/>
      </c>
      <c r="D268" s="172" t="str">
        <f>IF(ISBLANK(A268), "", IFERROR(VLOOKUP(A268, category!A:C, 3, FALSE), ""))</f>
        <v>探針</v>
      </c>
      <c r="E268" s="172" t="str">
        <f>IF(ISBLANK(A268), "", IFERROR(VLOOKUP(A268, STOCKS!A:W, 4, FALSE), ""))</f>
        <v/>
      </c>
      <c r="F268" s="172" t="str">
        <f>IF(ISBLANK(A268), "", IFERROR(VLOOKUP(A268, STOCKS!A:W, 5, FALSE), ""))</f>
        <v/>
      </c>
      <c r="G268" s="172" t="str">
        <f>IF(ISBLANK(A268), "", IFERROR(VLOOKUP(A268, STOCKS!A:W, 6, FALSE), ""))</f>
        <v/>
      </c>
      <c r="H268" s="172" t="str">
        <f>IF(ISBLANK(A268), "", IFERROR(VLOOKUP(A268, STOCKS!A:W, 7, FALSE), ""))</f>
        <v/>
      </c>
      <c r="I268" s="172" t="str">
        <f>IF(ISBLANK(A268), "", IFERROR(VLOOKUP(A268, STOCKS!A:W, 8, FALSE), ""))</f>
        <v/>
      </c>
      <c r="J268" s="172" t="str">
        <f>IF(ISBLANK(A268), "", IFERROR(VLOOKUP(A268, STOCKS!A:W, 9, FALSE), ""))</f>
        <v/>
      </c>
      <c r="K268" s="172" t="str">
        <f>IF(ISBLANK(A268), "", IFERROR(VLOOKUP(A268, STOCKS!A:W, 10, FALSE), ""))</f>
        <v/>
      </c>
      <c r="L268" s="172" t="str">
        <f>IF(ISBLANK(A268), "", IFERROR(VLOOKUP(A268, STOCKS!A:W, 11, FALSE), ""))</f>
        <v/>
      </c>
      <c r="M268" s="172" t="str">
        <f>IF(ISBLANK(A268), "", IFERROR(VLOOKUP(A268, STOCKS!A:W, 12, FALSE), ""))</f>
        <v/>
      </c>
      <c r="N268" s="172" t="str">
        <f>IF(ISBLANK(A268), "", IFERROR(VLOOKUP(A268, STOCKS!A:W, 13, FALSE), ""))</f>
        <v/>
      </c>
      <c r="O268" s="172" t="str">
        <f>IF(ISBLANK(A268), "", IFERROR(VLOOKUP(A268, STOCKS!A:W, 14, FALSE), ""))</f>
        <v/>
      </c>
      <c r="P268" s="172" t="str">
        <f>IF(ISBLANK(A268), "", IFERROR(VLOOKUP(A268, STOCKS!A:W, 15, FALSE), ""))</f>
        <v/>
      </c>
      <c r="Q268" s="172" t="str">
        <f>IF(ISBLANK(A268), "", IFERROR(VLOOKUP(A268, STOCKS!A:W, 16, FALSE), ""))</f>
        <v/>
      </c>
      <c r="R268" s="172" t="str">
        <f>IF(ISBLANK(A268), "", IFERROR(VLOOKUP(A268, STOCKS!A:W, 17, FALSE), ""))</f>
        <v/>
      </c>
      <c r="S268" s="172" t="str">
        <f>IF(ISBLANK(A268), "", IFERROR(VLOOKUP(A268, STOCKS!A:W, 18, FALSE), ""))</f>
        <v/>
      </c>
      <c r="T268" s="172" t="str">
        <f>IF(ISBLANK(A268), "", IFERROR(VLOOKUP(A268, STOCKS!A:W, 19, FALSE), ""))</f>
        <v/>
      </c>
      <c r="U268" s="172" t="str">
        <f>IF(ISBLANK(A268), "", IFERROR(VLOOKUP(A268, STOCKS!A:W, 20, FALSE), ""))</f>
        <v/>
      </c>
      <c r="V268" s="173" t="str">
        <f>IF(ISBLANK(A268), "", IFERROR(VLOOKUP(A268, STOCKS!A:W, 21, FALSE), ""))</f>
        <v/>
      </c>
      <c r="W268" s="174"/>
      <c r="X268" s="175"/>
      <c r="Y268" s="175"/>
      <c r="Z268" s="175"/>
      <c r="AA268" s="175"/>
      <c r="AB268" s="143"/>
    </row>
    <row r="269" outlineLevel="1">
      <c r="A269" s="140" t="s">
        <v>4651</v>
      </c>
      <c r="B269" s="172" t="str">
        <f>IF(ISBLANK(A269), "", IFERROR(VLOOKUP(A269, STOCKS!A:W, 2, FALSE), ""))</f>
        <v/>
      </c>
      <c r="C269" s="172" t="str">
        <f>IF(ISBLANK(A269), "", IFERROR(VLOOKUP(A269, STOCKS!A:W, 3, FALSE), ""))</f>
        <v/>
      </c>
      <c r="D269" s="172" t="str">
        <f>IF(ISBLANK(A269), "", IFERROR(VLOOKUP(A269, category!A:C, 3, FALSE), ""))</f>
        <v>探針</v>
      </c>
      <c r="E269" s="172" t="str">
        <f>IF(ISBLANK(A269), "", IFERROR(VLOOKUP(A269, STOCKS!A:W, 4, FALSE), ""))</f>
        <v/>
      </c>
      <c r="F269" s="172" t="str">
        <f>IF(ISBLANK(A269), "", IFERROR(VLOOKUP(A269, STOCKS!A:W, 5, FALSE), ""))</f>
        <v/>
      </c>
      <c r="G269" s="172" t="str">
        <f>IF(ISBLANK(A269), "", IFERROR(VLOOKUP(A269, STOCKS!A:W, 6, FALSE), ""))</f>
        <v/>
      </c>
      <c r="H269" s="172" t="str">
        <f>IF(ISBLANK(A269), "", IFERROR(VLOOKUP(A269, STOCKS!A:W, 7, FALSE), ""))</f>
        <v/>
      </c>
      <c r="I269" s="172" t="str">
        <f>IF(ISBLANK(A269), "", IFERROR(VLOOKUP(A269, STOCKS!A:W, 8, FALSE), ""))</f>
        <v/>
      </c>
      <c r="J269" s="172" t="str">
        <f>IF(ISBLANK(A269), "", IFERROR(VLOOKUP(A269, STOCKS!A:W, 9, FALSE), ""))</f>
        <v/>
      </c>
      <c r="K269" s="172" t="str">
        <f>IF(ISBLANK(A269), "", IFERROR(VLOOKUP(A269, STOCKS!A:W, 10, FALSE), ""))</f>
        <v/>
      </c>
      <c r="L269" s="172" t="str">
        <f>IF(ISBLANK(A269), "", IFERROR(VLOOKUP(A269, STOCKS!A:W, 11, FALSE), ""))</f>
        <v/>
      </c>
      <c r="M269" s="172" t="str">
        <f>IF(ISBLANK(A269), "", IFERROR(VLOOKUP(A269, STOCKS!A:W, 12, FALSE), ""))</f>
        <v/>
      </c>
      <c r="N269" s="172" t="str">
        <f>IF(ISBLANK(A269), "", IFERROR(VLOOKUP(A269, STOCKS!A:W, 13, FALSE), ""))</f>
        <v/>
      </c>
      <c r="O269" s="172" t="str">
        <f>IF(ISBLANK(A269), "", IFERROR(VLOOKUP(A269, STOCKS!A:W, 14, FALSE), ""))</f>
        <v/>
      </c>
      <c r="P269" s="172" t="str">
        <f>IF(ISBLANK(A269), "", IFERROR(VLOOKUP(A269, STOCKS!A:W, 15, FALSE), ""))</f>
        <v/>
      </c>
      <c r="Q269" s="172" t="str">
        <f>IF(ISBLANK(A269), "", IFERROR(VLOOKUP(A269, STOCKS!A:W, 16, FALSE), ""))</f>
        <v/>
      </c>
      <c r="R269" s="172" t="str">
        <f>IF(ISBLANK(A269), "", IFERROR(VLOOKUP(A269, STOCKS!A:W, 17, FALSE), ""))</f>
        <v/>
      </c>
      <c r="S269" s="172" t="str">
        <f>IF(ISBLANK(A269), "", IFERROR(VLOOKUP(A269, STOCKS!A:W, 18, FALSE), ""))</f>
        <v/>
      </c>
      <c r="T269" s="172" t="str">
        <f>IF(ISBLANK(A269), "", IFERROR(VLOOKUP(A269, STOCKS!A:W, 19, FALSE), ""))</f>
        <v/>
      </c>
      <c r="U269" s="172" t="str">
        <f>IF(ISBLANK(A269), "", IFERROR(VLOOKUP(A269, STOCKS!A:W, 20, FALSE), ""))</f>
        <v/>
      </c>
      <c r="V269" s="173" t="str">
        <f>IF(ISBLANK(A269), "", IFERROR(VLOOKUP(A269, STOCKS!A:W, 21, FALSE), ""))</f>
        <v/>
      </c>
      <c r="W269" s="174"/>
      <c r="X269" s="175"/>
      <c r="Y269" s="175"/>
      <c r="Z269" s="175"/>
      <c r="AA269" s="175"/>
      <c r="AB269" s="143"/>
    </row>
    <row r="270" outlineLevel="1">
      <c r="A270" s="140" t="s">
        <v>2056</v>
      </c>
      <c r="B270" s="172" t="str">
        <f>IF(ISBLANK(A270), "", IFERROR(VLOOKUP(A270, STOCKS!A:W, 2, FALSE), ""))</f>
        <v>凱崴</v>
      </c>
      <c r="C270" s="172" t="str">
        <f>IF(ISBLANK(A270), "", IFERROR(VLOOKUP(A270, STOCKS!A:W, 3, FALSE), ""))</f>
        <v>電子零組件業</v>
      </c>
      <c r="D270" s="172" t="str">
        <f>IF(ISBLANK(A270), "", IFERROR(VLOOKUP(A270, category!A:C, 3, FALSE), ""))</f>
        <v>PCB/雷射鑽頭</v>
      </c>
      <c r="E270" s="172">
        <f>IF(ISBLANK(A270), "", IFERROR(VLOOKUP(A270, STOCKS!A:W, 4, FALSE), ""))</f>
        <v>75.6</v>
      </c>
      <c r="F270" s="172">
        <f>IF(ISBLANK(A270), "", IFERROR(VLOOKUP(A270, STOCKS!A:W, 5, FALSE), ""))</f>
        <v>6.8</v>
      </c>
      <c r="G270" s="172">
        <f>IF(ISBLANK(A270), "", IFERROR(VLOOKUP(A270, STOCKS!A:W, 6, FALSE), ""))</f>
        <v>9.88</v>
      </c>
      <c r="H270" s="172" t="str">
        <f>IF(ISBLANK(A270), "", IFERROR(VLOOKUP(A270, STOCKS!A:W, 7, FALSE), ""))</f>
        <v>'--+-+</v>
      </c>
      <c r="I270" s="172">
        <f>IF(ISBLANK(A270), "", IFERROR(VLOOKUP(A270, STOCKS!A:W, 8, FALSE), ""))</f>
        <v>14.72</v>
      </c>
      <c r="J270" s="172">
        <f>IF(ISBLANK(A270), "", IFERROR(VLOOKUP(A270, STOCKS!A:W, 9, FALSE), ""))</f>
        <v>2</v>
      </c>
      <c r="K270" s="172">
        <f>IF(ISBLANK(A270), "", IFERROR(VLOOKUP(A270, STOCKS!A:W, 10, FALSE), ""))</f>
        <v>24692</v>
      </c>
      <c r="L270" s="172">
        <f>IF(ISBLANK(A270), "", IFERROR(VLOOKUP(A270, STOCKS!A:W, 11, FALSE), ""))</f>
        <v>12.76</v>
      </c>
      <c r="M270" s="172">
        <f>IF(ISBLANK(A270), "", IFERROR(VLOOKUP(A270, STOCKS!A:W, 12, FALSE), ""))</f>
        <v>68.08</v>
      </c>
      <c r="N270" s="172">
        <f>IF(ISBLANK(A270), "", IFERROR(VLOOKUP(A270, STOCKS!A:W, 13, FALSE), ""))</f>
        <v>64.85</v>
      </c>
      <c r="O270" s="172">
        <f>IF(ISBLANK(A270), "", IFERROR(VLOOKUP(A270, STOCKS!A:W, 14, FALSE), ""))</f>
        <v>60.5</v>
      </c>
      <c r="P270" s="172">
        <f>IF(ISBLANK(A270), "", IFERROR(VLOOKUP(A270, STOCKS!A:W, 15, FALSE), ""))</f>
        <v>2202</v>
      </c>
      <c r="Q270" s="172" t="str">
        <f>IF(ISBLANK(A270), "", IFERROR(VLOOKUP(A270, STOCKS!A:W, 16, FALSE), ""))</f>
        <v>'+++-+</v>
      </c>
      <c r="R270" s="172">
        <f>IF(ISBLANK(A270), "", IFERROR(VLOOKUP(A270, STOCKS!A:W, 17, FALSE), ""))</f>
        <v>0</v>
      </c>
      <c r="S270" s="172">
        <f>IF(ISBLANK(A270), "", IFERROR(VLOOKUP(A270, STOCKS!A:W, 18, FALSE), ""))</f>
        <v>171</v>
      </c>
      <c r="T270" s="172">
        <f>IF(ISBLANK(A270), "", IFERROR(VLOOKUP(A270, STOCKS!A:W, 19, FALSE), ""))</f>
        <v>8866</v>
      </c>
      <c r="U270" s="172">
        <f>IF(ISBLANK(A270), "", IFERROR(VLOOKUP(A270, STOCKS!A:W, 20, FALSE), ""))</f>
        <v>35.91</v>
      </c>
      <c r="V270" s="173">
        <f>IF(ISBLANK(A270), "", IFERROR(VLOOKUP(A270, STOCKS!A:W, 21, FALSE), ""))</f>
        <v>46132</v>
      </c>
      <c r="W270" s="174"/>
      <c r="X270" s="175"/>
      <c r="Y270" s="175"/>
      <c r="Z270" s="175"/>
      <c r="AA270" s="175"/>
      <c r="AB270" s="143"/>
    </row>
    <row r="271" outlineLevel="1">
      <c r="A271" s="140" t="s">
        <v>1551</v>
      </c>
      <c r="B271" s="172" t="str">
        <f>IF(ISBLANK(A271), "", IFERROR(VLOOKUP(A271, STOCKS!A:W, 2, FALSE), ""))</f>
        <v>高僑</v>
      </c>
      <c r="C271" s="172" t="str">
        <f>IF(ISBLANK(A271), "", IFERROR(VLOOKUP(A271, STOCKS!A:W, 3, FALSE), ""))</f>
        <v>光電業</v>
      </c>
      <c r="D271" s="172" t="str">
        <f>IF(ISBLANK(A271), "", IFERROR(VLOOKUP(A271, category!A:C, 3, FALSE), ""))</f>
        <v>雷射鑽頭</v>
      </c>
      <c r="E271" s="172">
        <f>IF(ISBLANK(A271), "", IFERROR(VLOOKUP(A271, STOCKS!A:W, 4, FALSE), ""))</f>
        <v>34.1</v>
      </c>
      <c r="F271" s="172">
        <f>IF(ISBLANK(A271), "", IFERROR(VLOOKUP(A271, STOCKS!A:W, 5, FALSE), ""))</f>
        <v>1.15</v>
      </c>
      <c r="G271" s="172">
        <f>IF(ISBLANK(A271), "", IFERROR(VLOOKUP(A271, STOCKS!A:W, 6, FALSE), ""))</f>
        <v>3.49</v>
      </c>
      <c r="H271" s="172" t="str">
        <f>IF(ISBLANK(A271), "", IFERROR(VLOOKUP(A271, STOCKS!A:W, 7, FALSE), ""))</f>
        <v>'+-+-+</v>
      </c>
      <c r="I271" s="172">
        <f>IF(ISBLANK(A271), "", IFERROR(VLOOKUP(A271, STOCKS!A:W, 8, FALSE), ""))</f>
        <v>9.53</v>
      </c>
      <c r="J271" s="172">
        <f>IF(ISBLANK(A271), "", IFERROR(VLOOKUP(A271, STOCKS!A:W, 9, FALSE), ""))</f>
        <v>1</v>
      </c>
      <c r="K271" s="172">
        <f>IF(ISBLANK(A271), "", IFERROR(VLOOKUP(A271, STOCKS!A:W, 10, FALSE), ""))</f>
        <v>4509</v>
      </c>
      <c r="L271" s="172">
        <f>IF(ISBLANK(A271), "", IFERROR(VLOOKUP(A271, STOCKS!A:W, 11, FALSE), ""))</f>
        <v>4.49</v>
      </c>
      <c r="M271" s="172">
        <f>IF(ISBLANK(A271), "", IFERROR(VLOOKUP(A271, STOCKS!A:W, 12, FALSE), ""))</f>
        <v>33.53</v>
      </c>
      <c r="N271" s="172">
        <f>IF(ISBLANK(A271), "", IFERROR(VLOOKUP(A271, STOCKS!A:W, 13, FALSE), ""))</f>
        <v>31.52</v>
      </c>
      <c r="O271" s="172">
        <f>IF(ISBLANK(A271), "", IFERROR(VLOOKUP(A271, STOCKS!A:W, 14, FALSE), ""))</f>
        <v>30.01</v>
      </c>
      <c r="P271" s="172">
        <f>IF(ISBLANK(A271), "", IFERROR(VLOOKUP(A271, STOCKS!A:W, 15, FALSE), ""))</f>
        <v>87</v>
      </c>
      <c r="Q271" s="172" t="str">
        <f>IF(ISBLANK(A271), "", IFERROR(VLOOKUP(A271, STOCKS!A:W, 16, FALSE), ""))</f>
        <v>'-+--+</v>
      </c>
      <c r="R271" s="172">
        <f>IF(ISBLANK(A271), "", IFERROR(VLOOKUP(A271, STOCKS!A:W, 17, FALSE), ""))</f>
        <v>0</v>
      </c>
      <c r="S271" s="172">
        <f>IF(ISBLANK(A271), "", IFERROR(VLOOKUP(A271, STOCKS!A:W, 18, FALSE), ""))</f>
        <v>86</v>
      </c>
      <c r="T271" s="172">
        <f>IF(ISBLANK(A271), "", IFERROR(VLOOKUP(A271, STOCKS!A:W, 19, FALSE), ""))</f>
        <v>2103</v>
      </c>
      <c r="U271" s="172">
        <f>IF(ISBLANK(A271), "", IFERROR(VLOOKUP(A271, STOCKS!A:W, 20, FALSE), ""))</f>
        <v>46.64</v>
      </c>
      <c r="V271" s="173">
        <f>IF(ISBLANK(A271), "", IFERROR(VLOOKUP(A271, STOCKS!A:W, 21, FALSE), ""))</f>
        <v>46132</v>
      </c>
      <c r="W271" s="174"/>
      <c r="X271" s="175"/>
      <c r="Y271" s="175"/>
      <c r="Z271" s="175"/>
      <c r="AA271" s="175"/>
      <c r="AB271" s="143"/>
    </row>
    <row r="272" outlineLevel="1">
      <c r="A272" s="140" t="s">
        <v>1330</v>
      </c>
      <c r="B272" s="172" t="str">
        <f>IF(ISBLANK(A272), "", IFERROR(VLOOKUP(A272, STOCKS!A:W, 2, FALSE), ""))</f>
        <v>尖點</v>
      </c>
      <c r="C272" s="172" t="str">
        <f>IF(ISBLANK(A272), "", IFERROR(VLOOKUP(A272, STOCKS!A:W, 3, FALSE), ""))</f>
        <v>其他電子業</v>
      </c>
      <c r="D272" s="172" t="str">
        <f>IF(ISBLANK(A272), "", IFERROR(VLOOKUP(A272, category!A:C, 3, FALSE), ""))</f>
        <v>雷射鑽頭</v>
      </c>
      <c r="E272" s="172">
        <f>IF(ISBLANK(A272), "", IFERROR(VLOOKUP(A272, STOCKS!A:W, 4, FALSE), ""))</f>
        <v>418</v>
      </c>
      <c r="F272" s="172">
        <f>IF(ISBLANK(A272), "", IFERROR(VLOOKUP(A272, STOCKS!A:W, 5, FALSE), ""))</f>
        <v>27.5</v>
      </c>
      <c r="G272" s="172">
        <f>IF(ISBLANK(A272), "", IFERROR(VLOOKUP(A272, STOCKS!A:W, 6, FALSE), ""))</f>
        <v>7.04</v>
      </c>
      <c r="H272" s="172" t="str">
        <f>IF(ISBLANK(A272), "", IFERROR(VLOOKUP(A272, STOCKS!A:W, 7, FALSE), ""))</f>
        <v>'+-+++</v>
      </c>
      <c r="I272" s="172">
        <f>IF(ISBLANK(A272), "", IFERROR(VLOOKUP(A272, STOCKS!A:W, 8, FALSE), ""))</f>
        <v>18.88</v>
      </c>
      <c r="J272" s="172">
        <f>IF(ISBLANK(A272), "", IFERROR(VLOOKUP(A272, STOCKS!A:W, 9, FALSE), ""))</f>
        <v>5</v>
      </c>
      <c r="K272" s="172">
        <f>IF(ISBLANK(A272), "", IFERROR(VLOOKUP(A272, STOCKS!A:W, 10, FALSE), ""))</f>
        <v>4317</v>
      </c>
      <c r="L272" s="172">
        <f>IF(ISBLANK(A272), "", IFERROR(VLOOKUP(A272, STOCKS!A:W, 11, FALSE), ""))</f>
        <v>2.98</v>
      </c>
      <c r="M272" s="172">
        <f>IF(ISBLANK(A272), "", IFERROR(VLOOKUP(A272, STOCKS!A:W, 12, FALSE), ""))</f>
        <v>370.7</v>
      </c>
      <c r="N272" s="172">
        <f>IF(ISBLANK(A272), "", IFERROR(VLOOKUP(A272, STOCKS!A:W, 13, FALSE), ""))</f>
        <v>336.85</v>
      </c>
      <c r="O272" s="172">
        <f>IF(ISBLANK(A272), "", IFERROR(VLOOKUP(A272, STOCKS!A:W, 14, FALSE), ""))</f>
        <v>293.65</v>
      </c>
      <c r="P272" s="172">
        <f>IF(ISBLANK(A272), "", IFERROR(VLOOKUP(A272, STOCKS!A:W, 15, FALSE), ""))</f>
        <v>160</v>
      </c>
      <c r="Q272" s="172" t="str">
        <f>IF(ISBLANK(A272), "", IFERROR(VLOOKUP(A272, STOCKS!A:W, 16, FALSE), ""))</f>
        <v>'-++++</v>
      </c>
      <c r="R272" s="172">
        <f>IF(ISBLANK(A272), "", IFERROR(VLOOKUP(A272, STOCKS!A:W, 17, FALSE), ""))</f>
        <v>-43</v>
      </c>
      <c r="S272" s="172">
        <f>IF(ISBLANK(A272), "", IFERROR(VLOOKUP(A272, STOCKS!A:W, 18, FALSE), ""))</f>
        <v>-56</v>
      </c>
      <c r="T272" s="172">
        <f>IF(ISBLANK(A272), "", IFERROR(VLOOKUP(A272, STOCKS!A:W, 19, FALSE), ""))</f>
        <v>0</v>
      </c>
      <c r="U272" s="172">
        <f>IF(ISBLANK(A272), "", IFERROR(VLOOKUP(A272, STOCKS!A:W, 20, FALSE), ""))</f>
        <v>0</v>
      </c>
      <c r="V272" s="173">
        <f>IF(ISBLANK(A272), "", IFERROR(VLOOKUP(A272, STOCKS!A:W, 21, FALSE), ""))</f>
        <v>46132</v>
      </c>
      <c r="W272" s="174"/>
      <c r="X272" s="175"/>
      <c r="Y272" s="175"/>
      <c r="Z272" s="175"/>
      <c r="AA272" s="175"/>
      <c r="AB272" s="143"/>
    </row>
    <row r="273">
      <c r="A273" s="176" t="s">
        <v>4652</v>
      </c>
      <c r="B273" s="177"/>
      <c r="C273" s="177"/>
      <c r="D273" s="177"/>
      <c r="E273" s="177"/>
      <c r="F273" s="177"/>
      <c r="G273" s="177"/>
      <c r="H273" s="177"/>
      <c r="I273" s="177"/>
      <c r="J273" s="177"/>
      <c r="K273" s="177"/>
      <c r="L273" s="177"/>
      <c r="M273" s="177"/>
      <c r="N273" s="177"/>
      <c r="O273" s="177"/>
      <c r="P273" s="177"/>
      <c r="Q273" s="177"/>
      <c r="R273" s="177"/>
      <c r="S273" s="177"/>
      <c r="T273" s="177"/>
      <c r="U273" s="177"/>
      <c r="V273" s="177"/>
      <c r="W273" s="177"/>
      <c r="X273" s="177"/>
      <c r="Y273" s="177"/>
      <c r="Z273" s="177"/>
      <c r="AA273" s="177"/>
      <c r="AB273" s="177"/>
    </row>
    <row r="274" outlineLevel="1">
      <c r="A274" s="140" t="s">
        <v>2203</v>
      </c>
      <c r="B274" s="172" t="str">
        <f>IF(ISBLANK(A274), "", IFERROR(VLOOKUP(A274, STOCKS!A:W, 2, FALSE), ""))</f>
        <v>台玻</v>
      </c>
      <c r="C274" s="172" t="str">
        <f>IF(ISBLANK(A274), "", IFERROR(VLOOKUP(A274, STOCKS!A:W, 3, FALSE), ""))</f>
        <v>玻璃陶瓷</v>
      </c>
      <c r="D274" s="172" t="str">
        <f>IF(ISBLANK(A274), "", IFERROR(VLOOKUP(A274, category!A:C, 3, FALSE), ""))</f>
        <v>玻纖布</v>
      </c>
      <c r="E274" s="172">
        <f>IF(ISBLANK(A274), "", IFERROR(VLOOKUP(A274, STOCKS!A:W, 4, FALSE), ""))</f>
        <v>70.9</v>
      </c>
      <c r="F274" s="172">
        <f>IF(ISBLANK(A274), "", IFERROR(VLOOKUP(A274, STOCKS!A:W, 5, FALSE), ""))</f>
        <v>-3.3</v>
      </c>
      <c r="G274" s="172">
        <f>IF(ISBLANK(A274), "", IFERROR(VLOOKUP(A274, STOCKS!A:W, 6, FALSE), ""))</f>
        <v>-4.45</v>
      </c>
      <c r="H274" s="172" t="str">
        <f>IF(ISBLANK(A274), "", IFERROR(VLOOKUP(A274, STOCKS!A:W, 7, FALSE), ""))</f>
        <v>'++++-</v>
      </c>
      <c r="I274" s="172">
        <f>IF(ISBLANK(A274), "", IFERROR(VLOOKUP(A274, STOCKS!A:W, 8, FALSE), ""))</f>
        <v>11.75</v>
      </c>
      <c r="J274" s="172">
        <f>IF(ISBLANK(A274), "", IFERROR(VLOOKUP(A274, STOCKS!A:W, 9, FALSE), ""))</f>
        <v>2</v>
      </c>
      <c r="K274" s="172">
        <f>IF(ISBLANK(A274), "", IFERROR(VLOOKUP(A274, STOCKS!A:W, 10, FALSE), ""))</f>
        <v>262065</v>
      </c>
      <c r="L274" s="172">
        <f>IF(ISBLANK(A274), "", IFERROR(VLOOKUP(A274, STOCKS!A:W, 11, FALSE), ""))</f>
        <v>9.01</v>
      </c>
      <c r="M274" s="172">
        <f>IF(ISBLANK(A274), "", IFERROR(VLOOKUP(A274, STOCKS!A:W, 12, FALSE), ""))</f>
        <v>70.48</v>
      </c>
      <c r="N274" s="172">
        <f>IF(ISBLANK(A274), "", IFERROR(VLOOKUP(A274, STOCKS!A:W, 13, FALSE), ""))</f>
        <v>64.57</v>
      </c>
      <c r="O274" s="172">
        <f>IF(ISBLANK(A274), "", IFERROR(VLOOKUP(A274, STOCKS!A:W, 14, FALSE), ""))</f>
        <v>59.1</v>
      </c>
      <c r="P274" s="172">
        <f>IF(ISBLANK(A274), "", IFERROR(VLOOKUP(A274, STOCKS!A:W, 15, FALSE), ""))</f>
        <v>-62704</v>
      </c>
      <c r="Q274" s="172" t="str">
        <f>IF(ISBLANK(A274), "", IFERROR(VLOOKUP(A274, STOCKS!A:W, 16, FALSE), ""))</f>
        <v>'++-+-</v>
      </c>
      <c r="R274" s="172">
        <f>IF(ISBLANK(A274), "", IFERROR(VLOOKUP(A274, STOCKS!A:W, 17, FALSE), ""))</f>
        <v>0</v>
      </c>
      <c r="S274" s="172">
        <f>IF(ISBLANK(A274), "", IFERROR(VLOOKUP(A274, STOCKS!A:W, 18, FALSE), ""))</f>
        <v>-1256</v>
      </c>
      <c r="T274" s="172">
        <f>IF(ISBLANK(A274), "", IFERROR(VLOOKUP(A274, STOCKS!A:W, 19, FALSE), ""))</f>
        <v>146379</v>
      </c>
      <c r="U274" s="172">
        <f>IF(ISBLANK(A274), "", IFERROR(VLOOKUP(A274, STOCKS!A:W, 20, FALSE), ""))</f>
        <v>55.86</v>
      </c>
      <c r="V274" s="173">
        <f>IF(ISBLANK(A274), "", IFERROR(VLOOKUP(A274, STOCKS!A:W, 21, FALSE), ""))</f>
        <v>46132</v>
      </c>
      <c r="W274" s="174"/>
      <c r="X274" s="175"/>
      <c r="Y274" s="175"/>
      <c r="Z274" s="175"/>
      <c r="AA274" s="175"/>
      <c r="AB274" s="143"/>
    </row>
    <row r="275" outlineLevel="1">
      <c r="A275" s="140" t="s">
        <v>3731</v>
      </c>
      <c r="B275" s="172" t="str">
        <f>IF(ISBLANK(A275), "", IFERROR(VLOOKUP(A275, STOCKS!A:W, 2, FALSE), ""))</f>
        <v>德宏</v>
      </c>
      <c r="C275" s="172" t="str">
        <f>IF(ISBLANK(A275), "", IFERROR(VLOOKUP(A275, STOCKS!A:W, 3, FALSE), ""))</f>
        <v>電子零組件業</v>
      </c>
      <c r="D275" s="172" t="str">
        <f>IF(ISBLANK(A275), "", IFERROR(VLOOKUP(A275, category!A:C, 3, FALSE), ""))</f>
        <v>玻纖布</v>
      </c>
      <c r="E275" s="172">
        <f>IF(ISBLANK(A275), "", IFERROR(VLOOKUP(A275, STOCKS!A:W, 4, FALSE), ""))</f>
        <v>400</v>
      </c>
      <c r="F275" s="172">
        <f>IF(ISBLANK(A275), "", IFERROR(VLOOKUP(A275, STOCKS!A:W, 5, FALSE), ""))</f>
        <v>31.5</v>
      </c>
      <c r="G275" s="172">
        <f>IF(ISBLANK(A275), "", IFERROR(VLOOKUP(A275, STOCKS!A:W, 6, FALSE), ""))</f>
        <v>8.55</v>
      </c>
      <c r="H275" s="172" t="str">
        <f>IF(ISBLANK(A275), "", IFERROR(VLOOKUP(A275, STOCKS!A:W, 7, FALSE), ""))</f>
        <v>'+++++</v>
      </c>
      <c r="I275" s="172">
        <f>IF(ISBLANK(A275), "", IFERROR(VLOOKUP(A275, STOCKS!A:W, 8, FALSE), ""))</f>
        <v>34.4</v>
      </c>
      <c r="J275" s="172">
        <f>IF(ISBLANK(A275), "", IFERROR(VLOOKUP(A275, STOCKS!A:W, 9, FALSE), ""))</f>
        <v>6</v>
      </c>
      <c r="K275" s="172">
        <f>IF(ISBLANK(A275), "", IFERROR(VLOOKUP(A275, STOCKS!A:W, 10, FALSE), ""))</f>
        <v>5797</v>
      </c>
      <c r="L275" s="172">
        <f>IF(ISBLANK(A275), "", IFERROR(VLOOKUP(A275, STOCKS!A:W, 11, FALSE), ""))</f>
        <v>4.56</v>
      </c>
      <c r="M275" s="172">
        <f>IF(ISBLANK(A275), "", IFERROR(VLOOKUP(A275, STOCKS!A:W, 12, FALSE), ""))</f>
        <v>348.5</v>
      </c>
      <c r="N275" s="172">
        <f>IF(ISBLANK(A275), "", IFERROR(VLOOKUP(A275, STOCKS!A:W, 13, FALSE), ""))</f>
        <v>315.5</v>
      </c>
      <c r="O275" s="172">
        <f>IF(ISBLANK(A275), "", IFERROR(VLOOKUP(A275, STOCKS!A:W, 14, FALSE), ""))</f>
        <v>264.2</v>
      </c>
      <c r="P275" s="172">
        <f>IF(ISBLANK(A275), "", IFERROR(VLOOKUP(A275, STOCKS!A:W, 15, FALSE), ""))</f>
        <v>-1072</v>
      </c>
      <c r="Q275" s="172" t="str">
        <f>IF(ISBLANK(A275), "", IFERROR(VLOOKUP(A275, STOCKS!A:W, 16, FALSE), ""))</f>
        <v>'+-++-</v>
      </c>
      <c r="R275" s="172">
        <f>IF(ISBLANK(A275), "", IFERROR(VLOOKUP(A275, STOCKS!A:W, 17, FALSE), ""))</f>
        <v>0</v>
      </c>
      <c r="S275" s="172">
        <f>IF(ISBLANK(A275), "", IFERROR(VLOOKUP(A275, STOCKS!A:W, 18, FALSE), ""))</f>
        <v>12</v>
      </c>
      <c r="T275" s="172">
        <f>IF(ISBLANK(A275), "", IFERROR(VLOOKUP(A275, STOCKS!A:W, 19, FALSE), ""))</f>
        <v>0</v>
      </c>
      <c r="U275" s="172">
        <f>IF(ISBLANK(A275), "", IFERROR(VLOOKUP(A275, STOCKS!A:W, 20, FALSE), ""))</f>
        <v>0</v>
      </c>
      <c r="V275" s="173">
        <f>IF(ISBLANK(A275), "", IFERROR(VLOOKUP(A275, STOCKS!A:W, 21, FALSE), ""))</f>
        <v>46132</v>
      </c>
      <c r="W275" s="174"/>
      <c r="X275" s="175"/>
      <c r="Y275" s="175"/>
      <c r="Z275" s="175"/>
      <c r="AA275" s="175"/>
      <c r="AB275" s="143"/>
    </row>
    <row r="276" outlineLevel="1">
      <c r="A276" s="140" t="s">
        <v>4473</v>
      </c>
      <c r="B276" s="172" t="str">
        <f>IF(ISBLANK(A276), "", IFERROR(VLOOKUP(A276, STOCKS!A:W, 2, FALSE), ""))</f>
        <v>富喬</v>
      </c>
      <c r="C276" s="172" t="str">
        <f>IF(ISBLANK(A276), "", IFERROR(VLOOKUP(A276, STOCKS!A:W, 3, FALSE), ""))</f>
        <v>電子零組件業</v>
      </c>
      <c r="D276" s="172" t="str">
        <f>IF(ISBLANK(A276), "", IFERROR(VLOOKUP(A276, category!A:C, 3, FALSE), ""))</f>
        <v>PCB-玻纖布</v>
      </c>
      <c r="E276" s="172">
        <f>IF(ISBLANK(A276), "", IFERROR(VLOOKUP(A276, STOCKS!A:W, 4, FALSE), ""))</f>
        <v>118</v>
      </c>
      <c r="F276" s="172">
        <f>IF(ISBLANK(A276), "", IFERROR(VLOOKUP(A276, STOCKS!A:W, 5, FALSE), ""))</f>
        <v>-9</v>
      </c>
      <c r="G276" s="172">
        <f>IF(ISBLANK(A276), "", IFERROR(VLOOKUP(A276, STOCKS!A:W, 6, FALSE), ""))</f>
        <v>-7.09</v>
      </c>
      <c r="H276" s="172" t="str">
        <f>IF(ISBLANK(A276), "", IFERROR(VLOOKUP(A276, STOCKS!A:W, 7, FALSE), ""))</f>
        <v>'+-++-</v>
      </c>
      <c r="I276" s="172">
        <f>IF(ISBLANK(A276), "", IFERROR(VLOOKUP(A276, STOCKS!A:W, 8, FALSE), ""))</f>
        <v>5.14</v>
      </c>
      <c r="J276" s="172">
        <f>IF(ISBLANK(A276), "", IFERROR(VLOOKUP(A276, STOCKS!A:W, 9, FALSE), ""))</f>
        <v>3</v>
      </c>
      <c r="K276" s="172">
        <f>IF(ISBLANK(A276), "", IFERROR(VLOOKUP(A276, STOCKS!A:W, 10, FALSE), ""))</f>
        <v>118516</v>
      </c>
      <c r="L276" s="172">
        <f>IF(ISBLANK(A276), "", IFERROR(VLOOKUP(A276, STOCKS!A:W, 11, FALSE), ""))</f>
        <v>20.24</v>
      </c>
      <c r="M276" s="172">
        <f>IF(ISBLANK(A276), "", IFERROR(VLOOKUP(A276, STOCKS!A:W, 12, FALSE), ""))</f>
        <v>117.4</v>
      </c>
      <c r="N276" s="172">
        <f>IF(ISBLANK(A276), "", IFERROR(VLOOKUP(A276, STOCKS!A:W, 13, FALSE), ""))</f>
        <v>114.55</v>
      </c>
      <c r="O276" s="172">
        <f>IF(ISBLANK(A276), "", IFERROR(VLOOKUP(A276, STOCKS!A:W, 14, FALSE), ""))</f>
        <v>108.17</v>
      </c>
      <c r="P276" s="172">
        <f>IF(ISBLANK(A276), "", IFERROR(VLOOKUP(A276, STOCKS!A:W, 15, FALSE), ""))</f>
        <v>-18413</v>
      </c>
      <c r="Q276" s="172" t="str">
        <f>IF(ISBLANK(A276), "", IFERROR(VLOOKUP(A276, STOCKS!A:W, 16, FALSE), ""))</f>
        <v>'--++-</v>
      </c>
      <c r="R276" s="172">
        <f>IF(ISBLANK(A276), "", IFERROR(VLOOKUP(A276, STOCKS!A:W, 17, FALSE), ""))</f>
        <v>340</v>
      </c>
      <c r="S276" s="172">
        <f>IF(ISBLANK(A276), "", IFERROR(VLOOKUP(A276, STOCKS!A:W, 18, FALSE), ""))</f>
        <v>-804</v>
      </c>
      <c r="T276" s="172">
        <f>IF(ISBLANK(A276), "", IFERROR(VLOOKUP(A276, STOCKS!A:W, 19, FALSE), ""))</f>
        <v>41354</v>
      </c>
      <c r="U276" s="172">
        <f>IF(ISBLANK(A276), "", IFERROR(VLOOKUP(A276, STOCKS!A:W, 20, FALSE), ""))</f>
        <v>34.89</v>
      </c>
      <c r="V276" s="173">
        <f>IF(ISBLANK(A276), "", IFERROR(VLOOKUP(A276, STOCKS!A:W, 21, FALSE), ""))</f>
        <v>46132</v>
      </c>
      <c r="W276" s="174"/>
      <c r="X276" s="175"/>
      <c r="Y276" s="175"/>
      <c r="Z276" s="175"/>
      <c r="AA276" s="175"/>
      <c r="AB276" s="143"/>
    </row>
    <row r="277">
      <c r="A277" s="176" t="s">
        <v>4653</v>
      </c>
      <c r="B277" s="177"/>
      <c r="C277" s="177"/>
      <c r="D277" s="177"/>
      <c r="E277" s="177"/>
      <c r="F277" s="177"/>
      <c r="G277" s="177"/>
      <c r="H277" s="177"/>
      <c r="I277" s="177"/>
      <c r="J277" s="177"/>
      <c r="K277" s="177"/>
      <c r="L277" s="177"/>
      <c r="M277" s="177"/>
      <c r="N277" s="177"/>
      <c r="O277" s="177"/>
      <c r="P277" s="177"/>
      <c r="Q277" s="177"/>
      <c r="R277" s="177"/>
      <c r="S277" s="177"/>
      <c r="T277" s="177"/>
      <c r="U277" s="177"/>
      <c r="V277" s="177"/>
      <c r="W277" s="177"/>
      <c r="X277" s="177"/>
      <c r="Y277" s="177"/>
      <c r="Z277" s="177"/>
      <c r="AA277" s="177"/>
      <c r="AB277" s="177"/>
    </row>
    <row r="278" outlineLevel="1">
      <c r="A278" s="140" t="s">
        <v>3218</v>
      </c>
      <c r="B278" s="172" t="str">
        <f>IF(ISBLANK(A278), "", IFERROR(VLOOKUP(A278, STOCKS!A:W, 2, FALSE), ""))</f>
        <v>漢唐</v>
      </c>
      <c r="C278" s="172" t="str">
        <f>IF(ISBLANK(A278), "", IFERROR(VLOOKUP(A278, STOCKS!A:W, 3, FALSE), ""))</f>
        <v>其他電子業</v>
      </c>
      <c r="D278" s="172" t="str">
        <f>IF(ISBLANK(A278), "", IFERROR(VLOOKUP(A278, category!A:C, 3, FALSE), ""))</f>
        <v>廠務</v>
      </c>
      <c r="E278" s="172">
        <f>IF(ISBLANK(A278), "", IFERROR(VLOOKUP(A278, STOCKS!A:W, 4, FALSE), ""))</f>
        <v>1025</v>
      </c>
      <c r="F278" s="172">
        <f>IF(ISBLANK(A278), "", IFERROR(VLOOKUP(A278, STOCKS!A:W, 5, FALSE), ""))</f>
        <v>0</v>
      </c>
      <c r="G278" s="172">
        <f>IF(ISBLANK(A278), "", IFERROR(VLOOKUP(A278, STOCKS!A:W, 6, FALSE), ""))</f>
        <v>0</v>
      </c>
      <c r="H278" s="172" t="str">
        <f>IF(ISBLANK(A278), "", IFERROR(VLOOKUP(A278, STOCKS!A:W, 7, FALSE), ""))</f>
        <v>'--++-</v>
      </c>
      <c r="I278" s="172">
        <f>IF(ISBLANK(A278), "", IFERROR(VLOOKUP(A278, STOCKS!A:W, 8, FALSE), ""))</f>
        <v>10.01</v>
      </c>
      <c r="J278" s="172">
        <f>IF(ISBLANK(A278), "", IFERROR(VLOOKUP(A278, STOCKS!A:W, 9, FALSE), ""))</f>
        <v>1</v>
      </c>
      <c r="K278" s="172">
        <f>IF(ISBLANK(A278), "", IFERROR(VLOOKUP(A278, STOCKS!A:W, 10, FALSE), ""))</f>
        <v>6876</v>
      </c>
      <c r="L278" s="172">
        <f>IF(ISBLANK(A278), "", IFERROR(VLOOKUP(A278, STOCKS!A:W, 11, FALSE), ""))</f>
        <v>3.61</v>
      </c>
      <c r="M278" s="172">
        <f>IF(ISBLANK(A278), "", IFERROR(VLOOKUP(A278, STOCKS!A:W, 12, FALSE), ""))</f>
        <v>962</v>
      </c>
      <c r="N278" s="172">
        <f>IF(ISBLANK(A278), "", IFERROR(VLOOKUP(A278, STOCKS!A:W, 13, FALSE), ""))</f>
        <v>933.4</v>
      </c>
      <c r="O278" s="172">
        <f>IF(ISBLANK(A278), "", IFERROR(VLOOKUP(A278, STOCKS!A:W, 14, FALSE), ""))</f>
        <v>908.1</v>
      </c>
      <c r="P278" s="172">
        <f>IF(ISBLANK(A278), "", IFERROR(VLOOKUP(A278, STOCKS!A:W, 15, FALSE), ""))</f>
        <v>-933</v>
      </c>
      <c r="Q278" s="172" t="str">
        <f>IF(ISBLANK(A278), "", IFERROR(VLOOKUP(A278, STOCKS!A:W, 16, FALSE), ""))</f>
        <v>'-+++-</v>
      </c>
      <c r="R278" s="172">
        <f>IF(ISBLANK(A278), "", IFERROR(VLOOKUP(A278, STOCKS!A:W, 17, FALSE), ""))</f>
        <v>-129</v>
      </c>
      <c r="S278" s="172">
        <f>IF(ISBLANK(A278), "", IFERROR(VLOOKUP(A278, STOCKS!A:W, 18, FALSE), ""))</f>
        <v>-15</v>
      </c>
      <c r="T278" s="172">
        <f>IF(ISBLANK(A278), "", IFERROR(VLOOKUP(A278, STOCKS!A:W, 19, FALSE), ""))</f>
        <v>2526</v>
      </c>
      <c r="U278" s="172">
        <f>IF(ISBLANK(A278), "", IFERROR(VLOOKUP(A278, STOCKS!A:W, 20, FALSE), ""))</f>
        <v>36.74</v>
      </c>
      <c r="V278" s="173">
        <f>IF(ISBLANK(A278), "", IFERROR(VLOOKUP(A278, STOCKS!A:W, 21, FALSE), ""))</f>
        <v>46132</v>
      </c>
      <c r="W278" s="174"/>
      <c r="X278" s="175"/>
      <c r="Y278" s="175"/>
      <c r="Z278" s="175"/>
      <c r="AA278" s="175"/>
      <c r="AB278" s="143"/>
    </row>
    <row r="279" outlineLevel="1">
      <c r="A279" s="140" t="s">
        <v>4528</v>
      </c>
      <c r="B279" s="172" t="str">
        <f>IF(ISBLANK(A279), "", IFERROR(VLOOKUP(A279, STOCKS!A:W, 2, FALSE), ""))</f>
        <v>亞翔</v>
      </c>
      <c r="C279" s="172" t="str">
        <f>IF(ISBLANK(A279), "", IFERROR(VLOOKUP(A279, STOCKS!A:W, 3, FALSE), ""))</f>
        <v>其他電子業</v>
      </c>
      <c r="D279" s="172" t="str">
        <f>IF(ISBLANK(A279), "", IFERROR(VLOOKUP(A279, category!A:C, 3, FALSE), ""))</f>
        <v>廠務</v>
      </c>
      <c r="E279" s="172">
        <f>IF(ISBLANK(A279), "", IFERROR(VLOOKUP(A279, STOCKS!A:W, 4, FALSE), ""))</f>
        <v>751</v>
      </c>
      <c r="F279" s="172">
        <f>IF(ISBLANK(A279), "", IFERROR(VLOOKUP(A279, STOCKS!A:W, 5, FALSE), ""))</f>
        <v>28</v>
      </c>
      <c r="G279" s="172">
        <f>IF(ISBLANK(A279), "", IFERROR(VLOOKUP(A279, STOCKS!A:W, 6, FALSE), ""))</f>
        <v>3.87</v>
      </c>
      <c r="H279" s="172" t="str">
        <f>IF(ISBLANK(A279), "", IFERROR(VLOOKUP(A279, STOCKS!A:W, 7, FALSE), ""))</f>
        <v>'+-+++</v>
      </c>
      <c r="I279" s="172">
        <f>IF(ISBLANK(A279), "", IFERROR(VLOOKUP(A279, STOCKS!A:W, 8, FALSE), ""))</f>
        <v>21.46</v>
      </c>
      <c r="J279" s="172">
        <f>IF(ISBLANK(A279), "", IFERROR(VLOOKUP(A279, STOCKS!A:W, 9, FALSE), ""))</f>
        <v>1</v>
      </c>
      <c r="K279" s="172">
        <f>IF(ISBLANK(A279), "", IFERROR(VLOOKUP(A279, STOCKS!A:W, 10, FALSE), ""))</f>
        <v>6959</v>
      </c>
      <c r="L279" s="172">
        <f>IF(ISBLANK(A279), "", IFERROR(VLOOKUP(A279, STOCKS!A:W, 11, FALSE), ""))</f>
        <v>2.95</v>
      </c>
      <c r="M279" s="172">
        <f>IF(ISBLANK(A279), "", IFERROR(VLOOKUP(A279, STOCKS!A:W, 12, FALSE), ""))</f>
        <v>681.4</v>
      </c>
      <c r="N279" s="172">
        <f>IF(ISBLANK(A279), "", IFERROR(VLOOKUP(A279, STOCKS!A:W, 13, FALSE), ""))</f>
        <v>632.9</v>
      </c>
      <c r="O279" s="172">
        <f>IF(ISBLANK(A279), "", IFERROR(VLOOKUP(A279, STOCKS!A:W, 14, FALSE), ""))</f>
        <v>604.2</v>
      </c>
      <c r="P279" s="172">
        <f>IF(ISBLANK(A279), "", IFERROR(VLOOKUP(A279, STOCKS!A:W, 15, FALSE), ""))</f>
        <v>609</v>
      </c>
      <c r="Q279" s="172" t="str">
        <f>IF(ISBLANK(A279), "", IFERROR(VLOOKUP(A279, STOCKS!A:W, 16, FALSE), ""))</f>
        <v>'+++++</v>
      </c>
      <c r="R279" s="172">
        <f>IF(ISBLANK(A279), "", IFERROR(VLOOKUP(A279, STOCKS!A:W, 17, FALSE), ""))</f>
        <v>-207</v>
      </c>
      <c r="S279" s="172">
        <f>IF(ISBLANK(A279), "", IFERROR(VLOOKUP(A279, STOCKS!A:W, 18, FALSE), ""))</f>
        <v>-88</v>
      </c>
      <c r="T279" s="172">
        <f>IF(ISBLANK(A279), "", IFERROR(VLOOKUP(A279, STOCKS!A:W, 19, FALSE), ""))</f>
        <v>3872</v>
      </c>
      <c r="U279" s="172">
        <f>IF(ISBLANK(A279), "", IFERROR(VLOOKUP(A279, STOCKS!A:W, 20, FALSE), ""))</f>
        <v>55.64</v>
      </c>
      <c r="V279" s="173">
        <f>IF(ISBLANK(A279), "", IFERROR(VLOOKUP(A279, STOCKS!A:W, 21, FALSE), ""))</f>
        <v>46132</v>
      </c>
      <c r="W279" s="174"/>
      <c r="X279" s="175"/>
      <c r="Y279" s="175"/>
      <c r="Z279" s="175"/>
      <c r="AA279" s="175"/>
      <c r="AB279" s="143"/>
    </row>
    <row r="280" outlineLevel="1">
      <c r="A280" s="140" t="s">
        <v>2470</v>
      </c>
      <c r="B280" s="172" t="str">
        <f>IF(ISBLANK(A280), "", IFERROR(VLOOKUP(A280, STOCKS!A:W, 2, FALSE), ""))</f>
        <v>聖暉*</v>
      </c>
      <c r="C280" s="172" t="str">
        <f>IF(ISBLANK(A280), "", IFERROR(VLOOKUP(A280, STOCKS!A:W, 3, FALSE), ""))</f>
        <v>其他電子業</v>
      </c>
      <c r="D280" s="172" t="str">
        <f>IF(ISBLANK(A280), "", IFERROR(VLOOKUP(A280, category!A:C, 3, FALSE), ""))</f>
        <v>廠務</v>
      </c>
      <c r="E280" s="172">
        <f>IF(ISBLANK(A280), "", IFERROR(VLOOKUP(A280, STOCKS!A:W, 4, FALSE), ""))</f>
        <v>863</v>
      </c>
      <c r="F280" s="172">
        <f>IF(ISBLANK(A280), "", IFERROR(VLOOKUP(A280, STOCKS!A:W, 5, FALSE), ""))</f>
        <v>38</v>
      </c>
      <c r="G280" s="172">
        <f>IF(ISBLANK(A280), "", IFERROR(VLOOKUP(A280, STOCKS!A:W, 6, FALSE), ""))</f>
        <v>4.61</v>
      </c>
      <c r="H280" s="172" t="str">
        <f>IF(ISBLANK(A280), "", IFERROR(VLOOKUP(A280, STOCKS!A:W, 7, FALSE), ""))</f>
        <v>'++-++</v>
      </c>
      <c r="I280" s="172">
        <f>IF(ISBLANK(A280), "", IFERROR(VLOOKUP(A280, STOCKS!A:W, 8, FALSE), ""))</f>
        <v>13.42</v>
      </c>
      <c r="J280" s="172">
        <f>IF(ISBLANK(A280), "", IFERROR(VLOOKUP(A280, STOCKS!A:W, 9, FALSE), ""))</f>
        <v>0</v>
      </c>
      <c r="K280" s="172">
        <f>IF(ISBLANK(A280), "", IFERROR(VLOOKUP(A280, STOCKS!A:W, 10, FALSE), ""))</f>
        <v>2940</v>
      </c>
      <c r="L280" s="172">
        <f>IF(ISBLANK(A280), "", IFERROR(VLOOKUP(A280, STOCKS!A:W, 11, FALSE), ""))</f>
        <v>2.37</v>
      </c>
      <c r="M280" s="172">
        <f>IF(ISBLANK(A280), "", IFERROR(VLOOKUP(A280, STOCKS!A:W, 12, FALSE), ""))</f>
        <v>817.6</v>
      </c>
      <c r="N280" s="172">
        <f>IF(ISBLANK(A280), "", IFERROR(VLOOKUP(A280, STOCKS!A:W, 13, FALSE), ""))</f>
        <v>764.5</v>
      </c>
      <c r="O280" s="172">
        <f>IF(ISBLANK(A280), "", IFERROR(VLOOKUP(A280, STOCKS!A:W, 14, FALSE), ""))</f>
        <v>749.1</v>
      </c>
      <c r="P280" s="172">
        <f>IF(ISBLANK(A280), "", IFERROR(VLOOKUP(A280, STOCKS!A:W, 15, FALSE), ""))</f>
        <v>1042</v>
      </c>
      <c r="Q280" s="172" t="str">
        <f>IF(ISBLANK(A280), "", IFERROR(VLOOKUP(A280, STOCKS!A:W, 16, FALSE), ""))</f>
        <v>'++-++</v>
      </c>
      <c r="R280" s="172">
        <f>IF(ISBLANK(A280), "", IFERROR(VLOOKUP(A280, STOCKS!A:W, 17, FALSE), ""))</f>
        <v>-35</v>
      </c>
      <c r="S280" s="172">
        <f>IF(ISBLANK(A280), "", IFERROR(VLOOKUP(A280, STOCKS!A:W, 18, FALSE), ""))</f>
        <v>42</v>
      </c>
      <c r="T280" s="172">
        <f>IF(ISBLANK(A280), "", IFERROR(VLOOKUP(A280, STOCKS!A:W, 19, FALSE), ""))</f>
        <v>1036</v>
      </c>
      <c r="U280" s="172">
        <f>IF(ISBLANK(A280), "", IFERROR(VLOOKUP(A280, STOCKS!A:W, 20, FALSE), ""))</f>
        <v>35.24</v>
      </c>
      <c r="V280" s="173">
        <f>IF(ISBLANK(A280), "", IFERROR(VLOOKUP(A280, STOCKS!A:W, 21, FALSE), ""))</f>
        <v>46132</v>
      </c>
      <c r="W280" s="174"/>
      <c r="X280" s="175"/>
      <c r="Y280" s="175"/>
      <c r="Z280" s="175"/>
      <c r="AA280" s="175"/>
      <c r="AB280" s="143"/>
    </row>
    <row r="281" outlineLevel="1">
      <c r="A281" s="140" t="s">
        <v>4150</v>
      </c>
      <c r="B281" s="172" t="str">
        <f>IF(ISBLANK(A281), "", IFERROR(VLOOKUP(A281, STOCKS!A:W, 2, FALSE), ""))</f>
        <v>洋基工程</v>
      </c>
      <c r="C281" s="172" t="str">
        <f>IF(ISBLANK(A281), "", IFERROR(VLOOKUP(A281, STOCKS!A:W, 3, FALSE), ""))</f>
        <v>其他電子業</v>
      </c>
      <c r="D281" s="172" t="str">
        <f>IF(ISBLANK(A281), "", IFERROR(VLOOKUP(A281, category!A:C, 3, FALSE), ""))</f>
        <v>廠務</v>
      </c>
      <c r="E281" s="172">
        <f>IF(ISBLANK(A281), "", IFERROR(VLOOKUP(A281, STOCKS!A:W, 4, FALSE), ""))</f>
        <v>665</v>
      </c>
      <c r="F281" s="172">
        <f>IF(ISBLANK(A281), "", IFERROR(VLOOKUP(A281, STOCKS!A:W, 5, FALSE), ""))</f>
        <v>6</v>
      </c>
      <c r="G281" s="172">
        <f>IF(ISBLANK(A281), "", IFERROR(VLOOKUP(A281, STOCKS!A:W, 6, FALSE), ""))</f>
        <v>0.91</v>
      </c>
      <c r="H281" s="172" t="str">
        <f>IF(ISBLANK(A281), "", IFERROR(VLOOKUP(A281, STOCKS!A:W, 7, FALSE), ""))</f>
        <v>'+++++</v>
      </c>
      <c r="I281" s="172">
        <f>IF(ISBLANK(A281), "", IFERROR(VLOOKUP(A281, STOCKS!A:W, 8, FALSE), ""))</f>
        <v>6.42</v>
      </c>
      <c r="J281" s="172">
        <f>IF(ISBLANK(A281), "", IFERROR(VLOOKUP(A281, STOCKS!A:W, 9, FALSE), ""))</f>
        <v>0</v>
      </c>
      <c r="K281" s="172">
        <f>IF(ISBLANK(A281), "", IFERROR(VLOOKUP(A281, STOCKS!A:W, 10, FALSE), ""))</f>
        <v>899</v>
      </c>
      <c r="L281" s="172">
        <f>IF(ISBLANK(A281), "", IFERROR(VLOOKUP(A281, STOCKS!A:W, 11, FALSE), ""))</f>
        <v>0.74</v>
      </c>
      <c r="M281" s="172">
        <f>IF(ISBLANK(A281), "", IFERROR(VLOOKUP(A281, STOCKS!A:W, 12, FALSE), ""))</f>
        <v>650.8</v>
      </c>
      <c r="N281" s="172">
        <f>IF(ISBLANK(A281), "", IFERROR(VLOOKUP(A281, STOCKS!A:W, 13, FALSE), ""))</f>
        <v>625.2</v>
      </c>
      <c r="O281" s="172">
        <f>IF(ISBLANK(A281), "", IFERROR(VLOOKUP(A281, STOCKS!A:W, 14, FALSE), ""))</f>
        <v>607.35</v>
      </c>
      <c r="P281" s="172">
        <f>IF(ISBLANK(A281), "", IFERROR(VLOOKUP(A281, STOCKS!A:W, 15, FALSE), ""))</f>
        <v>141</v>
      </c>
      <c r="Q281" s="172" t="str">
        <f>IF(ISBLANK(A281), "", IFERROR(VLOOKUP(A281, STOCKS!A:W, 16, FALSE), ""))</f>
        <v>'+++-+</v>
      </c>
      <c r="R281" s="172">
        <f>IF(ISBLANK(A281), "", IFERROR(VLOOKUP(A281, STOCKS!A:W, 17, FALSE), ""))</f>
        <v>-108</v>
      </c>
      <c r="S281" s="172">
        <f>IF(ISBLANK(A281), "", IFERROR(VLOOKUP(A281, STOCKS!A:W, 18, FALSE), ""))</f>
        <v>-8</v>
      </c>
      <c r="T281" s="172">
        <f>IF(ISBLANK(A281), "", IFERROR(VLOOKUP(A281, STOCKS!A:W, 19, FALSE), ""))</f>
        <v>325</v>
      </c>
      <c r="U281" s="172">
        <f>IF(ISBLANK(A281), "", IFERROR(VLOOKUP(A281, STOCKS!A:W, 20, FALSE), ""))</f>
        <v>36.15</v>
      </c>
      <c r="V281" s="173">
        <f>IF(ISBLANK(A281), "", IFERROR(VLOOKUP(A281, STOCKS!A:W, 21, FALSE), ""))</f>
        <v>46132</v>
      </c>
      <c r="W281" s="174"/>
      <c r="X281" s="175"/>
      <c r="Y281" s="175"/>
      <c r="Z281" s="175"/>
      <c r="AA281" s="175"/>
      <c r="AB281" s="143"/>
    </row>
    <row r="282" outlineLevel="1">
      <c r="A282" s="140" t="s">
        <v>4654</v>
      </c>
      <c r="B282" s="172" t="str">
        <f>IF(ISBLANK(A282), "", IFERROR(VLOOKUP(A282, STOCKS!A:W, 2, FALSE), ""))</f>
        <v/>
      </c>
      <c r="C282" s="172" t="str">
        <f>IF(ISBLANK(A282), "", IFERROR(VLOOKUP(A282, STOCKS!A:W, 3, FALSE), ""))</f>
        <v/>
      </c>
      <c r="D282" s="172" t="str">
        <f>IF(ISBLANK(A282), "", IFERROR(VLOOKUP(A282, category!A:C, 3, FALSE), ""))</f>
        <v>廠務</v>
      </c>
      <c r="E282" s="172" t="str">
        <f>IF(ISBLANK(A282), "", IFERROR(VLOOKUP(A282, STOCKS!A:W, 4, FALSE), ""))</f>
        <v/>
      </c>
      <c r="F282" s="172" t="str">
        <f>IF(ISBLANK(A282), "", IFERROR(VLOOKUP(A282, STOCKS!A:W, 5, FALSE), ""))</f>
        <v/>
      </c>
      <c r="G282" s="172" t="str">
        <f>IF(ISBLANK(A282), "", IFERROR(VLOOKUP(A282, STOCKS!A:W, 6, FALSE), ""))</f>
        <v/>
      </c>
      <c r="H282" s="172" t="str">
        <f>IF(ISBLANK(A282), "", IFERROR(VLOOKUP(A282, STOCKS!A:W, 7, FALSE), ""))</f>
        <v/>
      </c>
      <c r="I282" s="172" t="str">
        <f>IF(ISBLANK(A282), "", IFERROR(VLOOKUP(A282, STOCKS!A:W, 8, FALSE), ""))</f>
        <v/>
      </c>
      <c r="J282" s="172" t="str">
        <f>IF(ISBLANK(A282), "", IFERROR(VLOOKUP(A282, STOCKS!A:W, 9, FALSE), ""))</f>
        <v/>
      </c>
      <c r="K282" s="172" t="str">
        <f>IF(ISBLANK(A282), "", IFERROR(VLOOKUP(A282, STOCKS!A:W, 10, FALSE), ""))</f>
        <v/>
      </c>
      <c r="L282" s="172" t="str">
        <f>IF(ISBLANK(A282), "", IFERROR(VLOOKUP(A282, STOCKS!A:W, 11, FALSE), ""))</f>
        <v/>
      </c>
      <c r="M282" s="172" t="str">
        <f>IF(ISBLANK(A282), "", IFERROR(VLOOKUP(A282, STOCKS!A:W, 12, FALSE), ""))</f>
        <v/>
      </c>
      <c r="N282" s="172" t="str">
        <f>IF(ISBLANK(A282), "", IFERROR(VLOOKUP(A282, STOCKS!A:W, 13, FALSE), ""))</f>
        <v/>
      </c>
      <c r="O282" s="172" t="str">
        <f>IF(ISBLANK(A282), "", IFERROR(VLOOKUP(A282, STOCKS!A:W, 14, FALSE), ""))</f>
        <v/>
      </c>
      <c r="P282" s="172" t="str">
        <f>IF(ISBLANK(A282), "", IFERROR(VLOOKUP(A282, STOCKS!A:W, 15, FALSE), ""))</f>
        <v/>
      </c>
      <c r="Q282" s="172" t="str">
        <f>IF(ISBLANK(A282), "", IFERROR(VLOOKUP(A282, STOCKS!A:W, 16, FALSE), ""))</f>
        <v/>
      </c>
      <c r="R282" s="172" t="str">
        <f>IF(ISBLANK(A282), "", IFERROR(VLOOKUP(A282, STOCKS!A:W, 17, FALSE), ""))</f>
        <v/>
      </c>
      <c r="S282" s="172" t="str">
        <f>IF(ISBLANK(A282), "", IFERROR(VLOOKUP(A282, STOCKS!A:W, 18, FALSE), ""))</f>
        <v/>
      </c>
      <c r="T282" s="172" t="str">
        <f>IF(ISBLANK(A282), "", IFERROR(VLOOKUP(A282, STOCKS!A:W, 19, FALSE), ""))</f>
        <v/>
      </c>
      <c r="U282" s="172" t="str">
        <f>IF(ISBLANK(A282), "", IFERROR(VLOOKUP(A282, STOCKS!A:W, 20, FALSE), ""))</f>
        <v/>
      </c>
      <c r="V282" s="173" t="str">
        <f>IF(ISBLANK(A282), "", IFERROR(VLOOKUP(A282, STOCKS!A:W, 21, FALSE), ""))</f>
        <v/>
      </c>
      <c r="W282" s="174"/>
      <c r="X282" s="175"/>
      <c r="Y282" s="175"/>
      <c r="Z282" s="175"/>
      <c r="AA282" s="175"/>
      <c r="AB282" s="143"/>
    </row>
    <row r="283" outlineLevel="1">
      <c r="A283" s="140" t="s">
        <v>721</v>
      </c>
      <c r="B283" s="172" t="str">
        <f>IF(ISBLANK(A283), "", IFERROR(VLOOKUP(A283, STOCKS!A:W, 2, FALSE), ""))</f>
        <v>帆宣</v>
      </c>
      <c r="C283" s="172" t="str">
        <f>IF(ISBLANK(A283), "", IFERROR(VLOOKUP(A283, STOCKS!A:W, 3, FALSE), ""))</f>
        <v>其他電子業</v>
      </c>
      <c r="D283" s="172" t="str">
        <f>IF(ISBLANK(A283), "", IFERROR(VLOOKUP(A283, category!A:C, 3, FALSE), ""))</f>
        <v>廠務</v>
      </c>
      <c r="E283" s="172">
        <f>IF(ISBLANK(A283), "", IFERROR(VLOOKUP(A283, STOCKS!A:W, 4, FALSE), ""))</f>
        <v>394.5</v>
      </c>
      <c r="F283" s="172">
        <f>IF(ISBLANK(A283), "", IFERROR(VLOOKUP(A283, STOCKS!A:W, 5, FALSE), ""))</f>
        <v>35.5</v>
      </c>
      <c r="G283" s="172">
        <f>IF(ISBLANK(A283), "", IFERROR(VLOOKUP(A283, STOCKS!A:W, 6, FALSE), ""))</f>
        <v>9.89</v>
      </c>
      <c r="H283" s="172" t="str">
        <f>IF(ISBLANK(A283), "", IFERROR(VLOOKUP(A283, STOCKS!A:W, 7, FALSE), ""))</f>
        <v>'++-++</v>
      </c>
      <c r="I283" s="172">
        <f>IF(ISBLANK(A283), "", IFERROR(VLOOKUP(A283, STOCKS!A:W, 8, FALSE), ""))</f>
        <v>21.73</v>
      </c>
      <c r="J283" s="172">
        <f>IF(ISBLANK(A283), "", IFERROR(VLOOKUP(A283, STOCKS!A:W, 9, FALSE), ""))</f>
        <v>1</v>
      </c>
      <c r="K283" s="172">
        <f>IF(ISBLANK(A283), "", IFERROR(VLOOKUP(A283, STOCKS!A:W, 10, FALSE), ""))</f>
        <v>2977</v>
      </c>
      <c r="L283" s="172">
        <f>IF(ISBLANK(A283), "", IFERROR(VLOOKUP(A283, STOCKS!A:W, 11, FALSE), ""))</f>
        <v>1.35</v>
      </c>
      <c r="M283" s="172">
        <f>IF(ISBLANK(A283), "", IFERROR(VLOOKUP(A283, STOCKS!A:W, 12, FALSE), ""))</f>
        <v>355.5</v>
      </c>
      <c r="N283" s="172">
        <f>IF(ISBLANK(A283), "", IFERROR(VLOOKUP(A283, STOCKS!A:W, 13, FALSE), ""))</f>
        <v>333.6</v>
      </c>
      <c r="O283" s="172">
        <f>IF(ISBLANK(A283), "", IFERROR(VLOOKUP(A283, STOCKS!A:W, 14, FALSE), ""))</f>
        <v>308.88</v>
      </c>
      <c r="P283" s="172">
        <f>IF(ISBLANK(A283), "", IFERROR(VLOOKUP(A283, STOCKS!A:W, 15, FALSE), ""))</f>
        <v>120</v>
      </c>
      <c r="Q283" s="172" t="str">
        <f>IF(ISBLANK(A283), "", IFERROR(VLOOKUP(A283, STOCKS!A:W, 16, FALSE), ""))</f>
        <v>'++-++</v>
      </c>
      <c r="R283" s="172">
        <f>IF(ISBLANK(A283), "", IFERROR(VLOOKUP(A283, STOCKS!A:W, 17, FALSE), ""))</f>
        <v>-72</v>
      </c>
      <c r="S283" s="172">
        <f>IF(ISBLANK(A283), "", IFERROR(VLOOKUP(A283, STOCKS!A:W, 18, FALSE), ""))</f>
        <v>156</v>
      </c>
      <c r="T283" s="172">
        <f>IF(ISBLANK(A283), "", IFERROR(VLOOKUP(A283, STOCKS!A:W, 19, FALSE), ""))</f>
        <v>1011</v>
      </c>
      <c r="U283" s="172">
        <f>IF(ISBLANK(A283), "", IFERROR(VLOOKUP(A283, STOCKS!A:W, 20, FALSE), ""))</f>
        <v>33.96</v>
      </c>
      <c r="V283" s="173">
        <f>IF(ISBLANK(A283), "", IFERROR(VLOOKUP(A283, STOCKS!A:W, 21, FALSE), ""))</f>
        <v>46132</v>
      </c>
      <c r="W283" s="174"/>
      <c r="X283" s="175"/>
      <c r="Y283" s="175"/>
      <c r="Z283" s="175"/>
      <c r="AA283" s="175"/>
      <c r="AB283" s="143"/>
    </row>
    <row r="284" outlineLevel="1">
      <c r="A284" s="140" t="s">
        <v>2255</v>
      </c>
      <c r="B284" s="172" t="str">
        <f>IF(ISBLANK(A284), "", IFERROR(VLOOKUP(A284, STOCKS!A:W, 2, FALSE), ""))</f>
        <v>漢科</v>
      </c>
      <c r="C284" s="172" t="str">
        <f>IF(ISBLANK(A284), "", IFERROR(VLOOKUP(A284, STOCKS!A:W, 3, FALSE), ""))</f>
        <v>其他電子業</v>
      </c>
      <c r="D284" s="172" t="str">
        <f>IF(ISBLANK(A284), "", IFERROR(VLOOKUP(A284, category!A:C, 3, FALSE), ""))</f>
        <v>廠務</v>
      </c>
      <c r="E284" s="172">
        <f>IF(ISBLANK(A284), "", IFERROR(VLOOKUP(A284, STOCKS!A:W, 4, FALSE), ""))</f>
        <v>134</v>
      </c>
      <c r="F284" s="172">
        <f>IF(ISBLANK(A284), "", IFERROR(VLOOKUP(A284, STOCKS!A:W, 5, FALSE), ""))</f>
        <v>2</v>
      </c>
      <c r="G284" s="172">
        <f>IF(ISBLANK(A284), "", IFERROR(VLOOKUP(A284, STOCKS!A:W, 6, FALSE), ""))</f>
        <v>1.52</v>
      </c>
      <c r="H284" s="172" t="str">
        <f>IF(ISBLANK(A284), "", IFERROR(VLOOKUP(A284, STOCKS!A:W, 7, FALSE), ""))</f>
        <v>'+-+++</v>
      </c>
      <c r="I284" s="172">
        <f>IF(ISBLANK(A284), "", IFERROR(VLOOKUP(A284, STOCKS!A:W, 8, FALSE), ""))</f>
        <v>8.77</v>
      </c>
      <c r="J284" s="172">
        <f>IF(ISBLANK(A284), "", IFERROR(VLOOKUP(A284, STOCKS!A:W, 9, FALSE), ""))</f>
        <v>0</v>
      </c>
      <c r="K284" s="172">
        <f>IF(ISBLANK(A284), "", IFERROR(VLOOKUP(A284, STOCKS!A:W, 10, FALSE), ""))</f>
        <v>1906</v>
      </c>
      <c r="L284" s="172">
        <f>IF(ISBLANK(A284), "", IFERROR(VLOOKUP(A284, STOCKS!A:W, 11, FALSE), ""))</f>
        <v>2.61</v>
      </c>
      <c r="M284" s="172">
        <f>IF(ISBLANK(A284), "", IFERROR(VLOOKUP(A284, STOCKS!A:W, 12, FALSE), ""))</f>
        <v>127.4</v>
      </c>
      <c r="N284" s="172">
        <f>IF(ISBLANK(A284), "", IFERROR(VLOOKUP(A284, STOCKS!A:W, 13, FALSE), ""))</f>
        <v>125.1</v>
      </c>
      <c r="O284" s="172">
        <f>IF(ISBLANK(A284), "", IFERROR(VLOOKUP(A284, STOCKS!A:W, 14, FALSE), ""))</f>
        <v>123.05</v>
      </c>
      <c r="P284" s="172">
        <f>IF(ISBLANK(A284), "", IFERROR(VLOOKUP(A284, STOCKS!A:W, 15, FALSE), ""))</f>
        <v>-132</v>
      </c>
      <c r="Q284" s="172" t="str">
        <f>IF(ISBLANK(A284), "", IFERROR(VLOOKUP(A284, STOCKS!A:W, 16, FALSE), ""))</f>
        <v>'++++-</v>
      </c>
      <c r="R284" s="172">
        <f>IF(ISBLANK(A284), "", IFERROR(VLOOKUP(A284, STOCKS!A:W, 17, FALSE), ""))</f>
        <v>0</v>
      </c>
      <c r="S284" s="172">
        <f>IF(ISBLANK(A284), "", IFERROR(VLOOKUP(A284, STOCKS!A:W, 18, FALSE), ""))</f>
        <v>21</v>
      </c>
      <c r="T284" s="172">
        <f>IF(ISBLANK(A284), "", IFERROR(VLOOKUP(A284, STOCKS!A:W, 19, FALSE), ""))</f>
        <v>648</v>
      </c>
      <c r="U284" s="172">
        <f>IF(ISBLANK(A284), "", IFERROR(VLOOKUP(A284, STOCKS!A:W, 20, FALSE), ""))</f>
        <v>34</v>
      </c>
      <c r="V284" s="173">
        <f>IF(ISBLANK(A284), "", IFERROR(VLOOKUP(A284, STOCKS!A:W, 21, FALSE), ""))</f>
        <v>46132</v>
      </c>
      <c r="W284" s="174"/>
      <c r="X284" s="175"/>
      <c r="Y284" s="175"/>
      <c r="Z284" s="175"/>
      <c r="AA284" s="175"/>
      <c r="AB284" s="143"/>
    </row>
    <row r="285" outlineLevel="1">
      <c r="A285" s="140" t="s">
        <v>1107</v>
      </c>
      <c r="B285" s="172" t="str">
        <f>IF(ISBLANK(A285), "", IFERROR(VLOOKUP(A285, STOCKS!A:W, 2, FALSE), ""))</f>
        <v>銳澤</v>
      </c>
      <c r="C285" s="172" t="str">
        <f>IF(ISBLANK(A285), "", IFERROR(VLOOKUP(A285, STOCKS!A:W, 3, FALSE), ""))</f>
        <v>其他電子業</v>
      </c>
      <c r="D285" s="172" t="str">
        <f>IF(ISBLANK(A285), "", IFERROR(VLOOKUP(A285, category!A:C, 3, FALSE), ""))</f>
        <v>廠務</v>
      </c>
      <c r="E285" s="172">
        <f>IF(ISBLANK(A285), "", IFERROR(VLOOKUP(A285, STOCKS!A:W, 4, FALSE), ""))</f>
        <v>231</v>
      </c>
      <c r="F285" s="172">
        <f>IF(ISBLANK(A285), "", IFERROR(VLOOKUP(A285, STOCKS!A:W, 5, FALSE), ""))</f>
        <v>0.5</v>
      </c>
      <c r="G285" s="172">
        <f>IF(ISBLANK(A285), "", IFERROR(VLOOKUP(A285, STOCKS!A:W, 6, FALSE), ""))</f>
        <v>0.22</v>
      </c>
      <c r="H285" s="172" t="str">
        <f>IF(ISBLANK(A285), "", IFERROR(VLOOKUP(A285, STOCKS!A:W, 7, FALSE), ""))</f>
        <v>'++--+</v>
      </c>
      <c r="I285" s="172">
        <f>IF(ISBLANK(A285), "", IFERROR(VLOOKUP(A285, STOCKS!A:W, 8, FALSE), ""))</f>
        <v>4.8</v>
      </c>
      <c r="J285" s="172">
        <f>IF(ISBLANK(A285), "", IFERROR(VLOOKUP(A285, STOCKS!A:W, 9, FALSE), ""))</f>
        <v>1</v>
      </c>
      <c r="K285" s="172">
        <f>IF(ISBLANK(A285), "", IFERROR(VLOOKUP(A285, STOCKS!A:W, 10, FALSE), ""))</f>
        <v>327</v>
      </c>
      <c r="L285" s="172">
        <f>IF(ISBLANK(A285), "", IFERROR(VLOOKUP(A285, STOCKS!A:W, 11, FALSE), ""))</f>
        <v>0.94</v>
      </c>
      <c r="M285" s="172">
        <f>IF(ISBLANK(A285), "", IFERROR(VLOOKUP(A285, STOCKS!A:W, 12, FALSE), ""))</f>
        <v>236</v>
      </c>
      <c r="N285" s="172">
        <f>IF(ISBLANK(A285), "", IFERROR(VLOOKUP(A285, STOCKS!A:W, 13, FALSE), ""))</f>
        <v>228.05</v>
      </c>
      <c r="O285" s="172">
        <f>IF(ISBLANK(A285), "", IFERROR(VLOOKUP(A285, STOCKS!A:W, 14, FALSE), ""))</f>
        <v>222.85</v>
      </c>
      <c r="P285" s="172">
        <f>IF(ISBLANK(A285), "", IFERROR(VLOOKUP(A285, STOCKS!A:W, 15, FALSE), ""))</f>
        <v>26</v>
      </c>
      <c r="Q285" s="172" t="str">
        <f>IF(ISBLANK(A285), "", IFERROR(VLOOKUP(A285, STOCKS!A:W, 16, FALSE), ""))</f>
        <v>'+--++</v>
      </c>
      <c r="R285" s="172">
        <f>IF(ISBLANK(A285), "", IFERROR(VLOOKUP(A285, STOCKS!A:W, 17, FALSE), ""))</f>
        <v>0</v>
      </c>
      <c r="S285" s="172">
        <f>IF(ISBLANK(A285), "", IFERROR(VLOOKUP(A285, STOCKS!A:W, 18, FALSE), ""))</f>
        <v>-1</v>
      </c>
      <c r="T285" s="172">
        <f>IF(ISBLANK(A285), "", IFERROR(VLOOKUP(A285, STOCKS!A:W, 19, FALSE), ""))</f>
        <v>96</v>
      </c>
      <c r="U285" s="172">
        <f>IF(ISBLANK(A285), "", IFERROR(VLOOKUP(A285, STOCKS!A:W, 20, FALSE), ""))</f>
        <v>29.36</v>
      </c>
      <c r="V285" s="173">
        <f>IF(ISBLANK(A285), "", IFERROR(VLOOKUP(A285, STOCKS!A:W, 21, FALSE), ""))</f>
        <v>46132</v>
      </c>
      <c r="W285" s="174"/>
      <c r="X285" s="175"/>
      <c r="Y285" s="175"/>
      <c r="Z285" s="175"/>
      <c r="AA285" s="175"/>
      <c r="AB285" s="143"/>
    </row>
    <row r="286" outlineLevel="1">
      <c r="A286" s="140" t="s">
        <v>4002</v>
      </c>
      <c r="B286" s="172" t="str">
        <f>IF(ISBLANK(A286), "", IFERROR(VLOOKUP(A286, STOCKS!A:W, 2, FALSE), ""))</f>
        <v>朋億*</v>
      </c>
      <c r="C286" s="172" t="str">
        <f>IF(ISBLANK(A286), "", IFERROR(VLOOKUP(A286, STOCKS!A:W, 3, FALSE), ""))</f>
        <v>其他電子業</v>
      </c>
      <c r="D286" s="172" t="str">
        <f>IF(ISBLANK(A286), "", IFERROR(VLOOKUP(A286, category!A:C, 3, FALSE), ""))</f>
        <v>廠務</v>
      </c>
      <c r="E286" s="172">
        <f>IF(ISBLANK(A286), "", IFERROR(VLOOKUP(A286, STOCKS!A:W, 4, FALSE), ""))</f>
        <v>242</v>
      </c>
      <c r="F286" s="172">
        <f>IF(ISBLANK(A286), "", IFERROR(VLOOKUP(A286, STOCKS!A:W, 5, FALSE), ""))</f>
        <v>4.5</v>
      </c>
      <c r="G286" s="172">
        <f>IF(ISBLANK(A286), "", IFERROR(VLOOKUP(A286, STOCKS!A:W, 6, FALSE), ""))</f>
        <v>1.89</v>
      </c>
      <c r="H286" s="172" t="str">
        <f>IF(ISBLANK(A286), "", IFERROR(VLOOKUP(A286, STOCKS!A:W, 7, FALSE), ""))</f>
        <v>'++-++</v>
      </c>
      <c r="I286" s="172">
        <f>IF(ISBLANK(A286), "", IFERROR(VLOOKUP(A286, STOCKS!A:W, 8, FALSE), ""))</f>
        <v>5.75</v>
      </c>
      <c r="J286" s="172">
        <f>IF(ISBLANK(A286), "", IFERROR(VLOOKUP(A286, STOCKS!A:W, 9, FALSE), ""))</f>
        <v>0</v>
      </c>
      <c r="K286" s="172">
        <f>IF(ISBLANK(A286), "", IFERROR(VLOOKUP(A286, STOCKS!A:W, 10, FALSE), ""))</f>
        <v>598</v>
      </c>
      <c r="L286" s="172">
        <f>IF(ISBLANK(A286), "", IFERROR(VLOOKUP(A286, STOCKS!A:W, 11, FALSE), ""))</f>
        <v>0.77</v>
      </c>
      <c r="M286" s="172">
        <f>IF(ISBLANK(A286), "", IFERROR(VLOOKUP(A286, STOCKS!A:W, 12, FALSE), ""))</f>
        <v>239.3</v>
      </c>
      <c r="N286" s="172">
        <f>IF(ISBLANK(A286), "", IFERROR(VLOOKUP(A286, STOCKS!A:W, 13, FALSE), ""))</f>
        <v>226.6</v>
      </c>
      <c r="O286" s="172">
        <f>IF(ISBLANK(A286), "", IFERROR(VLOOKUP(A286, STOCKS!A:W, 14, FALSE), ""))</f>
        <v>216.88</v>
      </c>
      <c r="P286" s="172">
        <f>IF(ISBLANK(A286), "", IFERROR(VLOOKUP(A286, STOCKS!A:W, 15, FALSE), ""))</f>
        <v>4</v>
      </c>
      <c r="Q286" s="172" t="str">
        <f>IF(ISBLANK(A286), "", IFERROR(VLOOKUP(A286, STOCKS!A:W, 16, FALSE), ""))</f>
        <v>'-+--+</v>
      </c>
      <c r="R286" s="172">
        <f>IF(ISBLANK(A286), "", IFERROR(VLOOKUP(A286, STOCKS!A:W, 17, FALSE), ""))</f>
        <v>-6</v>
      </c>
      <c r="S286" s="172">
        <f>IF(ISBLANK(A286), "", IFERROR(VLOOKUP(A286, STOCKS!A:W, 18, FALSE), ""))</f>
        <v>1</v>
      </c>
      <c r="T286" s="172">
        <f>IF(ISBLANK(A286), "", IFERROR(VLOOKUP(A286, STOCKS!A:W, 19, FALSE), ""))</f>
        <v>204</v>
      </c>
      <c r="U286" s="172">
        <f>IF(ISBLANK(A286), "", IFERROR(VLOOKUP(A286, STOCKS!A:W, 20, FALSE), ""))</f>
        <v>34.11</v>
      </c>
      <c r="V286" s="173">
        <f>IF(ISBLANK(A286), "", IFERROR(VLOOKUP(A286, STOCKS!A:W, 21, FALSE), ""))</f>
        <v>46132</v>
      </c>
      <c r="W286" s="174"/>
      <c r="X286" s="175"/>
      <c r="Y286" s="175"/>
      <c r="Z286" s="175"/>
      <c r="AA286" s="175"/>
      <c r="AB286" s="143"/>
    </row>
    <row r="287" outlineLevel="1">
      <c r="A287" s="140" t="s">
        <v>3762</v>
      </c>
      <c r="B287" s="172" t="str">
        <f>IF(ISBLANK(A287), "", IFERROR(VLOOKUP(A287, STOCKS!A:W, 2, FALSE), ""))</f>
        <v>信紘科</v>
      </c>
      <c r="C287" s="172" t="str">
        <f>IF(ISBLANK(A287), "", IFERROR(VLOOKUP(A287, STOCKS!A:W, 3, FALSE), ""))</f>
        <v>其他電子業</v>
      </c>
      <c r="D287" s="172" t="str">
        <f>IF(ISBLANK(A287), "", IFERROR(VLOOKUP(A287, category!A:C, 3, FALSE), ""))</f>
        <v>廠務</v>
      </c>
      <c r="E287" s="172">
        <f>IF(ISBLANK(A287), "", IFERROR(VLOOKUP(A287, STOCKS!A:W, 4, FALSE), ""))</f>
        <v>294</v>
      </c>
      <c r="F287" s="172">
        <f>IF(ISBLANK(A287), "", IFERROR(VLOOKUP(A287, STOCKS!A:W, 5, FALSE), ""))</f>
        <v>5.5</v>
      </c>
      <c r="G287" s="172">
        <f>IF(ISBLANK(A287), "", IFERROR(VLOOKUP(A287, STOCKS!A:W, 6, FALSE), ""))</f>
        <v>1.91</v>
      </c>
      <c r="H287" s="172" t="str">
        <f>IF(ISBLANK(A287), "", IFERROR(VLOOKUP(A287, STOCKS!A:W, 7, FALSE), ""))</f>
        <v>'+++++</v>
      </c>
      <c r="I287" s="172">
        <f>IF(ISBLANK(A287), "", IFERROR(VLOOKUP(A287, STOCKS!A:W, 8, FALSE), ""))</f>
        <v>13.53</v>
      </c>
      <c r="J287" s="172">
        <f>IF(ISBLANK(A287), "", IFERROR(VLOOKUP(A287, STOCKS!A:W, 9, FALSE), ""))</f>
        <v>0</v>
      </c>
      <c r="K287" s="172">
        <f>IF(ISBLANK(A287), "", IFERROR(VLOOKUP(A287, STOCKS!A:W, 10, FALSE), ""))</f>
        <v>3108</v>
      </c>
      <c r="L287" s="172">
        <f>IF(ISBLANK(A287), "", IFERROR(VLOOKUP(A287, STOCKS!A:W, 11, FALSE), ""))</f>
        <v>6.31</v>
      </c>
      <c r="M287" s="172">
        <f>IF(ISBLANK(A287), "", IFERROR(VLOOKUP(A287, STOCKS!A:W, 12, FALSE), ""))</f>
        <v>280.1</v>
      </c>
      <c r="N287" s="172">
        <f>IF(ISBLANK(A287), "", IFERROR(VLOOKUP(A287, STOCKS!A:W, 13, FALSE), ""))</f>
        <v>264.3</v>
      </c>
      <c r="O287" s="172">
        <f>IF(ISBLANK(A287), "", IFERROR(VLOOKUP(A287, STOCKS!A:W, 14, FALSE), ""))</f>
        <v>253.97</v>
      </c>
      <c r="P287" s="172">
        <f>IF(ISBLANK(A287), "", IFERROR(VLOOKUP(A287, STOCKS!A:W, 15, FALSE), ""))</f>
        <v>221</v>
      </c>
      <c r="Q287" s="172" t="str">
        <f>IF(ISBLANK(A287), "", IFERROR(VLOOKUP(A287, STOCKS!A:W, 16, FALSE), ""))</f>
        <v>'++-++</v>
      </c>
      <c r="R287" s="172">
        <f>IF(ISBLANK(A287), "", IFERROR(VLOOKUP(A287, STOCKS!A:W, 17, FALSE), ""))</f>
        <v>0</v>
      </c>
      <c r="S287" s="172">
        <f>IF(ISBLANK(A287), "", IFERROR(VLOOKUP(A287, STOCKS!A:W, 18, FALSE), ""))</f>
        <v>18</v>
      </c>
      <c r="T287" s="172">
        <f>IF(ISBLANK(A287), "", IFERROR(VLOOKUP(A287, STOCKS!A:W, 19, FALSE), ""))</f>
        <v>969</v>
      </c>
      <c r="U287" s="172">
        <f>IF(ISBLANK(A287), "", IFERROR(VLOOKUP(A287, STOCKS!A:W, 20, FALSE), ""))</f>
        <v>31.18</v>
      </c>
      <c r="V287" s="173">
        <f>IF(ISBLANK(A287), "", IFERROR(VLOOKUP(A287, STOCKS!A:W, 21, FALSE), ""))</f>
        <v>46132</v>
      </c>
      <c r="W287" s="174"/>
      <c r="X287" s="175"/>
      <c r="Y287" s="175"/>
      <c r="Z287" s="175"/>
      <c r="AA287" s="175"/>
      <c r="AB287" s="143"/>
    </row>
    <row r="288" outlineLevel="1">
      <c r="A288" s="140" t="s">
        <v>1657</v>
      </c>
      <c r="B288" s="172" t="str">
        <f>IF(ISBLANK(A288), "", IFERROR(VLOOKUP(A288, STOCKS!A:W, 2, FALSE), ""))</f>
        <v>志聖</v>
      </c>
      <c r="C288" s="172" t="str">
        <f>IF(ISBLANK(A288), "", IFERROR(VLOOKUP(A288, STOCKS!A:W, 3, FALSE), ""))</f>
        <v>電子零組件業</v>
      </c>
      <c r="D288" s="172" t="str">
        <f>IF(ISBLANK(A288), "", IFERROR(VLOOKUP(A288, category!A:C, 3, FALSE), ""))</f>
        <v>PCB/廠務</v>
      </c>
      <c r="E288" s="172">
        <f>IF(ISBLANK(A288), "", IFERROR(VLOOKUP(A288, STOCKS!A:W, 4, FALSE), ""))</f>
        <v>570</v>
      </c>
      <c r="F288" s="172">
        <f>IF(ISBLANK(A288), "", IFERROR(VLOOKUP(A288, STOCKS!A:W, 5, FALSE), ""))</f>
        <v>20</v>
      </c>
      <c r="G288" s="172">
        <f>IF(ISBLANK(A288), "", IFERROR(VLOOKUP(A288, STOCKS!A:W, 6, FALSE), ""))</f>
        <v>3.64</v>
      </c>
      <c r="H288" s="172" t="str">
        <f>IF(ISBLANK(A288), "", IFERROR(VLOOKUP(A288, STOCKS!A:W, 7, FALSE), ""))</f>
        <v>'--+++</v>
      </c>
      <c r="I288" s="172">
        <f>IF(ISBLANK(A288), "", IFERROR(VLOOKUP(A288, STOCKS!A:W, 8, FALSE), ""))</f>
        <v>4.31</v>
      </c>
      <c r="J288" s="172">
        <f>IF(ISBLANK(A288), "", IFERROR(VLOOKUP(A288, STOCKS!A:W, 9, FALSE), ""))</f>
        <v>4</v>
      </c>
      <c r="K288" s="172">
        <f>IF(ISBLANK(A288), "", IFERROR(VLOOKUP(A288, STOCKS!A:W, 10, FALSE), ""))</f>
        <v>892</v>
      </c>
      <c r="L288" s="172">
        <f>IF(ISBLANK(A288), "", IFERROR(VLOOKUP(A288, STOCKS!A:W, 11, FALSE), ""))</f>
        <v>0.57</v>
      </c>
      <c r="M288" s="172">
        <f>IF(ISBLANK(A288), "", IFERROR(VLOOKUP(A288, STOCKS!A:W, 12, FALSE), ""))</f>
        <v>538.6</v>
      </c>
      <c r="N288" s="172">
        <f>IF(ISBLANK(A288), "", IFERROR(VLOOKUP(A288, STOCKS!A:W, 13, FALSE), ""))</f>
        <v>513.5</v>
      </c>
      <c r="O288" s="172">
        <f>IF(ISBLANK(A288), "", IFERROR(VLOOKUP(A288, STOCKS!A:W, 14, FALSE), ""))</f>
        <v>452.93</v>
      </c>
      <c r="P288" s="172">
        <f>IF(ISBLANK(A288), "", IFERROR(VLOOKUP(A288, STOCKS!A:W, 15, FALSE), ""))</f>
        <v>182</v>
      </c>
      <c r="Q288" s="172" t="str">
        <f>IF(ISBLANK(A288), "", IFERROR(VLOOKUP(A288, STOCKS!A:W, 16, FALSE), ""))</f>
        <v>'--+++</v>
      </c>
      <c r="R288" s="172">
        <f>IF(ISBLANK(A288), "", IFERROR(VLOOKUP(A288, STOCKS!A:W, 17, FALSE), ""))</f>
        <v>-16</v>
      </c>
      <c r="S288" s="172">
        <f>IF(ISBLANK(A288), "", IFERROR(VLOOKUP(A288, STOCKS!A:W, 18, FALSE), ""))</f>
        <v>4</v>
      </c>
      <c r="T288" s="172">
        <f>IF(ISBLANK(A288), "", IFERROR(VLOOKUP(A288, STOCKS!A:W, 19, FALSE), ""))</f>
        <v>0</v>
      </c>
      <c r="U288" s="172">
        <f>IF(ISBLANK(A288), "", IFERROR(VLOOKUP(A288, STOCKS!A:W, 20, FALSE), ""))</f>
        <v>0</v>
      </c>
      <c r="V288" s="173">
        <f>IF(ISBLANK(A288), "", IFERROR(VLOOKUP(A288, STOCKS!A:W, 21, FALSE), ""))</f>
        <v>46132</v>
      </c>
      <c r="W288" s="174"/>
      <c r="X288" s="175"/>
      <c r="Y288" s="175"/>
      <c r="Z288" s="175"/>
      <c r="AA288" s="175"/>
      <c r="AB288" s="143"/>
    </row>
    <row r="289" outlineLevel="1">
      <c r="A289" s="140" t="s">
        <v>2337</v>
      </c>
      <c r="B289" s="172" t="str">
        <f>IF(ISBLANK(A289), "", IFERROR(VLOOKUP(A289, STOCKS!A:W, 2, FALSE), ""))</f>
        <v>萬潤</v>
      </c>
      <c r="C289" s="172" t="str">
        <f>IF(ISBLANK(A289), "", IFERROR(VLOOKUP(A289, STOCKS!A:W, 3, FALSE), ""))</f>
        <v>半導體業</v>
      </c>
      <c r="D289" s="172" t="str">
        <f>IF(ISBLANK(A289), "", IFERROR(VLOOKUP(A289, category!A:C, 3, FALSE), ""))</f>
        <v>廠務</v>
      </c>
      <c r="E289" s="172">
        <f>IF(ISBLANK(A289), "", IFERROR(VLOOKUP(A289, STOCKS!A:W, 4, FALSE), ""))</f>
        <v>1225</v>
      </c>
      <c r="F289" s="172">
        <f>IF(ISBLANK(A289), "", IFERROR(VLOOKUP(A289, STOCKS!A:W, 5, FALSE), ""))</f>
        <v>10</v>
      </c>
      <c r="G289" s="172">
        <f>IF(ISBLANK(A289), "", IFERROR(VLOOKUP(A289, STOCKS!A:W, 6, FALSE), ""))</f>
        <v>0.82</v>
      </c>
      <c r="H289" s="172" t="str">
        <f>IF(ISBLANK(A289), "", IFERROR(VLOOKUP(A289, STOCKS!A:W, 7, FALSE), ""))</f>
        <v>'-+-++</v>
      </c>
      <c r="I289" s="172">
        <f>IF(ISBLANK(A289), "", IFERROR(VLOOKUP(A289, STOCKS!A:W, 8, FALSE), ""))</f>
        <v>17.31</v>
      </c>
      <c r="J289" s="172">
        <f>IF(ISBLANK(A289), "", IFERROR(VLOOKUP(A289, STOCKS!A:W, 9, FALSE), ""))</f>
        <v>6</v>
      </c>
      <c r="K289" s="172">
        <f>IF(ISBLANK(A289), "", IFERROR(VLOOKUP(A289, STOCKS!A:W, 10, FALSE), ""))</f>
        <v>5421</v>
      </c>
      <c r="L289" s="172">
        <f>IF(ISBLANK(A289), "", IFERROR(VLOOKUP(A289, STOCKS!A:W, 11, FALSE), ""))</f>
        <v>5.54</v>
      </c>
      <c r="M289" s="172">
        <f>IF(ISBLANK(A289), "", IFERROR(VLOOKUP(A289, STOCKS!A:W, 12, FALSE), ""))</f>
        <v>1143</v>
      </c>
      <c r="N289" s="172">
        <f>IF(ISBLANK(A289), "", IFERROR(VLOOKUP(A289, STOCKS!A:W, 13, FALSE), ""))</f>
        <v>1051.5</v>
      </c>
      <c r="O289" s="172">
        <f>IF(ISBLANK(A289), "", IFERROR(VLOOKUP(A289, STOCKS!A:W, 14, FALSE), ""))</f>
        <v>969.55</v>
      </c>
      <c r="P289" s="172">
        <f>IF(ISBLANK(A289), "", IFERROR(VLOOKUP(A289, STOCKS!A:W, 15, FALSE), ""))</f>
        <v>-1478</v>
      </c>
      <c r="Q289" s="172" t="str">
        <f>IF(ISBLANK(A289), "", IFERROR(VLOOKUP(A289, STOCKS!A:W, 16, FALSE), ""))</f>
        <v>'-----</v>
      </c>
      <c r="R289" s="172">
        <f>IF(ISBLANK(A289), "", IFERROR(VLOOKUP(A289, STOCKS!A:W, 17, FALSE), ""))</f>
        <v>590</v>
      </c>
      <c r="S289" s="172">
        <f>IF(ISBLANK(A289), "", IFERROR(VLOOKUP(A289, STOCKS!A:W, 18, FALSE), ""))</f>
        <v>-3</v>
      </c>
      <c r="T289" s="172">
        <f>IF(ISBLANK(A289), "", IFERROR(VLOOKUP(A289, STOCKS!A:W, 19, FALSE), ""))</f>
        <v>2755</v>
      </c>
      <c r="U289" s="172">
        <f>IF(ISBLANK(A289), "", IFERROR(VLOOKUP(A289, STOCKS!A:W, 20, FALSE), ""))</f>
        <v>50.82</v>
      </c>
      <c r="V289" s="173">
        <f>IF(ISBLANK(A289), "", IFERROR(VLOOKUP(A289, STOCKS!A:W, 21, FALSE), ""))</f>
        <v>46132</v>
      </c>
      <c r="W289" s="174"/>
      <c r="X289" s="175"/>
      <c r="Y289" s="175"/>
      <c r="Z289" s="175"/>
      <c r="AA289" s="175"/>
      <c r="AB289" s="143"/>
    </row>
    <row r="290" outlineLevel="1">
      <c r="A290" s="140" t="s">
        <v>1253</v>
      </c>
      <c r="B290" s="172" t="str">
        <f>IF(ISBLANK(A290), "", IFERROR(VLOOKUP(A290, STOCKS!A:W, 2, FALSE), ""))</f>
        <v>致茂</v>
      </c>
      <c r="C290" s="172" t="str">
        <f>IF(ISBLANK(A290), "", IFERROR(VLOOKUP(A290, STOCKS!A:W, 3, FALSE), ""))</f>
        <v>其他電子業</v>
      </c>
      <c r="D290" s="172" t="str">
        <f>IF(ISBLANK(A290), "", IFERROR(VLOOKUP(A290, category!A:C, 3, FALSE), ""))</f>
        <v>機器人/廠務</v>
      </c>
      <c r="E290" s="172">
        <f>IF(ISBLANK(A290), "", IFERROR(VLOOKUP(A290, STOCKS!A:W, 4, FALSE), ""))</f>
        <v>2050</v>
      </c>
      <c r="F290" s="172">
        <f>IF(ISBLANK(A290), "", IFERROR(VLOOKUP(A290, STOCKS!A:W, 5, FALSE), ""))</f>
        <v>-205</v>
      </c>
      <c r="G290" s="172">
        <f>IF(ISBLANK(A290), "", IFERROR(VLOOKUP(A290, STOCKS!A:W, 6, FALSE), ""))</f>
        <v>-9.09</v>
      </c>
      <c r="H290" s="172" t="str">
        <f>IF(ISBLANK(A290), "", IFERROR(VLOOKUP(A290, STOCKS!A:W, 7, FALSE), ""))</f>
        <v>'-+++-</v>
      </c>
      <c r="I290" s="172">
        <f>IF(ISBLANK(A290), "", IFERROR(VLOOKUP(A290, STOCKS!A:W, 8, FALSE), ""))</f>
        <v>10.05</v>
      </c>
      <c r="J290" s="172">
        <f>IF(ISBLANK(A290), "", IFERROR(VLOOKUP(A290, STOCKS!A:W, 9, FALSE), ""))</f>
        <v>5</v>
      </c>
      <c r="K290" s="172">
        <f>IF(ISBLANK(A290), "", IFERROR(VLOOKUP(A290, STOCKS!A:W, 10, FALSE), ""))</f>
        <v>8574</v>
      </c>
      <c r="L290" s="172">
        <f>IF(ISBLANK(A290), "", IFERROR(VLOOKUP(A290, STOCKS!A:W, 11, FALSE), ""))</f>
        <v>2.02</v>
      </c>
      <c r="M290" s="172">
        <f>IF(ISBLANK(A290), "", IFERROR(VLOOKUP(A290, STOCKS!A:W, 12, FALSE), ""))</f>
        <v>2043</v>
      </c>
      <c r="N290" s="172">
        <f>IF(ISBLANK(A290), "", IFERROR(VLOOKUP(A290, STOCKS!A:W, 13, FALSE), ""))</f>
        <v>1901.5</v>
      </c>
      <c r="O290" s="172">
        <f>IF(ISBLANK(A290), "", IFERROR(VLOOKUP(A290, STOCKS!A:W, 14, FALSE), ""))</f>
        <v>1735.75</v>
      </c>
      <c r="P290" s="172">
        <f>IF(ISBLANK(A290), "", IFERROR(VLOOKUP(A290, STOCKS!A:W, 15, FALSE), ""))</f>
        <v>-3111</v>
      </c>
      <c r="Q290" s="172" t="str">
        <f>IF(ISBLANK(A290), "", IFERROR(VLOOKUP(A290, STOCKS!A:W, 16, FALSE), ""))</f>
        <v>'-----</v>
      </c>
      <c r="R290" s="172">
        <f>IF(ISBLANK(A290), "", IFERROR(VLOOKUP(A290, STOCKS!A:W, 17, FALSE), ""))</f>
        <v>-215</v>
      </c>
      <c r="S290" s="172">
        <f>IF(ISBLANK(A290), "", IFERROR(VLOOKUP(A290, STOCKS!A:W, 18, FALSE), ""))</f>
        <v>261</v>
      </c>
      <c r="T290" s="172">
        <f>IF(ISBLANK(A290), "", IFERROR(VLOOKUP(A290, STOCKS!A:W, 19, FALSE), ""))</f>
        <v>2832</v>
      </c>
      <c r="U290" s="172">
        <f>IF(ISBLANK(A290), "", IFERROR(VLOOKUP(A290, STOCKS!A:W, 20, FALSE), ""))</f>
        <v>33.03</v>
      </c>
      <c r="V290" s="173">
        <f>IF(ISBLANK(A290), "", IFERROR(VLOOKUP(A290, STOCKS!A:W, 21, FALSE), ""))</f>
        <v>46132</v>
      </c>
      <c r="W290" s="174"/>
      <c r="X290" s="175"/>
      <c r="Y290" s="175"/>
      <c r="Z290" s="175"/>
      <c r="AA290" s="175"/>
      <c r="AB290" s="143"/>
    </row>
    <row r="291" outlineLevel="1">
      <c r="A291" s="140" t="s">
        <v>3624</v>
      </c>
      <c r="B291" s="172" t="str">
        <f>IF(ISBLANK(A291), "", IFERROR(VLOOKUP(A291, STOCKS!A:W, 2, FALSE), ""))</f>
        <v>牧德</v>
      </c>
      <c r="C291" s="172" t="str">
        <f>IF(ISBLANK(A291), "", IFERROR(VLOOKUP(A291, STOCKS!A:W, 3, FALSE), ""))</f>
        <v>光電業</v>
      </c>
      <c r="D291" s="172" t="str">
        <f>IF(ISBLANK(A291), "", IFERROR(VLOOKUP(A291, category!A:C, 3, FALSE), ""))</f>
        <v>廠務</v>
      </c>
      <c r="E291" s="172">
        <f>IF(ISBLANK(A291), "", IFERROR(VLOOKUP(A291, STOCKS!A:W, 4, FALSE), ""))</f>
        <v>954</v>
      </c>
      <c r="F291" s="172">
        <f>IF(ISBLANK(A291), "", IFERROR(VLOOKUP(A291, STOCKS!A:W, 5, FALSE), ""))</f>
        <v>-3</v>
      </c>
      <c r="G291" s="172">
        <f>IF(ISBLANK(A291), "", IFERROR(VLOOKUP(A291, STOCKS!A:W, 6, FALSE), ""))</f>
        <v>-0.31</v>
      </c>
      <c r="H291" s="172" t="str">
        <f>IF(ISBLANK(A291), "", IFERROR(VLOOKUP(A291, STOCKS!A:W, 7, FALSE), ""))</f>
        <v>'++++-</v>
      </c>
      <c r="I291" s="172">
        <f>IF(ISBLANK(A291), "", IFERROR(VLOOKUP(A291, STOCKS!A:W, 8, FALSE), ""))</f>
        <v>4.89</v>
      </c>
      <c r="J291" s="172">
        <f>IF(ISBLANK(A291), "", IFERROR(VLOOKUP(A291, STOCKS!A:W, 9, FALSE), ""))</f>
        <v>1</v>
      </c>
      <c r="K291" s="172">
        <f>IF(ISBLANK(A291), "", IFERROR(VLOOKUP(A291, STOCKS!A:W, 10, FALSE), ""))</f>
        <v>2793</v>
      </c>
      <c r="L291" s="172">
        <f>IF(ISBLANK(A291), "", IFERROR(VLOOKUP(A291, STOCKS!A:W, 11, FALSE), ""))</f>
        <v>4.37</v>
      </c>
      <c r="M291" s="172">
        <f>IF(ISBLANK(A291), "", IFERROR(VLOOKUP(A291, STOCKS!A:W, 12, FALSE), ""))</f>
        <v>938</v>
      </c>
      <c r="N291" s="172">
        <f>IF(ISBLANK(A291), "", IFERROR(VLOOKUP(A291, STOCKS!A:W, 13, FALSE), ""))</f>
        <v>903.9</v>
      </c>
      <c r="O291" s="172">
        <f>IF(ISBLANK(A291), "", IFERROR(VLOOKUP(A291, STOCKS!A:W, 14, FALSE), ""))</f>
        <v>832.65</v>
      </c>
      <c r="P291" s="172">
        <f>IF(ISBLANK(A291), "", IFERROR(VLOOKUP(A291, STOCKS!A:W, 15, FALSE), ""))</f>
        <v>-424</v>
      </c>
      <c r="Q291" s="172" t="str">
        <f>IF(ISBLANK(A291), "", IFERROR(VLOOKUP(A291, STOCKS!A:W, 16, FALSE), ""))</f>
        <v>'-+-+-</v>
      </c>
      <c r="R291" s="172">
        <f>IF(ISBLANK(A291), "", IFERROR(VLOOKUP(A291, STOCKS!A:W, 17, FALSE), ""))</f>
        <v>22</v>
      </c>
      <c r="S291" s="172">
        <f>IF(ISBLANK(A291), "", IFERROR(VLOOKUP(A291, STOCKS!A:W, 18, FALSE), ""))</f>
        <v>-21</v>
      </c>
      <c r="T291" s="172">
        <f>IF(ISBLANK(A291), "", IFERROR(VLOOKUP(A291, STOCKS!A:W, 19, FALSE), ""))</f>
        <v>1252</v>
      </c>
      <c r="U291" s="172">
        <f>IF(ISBLANK(A291), "", IFERROR(VLOOKUP(A291, STOCKS!A:W, 20, FALSE), ""))</f>
        <v>44.83</v>
      </c>
      <c r="V291" s="173">
        <f>IF(ISBLANK(A291), "", IFERROR(VLOOKUP(A291, STOCKS!A:W, 21, FALSE), ""))</f>
        <v>46132</v>
      </c>
      <c r="W291" s="174"/>
      <c r="X291" s="175"/>
      <c r="Y291" s="175"/>
      <c r="Z291" s="175"/>
      <c r="AA291" s="175"/>
      <c r="AB291" s="143"/>
    </row>
    <row r="292" outlineLevel="1">
      <c r="A292" s="140" t="s">
        <v>4309</v>
      </c>
      <c r="B292" s="172" t="str">
        <f>IF(ISBLANK(A292), "", IFERROR(VLOOKUP(A292, STOCKS!A:W, 2, FALSE), ""))</f>
        <v>德律</v>
      </c>
      <c r="C292" s="172" t="str">
        <f>IF(ISBLANK(A292), "", IFERROR(VLOOKUP(A292, STOCKS!A:W, 3, FALSE), ""))</f>
        <v>其他電子業</v>
      </c>
      <c r="D292" s="172" t="str">
        <f>IF(ISBLANK(A292), "", IFERROR(VLOOKUP(A292, category!A:C, 3, FALSE), ""))</f>
        <v>廠務</v>
      </c>
      <c r="E292" s="172">
        <f>IF(ISBLANK(A292), "", IFERROR(VLOOKUP(A292, STOCKS!A:W, 4, FALSE), ""))</f>
        <v>342</v>
      </c>
      <c r="F292" s="172">
        <f>IF(ISBLANK(A292), "", IFERROR(VLOOKUP(A292, STOCKS!A:W, 5, FALSE), ""))</f>
        <v>3.5</v>
      </c>
      <c r="G292" s="172">
        <f>IF(ISBLANK(A292), "", IFERROR(VLOOKUP(A292, STOCKS!A:W, 6, FALSE), ""))</f>
        <v>1.03</v>
      </c>
      <c r="H292" s="172" t="str">
        <f>IF(ISBLANK(A292), "", IFERROR(VLOOKUP(A292, STOCKS!A:W, 7, FALSE), ""))</f>
        <v>'-+-++</v>
      </c>
      <c r="I292" s="172">
        <f>IF(ISBLANK(A292), "", IFERROR(VLOOKUP(A292, STOCKS!A:W, 8, FALSE), ""))</f>
        <v>10.16</v>
      </c>
      <c r="J292" s="172">
        <f>IF(ISBLANK(A292), "", IFERROR(VLOOKUP(A292, STOCKS!A:W, 9, FALSE), ""))</f>
        <v>2</v>
      </c>
      <c r="K292" s="172">
        <f>IF(ISBLANK(A292), "", IFERROR(VLOOKUP(A292, STOCKS!A:W, 10, FALSE), ""))</f>
        <v>11324</v>
      </c>
      <c r="L292" s="172">
        <f>IF(ISBLANK(A292), "", IFERROR(VLOOKUP(A292, STOCKS!A:W, 11, FALSE), ""))</f>
        <v>4.79</v>
      </c>
      <c r="M292" s="172">
        <f>IF(ISBLANK(A292), "", IFERROR(VLOOKUP(A292, STOCKS!A:W, 12, FALSE), ""))</f>
        <v>319.9</v>
      </c>
      <c r="N292" s="172">
        <f>IF(ISBLANK(A292), "", IFERROR(VLOOKUP(A292, STOCKS!A:W, 13, FALSE), ""))</f>
        <v>301.5</v>
      </c>
      <c r="O292" s="172">
        <f>IF(ISBLANK(A292), "", IFERROR(VLOOKUP(A292, STOCKS!A:W, 14, FALSE), ""))</f>
        <v>276.88</v>
      </c>
      <c r="P292" s="172">
        <f>IF(ISBLANK(A292), "", IFERROR(VLOOKUP(A292, STOCKS!A:W, 15, FALSE), ""))</f>
        <v>-1768</v>
      </c>
      <c r="Q292" s="172" t="str">
        <f>IF(ISBLANK(A292), "", IFERROR(VLOOKUP(A292, STOCKS!A:W, 16, FALSE), ""))</f>
        <v>'---+-</v>
      </c>
      <c r="R292" s="172">
        <f>IF(ISBLANK(A292), "", IFERROR(VLOOKUP(A292, STOCKS!A:W, 17, FALSE), ""))</f>
        <v>-118</v>
      </c>
      <c r="S292" s="172">
        <f>IF(ISBLANK(A292), "", IFERROR(VLOOKUP(A292, STOCKS!A:W, 18, FALSE), ""))</f>
        <v>-77</v>
      </c>
      <c r="T292" s="172">
        <f>IF(ISBLANK(A292), "", IFERROR(VLOOKUP(A292, STOCKS!A:W, 19, FALSE), ""))</f>
        <v>6150</v>
      </c>
      <c r="U292" s="172">
        <f>IF(ISBLANK(A292), "", IFERROR(VLOOKUP(A292, STOCKS!A:W, 20, FALSE), ""))</f>
        <v>54.31</v>
      </c>
      <c r="V292" s="173">
        <f>IF(ISBLANK(A292), "", IFERROR(VLOOKUP(A292, STOCKS!A:W, 21, FALSE), ""))</f>
        <v>46132</v>
      </c>
      <c r="W292" s="174"/>
      <c r="X292" s="175"/>
      <c r="Y292" s="175"/>
      <c r="Z292" s="175"/>
      <c r="AA292" s="175"/>
      <c r="AB292" s="143"/>
    </row>
    <row r="293">
      <c r="A293" s="176" t="s">
        <v>4655</v>
      </c>
      <c r="B293" s="177"/>
      <c r="C293" s="177"/>
      <c r="D293" s="177"/>
      <c r="E293" s="177"/>
      <c r="F293" s="177"/>
      <c r="G293" s="177"/>
      <c r="H293" s="177"/>
      <c r="I293" s="177"/>
      <c r="J293" s="177"/>
      <c r="K293" s="177"/>
      <c r="L293" s="177"/>
      <c r="M293" s="177"/>
      <c r="N293" s="177"/>
      <c r="O293" s="177"/>
      <c r="P293" s="177"/>
      <c r="Q293" s="177"/>
      <c r="R293" s="177"/>
      <c r="S293" s="177"/>
      <c r="T293" s="177"/>
      <c r="U293" s="177"/>
      <c r="V293" s="177"/>
      <c r="W293" s="177"/>
      <c r="X293" s="177"/>
      <c r="Y293" s="177"/>
      <c r="Z293" s="177"/>
      <c r="AA293" s="177"/>
      <c r="AB293" s="177"/>
    </row>
    <row r="294" outlineLevel="1">
      <c r="A294" s="140" t="s">
        <v>1226</v>
      </c>
      <c r="B294" s="172" t="str">
        <f>IF(ISBLANK(A294), "", IFERROR(VLOOKUP(A294, STOCKS!A:W, 2, FALSE), ""))</f>
        <v>南亞</v>
      </c>
      <c r="C294" s="172" t="str">
        <f>IF(ISBLANK(A294), "", IFERROR(VLOOKUP(A294, STOCKS!A:W, 3, FALSE), ""))</f>
        <v>塑膠工業</v>
      </c>
      <c r="D294" s="172" t="str">
        <f>IF(ISBLANK(A294), "", IFERROR(VLOOKUP(A294, category!A:C, 3, FALSE), ""))</f>
        <v>石油</v>
      </c>
      <c r="E294" s="172">
        <f>IF(ISBLANK(A294), "", IFERROR(VLOOKUP(A294, STOCKS!A:W, 4, FALSE), ""))</f>
        <v>85.7</v>
      </c>
      <c r="F294" s="172">
        <f>IF(ISBLANK(A294), "", IFERROR(VLOOKUP(A294, STOCKS!A:W, 5, FALSE), ""))</f>
        <v>-2</v>
      </c>
      <c r="G294" s="172">
        <f>IF(ISBLANK(A294), "", IFERROR(VLOOKUP(A294, STOCKS!A:W, 6, FALSE), ""))</f>
        <v>-2.28</v>
      </c>
      <c r="H294" s="172" t="str">
        <f>IF(ISBLANK(A294), "", IFERROR(VLOOKUP(A294, STOCKS!A:W, 7, FALSE), ""))</f>
        <v>'+-+--</v>
      </c>
      <c r="I294" s="172">
        <f>IF(ISBLANK(A294), "", IFERROR(VLOOKUP(A294, STOCKS!A:W, 8, FALSE), ""))</f>
        <v>0.18</v>
      </c>
      <c r="J294" s="172">
        <f>IF(ISBLANK(A294), "", IFERROR(VLOOKUP(A294, STOCKS!A:W, 9, FALSE), ""))</f>
        <v>1</v>
      </c>
      <c r="K294" s="172">
        <f>IF(ISBLANK(A294), "", IFERROR(VLOOKUP(A294, STOCKS!A:W, 10, FALSE), ""))</f>
        <v>70736</v>
      </c>
      <c r="L294" s="172">
        <f>IF(ISBLANK(A294), "", IFERROR(VLOOKUP(A294, STOCKS!A:W, 11, FALSE), ""))</f>
        <v>0.89</v>
      </c>
      <c r="M294" s="172">
        <f>IF(ISBLANK(A294), "", IFERROR(VLOOKUP(A294, STOCKS!A:W, 12, FALSE), ""))</f>
        <v>88.28</v>
      </c>
      <c r="N294" s="172">
        <f>IF(ISBLANK(A294), "", IFERROR(VLOOKUP(A294, STOCKS!A:W, 13, FALSE), ""))</f>
        <v>85.95</v>
      </c>
      <c r="O294" s="172">
        <f>IF(ISBLANK(A294), "", IFERROR(VLOOKUP(A294, STOCKS!A:W, 14, FALSE), ""))</f>
        <v>81</v>
      </c>
      <c r="P294" s="172">
        <f>IF(ISBLANK(A294), "", IFERROR(VLOOKUP(A294, STOCKS!A:W, 15, FALSE), ""))</f>
        <v>-2406</v>
      </c>
      <c r="Q294" s="172" t="str">
        <f>IF(ISBLANK(A294), "", IFERROR(VLOOKUP(A294, STOCKS!A:W, 16, FALSE), ""))</f>
        <v>'+++--</v>
      </c>
      <c r="R294" s="172">
        <f>IF(ISBLANK(A294), "", IFERROR(VLOOKUP(A294, STOCKS!A:W, 17, FALSE), ""))</f>
        <v>-2412</v>
      </c>
      <c r="S294" s="172">
        <f>IF(ISBLANK(A294), "", IFERROR(VLOOKUP(A294, STOCKS!A:W, 18, FALSE), ""))</f>
        <v>-122</v>
      </c>
      <c r="T294" s="172">
        <f>IF(ISBLANK(A294), "", IFERROR(VLOOKUP(A294, STOCKS!A:W, 19, FALSE), ""))</f>
        <v>37190</v>
      </c>
      <c r="U294" s="172">
        <f>IF(ISBLANK(A294), "", IFERROR(VLOOKUP(A294, STOCKS!A:W, 20, FALSE), ""))</f>
        <v>52.58</v>
      </c>
      <c r="V294" s="173">
        <f>IF(ISBLANK(A294), "", IFERROR(VLOOKUP(A294, STOCKS!A:W, 21, FALSE), ""))</f>
        <v>46132</v>
      </c>
      <c r="W294" s="174"/>
      <c r="X294" s="175"/>
      <c r="Y294" s="175"/>
      <c r="Z294" s="175"/>
      <c r="AA294" s="175"/>
      <c r="AB294" s="143"/>
    </row>
    <row r="295" outlineLevel="1">
      <c r="A295" s="140" t="s">
        <v>1521</v>
      </c>
      <c r="B295" s="172" t="str">
        <f>IF(ISBLANK(A295), "", IFERROR(VLOOKUP(A295, STOCKS!A:W, 2, FALSE), ""))</f>
        <v>台化</v>
      </c>
      <c r="C295" s="172" t="str">
        <f>IF(ISBLANK(A295), "", IFERROR(VLOOKUP(A295, STOCKS!A:W, 3, FALSE), ""))</f>
        <v>塑膠工業</v>
      </c>
      <c r="D295" s="172" t="str">
        <f>IF(ISBLANK(A295), "", IFERROR(VLOOKUP(A295, category!A:C, 3, FALSE), ""))</f>
        <v>石油</v>
      </c>
      <c r="E295" s="172">
        <f>IF(ISBLANK(A295), "", IFERROR(VLOOKUP(A295, STOCKS!A:W, 4, FALSE), ""))</f>
        <v>50.5</v>
      </c>
      <c r="F295" s="172">
        <f>IF(ISBLANK(A295), "", IFERROR(VLOOKUP(A295, STOCKS!A:W, 5, FALSE), ""))</f>
        <v>-0.5</v>
      </c>
      <c r="G295" s="172">
        <f>IF(ISBLANK(A295), "", IFERROR(VLOOKUP(A295, STOCKS!A:W, 6, FALSE), ""))</f>
        <v>-0.98</v>
      </c>
      <c r="H295" s="172" t="str">
        <f>IF(ISBLANK(A295), "", IFERROR(VLOOKUP(A295, STOCKS!A:W, 7, FALSE), ""))</f>
        <v>'+-+--</v>
      </c>
      <c r="I295" s="172">
        <f>IF(ISBLANK(A295), "", IFERROR(VLOOKUP(A295, STOCKS!A:W, 8, FALSE), ""))</f>
        <v>1.9</v>
      </c>
      <c r="J295" s="172">
        <f>IF(ISBLANK(A295), "", IFERROR(VLOOKUP(A295, STOCKS!A:W, 9, FALSE), ""))</f>
        <v>3</v>
      </c>
      <c r="K295" s="172">
        <f>IF(ISBLANK(A295), "", IFERROR(VLOOKUP(A295, STOCKS!A:W, 10, FALSE), ""))</f>
        <v>20320</v>
      </c>
      <c r="L295" s="172">
        <f>IF(ISBLANK(A295), "", IFERROR(VLOOKUP(A295, STOCKS!A:W, 11, FALSE), ""))</f>
        <v>0.35</v>
      </c>
      <c r="M295" s="172">
        <f>IF(ISBLANK(A295), "", IFERROR(VLOOKUP(A295, STOCKS!A:W, 12, FALSE), ""))</f>
        <v>51.72</v>
      </c>
      <c r="N295" s="172">
        <f>IF(ISBLANK(A295), "", IFERROR(VLOOKUP(A295, STOCKS!A:W, 13, FALSE), ""))</f>
        <v>49.03</v>
      </c>
      <c r="O295" s="172">
        <f>IF(ISBLANK(A295), "", IFERROR(VLOOKUP(A295, STOCKS!A:W, 14, FALSE), ""))</f>
        <v>46.92</v>
      </c>
      <c r="P295" s="172">
        <f>IF(ISBLANK(A295), "", IFERROR(VLOOKUP(A295, STOCKS!A:W, 15, FALSE), ""))</f>
        <v>2233</v>
      </c>
      <c r="Q295" s="172" t="str">
        <f>IF(ISBLANK(A295), "", IFERROR(VLOOKUP(A295, STOCKS!A:W, 16, FALSE), ""))</f>
        <v>'+-+-+</v>
      </c>
      <c r="R295" s="172">
        <f>IF(ISBLANK(A295), "", IFERROR(VLOOKUP(A295, STOCKS!A:W, 17, FALSE), ""))</f>
        <v>2</v>
      </c>
      <c r="S295" s="172">
        <f>IF(ISBLANK(A295), "", IFERROR(VLOOKUP(A295, STOCKS!A:W, 18, FALSE), ""))</f>
        <v>-157</v>
      </c>
      <c r="T295" s="172">
        <f>IF(ISBLANK(A295), "", IFERROR(VLOOKUP(A295, STOCKS!A:W, 19, FALSE), ""))</f>
        <v>6033</v>
      </c>
      <c r="U295" s="172">
        <f>IF(ISBLANK(A295), "", IFERROR(VLOOKUP(A295, STOCKS!A:W, 20, FALSE), ""))</f>
        <v>29.69</v>
      </c>
      <c r="V295" s="173">
        <f>IF(ISBLANK(A295), "", IFERROR(VLOOKUP(A295, STOCKS!A:W, 21, FALSE), ""))</f>
        <v>46132</v>
      </c>
      <c r="W295" s="174"/>
      <c r="X295" s="175"/>
      <c r="Y295" s="175"/>
      <c r="Z295" s="175"/>
      <c r="AA295" s="175"/>
      <c r="AB295" s="143"/>
    </row>
    <row r="296" outlineLevel="1">
      <c r="A296" s="140" t="s">
        <v>2387</v>
      </c>
      <c r="B296" s="172" t="str">
        <f>IF(ISBLANK(A296), "", IFERROR(VLOOKUP(A296, STOCKS!A:W, 2, FALSE), ""))</f>
        <v>台苯</v>
      </c>
      <c r="C296" s="172" t="str">
        <f>IF(ISBLANK(A296), "", IFERROR(VLOOKUP(A296, STOCKS!A:W, 3, FALSE), ""))</f>
        <v>塑膠工業</v>
      </c>
      <c r="D296" s="172" t="str">
        <f>IF(ISBLANK(A296), "", IFERROR(VLOOKUP(A296, category!A:C, 3, FALSE), ""))</f>
        <v>石油</v>
      </c>
      <c r="E296" s="172">
        <f>IF(ISBLANK(A296), "", IFERROR(VLOOKUP(A296, STOCKS!A:W, 4, FALSE), ""))</f>
        <v>9.8</v>
      </c>
      <c r="F296" s="172">
        <f>IF(ISBLANK(A296), "", IFERROR(VLOOKUP(A296, STOCKS!A:W, 5, FALSE), ""))</f>
        <v>-0.25</v>
      </c>
      <c r="G296" s="172">
        <f>IF(ISBLANK(A296), "", IFERROR(VLOOKUP(A296, STOCKS!A:W, 6, FALSE), ""))</f>
        <v>-2.49</v>
      </c>
      <c r="H296" s="172" t="str">
        <f>IF(ISBLANK(A296), "", IFERROR(VLOOKUP(A296, STOCKS!A:W, 7, FALSE), ""))</f>
        <v>'+----</v>
      </c>
      <c r="I296" s="172">
        <f>IF(ISBLANK(A296), "", IFERROR(VLOOKUP(A296, STOCKS!A:W, 8, FALSE), ""))</f>
        <v>-5.69</v>
      </c>
      <c r="J296" s="172">
        <f>IF(ISBLANK(A296), "", IFERROR(VLOOKUP(A296, STOCKS!A:W, 9, FALSE), ""))</f>
        <v>0</v>
      </c>
      <c r="K296" s="172">
        <f>IF(ISBLANK(A296), "", IFERROR(VLOOKUP(A296, STOCKS!A:W, 10, FALSE), ""))</f>
        <v>7601</v>
      </c>
      <c r="L296" s="172">
        <f>IF(ISBLANK(A296), "", IFERROR(VLOOKUP(A296, STOCKS!A:W, 11, FALSE), ""))</f>
        <v>1.44</v>
      </c>
      <c r="M296" s="172">
        <f>IF(ISBLANK(A296), "", IFERROR(VLOOKUP(A296, STOCKS!A:W, 12, FALSE), ""))</f>
        <v>10.24</v>
      </c>
      <c r="N296" s="172">
        <f>IF(ISBLANK(A296), "", IFERROR(VLOOKUP(A296, STOCKS!A:W, 13, FALSE), ""))</f>
        <v>10.4</v>
      </c>
      <c r="O296" s="172">
        <f>IF(ISBLANK(A296), "", IFERROR(VLOOKUP(A296, STOCKS!A:W, 14, FALSE), ""))</f>
        <v>10.86</v>
      </c>
      <c r="P296" s="172">
        <f>IF(ISBLANK(A296), "", IFERROR(VLOOKUP(A296, STOCKS!A:W, 15, FALSE), ""))</f>
        <v>380</v>
      </c>
      <c r="Q296" s="172" t="str">
        <f>IF(ISBLANK(A296), "", IFERROR(VLOOKUP(A296, STOCKS!A:W, 16, FALSE), ""))</f>
        <v>'+---+</v>
      </c>
      <c r="R296" s="172">
        <f>IF(ISBLANK(A296), "", IFERROR(VLOOKUP(A296, STOCKS!A:W, 17, FALSE), ""))</f>
        <v>0</v>
      </c>
      <c r="S296" s="172">
        <f>IF(ISBLANK(A296), "", IFERROR(VLOOKUP(A296, STOCKS!A:W, 18, FALSE), ""))</f>
        <v>-1</v>
      </c>
      <c r="T296" s="172">
        <f>IF(ISBLANK(A296), "", IFERROR(VLOOKUP(A296, STOCKS!A:W, 19, FALSE), ""))</f>
        <v>1710</v>
      </c>
      <c r="U296" s="172">
        <f>IF(ISBLANK(A296), "", IFERROR(VLOOKUP(A296, STOCKS!A:W, 20, FALSE), ""))</f>
        <v>22.5</v>
      </c>
      <c r="V296" s="173">
        <f>IF(ISBLANK(A296), "", IFERROR(VLOOKUP(A296, STOCKS!A:W, 21, FALSE), ""))</f>
        <v>46132</v>
      </c>
      <c r="W296" s="174"/>
      <c r="X296" s="175"/>
      <c r="Y296" s="175"/>
      <c r="Z296" s="175"/>
      <c r="AA296" s="175"/>
      <c r="AB296" s="143"/>
    </row>
    <row r="297" outlineLevel="1">
      <c r="A297" s="140" t="s">
        <v>3992</v>
      </c>
      <c r="B297" s="172" t="str">
        <f>IF(ISBLANK(A297), "", IFERROR(VLOOKUP(A297, STOCKS!A:W, 2, FALSE), ""))</f>
        <v>國喬</v>
      </c>
      <c r="C297" s="172" t="str">
        <f>IF(ISBLANK(A297), "", IFERROR(VLOOKUP(A297, STOCKS!A:W, 3, FALSE), ""))</f>
        <v>塑膠工業</v>
      </c>
      <c r="D297" s="172" t="str">
        <f>IF(ISBLANK(A297), "", IFERROR(VLOOKUP(A297, category!A:C, 3, FALSE), ""))</f>
        <v>石油</v>
      </c>
      <c r="E297" s="172">
        <f>IF(ISBLANK(A297), "", IFERROR(VLOOKUP(A297, STOCKS!A:W, 4, FALSE), ""))</f>
        <v>13.3</v>
      </c>
      <c r="F297" s="172">
        <f>IF(ISBLANK(A297), "", IFERROR(VLOOKUP(A297, STOCKS!A:W, 5, FALSE), ""))</f>
        <v>-0.8</v>
      </c>
      <c r="G297" s="172">
        <f>IF(ISBLANK(A297), "", IFERROR(VLOOKUP(A297, STOCKS!A:W, 6, FALSE), ""))</f>
        <v>-5.67</v>
      </c>
      <c r="H297" s="172" t="str">
        <f>IF(ISBLANK(A297), "", IFERROR(VLOOKUP(A297, STOCKS!A:W, 7, FALSE), ""))</f>
        <v>'+----</v>
      </c>
      <c r="I297" s="172">
        <f>IF(ISBLANK(A297), "", IFERROR(VLOOKUP(A297, STOCKS!A:W, 8, FALSE), ""))</f>
        <v>-0.78</v>
      </c>
      <c r="J297" s="172">
        <f>IF(ISBLANK(A297), "", IFERROR(VLOOKUP(A297, STOCKS!A:W, 9, FALSE), ""))</f>
        <v>1</v>
      </c>
      <c r="K297" s="172">
        <f>IF(ISBLANK(A297), "", IFERROR(VLOOKUP(A297, STOCKS!A:W, 10, FALSE), ""))</f>
        <v>15099</v>
      </c>
      <c r="L297" s="172">
        <f>IF(ISBLANK(A297), "", IFERROR(VLOOKUP(A297, STOCKS!A:W, 11, FALSE), ""))</f>
        <v>1.36</v>
      </c>
      <c r="M297" s="172">
        <f>IF(ISBLANK(A297), "", IFERROR(VLOOKUP(A297, STOCKS!A:W, 12, FALSE), ""))</f>
        <v>14.16</v>
      </c>
      <c r="N297" s="172">
        <f>IF(ISBLANK(A297), "", IFERROR(VLOOKUP(A297, STOCKS!A:W, 13, FALSE), ""))</f>
        <v>13.61</v>
      </c>
      <c r="O297" s="172">
        <f>IF(ISBLANK(A297), "", IFERROR(VLOOKUP(A297, STOCKS!A:W, 14, FALSE), ""))</f>
        <v>13.67</v>
      </c>
      <c r="P297" s="172">
        <f>IF(ISBLANK(A297), "", IFERROR(VLOOKUP(A297, STOCKS!A:W, 15, FALSE), ""))</f>
        <v>-5880</v>
      </c>
      <c r="Q297" s="172" t="str">
        <f>IF(ISBLANK(A297), "", IFERROR(VLOOKUP(A297, STOCKS!A:W, 16, FALSE), ""))</f>
        <v>'+----</v>
      </c>
      <c r="R297" s="172">
        <f>IF(ISBLANK(A297), "", IFERROR(VLOOKUP(A297, STOCKS!A:W, 17, FALSE), ""))</f>
        <v>0</v>
      </c>
      <c r="S297" s="172">
        <f>IF(ISBLANK(A297), "", IFERROR(VLOOKUP(A297, STOCKS!A:W, 18, FALSE), ""))</f>
        <v>-284</v>
      </c>
      <c r="T297" s="172">
        <f>IF(ISBLANK(A297), "", IFERROR(VLOOKUP(A297, STOCKS!A:W, 19, FALSE), ""))</f>
        <v>3048</v>
      </c>
      <c r="U297" s="172">
        <f>IF(ISBLANK(A297), "", IFERROR(VLOOKUP(A297, STOCKS!A:W, 20, FALSE), ""))</f>
        <v>20.19</v>
      </c>
      <c r="V297" s="173">
        <f>IF(ISBLANK(A297), "", IFERROR(VLOOKUP(A297, STOCKS!A:W, 21, FALSE), ""))</f>
        <v>46132</v>
      </c>
      <c r="W297" s="174"/>
      <c r="X297" s="175"/>
      <c r="Y297" s="175"/>
      <c r="Z297" s="175"/>
      <c r="AA297" s="175"/>
      <c r="AB297" s="143"/>
    </row>
    <row r="298" outlineLevel="1">
      <c r="A298" s="140" t="s">
        <v>3308</v>
      </c>
      <c r="B298" s="172" t="str">
        <f>IF(ISBLANK(A298), "", IFERROR(VLOOKUP(A298, STOCKS!A:W, 2, FALSE), ""))</f>
        <v>亞聚</v>
      </c>
      <c r="C298" s="172" t="str">
        <f>IF(ISBLANK(A298), "", IFERROR(VLOOKUP(A298, STOCKS!A:W, 3, FALSE), ""))</f>
        <v>塑膠工業</v>
      </c>
      <c r="D298" s="172" t="str">
        <f>IF(ISBLANK(A298), "", IFERROR(VLOOKUP(A298, category!A:C, 3, FALSE), ""))</f>
        <v>石油</v>
      </c>
      <c r="E298" s="172">
        <f>IF(ISBLANK(A298), "", IFERROR(VLOOKUP(A298, STOCKS!A:W, 4, FALSE), ""))</f>
        <v>15.45</v>
      </c>
      <c r="F298" s="172">
        <f>IF(ISBLANK(A298), "", IFERROR(VLOOKUP(A298, STOCKS!A:W, 5, FALSE), ""))</f>
        <v>0.2</v>
      </c>
      <c r="G298" s="172">
        <f>IF(ISBLANK(A298), "", IFERROR(VLOOKUP(A298, STOCKS!A:W, 6, FALSE), ""))</f>
        <v>1.31</v>
      </c>
      <c r="H298" s="172" t="str">
        <f>IF(ISBLANK(A298), "", IFERROR(VLOOKUP(A298, STOCKS!A:W, 7, FALSE), ""))</f>
        <v>'----+</v>
      </c>
      <c r="I298" s="172">
        <f>IF(ISBLANK(A298), "", IFERROR(VLOOKUP(A298, STOCKS!A:W, 8, FALSE), ""))</f>
        <v>-10.76</v>
      </c>
      <c r="J298" s="172">
        <f>IF(ISBLANK(A298), "", IFERROR(VLOOKUP(A298, STOCKS!A:W, 9, FALSE), ""))</f>
        <v>3</v>
      </c>
      <c r="K298" s="172">
        <f>IF(ISBLANK(A298), "", IFERROR(VLOOKUP(A298, STOCKS!A:W, 10, FALSE), ""))</f>
        <v>4464</v>
      </c>
      <c r="L298" s="172">
        <f>IF(ISBLANK(A298), "", IFERROR(VLOOKUP(A298, STOCKS!A:W, 11, FALSE), ""))</f>
        <v>0.75</v>
      </c>
      <c r="M298" s="172">
        <f>IF(ISBLANK(A298), "", IFERROR(VLOOKUP(A298, STOCKS!A:W, 12, FALSE), ""))</f>
        <v>15.86</v>
      </c>
      <c r="N298" s="172">
        <f>IF(ISBLANK(A298), "", IFERROR(VLOOKUP(A298, STOCKS!A:W, 13, FALSE), ""))</f>
        <v>16.53</v>
      </c>
      <c r="O298" s="172">
        <f>IF(ISBLANK(A298), "", IFERROR(VLOOKUP(A298, STOCKS!A:W, 14, FALSE), ""))</f>
        <v>17.21</v>
      </c>
      <c r="P298" s="172">
        <f>IF(ISBLANK(A298), "", IFERROR(VLOOKUP(A298, STOCKS!A:W, 15, FALSE), ""))</f>
        <v>978</v>
      </c>
      <c r="Q298" s="172" t="str">
        <f>IF(ISBLANK(A298), "", IFERROR(VLOOKUP(A298, STOCKS!A:W, 16, FALSE), ""))</f>
        <v>'-+-++</v>
      </c>
      <c r="R298" s="172">
        <f>IF(ISBLANK(A298), "", IFERROR(VLOOKUP(A298, STOCKS!A:W, 17, FALSE), ""))</f>
        <v>0</v>
      </c>
      <c r="S298" s="172">
        <f>IF(ISBLANK(A298), "", IFERROR(VLOOKUP(A298, STOCKS!A:W, 18, FALSE), ""))</f>
        <v>-30</v>
      </c>
      <c r="T298" s="172">
        <f>IF(ISBLANK(A298), "", IFERROR(VLOOKUP(A298, STOCKS!A:W, 19, FALSE), ""))</f>
        <v>1339</v>
      </c>
      <c r="U298" s="172">
        <f>IF(ISBLANK(A298), "", IFERROR(VLOOKUP(A298, STOCKS!A:W, 20, FALSE), ""))</f>
        <v>30</v>
      </c>
      <c r="V298" s="173">
        <f>IF(ISBLANK(A298), "", IFERROR(VLOOKUP(A298, STOCKS!A:W, 21, FALSE), ""))</f>
        <v>46132</v>
      </c>
      <c r="W298" s="174"/>
      <c r="X298" s="175"/>
      <c r="Y298" s="175"/>
      <c r="Z298" s="175"/>
      <c r="AA298" s="175"/>
      <c r="AB298" s="143"/>
    </row>
    <row r="299">
      <c r="A299" s="140"/>
      <c r="B299" s="172"/>
      <c r="C299" s="172"/>
      <c r="D299" s="172"/>
      <c r="E299" s="172"/>
      <c r="F299" s="172"/>
      <c r="G299" s="172"/>
      <c r="H299" s="172"/>
      <c r="I299" s="172"/>
      <c r="J299" s="172"/>
      <c r="K299" s="172"/>
      <c r="L299" s="172"/>
      <c r="M299" s="172"/>
      <c r="N299" s="172"/>
      <c r="O299" s="172"/>
      <c r="P299" s="172"/>
      <c r="Q299" s="172"/>
      <c r="R299" s="172"/>
      <c r="S299" s="172"/>
      <c r="T299" s="172"/>
      <c r="U299" s="172"/>
      <c r="V299" s="173"/>
      <c r="W299" s="174"/>
      <c r="X299" s="175"/>
      <c r="Y299" s="175"/>
      <c r="Z299" s="175"/>
      <c r="AA299" s="175"/>
      <c r="AB299" s="143"/>
    </row>
    <row r="300">
      <c r="A300" s="140"/>
      <c r="B300" s="172"/>
      <c r="C300" s="172"/>
      <c r="D300" s="172"/>
      <c r="E300" s="172"/>
      <c r="F300" s="172"/>
      <c r="G300" s="172"/>
      <c r="H300" s="172"/>
      <c r="I300" s="172"/>
      <c r="J300" s="172"/>
      <c r="K300" s="172"/>
      <c r="L300" s="172"/>
      <c r="M300" s="172"/>
      <c r="N300" s="172"/>
      <c r="O300" s="172"/>
      <c r="P300" s="172"/>
      <c r="Q300" s="172"/>
      <c r="R300" s="172"/>
      <c r="S300" s="172"/>
      <c r="T300" s="172"/>
      <c r="U300" s="172"/>
      <c r="V300" s="173"/>
      <c r="W300" s="174"/>
      <c r="X300" s="175"/>
      <c r="Y300" s="175"/>
      <c r="Z300" s="175"/>
      <c r="AA300" s="175"/>
      <c r="AB300" s="143"/>
    </row>
    <row r="301">
      <c r="A301" s="140"/>
      <c r="B301" s="172"/>
      <c r="C301" s="172"/>
      <c r="D301" s="172"/>
      <c r="E301" s="172"/>
      <c r="F301" s="172"/>
      <c r="G301" s="172"/>
      <c r="H301" s="172"/>
      <c r="I301" s="172"/>
      <c r="J301" s="172"/>
      <c r="K301" s="172"/>
      <c r="L301" s="172"/>
      <c r="M301" s="172"/>
      <c r="N301" s="172"/>
      <c r="O301" s="172"/>
      <c r="P301" s="172"/>
      <c r="Q301" s="172"/>
      <c r="R301" s="172"/>
      <c r="S301" s="172"/>
      <c r="T301" s="172"/>
      <c r="U301" s="172"/>
      <c r="V301" s="173"/>
      <c r="W301" s="174"/>
      <c r="X301" s="175"/>
      <c r="Y301" s="175"/>
      <c r="Z301" s="175"/>
      <c r="AA301" s="175"/>
      <c r="AB301" s="143"/>
    </row>
    <row r="302">
      <c r="A302" s="140"/>
      <c r="B302" s="172"/>
      <c r="C302" s="172"/>
      <c r="D302" s="172"/>
      <c r="E302" s="172"/>
      <c r="F302" s="172"/>
      <c r="G302" s="172"/>
      <c r="H302" s="172"/>
      <c r="I302" s="172"/>
      <c r="J302" s="172"/>
      <c r="K302" s="172"/>
      <c r="L302" s="172"/>
      <c r="M302" s="172"/>
      <c r="N302" s="172"/>
      <c r="O302" s="172"/>
      <c r="P302" s="172"/>
      <c r="Q302" s="172"/>
      <c r="R302" s="172"/>
      <c r="S302" s="172"/>
      <c r="T302" s="172"/>
      <c r="U302" s="172"/>
      <c r="V302" s="173"/>
      <c r="W302" s="174"/>
      <c r="X302" s="175"/>
      <c r="Y302" s="175"/>
      <c r="Z302" s="175"/>
      <c r="AA302" s="175"/>
      <c r="AB302" s="143"/>
    </row>
    <row r="303">
      <c r="A303" s="140"/>
      <c r="B303" s="172"/>
      <c r="C303" s="172"/>
      <c r="D303" s="172"/>
      <c r="E303" s="172"/>
      <c r="F303" s="172"/>
      <c r="G303" s="172"/>
      <c r="H303" s="172"/>
      <c r="I303" s="172"/>
      <c r="J303" s="172"/>
      <c r="K303" s="172"/>
      <c r="L303" s="172"/>
      <c r="M303" s="172"/>
      <c r="N303" s="172"/>
      <c r="O303" s="172"/>
      <c r="P303" s="172"/>
      <c r="Q303" s="172"/>
      <c r="R303" s="172"/>
      <c r="S303" s="172"/>
      <c r="T303" s="172"/>
      <c r="U303" s="172"/>
      <c r="V303" s="173"/>
      <c r="W303" s="174"/>
      <c r="X303" s="175"/>
      <c r="Y303" s="175"/>
      <c r="Z303" s="175"/>
      <c r="AA303" s="175"/>
      <c r="AB303" s="143"/>
    </row>
    <row r="304">
      <c r="A304" s="140"/>
      <c r="B304" s="172"/>
      <c r="C304" s="172"/>
      <c r="D304" s="172"/>
      <c r="E304" s="172"/>
      <c r="F304" s="172"/>
      <c r="G304" s="172"/>
      <c r="H304" s="172"/>
      <c r="I304" s="172"/>
      <c r="J304" s="172"/>
      <c r="K304" s="172"/>
      <c r="L304" s="172"/>
      <c r="M304" s="172"/>
      <c r="N304" s="172"/>
      <c r="O304" s="172"/>
      <c r="P304" s="172"/>
      <c r="Q304" s="172"/>
      <c r="R304" s="172"/>
      <c r="S304" s="172"/>
      <c r="T304" s="172"/>
      <c r="U304" s="172"/>
      <c r="V304" s="173"/>
      <c r="W304" s="174"/>
      <c r="X304" s="175"/>
      <c r="Y304" s="175"/>
      <c r="Z304" s="175"/>
      <c r="AA304" s="175"/>
      <c r="AB304" s="143"/>
    </row>
    <row r="305">
      <c r="A305" s="140"/>
      <c r="B305" s="172"/>
      <c r="C305" s="172"/>
      <c r="D305" s="172"/>
      <c r="E305" s="172"/>
      <c r="F305" s="172"/>
      <c r="G305" s="172"/>
      <c r="H305" s="172"/>
      <c r="I305" s="172"/>
      <c r="J305" s="172"/>
      <c r="K305" s="172"/>
      <c r="L305" s="172"/>
      <c r="M305" s="172"/>
      <c r="N305" s="172"/>
      <c r="O305" s="172"/>
      <c r="P305" s="172"/>
      <c r="Q305" s="172"/>
      <c r="R305" s="172"/>
      <c r="S305" s="172"/>
      <c r="T305" s="172"/>
      <c r="U305" s="172"/>
      <c r="V305" s="173"/>
      <c r="W305" s="174"/>
      <c r="X305" s="175"/>
      <c r="Y305" s="175"/>
      <c r="Z305" s="175"/>
      <c r="AA305" s="175"/>
      <c r="AB305" s="143"/>
    </row>
    <row r="306">
      <c r="A306" s="140"/>
      <c r="B306" s="172"/>
      <c r="C306" s="172"/>
      <c r="D306" s="172"/>
      <c r="E306" s="172"/>
      <c r="F306" s="172"/>
      <c r="G306" s="172"/>
      <c r="H306" s="172"/>
      <c r="I306" s="172"/>
      <c r="J306" s="172"/>
      <c r="K306" s="172"/>
      <c r="L306" s="172"/>
      <c r="M306" s="172"/>
      <c r="N306" s="172"/>
      <c r="O306" s="172"/>
      <c r="P306" s="172"/>
      <c r="Q306" s="172"/>
      <c r="R306" s="172"/>
      <c r="S306" s="172"/>
      <c r="T306" s="172"/>
      <c r="U306" s="172"/>
      <c r="V306" s="173"/>
      <c r="W306" s="174"/>
      <c r="X306" s="175"/>
      <c r="Y306" s="175"/>
      <c r="Z306" s="175"/>
      <c r="AA306" s="175"/>
      <c r="AB306" s="143"/>
    </row>
    <row r="307">
      <c r="A307" s="140"/>
      <c r="B307" s="172"/>
      <c r="C307" s="172"/>
      <c r="D307" s="172"/>
      <c r="E307" s="172"/>
      <c r="F307" s="172"/>
      <c r="G307" s="172"/>
      <c r="H307" s="172"/>
      <c r="I307" s="172"/>
      <c r="J307" s="172"/>
      <c r="K307" s="172"/>
      <c r="L307" s="172"/>
      <c r="M307" s="172"/>
      <c r="N307" s="172"/>
      <c r="O307" s="172"/>
      <c r="P307" s="172"/>
      <c r="Q307" s="172"/>
      <c r="R307" s="172"/>
      <c r="S307" s="172"/>
      <c r="T307" s="172"/>
      <c r="U307" s="172"/>
      <c r="V307" s="173"/>
      <c r="W307" s="174"/>
      <c r="X307" s="175"/>
      <c r="Y307" s="175"/>
      <c r="Z307" s="175"/>
      <c r="AA307" s="175"/>
      <c r="AB307" s="143"/>
    </row>
    <row r="308">
      <c r="A308" s="140"/>
      <c r="B308" s="172"/>
      <c r="C308" s="172"/>
      <c r="D308" s="172"/>
      <c r="E308" s="172"/>
      <c r="F308" s="172"/>
      <c r="G308" s="172"/>
      <c r="H308" s="172"/>
      <c r="I308" s="172"/>
      <c r="J308" s="172"/>
      <c r="K308" s="172"/>
      <c r="L308" s="172"/>
      <c r="M308" s="172"/>
      <c r="N308" s="172"/>
      <c r="O308" s="172"/>
      <c r="P308" s="172"/>
      <c r="Q308" s="172"/>
      <c r="R308" s="172"/>
      <c r="S308" s="172"/>
      <c r="T308" s="172"/>
      <c r="U308" s="172"/>
      <c r="V308" s="173"/>
      <c r="W308" s="174"/>
      <c r="X308" s="175"/>
      <c r="Y308" s="175"/>
      <c r="Z308" s="175"/>
      <c r="AA308" s="175"/>
      <c r="AB308" s="143"/>
    </row>
    <row r="309">
      <c r="A309" s="140"/>
      <c r="B309" s="172"/>
      <c r="C309" s="172"/>
      <c r="D309" s="172"/>
      <c r="E309" s="172"/>
      <c r="F309" s="172"/>
      <c r="G309" s="172"/>
      <c r="H309" s="172"/>
      <c r="I309" s="172"/>
      <c r="J309" s="172"/>
      <c r="K309" s="172"/>
      <c r="L309" s="172"/>
      <c r="M309" s="172"/>
      <c r="N309" s="172"/>
      <c r="O309" s="172"/>
      <c r="P309" s="172"/>
      <c r="Q309" s="172"/>
      <c r="R309" s="172"/>
      <c r="S309" s="172"/>
      <c r="T309" s="172"/>
      <c r="U309" s="172"/>
      <c r="V309" s="173"/>
      <c r="W309" s="174"/>
      <c r="X309" s="175"/>
      <c r="Y309" s="175"/>
      <c r="Z309" s="175"/>
      <c r="AA309" s="175"/>
      <c r="AB309" s="143"/>
    </row>
    <row r="310">
      <c r="A310" s="140"/>
      <c r="B310" s="172"/>
      <c r="C310" s="172"/>
      <c r="D310" s="172"/>
      <c r="E310" s="172"/>
      <c r="F310" s="172"/>
      <c r="G310" s="172"/>
      <c r="H310" s="172"/>
      <c r="I310" s="172"/>
      <c r="J310" s="172"/>
      <c r="K310" s="172"/>
      <c r="L310" s="172"/>
      <c r="M310" s="172"/>
      <c r="N310" s="172"/>
      <c r="O310" s="172"/>
      <c r="P310" s="172"/>
      <c r="Q310" s="172"/>
      <c r="R310" s="172"/>
      <c r="S310" s="172"/>
      <c r="T310" s="172"/>
      <c r="U310" s="172"/>
      <c r="V310" s="173"/>
      <c r="W310" s="174"/>
      <c r="X310" s="175"/>
      <c r="Y310" s="175"/>
      <c r="Z310" s="175"/>
      <c r="AA310" s="175"/>
      <c r="AB310" s="143"/>
    </row>
    <row r="311">
      <c r="A311" s="140"/>
      <c r="B311" s="172"/>
      <c r="C311" s="172"/>
      <c r="D311" s="172"/>
      <c r="E311" s="172"/>
      <c r="F311" s="172"/>
      <c r="G311" s="172"/>
      <c r="H311" s="172"/>
      <c r="I311" s="172"/>
      <c r="J311" s="172"/>
      <c r="K311" s="172"/>
      <c r="L311" s="172"/>
      <c r="M311" s="172"/>
      <c r="N311" s="172"/>
      <c r="O311" s="172"/>
      <c r="P311" s="172"/>
      <c r="Q311" s="172"/>
      <c r="R311" s="172"/>
      <c r="S311" s="172"/>
      <c r="T311" s="172"/>
      <c r="U311" s="172"/>
      <c r="V311" s="173"/>
      <c r="W311" s="174"/>
      <c r="X311" s="175"/>
      <c r="Y311" s="175"/>
      <c r="Z311" s="175"/>
      <c r="AA311" s="175"/>
      <c r="AB311" s="143"/>
    </row>
    <row r="312">
      <c r="A312" s="140"/>
      <c r="B312" s="172"/>
      <c r="C312" s="172"/>
      <c r="D312" s="172"/>
      <c r="E312" s="172"/>
      <c r="F312" s="172"/>
      <c r="G312" s="172"/>
      <c r="H312" s="172"/>
      <c r="I312" s="172"/>
      <c r="J312" s="172"/>
      <c r="K312" s="172"/>
      <c r="L312" s="172"/>
      <c r="M312" s="172"/>
      <c r="N312" s="172"/>
      <c r="O312" s="172"/>
      <c r="P312" s="172"/>
      <c r="Q312" s="172"/>
      <c r="R312" s="172"/>
      <c r="S312" s="172"/>
      <c r="T312" s="172"/>
      <c r="U312" s="172"/>
      <c r="V312" s="173"/>
      <c r="W312" s="174"/>
      <c r="X312" s="175"/>
      <c r="Y312" s="175"/>
      <c r="Z312" s="175"/>
      <c r="AA312" s="175"/>
      <c r="AB312" s="143"/>
    </row>
    <row r="313">
      <c r="A313" s="140"/>
      <c r="B313" s="172"/>
      <c r="C313" s="172"/>
      <c r="D313" s="172"/>
      <c r="E313" s="172"/>
      <c r="F313" s="172"/>
      <c r="G313" s="172"/>
      <c r="H313" s="172"/>
      <c r="I313" s="172"/>
      <c r="J313" s="172"/>
      <c r="K313" s="172"/>
      <c r="L313" s="172"/>
      <c r="M313" s="172"/>
      <c r="N313" s="172"/>
      <c r="O313" s="172"/>
      <c r="P313" s="172"/>
      <c r="Q313" s="172"/>
      <c r="R313" s="172"/>
      <c r="S313" s="172"/>
      <c r="T313" s="172"/>
      <c r="U313" s="172"/>
      <c r="V313" s="173"/>
      <c r="W313" s="174"/>
      <c r="X313" s="175"/>
      <c r="Y313" s="175"/>
      <c r="Z313" s="175"/>
      <c r="AA313" s="175"/>
      <c r="AB313" s="143"/>
    </row>
    <row r="314">
      <c r="A314" s="140"/>
      <c r="B314" s="172"/>
      <c r="C314" s="172"/>
      <c r="D314" s="172"/>
      <c r="E314" s="172"/>
      <c r="F314" s="172"/>
      <c r="G314" s="172"/>
      <c r="H314" s="172"/>
      <c r="I314" s="172"/>
      <c r="J314" s="172"/>
      <c r="K314" s="172"/>
      <c r="L314" s="172"/>
      <c r="M314" s="172"/>
      <c r="N314" s="172"/>
      <c r="O314" s="172"/>
      <c r="P314" s="172"/>
      <c r="Q314" s="172"/>
      <c r="R314" s="172"/>
      <c r="S314" s="172"/>
      <c r="T314" s="172"/>
      <c r="U314" s="172"/>
      <c r="V314" s="173"/>
      <c r="W314" s="174"/>
      <c r="X314" s="175"/>
      <c r="Y314" s="175"/>
      <c r="Z314" s="175"/>
      <c r="AA314" s="175"/>
      <c r="AB314" s="143"/>
    </row>
    <row r="315">
      <c r="A315" s="140"/>
      <c r="B315" s="172"/>
      <c r="C315" s="172"/>
      <c r="D315" s="172"/>
      <c r="E315" s="172"/>
      <c r="F315" s="172"/>
      <c r="G315" s="172"/>
      <c r="H315" s="172"/>
      <c r="I315" s="172"/>
      <c r="J315" s="172"/>
      <c r="K315" s="172"/>
      <c r="L315" s="172"/>
      <c r="M315" s="172"/>
      <c r="N315" s="172"/>
      <c r="O315" s="172"/>
      <c r="P315" s="172"/>
      <c r="Q315" s="172"/>
      <c r="R315" s="172"/>
      <c r="S315" s="172"/>
      <c r="T315" s="172"/>
      <c r="U315" s="172"/>
      <c r="V315" s="173"/>
      <c r="W315" s="174"/>
      <c r="X315" s="175"/>
      <c r="Y315" s="175"/>
      <c r="Z315" s="175"/>
      <c r="AA315" s="175"/>
      <c r="AB315" s="143"/>
    </row>
    <row r="316">
      <c r="A316" s="140"/>
      <c r="B316" s="172"/>
      <c r="C316" s="172"/>
      <c r="D316" s="172"/>
      <c r="E316" s="172"/>
      <c r="F316" s="172"/>
      <c r="G316" s="172"/>
      <c r="H316" s="172"/>
      <c r="I316" s="172"/>
      <c r="J316" s="172"/>
      <c r="K316" s="172"/>
      <c r="L316" s="172"/>
      <c r="M316" s="172"/>
      <c r="N316" s="172"/>
      <c r="O316" s="172"/>
      <c r="P316" s="172"/>
      <c r="Q316" s="172"/>
      <c r="R316" s="172"/>
      <c r="S316" s="172"/>
      <c r="T316" s="172"/>
      <c r="U316" s="172"/>
      <c r="V316" s="173"/>
      <c r="W316" s="174"/>
      <c r="X316" s="175"/>
      <c r="Y316" s="175"/>
      <c r="Z316" s="175"/>
      <c r="AA316" s="175"/>
      <c r="AB316" s="143"/>
    </row>
    <row r="317">
      <c r="A317" s="140"/>
      <c r="B317" s="172"/>
      <c r="C317" s="172"/>
      <c r="D317" s="172"/>
      <c r="E317" s="172"/>
      <c r="F317" s="172"/>
      <c r="G317" s="172"/>
      <c r="H317" s="172"/>
      <c r="I317" s="172"/>
      <c r="J317" s="172"/>
      <c r="K317" s="172"/>
      <c r="L317" s="172"/>
      <c r="M317" s="172"/>
      <c r="N317" s="172"/>
      <c r="O317" s="172"/>
      <c r="P317" s="172"/>
      <c r="Q317" s="172"/>
      <c r="R317" s="172"/>
      <c r="S317" s="172"/>
      <c r="T317" s="172"/>
      <c r="U317" s="172"/>
      <c r="V317" s="173"/>
      <c r="W317" s="174"/>
      <c r="X317" s="175"/>
      <c r="Y317" s="175"/>
      <c r="Z317" s="175"/>
      <c r="AA317" s="175"/>
      <c r="AB317" s="143"/>
    </row>
    <row r="318">
      <c r="A318" s="140"/>
      <c r="B318" s="172"/>
      <c r="C318" s="172"/>
      <c r="D318" s="172"/>
      <c r="E318" s="172"/>
      <c r="F318" s="172"/>
      <c r="G318" s="172"/>
      <c r="H318" s="172"/>
      <c r="I318" s="172"/>
      <c r="J318" s="172"/>
      <c r="K318" s="172"/>
      <c r="L318" s="172"/>
      <c r="M318" s="172"/>
      <c r="N318" s="172"/>
      <c r="O318" s="172"/>
      <c r="P318" s="172"/>
      <c r="Q318" s="172"/>
      <c r="R318" s="172"/>
      <c r="S318" s="172"/>
      <c r="T318" s="172"/>
      <c r="U318" s="172"/>
      <c r="V318" s="173"/>
      <c r="W318" s="174"/>
      <c r="X318" s="175"/>
      <c r="Y318" s="175"/>
      <c r="Z318" s="175"/>
      <c r="AA318" s="175"/>
      <c r="AB318" s="143"/>
    </row>
    <row r="319">
      <c r="A319" s="140"/>
      <c r="B319" s="172"/>
      <c r="C319" s="172"/>
      <c r="D319" s="172"/>
      <c r="E319" s="172"/>
      <c r="F319" s="172"/>
      <c r="G319" s="172"/>
      <c r="H319" s="172"/>
      <c r="I319" s="172"/>
      <c r="J319" s="172"/>
      <c r="K319" s="172"/>
      <c r="L319" s="172"/>
      <c r="M319" s="172"/>
      <c r="N319" s="172"/>
      <c r="O319" s="172"/>
      <c r="P319" s="172"/>
      <c r="Q319" s="172"/>
      <c r="R319" s="172"/>
      <c r="S319" s="172"/>
      <c r="T319" s="172"/>
      <c r="U319" s="172"/>
      <c r="V319" s="173"/>
      <c r="W319" s="174"/>
      <c r="X319" s="175"/>
      <c r="Y319" s="175"/>
      <c r="Z319" s="175"/>
      <c r="AA319" s="175"/>
      <c r="AB319" s="143"/>
    </row>
    <row r="320">
      <c r="A320" s="140"/>
      <c r="B320" s="172"/>
      <c r="C320" s="172"/>
      <c r="D320" s="172"/>
      <c r="E320" s="172"/>
      <c r="F320" s="172"/>
      <c r="G320" s="172"/>
      <c r="H320" s="172"/>
      <c r="I320" s="172"/>
      <c r="J320" s="172"/>
      <c r="K320" s="172"/>
      <c r="L320" s="172"/>
      <c r="M320" s="172"/>
      <c r="N320" s="172"/>
      <c r="O320" s="172"/>
      <c r="P320" s="172"/>
      <c r="Q320" s="172"/>
      <c r="R320" s="172"/>
      <c r="S320" s="172"/>
      <c r="T320" s="172"/>
      <c r="U320" s="172"/>
      <c r="V320" s="173"/>
      <c r="W320" s="174"/>
      <c r="X320" s="175"/>
      <c r="Y320" s="175"/>
      <c r="Z320" s="175"/>
      <c r="AA320" s="175"/>
      <c r="AB320" s="143"/>
    </row>
    <row r="321">
      <c r="A321" s="140"/>
      <c r="B321" s="172"/>
      <c r="C321" s="172"/>
      <c r="D321" s="172"/>
      <c r="E321" s="172"/>
      <c r="F321" s="172"/>
      <c r="G321" s="172"/>
      <c r="H321" s="172"/>
      <c r="I321" s="172"/>
      <c r="J321" s="172"/>
      <c r="K321" s="172"/>
      <c r="L321" s="172"/>
      <c r="M321" s="172"/>
      <c r="N321" s="172"/>
      <c r="O321" s="172"/>
      <c r="P321" s="172"/>
      <c r="Q321" s="172"/>
      <c r="R321" s="172"/>
      <c r="S321" s="172"/>
      <c r="T321" s="172"/>
      <c r="U321" s="172"/>
      <c r="V321" s="173"/>
      <c r="W321" s="174"/>
      <c r="X321" s="175"/>
      <c r="Y321" s="175"/>
      <c r="Z321" s="175"/>
      <c r="AA321" s="175"/>
      <c r="AB321" s="143"/>
    </row>
    <row r="322">
      <c r="A322" s="140"/>
      <c r="B322" s="172"/>
      <c r="C322" s="172"/>
      <c r="D322" s="172"/>
      <c r="E322" s="172"/>
      <c r="F322" s="172"/>
      <c r="G322" s="172"/>
      <c r="H322" s="172"/>
      <c r="I322" s="172"/>
      <c r="J322" s="172"/>
      <c r="K322" s="172"/>
      <c r="L322" s="172"/>
      <c r="M322" s="172"/>
      <c r="N322" s="172"/>
      <c r="O322" s="172"/>
      <c r="P322" s="172"/>
      <c r="Q322" s="172"/>
      <c r="R322" s="172"/>
      <c r="S322" s="172"/>
      <c r="T322" s="172"/>
      <c r="U322" s="172"/>
      <c r="V322" s="173"/>
      <c r="W322" s="174"/>
      <c r="X322" s="175"/>
      <c r="Y322" s="175"/>
      <c r="Z322" s="175"/>
      <c r="AA322" s="175"/>
      <c r="AB322" s="143"/>
    </row>
    <row r="323">
      <c r="A323" s="140"/>
      <c r="B323" s="172"/>
      <c r="C323" s="172"/>
      <c r="D323" s="172"/>
      <c r="E323" s="172"/>
      <c r="F323" s="172"/>
      <c r="G323" s="172"/>
      <c r="H323" s="172"/>
      <c r="I323" s="172"/>
      <c r="J323" s="172"/>
      <c r="K323" s="172"/>
      <c r="L323" s="172"/>
      <c r="M323" s="172"/>
      <c r="N323" s="172"/>
      <c r="O323" s="172"/>
      <c r="P323" s="172"/>
      <c r="Q323" s="172"/>
      <c r="R323" s="172"/>
      <c r="S323" s="172"/>
      <c r="T323" s="172"/>
      <c r="U323" s="172"/>
      <c r="V323" s="173"/>
      <c r="W323" s="174"/>
      <c r="X323" s="175"/>
      <c r="Y323" s="175"/>
      <c r="Z323" s="175"/>
      <c r="AA323" s="175"/>
      <c r="AB323" s="143"/>
    </row>
    <row r="324">
      <c r="A324" s="140"/>
      <c r="B324" s="172"/>
      <c r="C324" s="172"/>
      <c r="D324" s="172"/>
      <c r="E324" s="172"/>
      <c r="F324" s="172"/>
      <c r="G324" s="172"/>
      <c r="H324" s="172"/>
      <c r="I324" s="172"/>
      <c r="J324" s="172"/>
      <c r="K324" s="172"/>
      <c r="L324" s="172"/>
      <c r="M324" s="172"/>
      <c r="N324" s="172"/>
      <c r="O324" s="172"/>
      <c r="P324" s="172"/>
      <c r="Q324" s="172"/>
      <c r="R324" s="172"/>
      <c r="S324" s="172"/>
      <c r="T324" s="172"/>
      <c r="U324" s="172"/>
      <c r="V324" s="173"/>
      <c r="W324" s="174"/>
      <c r="X324" s="175"/>
      <c r="Y324" s="175"/>
      <c r="Z324" s="175"/>
      <c r="AA324" s="175"/>
      <c r="AB324" s="143"/>
    </row>
    <row r="325">
      <c r="A325" s="140"/>
      <c r="B325" s="172"/>
      <c r="C325" s="172"/>
      <c r="D325" s="172"/>
      <c r="E325" s="172"/>
      <c r="F325" s="172"/>
      <c r="G325" s="172"/>
      <c r="H325" s="172"/>
      <c r="I325" s="172"/>
      <c r="J325" s="172"/>
      <c r="K325" s="172"/>
      <c r="L325" s="172"/>
      <c r="M325" s="172"/>
      <c r="N325" s="172"/>
      <c r="O325" s="172"/>
      <c r="P325" s="172"/>
      <c r="Q325" s="172"/>
      <c r="R325" s="172"/>
      <c r="S325" s="172"/>
      <c r="T325" s="172"/>
      <c r="U325" s="172"/>
      <c r="V325" s="173"/>
      <c r="W325" s="174"/>
      <c r="X325" s="175"/>
      <c r="Y325" s="175"/>
      <c r="Z325" s="175"/>
      <c r="AA325" s="175"/>
      <c r="AB325" s="143"/>
    </row>
    <row r="326">
      <c r="A326" s="140"/>
      <c r="B326" s="172"/>
      <c r="C326" s="172"/>
      <c r="D326" s="172"/>
      <c r="E326" s="172"/>
      <c r="F326" s="172"/>
      <c r="G326" s="172"/>
      <c r="H326" s="172"/>
      <c r="I326" s="172"/>
      <c r="J326" s="172"/>
      <c r="K326" s="172"/>
      <c r="L326" s="172"/>
      <c r="M326" s="172"/>
      <c r="N326" s="172"/>
      <c r="O326" s="172"/>
      <c r="P326" s="172"/>
      <c r="Q326" s="172"/>
      <c r="R326" s="172"/>
      <c r="S326" s="172"/>
      <c r="T326" s="172"/>
      <c r="U326" s="172"/>
      <c r="V326" s="173"/>
      <c r="W326" s="174"/>
      <c r="X326" s="175"/>
      <c r="Y326" s="175"/>
      <c r="Z326" s="175"/>
      <c r="AA326" s="175"/>
      <c r="AB326" s="143"/>
    </row>
    <row r="327">
      <c r="A327" s="140"/>
      <c r="B327" s="172"/>
      <c r="C327" s="172"/>
      <c r="D327" s="172"/>
      <c r="E327" s="172"/>
      <c r="F327" s="172"/>
      <c r="G327" s="172"/>
      <c r="H327" s="172"/>
      <c r="I327" s="172"/>
      <c r="J327" s="172"/>
      <c r="K327" s="172"/>
      <c r="L327" s="172"/>
      <c r="M327" s="172"/>
      <c r="N327" s="172"/>
      <c r="O327" s="172"/>
      <c r="P327" s="172"/>
      <c r="Q327" s="172"/>
      <c r="R327" s="172"/>
      <c r="S327" s="172"/>
      <c r="T327" s="172"/>
      <c r="U327" s="172"/>
      <c r="V327" s="173"/>
      <c r="W327" s="174"/>
      <c r="X327" s="175"/>
      <c r="Y327" s="175"/>
      <c r="Z327" s="175"/>
      <c r="AA327" s="175"/>
      <c r="AB327" s="143"/>
    </row>
    <row r="328">
      <c r="A328" s="140"/>
      <c r="B328" s="172"/>
      <c r="C328" s="172"/>
      <c r="D328" s="172"/>
      <c r="E328" s="172"/>
      <c r="F328" s="172"/>
      <c r="G328" s="172"/>
      <c r="H328" s="172"/>
      <c r="I328" s="172"/>
      <c r="J328" s="172"/>
      <c r="K328" s="172"/>
      <c r="L328" s="172"/>
      <c r="M328" s="172"/>
      <c r="N328" s="172"/>
      <c r="O328" s="172"/>
      <c r="P328" s="172"/>
      <c r="Q328" s="172"/>
      <c r="R328" s="172"/>
      <c r="S328" s="172"/>
      <c r="T328" s="172"/>
      <c r="U328" s="172"/>
      <c r="V328" s="173"/>
      <c r="W328" s="174"/>
      <c r="X328" s="175"/>
      <c r="Y328" s="175"/>
      <c r="Z328" s="175"/>
      <c r="AA328" s="175"/>
      <c r="AB328" s="143"/>
    </row>
    <row r="329">
      <c r="A329" s="140"/>
      <c r="B329" s="172"/>
      <c r="C329" s="172"/>
      <c r="D329" s="172"/>
      <c r="E329" s="172"/>
      <c r="F329" s="172"/>
      <c r="G329" s="172"/>
      <c r="H329" s="172"/>
      <c r="I329" s="172"/>
      <c r="J329" s="172"/>
      <c r="K329" s="172"/>
      <c r="L329" s="172"/>
      <c r="M329" s="172"/>
      <c r="N329" s="172"/>
      <c r="O329" s="172"/>
      <c r="P329" s="172"/>
      <c r="Q329" s="172"/>
      <c r="R329" s="172"/>
      <c r="S329" s="172"/>
      <c r="T329" s="172"/>
      <c r="U329" s="172"/>
      <c r="V329" s="173"/>
      <c r="W329" s="174"/>
      <c r="X329" s="175"/>
      <c r="Y329" s="175"/>
      <c r="Z329" s="175"/>
      <c r="AA329" s="175"/>
      <c r="AB329" s="143"/>
    </row>
    <row r="330">
      <c r="A330" s="140"/>
      <c r="B330" s="172"/>
      <c r="C330" s="172"/>
      <c r="D330" s="172"/>
      <c r="E330" s="172"/>
      <c r="F330" s="172"/>
      <c r="G330" s="172"/>
      <c r="H330" s="172"/>
      <c r="I330" s="172"/>
      <c r="J330" s="172"/>
      <c r="K330" s="172"/>
      <c r="L330" s="172"/>
      <c r="M330" s="172"/>
      <c r="N330" s="172"/>
      <c r="O330" s="172"/>
      <c r="P330" s="172"/>
      <c r="Q330" s="172"/>
      <c r="R330" s="172"/>
      <c r="S330" s="172"/>
      <c r="T330" s="172"/>
      <c r="U330" s="172"/>
      <c r="V330" s="173"/>
      <c r="W330" s="174"/>
      <c r="X330" s="175"/>
      <c r="Y330" s="175"/>
      <c r="Z330" s="175"/>
      <c r="AA330" s="175"/>
      <c r="AB330" s="143"/>
    </row>
    <row r="331">
      <c r="A331" s="140"/>
      <c r="B331" s="172"/>
      <c r="C331" s="172"/>
      <c r="D331" s="172"/>
      <c r="E331" s="172"/>
      <c r="F331" s="172"/>
      <c r="G331" s="172"/>
      <c r="H331" s="172"/>
      <c r="I331" s="172"/>
      <c r="J331" s="172"/>
      <c r="K331" s="172"/>
      <c r="L331" s="172"/>
      <c r="M331" s="172"/>
      <c r="N331" s="172"/>
      <c r="O331" s="172"/>
      <c r="P331" s="172"/>
      <c r="Q331" s="172"/>
      <c r="R331" s="172"/>
      <c r="S331" s="172"/>
      <c r="T331" s="172"/>
      <c r="U331" s="172"/>
      <c r="V331" s="173"/>
      <c r="W331" s="174"/>
      <c r="X331" s="175"/>
      <c r="Y331" s="175"/>
      <c r="Z331" s="175"/>
      <c r="AA331" s="175"/>
      <c r="AB331" s="143"/>
    </row>
    <row r="332">
      <c r="A332" s="140"/>
      <c r="B332" s="172"/>
      <c r="C332" s="172"/>
      <c r="D332" s="172"/>
      <c r="E332" s="172"/>
      <c r="F332" s="172"/>
      <c r="G332" s="172"/>
      <c r="H332" s="172"/>
      <c r="I332" s="172"/>
      <c r="J332" s="172"/>
      <c r="K332" s="172"/>
      <c r="L332" s="172"/>
      <c r="M332" s="172"/>
      <c r="N332" s="172"/>
      <c r="O332" s="172"/>
      <c r="P332" s="172"/>
      <c r="Q332" s="172"/>
      <c r="R332" s="172"/>
      <c r="S332" s="172"/>
      <c r="T332" s="172"/>
      <c r="U332" s="172"/>
      <c r="V332" s="173"/>
      <c r="W332" s="174"/>
      <c r="X332" s="175"/>
      <c r="Y332" s="175"/>
      <c r="Z332" s="175"/>
      <c r="AA332" s="175"/>
      <c r="AB332" s="143"/>
    </row>
    <row r="333">
      <c r="A333" s="140"/>
      <c r="B333" s="172"/>
      <c r="C333" s="172"/>
      <c r="D333" s="172"/>
      <c r="E333" s="172"/>
      <c r="F333" s="172"/>
      <c r="G333" s="172"/>
      <c r="H333" s="172"/>
      <c r="I333" s="172"/>
      <c r="J333" s="172"/>
      <c r="K333" s="172"/>
      <c r="L333" s="172"/>
      <c r="M333" s="172"/>
      <c r="N333" s="172"/>
      <c r="O333" s="172"/>
      <c r="P333" s="172"/>
      <c r="Q333" s="172"/>
      <c r="R333" s="172"/>
      <c r="S333" s="172"/>
      <c r="T333" s="172"/>
      <c r="U333" s="172"/>
      <c r="V333" s="173"/>
      <c r="W333" s="174"/>
      <c r="X333" s="175"/>
      <c r="Y333" s="175"/>
      <c r="Z333" s="175"/>
      <c r="AA333" s="175"/>
      <c r="AB333" s="143"/>
    </row>
  </sheetData>
  <mergeCells count="21">
    <mergeCell ref="A4:AB4"/>
    <mergeCell ref="A17:AB17"/>
    <mergeCell ref="A37:AB37"/>
    <mergeCell ref="A58:AB58"/>
    <mergeCell ref="A68:AB68"/>
    <mergeCell ref="A86:AB86"/>
    <mergeCell ref="A102:AB102"/>
    <mergeCell ref="A213:AB213"/>
    <mergeCell ref="A239:AB239"/>
    <mergeCell ref="A245:AB245"/>
    <mergeCell ref="A259:AB259"/>
    <mergeCell ref="A273:AB273"/>
    <mergeCell ref="A277:AB277"/>
    <mergeCell ref="A293:AB293"/>
    <mergeCell ref="A112:AB112"/>
    <mergeCell ref="A133:AB133"/>
    <mergeCell ref="A147:AB147"/>
    <mergeCell ref="A161:AB161"/>
    <mergeCell ref="A174:AB174"/>
    <mergeCell ref="A179:AB179"/>
    <mergeCell ref="A199:AB199"/>
  </mergeCells>
  <conditionalFormatting sqref="Q5:Q16 Q18:Q36 Q38:Q57 Q59:Q67 Q69:Q85 Q87:Q101 Q103:Q111 Q113:Q132 Q134:Q146 Q148:Q160 Q162:Q173 Q175:Q178 Q180:Q198 Q200:Q212 Q214:Q238 Q240:Q244 Q246:Q258 Q260:Q272 Q274:Q276 Q278:Q292 Q294:Q333">
    <cfRule type="cellIs" dxfId="1" priority="1" operator="equal">
      <formula>"+-+++"</formula>
    </cfRule>
  </conditionalFormatting>
  <conditionalFormatting sqref="Q5:Q16 Q18:Q36 Q38:Q57 Q59:Q67 Q69:Q85 Q87:Q101 Q103:Q111 Q113:Q132 Q134:Q146 Q148:Q160 Q162:Q173 Q175:Q178 Q180:Q198 Q200:Q212 Q214:Q238 Q240:Q244 Q246:Q258 Q260:Q272 Q274:Q276 Q278:Q292 Q294:Q333">
    <cfRule type="cellIs" dxfId="1" priority="2" operator="equal">
      <formula>"-+-++"</formula>
    </cfRule>
  </conditionalFormatting>
  <conditionalFormatting sqref="Q5:Q16 Q18:Q36 Q38:Q57 Q59:Q67 Q69:Q85 Q87:Q101 Q103:Q111 Q113:Q132 Q134:Q146 Q148:Q160 Q162:Q173 Q175:Q178 Q180:Q198 Q200:Q212 Q214:Q238 Q240:Q244 Q246:Q258 Q260:Q272 Q274:Q276 Q278:Q292 Q294:Q333">
    <cfRule type="cellIs" dxfId="1" priority="3" operator="equal">
      <formula>"++-++"</formula>
    </cfRule>
  </conditionalFormatting>
  <conditionalFormatting sqref="Q5:Q16 Q18:Q36 Q38:Q57 Q59:Q67 Q69:Q85 Q87:Q101 Q103:Q111 Q113:Q132 Q134:Q146 Q148:Q160 Q162:Q173 Q175:Q178 Q180:Q198 Q200:Q212 Q214:Q238 Q240:Q244 Q246:Q258 Q260:Q272 Q274:Q276 Q278:Q292 Q294:Q333">
    <cfRule type="cellIs" dxfId="1" priority="4" operator="equal">
      <formula>"+--++"</formula>
    </cfRule>
  </conditionalFormatting>
  <conditionalFormatting sqref="Q5:Q16 Q18:Q36 Q38:Q57 Q59:Q67 Q69:Q85 Q87:Q101 Q103:Q111 Q113:Q132 Q134:Q146 Q148:Q160 Q162:Q173 Q175:Q178 Q180:Q198 Q200:Q212 Q214:Q238 Q240:Q244 Q246:Q258 Q260:Q272 Q274:Q276 Q278:Q292 Q294:Q333">
    <cfRule type="cellIs" dxfId="1" priority="5" operator="equal">
      <formula>"--+++"</formula>
    </cfRule>
  </conditionalFormatting>
  <conditionalFormatting sqref="Q5:Q16 Q18:Q36 Q38:Q57 Q59:Q67 Q69:Q85 Q87:Q101 Q103:Q111 Q113:Q132 Q134:Q146 Q148:Q160 Q162:Q173 Q175:Q178 Q180:Q198 Q200:Q212 Q214:Q238 Q240:Q244 Q246:Q258 Q260:Q272 Q274:Q276 Q278:Q292 Q294:Q333">
    <cfRule type="cellIs" dxfId="1" priority="6" operator="equal">
      <formula>"-++++"</formula>
    </cfRule>
  </conditionalFormatting>
  <conditionalFormatting sqref="Q5:Q16 Q18:Q36 Q38:Q57 Q59:Q67 Q69:Q85 Q87:Q101 Q103:Q111 Q113:Q132 Q134:Q146 Q148:Q160 Q162:Q173 Q175:Q178 Q180:Q198 Q200:Q212 Q214:Q238 Q240:Q244 Q246:Q258 Q260:Q272 Q274:Q276 Q278:Q292 Q294:Q333">
    <cfRule type="cellIs" dxfId="1" priority="7" operator="equal">
      <formula>"---++"</formula>
    </cfRule>
  </conditionalFormatting>
  <conditionalFormatting sqref="Q5:Q16 Q18:Q36 Q38:Q57 Q59:Q67 Q69:Q85 Q87:Q101 Q103:Q111 Q113:Q132 Q134:Q146 Q148:Q160 Q162:Q173 Q175:Q178 Q180:Q198 Q200:Q212 Q214:Q238 Q240:Q244 Q246:Q258 Q260:Q272 Q274:Q276 Q278:Q292 Q294:Q333">
    <cfRule type="cellIs" dxfId="1" priority="8" operator="equal">
      <formula>"+++++"</formula>
    </cfRule>
  </conditionalFormatting>
  <conditionalFormatting sqref="O5:O16 O18:O36 O38:O57 O59:O67 O69:O85 O87:O101 O103:O111 O113:O132 O134:O146 O148:O160 O162:O173 O175:O178 O180:O198 O200:O212 O214:O238 O240:O244 O246:O258 O260:O272 O274:O276 O278:O292 O294:O333">
    <cfRule type="expression" dxfId="0" priority="9">
      <formula>E5&lt;O5</formula>
    </cfRule>
  </conditionalFormatting>
  <conditionalFormatting sqref="M5:M16 M18:M36 M38:M57 M59:M67 M69:M85 M87:M101 M103:M111 M113:M132 M134:M146 M148:M160 M162:M173 M175:M178 M180:M198 M200:M212 M214:M238 M240:M244 M246:M258 M260:M272 M274:M276 M278:M292 M294:M333">
    <cfRule type="expression" dxfId="0" priority="10">
      <formula>AND(M5&gt;N5*0.99, M5&lt;N5*1.01)</formula>
    </cfRule>
  </conditionalFormatting>
  <conditionalFormatting sqref="K5:K16 K18:K36 K38:K57 K59:K67 K69:K85 K87:K101 K103:K111 K113:K132 K134:K146 K148:K160 K162:K173 K175:K178 K180:K198 K200:K212 K214:K238 K240:K244 K246:K258 K260:K272 K274:K276 K278:K292 K294:K333">
    <cfRule type="cellIs" dxfId="1" priority="11" operator="greaterThan">
      <formula>2000</formula>
    </cfRule>
  </conditionalFormatting>
  <conditionalFormatting sqref="H5:H16 H18:H36 H38:H57 H59:H67 H69:H85 H87:H101 H103:H111 H113:H132 H134:H146 H148:H160 H162:H173 H175:H178 H180:H198 H200:H212 H214:H238 H240:H244 H246:H258 H260:H272 H274:H276 H278:H292 H294:H333">
    <cfRule type="endsWith" dxfId="1" priority="12" operator="endsWith" text="--">
      <formula>RIGHT((H5),LEN("--"))=("--")</formula>
    </cfRule>
  </conditionalFormatting>
  <conditionalFormatting sqref="T5:T16 T18:T36 T38:T57 T59:T67 T69:T85 T87:T101 T103:T111 T113:T132 T134:T146 T148:T160 T162:T173 T175:T178 T180:T198 T200:T212 T214:T238 T240:T244 T246:T258 T260:T272 T274:T276 T278:T292 T294:T333">
    <cfRule type="cellIs" dxfId="4" priority="13" operator="greaterThan">
      <formula>K5*0.5</formula>
    </cfRule>
  </conditionalFormatting>
  <conditionalFormatting sqref="L5:L16 L18:L36 L38:L57 L59:L67 L69:L85 L87:L101 L103:L111 L113:L132 L134:L146 L148:L160 L162:L173 L175:L178 L180:L198 L200:L212 L214:L238 L240:L244 L246:L258 L260:L272 L274:L276 L278:L292 L294:L333">
    <cfRule type="cellIs" dxfId="0" priority="14" operator="greaterThan">
      <formula>5</formula>
    </cfRule>
  </conditionalFormatting>
  <conditionalFormatting sqref="J5:J16 J18:J36 J38:J57 J59:J67 J69:J85 J87:J101 J103:J111 J113:J132 J134:J146 J148:J160 J162:J173 J175:J178 J180:J198 J200:J212 J214:J238 J240:J244 J246:J258 J260:J272 J274:J276 J278:J292 J294:J333">
    <cfRule type="cellIs" dxfId="0" priority="15" operator="greaterThanOrEqual">
      <formula>3</formula>
    </cfRule>
  </conditionalFormatting>
  <conditionalFormatting sqref="D5:E16 D18:E36 D38:E57 D59:E67 D69:E85 D87:E101 D103:E111 D113:E132 D134:E146 D148:E160 D162:E173 D175:E178 D180:E198 D200:E212 D214:E238 D240:E244 D246:E258 D260:E272 D274:E276 D278:E292 D294:E333">
    <cfRule type="cellIs" dxfId="0" priority="16" operator="lessThan">
      <formula>150</formula>
    </cfRule>
  </conditionalFormatting>
  <conditionalFormatting sqref="G4:G244 G246:G258 G260:G272 G274:G276 G278:G292 G294:G333">
    <cfRule type="cellIs" dxfId="1" priority="17" operator="greaterThan">
      <formula>7</formula>
    </cfRule>
  </conditionalFormatting>
  <hyperlinks>
    <hyperlink r:id="rId1" location="/web/home" ref="W2"/>
  </hyperlinks>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5"/>
    <col customWidth="1" min="2" max="2" width="4.75"/>
    <col customWidth="1" min="3" max="3" width="8.38"/>
    <col customWidth="1" min="4" max="4" width="9.38"/>
    <col customWidth="1" min="5" max="5" width="7.63"/>
    <col customWidth="1" min="6" max="6" width="9.38"/>
    <col customWidth="1" min="7" max="7" width="8.13"/>
    <col customWidth="1" min="8" max="8" width="9.38"/>
    <col customWidth="1" min="9" max="9" width="11.88"/>
    <col customWidth="1" min="10" max="10" width="6.88"/>
    <col customWidth="1" min="11" max="11" width="9.38"/>
    <col customWidth="1" min="12" max="12" width="7.25"/>
    <col customWidth="1" min="13" max="13" width="9.38"/>
    <col customWidth="1" min="14" max="14" width="6.0"/>
    <col customWidth="1" min="15" max="15" width="9.38"/>
    <col customWidth="1" min="16" max="16" width="6.0"/>
    <col customWidth="1" min="17" max="17" width="9.38"/>
    <col customWidth="1" min="18" max="18" width="6.0"/>
    <col customWidth="1" min="19" max="19" width="11.5"/>
  </cols>
  <sheetData>
    <row r="1">
      <c r="A1" s="92" t="s">
        <v>4544</v>
      </c>
      <c r="B1" s="93"/>
      <c r="C1" s="180">
        <f>NOW()</f>
        <v>46134.61698</v>
      </c>
      <c r="D1" s="6"/>
      <c r="F1" s="3"/>
      <c r="G1" s="5"/>
      <c r="H1" s="5"/>
      <c r="I1" s="5"/>
      <c r="J1" s="6"/>
      <c r="L1" s="3"/>
      <c r="M1" s="7"/>
      <c r="N1" s="3"/>
      <c r="O1" s="181"/>
      <c r="P1" s="3"/>
      <c r="Q1" s="181"/>
      <c r="R1" s="3"/>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row>
    <row r="2">
      <c r="A2" s="3" t="s">
        <v>4656</v>
      </c>
      <c r="B2" s="182"/>
      <c r="C2" s="1" t="s">
        <v>4657</v>
      </c>
      <c r="D2" s="14"/>
      <c r="E2" s="14"/>
      <c r="F2" s="14"/>
      <c r="G2" s="14"/>
      <c r="H2" s="14"/>
      <c r="I2" s="14"/>
      <c r="K2" s="14"/>
      <c r="L2" s="14"/>
      <c r="M2" s="14"/>
      <c r="N2" s="14"/>
      <c r="O2" s="1"/>
      <c r="P2" s="14"/>
      <c r="Q2" s="1"/>
      <c r="R2" s="14"/>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row>
    <row r="3">
      <c r="A3" s="6"/>
      <c r="B3" s="182"/>
      <c r="C3" s="1" t="s">
        <v>4658</v>
      </c>
      <c r="D3" s="14"/>
      <c r="E3" s="14"/>
      <c r="F3" s="14"/>
      <c r="G3" s="14"/>
      <c r="H3" s="14"/>
      <c r="I3" s="14"/>
      <c r="J3" s="14"/>
      <c r="K3" s="14"/>
      <c r="L3" s="14"/>
      <c r="M3" s="14"/>
      <c r="N3" s="14"/>
      <c r="O3" s="1"/>
      <c r="P3" s="14"/>
      <c r="Q3" s="1"/>
      <c r="R3" s="14"/>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row>
    <row r="4">
      <c r="A4" s="6"/>
      <c r="C4" s="183" t="s">
        <v>4659</v>
      </c>
      <c r="D4" s="14"/>
      <c r="E4" s="14"/>
      <c r="F4" s="14"/>
      <c r="G4" s="14"/>
      <c r="H4" s="184"/>
      <c r="I4" s="73"/>
      <c r="J4" s="1"/>
      <c r="K4" s="73"/>
      <c r="L4" s="14"/>
      <c r="M4" s="73"/>
      <c r="N4" s="14"/>
      <c r="O4" s="1"/>
      <c r="P4" s="14"/>
      <c r="Q4" s="1"/>
      <c r="R4" s="14"/>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row>
    <row r="5">
      <c r="A5" s="6"/>
      <c r="B5" s="182"/>
      <c r="C5" s="1" t="s">
        <v>4660</v>
      </c>
      <c r="D5" s="14"/>
      <c r="E5" s="14"/>
      <c r="F5" s="14"/>
      <c r="G5" s="14"/>
      <c r="H5" s="184"/>
      <c r="I5" s="73"/>
      <c r="J5" s="14"/>
      <c r="K5" s="73"/>
      <c r="L5" s="14"/>
      <c r="M5" s="73"/>
      <c r="N5" s="14"/>
      <c r="O5" s="1"/>
      <c r="P5" s="14"/>
      <c r="Q5" s="1"/>
      <c r="R5" s="14"/>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row>
    <row r="6">
      <c r="A6" s="6"/>
      <c r="B6" s="182"/>
      <c r="D6" s="14"/>
      <c r="E6" s="14"/>
      <c r="F6" s="14"/>
      <c r="G6" s="14"/>
      <c r="H6" s="184"/>
      <c r="I6" s="73"/>
      <c r="J6" s="14"/>
      <c r="K6" s="73"/>
      <c r="L6" s="14"/>
      <c r="M6" s="73"/>
      <c r="N6" s="14"/>
      <c r="O6" s="1"/>
      <c r="P6" s="14"/>
      <c r="Q6" s="1"/>
      <c r="R6" s="14"/>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row>
    <row r="7">
      <c r="A7" s="6"/>
      <c r="B7" s="182"/>
      <c r="C7" s="14"/>
      <c r="D7" s="14"/>
      <c r="E7" s="14"/>
      <c r="F7" s="14"/>
      <c r="G7" s="1" t="s">
        <v>4661</v>
      </c>
      <c r="H7" s="184">
        <v>46087.0</v>
      </c>
      <c r="I7" s="73">
        <f>$H$7+3</f>
        <v>46090</v>
      </c>
      <c r="J7" s="14">
        <f>SUM(J10:J82)</f>
        <v>0.1593453349</v>
      </c>
      <c r="K7" s="73">
        <f>$H$7+4</f>
        <v>46091</v>
      </c>
      <c r="L7" s="14">
        <f>SUM(L10:L82)</f>
        <v>0.8620428762</v>
      </c>
      <c r="M7" s="73">
        <f>$H$7+5</f>
        <v>46092</v>
      </c>
      <c r="N7" s="14">
        <f>SUM(N10:N82)</f>
        <v>0</v>
      </c>
      <c r="O7" s="73">
        <f>$H$7+6</f>
        <v>46093</v>
      </c>
      <c r="P7" s="14">
        <f>SUM(P10:P82)</f>
        <v>0</v>
      </c>
      <c r="Q7" s="73">
        <f>$H$7+7</f>
        <v>46094</v>
      </c>
      <c r="R7" s="14">
        <f>SUM(R10:R82)</f>
        <v>0</v>
      </c>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row>
    <row r="8">
      <c r="A8" s="185"/>
      <c r="B8" s="186"/>
      <c r="C8" s="1" t="s">
        <v>4662</v>
      </c>
      <c r="E8" s="185"/>
      <c r="F8" s="41"/>
      <c r="G8" s="187" t="s">
        <v>4663</v>
      </c>
      <c r="H8" s="185"/>
      <c r="I8" s="185"/>
      <c r="J8" s="188">
        <f>AVERAGEA(J10:J82)</f>
        <v>0.006128666727</v>
      </c>
      <c r="K8" s="185"/>
      <c r="L8" s="188">
        <f>AVERAGEA(L10:L82)</f>
        <v>0.03315549524</v>
      </c>
      <c r="M8" s="185"/>
      <c r="N8" s="188">
        <f>AVERAGEA(N10:N82)</f>
        <v>0</v>
      </c>
      <c r="O8" s="41"/>
      <c r="P8" s="188">
        <f>AVERAGEA(P10:P82)</f>
        <v>0</v>
      </c>
      <c r="Q8" s="41"/>
      <c r="R8" s="188">
        <f>AVERAGEA(R10:R82)</f>
        <v>0</v>
      </c>
      <c r="S8" s="186"/>
      <c r="T8" s="189"/>
      <c r="U8" s="189"/>
      <c r="V8" s="189"/>
      <c r="W8" s="189"/>
      <c r="X8" s="189"/>
      <c r="Y8" s="189"/>
      <c r="Z8" s="189"/>
      <c r="AA8" s="189"/>
      <c r="AB8" s="189"/>
      <c r="AC8" s="189"/>
      <c r="AD8" s="189"/>
      <c r="AE8" s="189"/>
      <c r="AF8" s="189"/>
      <c r="AG8" s="189"/>
      <c r="AH8" s="189"/>
      <c r="AI8" s="189"/>
      <c r="AJ8" s="189"/>
      <c r="AK8" s="189"/>
      <c r="AL8" s="189"/>
      <c r="AM8" s="189"/>
      <c r="AN8" s="189"/>
      <c r="AO8" s="189"/>
      <c r="AP8" s="189"/>
      <c r="AQ8" s="189"/>
      <c r="AR8" s="189"/>
      <c r="AS8" s="189"/>
      <c r="AT8" s="189"/>
      <c r="AU8" s="189"/>
      <c r="AV8" s="189"/>
    </row>
    <row r="9">
      <c r="A9" s="126" t="s">
        <v>4562</v>
      </c>
      <c r="B9" s="190" t="s">
        <v>4664</v>
      </c>
      <c r="C9" s="126" t="s">
        <v>4665</v>
      </c>
      <c r="D9" s="126" t="s">
        <v>4666</v>
      </c>
      <c r="E9" s="126" t="s">
        <v>4667</v>
      </c>
      <c r="F9" s="125" t="s">
        <v>4668</v>
      </c>
      <c r="G9" s="191" t="s">
        <v>4669</v>
      </c>
      <c r="H9" s="126" t="s">
        <v>4670</v>
      </c>
      <c r="I9" s="126" t="s">
        <v>4671</v>
      </c>
      <c r="J9" s="126" t="s">
        <v>4672</v>
      </c>
      <c r="K9" s="126" t="s">
        <v>4673</v>
      </c>
      <c r="L9" s="126" t="s">
        <v>4674</v>
      </c>
      <c r="M9" s="126" t="s">
        <v>4675</v>
      </c>
      <c r="N9" s="126" t="s">
        <v>4674</v>
      </c>
      <c r="O9" s="125" t="s">
        <v>4676</v>
      </c>
      <c r="P9" s="126" t="s">
        <v>4674</v>
      </c>
      <c r="Q9" s="125" t="s">
        <v>4677</v>
      </c>
      <c r="R9" s="126" t="s">
        <v>4674</v>
      </c>
      <c r="S9" s="190" t="s">
        <v>4678</v>
      </c>
      <c r="T9" s="192"/>
      <c r="U9" s="192"/>
      <c r="V9" s="192"/>
      <c r="W9" s="192"/>
      <c r="X9" s="192"/>
      <c r="Y9" s="192"/>
      <c r="Z9" s="192"/>
      <c r="AA9" s="192"/>
      <c r="AB9" s="192"/>
      <c r="AC9" s="192"/>
      <c r="AD9" s="192"/>
      <c r="AE9" s="192"/>
      <c r="AF9" s="192"/>
      <c r="AG9" s="192"/>
      <c r="AH9" s="192"/>
      <c r="AI9" s="192"/>
      <c r="AJ9" s="192"/>
      <c r="AK9" s="192"/>
      <c r="AL9" s="192"/>
      <c r="AM9" s="192"/>
      <c r="AN9" s="192"/>
      <c r="AO9" s="192"/>
      <c r="AP9" s="192"/>
      <c r="AQ9" s="192"/>
      <c r="AR9" s="192"/>
      <c r="AS9" s="192"/>
      <c r="AT9" s="192"/>
      <c r="AU9" s="192"/>
      <c r="AV9" s="192"/>
    </row>
    <row r="10">
      <c r="A10" s="193" t="str">
        <f>IF(ISBLANK(B10), "", VLOOKUP(B10, Database!A:E, 2, FALSE))</f>
        <v>恩德</v>
      </c>
      <c r="B10" s="182" t="s">
        <v>4152</v>
      </c>
      <c r="C10" s="6" t="str">
        <f>IFERROR(__xludf.DUMMYFUNCTION("IF(ISBLANK(B10), """", IF(ISBLANK($B$1), """", IMPORTXML('公式表'!$A$2&amp;B10&amp;'公式表'!$A$3, '公式表'!$A$13)))"),"")</f>
        <v/>
      </c>
      <c r="D10" s="194">
        <v>29.2</v>
      </c>
      <c r="E10" s="7"/>
      <c r="F10" s="7">
        <f t="shared" ref="F10:F35" si="1">IF(ISBLANK(B10), "", (C10/D10)-1)</f>
        <v>-1</v>
      </c>
      <c r="G10" s="3" t="s">
        <v>4679</v>
      </c>
      <c r="H10" s="184">
        <f t="shared" ref="H10:H35" si="2">$H$7</f>
        <v>46087</v>
      </c>
      <c r="I10" s="194">
        <v>28.2</v>
      </c>
      <c r="J10" s="7">
        <f t="shared" ref="J10:J35" si="3">IF(ISBLANK(I10), "", (I10/$D10)-1)</f>
        <v>-0.03424657534</v>
      </c>
      <c r="K10" s="194">
        <v>29.0</v>
      </c>
      <c r="L10" s="195">
        <f t="shared" ref="L10:L35" si="4">IF(ISBLANK(K10), "", (K10/$D10)-1)</f>
        <v>-0.006849315068</v>
      </c>
      <c r="M10" s="3"/>
      <c r="N10" s="195" t="str">
        <f t="shared" ref="N10:N35" si="5">IF(ISBLANK(M10), "", (M10/$D10)-1)</f>
        <v/>
      </c>
      <c r="O10" s="3"/>
      <c r="P10" s="195" t="str">
        <f t="shared" ref="P10:P35" si="6">IF(ISBLANK(O10), "", (O10/$D10)-1)</f>
        <v/>
      </c>
      <c r="Q10" s="3"/>
      <c r="R10" s="195" t="str">
        <f t="shared" ref="R10:R35" si="7">IF(ISBLANK(Q10), "", (Q10/$D10)-1)</f>
        <v/>
      </c>
      <c r="S10" s="6" t="str">
        <f>IF(ISBLANK(B10), "", IFERROR(VLOOKUP(B10, category!A:C, 3, FALSE), ""))</f>
        <v>雷射鑽頭</v>
      </c>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row>
    <row r="11">
      <c r="A11" s="193" t="str">
        <f>IF(ISBLANK(B11), "", VLOOKUP(B11, Database!A:E, 2, FALSE))</f>
        <v>金居</v>
      </c>
      <c r="B11" s="182" t="s">
        <v>2817</v>
      </c>
      <c r="C11" s="6" t="str">
        <f>IFERROR(__xludf.DUMMYFUNCTION("IF(ISBLANK(B11), """", IF(ISBLANK($B$1), """", IMPORTXML('公式表'!$A$2&amp;B11&amp;'公式表'!$A$3, '公式表'!$A$13)))"),"")</f>
        <v/>
      </c>
      <c r="D11" s="3">
        <v>367.5</v>
      </c>
      <c r="E11" s="7"/>
      <c r="F11" s="7">
        <f t="shared" si="1"/>
        <v>-1</v>
      </c>
      <c r="G11" s="196" t="s">
        <v>4679</v>
      </c>
      <c r="H11" s="184">
        <f t="shared" si="2"/>
        <v>46087</v>
      </c>
      <c r="I11" s="3">
        <v>404.0</v>
      </c>
      <c r="J11" s="7">
        <f t="shared" si="3"/>
        <v>0.09931972789</v>
      </c>
      <c r="K11" s="3">
        <v>393.5</v>
      </c>
      <c r="L11" s="195">
        <f t="shared" si="4"/>
        <v>0.07074829932</v>
      </c>
      <c r="M11" s="3"/>
      <c r="N11" s="195" t="str">
        <f t="shared" si="5"/>
        <v/>
      </c>
      <c r="O11" s="3"/>
      <c r="P11" s="195" t="str">
        <f t="shared" si="6"/>
        <v/>
      </c>
      <c r="Q11" s="3"/>
      <c r="R11" s="195" t="str">
        <f t="shared" si="7"/>
        <v/>
      </c>
      <c r="S11" s="6" t="str">
        <f>IF(ISBLANK(B11), "", IFERROR(VLOOKUP(B11, category!A:C, 3, FALSE), ""))</f>
        <v>PCB</v>
      </c>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row>
    <row r="12">
      <c r="A12" s="193" t="str">
        <f>IF(ISBLANK(B12), "", VLOOKUP(B12, Database!A:E, 2, FALSE))</f>
        <v>三晃</v>
      </c>
      <c r="B12" s="182" t="s">
        <v>2899</v>
      </c>
      <c r="C12" s="6" t="str">
        <f>IFERROR(__xludf.DUMMYFUNCTION("IF(ISBLANK(B12), """", IF(ISBLANK($B$1), """", IMPORTXML('公式表'!$A$2&amp;B12&amp;'公式表'!$A$3, '公式表'!$A$13)))"),"")</f>
        <v/>
      </c>
      <c r="D12" s="194">
        <v>20.5</v>
      </c>
      <c r="E12" s="7"/>
      <c r="F12" s="7">
        <f t="shared" si="1"/>
        <v>-1</v>
      </c>
      <c r="G12" s="3" t="s">
        <v>4679</v>
      </c>
      <c r="H12" s="184">
        <f t="shared" si="2"/>
        <v>46087</v>
      </c>
      <c r="I12" s="194">
        <v>22.55</v>
      </c>
      <c r="J12" s="7">
        <f t="shared" si="3"/>
        <v>0.1</v>
      </c>
      <c r="K12" s="194">
        <v>24.8</v>
      </c>
      <c r="L12" s="195">
        <f t="shared" si="4"/>
        <v>0.2097560976</v>
      </c>
      <c r="M12" s="3"/>
      <c r="N12" s="195" t="str">
        <f t="shared" si="5"/>
        <v/>
      </c>
      <c r="O12" s="3"/>
      <c r="P12" s="195" t="str">
        <f t="shared" si="6"/>
        <v/>
      </c>
      <c r="Q12" s="3"/>
      <c r="R12" s="195" t="str">
        <f t="shared" si="7"/>
        <v/>
      </c>
      <c r="S12" s="6" t="str">
        <f>IF(ISBLANK(B12), "", IFERROR(VLOOKUP(B12, category!A:C, 3, FALSE), ""))</f>
        <v/>
      </c>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row>
    <row r="13">
      <c r="A13" s="193" t="str">
        <f>IF(ISBLANK(B13), "", VLOOKUP(B13, Database!A:E, 2, FALSE))</f>
        <v>富喬</v>
      </c>
      <c r="B13" s="182" t="s">
        <v>4473</v>
      </c>
      <c r="C13" s="6" t="str">
        <f>IFERROR(__xludf.DUMMYFUNCTION("IF(ISBLANK(B13), """", IF(ISBLANK($B$1), """", IMPORTXML('公式表'!$A$2&amp;B13&amp;'公式表'!$A$3, '公式表'!$A$13)))"),"")</f>
        <v/>
      </c>
      <c r="D13" s="194">
        <v>127.0</v>
      </c>
      <c r="E13" s="7"/>
      <c r="F13" s="7">
        <f t="shared" si="1"/>
        <v>-1</v>
      </c>
      <c r="G13" s="196" t="s">
        <v>4679</v>
      </c>
      <c r="H13" s="184">
        <f t="shared" si="2"/>
        <v>46087</v>
      </c>
      <c r="I13" s="194">
        <v>118.0</v>
      </c>
      <c r="J13" s="195">
        <f t="shared" si="3"/>
        <v>-0.07086614173</v>
      </c>
      <c r="K13" s="194">
        <v>119.0</v>
      </c>
      <c r="L13" s="195">
        <f t="shared" si="4"/>
        <v>-0.06299212598</v>
      </c>
      <c r="M13" s="3"/>
      <c r="N13" s="195" t="str">
        <f t="shared" si="5"/>
        <v/>
      </c>
      <c r="O13" s="3"/>
      <c r="P13" s="195" t="str">
        <f t="shared" si="6"/>
        <v/>
      </c>
      <c r="Q13" s="3"/>
      <c r="R13" s="195" t="str">
        <f t="shared" si="7"/>
        <v/>
      </c>
      <c r="S13" s="6" t="str">
        <f>IF(ISBLANK(B13), "", IFERROR(VLOOKUP(B13, category!A:C, 3, FALSE), ""))</f>
        <v>PCB-玻纖布</v>
      </c>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row>
    <row r="14">
      <c r="A14" s="193" t="str">
        <f>IF(ISBLANK(B14), "", VLOOKUP(B14, Database!A:E, 2, FALSE))</f>
        <v>華通</v>
      </c>
      <c r="B14" s="182" t="s">
        <v>3459</v>
      </c>
      <c r="C14" s="6" t="str">
        <f>IFERROR(__xludf.DUMMYFUNCTION("IF(ISBLANK(B14), """", IF(ISBLANK($B$1), """", IMPORTXML('公式表'!$A$2&amp;B14&amp;'公式表'!$A$3, '公式表'!$A$13)))"),"")</f>
        <v/>
      </c>
      <c r="D14" s="194">
        <v>261.5</v>
      </c>
      <c r="E14" s="7"/>
      <c r="F14" s="7">
        <f t="shared" si="1"/>
        <v>-1</v>
      </c>
      <c r="G14" s="196" t="s">
        <v>4679</v>
      </c>
      <c r="H14" s="184">
        <f t="shared" si="2"/>
        <v>46087</v>
      </c>
      <c r="I14" s="194">
        <v>250.5</v>
      </c>
      <c r="J14" s="7">
        <f t="shared" si="3"/>
        <v>-0.04206500956</v>
      </c>
      <c r="K14" s="194">
        <v>254.5</v>
      </c>
      <c r="L14" s="195">
        <f t="shared" si="4"/>
        <v>-0.02676864245</v>
      </c>
      <c r="M14" s="3"/>
      <c r="N14" s="195" t="str">
        <f t="shared" si="5"/>
        <v/>
      </c>
      <c r="O14" s="3"/>
      <c r="P14" s="195" t="str">
        <f t="shared" si="6"/>
        <v/>
      </c>
      <c r="Q14" s="3"/>
      <c r="R14" s="195" t="str">
        <f t="shared" si="7"/>
        <v/>
      </c>
      <c r="S14" s="6" t="str">
        <f>IF(ISBLANK(B14), "", IFERROR(VLOOKUP(B14, category!A:C, 3, FALSE), ""))</f>
        <v>PCB/低軌衛星</v>
      </c>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row>
    <row r="15">
      <c r="A15" s="193" t="str">
        <f>IF(ISBLANK(B15), "", VLOOKUP(B15, Database!A:E, 2, FALSE))</f>
        <v>楠梓電</v>
      </c>
      <c r="B15" s="182" t="s">
        <v>774</v>
      </c>
      <c r="C15" s="6" t="str">
        <f>IFERROR(__xludf.DUMMYFUNCTION("IF(ISBLANK(B15), """", IF(ISBLANK($B$1), """", IMPORTXML('公式表'!$A$2&amp;B15&amp;'公式表'!$A$3, '公式表'!$A$13)))"),"")</f>
        <v/>
      </c>
      <c r="D15" s="194">
        <v>114.5</v>
      </c>
      <c r="E15" s="7"/>
      <c r="F15" s="7">
        <f t="shared" si="1"/>
        <v>-1</v>
      </c>
      <c r="G15" s="3" t="s">
        <v>4679</v>
      </c>
      <c r="H15" s="184">
        <f t="shared" si="2"/>
        <v>46087</v>
      </c>
      <c r="I15" s="194">
        <v>112.0</v>
      </c>
      <c r="J15" s="7">
        <f t="shared" si="3"/>
        <v>-0.02183406114</v>
      </c>
      <c r="K15" s="194">
        <v>115.5</v>
      </c>
      <c r="L15" s="195">
        <f t="shared" si="4"/>
        <v>0.008733624454</v>
      </c>
      <c r="M15" s="3"/>
      <c r="N15" s="195" t="str">
        <f t="shared" si="5"/>
        <v/>
      </c>
      <c r="O15" s="3"/>
      <c r="P15" s="195" t="str">
        <f t="shared" si="6"/>
        <v/>
      </c>
      <c r="Q15" s="3"/>
      <c r="R15" s="195" t="str">
        <f t="shared" si="7"/>
        <v/>
      </c>
      <c r="S15" s="6" t="str">
        <f>IF(ISBLANK(B15), "", IFERROR(VLOOKUP(B15, category!A:C, 3, FALSE), ""))</f>
        <v>PCB</v>
      </c>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row>
    <row r="16">
      <c r="A16" s="193" t="str">
        <f>IF(ISBLANK(B16), "", VLOOKUP(B16, Database!A:E, 2, FALSE))</f>
        <v>華邦電</v>
      </c>
      <c r="B16" s="182" t="s">
        <v>4101</v>
      </c>
      <c r="C16" s="6" t="str">
        <f>IFERROR(__xludf.DUMMYFUNCTION("IF(ISBLANK(B16), """", IF(ISBLANK($B$1), """", IMPORTXML('公式表'!$A$2&amp;B16&amp;'公式表'!$A$3, '公式表'!$A$13)))"),"")</f>
        <v/>
      </c>
      <c r="D16" s="194">
        <v>87.8</v>
      </c>
      <c r="E16" s="7"/>
      <c r="F16" s="7">
        <f t="shared" si="1"/>
        <v>-1</v>
      </c>
      <c r="G16" s="196" t="s">
        <v>4679</v>
      </c>
      <c r="H16" s="184">
        <f t="shared" si="2"/>
        <v>46087</v>
      </c>
      <c r="I16" s="194">
        <v>85.7</v>
      </c>
      <c r="J16" s="7">
        <f t="shared" si="3"/>
        <v>-0.02391799544</v>
      </c>
      <c r="K16" s="194">
        <v>91.1</v>
      </c>
      <c r="L16" s="195">
        <f t="shared" si="4"/>
        <v>0.03758542141</v>
      </c>
      <c r="M16" s="3"/>
      <c r="N16" s="195" t="str">
        <f t="shared" si="5"/>
        <v/>
      </c>
      <c r="O16" s="3"/>
      <c r="P16" s="195" t="str">
        <f t="shared" si="6"/>
        <v/>
      </c>
      <c r="Q16" s="3"/>
      <c r="R16" s="195" t="str">
        <f t="shared" si="7"/>
        <v/>
      </c>
      <c r="S16" s="6" t="str">
        <f>IF(ISBLANK(B16), "", IFERROR(VLOOKUP(B16, category!A:C, 3, FALSE), ""))</f>
        <v>DIMM/DRAM</v>
      </c>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row>
    <row r="17">
      <c r="A17" s="193" t="str">
        <f>IF(ISBLANK(B17), "", VLOOKUP(B17, Database!A:E, 2, FALSE))</f>
        <v>佳能</v>
      </c>
      <c r="B17" s="182" t="s">
        <v>2448</v>
      </c>
      <c r="C17" s="6" t="str">
        <f>IFERROR(__xludf.DUMMYFUNCTION("IF(ISBLANK(B17), """", IF(ISBLANK($B$1), """", IMPORTXML('公式表'!$A$2&amp;B17&amp;'公式表'!$A$3, '公式表'!$A$13)))"),"")</f>
        <v/>
      </c>
      <c r="D17" s="194">
        <v>72.3</v>
      </c>
      <c r="E17" s="7"/>
      <c r="F17" s="7">
        <f t="shared" si="1"/>
        <v>-1</v>
      </c>
      <c r="G17" s="3" t="s">
        <v>4679</v>
      </c>
      <c r="H17" s="184">
        <f t="shared" si="2"/>
        <v>46087</v>
      </c>
      <c r="I17" s="194">
        <v>72.3</v>
      </c>
      <c r="J17" s="7">
        <f t="shared" si="3"/>
        <v>0</v>
      </c>
      <c r="K17" s="194">
        <v>74.9</v>
      </c>
      <c r="L17" s="195">
        <f t="shared" si="4"/>
        <v>0.03596127248</v>
      </c>
      <c r="M17" s="3"/>
      <c r="N17" s="195" t="str">
        <f t="shared" si="5"/>
        <v/>
      </c>
      <c r="O17" s="3"/>
      <c r="P17" s="195" t="str">
        <f t="shared" si="6"/>
        <v/>
      </c>
      <c r="Q17" s="3"/>
      <c r="R17" s="195" t="str">
        <f t="shared" si="7"/>
        <v/>
      </c>
      <c r="S17" s="6" t="str">
        <f>IF(ISBLANK(B17), "", IFERROR(VLOOKUP(B17, category!A:C, 3, FALSE), ""))</f>
        <v>機器人</v>
      </c>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row>
    <row r="18">
      <c r="A18" s="193" t="str">
        <f>IF(ISBLANK(B18), "", VLOOKUP(B18, Database!A:E, 2, FALSE))</f>
        <v>南亞科</v>
      </c>
      <c r="B18" s="182" t="s">
        <v>2987</v>
      </c>
      <c r="C18" s="6" t="str">
        <f>IFERROR(__xludf.DUMMYFUNCTION("IF(ISBLANK(B18), """", IF(ISBLANK($B$1), """", IMPORTXML('公式表'!$A$2&amp;B18&amp;'公式表'!$A$3, '公式表'!$A$13)))"),"")</f>
        <v/>
      </c>
      <c r="D18" s="194">
        <v>210.0</v>
      </c>
      <c r="E18" s="7"/>
      <c r="F18" s="7">
        <f t="shared" si="1"/>
        <v>-1</v>
      </c>
      <c r="G18" s="196" t="s">
        <v>4679</v>
      </c>
      <c r="H18" s="184">
        <f t="shared" si="2"/>
        <v>46087</v>
      </c>
      <c r="I18" s="194">
        <v>207.0</v>
      </c>
      <c r="J18" s="195">
        <f t="shared" si="3"/>
        <v>-0.01428571429</v>
      </c>
      <c r="K18" s="194">
        <v>220.0</v>
      </c>
      <c r="L18" s="195">
        <f t="shared" si="4"/>
        <v>0.04761904762</v>
      </c>
      <c r="M18" s="3"/>
      <c r="N18" s="195" t="str">
        <f t="shared" si="5"/>
        <v/>
      </c>
      <c r="O18" s="3"/>
      <c r="P18" s="195" t="str">
        <f t="shared" si="6"/>
        <v/>
      </c>
      <c r="Q18" s="3"/>
      <c r="R18" s="195" t="str">
        <f t="shared" si="7"/>
        <v/>
      </c>
      <c r="S18" s="6" t="str">
        <f>IF(ISBLANK(B18), "", IFERROR(VLOOKUP(B18, category!A:C, 3, FALSE), ""))</f>
        <v>DIMM/DRAM</v>
      </c>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row>
    <row r="19">
      <c r="A19" s="193" t="str">
        <f>IF(ISBLANK(B19), "", VLOOKUP(B19, Database!A:E, 2, FALSE))</f>
        <v>萬海</v>
      </c>
      <c r="B19" s="182" t="s">
        <v>4411</v>
      </c>
      <c r="C19" s="6" t="str">
        <f>IFERROR(__xludf.DUMMYFUNCTION("IF(ISBLANK(B19), """", IF(ISBLANK($B$1), """", IMPORTXML('公式表'!$A$2&amp;B19&amp;'公式表'!$A$3, '公式表'!$A$13)))"),"")</f>
        <v/>
      </c>
      <c r="D19" s="194">
        <v>75.3</v>
      </c>
      <c r="E19" s="7"/>
      <c r="F19" s="7">
        <f t="shared" si="1"/>
        <v>-1</v>
      </c>
      <c r="G19" s="3" t="s">
        <v>4679</v>
      </c>
      <c r="H19" s="184">
        <f t="shared" si="2"/>
        <v>46087</v>
      </c>
      <c r="I19" s="194">
        <v>73.7</v>
      </c>
      <c r="J19" s="7">
        <f t="shared" si="3"/>
        <v>-0.02124833997</v>
      </c>
      <c r="K19" s="194">
        <v>74.0</v>
      </c>
      <c r="L19" s="195">
        <f t="shared" si="4"/>
        <v>-0.01726427623</v>
      </c>
      <c r="M19" s="3"/>
      <c r="N19" s="195" t="str">
        <f t="shared" si="5"/>
        <v/>
      </c>
      <c r="O19" s="3"/>
      <c r="P19" s="195" t="str">
        <f t="shared" si="6"/>
        <v/>
      </c>
      <c r="Q19" s="3"/>
      <c r="R19" s="195" t="str">
        <f t="shared" si="7"/>
        <v/>
      </c>
      <c r="S19" s="6" t="str">
        <f>IF(ISBLANK(B19), "", IFERROR(VLOOKUP(B19, category!A:C, 3, FALSE), ""))</f>
        <v>航運</v>
      </c>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row>
    <row r="20">
      <c r="A20" s="193" t="str">
        <f>IF(ISBLANK(B20), "", VLOOKUP(B20, Database!A:E, 2, FALSE))</f>
        <v>凌航</v>
      </c>
      <c r="B20" s="182" t="s">
        <v>2161</v>
      </c>
      <c r="C20" s="6" t="str">
        <f>IFERROR(__xludf.DUMMYFUNCTION("IF(ISBLANK(B20), """", IF(ISBLANK($B$1), """", IMPORTXML('公式表'!$A$2&amp;B20&amp;'公式表'!$A$3, '公式表'!$A$13)))"),"")</f>
        <v/>
      </c>
      <c r="D20" s="194">
        <v>119.0</v>
      </c>
      <c r="E20" s="7"/>
      <c r="F20" s="7">
        <f t="shared" si="1"/>
        <v>-1</v>
      </c>
      <c r="G20" s="196"/>
      <c r="H20" s="184">
        <f t="shared" si="2"/>
        <v>46087</v>
      </c>
      <c r="I20" s="194">
        <v>113.0</v>
      </c>
      <c r="J20" s="7">
        <f t="shared" si="3"/>
        <v>-0.05042016807</v>
      </c>
      <c r="K20" s="194">
        <v>124.0</v>
      </c>
      <c r="L20" s="195">
        <f t="shared" si="4"/>
        <v>0.04201680672</v>
      </c>
      <c r="M20" s="3"/>
      <c r="N20" s="195" t="str">
        <f t="shared" si="5"/>
        <v/>
      </c>
      <c r="O20" s="3"/>
      <c r="P20" s="195" t="str">
        <f t="shared" si="6"/>
        <v/>
      </c>
      <c r="Q20" s="3"/>
      <c r="R20" s="195" t="str">
        <f t="shared" si="7"/>
        <v/>
      </c>
      <c r="S20" s="6" t="str">
        <f>IF(ISBLANK(B20), "", IFERROR(VLOOKUP(B20, category!A:C, 3, FALSE), ""))</f>
        <v/>
      </c>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row>
    <row r="21">
      <c r="A21" s="193" t="str">
        <f>IF(ISBLANK(B21), "", VLOOKUP(B21, Database!A:E, 2, FALSE))</f>
        <v>景碩</v>
      </c>
      <c r="B21" s="182" t="s">
        <v>4323</v>
      </c>
      <c r="C21" s="6" t="str">
        <f>IFERROR(__xludf.DUMMYFUNCTION("IF(ISBLANK(B21), """", IF(ISBLANK($B$1), """", IMPORTXML('公式表'!$A$2&amp;B21&amp;'公式表'!$A$3, '公式表'!$A$13)))"),"")</f>
        <v/>
      </c>
      <c r="D21" s="194">
        <v>391.5</v>
      </c>
      <c r="E21" s="7"/>
      <c r="F21" s="7">
        <f t="shared" si="1"/>
        <v>-1</v>
      </c>
      <c r="G21" s="184"/>
      <c r="H21" s="184">
        <f t="shared" si="2"/>
        <v>46087</v>
      </c>
      <c r="I21" s="194">
        <v>430.5</v>
      </c>
      <c r="J21" s="7">
        <f t="shared" si="3"/>
        <v>0.09961685824</v>
      </c>
      <c r="K21" s="194">
        <v>473.5</v>
      </c>
      <c r="L21" s="195">
        <f t="shared" si="4"/>
        <v>0.2094508301</v>
      </c>
      <c r="M21" s="3"/>
      <c r="N21" s="195" t="str">
        <f t="shared" si="5"/>
        <v/>
      </c>
      <c r="O21" s="3"/>
      <c r="P21" s="195" t="str">
        <f t="shared" si="6"/>
        <v/>
      </c>
      <c r="Q21" s="3"/>
      <c r="R21" s="195" t="str">
        <f t="shared" si="7"/>
        <v/>
      </c>
      <c r="S21" s="6" t="str">
        <f>IF(ISBLANK(B21), "", IFERROR(VLOOKUP(B21, category!A:C, 3, FALSE), ""))</f>
        <v>PCB/ABF載板</v>
      </c>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row>
    <row r="22">
      <c r="A22" s="193" t="str">
        <f>IF(ISBLANK(B22), "", VLOOKUP(B22, Database!A:E, 2, FALSE))</f>
        <v>加百裕</v>
      </c>
      <c r="B22" s="182" t="s">
        <v>3532</v>
      </c>
      <c r="C22" s="6" t="str">
        <f>IFERROR(__xludf.DUMMYFUNCTION("IF(ISBLANK(B22), """", IF(ISBLANK($B$1), """", IMPORTXML('公式表'!$A$2&amp;B22&amp;'公式表'!$A$3, '公式表'!$A$13)))"),"")</f>
        <v/>
      </c>
      <c r="D22" s="194">
        <v>33.15</v>
      </c>
      <c r="E22" s="7"/>
      <c r="F22" s="7">
        <f t="shared" si="1"/>
        <v>-1</v>
      </c>
      <c r="G22" s="3" t="s">
        <v>4679</v>
      </c>
      <c r="H22" s="184">
        <f t="shared" si="2"/>
        <v>46087</v>
      </c>
      <c r="I22" s="194">
        <v>33.8</v>
      </c>
      <c r="J22" s="7">
        <f t="shared" si="3"/>
        <v>0.01960784314</v>
      </c>
      <c r="K22" s="194">
        <v>34.05</v>
      </c>
      <c r="L22" s="195">
        <f t="shared" si="4"/>
        <v>0.02714932127</v>
      </c>
      <c r="M22" s="3"/>
      <c r="N22" s="195" t="str">
        <f t="shared" si="5"/>
        <v/>
      </c>
      <c r="O22" s="3"/>
      <c r="P22" s="195" t="str">
        <f t="shared" si="6"/>
        <v/>
      </c>
      <c r="Q22" s="3"/>
      <c r="R22" s="195" t="str">
        <f t="shared" si="7"/>
        <v/>
      </c>
      <c r="S22" s="6" t="str">
        <f>IF(ISBLANK(B22), "", IFERROR(VLOOKUP(B22, category!A:C, 3, FALSE), ""))</f>
        <v>BBU</v>
      </c>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row>
    <row r="23">
      <c r="A23" s="193" t="str">
        <f>IF(ISBLANK(B23), "", VLOOKUP(B23, Database!A:E, 2, FALSE))</f>
        <v/>
      </c>
      <c r="B23" s="197"/>
      <c r="C23" s="6" t="str">
        <f>IFERROR(__xludf.DUMMYFUNCTION("IF(ISBLANK(B23), """", IF(ISBLANK($B$1), """", IMPORTXML('公式表'!$A$2&amp;B23&amp;'公式表'!$A$3, '公式表'!$A$13)))"),"")</f>
        <v/>
      </c>
      <c r="D23" s="194"/>
      <c r="E23" s="7"/>
      <c r="F23" s="7" t="str">
        <f t="shared" si="1"/>
        <v/>
      </c>
      <c r="G23" s="196" t="s">
        <v>4679</v>
      </c>
      <c r="H23" s="184">
        <f t="shared" si="2"/>
        <v>46087</v>
      </c>
      <c r="I23" s="194"/>
      <c r="J23" s="195" t="str">
        <f t="shared" si="3"/>
        <v/>
      </c>
      <c r="K23" s="194"/>
      <c r="L23" s="195" t="str">
        <f t="shared" si="4"/>
        <v/>
      </c>
      <c r="M23" s="3"/>
      <c r="N23" s="195" t="str">
        <f t="shared" si="5"/>
        <v/>
      </c>
      <c r="O23" s="3"/>
      <c r="P23" s="195" t="str">
        <f t="shared" si="6"/>
        <v/>
      </c>
      <c r="Q23" s="3"/>
      <c r="R23" s="195" t="str">
        <f t="shared" si="7"/>
        <v/>
      </c>
      <c r="S23" s="6" t="str">
        <f>IF(ISBLANK(B23), "", IFERROR(VLOOKUP(B23, category!A:C, 3, FALSE), ""))</f>
        <v/>
      </c>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row>
    <row r="24">
      <c r="A24" s="193" t="str">
        <f>IF(ISBLANK(B24), "", VLOOKUP(B24, Database!A:E, 2, FALSE))</f>
        <v/>
      </c>
      <c r="B24" s="182"/>
      <c r="C24" s="6" t="str">
        <f>IFERROR(__xludf.DUMMYFUNCTION("IF(ISBLANK(B24), """", IF(ISBLANK($B$1), """", IMPORTXML('公式表'!$A$2&amp;B24&amp;'公式表'!$A$3, '公式表'!$A$13)))"),"")</f>
        <v/>
      </c>
      <c r="D24" s="194"/>
      <c r="E24" s="7"/>
      <c r="F24" s="7" t="str">
        <f t="shared" si="1"/>
        <v/>
      </c>
      <c r="G24" s="3" t="s">
        <v>4679</v>
      </c>
      <c r="H24" s="184">
        <f t="shared" si="2"/>
        <v>46087</v>
      </c>
      <c r="I24" s="194"/>
      <c r="J24" s="7" t="str">
        <f t="shared" si="3"/>
        <v/>
      </c>
      <c r="K24" s="194"/>
      <c r="L24" s="195" t="str">
        <f t="shared" si="4"/>
        <v/>
      </c>
      <c r="M24" s="3"/>
      <c r="N24" s="195" t="str">
        <f t="shared" si="5"/>
        <v/>
      </c>
      <c r="O24" s="3"/>
      <c r="P24" s="195" t="str">
        <f t="shared" si="6"/>
        <v/>
      </c>
      <c r="Q24" s="3"/>
      <c r="R24" s="195" t="str">
        <f t="shared" si="7"/>
        <v/>
      </c>
      <c r="S24" s="6" t="str">
        <f>IF(ISBLANK(B24), "", IFERROR(VLOOKUP(B24, category!A:C, 3, FALSE), ""))</f>
        <v/>
      </c>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row>
    <row r="25">
      <c r="A25" s="193" t="str">
        <f>IF(ISBLANK(B25), "", VLOOKUP(B25, Database!A:E, 2, FALSE))</f>
        <v>達邁</v>
      </c>
      <c r="B25" s="197" t="s">
        <v>2964</v>
      </c>
      <c r="C25" s="6" t="str">
        <f>IFERROR(__xludf.DUMMYFUNCTION("IF(ISBLANK(B25), """", IF(ISBLANK($B$1), """", IMPORTXML('公式表'!$A$2&amp;B25&amp;'公式表'!$A$3, '公式表'!$A$13)))"),"")</f>
        <v/>
      </c>
      <c r="D25" s="194">
        <v>104.5</v>
      </c>
      <c r="E25" s="7"/>
      <c r="F25" s="7">
        <f t="shared" si="1"/>
        <v>-1</v>
      </c>
      <c r="G25" s="196"/>
      <c r="H25" s="184">
        <f t="shared" si="2"/>
        <v>46087</v>
      </c>
      <c r="I25" s="194">
        <v>114.5</v>
      </c>
      <c r="J25" s="195">
        <f t="shared" si="3"/>
        <v>0.0956937799</v>
      </c>
      <c r="K25" s="194">
        <v>109.5</v>
      </c>
      <c r="L25" s="195">
        <f t="shared" si="4"/>
        <v>0.04784688995</v>
      </c>
      <c r="M25" s="3"/>
      <c r="N25" s="195" t="str">
        <f t="shared" si="5"/>
        <v/>
      </c>
      <c r="O25" s="3"/>
      <c r="P25" s="195" t="str">
        <f t="shared" si="6"/>
        <v/>
      </c>
      <c r="Q25" s="3"/>
      <c r="R25" s="195" t="str">
        <f t="shared" si="7"/>
        <v/>
      </c>
      <c r="S25" s="6" t="str">
        <f>IF(ISBLANK(B25), "", IFERROR(VLOOKUP(B25, category!A:C, 3, FALSE), ""))</f>
        <v/>
      </c>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row>
    <row r="26">
      <c r="A26" s="193" t="str">
        <f>IF(ISBLANK(B26), "", VLOOKUP(B26, Database!A:E, 2, FALSE))</f>
        <v>鑫聯大投控</v>
      </c>
      <c r="B26" s="182" t="s">
        <v>1607</v>
      </c>
      <c r="C26" s="6" t="str">
        <f>IFERROR(__xludf.DUMMYFUNCTION("IF(ISBLANK(B26), """", IF(ISBLANK($B$1), """", IMPORTXML('公式表'!$A$2&amp;B26&amp;'公式表'!$A$3, '公式表'!$A$13)))"),"")</f>
        <v/>
      </c>
      <c r="D26" s="194">
        <v>71.3</v>
      </c>
      <c r="E26" s="7"/>
      <c r="F26" s="7">
        <f t="shared" si="1"/>
        <v>-1</v>
      </c>
      <c r="G26" s="3" t="s">
        <v>4679</v>
      </c>
      <c r="H26" s="184">
        <f t="shared" si="2"/>
        <v>46087</v>
      </c>
      <c r="I26" s="194">
        <v>70.3</v>
      </c>
      <c r="J26" s="195">
        <f t="shared" si="3"/>
        <v>-0.01402524544</v>
      </c>
      <c r="K26" s="194">
        <v>77.3</v>
      </c>
      <c r="L26" s="195">
        <f t="shared" si="4"/>
        <v>0.08415147265</v>
      </c>
      <c r="M26" s="3"/>
      <c r="N26" s="195" t="str">
        <f t="shared" si="5"/>
        <v/>
      </c>
      <c r="O26" s="3"/>
      <c r="P26" s="195" t="str">
        <f t="shared" si="6"/>
        <v/>
      </c>
      <c r="Q26" s="3"/>
      <c r="R26" s="195" t="str">
        <f t="shared" si="7"/>
        <v/>
      </c>
      <c r="S26" s="6" t="str">
        <f>IF(ISBLANK(B26), "", IFERROR(VLOOKUP(B26, category!A:C, 3, FALSE), ""))</f>
        <v/>
      </c>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row>
    <row r="27">
      <c r="A27" s="193" t="str">
        <f>IF(ISBLANK(B27), "", VLOOKUP(B27, Database!A:E, 2, FALSE))</f>
        <v>晟田</v>
      </c>
      <c r="B27" s="197" t="s">
        <v>3284</v>
      </c>
      <c r="C27" s="6" t="str">
        <f>IFERROR(__xludf.DUMMYFUNCTION("IF(ISBLANK(B27), """", IF(ISBLANK($B$1), """", IMPORTXML('公式表'!$A$2&amp;B27&amp;'公式表'!$A$3, '公式表'!$A$13)))"),"")</f>
        <v/>
      </c>
      <c r="D27" s="194">
        <v>48.3</v>
      </c>
      <c r="E27" s="7"/>
      <c r="F27" s="7">
        <f t="shared" si="1"/>
        <v>-1</v>
      </c>
      <c r="G27" s="3" t="s">
        <v>4679</v>
      </c>
      <c r="H27" s="184">
        <f t="shared" si="2"/>
        <v>46087</v>
      </c>
      <c r="I27" s="194">
        <v>49.35</v>
      </c>
      <c r="J27" s="195">
        <f t="shared" si="3"/>
        <v>0.02173913043</v>
      </c>
      <c r="K27" s="194">
        <v>48.6</v>
      </c>
      <c r="L27" s="195">
        <f t="shared" si="4"/>
        <v>0.006211180124</v>
      </c>
      <c r="M27" s="3"/>
      <c r="N27" s="195" t="str">
        <f t="shared" si="5"/>
        <v/>
      </c>
      <c r="O27" s="3"/>
      <c r="P27" s="195" t="str">
        <f t="shared" si="6"/>
        <v/>
      </c>
      <c r="Q27" s="3"/>
      <c r="R27" s="195" t="str">
        <f t="shared" si="7"/>
        <v/>
      </c>
      <c r="S27" s="6" t="str">
        <f>IF(ISBLANK(B27), "", IFERROR(VLOOKUP(B27, category!A:C, 3, FALSE), ""))</f>
        <v>軍工/航太</v>
      </c>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row>
    <row r="28">
      <c r="A28" s="193" t="str">
        <f>IF(ISBLANK(B28), "", VLOOKUP(B28, Database!A:E, 2, FALSE))</f>
        <v>新盛力</v>
      </c>
      <c r="B28" s="182" t="s">
        <v>4046</v>
      </c>
      <c r="C28" s="6" t="str">
        <f>IFERROR(__xludf.DUMMYFUNCTION("IF(ISBLANK(B28), """", IF(ISBLANK($B$1), """", IMPORTXML('公式表'!$A$2&amp;B28&amp;'公式表'!$A$3, '公式表'!$A$13)))"),"")</f>
        <v/>
      </c>
      <c r="D28" s="194">
        <v>145.0</v>
      </c>
      <c r="E28" s="7"/>
      <c r="F28" s="7">
        <f t="shared" si="1"/>
        <v>-1</v>
      </c>
      <c r="G28" s="3" t="s">
        <v>4679</v>
      </c>
      <c r="H28" s="184">
        <f t="shared" si="2"/>
        <v>46087</v>
      </c>
      <c r="I28" s="194">
        <v>142.5</v>
      </c>
      <c r="J28" s="7">
        <f t="shared" si="3"/>
        <v>-0.01724137931</v>
      </c>
      <c r="K28" s="194">
        <v>145.0</v>
      </c>
      <c r="L28" s="195">
        <f t="shared" si="4"/>
        <v>0</v>
      </c>
      <c r="M28" s="3"/>
      <c r="N28" s="195" t="str">
        <f t="shared" si="5"/>
        <v/>
      </c>
      <c r="O28" s="3"/>
      <c r="P28" s="195" t="str">
        <f t="shared" si="6"/>
        <v/>
      </c>
      <c r="Q28" s="3"/>
      <c r="R28" s="195" t="str">
        <f t="shared" si="7"/>
        <v/>
      </c>
      <c r="S28" s="6" t="str">
        <f>IF(ISBLANK(B28), "", IFERROR(VLOOKUP(B28, category!A:C, 3, FALSE), ""))</f>
        <v>BBU</v>
      </c>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row>
    <row r="29">
      <c r="A29" s="193" t="str">
        <f>IF(ISBLANK(B29), "", VLOOKUP(B29, Database!A:E, 2, FALSE))</f>
        <v/>
      </c>
      <c r="B29" s="182"/>
      <c r="C29" s="6" t="str">
        <f>IFERROR(__xludf.DUMMYFUNCTION("IF(ISBLANK(B29), """", IF(ISBLANK($B$1), """", IMPORTXML('公式表'!$A$2&amp;B29&amp;'公式表'!$A$3, '公式表'!$A$13)))"),"")</f>
        <v/>
      </c>
      <c r="D29" s="194"/>
      <c r="E29" s="7"/>
      <c r="F29" s="7" t="str">
        <f t="shared" si="1"/>
        <v/>
      </c>
      <c r="G29" s="198"/>
      <c r="H29" s="184">
        <f t="shared" si="2"/>
        <v>46087</v>
      </c>
      <c r="I29" s="194"/>
      <c r="J29" s="7" t="str">
        <f t="shared" si="3"/>
        <v/>
      </c>
      <c r="K29" s="194"/>
      <c r="L29" s="195" t="str">
        <f t="shared" si="4"/>
        <v/>
      </c>
      <c r="M29" s="3"/>
      <c r="N29" s="195" t="str">
        <f t="shared" si="5"/>
        <v/>
      </c>
      <c r="O29" s="3"/>
      <c r="P29" s="195" t="str">
        <f t="shared" si="6"/>
        <v/>
      </c>
      <c r="Q29" s="3"/>
      <c r="R29" s="195" t="str">
        <f t="shared" si="7"/>
        <v/>
      </c>
      <c r="S29" s="6" t="str">
        <f>IF(ISBLANK(B29), "", IFERROR(VLOOKUP(B29, category!A:C, 3, FALSE), ""))</f>
        <v/>
      </c>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row>
    <row r="30">
      <c r="A30" s="193" t="str">
        <f>IF(ISBLANK(B30), "", VLOOKUP(B30, Database!A:E, 2, FALSE))</f>
        <v>世紀</v>
      </c>
      <c r="B30" s="182" t="s">
        <v>2877</v>
      </c>
      <c r="C30" s="6" t="str">
        <f>IFERROR(__xludf.DUMMYFUNCTION("IF(ISBLANK(B30), """", IF(ISBLANK($B$1), """", IMPORTXML('公式表'!$A$2&amp;B30&amp;'公式表'!$A$3, '公式表'!$A$13)))"),"")</f>
        <v/>
      </c>
      <c r="D30" s="194">
        <v>80.2</v>
      </c>
      <c r="E30" s="7"/>
      <c r="F30" s="7">
        <f t="shared" si="1"/>
        <v>-1</v>
      </c>
      <c r="G30" s="198"/>
      <c r="H30" s="184">
        <f t="shared" si="2"/>
        <v>46087</v>
      </c>
      <c r="I30" s="194">
        <v>78.1</v>
      </c>
      <c r="J30" s="7">
        <f t="shared" si="3"/>
        <v>-0.02618453865</v>
      </c>
      <c r="K30" s="194">
        <v>77.0</v>
      </c>
      <c r="L30" s="195">
        <f t="shared" si="4"/>
        <v>-0.03990024938</v>
      </c>
      <c r="M30" s="3"/>
      <c r="N30" s="195" t="str">
        <f t="shared" si="5"/>
        <v/>
      </c>
      <c r="O30" s="3"/>
      <c r="P30" s="195" t="str">
        <f t="shared" si="6"/>
        <v/>
      </c>
      <c r="Q30" s="3"/>
      <c r="R30" s="195" t="str">
        <f t="shared" si="7"/>
        <v/>
      </c>
      <c r="S30" s="6" t="str">
        <f>IF(ISBLANK(B30), "", IFERROR(VLOOKUP(B30, category!A:C, 3, FALSE), ""))</f>
        <v>機器人/軍工</v>
      </c>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row>
    <row r="31">
      <c r="A31" s="193" t="str">
        <f>IF(ISBLANK(B31), "", VLOOKUP(B31, Database!A:E, 2, FALSE))</f>
        <v>凱崴</v>
      </c>
      <c r="B31" s="182" t="s">
        <v>2056</v>
      </c>
      <c r="C31" s="6" t="str">
        <f>IFERROR(__xludf.DUMMYFUNCTION("IF(ISBLANK(B31), """", IF(ISBLANK($B$1), """", IMPORTXML('公式表'!$A$2&amp;B31&amp;'公式表'!$A$3, '公式表'!$A$13)))"),"")</f>
        <v/>
      </c>
      <c r="D31" s="194">
        <v>68.8</v>
      </c>
      <c r="E31" s="7"/>
      <c r="F31" s="7">
        <f t="shared" si="1"/>
        <v>-1</v>
      </c>
      <c r="G31" s="3" t="s">
        <v>4679</v>
      </c>
      <c r="H31" s="184">
        <f t="shared" si="2"/>
        <v>46087</v>
      </c>
      <c r="I31" s="194">
        <v>75.6</v>
      </c>
      <c r="J31" s="7">
        <f t="shared" si="3"/>
        <v>0.0988372093</v>
      </c>
      <c r="K31" s="194">
        <v>83.1</v>
      </c>
      <c r="L31" s="195">
        <f t="shared" si="4"/>
        <v>0.2078488372</v>
      </c>
      <c r="M31" s="3"/>
      <c r="N31" s="195" t="str">
        <f t="shared" si="5"/>
        <v/>
      </c>
      <c r="O31" s="3"/>
      <c r="P31" s="195" t="str">
        <f t="shared" si="6"/>
        <v/>
      </c>
      <c r="Q31" s="3"/>
      <c r="R31" s="195" t="str">
        <f t="shared" si="7"/>
        <v/>
      </c>
      <c r="S31" s="6" t="str">
        <f>IF(ISBLANK(B31), "", IFERROR(VLOOKUP(B31, category!A:C, 3, FALSE), ""))</f>
        <v>PCB/雷射鑽頭</v>
      </c>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row>
    <row r="32">
      <c r="A32" s="193" t="str">
        <f>IF(ISBLANK(B32), "", VLOOKUP(B32, Database!A:E, 2, FALSE))</f>
        <v>邁達特</v>
      </c>
      <c r="B32" s="182" t="s">
        <v>2640</v>
      </c>
      <c r="C32" s="6" t="str">
        <f>IFERROR(__xludf.DUMMYFUNCTION("IF(ISBLANK(B32), """", IF(ISBLANK($B$1), """", IMPORTXML('公式表'!$A$2&amp;B32&amp;'公式表'!$A$3, '公式表'!$A$13)))"),"")</f>
        <v/>
      </c>
      <c r="D32" s="194">
        <v>48.05</v>
      </c>
      <c r="E32" s="7"/>
      <c r="F32" s="7">
        <f t="shared" si="1"/>
        <v>-1</v>
      </c>
      <c r="G32" s="3" t="s">
        <v>4679</v>
      </c>
      <c r="H32" s="184">
        <f t="shared" si="2"/>
        <v>46087</v>
      </c>
      <c r="I32" s="194">
        <v>47.9</v>
      </c>
      <c r="J32" s="7">
        <f t="shared" si="3"/>
        <v>-0.003121748179</v>
      </c>
      <c r="K32" s="194">
        <v>47.55</v>
      </c>
      <c r="L32" s="195">
        <f t="shared" si="4"/>
        <v>-0.01040582726</v>
      </c>
      <c r="M32" s="3"/>
      <c r="N32" s="195" t="str">
        <f t="shared" si="5"/>
        <v/>
      </c>
      <c r="O32" s="3"/>
      <c r="P32" s="195" t="str">
        <f t="shared" si="6"/>
        <v/>
      </c>
      <c r="Q32" s="3"/>
      <c r="R32" s="195" t="str">
        <f t="shared" si="7"/>
        <v/>
      </c>
      <c r="S32" s="6" t="str">
        <f>IF(ISBLANK(B32), "", IFERROR(VLOOKUP(B32, category!A:C, 3, FALSE), ""))</f>
        <v>資訊服務</v>
      </c>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row>
    <row r="33">
      <c r="A33" s="193" t="str">
        <f>IF(ISBLANK(B33), "", VLOOKUP(B33, Database!A:E, 2, FALSE))</f>
        <v>鈞寶</v>
      </c>
      <c r="B33" s="197" t="s">
        <v>794</v>
      </c>
      <c r="C33" s="6" t="str">
        <f>IFERROR(__xludf.DUMMYFUNCTION("IF(ISBLANK(B33), """", IF(ISBLANK($B$1), """", IMPORTXML('公式表'!$A$2&amp;B33&amp;'公式表'!$A$3, '公式表'!$A$13)))"),"")</f>
        <v/>
      </c>
      <c r="D33" s="194">
        <v>50.6</v>
      </c>
      <c r="E33" s="7"/>
      <c r="F33" s="7">
        <f t="shared" si="1"/>
        <v>-1</v>
      </c>
      <c r="G33" s="3" t="s">
        <v>4679</v>
      </c>
      <c r="H33" s="184">
        <f t="shared" si="2"/>
        <v>46087</v>
      </c>
      <c r="I33" s="3">
        <v>49.8</v>
      </c>
      <c r="J33" s="7">
        <f t="shared" si="3"/>
        <v>-0.01581027668</v>
      </c>
      <c r="K33" s="3">
        <v>49.4</v>
      </c>
      <c r="L33" s="195">
        <f t="shared" si="4"/>
        <v>-0.02371541502</v>
      </c>
      <c r="M33" s="3"/>
      <c r="N33" s="195" t="str">
        <f t="shared" si="5"/>
        <v/>
      </c>
      <c r="O33" s="3"/>
      <c r="P33" s="195" t="str">
        <f t="shared" si="6"/>
        <v/>
      </c>
      <c r="Q33" s="3"/>
      <c r="R33" s="195" t="str">
        <f t="shared" si="7"/>
        <v/>
      </c>
      <c r="S33" s="6" t="str">
        <f>IF(ISBLANK(B33), "", IFERROR(VLOOKUP(B33, category!A:C, 3, FALSE), ""))</f>
        <v>被動元件-MLCC</v>
      </c>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row>
    <row r="34">
      <c r="A34" s="193" t="str">
        <f>IF(ISBLANK(B34), "", VLOOKUP(B34, Database!A:E, 2, FALSE))</f>
        <v>立碁</v>
      </c>
      <c r="B34" s="182" t="s">
        <v>3110</v>
      </c>
      <c r="C34" s="6" t="str">
        <f>IFERROR(__xludf.DUMMYFUNCTION("IF(ISBLANK(B34), """", IF(ISBLANK($B$1), """", IMPORTXML('公式表'!$A$2&amp;B34&amp;'公式表'!$A$3, '公式表'!$A$13)))"),"")</f>
        <v/>
      </c>
      <c r="D34" s="194">
        <v>79.2</v>
      </c>
      <c r="E34" s="7"/>
      <c r="F34" s="7">
        <f t="shared" si="1"/>
        <v>-1</v>
      </c>
      <c r="G34" s="3" t="s">
        <v>4679</v>
      </c>
      <c r="H34" s="184">
        <f t="shared" si="2"/>
        <v>46087</v>
      </c>
      <c r="I34" s="194">
        <v>77.6</v>
      </c>
      <c r="J34" s="7">
        <f t="shared" si="3"/>
        <v>-0.0202020202</v>
      </c>
      <c r="K34" s="194">
        <v>80.9</v>
      </c>
      <c r="L34" s="195">
        <f t="shared" si="4"/>
        <v>0.02146464646</v>
      </c>
      <c r="M34" s="3"/>
      <c r="N34" s="195" t="str">
        <f t="shared" si="5"/>
        <v/>
      </c>
      <c r="O34" s="3"/>
      <c r="P34" s="195" t="str">
        <f t="shared" si="6"/>
        <v/>
      </c>
      <c r="Q34" s="3"/>
      <c r="R34" s="195" t="str">
        <f t="shared" si="7"/>
        <v/>
      </c>
      <c r="S34" s="6" t="str">
        <f>IF(ISBLANK(B34), "", IFERROR(VLOOKUP(B34, category!A:C, 3, FALSE), ""))</f>
        <v/>
      </c>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row>
    <row r="35">
      <c r="A35" s="193" t="str">
        <f>IF(ISBLANK(B35), "", VLOOKUP(B35, Database!A:E, 2, FALSE))</f>
        <v>寶一</v>
      </c>
      <c r="B35" s="197" t="s">
        <v>652</v>
      </c>
      <c r="C35" s="6" t="str">
        <f>IFERROR(__xludf.DUMMYFUNCTION("IF(ISBLANK(B35), """", IF(ISBLANK($B$1), """", IMPORTXML('公式表'!$A$2&amp;B35&amp;'公式表'!$A$3, '公式表'!$A$13)))"),"")</f>
        <v/>
      </c>
      <c r="D35" s="194">
        <v>37.85</v>
      </c>
      <c r="E35" s="7"/>
      <c r="F35" s="7">
        <f t="shared" si="1"/>
        <v>-1</v>
      </c>
      <c r="G35" s="3" t="s">
        <v>4679</v>
      </c>
      <c r="H35" s="184">
        <f t="shared" si="2"/>
        <v>46087</v>
      </c>
      <c r="I35" s="194">
        <v>37.85</v>
      </c>
      <c r="J35" s="7">
        <f t="shared" si="3"/>
        <v>0</v>
      </c>
      <c r="K35" s="194">
        <v>37.6</v>
      </c>
      <c r="L35" s="195">
        <f t="shared" si="4"/>
        <v>-0.006605019815</v>
      </c>
      <c r="M35" s="3"/>
      <c r="N35" s="195" t="str">
        <f t="shared" si="5"/>
        <v/>
      </c>
      <c r="O35" s="3"/>
      <c r="P35" s="195" t="str">
        <f t="shared" si="6"/>
        <v/>
      </c>
      <c r="Q35" s="3"/>
      <c r="R35" s="195" t="str">
        <f t="shared" si="7"/>
        <v/>
      </c>
      <c r="S35" s="6" t="str">
        <f>IF(ISBLANK(B35), "", IFERROR(VLOOKUP(B35, category!A:C, 3, FALSE), ""))</f>
        <v>軍工/航太</v>
      </c>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row>
    <row r="36">
      <c r="A36" s="6"/>
      <c r="B36" s="199"/>
      <c r="C36" s="6"/>
      <c r="D36" s="6"/>
      <c r="E36" s="7"/>
      <c r="F36" s="7"/>
      <c r="G36" s="198"/>
      <c r="H36" s="198"/>
      <c r="I36" s="6"/>
      <c r="J36" s="7"/>
      <c r="K36" s="7"/>
      <c r="L36" s="6"/>
      <c r="M36" s="7"/>
      <c r="N36" s="6"/>
      <c r="O36" s="181"/>
      <c r="P36" s="6"/>
      <c r="Q36" s="181"/>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row>
    <row r="37">
      <c r="A37" s="6"/>
      <c r="B37" s="199"/>
      <c r="C37" s="6"/>
      <c r="D37" s="6"/>
      <c r="E37" s="7"/>
      <c r="F37" s="7"/>
      <c r="G37" s="198"/>
      <c r="H37" s="198"/>
      <c r="I37" s="6"/>
      <c r="J37" s="7"/>
      <c r="K37" s="7"/>
      <c r="L37" s="6"/>
      <c r="M37" s="7"/>
      <c r="N37" s="6"/>
      <c r="O37" s="181"/>
      <c r="P37" s="6"/>
      <c r="Q37" s="181"/>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row>
    <row r="38">
      <c r="A38" s="6"/>
      <c r="B38" s="199"/>
      <c r="C38" s="6"/>
      <c r="D38" s="6"/>
      <c r="E38" s="7"/>
      <c r="F38" s="7"/>
      <c r="G38" s="198"/>
      <c r="H38" s="198"/>
      <c r="I38" s="6"/>
      <c r="J38" s="7"/>
      <c r="K38" s="7"/>
      <c r="L38" s="6"/>
      <c r="M38" s="7"/>
      <c r="N38" s="6"/>
      <c r="O38" s="181"/>
      <c r="P38" s="6"/>
      <c r="Q38" s="181"/>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row>
    <row r="39">
      <c r="A39" s="6"/>
      <c r="B39" s="199"/>
      <c r="C39" s="6"/>
      <c r="D39" s="6"/>
      <c r="E39" s="7"/>
      <c r="F39" s="7"/>
      <c r="G39" s="198"/>
      <c r="H39" s="198"/>
      <c r="I39" s="6"/>
      <c r="J39" s="7"/>
      <c r="K39" s="7"/>
      <c r="L39" s="6"/>
      <c r="M39" s="7"/>
      <c r="N39" s="6"/>
      <c r="O39" s="181"/>
      <c r="P39" s="6"/>
      <c r="Q39" s="181"/>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row>
    <row r="40">
      <c r="A40" s="6"/>
      <c r="B40" s="199"/>
      <c r="C40" s="6"/>
      <c r="D40" s="6"/>
      <c r="E40" s="7"/>
      <c r="F40" s="7"/>
      <c r="G40" s="198"/>
      <c r="H40" s="198"/>
      <c r="I40" s="6"/>
      <c r="J40" s="7"/>
      <c r="K40" s="7"/>
      <c r="L40" s="6"/>
      <c r="M40" s="7"/>
      <c r="N40" s="6"/>
      <c r="O40" s="181"/>
      <c r="P40" s="6"/>
      <c r="Q40" s="181"/>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row>
    <row r="41">
      <c r="A41" s="6"/>
      <c r="B41" s="199"/>
      <c r="C41" s="6"/>
      <c r="D41" s="6"/>
      <c r="E41" s="7"/>
      <c r="F41" s="7"/>
      <c r="G41" s="198"/>
      <c r="H41" s="198"/>
      <c r="I41" s="6"/>
      <c r="J41" s="7"/>
      <c r="K41" s="7"/>
      <c r="L41" s="6"/>
      <c r="M41" s="7"/>
      <c r="N41" s="6"/>
      <c r="O41" s="181"/>
      <c r="P41" s="6"/>
      <c r="Q41" s="181"/>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row>
  </sheetData>
  <conditionalFormatting sqref="B8:B9">
    <cfRule type="expression" dxfId="5" priority="1">
      <formula>COUNTIF(B:B, B8) &gt; 1</formula>
    </cfRule>
  </conditionalFormatting>
  <conditionalFormatting sqref="F10:F41">
    <cfRule type="cellIs" dxfId="4" priority="2" operator="greaterThan">
      <formula>"20%"</formula>
    </cfRule>
  </conditionalFormatting>
  <conditionalFormatting sqref="F10:F41">
    <cfRule type="cellIs" dxfId="6" priority="3" operator="lessThan">
      <formula>0</formula>
    </cfRule>
  </conditionalFormatting>
  <conditionalFormatting sqref="J10:J41">
    <cfRule type="cellIs" dxfId="4" priority="4" operator="greaterThan">
      <formula>"20%"</formula>
    </cfRule>
  </conditionalFormatting>
  <conditionalFormatting sqref="J10:J41">
    <cfRule type="cellIs" dxfId="1" priority="5" operator="greaterThan">
      <formula>0</formula>
    </cfRule>
  </conditionalFormatting>
  <conditionalFormatting sqref="J10:J41">
    <cfRule type="cellIs" dxfId="6" priority="6" operator="lessThan">
      <formula>0</formula>
    </cfRule>
  </conditionalFormatting>
  <conditionalFormatting sqref="B10:B41">
    <cfRule type="expression" dxfId="5" priority="7">
      <formula>COUNTIF(B:B, B10) &gt; 1</formula>
    </cfRule>
  </conditionalFormatting>
  <conditionalFormatting sqref="F10:F41">
    <cfRule type="cellIs" dxfId="1" priority="8" operator="greaterThan">
      <formula>0</formula>
    </cfRule>
  </conditionalFormatting>
  <conditionalFormatting sqref="L10:L41 N10:N41 P10:P41 R10:R41">
    <cfRule type="cellIs" dxfId="4" priority="9" operator="greaterThan">
      <formula>"20%"</formula>
    </cfRule>
  </conditionalFormatting>
  <conditionalFormatting sqref="L10:L41 N10:N41 P10:P41 R10:R41">
    <cfRule type="cellIs" dxfId="1" priority="10" operator="greaterThan">
      <formula>0</formula>
    </cfRule>
  </conditionalFormatting>
  <conditionalFormatting sqref="L10:L41 N10:N41 P10:P41 R10:R41">
    <cfRule type="cellIs" dxfId="6" priority="11" operator="lessThan">
      <formula>0</formula>
    </cfRule>
  </conditionalFormatting>
  <conditionalFormatting sqref="N10:N41">
    <cfRule type="cellIs" dxfId="1" priority="12" operator="greaterThan">
      <formula>0</formula>
    </cfRule>
  </conditionalFormatting>
  <conditionalFormatting sqref="N10:N41">
    <cfRule type="cellIs" dxfId="6" priority="13" operator="lessThan">
      <formula>0</formula>
    </cfRule>
  </conditionalFormatting>
  <conditionalFormatting sqref="P10:P41">
    <cfRule type="cellIs" dxfId="1" priority="14" operator="greaterThan">
      <formula>0</formula>
    </cfRule>
  </conditionalFormatting>
  <conditionalFormatting sqref="P10:P41">
    <cfRule type="cellIs" dxfId="6" priority="15" operator="lessThan">
      <formula>0</formula>
    </cfRule>
  </conditionalFormatting>
  <conditionalFormatting sqref="R10:R41">
    <cfRule type="cellIs" dxfId="1" priority="16" operator="greaterThan">
      <formula>0</formula>
    </cfRule>
  </conditionalFormatting>
  <conditionalFormatting sqref="R10:R41">
    <cfRule type="cellIs" dxfId="6" priority="17" operator="lessThan">
      <formula>0</formula>
    </cfRule>
  </conditionalFormatting>
  <conditionalFormatting sqref="N7">
    <cfRule type="expression" dxfId="1" priority="18">
      <formula>$N7&gt;$L7</formula>
    </cfRule>
  </conditionalFormatting>
  <conditionalFormatting sqref="P7">
    <cfRule type="expression" dxfId="2" priority="19">
      <formula>$P7&lt;$N7</formula>
    </cfRule>
  </conditionalFormatting>
  <conditionalFormatting sqref="P7">
    <cfRule type="expression" dxfId="1" priority="20">
      <formula>$P7&gt;$N7</formula>
    </cfRule>
  </conditionalFormatting>
  <conditionalFormatting sqref="N7">
    <cfRule type="expression" dxfId="2" priority="21">
      <formula>$N7&lt;$L7</formula>
    </cfRule>
  </conditionalFormatting>
  <conditionalFormatting sqref="L7">
    <cfRule type="expression" dxfId="1" priority="22">
      <formula>$L7&gt;$J7</formula>
    </cfRule>
  </conditionalFormatting>
  <conditionalFormatting sqref="L7">
    <cfRule type="expression" dxfId="2" priority="23">
      <formula>$L7&lt;$J7</formula>
    </cfRule>
  </conditionalFormatting>
  <conditionalFormatting sqref="R7">
    <cfRule type="expression" dxfId="2" priority="24">
      <formula>$R7&lt;$P7</formula>
    </cfRule>
  </conditionalFormatting>
  <conditionalFormatting sqref="R7">
    <cfRule type="expression" dxfId="1" priority="25">
      <formula>$R7&gt;$P7</formula>
    </cfRule>
  </conditionalFormatting>
  <conditionalFormatting sqref="J7">
    <cfRule type="cellIs" dxfId="1" priority="26" operator="greaterThan">
      <formula>0</formula>
    </cfRule>
  </conditionalFormatting>
  <conditionalFormatting sqref="J7">
    <cfRule type="cellIs" dxfId="2" priority="27" operator="lessThan">
      <formula>0</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1" max="1" width="13.0"/>
    <col customWidth="1" min="2" max="2" width="7.63"/>
    <col customWidth="1" min="3" max="3" width="9.13"/>
    <col customWidth="1" min="4" max="4" width="12.63"/>
    <col customWidth="1" min="5" max="8" width="9.38"/>
    <col customWidth="1" min="9" max="9" width="11.88"/>
    <col customWidth="1" min="10" max="10" width="6.88"/>
    <col customWidth="1" min="11" max="11" width="9.38"/>
    <col customWidth="1" min="12" max="12" width="6.63"/>
    <col customWidth="1" min="13" max="13" width="9.38"/>
    <col customWidth="1" min="14" max="14" width="6.63"/>
    <col customWidth="1" min="15" max="15" width="8.38"/>
    <col customWidth="1" min="16" max="16" width="6.63"/>
    <col customWidth="1" min="17" max="17" width="9.38"/>
    <col customWidth="1" min="18" max="18" width="6.63"/>
    <col customWidth="1" min="19" max="19" width="15.25"/>
  </cols>
  <sheetData>
    <row r="1">
      <c r="A1" s="92"/>
      <c r="B1" s="93"/>
      <c r="C1" s="180">
        <f>NOW()</f>
        <v>46134.61698</v>
      </c>
      <c r="D1" s="6"/>
      <c r="E1" s="3"/>
      <c r="F1" s="3"/>
      <c r="G1" s="5"/>
      <c r="H1" s="5"/>
      <c r="I1" s="5"/>
      <c r="J1" s="13" t="s">
        <v>4680</v>
      </c>
      <c r="K1" s="200"/>
      <c r="L1" s="195"/>
      <c r="M1" s="181"/>
      <c r="N1" s="195"/>
      <c r="O1" s="181"/>
      <c r="P1" s="195"/>
      <c r="Q1" s="181"/>
      <c r="R1" s="3"/>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row>
    <row r="2">
      <c r="A2" s="3" t="s">
        <v>4656</v>
      </c>
      <c r="B2" s="182"/>
      <c r="C2" s="5" t="s">
        <v>4681</v>
      </c>
      <c r="D2" s="14"/>
      <c r="E2" s="1"/>
      <c r="F2" s="14"/>
      <c r="G2" s="14"/>
      <c r="H2" s="14"/>
      <c r="I2" s="1"/>
      <c r="J2" s="13" t="s">
        <v>4682</v>
      </c>
      <c r="K2" s="1"/>
      <c r="L2" s="13"/>
      <c r="M2" s="1"/>
      <c r="N2" s="13"/>
      <c r="O2" s="1"/>
      <c r="P2" s="13"/>
      <c r="Q2" s="1"/>
      <c r="R2" s="14"/>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row>
    <row r="3">
      <c r="A3" s="6"/>
      <c r="B3" s="182"/>
      <c r="C3" s="5" t="s">
        <v>4683</v>
      </c>
      <c r="D3" s="14"/>
      <c r="E3" s="14"/>
      <c r="F3" s="14"/>
      <c r="G3" s="14"/>
      <c r="H3" s="14"/>
      <c r="I3" s="1"/>
      <c r="J3" s="201" t="s">
        <v>4684</v>
      </c>
      <c r="K3" s="1"/>
      <c r="L3" s="13"/>
      <c r="M3" s="1"/>
      <c r="N3" s="13"/>
      <c r="O3" s="1"/>
      <c r="P3" s="13"/>
      <c r="Q3" s="1"/>
      <c r="R3" s="14"/>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row>
    <row r="4">
      <c r="A4" s="6"/>
      <c r="B4" s="202"/>
      <c r="C4" s="183" t="s">
        <v>4659</v>
      </c>
      <c r="D4" s="14"/>
      <c r="E4" s="14"/>
      <c r="F4" s="14"/>
      <c r="G4" s="14"/>
      <c r="H4" s="184"/>
      <c r="I4" s="1"/>
      <c r="J4" s="13" t="s">
        <v>4685</v>
      </c>
      <c r="K4" s="1"/>
      <c r="L4" s="13"/>
      <c r="M4" s="1"/>
      <c r="N4" s="13"/>
      <c r="O4" s="1"/>
      <c r="P4" s="13"/>
      <c r="Q4" s="1"/>
      <c r="R4" s="14"/>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row>
    <row r="5">
      <c r="A5" s="203"/>
      <c r="B5" s="93"/>
      <c r="C5" s="4"/>
      <c r="D5" s="14"/>
      <c r="E5" s="14"/>
      <c r="F5" s="14"/>
      <c r="G5" s="14"/>
      <c r="H5" s="184"/>
      <c r="I5" s="1"/>
      <c r="J5" s="13"/>
      <c r="K5" s="1"/>
      <c r="L5" s="13"/>
      <c r="M5" s="1"/>
      <c r="N5" s="13"/>
      <c r="O5" s="1"/>
      <c r="P5" s="13"/>
      <c r="Q5" s="1"/>
      <c r="R5" s="14"/>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row>
    <row r="6">
      <c r="A6" s="204" t="s">
        <v>120</v>
      </c>
      <c r="B6" s="205" t="s">
        <v>4686</v>
      </c>
      <c r="C6" s="205"/>
      <c r="D6" s="206"/>
      <c r="E6" s="206"/>
      <c r="F6" s="206"/>
      <c r="G6" s="75" t="s">
        <v>4661</v>
      </c>
      <c r="H6" s="207">
        <v>46101.0</v>
      </c>
      <c r="I6" s="208">
        <f>$H$6+3</f>
        <v>46104</v>
      </c>
      <c r="J6" s="209">
        <f>SUM(J9:J20)</f>
        <v>0.3115884691</v>
      </c>
      <c r="K6" s="208">
        <f>$H$6+4</f>
        <v>46105</v>
      </c>
      <c r="L6" s="209">
        <f>SUM(L9:L20)</f>
        <v>0.2709527783</v>
      </c>
      <c r="M6" s="208">
        <f>$H$6+5</f>
        <v>46106</v>
      </c>
      <c r="N6" s="209">
        <f>SUM(N9:N20)</f>
        <v>0.5265212685</v>
      </c>
      <c r="O6" s="208">
        <f>$H$6+6</f>
        <v>46107</v>
      </c>
      <c r="P6" s="209">
        <f>SUM(P9:P20)</f>
        <v>0</v>
      </c>
      <c r="Q6" s="208">
        <f>$H$6+7</f>
        <v>46108</v>
      </c>
      <c r="R6" s="206">
        <f>SUM(R9:R20)</f>
        <v>0</v>
      </c>
      <c r="S6" s="210"/>
      <c r="T6" s="210"/>
      <c r="U6" s="210"/>
      <c r="V6" s="210"/>
      <c r="W6" s="210"/>
      <c r="X6" s="210"/>
      <c r="Y6" s="210"/>
      <c r="Z6" s="210"/>
      <c r="AA6" s="210"/>
      <c r="AB6" s="210"/>
      <c r="AC6" s="210"/>
      <c r="AD6" s="210"/>
      <c r="AE6" s="210"/>
      <c r="AF6" s="210"/>
      <c r="AG6" s="210"/>
      <c r="AH6" s="210"/>
      <c r="AI6" s="210"/>
      <c r="AJ6" s="210"/>
      <c r="AK6" s="210"/>
      <c r="AL6" s="210"/>
      <c r="AM6" s="210"/>
      <c r="AN6" s="210"/>
      <c r="AO6" s="210"/>
      <c r="AP6" s="210"/>
      <c r="AQ6" s="210"/>
      <c r="AR6" s="210"/>
      <c r="AS6" s="210"/>
      <c r="AT6" s="210"/>
      <c r="AU6" s="210"/>
      <c r="AV6" s="211"/>
    </row>
    <row r="7">
      <c r="A7" s="185"/>
      <c r="B7" s="186"/>
      <c r="C7" s="185"/>
      <c r="D7" s="185"/>
      <c r="E7" s="185"/>
      <c r="F7" s="41"/>
      <c r="G7" s="187"/>
      <c r="H7" s="185"/>
      <c r="I7" s="41" t="s">
        <v>4663</v>
      </c>
      <c r="J7" s="212">
        <f>AVERAGEA(J9:J20)</f>
        <v>0.02596570576</v>
      </c>
      <c r="K7" s="41"/>
      <c r="L7" s="212">
        <f>AVERAGEA(L9:L20)</f>
        <v>0.02257939819</v>
      </c>
      <c r="M7" s="41"/>
      <c r="N7" s="212">
        <f>AVERAGEA(N9:N20)</f>
        <v>0.04387677237</v>
      </c>
      <c r="O7" s="41"/>
      <c r="P7" s="212">
        <f>AVERAGEA(P9:P20)</f>
        <v>0</v>
      </c>
      <c r="Q7" s="41"/>
      <c r="R7" s="212">
        <f>AVERAGEA(R9:R20)</f>
        <v>0</v>
      </c>
      <c r="S7" s="186"/>
      <c r="T7" s="189"/>
      <c r="U7" s="189"/>
      <c r="V7" s="189"/>
      <c r="W7" s="189"/>
      <c r="X7" s="189"/>
      <c r="Y7" s="189"/>
      <c r="Z7" s="189"/>
      <c r="AA7" s="189"/>
      <c r="AB7" s="189"/>
      <c r="AC7" s="189"/>
      <c r="AD7" s="189"/>
      <c r="AE7" s="189"/>
      <c r="AF7" s="189"/>
      <c r="AG7" s="189"/>
      <c r="AH7" s="189"/>
      <c r="AI7" s="189"/>
      <c r="AJ7" s="189"/>
      <c r="AK7" s="189"/>
      <c r="AL7" s="189"/>
      <c r="AM7" s="189"/>
      <c r="AN7" s="189"/>
      <c r="AO7" s="189"/>
      <c r="AP7" s="189"/>
      <c r="AQ7" s="189"/>
      <c r="AR7" s="189"/>
      <c r="AS7" s="189"/>
      <c r="AT7" s="189"/>
      <c r="AU7" s="189"/>
      <c r="AV7" s="189"/>
    </row>
    <row r="8">
      <c r="A8" s="213" t="s">
        <v>4562</v>
      </c>
      <c r="B8" s="190" t="s">
        <v>4664</v>
      </c>
      <c r="C8" s="126" t="s">
        <v>4665</v>
      </c>
      <c r="D8" s="126" t="s">
        <v>4687</v>
      </c>
      <c r="E8" s="126" t="s">
        <v>4667</v>
      </c>
      <c r="F8" s="125" t="s">
        <v>4668</v>
      </c>
      <c r="G8" s="191" t="s">
        <v>4688</v>
      </c>
      <c r="H8" s="126" t="s">
        <v>4670</v>
      </c>
      <c r="I8" s="125" t="s">
        <v>4671</v>
      </c>
      <c r="J8" s="214" t="s">
        <v>4672</v>
      </c>
      <c r="K8" s="125" t="s">
        <v>4673</v>
      </c>
      <c r="L8" s="214" t="s">
        <v>4674</v>
      </c>
      <c r="M8" s="125" t="s">
        <v>4675</v>
      </c>
      <c r="N8" s="214" t="s">
        <v>4674</v>
      </c>
      <c r="O8" s="125" t="s">
        <v>4676</v>
      </c>
      <c r="P8" s="214" t="s">
        <v>4674</v>
      </c>
      <c r="Q8" s="125" t="s">
        <v>4677</v>
      </c>
      <c r="R8" s="126" t="s">
        <v>4674</v>
      </c>
      <c r="S8" s="190" t="s">
        <v>4678</v>
      </c>
      <c r="T8" s="192"/>
      <c r="U8" s="192"/>
      <c r="V8" s="192"/>
      <c r="W8" s="192"/>
      <c r="X8" s="192"/>
      <c r="Y8" s="192"/>
      <c r="Z8" s="192"/>
      <c r="AA8" s="192"/>
      <c r="AB8" s="192"/>
      <c r="AC8" s="192"/>
      <c r="AD8" s="192"/>
      <c r="AE8" s="192"/>
      <c r="AF8" s="192"/>
      <c r="AG8" s="192"/>
      <c r="AH8" s="192"/>
      <c r="AI8" s="192"/>
      <c r="AJ8" s="192"/>
      <c r="AK8" s="192"/>
      <c r="AL8" s="192"/>
      <c r="AM8" s="192"/>
      <c r="AN8" s="192"/>
      <c r="AO8" s="192"/>
      <c r="AP8" s="192"/>
      <c r="AQ8" s="192"/>
      <c r="AR8" s="192"/>
      <c r="AS8" s="192"/>
      <c r="AT8" s="192"/>
      <c r="AU8" s="192"/>
      <c r="AV8" s="215"/>
    </row>
    <row r="9" outlineLevel="1">
      <c r="A9" s="216" t="str">
        <f>IF(ISBLANK(B9), "", VLOOKUP(B9, Database!A:E, 2, FALSE))</f>
        <v>漢翔</v>
      </c>
      <c r="B9" s="182" t="s">
        <v>3729</v>
      </c>
      <c r="C9" s="6" t="str">
        <f>IFERROR(__xludf.DUMMYFUNCTION("IF(ISBLANK(B9), """", IF(ISBLANK($C$6), """", IMPORTXML('公式表'!$A$2&amp;B9&amp;'公式表'!$A$3, '公式表'!$A$13)))"),"")</f>
        <v/>
      </c>
      <c r="D9" s="194">
        <v>50.4</v>
      </c>
      <c r="E9" s="7"/>
      <c r="F9" s="7">
        <f t="shared" ref="F9:F20" si="1">IF(ISBLANK(B9), "", (C9/D9)-1)</f>
        <v>-1</v>
      </c>
      <c r="G9" s="196" t="s">
        <v>4679</v>
      </c>
      <c r="H9" s="184">
        <f t="shared" ref="H9:H20" si="2">$H$6</f>
        <v>46101</v>
      </c>
      <c r="I9" s="3">
        <v>50.4</v>
      </c>
      <c r="J9" s="7">
        <f t="shared" ref="J9:J20" si="3">IF(ISBLANK(I9), "", (I9/$D9)-1)</f>
        <v>0</v>
      </c>
      <c r="K9" s="3">
        <v>49.25</v>
      </c>
      <c r="L9" s="195">
        <f t="shared" ref="L9:L20" si="4">IF(ISBLANK(K9), "", (K9/$D9)-1)</f>
        <v>-0.02281746032</v>
      </c>
      <c r="M9" s="3">
        <v>50.0</v>
      </c>
      <c r="N9" s="195">
        <f t="shared" ref="N9:N20" si="5">IF(ISBLANK(M9), "", (M9/$D9)-1)</f>
        <v>-0.007936507937</v>
      </c>
      <c r="O9" s="3"/>
      <c r="P9" s="195" t="str">
        <f t="shared" ref="P9:P20" si="6">IF(ISBLANK(O9), "", (O9/$D9)-1)</f>
        <v/>
      </c>
      <c r="Q9" s="3"/>
      <c r="R9" s="195" t="str">
        <f t="shared" ref="R9:R20" si="7">IF(ISBLANK(Q9), "", (Q9/$D9)-1)</f>
        <v/>
      </c>
      <c r="S9" s="6" t="str">
        <f>IF(ISBLANK(B9), "", IFERROR(VLOOKUP(B9, category!A:C, 3, FALSE), ""))</f>
        <v>軍工/航太</v>
      </c>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217"/>
    </row>
    <row r="10" outlineLevel="1">
      <c r="A10" s="216" t="str">
        <f>IF(ISBLANK(B10), "", VLOOKUP(B10, Database!A:E, 2, FALSE))</f>
        <v>長榮航太</v>
      </c>
      <c r="B10" s="182" t="s">
        <v>3528</v>
      </c>
      <c r="C10" s="6" t="str">
        <f>IFERROR(__xludf.DUMMYFUNCTION("IF(ISBLANK(B10), """", IF(ISBLANK($C$6), """", IMPORTXML('公式表'!$A$2&amp;B10&amp;'公式表'!$A$3, '公式表'!$A$13)))"),"")</f>
        <v/>
      </c>
      <c r="D10" s="194">
        <v>160.5</v>
      </c>
      <c r="E10" s="7"/>
      <c r="F10" s="7">
        <f t="shared" si="1"/>
        <v>-1</v>
      </c>
      <c r="G10" s="196"/>
      <c r="H10" s="184">
        <f t="shared" si="2"/>
        <v>46101</v>
      </c>
      <c r="I10" s="3">
        <v>166.0</v>
      </c>
      <c r="J10" s="7">
        <f t="shared" si="3"/>
        <v>0.03426791277</v>
      </c>
      <c r="K10" s="3">
        <v>166.5</v>
      </c>
      <c r="L10" s="195">
        <f t="shared" si="4"/>
        <v>0.03738317757</v>
      </c>
      <c r="M10" s="3">
        <v>165.5</v>
      </c>
      <c r="N10" s="195">
        <f t="shared" si="5"/>
        <v>0.03115264798</v>
      </c>
      <c r="O10" s="3"/>
      <c r="P10" s="195" t="str">
        <f t="shared" si="6"/>
        <v/>
      </c>
      <c r="Q10" s="3"/>
      <c r="R10" s="195" t="str">
        <f t="shared" si="7"/>
        <v/>
      </c>
      <c r="S10" s="6" t="str">
        <f>IF(ISBLANK(B10), "", IFERROR(VLOOKUP(B10, category!A:C, 3, FALSE), ""))</f>
        <v>軍工/航太</v>
      </c>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217"/>
    </row>
    <row r="11" outlineLevel="1">
      <c r="A11" s="216" t="str">
        <f>IF(ISBLANK(B11), "", VLOOKUP(B11, Database!A:E, 2, FALSE))</f>
        <v>晟田</v>
      </c>
      <c r="B11" s="182" t="s">
        <v>3284</v>
      </c>
      <c r="C11" s="6" t="str">
        <f>IFERROR(__xludf.DUMMYFUNCTION("IF(ISBLANK(B11), """", IF(ISBLANK($C$6), """", IMPORTXML('公式表'!$A$2&amp;B11&amp;'公式表'!$A$3, '公式表'!$A$13)))"),"")</f>
        <v/>
      </c>
      <c r="D11" s="194">
        <v>48.3</v>
      </c>
      <c r="E11" s="7"/>
      <c r="F11" s="7">
        <f t="shared" si="1"/>
        <v>-1</v>
      </c>
      <c r="G11" s="196" t="s">
        <v>4679</v>
      </c>
      <c r="H11" s="184">
        <f t="shared" si="2"/>
        <v>46101</v>
      </c>
      <c r="I11" s="3">
        <v>49.35</v>
      </c>
      <c r="J11" s="195">
        <f t="shared" si="3"/>
        <v>0.02173913043</v>
      </c>
      <c r="K11" s="3">
        <v>48.6</v>
      </c>
      <c r="L11" s="195">
        <f t="shared" si="4"/>
        <v>0.006211180124</v>
      </c>
      <c r="M11" s="3">
        <v>49.6</v>
      </c>
      <c r="N11" s="195">
        <f t="shared" si="5"/>
        <v>0.02691511387</v>
      </c>
      <c r="O11" s="3"/>
      <c r="P11" s="195" t="str">
        <f t="shared" si="6"/>
        <v/>
      </c>
      <c r="Q11" s="3"/>
      <c r="R11" s="195" t="str">
        <f t="shared" si="7"/>
        <v/>
      </c>
      <c r="S11" s="6" t="str">
        <f>IF(ISBLANK(B11), "", IFERROR(VLOOKUP(B11, category!A:C, 3, FALSE), ""))</f>
        <v>軍工/航太</v>
      </c>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217"/>
    </row>
    <row r="12" outlineLevel="1">
      <c r="A12" s="218" t="str">
        <f>IF(ISBLANK(B12), "", VLOOKUP(B12, Database!A:E, 2, FALSE))</f>
        <v>駐龍</v>
      </c>
      <c r="B12" s="219" t="s">
        <v>1247</v>
      </c>
      <c r="C12" s="6" t="str">
        <f>IFERROR(__xludf.DUMMYFUNCTION("IF(ISBLANK(B12), """", IF(ISBLANK($C$6), """", IMPORTXML('公式表'!$A$2&amp;B12&amp;'公式表'!$A$3, '公式表'!$A$13)))"),"")</f>
        <v/>
      </c>
      <c r="D12" s="194">
        <v>146.5</v>
      </c>
      <c r="E12" s="7"/>
      <c r="F12" s="7">
        <f t="shared" si="1"/>
        <v>-1</v>
      </c>
      <c r="G12" s="3"/>
      <c r="H12" s="184">
        <f t="shared" si="2"/>
        <v>46101</v>
      </c>
      <c r="I12" s="3">
        <v>148.0</v>
      </c>
      <c r="J12" s="7">
        <f t="shared" si="3"/>
        <v>0.01023890785</v>
      </c>
      <c r="K12" s="3">
        <v>147.5</v>
      </c>
      <c r="L12" s="195">
        <f t="shared" si="4"/>
        <v>0.006825938567</v>
      </c>
      <c r="M12" s="3">
        <v>147.0</v>
      </c>
      <c r="N12" s="195">
        <f t="shared" si="5"/>
        <v>0.003412969283</v>
      </c>
      <c r="O12" s="3"/>
      <c r="P12" s="195" t="str">
        <f t="shared" si="6"/>
        <v/>
      </c>
      <c r="Q12" s="3"/>
      <c r="R12" s="195" t="str">
        <f t="shared" si="7"/>
        <v/>
      </c>
      <c r="S12" s="6" t="str">
        <f>IF(ISBLANK(B12), "", IFERROR(VLOOKUP(B12, category!A:C, 3, FALSE), ""))</f>
        <v>軍工/航太</v>
      </c>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217"/>
    </row>
    <row r="13" outlineLevel="1">
      <c r="A13" s="216" t="str">
        <f>IF(ISBLANK(B13), "", VLOOKUP(B13, Database!A:E, 2, FALSE))</f>
        <v>千附精密</v>
      </c>
      <c r="B13" s="182" t="s">
        <v>1485</v>
      </c>
      <c r="C13" s="6" t="str">
        <f>IFERROR(__xludf.DUMMYFUNCTION("IF(ISBLANK(B13), """", IF(ISBLANK($C$6), """", IMPORTXML('公式表'!$A$2&amp;B13&amp;'公式表'!$A$3, '公式表'!$A$13)))"),"")</f>
        <v/>
      </c>
      <c r="D13" s="194">
        <v>197.0</v>
      </c>
      <c r="E13" s="7"/>
      <c r="F13" s="7">
        <f t="shared" si="1"/>
        <v>-1</v>
      </c>
      <c r="G13" s="196" t="s">
        <v>4679</v>
      </c>
      <c r="H13" s="184">
        <f t="shared" si="2"/>
        <v>46101</v>
      </c>
      <c r="I13" s="3">
        <v>216.5</v>
      </c>
      <c r="J13" s="195">
        <f t="shared" si="3"/>
        <v>0.09898477157</v>
      </c>
      <c r="K13" s="3">
        <v>238.0</v>
      </c>
      <c r="L13" s="195">
        <f t="shared" si="4"/>
        <v>0.2081218274</v>
      </c>
      <c r="M13" s="3">
        <v>261.5</v>
      </c>
      <c r="N13" s="195">
        <f t="shared" si="5"/>
        <v>0.3274111675</v>
      </c>
      <c r="O13" s="3"/>
      <c r="P13" s="195" t="str">
        <f t="shared" si="6"/>
        <v/>
      </c>
      <c r="Q13" s="3"/>
      <c r="R13" s="195" t="str">
        <f t="shared" si="7"/>
        <v/>
      </c>
      <c r="S13" s="6" t="str">
        <f>IF(ISBLANK(B13), "", IFERROR(VLOOKUP(B13, category!A:C, 3, FALSE), ""))</f>
        <v>軍工/航太</v>
      </c>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217"/>
    </row>
    <row r="14" outlineLevel="1">
      <c r="A14" s="216" t="str">
        <f>IF(ISBLANK(B14), "", VLOOKUP(B14, Database!A:E, 2, FALSE))</f>
        <v>寶一</v>
      </c>
      <c r="B14" s="197" t="s">
        <v>652</v>
      </c>
      <c r="C14" s="6" t="str">
        <f>IFERROR(__xludf.DUMMYFUNCTION("IF(ISBLANK(B14), """", IF(ISBLANK($C$6), """", IMPORTXML('公式表'!$A$2&amp;B14&amp;'公式表'!$A$3, '公式表'!$A$13)))"),"")</f>
        <v/>
      </c>
      <c r="D14" s="194">
        <v>37.85</v>
      </c>
      <c r="E14" s="7"/>
      <c r="F14" s="7">
        <f t="shared" si="1"/>
        <v>-1</v>
      </c>
      <c r="G14" s="196" t="s">
        <v>4679</v>
      </c>
      <c r="H14" s="184">
        <f t="shared" si="2"/>
        <v>46101</v>
      </c>
      <c r="I14" s="3">
        <v>37.85</v>
      </c>
      <c r="J14" s="7">
        <f t="shared" si="3"/>
        <v>0</v>
      </c>
      <c r="K14" s="3">
        <v>37.6</v>
      </c>
      <c r="L14" s="195">
        <f t="shared" si="4"/>
        <v>-0.006605019815</v>
      </c>
      <c r="M14" s="3">
        <v>38.25</v>
      </c>
      <c r="N14" s="195">
        <f t="shared" si="5"/>
        <v>0.0105680317</v>
      </c>
      <c r="O14" s="3"/>
      <c r="P14" s="195" t="str">
        <f t="shared" si="6"/>
        <v/>
      </c>
      <c r="Q14" s="3"/>
      <c r="R14" s="195" t="str">
        <f t="shared" si="7"/>
        <v/>
      </c>
      <c r="S14" s="6" t="str">
        <f>IF(ISBLANK(B14), "", IFERROR(VLOOKUP(B14, category!A:C, 3, FALSE), ""))</f>
        <v>軍工/航太</v>
      </c>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217"/>
    </row>
    <row r="15" outlineLevel="1">
      <c r="A15" s="216" t="str">
        <f>IF(ISBLANK(B15), "", VLOOKUP(B15, Database!A:E, 2, FALSE))</f>
        <v>雷虎</v>
      </c>
      <c r="B15" s="182" t="s">
        <v>4012</v>
      </c>
      <c r="C15" s="6" t="str">
        <f>IFERROR(__xludf.DUMMYFUNCTION("IF(ISBLANK(B15), """", IF(ISBLANK($C$6), """", IMPORTXML('公式表'!$A$2&amp;B15&amp;'公式表'!$A$3, '公式表'!$A$13)))"),"")</f>
        <v/>
      </c>
      <c r="D15" s="194">
        <v>148.0</v>
      </c>
      <c r="E15" s="7"/>
      <c r="F15" s="7">
        <f t="shared" si="1"/>
        <v>-1</v>
      </c>
      <c r="G15" s="196" t="s">
        <v>4679</v>
      </c>
      <c r="H15" s="184">
        <f t="shared" si="2"/>
        <v>46101</v>
      </c>
      <c r="I15" s="3">
        <v>154.5</v>
      </c>
      <c r="J15" s="195">
        <f t="shared" si="3"/>
        <v>0.04391891892</v>
      </c>
      <c r="K15" s="3">
        <v>151.5</v>
      </c>
      <c r="L15" s="195">
        <f t="shared" si="4"/>
        <v>0.02364864865</v>
      </c>
      <c r="M15" s="3">
        <v>153.5</v>
      </c>
      <c r="N15" s="195">
        <f t="shared" si="5"/>
        <v>0.03716216216</v>
      </c>
      <c r="O15" s="3"/>
      <c r="P15" s="195" t="str">
        <f t="shared" si="6"/>
        <v/>
      </c>
      <c r="Q15" s="3"/>
      <c r="R15" s="195" t="str">
        <f t="shared" si="7"/>
        <v/>
      </c>
      <c r="S15" s="6" t="str">
        <f>IF(ISBLANK(B15), "", IFERROR(VLOOKUP(B15, category!A:C, 3, FALSE), ""))</f>
        <v>軍工/航太</v>
      </c>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217"/>
    </row>
    <row r="16" outlineLevel="1">
      <c r="A16" s="216" t="str">
        <f>IF(ISBLANK(B16), "", VLOOKUP(B16, Database!A:E, 2, FALSE))</f>
        <v>邑錡</v>
      </c>
      <c r="B16" s="182" t="s">
        <v>3056</v>
      </c>
      <c r="C16" s="6" t="str">
        <f>IFERROR(__xludf.DUMMYFUNCTION("IF(ISBLANK(B16), """", IF(ISBLANK($C$6), """", IMPORTXML('公式表'!$A$2&amp;B16&amp;'公式表'!$A$3, '公式表'!$A$13)))"),"")</f>
        <v/>
      </c>
      <c r="D16" s="194">
        <v>125.5</v>
      </c>
      <c r="E16" s="7"/>
      <c r="F16" s="7">
        <f t="shared" si="1"/>
        <v>-1</v>
      </c>
      <c r="G16" s="3" t="s">
        <v>4679</v>
      </c>
      <c r="H16" s="184">
        <f t="shared" si="2"/>
        <v>46101</v>
      </c>
      <c r="I16" s="3">
        <v>133.5</v>
      </c>
      <c r="J16" s="7">
        <f t="shared" si="3"/>
        <v>0.06374501992</v>
      </c>
      <c r="K16" s="3">
        <v>130.0</v>
      </c>
      <c r="L16" s="195">
        <f t="shared" si="4"/>
        <v>0.03585657371</v>
      </c>
      <c r="M16" s="3">
        <v>129.5</v>
      </c>
      <c r="N16" s="195">
        <f t="shared" si="5"/>
        <v>0.03187250996</v>
      </c>
      <c r="O16" s="3"/>
      <c r="P16" s="195" t="str">
        <f t="shared" si="6"/>
        <v/>
      </c>
      <c r="Q16" s="3"/>
      <c r="R16" s="195" t="str">
        <f t="shared" si="7"/>
        <v/>
      </c>
      <c r="S16" s="6" t="str">
        <f>IF(ISBLANK(B16), "", IFERROR(VLOOKUP(B16, category!A:C, 3, FALSE), ""))</f>
        <v>軍工/航太</v>
      </c>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217"/>
    </row>
    <row r="17" outlineLevel="1">
      <c r="A17" s="216" t="str">
        <f>IF(ISBLANK(B17), "", VLOOKUP(B17, Database!A:E, 2, FALSE))</f>
        <v>中光電</v>
      </c>
      <c r="B17" s="197" t="s">
        <v>1477</v>
      </c>
      <c r="C17" s="6" t="str">
        <f>IFERROR(__xludf.DUMMYFUNCTION("IF(ISBLANK(B17), """", IF(ISBLANK($C$6), """", IMPORTXML('公式表'!$A$2&amp;B17&amp;'公式表'!$A$3, '公式表'!$A$13)))"),"")</f>
        <v/>
      </c>
      <c r="D17" s="194">
        <v>78.3</v>
      </c>
      <c r="E17" s="7"/>
      <c r="F17" s="7">
        <f t="shared" si="1"/>
        <v>-1</v>
      </c>
      <c r="G17" s="196" t="s">
        <v>4679</v>
      </c>
      <c r="H17" s="184">
        <f t="shared" si="2"/>
        <v>46101</v>
      </c>
      <c r="I17" s="3">
        <v>79.0</v>
      </c>
      <c r="J17" s="7">
        <f t="shared" si="3"/>
        <v>0.008939974457</v>
      </c>
      <c r="K17" s="3">
        <v>78.3</v>
      </c>
      <c r="L17" s="195">
        <f t="shared" si="4"/>
        <v>0</v>
      </c>
      <c r="M17" s="3">
        <v>80.0</v>
      </c>
      <c r="N17" s="195">
        <f t="shared" si="5"/>
        <v>0.02171136654</v>
      </c>
      <c r="O17" s="3"/>
      <c r="P17" s="195" t="str">
        <f t="shared" si="6"/>
        <v/>
      </c>
      <c r="Q17" s="3"/>
      <c r="R17" s="195" t="str">
        <f t="shared" si="7"/>
        <v/>
      </c>
      <c r="S17" s="6" t="str">
        <f>IF(ISBLANK(B17), "", IFERROR(VLOOKUP(B17, category!A:C, 3, FALSE), ""))</f>
        <v>軍工/航太/</v>
      </c>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217"/>
    </row>
    <row r="18" outlineLevel="1">
      <c r="A18" s="220" t="s">
        <v>4689</v>
      </c>
      <c r="B18" s="182" t="s">
        <v>2877</v>
      </c>
      <c r="C18" s="6" t="str">
        <f>IFERROR(__xludf.DUMMYFUNCTION("IF(ISBLANK(B18), """", IF(ISBLANK($C$6), """", IMPORTXML('公式表'!$A$2&amp;B18&amp;'公式表'!$A$3, '公式表'!$A$13)))"),"")</f>
        <v/>
      </c>
      <c r="D18" s="3">
        <v>80.2</v>
      </c>
      <c r="E18" s="7"/>
      <c r="F18" s="7">
        <f t="shared" si="1"/>
        <v>-1</v>
      </c>
      <c r="G18" s="196" t="s">
        <v>4679</v>
      </c>
      <c r="H18" s="184">
        <f t="shared" si="2"/>
        <v>46101</v>
      </c>
      <c r="I18" s="3">
        <v>78.1</v>
      </c>
      <c r="J18" s="7">
        <f t="shared" si="3"/>
        <v>-0.02618453865</v>
      </c>
      <c r="K18" s="3">
        <v>77.0</v>
      </c>
      <c r="L18" s="195">
        <f t="shared" si="4"/>
        <v>-0.03990024938</v>
      </c>
      <c r="M18" s="3">
        <v>79.5</v>
      </c>
      <c r="N18" s="195">
        <f t="shared" si="5"/>
        <v>-0.008728179551</v>
      </c>
      <c r="O18" s="3"/>
      <c r="P18" s="195" t="str">
        <f t="shared" si="6"/>
        <v/>
      </c>
      <c r="Q18" s="3"/>
      <c r="R18" s="195" t="str">
        <f t="shared" si="7"/>
        <v/>
      </c>
      <c r="S18" s="6" t="str">
        <f>IF(ISBLANK(B18), "", IFERROR(VLOOKUP(B18, category!A:C, 3, FALSE), ""))</f>
        <v>機器人/軍工</v>
      </c>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217"/>
    </row>
    <row r="19" outlineLevel="1">
      <c r="A19" s="216" t="str">
        <f>IF(ISBLANK(B19), "", VLOOKUP(B19, Database!A:E, 2, FALSE))</f>
        <v>亞航</v>
      </c>
      <c r="B19" s="182" t="s">
        <v>3344</v>
      </c>
      <c r="C19" s="6" t="str">
        <f>IFERROR(__xludf.DUMMYFUNCTION("IF(ISBLANK(B19), """", IF(ISBLANK($C$6), """", IMPORTXML('公式表'!$A$2&amp;B19&amp;'公式表'!$A$3, '公式表'!$A$13)))"),"")</f>
        <v/>
      </c>
      <c r="D19" s="194">
        <v>49.3</v>
      </c>
      <c r="E19" s="7"/>
      <c r="F19" s="7">
        <f t="shared" si="1"/>
        <v>-1</v>
      </c>
      <c r="G19" s="3" t="s">
        <v>4679</v>
      </c>
      <c r="H19" s="184">
        <f t="shared" si="2"/>
        <v>46101</v>
      </c>
      <c r="I19" s="3">
        <v>50.1</v>
      </c>
      <c r="J19" s="7">
        <f t="shared" si="3"/>
        <v>0.01622718053</v>
      </c>
      <c r="K19" s="3">
        <v>49.15</v>
      </c>
      <c r="L19" s="195">
        <f t="shared" si="4"/>
        <v>-0.003042596349</v>
      </c>
      <c r="M19" s="3">
        <v>51.2</v>
      </c>
      <c r="N19" s="195">
        <f t="shared" si="5"/>
        <v>0.03853955375</v>
      </c>
      <c r="O19" s="3"/>
      <c r="P19" s="195" t="str">
        <f t="shared" si="6"/>
        <v/>
      </c>
      <c r="Q19" s="3"/>
      <c r="R19" s="195" t="str">
        <f t="shared" si="7"/>
        <v/>
      </c>
      <c r="S19" s="6" t="str">
        <f>IF(ISBLANK(B19), "", IFERROR(VLOOKUP(B19, category!A:C, 3, FALSE), ""))</f>
        <v>軍工</v>
      </c>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217"/>
    </row>
    <row r="20" outlineLevel="1">
      <c r="A20" s="221" t="str">
        <f>IF(ISBLANK(B20), "", VLOOKUP(B20, Database!A:E, 2, FALSE))</f>
        <v>龍德造船</v>
      </c>
      <c r="B20" s="222" t="s">
        <v>594</v>
      </c>
      <c r="C20" s="223" t="str">
        <f>IFERROR(__xludf.DUMMYFUNCTION("IF(ISBLANK(B20), """", IF(ISBLANK($C$6), """", IMPORTXML('公式表'!$A$2&amp;B20&amp;'公式表'!$A$3, '公式表'!$A$13)))"),"")</f>
        <v/>
      </c>
      <c r="D20" s="224">
        <v>138.5</v>
      </c>
      <c r="E20" s="225"/>
      <c r="F20" s="225">
        <f t="shared" si="1"/>
        <v>-1</v>
      </c>
      <c r="G20" s="226" t="s">
        <v>4679</v>
      </c>
      <c r="H20" s="227">
        <f t="shared" si="2"/>
        <v>46101</v>
      </c>
      <c r="I20" s="226">
        <v>144.0</v>
      </c>
      <c r="J20" s="225">
        <f t="shared" si="3"/>
        <v>0.03971119134</v>
      </c>
      <c r="K20" s="226">
        <v>142.0</v>
      </c>
      <c r="L20" s="228">
        <f t="shared" si="4"/>
        <v>0.02527075812</v>
      </c>
      <c r="M20" s="226">
        <v>140.5</v>
      </c>
      <c r="N20" s="228">
        <f t="shared" si="5"/>
        <v>0.01444043321</v>
      </c>
      <c r="O20" s="226"/>
      <c r="P20" s="228" t="str">
        <f t="shared" si="6"/>
        <v/>
      </c>
      <c r="Q20" s="226"/>
      <c r="R20" s="228" t="str">
        <f t="shared" si="7"/>
        <v/>
      </c>
      <c r="S20" s="223" t="str">
        <f>IF(ISBLANK(B20), "", IFERROR(VLOOKUP(B20, category!A:C, 3, FALSE), ""))</f>
        <v>軍工</v>
      </c>
      <c r="T20" s="223"/>
      <c r="U20" s="223"/>
      <c r="V20" s="223"/>
      <c r="W20" s="223"/>
      <c r="X20" s="223"/>
      <c r="Y20" s="223"/>
      <c r="Z20" s="223"/>
      <c r="AA20" s="223"/>
      <c r="AB20" s="223"/>
      <c r="AC20" s="223"/>
      <c r="AD20" s="223"/>
      <c r="AE20" s="223"/>
      <c r="AF20" s="223"/>
      <c r="AG20" s="223"/>
      <c r="AH20" s="223"/>
      <c r="AI20" s="223"/>
      <c r="AJ20" s="223"/>
      <c r="AK20" s="223"/>
      <c r="AL20" s="223"/>
      <c r="AM20" s="223"/>
      <c r="AN20" s="223"/>
      <c r="AO20" s="223"/>
      <c r="AP20" s="223"/>
      <c r="AQ20" s="223"/>
      <c r="AR20" s="223"/>
      <c r="AS20" s="223"/>
      <c r="AT20" s="223"/>
      <c r="AU20" s="223"/>
      <c r="AV20" s="229"/>
    </row>
    <row r="21">
      <c r="A21" s="193"/>
      <c r="B21" s="182"/>
      <c r="C21" s="194"/>
      <c r="D21" s="6"/>
      <c r="E21" s="7"/>
      <c r="F21" s="7"/>
      <c r="G21" s="196"/>
      <c r="H21" s="184"/>
      <c r="I21" s="3"/>
      <c r="J21" s="195"/>
      <c r="K21" s="181"/>
      <c r="L21" s="195"/>
      <c r="M21" s="181"/>
      <c r="N21" s="195"/>
      <c r="O21" s="181"/>
      <c r="P21" s="195"/>
      <c r="Q21" s="181"/>
      <c r="R21" s="195"/>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row>
    <row r="22">
      <c r="A22" s="204" t="s">
        <v>4690</v>
      </c>
      <c r="B22" s="205" t="s">
        <v>4686</v>
      </c>
      <c r="C22" s="205"/>
      <c r="D22" s="206"/>
      <c r="E22" s="206"/>
      <c r="F22" s="206"/>
      <c r="G22" s="77"/>
      <c r="H22" s="207"/>
      <c r="I22" s="208">
        <f>$H$6+3</f>
        <v>46104</v>
      </c>
      <c r="J22" s="209">
        <f>SUM(J25:J43)</f>
        <v>-0.1557992818</v>
      </c>
      <c r="K22" s="208">
        <f>$H$6+4</f>
        <v>46105</v>
      </c>
      <c r="L22" s="209">
        <f>SUM(L25:L43)</f>
        <v>-0.1968103613</v>
      </c>
      <c r="M22" s="208">
        <f>$H$6+5</f>
        <v>46106</v>
      </c>
      <c r="N22" s="209">
        <f>SUM(N25:N43)</f>
        <v>-0.1423546706</v>
      </c>
      <c r="O22" s="208">
        <f>$H$6+6</f>
        <v>46107</v>
      </c>
      <c r="P22" s="209">
        <f>SUM(P25:P43)</f>
        <v>0</v>
      </c>
      <c r="Q22" s="208">
        <f>$H$6+7</f>
        <v>46108</v>
      </c>
      <c r="R22" s="206">
        <f>SUM(R25:R43)</f>
        <v>0</v>
      </c>
      <c r="S22" s="210"/>
      <c r="T22" s="210"/>
      <c r="U22" s="210"/>
      <c r="V22" s="210"/>
      <c r="W22" s="210"/>
      <c r="X22" s="210"/>
      <c r="Y22" s="210"/>
      <c r="Z22" s="210"/>
      <c r="AA22" s="210"/>
      <c r="AB22" s="210"/>
      <c r="AC22" s="210"/>
      <c r="AD22" s="210"/>
      <c r="AE22" s="210"/>
      <c r="AF22" s="210"/>
      <c r="AG22" s="210"/>
      <c r="AH22" s="210"/>
      <c r="AI22" s="210"/>
      <c r="AJ22" s="210"/>
      <c r="AK22" s="210"/>
      <c r="AL22" s="210"/>
      <c r="AM22" s="210"/>
      <c r="AN22" s="210"/>
      <c r="AO22" s="210"/>
      <c r="AP22" s="210"/>
      <c r="AQ22" s="210"/>
      <c r="AR22" s="210"/>
      <c r="AS22" s="210"/>
      <c r="AT22" s="210"/>
      <c r="AU22" s="210"/>
      <c r="AV22" s="211"/>
    </row>
    <row r="23">
      <c r="A23" s="185"/>
      <c r="B23" s="186"/>
      <c r="C23" s="185"/>
      <c r="D23" s="185"/>
      <c r="E23" s="185"/>
      <c r="F23" s="41"/>
      <c r="G23" s="187"/>
      <c r="H23" s="185"/>
      <c r="I23" s="41" t="s">
        <v>4663</v>
      </c>
      <c r="J23" s="212">
        <f>AVERAGEA(J25:J43)</f>
        <v>-0.0081999622</v>
      </c>
      <c r="K23" s="41"/>
      <c r="L23" s="212">
        <f>AVERAGEA(L25:L43)</f>
        <v>-0.01035844007</v>
      </c>
      <c r="M23" s="41"/>
      <c r="N23" s="212">
        <f>AVERAGEA(N25:N43)</f>
        <v>-0.007492351083</v>
      </c>
      <c r="O23" s="41"/>
      <c r="P23" s="212">
        <f>AVERAGEA(P25:P43)</f>
        <v>0</v>
      </c>
      <c r="Q23" s="41"/>
      <c r="R23" s="212">
        <f>AVERAGEA(R25:R43)</f>
        <v>0</v>
      </c>
      <c r="S23" s="186"/>
      <c r="T23" s="189"/>
      <c r="U23" s="189"/>
      <c r="V23" s="189"/>
      <c r="W23" s="189"/>
      <c r="X23" s="189"/>
      <c r="Y23" s="189"/>
      <c r="Z23" s="189"/>
      <c r="AA23" s="189"/>
      <c r="AB23" s="189"/>
      <c r="AC23" s="189"/>
      <c r="AD23" s="189"/>
      <c r="AE23" s="189"/>
      <c r="AF23" s="189"/>
      <c r="AG23" s="189"/>
      <c r="AH23" s="189"/>
      <c r="AI23" s="189"/>
      <c r="AJ23" s="189"/>
      <c r="AK23" s="189"/>
      <c r="AL23" s="189"/>
      <c r="AM23" s="189"/>
      <c r="AN23" s="189"/>
      <c r="AO23" s="189"/>
      <c r="AP23" s="189"/>
      <c r="AQ23" s="189"/>
      <c r="AR23" s="189"/>
      <c r="AS23" s="189"/>
      <c r="AT23" s="189"/>
      <c r="AU23" s="189"/>
      <c r="AV23" s="189"/>
    </row>
    <row r="24">
      <c r="A24" s="213" t="s">
        <v>4562</v>
      </c>
      <c r="B24" s="190" t="s">
        <v>4664</v>
      </c>
      <c r="C24" s="126" t="s">
        <v>4665</v>
      </c>
      <c r="D24" s="126" t="s">
        <v>4687</v>
      </c>
      <c r="E24" s="126" t="s">
        <v>4667</v>
      </c>
      <c r="F24" s="125" t="s">
        <v>4668</v>
      </c>
      <c r="G24" s="191" t="s">
        <v>4688</v>
      </c>
      <c r="H24" s="126" t="s">
        <v>4670</v>
      </c>
      <c r="I24" s="125" t="s">
        <v>4671</v>
      </c>
      <c r="J24" s="214" t="s">
        <v>4672</v>
      </c>
      <c r="K24" s="125" t="s">
        <v>4673</v>
      </c>
      <c r="L24" s="214" t="s">
        <v>4674</v>
      </c>
      <c r="M24" s="125" t="s">
        <v>4675</v>
      </c>
      <c r="N24" s="214" t="s">
        <v>4674</v>
      </c>
      <c r="O24" s="125" t="s">
        <v>4676</v>
      </c>
      <c r="P24" s="214" t="s">
        <v>4674</v>
      </c>
      <c r="Q24" s="125" t="s">
        <v>4677</v>
      </c>
      <c r="R24" s="126" t="s">
        <v>4674</v>
      </c>
      <c r="S24" s="190" t="s">
        <v>4678</v>
      </c>
      <c r="T24" s="192"/>
      <c r="U24" s="192"/>
      <c r="V24" s="192"/>
      <c r="W24" s="192"/>
      <c r="X24" s="192"/>
      <c r="Y24" s="192"/>
      <c r="Z24" s="192"/>
      <c r="AA24" s="192"/>
      <c r="AB24" s="192"/>
      <c r="AC24" s="192"/>
      <c r="AD24" s="192"/>
      <c r="AE24" s="192"/>
      <c r="AF24" s="192"/>
      <c r="AG24" s="192"/>
      <c r="AH24" s="192"/>
      <c r="AI24" s="192"/>
      <c r="AJ24" s="192"/>
      <c r="AK24" s="192"/>
      <c r="AL24" s="192"/>
      <c r="AM24" s="192"/>
      <c r="AN24" s="192"/>
      <c r="AO24" s="192"/>
      <c r="AP24" s="192"/>
      <c r="AQ24" s="192"/>
      <c r="AR24" s="192"/>
      <c r="AS24" s="192"/>
      <c r="AT24" s="192"/>
      <c r="AU24" s="192"/>
      <c r="AV24" s="215"/>
    </row>
    <row r="25" outlineLevel="1">
      <c r="A25" s="218" t="str">
        <f>IF(ISBLANK(B25), "", VLOOKUP(B25, Database!A:E, 2, FALSE))</f>
        <v>杏輝</v>
      </c>
      <c r="B25" s="219" t="s">
        <v>1618</v>
      </c>
      <c r="C25" s="230" t="str">
        <f>IFERROR(__xludf.DUMMYFUNCTION("IF(ISBLANK(B25), """", IF(ISBLANK($C$22), """", IMPORTXML('公式表'!$A$2&amp;B25&amp;'公式表'!$A$3, '公式表'!$A$13)))"),"")</f>
        <v/>
      </c>
      <c r="D25" s="231">
        <v>32.15</v>
      </c>
      <c r="E25" s="232"/>
      <c r="F25" s="232">
        <f t="shared" ref="F25:F43" si="8">IF(ISBLANK(B25), "", (C25/D25)-1)</f>
        <v>-1</v>
      </c>
      <c r="G25" s="233"/>
      <c r="H25" s="234">
        <f t="shared" ref="H25:H43" si="9">$H$6</f>
        <v>46101</v>
      </c>
      <c r="I25" s="235">
        <v>32.2</v>
      </c>
      <c r="J25" s="236">
        <f t="shared" ref="J25:J43" si="10">IF(ISBLANK(I25), "", (I25/$D25)-1)</f>
        <v>0.001555209953</v>
      </c>
      <c r="K25" s="235">
        <v>31.9</v>
      </c>
      <c r="L25" s="236">
        <f t="shared" ref="L25:L43" si="11">IF(ISBLANK(K25), "", (K25/$D25)-1)</f>
        <v>-0.007776049767</v>
      </c>
      <c r="M25" s="235">
        <v>32.3</v>
      </c>
      <c r="N25" s="236">
        <f t="shared" ref="N25:N43" si="12">IF(ISBLANK(M25), "", (M25/$D25)-1)</f>
        <v>0.00466562986</v>
      </c>
      <c r="O25" s="235"/>
      <c r="P25" s="236" t="str">
        <f t="shared" ref="P25:P43" si="13">IF(ISBLANK(O25), "", (O25/$D25)-1)</f>
        <v/>
      </c>
      <c r="Q25" s="235"/>
      <c r="R25" s="236" t="str">
        <f t="shared" ref="R25:R43" si="14">IF(ISBLANK(Q25), "", (Q25/$D25)-1)</f>
        <v/>
      </c>
      <c r="S25" s="230" t="str">
        <f>IF(ISBLANK(B25), "", IFERROR(VLOOKUP(B25, category!A:C, 3, FALSE), ""))</f>
        <v>生醫</v>
      </c>
      <c r="T25" s="230"/>
      <c r="U25" s="230"/>
      <c r="V25" s="230"/>
      <c r="W25" s="230"/>
      <c r="X25" s="230"/>
      <c r="Y25" s="230"/>
      <c r="Z25" s="230"/>
      <c r="AA25" s="230"/>
      <c r="AB25" s="230"/>
      <c r="AC25" s="230"/>
      <c r="AD25" s="230"/>
      <c r="AE25" s="230"/>
      <c r="AF25" s="230"/>
      <c r="AG25" s="230"/>
      <c r="AH25" s="230"/>
      <c r="AI25" s="230"/>
      <c r="AJ25" s="230"/>
      <c r="AK25" s="230"/>
      <c r="AL25" s="230"/>
      <c r="AM25" s="230"/>
      <c r="AN25" s="230"/>
      <c r="AO25" s="230"/>
      <c r="AP25" s="230"/>
      <c r="AQ25" s="230"/>
      <c r="AR25" s="230"/>
      <c r="AS25" s="230"/>
      <c r="AT25" s="230"/>
      <c r="AU25" s="230"/>
      <c r="AV25" s="237"/>
    </row>
    <row r="26" outlineLevel="1">
      <c r="A26" s="218" t="str">
        <f>IF(ISBLANK(B26), "", VLOOKUP(B26, Database!A:E, 2, FALSE))</f>
        <v>寶齡富錦</v>
      </c>
      <c r="B26" s="219" t="s">
        <v>4435</v>
      </c>
      <c r="C26" s="230" t="str">
        <f>IFERROR(__xludf.DUMMYFUNCTION("IF(ISBLANK(B26), """", IF(ISBLANK($C$22), """", IMPORTXML('公式表'!$A$2&amp;B26&amp;'公式表'!$A$3, '公式表'!$A$13)))"),"")</f>
        <v/>
      </c>
      <c r="D26" s="231">
        <v>64.5</v>
      </c>
      <c r="E26" s="232"/>
      <c r="F26" s="232">
        <f t="shared" si="8"/>
        <v>-1</v>
      </c>
      <c r="G26" s="235"/>
      <c r="H26" s="234">
        <f t="shared" si="9"/>
        <v>46101</v>
      </c>
      <c r="I26" s="235">
        <v>65.1</v>
      </c>
      <c r="J26" s="232">
        <f t="shared" si="10"/>
        <v>0.009302325581</v>
      </c>
      <c r="K26" s="235">
        <v>64.6</v>
      </c>
      <c r="L26" s="236">
        <f t="shared" si="11"/>
        <v>0.001550387597</v>
      </c>
      <c r="M26" s="235">
        <v>64.6</v>
      </c>
      <c r="N26" s="236">
        <f t="shared" si="12"/>
        <v>0.001550387597</v>
      </c>
      <c r="O26" s="235"/>
      <c r="P26" s="236" t="str">
        <f t="shared" si="13"/>
        <v/>
      </c>
      <c r="Q26" s="235"/>
      <c r="R26" s="236" t="str">
        <f t="shared" si="14"/>
        <v/>
      </c>
      <c r="S26" s="230" t="str">
        <f>IF(ISBLANK(B26), "", IFERROR(VLOOKUP(B26, category!A:C, 3, FALSE), ""))</f>
        <v>生醫</v>
      </c>
      <c r="T26" s="230"/>
      <c r="U26" s="230"/>
      <c r="V26" s="230"/>
      <c r="W26" s="230"/>
      <c r="X26" s="230"/>
      <c r="Y26" s="230"/>
      <c r="Z26" s="230"/>
      <c r="AA26" s="230"/>
      <c r="AB26" s="230"/>
      <c r="AC26" s="230"/>
      <c r="AD26" s="230"/>
      <c r="AE26" s="230"/>
      <c r="AF26" s="230"/>
      <c r="AG26" s="230"/>
      <c r="AH26" s="230"/>
      <c r="AI26" s="230"/>
      <c r="AJ26" s="230"/>
      <c r="AK26" s="230"/>
      <c r="AL26" s="230"/>
      <c r="AM26" s="230"/>
      <c r="AN26" s="230"/>
      <c r="AO26" s="230"/>
      <c r="AP26" s="230"/>
      <c r="AQ26" s="230"/>
      <c r="AR26" s="230"/>
      <c r="AS26" s="230"/>
      <c r="AT26" s="230"/>
      <c r="AU26" s="230"/>
      <c r="AV26" s="237"/>
    </row>
    <row r="27" outlineLevel="1">
      <c r="A27" s="218" t="str">
        <f>IF(ISBLANK(B27), "", VLOOKUP(B27, Database!A:E, 2, FALSE))</f>
        <v>美時</v>
      </c>
      <c r="B27" s="219" t="s">
        <v>1494</v>
      </c>
      <c r="C27" s="230" t="str">
        <f>IFERROR(__xludf.DUMMYFUNCTION("IF(ISBLANK(B27), """", IF(ISBLANK($C$22), """", IMPORTXML('公式表'!$A$2&amp;B27&amp;'公式表'!$A$3, '公式表'!$A$13)))"),"")</f>
        <v/>
      </c>
      <c r="D27" s="231">
        <v>234.5</v>
      </c>
      <c r="E27" s="232"/>
      <c r="F27" s="232">
        <f t="shared" si="8"/>
        <v>-1</v>
      </c>
      <c r="G27" s="233"/>
      <c r="H27" s="234">
        <f t="shared" si="9"/>
        <v>46101</v>
      </c>
      <c r="I27" s="235">
        <v>226.0</v>
      </c>
      <c r="J27" s="232">
        <f t="shared" si="10"/>
        <v>-0.03624733475</v>
      </c>
      <c r="K27" s="235">
        <v>227.0</v>
      </c>
      <c r="L27" s="236">
        <f t="shared" si="11"/>
        <v>-0.03198294243</v>
      </c>
      <c r="M27" s="235">
        <v>226.5</v>
      </c>
      <c r="N27" s="236">
        <f t="shared" si="12"/>
        <v>-0.03411513859</v>
      </c>
      <c r="O27" s="235"/>
      <c r="P27" s="236" t="str">
        <f t="shared" si="13"/>
        <v/>
      </c>
      <c r="Q27" s="235"/>
      <c r="R27" s="236" t="str">
        <f t="shared" si="14"/>
        <v/>
      </c>
      <c r="S27" s="230" t="str">
        <f>IF(ISBLANK(B27), "", IFERROR(VLOOKUP(B27, category!A:C, 3, FALSE), ""))</f>
        <v>生醫</v>
      </c>
      <c r="T27" s="230"/>
      <c r="U27" s="230"/>
      <c r="V27" s="230"/>
      <c r="W27" s="230"/>
      <c r="X27" s="230"/>
      <c r="Y27" s="230"/>
      <c r="Z27" s="230"/>
      <c r="AA27" s="230"/>
      <c r="AB27" s="230"/>
      <c r="AC27" s="230"/>
      <c r="AD27" s="230"/>
      <c r="AE27" s="230"/>
      <c r="AF27" s="230"/>
      <c r="AG27" s="230"/>
      <c r="AH27" s="230"/>
      <c r="AI27" s="230"/>
      <c r="AJ27" s="230"/>
      <c r="AK27" s="230"/>
      <c r="AL27" s="230"/>
      <c r="AM27" s="230"/>
      <c r="AN27" s="230"/>
      <c r="AO27" s="230"/>
      <c r="AP27" s="230"/>
      <c r="AQ27" s="230"/>
      <c r="AR27" s="230"/>
      <c r="AS27" s="230"/>
      <c r="AT27" s="230"/>
      <c r="AU27" s="230"/>
      <c r="AV27" s="237"/>
    </row>
    <row r="28" outlineLevel="1">
      <c r="A28" s="216" t="str">
        <f>IF(ISBLANK(B28), "", VLOOKUP(B28, Database!A:E, 2, FALSE))</f>
        <v>中天</v>
      </c>
      <c r="B28" s="182" t="s">
        <v>3693</v>
      </c>
      <c r="C28" s="6" t="str">
        <f>IFERROR(__xludf.DUMMYFUNCTION("IF(ISBLANK(B28), """", IF(ISBLANK($C$22), """", IMPORTXML('公式表'!$A$2&amp;B28&amp;'公式表'!$A$3, '公式表'!$A$13)))"),"")</f>
        <v/>
      </c>
      <c r="D28" s="194">
        <v>17.15</v>
      </c>
      <c r="E28" s="7"/>
      <c r="F28" s="7">
        <f t="shared" si="8"/>
        <v>-1</v>
      </c>
      <c r="G28" s="184"/>
      <c r="H28" s="184">
        <f t="shared" si="9"/>
        <v>46101</v>
      </c>
      <c r="I28" s="3">
        <v>16.75</v>
      </c>
      <c r="J28" s="7">
        <f t="shared" si="10"/>
        <v>-0.02332361516</v>
      </c>
      <c r="K28" s="3">
        <v>16.35</v>
      </c>
      <c r="L28" s="195">
        <f t="shared" si="11"/>
        <v>-0.04664723032</v>
      </c>
      <c r="M28" s="3">
        <v>16.35</v>
      </c>
      <c r="N28" s="195">
        <f t="shared" si="12"/>
        <v>-0.04664723032</v>
      </c>
      <c r="O28" s="3"/>
      <c r="P28" s="195" t="str">
        <f t="shared" si="13"/>
        <v/>
      </c>
      <c r="Q28" s="3"/>
      <c r="R28" s="195" t="str">
        <f t="shared" si="14"/>
        <v/>
      </c>
      <c r="S28" s="6" t="str">
        <f>IF(ISBLANK(B28), "", IFERROR(VLOOKUP(B28, category!A:C, 3, FALSE), ""))</f>
        <v>生醫</v>
      </c>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217"/>
    </row>
    <row r="29" outlineLevel="1">
      <c r="A29" s="218" t="str">
        <f>IF(ISBLANK(B29), "", VLOOKUP(B29, Database!A:E, 2, FALSE))</f>
        <v>國光生</v>
      </c>
      <c r="B29" s="219" t="s">
        <v>862</v>
      </c>
      <c r="C29" s="230" t="str">
        <f>IFERROR(__xludf.DUMMYFUNCTION("IF(ISBLANK(B29), """", IF(ISBLANK($C$22), """", IMPORTXML('公式表'!$A$2&amp;B29&amp;'公式表'!$A$3, '公式表'!$A$13)))"),"")</f>
        <v/>
      </c>
      <c r="D29" s="231">
        <v>18.5</v>
      </c>
      <c r="E29" s="232"/>
      <c r="F29" s="232">
        <f t="shared" si="8"/>
        <v>-1</v>
      </c>
      <c r="G29" s="235"/>
      <c r="H29" s="234">
        <f t="shared" si="9"/>
        <v>46101</v>
      </c>
      <c r="I29" s="235">
        <v>18.05</v>
      </c>
      <c r="J29" s="232">
        <f t="shared" si="10"/>
        <v>-0.02432432432</v>
      </c>
      <c r="K29" s="235">
        <v>18.1</v>
      </c>
      <c r="L29" s="236">
        <f t="shared" si="11"/>
        <v>-0.02162162162</v>
      </c>
      <c r="M29" s="235">
        <v>18.15</v>
      </c>
      <c r="N29" s="236">
        <f t="shared" si="12"/>
        <v>-0.01891891892</v>
      </c>
      <c r="O29" s="235"/>
      <c r="P29" s="236" t="str">
        <f t="shared" si="13"/>
        <v/>
      </c>
      <c r="Q29" s="235"/>
      <c r="R29" s="236" t="str">
        <f t="shared" si="14"/>
        <v/>
      </c>
      <c r="S29" s="230" t="str">
        <f>IF(ISBLANK(B29), "", IFERROR(VLOOKUP(B29, category!A:C, 3, FALSE), ""))</f>
        <v>生醫</v>
      </c>
      <c r="T29" s="230"/>
      <c r="U29" s="230"/>
      <c r="V29" s="230"/>
      <c r="W29" s="230"/>
      <c r="X29" s="230"/>
      <c r="Y29" s="230"/>
      <c r="Z29" s="230"/>
      <c r="AA29" s="230"/>
      <c r="AB29" s="230"/>
      <c r="AC29" s="230"/>
      <c r="AD29" s="230"/>
      <c r="AE29" s="230"/>
      <c r="AF29" s="230"/>
      <c r="AG29" s="230"/>
      <c r="AH29" s="230"/>
      <c r="AI29" s="230"/>
      <c r="AJ29" s="230"/>
      <c r="AK29" s="230"/>
      <c r="AL29" s="230"/>
      <c r="AM29" s="230"/>
      <c r="AN29" s="230"/>
      <c r="AO29" s="230"/>
      <c r="AP29" s="230"/>
      <c r="AQ29" s="230"/>
      <c r="AR29" s="230"/>
      <c r="AS29" s="230"/>
      <c r="AT29" s="230"/>
      <c r="AU29" s="230"/>
      <c r="AV29" s="237"/>
    </row>
    <row r="30" outlineLevel="1">
      <c r="A30" s="218" t="str">
        <f>IF(ISBLANK(B30), "", VLOOKUP(B30, Database!A:E, 2, FALSE))</f>
        <v>泰博</v>
      </c>
      <c r="B30" s="219" t="s">
        <v>3346</v>
      </c>
      <c r="C30" s="230" t="str">
        <f>IFERROR(__xludf.DUMMYFUNCTION("IF(ISBLANK(B30), """", IF(ISBLANK($C$22), """", IMPORTXML('公式表'!$A$2&amp;B30&amp;'公式表'!$A$3, '公式表'!$A$13)))"),"")</f>
        <v/>
      </c>
      <c r="D30" s="231">
        <v>125.5</v>
      </c>
      <c r="E30" s="232"/>
      <c r="F30" s="232">
        <f t="shared" si="8"/>
        <v>-1</v>
      </c>
      <c r="G30" s="238"/>
      <c r="H30" s="234">
        <f t="shared" si="9"/>
        <v>46101</v>
      </c>
      <c r="I30" s="235">
        <v>124.0</v>
      </c>
      <c r="J30" s="232">
        <f t="shared" si="10"/>
        <v>-0.01195219124</v>
      </c>
      <c r="K30" s="235">
        <v>126.0</v>
      </c>
      <c r="L30" s="236">
        <f t="shared" si="11"/>
        <v>0.003984063745</v>
      </c>
      <c r="M30" s="235">
        <v>128.5</v>
      </c>
      <c r="N30" s="236">
        <f t="shared" si="12"/>
        <v>0.02390438247</v>
      </c>
      <c r="O30" s="235"/>
      <c r="P30" s="236" t="str">
        <f t="shared" si="13"/>
        <v/>
      </c>
      <c r="Q30" s="235"/>
      <c r="R30" s="236" t="str">
        <f t="shared" si="14"/>
        <v/>
      </c>
      <c r="S30" s="230" t="str">
        <f>IF(ISBLANK(B30), "", IFERROR(VLOOKUP(B30, category!A:C, 3, FALSE), ""))</f>
        <v>生醫</v>
      </c>
      <c r="T30" s="230"/>
      <c r="U30" s="230"/>
      <c r="V30" s="230"/>
      <c r="W30" s="230"/>
      <c r="X30" s="230"/>
      <c r="Y30" s="230"/>
      <c r="Z30" s="230"/>
      <c r="AA30" s="230"/>
      <c r="AB30" s="230"/>
      <c r="AC30" s="230"/>
      <c r="AD30" s="230"/>
      <c r="AE30" s="230"/>
      <c r="AF30" s="230"/>
      <c r="AG30" s="230"/>
      <c r="AH30" s="230"/>
      <c r="AI30" s="230"/>
      <c r="AJ30" s="230"/>
      <c r="AK30" s="230"/>
      <c r="AL30" s="230"/>
      <c r="AM30" s="230"/>
      <c r="AN30" s="230"/>
      <c r="AO30" s="230"/>
      <c r="AP30" s="230"/>
      <c r="AQ30" s="230"/>
      <c r="AR30" s="230"/>
      <c r="AS30" s="230"/>
      <c r="AT30" s="230"/>
      <c r="AU30" s="230"/>
      <c r="AV30" s="237"/>
    </row>
    <row r="31" outlineLevel="1">
      <c r="A31" s="216" t="str">
        <f>IF(ISBLANK(B31), "", VLOOKUP(B31, Database!A:E, 2, FALSE))</f>
        <v>合一</v>
      </c>
      <c r="B31" s="182" t="s">
        <v>3242</v>
      </c>
      <c r="C31" s="6" t="str">
        <f>IFERROR(__xludf.DUMMYFUNCTION("IF(ISBLANK(B31), """", IF(ISBLANK($C$22), """", IMPORTXML('公式表'!$A$2&amp;B31&amp;'公式表'!$A$3, '公式表'!$A$13)))"),"")</f>
        <v/>
      </c>
      <c r="D31" s="194">
        <v>54.4</v>
      </c>
      <c r="E31" s="7"/>
      <c r="F31" s="7">
        <f t="shared" si="8"/>
        <v>-1</v>
      </c>
      <c r="G31" s="196"/>
      <c r="H31" s="184">
        <f t="shared" si="9"/>
        <v>46101</v>
      </c>
      <c r="I31" s="3">
        <v>52.4</v>
      </c>
      <c r="J31" s="195">
        <f t="shared" si="10"/>
        <v>-0.03676470588</v>
      </c>
      <c r="K31" s="3">
        <v>51.8</v>
      </c>
      <c r="L31" s="195">
        <f t="shared" si="11"/>
        <v>-0.04779411765</v>
      </c>
      <c r="M31" s="3">
        <v>52.9</v>
      </c>
      <c r="N31" s="195">
        <f t="shared" si="12"/>
        <v>-0.02757352941</v>
      </c>
      <c r="O31" s="3"/>
      <c r="P31" s="195" t="str">
        <f t="shared" si="13"/>
        <v/>
      </c>
      <c r="Q31" s="3"/>
      <c r="R31" s="195" t="str">
        <f t="shared" si="14"/>
        <v/>
      </c>
      <c r="S31" s="6" t="str">
        <f>IF(ISBLANK(B31), "", IFERROR(VLOOKUP(B31, category!A:C, 3, FALSE), ""))</f>
        <v>生醫</v>
      </c>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217"/>
    </row>
    <row r="32" outlineLevel="1">
      <c r="A32" s="218" t="str">
        <f>IF(ISBLANK(B32), "", VLOOKUP(B32, Database!A:E, 2, FALSE))</f>
        <v>藥華藥</v>
      </c>
      <c r="B32" s="219" t="s">
        <v>2861</v>
      </c>
      <c r="C32" s="230" t="str">
        <f>IFERROR(__xludf.DUMMYFUNCTION("IF(ISBLANK(B32), """", IF(ISBLANK($C$22), """", IMPORTXML('公式表'!$A$2&amp;B32&amp;'公式表'!$A$3, '公式表'!$A$13)))"),"")</f>
        <v/>
      </c>
      <c r="D32" s="231">
        <v>653.0</v>
      </c>
      <c r="E32" s="232"/>
      <c r="F32" s="232">
        <f t="shared" si="8"/>
        <v>-1</v>
      </c>
      <c r="G32" s="238"/>
      <c r="H32" s="234">
        <f t="shared" si="9"/>
        <v>46101</v>
      </c>
      <c r="I32" s="235">
        <v>658.0</v>
      </c>
      <c r="J32" s="232">
        <f t="shared" si="10"/>
        <v>0.007656967841</v>
      </c>
      <c r="K32" s="235">
        <v>650.0</v>
      </c>
      <c r="L32" s="236">
        <f t="shared" si="11"/>
        <v>-0.004594180704</v>
      </c>
      <c r="M32" s="235">
        <v>647.0</v>
      </c>
      <c r="N32" s="236">
        <f t="shared" si="12"/>
        <v>-0.009188361409</v>
      </c>
      <c r="O32" s="235"/>
      <c r="P32" s="236" t="str">
        <f t="shared" si="13"/>
        <v/>
      </c>
      <c r="Q32" s="235"/>
      <c r="R32" s="236" t="str">
        <f t="shared" si="14"/>
        <v/>
      </c>
      <c r="S32" s="230" t="str">
        <f>IF(ISBLANK(B32), "", IFERROR(VLOOKUP(B32, category!A:C, 3, FALSE), ""))</f>
        <v>生醫</v>
      </c>
      <c r="T32" s="230"/>
      <c r="U32" s="230"/>
      <c r="V32" s="230"/>
      <c r="W32" s="230"/>
      <c r="X32" s="230"/>
      <c r="Y32" s="230"/>
      <c r="Z32" s="230"/>
      <c r="AA32" s="230"/>
      <c r="AB32" s="230"/>
      <c r="AC32" s="230"/>
      <c r="AD32" s="230"/>
      <c r="AE32" s="230"/>
      <c r="AF32" s="230"/>
      <c r="AG32" s="230"/>
      <c r="AH32" s="230"/>
      <c r="AI32" s="230"/>
      <c r="AJ32" s="230"/>
      <c r="AK32" s="230"/>
      <c r="AL32" s="230"/>
      <c r="AM32" s="230"/>
      <c r="AN32" s="230"/>
      <c r="AO32" s="230"/>
      <c r="AP32" s="230"/>
      <c r="AQ32" s="230"/>
      <c r="AR32" s="230"/>
      <c r="AS32" s="230"/>
      <c r="AT32" s="230"/>
      <c r="AU32" s="230"/>
      <c r="AV32" s="237"/>
    </row>
    <row r="33" outlineLevel="1">
      <c r="A33" s="216" t="str">
        <f>IF(ISBLANK(B33), "", VLOOKUP(B33, Database!A:E, 2, FALSE))</f>
        <v>高端疫苗</v>
      </c>
      <c r="B33" s="182" t="s">
        <v>2224</v>
      </c>
      <c r="C33" s="6" t="str">
        <f>IFERROR(__xludf.DUMMYFUNCTION("IF(ISBLANK(B33), """", IF(ISBLANK($C$22), """", IMPORTXML('公式表'!$A$2&amp;B33&amp;'公式表'!$A$3, '公式表'!$A$13)))"),"")</f>
        <v/>
      </c>
      <c r="D33" s="194">
        <v>48.0</v>
      </c>
      <c r="E33" s="7"/>
      <c r="F33" s="7">
        <f t="shared" si="8"/>
        <v>-1</v>
      </c>
      <c r="G33" s="3"/>
      <c r="H33" s="184">
        <f t="shared" si="9"/>
        <v>46101</v>
      </c>
      <c r="I33" s="3">
        <v>48.5</v>
      </c>
      <c r="J33" s="7">
        <f t="shared" si="10"/>
        <v>0.01041666667</v>
      </c>
      <c r="K33" s="3">
        <v>47.65</v>
      </c>
      <c r="L33" s="195">
        <f t="shared" si="11"/>
        <v>-0.007291666667</v>
      </c>
      <c r="M33" s="3">
        <v>48.15</v>
      </c>
      <c r="N33" s="195">
        <f t="shared" si="12"/>
        <v>0.003125</v>
      </c>
      <c r="O33" s="3"/>
      <c r="P33" s="195" t="str">
        <f t="shared" si="13"/>
        <v/>
      </c>
      <c r="Q33" s="3"/>
      <c r="R33" s="195" t="str">
        <f t="shared" si="14"/>
        <v/>
      </c>
      <c r="S33" s="6" t="str">
        <f>IF(ISBLANK(B33), "", IFERROR(VLOOKUP(B33, category!A:C, 3, FALSE), ""))</f>
        <v>生醫</v>
      </c>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217"/>
    </row>
    <row r="34" outlineLevel="1">
      <c r="A34" s="216" t="str">
        <f>IF(ISBLANK(B34), "", VLOOKUP(B34, Database!A:E, 2, FALSE))</f>
        <v>北極星藥業-KY</v>
      </c>
      <c r="B34" s="182" t="s">
        <v>3520</v>
      </c>
      <c r="C34" s="6" t="str">
        <f>IFERROR(__xludf.DUMMYFUNCTION("IF(ISBLANK(B34), """", IF(ISBLANK($C$22), """", IMPORTXML('公式表'!$A$2&amp;B34&amp;'公式表'!$A$3, '公式表'!$A$13)))"),"")</f>
        <v/>
      </c>
      <c r="D34" s="194">
        <v>18.8</v>
      </c>
      <c r="E34" s="7"/>
      <c r="F34" s="7">
        <f t="shared" si="8"/>
        <v>-1</v>
      </c>
      <c r="G34" s="196" t="s">
        <v>4679</v>
      </c>
      <c r="H34" s="184">
        <f t="shared" si="9"/>
        <v>46101</v>
      </c>
      <c r="I34" s="3">
        <v>18.8</v>
      </c>
      <c r="J34" s="195">
        <f t="shared" si="10"/>
        <v>0</v>
      </c>
      <c r="K34" s="3">
        <v>19.7</v>
      </c>
      <c r="L34" s="195">
        <f t="shared" si="11"/>
        <v>0.04787234043</v>
      </c>
      <c r="M34" s="3">
        <v>18.6</v>
      </c>
      <c r="N34" s="195">
        <f t="shared" si="12"/>
        <v>-0.01063829787</v>
      </c>
      <c r="O34" s="3"/>
      <c r="P34" s="195" t="str">
        <f t="shared" si="13"/>
        <v/>
      </c>
      <c r="Q34" s="3"/>
      <c r="R34" s="195" t="str">
        <f t="shared" si="14"/>
        <v/>
      </c>
      <c r="S34" s="6" t="str">
        <f>IF(ISBLANK(B34), "", IFERROR(VLOOKUP(B34, category!A:C, 3, FALSE), ""))</f>
        <v>生醫</v>
      </c>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217"/>
    </row>
    <row r="35" outlineLevel="1">
      <c r="A35" s="216" t="str">
        <f>IF(ISBLANK(B35), "", VLOOKUP(B35, Database!A:E, 2, FALSE))</f>
        <v>恆大</v>
      </c>
      <c r="B35" s="182" t="s">
        <v>3172</v>
      </c>
      <c r="C35" s="6" t="str">
        <f>IFERROR(__xludf.DUMMYFUNCTION("IF(ISBLANK(B35), """", IF(ISBLANK($C$22), """", IMPORTXML('公式表'!$A$2&amp;B35&amp;'公式表'!$A$3, '公式表'!$A$13)))"),"")</f>
        <v/>
      </c>
      <c r="D35" s="3">
        <v>27.05</v>
      </c>
      <c r="E35" s="7"/>
      <c r="F35" s="7">
        <f t="shared" si="8"/>
        <v>-1</v>
      </c>
      <c r="G35" s="3" t="s">
        <v>4679</v>
      </c>
      <c r="H35" s="184">
        <f t="shared" si="9"/>
        <v>46101</v>
      </c>
      <c r="I35" s="3">
        <v>26.9</v>
      </c>
      <c r="J35" s="195">
        <f t="shared" si="10"/>
        <v>-0.005545286506</v>
      </c>
      <c r="K35" s="3">
        <v>26.7</v>
      </c>
      <c r="L35" s="195">
        <f t="shared" si="11"/>
        <v>-0.01293900185</v>
      </c>
      <c r="M35" s="3">
        <v>26.85</v>
      </c>
      <c r="N35" s="195">
        <f t="shared" si="12"/>
        <v>-0.007393715342</v>
      </c>
      <c r="O35" s="3"/>
      <c r="P35" s="195" t="str">
        <f t="shared" si="13"/>
        <v/>
      </c>
      <c r="Q35" s="3"/>
      <c r="R35" s="195" t="str">
        <f t="shared" si="14"/>
        <v/>
      </c>
      <c r="S35" s="6" t="str">
        <f>IF(ISBLANK(B35), "", IFERROR(VLOOKUP(B35, category!A:C, 3, FALSE), ""))</f>
        <v>生醫</v>
      </c>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217"/>
    </row>
    <row r="36" outlineLevel="1">
      <c r="A36" s="218" t="str">
        <f>IF(ISBLANK(B36), "", VLOOKUP(B36, Database!A:E, 2, FALSE))</f>
        <v>商之器</v>
      </c>
      <c r="B36" s="219" t="s">
        <v>2713</v>
      </c>
      <c r="C36" s="230" t="str">
        <f>IFERROR(__xludf.DUMMYFUNCTION("IF(ISBLANK(B36), """", IF(ISBLANK($C$22), """", IMPORTXML('公式表'!$A$2&amp;B36&amp;'公式表'!$A$3, '公式表'!$A$13)))"),"")</f>
        <v/>
      </c>
      <c r="D36" s="235">
        <v>20.8</v>
      </c>
      <c r="E36" s="232"/>
      <c r="F36" s="232">
        <f t="shared" si="8"/>
        <v>-1</v>
      </c>
      <c r="G36" s="238"/>
      <c r="H36" s="234">
        <f t="shared" si="9"/>
        <v>46101</v>
      </c>
      <c r="I36" s="235">
        <v>20.5</v>
      </c>
      <c r="J36" s="236">
        <f t="shared" si="10"/>
        <v>-0.01442307692</v>
      </c>
      <c r="K36" s="235">
        <v>20.6</v>
      </c>
      <c r="L36" s="236">
        <f t="shared" si="11"/>
        <v>-0.009615384615</v>
      </c>
      <c r="M36" s="235">
        <v>20.65</v>
      </c>
      <c r="N36" s="236">
        <f t="shared" si="12"/>
        <v>-0.007211538462</v>
      </c>
      <c r="O36" s="235"/>
      <c r="P36" s="236" t="str">
        <f t="shared" si="13"/>
        <v/>
      </c>
      <c r="Q36" s="235"/>
      <c r="R36" s="236" t="str">
        <f t="shared" si="14"/>
        <v/>
      </c>
      <c r="S36" s="230" t="str">
        <f>IF(ISBLANK(B36), "", IFERROR(VLOOKUP(B36, category!A:C, 3, FALSE), ""))</f>
        <v>生醫</v>
      </c>
      <c r="T36" s="230"/>
      <c r="U36" s="230"/>
      <c r="V36" s="230"/>
      <c r="W36" s="230"/>
      <c r="X36" s="230"/>
      <c r="Y36" s="230"/>
      <c r="Z36" s="230"/>
      <c r="AA36" s="230"/>
      <c r="AB36" s="230"/>
      <c r="AC36" s="230"/>
      <c r="AD36" s="230"/>
      <c r="AE36" s="230"/>
      <c r="AF36" s="230"/>
      <c r="AG36" s="230"/>
      <c r="AH36" s="230"/>
      <c r="AI36" s="230"/>
      <c r="AJ36" s="230"/>
      <c r="AK36" s="230"/>
      <c r="AL36" s="230"/>
      <c r="AM36" s="230"/>
      <c r="AN36" s="230"/>
      <c r="AO36" s="230"/>
      <c r="AP36" s="230"/>
      <c r="AQ36" s="230"/>
      <c r="AR36" s="230"/>
      <c r="AS36" s="230"/>
      <c r="AT36" s="230"/>
      <c r="AU36" s="230"/>
      <c r="AV36" s="237"/>
    </row>
    <row r="37" outlineLevel="1">
      <c r="A37" s="218" t="str">
        <f>IF(ISBLANK(B37), "", VLOOKUP(B37, Database!A:E, 2, FALSE))</f>
        <v>安克</v>
      </c>
      <c r="B37" s="219" t="s">
        <v>1877</v>
      </c>
      <c r="C37" s="230" t="str">
        <f>IFERROR(__xludf.DUMMYFUNCTION("IF(ISBLANK(B37), """", IF(ISBLANK($C$22), """", IMPORTXML('公式表'!$A$2&amp;B37&amp;'公式表'!$A$3, '公式表'!$A$13)))"),"")</f>
        <v/>
      </c>
      <c r="D37" s="231">
        <v>12.05</v>
      </c>
      <c r="E37" s="232"/>
      <c r="F37" s="232">
        <f t="shared" si="8"/>
        <v>-1</v>
      </c>
      <c r="G37" s="238"/>
      <c r="H37" s="234">
        <f t="shared" si="9"/>
        <v>46101</v>
      </c>
      <c r="I37" s="235">
        <v>12.05</v>
      </c>
      <c r="J37" s="232">
        <f t="shared" si="10"/>
        <v>0</v>
      </c>
      <c r="K37" s="235">
        <v>12.0</v>
      </c>
      <c r="L37" s="236">
        <f t="shared" si="11"/>
        <v>-0.004149377593</v>
      </c>
      <c r="M37" s="235">
        <v>12.4</v>
      </c>
      <c r="N37" s="236">
        <f t="shared" si="12"/>
        <v>0.02904564315</v>
      </c>
      <c r="O37" s="235"/>
      <c r="P37" s="236" t="str">
        <f t="shared" si="13"/>
        <v/>
      </c>
      <c r="Q37" s="235"/>
      <c r="R37" s="236" t="str">
        <f t="shared" si="14"/>
        <v/>
      </c>
      <c r="S37" s="230" t="str">
        <f>IF(ISBLANK(B37), "", IFERROR(VLOOKUP(B37, category!A:C, 3, FALSE), ""))</f>
        <v>生醫</v>
      </c>
      <c r="T37" s="230"/>
      <c r="U37" s="230"/>
      <c r="V37" s="230"/>
      <c r="W37" s="230"/>
      <c r="X37" s="230"/>
      <c r="Y37" s="230"/>
      <c r="Z37" s="230"/>
      <c r="AA37" s="230"/>
      <c r="AB37" s="230"/>
      <c r="AC37" s="230"/>
      <c r="AD37" s="230"/>
      <c r="AE37" s="230"/>
      <c r="AF37" s="230"/>
      <c r="AG37" s="230"/>
      <c r="AH37" s="230"/>
      <c r="AI37" s="230"/>
      <c r="AJ37" s="230"/>
      <c r="AK37" s="230"/>
      <c r="AL37" s="230"/>
      <c r="AM37" s="230"/>
      <c r="AN37" s="230"/>
      <c r="AO37" s="230"/>
      <c r="AP37" s="230"/>
      <c r="AQ37" s="230"/>
      <c r="AR37" s="230"/>
      <c r="AS37" s="230"/>
      <c r="AT37" s="230"/>
      <c r="AU37" s="230"/>
      <c r="AV37" s="237"/>
    </row>
    <row r="38" outlineLevel="1">
      <c r="A38" s="218" t="str">
        <f>IF(ISBLANK(B38), "", VLOOKUP(B38, Database!A:E, 2, FALSE))</f>
        <v>佳醫</v>
      </c>
      <c r="B38" s="219" t="s">
        <v>2733</v>
      </c>
      <c r="C38" s="230" t="str">
        <f>IFERROR(__xludf.DUMMYFUNCTION("IF(ISBLANK(B38), """", IF(ISBLANK($C$22), """", IMPORTXML('公式表'!$A$2&amp;B38&amp;'公式表'!$A$3, '公式表'!$A$13)))"),"")</f>
        <v/>
      </c>
      <c r="D38" s="231">
        <v>79.1</v>
      </c>
      <c r="E38" s="232"/>
      <c r="F38" s="232">
        <f t="shared" si="8"/>
        <v>-1</v>
      </c>
      <c r="G38" s="238"/>
      <c r="H38" s="234">
        <f t="shared" si="9"/>
        <v>46101</v>
      </c>
      <c r="I38" s="235">
        <v>79.1</v>
      </c>
      <c r="J38" s="232">
        <f t="shared" si="10"/>
        <v>0</v>
      </c>
      <c r="K38" s="235">
        <v>78.6</v>
      </c>
      <c r="L38" s="236">
        <f t="shared" si="11"/>
        <v>-0.006321112516</v>
      </c>
      <c r="M38" s="235">
        <v>78.6</v>
      </c>
      <c r="N38" s="236">
        <f t="shared" si="12"/>
        <v>-0.006321112516</v>
      </c>
      <c r="O38" s="235"/>
      <c r="P38" s="236" t="str">
        <f t="shared" si="13"/>
        <v/>
      </c>
      <c r="Q38" s="235"/>
      <c r="R38" s="236" t="str">
        <f t="shared" si="14"/>
        <v/>
      </c>
      <c r="S38" s="230" t="str">
        <f>IF(ISBLANK(B38), "", IFERROR(VLOOKUP(B38, category!A:C, 3, FALSE), ""))</f>
        <v>生醫</v>
      </c>
      <c r="T38" s="230"/>
      <c r="U38" s="230"/>
      <c r="V38" s="230"/>
      <c r="W38" s="230"/>
      <c r="X38" s="230"/>
      <c r="Y38" s="230"/>
      <c r="Z38" s="230"/>
      <c r="AA38" s="230"/>
      <c r="AB38" s="230"/>
      <c r="AC38" s="230"/>
      <c r="AD38" s="230"/>
      <c r="AE38" s="230"/>
      <c r="AF38" s="230"/>
      <c r="AG38" s="230"/>
      <c r="AH38" s="230"/>
      <c r="AI38" s="230"/>
      <c r="AJ38" s="230"/>
      <c r="AK38" s="230"/>
      <c r="AL38" s="230"/>
      <c r="AM38" s="230"/>
      <c r="AN38" s="230"/>
      <c r="AO38" s="230"/>
      <c r="AP38" s="230"/>
      <c r="AQ38" s="230"/>
      <c r="AR38" s="230"/>
      <c r="AS38" s="230"/>
      <c r="AT38" s="230"/>
      <c r="AU38" s="230"/>
      <c r="AV38" s="237"/>
    </row>
    <row r="39" outlineLevel="1">
      <c r="A39" s="216" t="str">
        <f>IF(ISBLANK(B39), "", VLOOKUP(B39, Database!A:E, 2, FALSE))</f>
        <v>毛寶</v>
      </c>
      <c r="B39" s="182" t="s">
        <v>3098</v>
      </c>
      <c r="C39" s="6" t="str">
        <f>IFERROR(__xludf.DUMMYFUNCTION("IF(ISBLANK(B39), """", IF(ISBLANK($C$22), """", IMPORTXML('公式表'!$A$2&amp;B39&amp;'公式表'!$A$3, '公式表'!$A$13)))"),"")</f>
        <v/>
      </c>
      <c r="D39" s="3">
        <v>26.1</v>
      </c>
      <c r="E39" s="7"/>
      <c r="F39" s="7">
        <f t="shared" si="8"/>
        <v>-1</v>
      </c>
      <c r="G39" s="3" t="s">
        <v>4679</v>
      </c>
      <c r="H39" s="184">
        <f t="shared" si="9"/>
        <v>46101</v>
      </c>
      <c r="I39" s="3">
        <v>25.9</v>
      </c>
      <c r="J39" s="7">
        <f t="shared" si="10"/>
        <v>-0.007662835249</v>
      </c>
      <c r="K39" s="3">
        <v>25.9</v>
      </c>
      <c r="L39" s="195">
        <f t="shared" si="11"/>
        <v>-0.007662835249</v>
      </c>
      <c r="M39" s="3">
        <v>26.0</v>
      </c>
      <c r="N39" s="195">
        <f t="shared" si="12"/>
        <v>-0.003831417625</v>
      </c>
      <c r="O39" s="3"/>
      <c r="P39" s="195" t="str">
        <f t="shared" si="13"/>
        <v/>
      </c>
      <c r="Q39" s="3"/>
      <c r="R39" s="195" t="str">
        <f t="shared" si="14"/>
        <v/>
      </c>
      <c r="S39" s="6" t="str">
        <f>IF(ISBLANK(B39), "", IFERROR(VLOOKUP(B39, category!A:C, 3, FALSE), ""))</f>
        <v>生醫</v>
      </c>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217"/>
    </row>
    <row r="40" outlineLevel="1">
      <c r="A40" s="216" t="str">
        <f>IF(ISBLANK(B40), "", VLOOKUP(B40, Database!A:E, 2, FALSE))</f>
        <v>康那香</v>
      </c>
      <c r="B40" s="182" t="s">
        <v>4173</v>
      </c>
      <c r="C40" s="6" t="str">
        <f>IFERROR(__xludf.DUMMYFUNCTION("IF(ISBLANK(B40), """", IF(ISBLANK($C$22), """", IMPORTXML('公式表'!$A$2&amp;B40&amp;'公式表'!$A$3, '公式表'!$A$13)))"),"")</f>
        <v/>
      </c>
      <c r="D40" s="3">
        <v>14.8</v>
      </c>
      <c r="E40" s="7"/>
      <c r="F40" s="7">
        <f t="shared" si="8"/>
        <v>-1</v>
      </c>
      <c r="G40" s="3" t="s">
        <v>4679</v>
      </c>
      <c r="H40" s="184">
        <f t="shared" si="9"/>
        <v>46101</v>
      </c>
      <c r="I40" s="3">
        <v>14.75</v>
      </c>
      <c r="J40" s="7">
        <f t="shared" si="10"/>
        <v>-0.003378378378</v>
      </c>
      <c r="K40" s="3">
        <v>14.7</v>
      </c>
      <c r="L40" s="195">
        <f t="shared" si="11"/>
        <v>-0.006756756757</v>
      </c>
      <c r="M40" s="3">
        <v>14.75</v>
      </c>
      <c r="N40" s="195">
        <f t="shared" si="12"/>
        <v>-0.003378378378</v>
      </c>
      <c r="O40" s="3"/>
      <c r="P40" s="195" t="str">
        <f t="shared" si="13"/>
        <v/>
      </c>
      <c r="Q40" s="3"/>
      <c r="R40" s="195" t="str">
        <f t="shared" si="14"/>
        <v/>
      </c>
      <c r="S40" s="6" t="str">
        <f>IF(ISBLANK(B40), "", IFERROR(VLOOKUP(B40, category!A:C, 3, FALSE), ""))</f>
        <v>生醫</v>
      </c>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217"/>
    </row>
    <row r="41" outlineLevel="1">
      <c r="A41" s="218" t="str">
        <f>IF(ISBLANK(B41), "", VLOOKUP(B41, Database!A:E, 2, FALSE))</f>
        <v>旭富</v>
      </c>
      <c r="B41" s="219" t="s">
        <v>906</v>
      </c>
      <c r="C41" s="230" t="str">
        <f>IFERROR(__xludf.DUMMYFUNCTION("IF(ISBLANK(B41), """", IF(ISBLANK($C$22), """", IMPORTXML('公式表'!$A$2&amp;B41&amp;'公式表'!$A$3, '公式表'!$A$13)))"),"")</f>
        <v/>
      </c>
      <c r="D41" s="231">
        <v>48.55</v>
      </c>
      <c r="E41" s="232"/>
      <c r="F41" s="232">
        <f t="shared" si="8"/>
        <v>-1</v>
      </c>
      <c r="G41" s="238"/>
      <c r="H41" s="234">
        <f t="shared" si="9"/>
        <v>46101</v>
      </c>
      <c r="I41" s="235">
        <v>48.4</v>
      </c>
      <c r="J41" s="232">
        <f t="shared" si="10"/>
        <v>-0.003089598352</v>
      </c>
      <c r="K41" s="235">
        <v>48.05</v>
      </c>
      <c r="L41" s="236">
        <f t="shared" si="11"/>
        <v>-0.01029866117</v>
      </c>
      <c r="M41" s="235">
        <v>48.0</v>
      </c>
      <c r="N41" s="236">
        <f t="shared" si="12"/>
        <v>-0.01132852729</v>
      </c>
      <c r="O41" s="235"/>
      <c r="P41" s="236" t="str">
        <f t="shared" si="13"/>
        <v/>
      </c>
      <c r="Q41" s="235"/>
      <c r="R41" s="236" t="str">
        <f t="shared" si="14"/>
        <v/>
      </c>
      <c r="S41" s="230" t="str">
        <f>IF(ISBLANK(B41), "", IFERROR(VLOOKUP(B41, category!A:C, 3, FALSE), ""))</f>
        <v>生醫</v>
      </c>
      <c r="T41" s="230"/>
      <c r="U41" s="230"/>
      <c r="V41" s="230"/>
      <c r="W41" s="230"/>
      <c r="X41" s="230"/>
      <c r="Y41" s="230"/>
      <c r="Z41" s="230"/>
      <c r="AA41" s="230"/>
      <c r="AB41" s="230"/>
      <c r="AC41" s="230"/>
      <c r="AD41" s="230"/>
      <c r="AE41" s="230"/>
      <c r="AF41" s="230"/>
      <c r="AG41" s="230"/>
      <c r="AH41" s="230"/>
      <c r="AI41" s="230"/>
      <c r="AJ41" s="230"/>
      <c r="AK41" s="230"/>
      <c r="AL41" s="230"/>
      <c r="AM41" s="230"/>
      <c r="AN41" s="230"/>
      <c r="AO41" s="230"/>
      <c r="AP41" s="230"/>
      <c r="AQ41" s="230"/>
      <c r="AR41" s="230"/>
      <c r="AS41" s="230"/>
      <c r="AT41" s="230"/>
      <c r="AU41" s="230"/>
      <c r="AV41" s="237"/>
    </row>
    <row r="42" outlineLevel="1">
      <c r="A42" s="218" t="str">
        <f>IF(ISBLANK(B42), "", VLOOKUP(B42, Database!A:E, 2, FALSE))</f>
        <v>亞諾法</v>
      </c>
      <c r="B42" s="219" t="s">
        <v>4171</v>
      </c>
      <c r="C42" s="230" t="str">
        <f>IFERROR(__xludf.DUMMYFUNCTION("IF(ISBLANK(B42), """", IF(ISBLANK($C$22), """", IMPORTXML('公式表'!$A$2&amp;B42&amp;'公式表'!$A$3, '公式表'!$A$13)))"),"")</f>
        <v/>
      </c>
      <c r="D42" s="231">
        <v>22.5</v>
      </c>
      <c r="E42" s="232"/>
      <c r="F42" s="232">
        <f t="shared" si="8"/>
        <v>-1</v>
      </c>
      <c r="G42" s="235" t="s">
        <v>4679</v>
      </c>
      <c r="H42" s="234">
        <f t="shared" si="9"/>
        <v>46101</v>
      </c>
      <c r="I42" s="235">
        <v>22.4</v>
      </c>
      <c r="J42" s="232">
        <f t="shared" si="10"/>
        <v>-0.004444444444</v>
      </c>
      <c r="K42" s="235">
        <v>22.35</v>
      </c>
      <c r="L42" s="236">
        <f t="shared" si="11"/>
        <v>-0.006666666667</v>
      </c>
      <c r="M42" s="235">
        <v>22.5</v>
      </c>
      <c r="N42" s="236">
        <f t="shared" si="12"/>
        <v>0</v>
      </c>
      <c r="O42" s="235"/>
      <c r="P42" s="236" t="str">
        <f t="shared" si="13"/>
        <v/>
      </c>
      <c r="Q42" s="235"/>
      <c r="R42" s="236" t="str">
        <f t="shared" si="14"/>
        <v/>
      </c>
      <c r="S42" s="230" t="str">
        <f>IF(ISBLANK(B42), "", IFERROR(VLOOKUP(B42, category!A:C, 3, FALSE), ""))</f>
        <v>生醫</v>
      </c>
      <c r="T42" s="230"/>
      <c r="U42" s="230"/>
      <c r="V42" s="230"/>
      <c r="W42" s="230"/>
      <c r="X42" s="230"/>
      <c r="Y42" s="230"/>
      <c r="Z42" s="230"/>
      <c r="AA42" s="230"/>
      <c r="AB42" s="230"/>
      <c r="AC42" s="230"/>
      <c r="AD42" s="230"/>
      <c r="AE42" s="230"/>
      <c r="AF42" s="230"/>
      <c r="AG42" s="230"/>
      <c r="AH42" s="230"/>
      <c r="AI42" s="230"/>
      <c r="AJ42" s="230"/>
      <c r="AK42" s="230"/>
      <c r="AL42" s="230"/>
      <c r="AM42" s="230"/>
      <c r="AN42" s="230"/>
      <c r="AO42" s="230"/>
      <c r="AP42" s="230"/>
      <c r="AQ42" s="230"/>
      <c r="AR42" s="230"/>
      <c r="AS42" s="230"/>
      <c r="AT42" s="230"/>
      <c r="AU42" s="230"/>
      <c r="AV42" s="237"/>
    </row>
    <row r="43" outlineLevel="1">
      <c r="A43" s="239" t="str">
        <f>IF(ISBLANK(B43), "", VLOOKUP(B43, Database!A:E, 2, FALSE))</f>
        <v>麗豐-KY</v>
      </c>
      <c r="B43" s="240" t="s">
        <v>1230</v>
      </c>
      <c r="C43" s="241" t="str">
        <f>IFERROR(__xludf.DUMMYFUNCTION("IF(ISBLANK(B43), """", IF(ISBLANK($C$22), """", IMPORTXML('公式表'!$A$2&amp;B43&amp;'公式表'!$A$3, '公式表'!$A$13)))"),"")</f>
        <v/>
      </c>
      <c r="D43" s="242">
        <v>110.5</v>
      </c>
      <c r="E43" s="243"/>
      <c r="F43" s="243">
        <f t="shared" si="8"/>
        <v>-1</v>
      </c>
      <c r="G43" s="244"/>
      <c r="H43" s="245">
        <f t="shared" si="9"/>
        <v>46101</v>
      </c>
      <c r="I43" s="244">
        <v>109.0</v>
      </c>
      <c r="J43" s="243">
        <f t="shared" si="10"/>
        <v>-0.01357466063</v>
      </c>
      <c r="K43" s="244">
        <v>108.5</v>
      </c>
      <c r="L43" s="246">
        <f t="shared" si="11"/>
        <v>-0.01809954751</v>
      </c>
      <c r="M43" s="244">
        <v>108.5</v>
      </c>
      <c r="N43" s="246">
        <f t="shared" si="12"/>
        <v>-0.01809954751</v>
      </c>
      <c r="O43" s="244"/>
      <c r="P43" s="246" t="str">
        <f t="shared" si="13"/>
        <v/>
      </c>
      <c r="Q43" s="244"/>
      <c r="R43" s="246" t="str">
        <f t="shared" si="14"/>
        <v/>
      </c>
      <c r="S43" s="241" t="str">
        <f>IF(ISBLANK(B43), "", IFERROR(VLOOKUP(B43, category!A:C, 3, FALSE), ""))</f>
        <v>生醫</v>
      </c>
      <c r="T43" s="241"/>
      <c r="U43" s="241"/>
      <c r="V43" s="241"/>
      <c r="W43" s="241"/>
      <c r="X43" s="241"/>
      <c r="Y43" s="241"/>
      <c r="Z43" s="241"/>
      <c r="AA43" s="241"/>
      <c r="AB43" s="241"/>
      <c r="AC43" s="241"/>
      <c r="AD43" s="241"/>
      <c r="AE43" s="241"/>
      <c r="AF43" s="241"/>
      <c r="AG43" s="241"/>
      <c r="AH43" s="241"/>
      <c r="AI43" s="241"/>
      <c r="AJ43" s="241"/>
      <c r="AK43" s="241"/>
      <c r="AL43" s="241"/>
      <c r="AM43" s="241"/>
      <c r="AN43" s="241"/>
      <c r="AO43" s="241"/>
      <c r="AP43" s="241"/>
      <c r="AQ43" s="241"/>
      <c r="AR43" s="241"/>
      <c r="AS43" s="241"/>
      <c r="AT43" s="241"/>
      <c r="AU43" s="241"/>
      <c r="AV43" s="247"/>
    </row>
    <row r="44">
      <c r="A44" s="193"/>
      <c r="B44" s="182"/>
      <c r="C44" s="194"/>
      <c r="D44" s="6"/>
      <c r="E44" s="7"/>
      <c r="F44" s="7"/>
      <c r="G44" s="3"/>
      <c r="H44" s="184"/>
      <c r="I44" s="181"/>
      <c r="J44" s="7"/>
      <c r="K44" s="181"/>
      <c r="L44" s="195"/>
      <c r="M44" s="181"/>
      <c r="N44" s="195"/>
      <c r="O44" s="181"/>
      <c r="P44" s="195"/>
      <c r="Q44" s="181"/>
      <c r="R44" s="195"/>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row>
    <row r="45">
      <c r="A45" s="204" t="s">
        <v>122</v>
      </c>
      <c r="B45" s="205" t="s">
        <v>4686</v>
      </c>
      <c r="C45" s="205"/>
      <c r="D45" s="206"/>
      <c r="E45" s="206"/>
      <c r="F45" s="206"/>
      <c r="G45" s="77"/>
      <c r="H45" s="207"/>
      <c r="I45" s="208">
        <f>$H$6+3</f>
        <v>46104</v>
      </c>
      <c r="J45" s="209">
        <f>SUM(J48:J67)</f>
        <v>0.4706757595</v>
      </c>
      <c r="K45" s="208">
        <f>$H$6+4</f>
        <v>46105</v>
      </c>
      <c r="L45" s="209">
        <f>SUM(L48:L67)</f>
        <v>0.9630821223</v>
      </c>
      <c r="M45" s="208">
        <f>$H$6+5</f>
        <v>46106</v>
      </c>
      <c r="N45" s="209">
        <f>SUM(N48:N67)</f>
        <v>1.230284399</v>
      </c>
      <c r="O45" s="208">
        <f>$H$6+6</f>
        <v>46107</v>
      </c>
      <c r="P45" s="209">
        <f>SUM(P48:P67)</f>
        <v>0</v>
      </c>
      <c r="Q45" s="208">
        <f>$H$6+7</f>
        <v>46108</v>
      </c>
      <c r="R45" s="206">
        <f>SUM(R48:R67)</f>
        <v>0</v>
      </c>
      <c r="S45" s="210"/>
      <c r="T45" s="210"/>
      <c r="U45" s="210"/>
      <c r="V45" s="210"/>
      <c r="W45" s="210"/>
      <c r="X45" s="210"/>
      <c r="Y45" s="210"/>
      <c r="Z45" s="210"/>
      <c r="AA45" s="210"/>
      <c r="AB45" s="210"/>
      <c r="AC45" s="210"/>
      <c r="AD45" s="210"/>
      <c r="AE45" s="210"/>
      <c r="AF45" s="210"/>
      <c r="AG45" s="210"/>
      <c r="AH45" s="210"/>
      <c r="AI45" s="210"/>
      <c r="AJ45" s="210"/>
      <c r="AK45" s="210"/>
      <c r="AL45" s="210"/>
      <c r="AM45" s="210"/>
      <c r="AN45" s="210"/>
      <c r="AO45" s="210"/>
      <c r="AP45" s="210"/>
      <c r="AQ45" s="210"/>
      <c r="AR45" s="210"/>
      <c r="AS45" s="210"/>
      <c r="AT45" s="210"/>
      <c r="AU45" s="210"/>
      <c r="AV45" s="211"/>
    </row>
    <row r="46">
      <c r="A46" s="185"/>
      <c r="B46" s="186"/>
      <c r="C46" s="185"/>
      <c r="D46" s="185"/>
      <c r="E46" s="185"/>
      <c r="F46" s="41"/>
      <c r="G46" s="187"/>
      <c r="H46" s="185"/>
      <c r="I46" s="41" t="s">
        <v>4663</v>
      </c>
      <c r="J46" s="212">
        <f>AVERAGEA(J48:J67)</f>
        <v>0.02353378797</v>
      </c>
      <c r="K46" s="41"/>
      <c r="L46" s="212">
        <f>AVERAGEA(L48:L67)</f>
        <v>0.04815410611</v>
      </c>
      <c r="M46" s="41"/>
      <c r="N46" s="212">
        <f>AVERAGEA(N48:N67)</f>
        <v>0.06151421997</v>
      </c>
      <c r="O46" s="41"/>
      <c r="P46" s="212">
        <f>AVERAGEA(P48:P67)</f>
        <v>0</v>
      </c>
      <c r="Q46" s="41"/>
      <c r="R46" s="212">
        <f>AVERAGEA(R48:R67)</f>
        <v>0</v>
      </c>
      <c r="S46" s="186"/>
      <c r="T46" s="189"/>
      <c r="U46" s="189"/>
      <c r="V46" s="189"/>
      <c r="W46" s="189"/>
      <c r="X46" s="189"/>
      <c r="Y46" s="189"/>
      <c r="Z46" s="189"/>
      <c r="AA46" s="189"/>
      <c r="AB46" s="189"/>
      <c r="AC46" s="189"/>
      <c r="AD46" s="189"/>
      <c r="AE46" s="189"/>
      <c r="AF46" s="189"/>
      <c r="AG46" s="189"/>
      <c r="AH46" s="189"/>
      <c r="AI46" s="189"/>
      <c r="AJ46" s="189"/>
      <c r="AK46" s="189"/>
      <c r="AL46" s="189"/>
      <c r="AM46" s="189"/>
      <c r="AN46" s="189"/>
      <c r="AO46" s="189"/>
      <c r="AP46" s="189"/>
      <c r="AQ46" s="189"/>
      <c r="AR46" s="189"/>
      <c r="AS46" s="189"/>
      <c r="AT46" s="189"/>
      <c r="AU46" s="189"/>
      <c r="AV46" s="189"/>
    </row>
    <row r="47">
      <c r="A47" s="213" t="s">
        <v>4562</v>
      </c>
      <c r="B47" s="190" t="s">
        <v>4664</v>
      </c>
      <c r="C47" s="126" t="s">
        <v>4665</v>
      </c>
      <c r="D47" s="126" t="s">
        <v>4687</v>
      </c>
      <c r="E47" s="126" t="s">
        <v>4667</v>
      </c>
      <c r="F47" s="125" t="s">
        <v>4668</v>
      </c>
      <c r="G47" s="191" t="s">
        <v>4688</v>
      </c>
      <c r="H47" s="126" t="s">
        <v>4670</v>
      </c>
      <c r="I47" s="125" t="s">
        <v>4671</v>
      </c>
      <c r="J47" s="214" t="s">
        <v>4672</v>
      </c>
      <c r="K47" s="125" t="s">
        <v>4673</v>
      </c>
      <c r="L47" s="214" t="s">
        <v>4674</v>
      </c>
      <c r="M47" s="125" t="s">
        <v>4675</v>
      </c>
      <c r="N47" s="214" t="s">
        <v>4674</v>
      </c>
      <c r="O47" s="125" t="s">
        <v>4676</v>
      </c>
      <c r="P47" s="214" t="s">
        <v>4674</v>
      </c>
      <c r="Q47" s="125" t="s">
        <v>4677</v>
      </c>
      <c r="R47" s="126" t="s">
        <v>4674</v>
      </c>
      <c r="S47" s="190" t="s">
        <v>4678</v>
      </c>
      <c r="T47" s="192"/>
      <c r="U47" s="192"/>
      <c r="V47" s="192"/>
      <c r="W47" s="192"/>
      <c r="X47" s="192"/>
      <c r="Y47" s="192"/>
      <c r="Z47" s="192"/>
      <c r="AA47" s="192"/>
      <c r="AB47" s="192"/>
      <c r="AC47" s="192"/>
      <c r="AD47" s="192"/>
      <c r="AE47" s="192"/>
      <c r="AF47" s="192"/>
      <c r="AG47" s="192"/>
      <c r="AH47" s="192"/>
      <c r="AI47" s="192"/>
      <c r="AJ47" s="192"/>
      <c r="AK47" s="192"/>
      <c r="AL47" s="192"/>
      <c r="AM47" s="192"/>
      <c r="AN47" s="192"/>
      <c r="AO47" s="192"/>
      <c r="AP47" s="192"/>
      <c r="AQ47" s="192"/>
      <c r="AR47" s="192"/>
      <c r="AS47" s="192"/>
      <c r="AT47" s="192"/>
      <c r="AU47" s="192"/>
      <c r="AV47" s="215"/>
    </row>
    <row r="48" outlineLevel="1">
      <c r="A48" s="216" t="str">
        <f>IF(ISBLANK(B48), "", VLOOKUP(B48, Database!A:E, 2, FALSE))</f>
        <v>景碩</v>
      </c>
      <c r="B48" s="182" t="s">
        <v>4323</v>
      </c>
      <c r="C48" s="6" t="str">
        <f>IFERROR(__xludf.DUMMYFUNCTION("IF(ISBLANK(B48), """", IF(ISBLANK($C$45), """", IMPORTXML('公式表'!$A$2&amp;B48&amp;'公式表'!$A$3, '公式表'!$A$13)))"),"")</f>
        <v/>
      </c>
      <c r="D48" s="194">
        <v>391.5</v>
      </c>
      <c r="E48" s="7"/>
      <c r="F48" s="7">
        <f t="shared" ref="F48:F67" si="15">IF(ISBLANK(B48), "", (C48/D48)-1)</f>
        <v>-1</v>
      </c>
      <c r="G48" s="3" t="s">
        <v>4679</v>
      </c>
      <c r="H48" s="184">
        <f t="shared" ref="H48:H67" si="16">$H$6</f>
        <v>46101</v>
      </c>
      <c r="I48" s="3">
        <v>430.5</v>
      </c>
      <c r="J48" s="7">
        <f t="shared" ref="J48:J67" si="17">IF(ISBLANK(I48), "", (I48/$D48)-1)</f>
        <v>0.09961685824</v>
      </c>
      <c r="K48" s="3">
        <v>473.5</v>
      </c>
      <c r="L48" s="195">
        <f t="shared" ref="L48:L67" si="18">IF(ISBLANK(K48), "", (K48/$D48)-1)</f>
        <v>0.2094508301</v>
      </c>
      <c r="M48" s="3">
        <v>491.5</v>
      </c>
      <c r="N48" s="195">
        <f t="shared" ref="N48:N67" si="19">IF(ISBLANK(M48), "", (M48/$D48)-1)</f>
        <v>0.2554278416</v>
      </c>
      <c r="O48" s="3"/>
      <c r="P48" s="195" t="str">
        <f t="shared" ref="P48:P59" si="20">IF(ISBLANK(O48), "", (O48/$D48)-1)</f>
        <v/>
      </c>
      <c r="Q48" s="3"/>
      <c r="R48" s="195" t="str">
        <f t="shared" ref="R48:R59" si="21">IF(ISBLANK(Q48), "", (Q48/$D48)-1)</f>
        <v/>
      </c>
      <c r="S48" s="6" t="str">
        <f>IF(ISBLANK(B48), "", IFERROR(VLOOKUP(B48, category!A:C, 3, FALSE), ""))</f>
        <v>PCB/ABF載板</v>
      </c>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217"/>
    </row>
    <row r="49" outlineLevel="1">
      <c r="A49" s="216" t="str">
        <f>IF(ISBLANK(B49), "", VLOOKUP(B49, Database!A:E, 2, FALSE))</f>
        <v>欣興</v>
      </c>
      <c r="B49" s="182" t="s">
        <v>3378</v>
      </c>
      <c r="C49" s="6" t="str">
        <f>IFERROR(__xludf.DUMMYFUNCTION("IF(ISBLANK(B49), """", IF(ISBLANK($C$45), """", IMPORTXML('公式表'!$A$2&amp;B49&amp;'公式表'!$A$3, '公式表'!$A$13)))"),"")</f>
        <v/>
      </c>
      <c r="D49" s="194">
        <v>643.0</v>
      </c>
      <c r="E49" s="7"/>
      <c r="F49" s="7">
        <f t="shared" si="15"/>
        <v>-1</v>
      </c>
      <c r="G49" s="3" t="s">
        <v>4679</v>
      </c>
      <c r="H49" s="184">
        <f t="shared" si="16"/>
        <v>46101</v>
      </c>
      <c r="I49" s="3">
        <v>678.0</v>
      </c>
      <c r="J49" s="7">
        <f t="shared" si="17"/>
        <v>0.05443234837</v>
      </c>
      <c r="K49" s="3">
        <v>710.0</v>
      </c>
      <c r="L49" s="195">
        <f t="shared" si="18"/>
        <v>0.1041990669</v>
      </c>
      <c r="M49" s="3">
        <v>716.0</v>
      </c>
      <c r="N49" s="195">
        <f t="shared" si="19"/>
        <v>0.1135303266</v>
      </c>
      <c r="O49" s="3"/>
      <c r="P49" s="195" t="str">
        <f t="shared" si="20"/>
        <v/>
      </c>
      <c r="Q49" s="3"/>
      <c r="R49" s="195" t="str">
        <f t="shared" si="21"/>
        <v/>
      </c>
      <c r="S49" s="6" t="str">
        <f>IF(ISBLANK(B49), "", IFERROR(VLOOKUP(B49, category!A:C, 3, FALSE), ""))</f>
        <v>PCB/ABF載板</v>
      </c>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217"/>
    </row>
    <row r="50" outlineLevel="1">
      <c r="A50" s="216" t="str">
        <f>IF(ISBLANK(B50), "", VLOOKUP(B50, Database!A:E, 2, FALSE))</f>
        <v>南電</v>
      </c>
      <c r="B50" s="182" t="s">
        <v>1123</v>
      </c>
      <c r="C50" s="6" t="str">
        <f>IFERROR(__xludf.DUMMYFUNCTION("IF(ISBLANK(B50), """", IF(ISBLANK($C$45), """", IMPORTXML('公式表'!$A$2&amp;B50&amp;'公式表'!$A$3, '公式表'!$A$13)))"),"")</f>
        <v/>
      </c>
      <c r="D50" s="194">
        <v>724.0</v>
      </c>
      <c r="E50" s="7"/>
      <c r="F50" s="7">
        <f t="shared" si="15"/>
        <v>-1</v>
      </c>
      <c r="G50" s="3" t="s">
        <v>4679</v>
      </c>
      <c r="H50" s="184">
        <f t="shared" si="16"/>
        <v>46101</v>
      </c>
      <c r="I50" s="3">
        <v>796.0</v>
      </c>
      <c r="J50" s="7">
        <f t="shared" si="17"/>
        <v>0.09944751381</v>
      </c>
      <c r="K50" s="3">
        <v>789.0</v>
      </c>
      <c r="L50" s="195">
        <f t="shared" si="18"/>
        <v>0.08977900552</v>
      </c>
      <c r="M50" s="3">
        <v>803.0</v>
      </c>
      <c r="N50" s="195">
        <f t="shared" si="19"/>
        <v>0.1091160221</v>
      </c>
      <c r="O50" s="3"/>
      <c r="P50" s="195" t="str">
        <f t="shared" si="20"/>
        <v/>
      </c>
      <c r="Q50" s="3"/>
      <c r="R50" s="195" t="str">
        <f t="shared" si="21"/>
        <v/>
      </c>
      <c r="S50" s="6" t="str">
        <f>IF(ISBLANK(B50), "", IFERROR(VLOOKUP(B50, category!A:C, 3, FALSE), ""))</f>
        <v>PCB/ABF載板</v>
      </c>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217"/>
    </row>
    <row r="51" outlineLevel="1">
      <c r="A51" s="216" t="str">
        <f>IF(ISBLANK(B51), "", VLOOKUP(B51, Database!A:E, 2, FALSE))</f>
        <v>台虹</v>
      </c>
      <c r="B51" s="182" t="s">
        <v>2393</v>
      </c>
      <c r="C51" s="6" t="str">
        <f>IFERROR(__xludf.DUMMYFUNCTION("IF(ISBLANK(B51), """", IF(ISBLANK($C$45), """", IMPORTXML('公式表'!$A$2&amp;B51&amp;'公式表'!$A$3, '公式表'!$A$13)))"),"")</f>
        <v/>
      </c>
      <c r="D51" s="3">
        <v>143.5</v>
      </c>
      <c r="E51" s="7"/>
      <c r="F51" s="7">
        <f t="shared" si="15"/>
        <v>-1</v>
      </c>
      <c r="G51" s="3" t="s">
        <v>4679</v>
      </c>
      <c r="H51" s="184">
        <f t="shared" si="16"/>
        <v>46101</v>
      </c>
      <c r="I51" s="3">
        <v>143.0</v>
      </c>
      <c r="J51" s="7">
        <f t="shared" si="17"/>
        <v>-0.003484320557</v>
      </c>
      <c r="K51" s="3">
        <v>146.5</v>
      </c>
      <c r="L51" s="195">
        <f t="shared" si="18"/>
        <v>0.02090592334</v>
      </c>
      <c r="M51" s="3">
        <v>161.0</v>
      </c>
      <c r="N51" s="195">
        <f t="shared" si="19"/>
        <v>0.1219512195</v>
      </c>
      <c r="O51" s="3"/>
      <c r="P51" s="195" t="str">
        <f t="shared" si="20"/>
        <v/>
      </c>
      <c r="Q51" s="3"/>
      <c r="R51" s="195" t="str">
        <f t="shared" si="21"/>
        <v/>
      </c>
      <c r="S51" s="6" t="str">
        <f>IF(ISBLANK(B51), "", IFERROR(VLOOKUP(B51, category!A:C, 3, FALSE), ""))</f>
        <v>PCB</v>
      </c>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217"/>
    </row>
    <row r="52" outlineLevel="1">
      <c r="A52" s="216" t="str">
        <f>IF(ISBLANK(B52), "", VLOOKUP(B52, Database!A:E, 2, FALSE))</f>
        <v>楠梓電</v>
      </c>
      <c r="B52" s="182" t="s">
        <v>774</v>
      </c>
      <c r="C52" s="6" t="str">
        <f>IFERROR(__xludf.DUMMYFUNCTION("IF(ISBLANK(B52), """", IF(ISBLANK($C$45), """", IMPORTXML('公式表'!$A$2&amp;B52&amp;'公式表'!$A$3, '公式表'!$A$13)))"),"")</f>
        <v/>
      </c>
      <c r="D52" s="194">
        <v>114.5</v>
      </c>
      <c r="E52" s="7"/>
      <c r="F52" s="7">
        <f t="shared" si="15"/>
        <v>-1</v>
      </c>
      <c r="G52" s="3" t="s">
        <v>4679</v>
      </c>
      <c r="H52" s="184">
        <f t="shared" si="16"/>
        <v>46101</v>
      </c>
      <c r="I52" s="3">
        <v>112.0</v>
      </c>
      <c r="J52" s="7">
        <f t="shared" si="17"/>
        <v>-0.02183406114</v>
      </c>
      <c r="K52" s="3">
        <v>115.5</v>
      </c>
      <c r="L52" s="195">
        <f t="shared" si="18"/>
        <v>0.008733624454</v>
      </c>
      <c r="M52" s="3">
        <v>113.5</v>
      </c>
      <c r="N52" s="195">
        <f t="shared" si="19"/>
        <v>-0.008733624454</v>
      </c>
      <c r="O52" s="3"/>
      <c r="P52" s="195" t="str">
        <f t="shared" si="20"/>
        <v/>
      </c>
      <c r="Q52" s="3"/>
      <c r="R52" s="195" t="str">
        <f t="shared" si="21"/>
        <v/>
      </c>
      <c r="S52" s="6" t="str">
        <f>IF(ISBLANK(B52), "", IFERROR(VLOOKUP(B52, category!A:C, 3, FALSE), ""))</f>
        <v>PCB</v>
      </c>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217"/>
    </row>
    <row r="53" outlineLevel="1">
      <c r="A53" s="218" t="str">
        <f>IF(ISBLANK(B53), "", VLOOKUP(B53, Database!A:E, 2, FALSE))</f>
        <v>敬鵬</v>
      </c>
      <c r="B53" s="219" t="s">
        <v>2649</v>
      </c>
      <c r="C53" s="230" t="str">
        <f>IFERROR(__xludf.DUMMYFUNCTION("IF(ISBLANK(B53), """", IF(ISBLANK($C$45), """", IMPORTXML('公式表'!$A$2&amp;B53&amp;'公式表'!$A$3, '公式表'!$A$13)))"),"")</f>
        <v/>
      </c>
      <c r="D53" s="231">
        <v>52.1</v>
      </c>
      <c r="E53" s="232"/>
      <c r="F53" s="232">
        <f t="shared" si="15"/>
        <v>-1</v>
      </c>
      <c r="G53" s="238"/>
      <c r="H53" s="234">
        <f t="shared" si="16"/>
        <v>46101</v>
      </c>
      <c r="I53" s="235">
        <v>51.0</v>
      </c>
      <c r="J53" s="232">
        <f t="shared" si="17"/>
        <v>-0.02111324376</v>
      </c>
      <c r="K53" s="235">
        <v>53.1</v>
      </c>
      <c r="L53" s="236">
        <f t="shared" si="18"/>
        <v>0.01919385797</v>
      </c>
      <c r="M53" s="235">
        <v>55.0</v>
      </c>
      <c r="N53" s="236">
        <f t="shared" si="19"/>
        <v>0.0556621881</v>
      </c>
      <c r="O53" s="235"/>
      <c r="P53" s="236" t="str">
        <f t="shared" si="20"/>
        <v/>
      </c>
      <c r="Q53" s="235"/>
      <c r="R53" s="236" t="str">
        <f t="shared" si="21"/>
        <v/>
      </c>
      <c r="S53" s="230" t="str">
        <f>IF(ISBLANK(B53), "", IFERROR(VLOOKUP(B53, category!A:C, 3, FALSE), ""))</f>
        <v>PCB/低軌衛星</v>
      </c>
      <c r="T53" s="230"/>
      <c r="U53" s="230"/>
      <c r="V53" s="230"/>
      <c r="W53" s="230"/>
      <c r="X53" s="230"/>
      <c r="Y53" s="230"/>
      <c r="Z53" s="230"/>
      <c r="AA53" s="230"/>
      <c r="AB53" s="230"/>
      <c r="AC53" s="230"/>
      <c r="AD53" s="230"/>
      <c r="AE53" s="230"/>
      <c r="AF53" s="230"/>
      <c r="AG53" s="230"/>
      <c r="AH53" s="230"/>
      <c r="AI53" s="230"/>
      <c r="AJ53" s="230"/>
      <c r="AK53" s="230"/>
      <c r="AL53" s="230"/>
      <c r="AM53" s="230"/>
      <c r="AN53" s="230"/>
      <c r="AO53" s="230"/>
      <c r="AP53" s="230"/>
      <c r="AQ53" s="230"/>
      <c r="AR53" s="230"/>
      <c r="AS53" s="230"/>
      <c r="AT53" s="230"/>
      <c r="AU53" s="230"/>
      <c r="AV53" s="237"/>
    </row>
    <row r="54" outlineLevel="1">
      <c r="A54" s="216" t="str">
        <f>IF(ISBLANK(B54), "", VLOOKUP(B54, Database!A:E, 2, FALSE))</f>
        <v>燿華</v>
      </c>
      <c r="B54" s="182" t="s">
        <v>571</v>
      </c>
      <c r="C54" s="6" t="str">
        <f>IFERROR(__xludf.DUMMYFUNCTION("IF(ISBLANK(B54), """", IF(ISBLANK($C$45), """", IMPORTXML('公式表'!$A$2&amp;B54&amp;'公式表'!$A$3, '公式表'!$A$13)))"),"")</f>
        <v/>
      </c>
      <c r="D54" s="194">
        <v>68.5</v>
      </c>
      <c r="E54" s="7"/>
      <c r="F54" s="7">
        <f t="shared" si="15"/>
        <v>-1</v>
      </c>
      <c r="G54" s="3" t="s">
        <v>4679</v>
      </c>
      <c r="H54" s="184">
        <f t="shared" si="16"/>
        <v>46101</v>
      </c>
      <c r="I54" s="3">
        <v>65.6</v>
      </c>
      <c r="J54" s="7">
        <f t="shared" si="17"/>
        <v>-0.04233576642</v>
      </c>
      <c r="K54" s="3">
        <v>70.3</v>
      </c>
      <c r="L54" s="195">
        <f t="shared" si="18"/>
        <v>0.02627737226</v>
      </c>
      <c r="M54" s="3">
        <v>67.8</v>
      </c>
      <c r="N54" s="195">
        <f t="shared" si="19"/>
        <v>-0.0102189781</v>
      </c>
      <c r="O54" s="3"/>
      <c r="P54" s="195" t="str">
        <f t="shared" si="20"/>
        <v/>
      </c>
      <c r="Q54" s="3"/>
      <c r="R54" s="195" t="str">
        <f t="shared" si="21"/>
        <v/>
      </c>
      <c r="S54" s="6" t="str">
        <f>IF(ISBLANK(B54), "", IFERROR(VLOOKUP(B54, category!A:C, 3, FALSE), ""))</f>
        <v>PCB/低軌衛星</v>
      </c>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217"/>
    </row>
    <row r="55" outlineLevel="1">
      <c r="A55" s="216" t="str">
        <f>IF(ISBLANK(B55), "", VLOOKUP(B55, Database!A:E, 2, FALSE))</f>
        <v>金像電</v>
      </c>
      <c r="B55" s="182" t="s">
        <v>1197</v>
      </c>
      <c r="C55" s="6" t="str">
        <f>IFERROR(__xludf.DUMMYFUNCTION("IF(ISBLANK(B55), """", IF(ISBLANK($C$45), """", IMPORTXML('公式表'!$A$2&amp;B55&amp;'公式表'!$A$3, '公式表'!$A$13)))"),"")</f>
        <v/>
      </c>
      <c r="D55" s="194">
        <v>1175.0</v>
      </c>
      <c r="E55" s="7"/>
      <c r="F55" s="7">
        <f t="shared" si="15"/>
        <v>-1</v>
      </c>
      <c r="G55" s="198"/>
      <c r="H55" s="184">
        <f t="shared" si="16"/>
        <v>46101</v>
      </c>
      <c r="I55" s="3">
        <v>1210.0</v>
      </c>
      <c r="J55" s="7">
        <f t="shared" si="17"/>
        <v>0.02978723404</v>
      </c>
      <c r="K55" s="3">
        <v>1225.0</v>
      </c>
      <c r="L55" s="195">
        <f t="shared" si="18"/>
        <v>0.04255319149</v>
      </c>
      <c r="M55" s="3">
        <v>1250.0</v>
      </c>
      <c r="N55" s="195">
        <f t="shared" si="19"/>
        <v>0.06382978723</v>
      </c>
      <c r="O55" s="3"/>
      <c r="P55" s="195" t="str">
        <f t="shared" si="20"/>
        <v/>
      </c>
      <c r="Q55" s="3"/>
      <c r="R55" s="195" t="str">
        <f t="shared" si="21"/>
        <v/>
      </c>
      <c r="S55" s="6" t="str">
        <f>IF(ISBLANK(B55), "", IFERROR(VLOOKUP(B55, category!A:C, 3, FALSE), ""))</f>
        <v>PCB/低軌衛星</v>
      </c>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217"/>
    </row>
    <row r="56" outlineLevel="1">
      <c r="A56" s="216" t="str">
        <f>IF(ISBLANK(B56), "", VLOOKUP(B56, Database!A:E, 2, FALSE))</f>
        <v>台光電</v>
      </c>
      <c r="B56" s="182" t="s">
        <v>3501</v>
      </c>
      <c r="C56" s="6" t="str">
        <f>IFERROR(__xludf.DUMMYFUNCTION("IF(ISBLANK(B56), """", IF(ISBLANK($C$45), """", IMPORTXML('公式表'!$A$2&amp;B56&amp;'公式表'!$A$3, '公式表'!$A$13)))"),"")</f>
        <v/>
      </c>
      <c r="D56" s="248">
        <v>3800.0</v>
      </c>
      <c r="E56" s="7"/>
      <c r="F56" s="7">
        <f t="shared" si="15"/>
        <v>-1</v>
      </c>
      <c r="G56" s="198"/>
      <c r="H56" s="184">
        <f t="shared" si="16"/>
        <v>46101</v>
      </c>
      <c r="I56" s="3">
        <v>3850.0</v>
      </c>
      <c r="J56" s="7">
        <f t="shared" si="17"/>
        <v>0.01315789474</v>
      </c>
      <c r="K56" s="3">
        <v>3950.0</v>
      </c>
      <c r="L56" s="195">
        <f t="shared" si="18"/>
        <v>0.03947368421</v>
      </c>
      <c r="M56" s="3">
        <v>4065.0</v>
      </c>
      <c r="N56" s="195">
        <f t="shared" si="19"/>
        <v>0.06973684211</v>
      </c>
      <c r="O56" s="3"/>
      <c r="P56" s="195" t="str">
        <f t="shared" si="20"/>
        <v/>
      </c>
      <c r="Q56" s="3"/>
      <c r="R56" s="195" t="str">
        <f t="shared" si="21"/>
        <v/>
      </c>
      <c r="S56" s="6" t="str">
        <f>IF(ISBLANK(B56), "", IFERROR(VLOOKUP(B56, category!A:C, 3, FALSE), ""))</f>
        <v>PCB/低軌衛星</v>
      </c>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217"/>
    </row>
    <row r="57" outlineLevel="1">
      <c r="A57" s="216" t="str">
        <f>IF(ISBLANK(B57), "", VLOOKUP(B57, Database!A:E, 2, FALSE))</f>
        <v>志聖</v>
      </c>
      <c r="B57" s="182" t="s">
        <v>1657</v>
      </c>
      <c r="C57" s="6" t="str">
        <f>IFERROR(__xludf.DUMMYFUNCTION("IF(ISBLANK(B57), """", IF(ISBLANK($C$45), """", IMPORTXML('公式表'!$A$2&amp;B57&amp;'公式表'!$A$3, '公式表'!$A$13)))"),"")</f>
        <v/>
      </c>
      <c r="D57" s="194">
        <v>550.0</v>
      </c>
      <c r="E57" s="7"/>
      <c r="F57" s="7">
        <f t="shared" si="15"/>
        <v>-1</v>
      </c>
      <c r="G57" s="3" t="s">
        <v>4679</v>
      </c>
      <c r="H57" s="184">
        <f t="shared" si="16"/>
        <v>46101</v>
      </c>
      <c r="I57" s="3">
        <v>570.0</v>
      </c>
      <c r="J57" s="7">
        <f t="shared" si="17"/>
        <v>0.03636363636</v>
      </c>
      <c r="K57" s="3">
        <v>560.0</v>
      </c>
      <c r="L57" s="195">
        <f t="shared" si="18"/>
        <v>0.01818181818</v>
      </c>
      <c r="M57" s="3">
        <v>597.0</v>
      </c>
      <c r="N57" s="195">
        <f t="shared" si="19"/>
        <v>0.08545454545</v>
      </c>
      <c r="O57" s="3"/>
      <c r="P57" s="195" t="str">
        <f t="shared" si="20"/>
        <v/>
      </c>
      <c r="Q57" s="3"/>
      <c r="R57" s="195" t="str">
        <f t="shared" si="21"/>
        <v/>
      </c>
      <c r="S57" s="6" t="str">
        <f>IF(ISBLANK(B57), "", IFERROR(VLOOKUP(B57, category!A:C, 3, FALSE), ""))</f>
        <v>PCB/廠務</v>
      </c>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217"/>
    </row>
    <row r="58" outlineLevel="1">
      <c r="A58" s="216" t="str">
        <f>IF(ISBLANK(B58), "", VLOOKUP(B58, Database!A:E, 2, FALSE))</f>
        <v>揚博</v>
      </c>
      <c r="B58" s="182" t="s">
        <v>2269</v>
      </c>
      <c r="C58" s="6" t="str">
        <f>IFERROR(__xludf.DUMMYFUNCTION("IF(ISBLANK(B58), """", IF(ISBLANK($C$45), """", IMPORTXML('公式表'!$A$2&amp;B58&amp;'公式表'!$A$3, '公式表'!$A$13)))"),"")</f>
        <v/>
      </c>
      <c r="D58" s="194">
        <v>141.0</v>
      </c>
      <c r="E58" s="7"/>
      <c r="F58" s="7">
        <f t="shared" si="15"/>
        <v>-1</v>
      </c>
      <c r="G58" s="3" t="s">
        <v>4679</v>
      </c>
      <c r="H58" s="184">
        <f t="shared" si="16"/>
        <v>46101</v>
      </c>
      <c r="I58" s="3">
        <v>136.5</v>
      </c>
      <c r="J58" s="7">
        <f t="shared" si="17"/>
        <v>-0.03191489362</v>
      </c>
      <c r="K58" s="3">
        <v>135.5</v>
      </c>
      <c r="L58" s="195">
        <f t="shared" si="18"/>
        <v>-0.0390070922</v>
      </c>
      <c r="M58" s="3">
        <v>127.0</v>
      </c>
      <c r="N58" s="195">
        <f t="shared" si="19"/>
        <v>-0.09929078014</v>
      </c>
      <c r="O58" s="3"/>
      <c r="P58" s="195" t="str">
        <f t="shared" si="20"/>
        <v/>
      </c>
      <c r="Q58" s="3"/>
      <c r="R58" s="195" t="str">
        <f t="shared" si="21"/>
        <v/>
      </c>
      <c r="S58" s="6" t="str">
        <f>IF(ISBLANK(B58), "", IFERROR(VLOOKUP(B58, category!A:C, 3, FALSE), ""))</f>
        <v>PCB</v>
      </c>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217"/>
    </row>
    <row r="59" outlineLevel="1">
      <c r="A59" s="216" t="str">
        <f>IF(ISBLANK(B59), "", VLOOKUP(B59, Database!A:E, 2, FALSE))</f>
        <v>建榮</v>
      </c>
      <c r="B59" s="182" t="s">
        <v>1881</v>
      </c>
      <c r="C59" s="6" t="str">
        <f>IFERROR(__xludf.DUMMYFUNCTION("IF(ISBLANK(B59), """", IF(ISBLANK($C$45), """", IMPORTXML('公式表'!$A$2&amp;B59&amp;'公式表'!$A$3, '公式表'!$A$13)))"),"")</f>
        <v/>
      </c>
      <c r="D59" s="194">
        <v>134.0</v>
      </c>
      <c r="E59" s="7"/>
      <c r="F59" s="7">
        <f t="shared" si="15"/>
        <v>-1</v>
      </c>
      <c r="G59" s="3" t="s">
        <v>4679</v>
      </c>
      <c r="H59" s="184">
        <f t="shared" si="16"/>
        <v>46101</v>
      </c>
      <c r="I59" s="3">
        <v>125.5</v>
      </c>
      <c r="J59" s="7">
        <f t="shared" si="17"/>
        <v>-0.06343283582</v>
      </c>
      <c r="K59" s="3">
        <v>117.0</v>
      </c>
      <c r="L59" s="195">
        <f t="shared" si="18"/>
        <v>-0.1268656716</v>
      </c>
      <c r="M59" s="3">
        <v>116.0</v>
      </c>
      <c r="N59" s="195">
        <f t="shared" si="19"/>
        <v>-0.1343283582</v>
      </c>
      <c r="O59" s="3"/>
      <c r="P59" s="195" t="str">
        <f t="shared" si="20"/>
        <v/>
      </c>
      <c r="Q59" s="3"/>
      <c r="R59" s="195" t="str">
        <f t="shared" si="21"/>
        <v/>
      </c>
      <c r="S59" s="6" t="str">
        <f>IF(ISBLANK(B59), "", IFERROR(VLOOKUP(B59, category!A:C, 3, FALSE), ""))</f>
        <v>PCB/玻纖布</v>
      </c>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217"/>
    </row>
    <row r="60" outlineLevel="1">
      <c r="A60" s="218" t="str">
        <f>IF(ISBLANK(B60), "", VLOOKUP(B60, Database!A:E, 2, FALSE))</f>
        <v>光譜</v>
      </c>
      <c r="B60" s="219" t="s">
        <v>3592</v>
      </c>
      <c r="C60" s="230" t="str">
        <f>IFERROR(__xludf.DUMMYFUNCTION("IF(ISBLANK(B60), """", IF(ISBLANK($C$45), """", IMPORTXML('公式表'!$A$2&amp;B60&amp;'公式表'!$A$3, '公式表'!$A$13)))"),"")</f>
        <v/>
      </c>
      <c r="D60" s="235">
        <v>25.3</v>
      </c>
      <c r="E60" s="232"/>
      <c r="F60" s="232">
        <f t="shared" si="15"/>
        <v>-1</v>
      </c>
      <c r="G60" s="238"/>
      <c r="H60" s="234">
        <f t="shared" si="16"/>
        <v>46101</v>
      </c>
      <c r="I60" s="235">
        <v>25.1</v>
      </c>
      <c r="J60" s="232">
        <f t="shared" si="17"/>
        <v>-0.00790513834</v>
      </c>
      <c r="K60" s="235">
        <v>24.5</v>
      </c>
      <c r="L60" s="236">
        <f t="shared" si="18"/>
        <v>-0.03162055336</v>
      </c>
      <c r="M60" s="235">
        <v>24.35</v>
      </c>
      <c r="N60" s="236">
        <f t="shared" si="19"/>
        <v>-0.03754940711</v>
      </c>
      <c r="O60" s="235"/>
      <c r="P60" s="236"/>
      <c r="Q60" s="235"/>
      <c r="R60" s="236"/>
      <c r="S60" s="230" t="str">
        <f>IF(ISBLANK(B60), "", IFERROR(VLOOKUP(B60, category!A:C, 3, FALSE), ""))</f>
        <v>PCB</v>
      </c>
      <c r="T60" s="230"/>
      <c r="U60" s="230"/>
      <c r="V60" s="230"/>
      <c r="W60" s="230"/>
      <c r="X60" s="230"/>
      <c r="Y60" s="230"/>
      <c r="Z60" s="230"/>
      <c r="AA60" s="230"/>
      <c r="AB60" s="230"/>
      <c r="AC60" s="230"/>
      <c r="AD60" s="230"/>
      <c r="AE60" s="230"/>
      <c r="AF60" s="230"/>
      <c r="AG60" s="230"/>
      <c r="AH60" s="230"/>
      <c r="AI60" s="230"/>
      <c r="AJ60" s="230"/>
      <c r="AK60" s="230"/>
      <c r="AL60" s="230"/>
      <c r="AM60" s="230"/>
      <c r="AN60" s="230"/>
      <c r="AO60" s="230"/>
      <c r="AP60" s="230"/>
      <c r="AQ60" s="230"/>
      <c r="AR60" s="230"/>
      <c r="AS60" s="230"/>
      <c r="AT60" s="230"/>
      <c r="AU60" s="230"/>
      <c r="AV60" s="237"/>
    </row>
    <row r="61" outlineLevel="1">
      <c r="A61" s="216" t="str">
        <f>IF(ISBLANK(B61), "", VLOOKUP(B61, Database!A:E, 2, FALSE))</f>
        <v>中探針</v>
      </c>
      <c r="B61" s="182" t="s">
        <v>2418</v>
      </c>
      <c r="C61" s="6" t="str">
        <f>IFERROR(__xludf.DUMMYFUNCTION("IF(ISBLANK(B61), """", IF(ISBLANK($C$45), """", IMPORTXML('公式表'!$A$2&amp;B61&amp;'公式表'!$A$3, '公式表'!$A$13)))"),"")</f>
        <v/>
      </c>
      <c r="D61" s="194">
        <v>244.0</v>
      </c>
      <c r="E61" s="7"/>
      <c r="F61" s="7">
        <f t="shared" si="15"/>
        <v>-1</v>
      </c>
      <c r="G61" s="3" t="s">
        <v>4679</v>
      </c>
      <c r="H61" s="184">
        <f t="shared" si="16"/>
        <v>46101</v>
      </c>
      <c r="I61" s="3">
        <v>268.0</v>
      </c>
      <c r="J61" s="7">
        <f t="shared" si="17"/>
        <v>0.09836065574</v>
      </c>
      <c r="K61" s="3">
        <v>283.0</v>
      </c>
      <c r="L61" s="195">
        <f t="shared" si="18"/>
        <v>0.1598360656</v>
      </c>
      <c r="M61" s="3">
        <v>296.5</v>
      </c>
      <c r="N61" s="195">
        <f t="shared" si="19"/>
        <v>0.2151639344</v>
      </c>
      <c r="O61" s="3"/>
      <c r="P61" s="195" t="str">
        <f t="shared" ref="P61:P67" si="22">IF(ISBLANK(O61), "", (O61/$D61)-1)</f>
        <v/>
      </c>
      <c r="Q61" s="3"/>
      <c r="R61" s="195" t="str">
        <f t="shared" ref="R61:R67" si="23">IF(ISBLANK(Q61), "", (Q61/$D61)-1)</f>
        <v/>
      </c>
      <c r="S61" s="6" t="str">
        <f>IF(ISBLANK(B61), "", IFERROR(VLOOKUP(B61, category!A:C, 3, FALSE), ""))</f>
        <v>PCB/探針</v>
      </c>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217"/>
    </row>
    <row r="62" outlineLevel="1">
      <c r="A62" s="216" t="str">
        <f>IF(ISBLANK(B62), "", VLOOKUP(B62, Database!A:E, 2, FALSE))</f>
        <v>金居</v>
      </c>
      <c r="B62" s="182" t="s">
        <v>2817</v>
      </c>
      <c r="C62" s="6" t="str">
        <f>IFERROR(__xludf.DUMMYFUNCTION("IF(ISBLANK(B62), """", IF(ISBLANK($C$45), """", IMPORTXML('公式表'!$A$2&amp;B62&amp;'公式表'!$A$3, '公式表'!$A$13)))"),"")</f>
        <v/>
      </c>
      <c r="D62" s="194">
        <v>367.5</v>
      </c>
      <c r="E62" s="7"/>
      <c r="F62" s="7">
        <f t="shared" si="15"/>
        <v>-1</v>
      </c>
      <c r="G62" s="3" t="s">
        <v>4679</v>
      </c>
      <c r="H62" s="184">
        <f t="shared" si="16"/>
        <v>46101</v>
      </c>
      <c r="I62" s="3">
        <v>404.0</v>
      </c>
      <c r="J62" s="7">
        <f t="shared" si="17"/>
        <v>0.09931972789</v>
      </c>
      <c r="K62" s="3">
        <v>393.5</v>
      </c>
      <c r="L62" s="195">
        <f t="shared" si="18"/>
        <v>0.07074829932</v>
      </c>
      <c r="M62" s="3">
        <v>393.5</v>
      </c>
      <c r="N62" s="195">
        <f t="shared" si="19"/>
        <v>0.07074829932</v>
      </c>
      <c r="O62" s="3"/>
      <c r="P62" s="195" t="str">
        <f t="shared" si="22"/>
        <v/>
      </c>
      <c r="Q62" s="3"/>
      <c r="R62" s="195" t="str">
        <f t="shared" si="23"/>
        <v/>
      </c>
      <c r="S62" s="6" t="str">
        <f>IF(ISBLANK(B62), "", IFERROR(VLOOKUP(B62, category!A:C, 3, FALSE), ""))</f>
        <v>PCB</v>
      </c>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217"/>
    </row>
    <row r="63" outlineLevel="1">
      <c r="A63" s="218" t="str">
        <f>IF(ISBLANK(B63), "", VLOOKUP(B63, Database!A:E, 2, FALSE))</f>
        <v>銘旺科</v>
      </c>
      <c r="B63" s="219" t="s">
        <v>3808</v>
      </c>
      <c r="C63" s="230" t="str">
        <f>IFERROR(__xludf.DUMMYFUNCTION("IF(ISBLANK(B63), """", IF(ISBLANK($C$45), """", IMPORTXML('公式表'!$A$2&amp;B63&amp;'公式表'!$A$3, '公式表'!$A$13)))"),"")</f>
        <v/>
      </c>
      <c r="D63" s="235">
        <v>39.85</v>
      </c>
      <c r="E63" s="232"/>
      <c r="F63" s="232">
        <f t="shared" si="15"/>
        <v>-1</v>
      </c>
      <c r="G63" s="235" t="s">
        <v>4679</v>
      </c>
      <c r="H63" s="234">
        <f t="shared" si="16"/>
        <v>46101</v>
      </c>
      <c r="I63" s="235">
        <v>41.7</v>
      </c>
      <c r="J63" s="232">
        <f t="shared" si="17"/>
        <v>0.04642409034</v>
      </c>
      <c r="K63" s="235">
        <v>45.85</v>
      </c>
      <c r="L63" s="236">
        <f t="shared" si="18"/>
        <v>0.1505646173</v>
      </c>
      <c r="M63" s="235">
        <v>50.4</v>
      </c>
      <c r="N63" s="236">
        <f t="shared" si="19"/>
        <v>0.2647427854</v>
      </c>
      <c r="O63" s="235"/>
      <c r="P63" s="236" t="str">
        <f t="shared" si="22"/>
        <v/>
      </c>
      <c r="Q63" s="235"/>
      <c r="R63" s="236" t="str">
        <f t="shared" si="23"/>
        <v/>
      </c>
      <c r="S63" s="230" t="str">
        <f>IF(ISBLANK(B63), "", IFERROR(VLOOKUP(B63, category!A:C, 3, FALSE), ""))</f>
        <v>PCB</v>
      </c>
      <c r="T63" s="230"/>
      <c r="U63" s="230"/>
      <c r="V63" s="230"/>
      <c r="W63" s="230"/>
      <c r="X63" s="230"/>
      <c r="Y63" s="230"/>
      <c r="Z63" s="230"/>
      <c r="AA63" s="230"/>
      <c r="AB63" s="230"/>
      <c r="AC63" s="230"/>
      <c r="AD63" s="230"/>
      <c r="AE63" s="230"/>
      <c r="AF63" s="230"/>
      <c r="AG63" s="230"/>
      <c r="AH63" s="230"/>
      <c r="AI63" s="230"/>
      <c r="AJ63" s="230"/>
      <c r="AK63" s="230"/>
      <c r="AL63" s="230"/>
      <c r="AM63" s="230"/>
      <c r="AN63" s="230"/>
      <c r="AO63" s="230"/>
      <c r="AP63" s="230"/>
      <c r="AQ63" s="230"/>
      <c r="AR63" s="230"/>
      <c r="AS63" s="230"/>
      <c r="AT63" s="230"/>
      <c r="AU63" s="230"/>
      <c r="AV63" s="237"/>
    </row>
    <row r="64" outlineLevel="1">
      <c r="A64" s="218" t="str">
        <f>IF(ISBLANK(B64), "", VLOOKUP(B64, Database!A:E, 2, FALSE))</f>
        <v>精成科</v>
      </c>
      <c r="B64" s="219" t="s">
        <v>1403</v>
      </c>
      <c r="C64" s="230" t="str">
        <f>IFERROR(__xludf.DUMMYFUNCTION("IF(ISBLANK(B64), """", IF(ISBLANK($C$45), """", IMPORTXML('公式表'!$A$2&amp;B64&amp;'公式表'!$A$3, '公式表'!$A$13)))"),"")</f>
        <v/>
      </c>
      <c r="D64" s="235">
        <v>104.5</v>
      </c>
      <c r="E64" s="232"/>
      <c r="F64" s="232">
        <f t="shared" si="15"/>
        <v>-1</v>
      </c>
      <c r="G64" s="235" t="s">
        <v>4679</v>
      </c>
      <c r="H64" s="234">
        <f t="shared" si="16"/>
        <v>46101</v>
      </c>
      <c r="I64" s="235">
        <v>114.5</v>
      </c>
      <c r="J64" s="232">
        <f t="shared" si="17"/>
        <v>0.0956937799</v>
      </c>
      <c r="K64" s="235">
        <v>113.5</v>
      </c>
      <c r="L64" s="236">
        <f t="shared" si="18"/>
        <v>0.08612440191</v>
      </c>
      <c r="M64" s="235">
        <v>112.0</v>
      </c>
      <c r="N64" s="236">
        <f t="shared" si="19"/>
        <v>0.07177033493</v>
      </c>
      <c r="O64" s="235"/>
      <c r="P64" s="236" t="str">
        <f t="shared" si="22"/>
        <v/>
      </c>
      <c r="Q64" s="235"/>
      <c r="R64" s="236" t="str">
        <f t="shared" si="23"/>
        <v/>
      </c>
      <c r="S64" s="230" t="str">
        <f>IF(ISBLANK(B64), "", IFERROR(VLOOKUP(B64, category!A:C, 3, FALSE), ""))</f>
        <v>PCB</v>
      </c>
      <c r="T64" s="230"/>
      <c r="U64" s="230"/>
      <c r="V64" s="230"/>
      <c r="W64" s="230"/>
      <c r="X64" s="230"/>
      <c r="Y64" s="230"/>
      <c r="Z64" s="230"/>
      <c r="AA64" s="230"/>
      <c r="AB64" s="230"/>
      <c r="AC64" s="230"/>
      <c r="AD64" s="230"/>
      <c r="AE64" s="230"/>
      <c r="AF64" s="230"/>
      <c r="AG64" s="230"/>
      <c r="AH64" s="230"/>
      <c r="AI64" s="230"/>
      <c r="AJ64" s="230"/>
      <c r="AK64" s="230"/>
      <c r="AL64" s="230"/>
      <c r="AM64" s="230"/>
      <c r="AN64" s="230"/>
      <c r="AO64" s="230"/>
      <c r="AP64" s="230"/>
      <c r="AQ64" s="230"/>
      <c r="AR64" s="230"/>
      <c r="AS64" s="230"/>
      <c r="AT64" s="230"/>
      <c r="AU64" s="230"/>
      <c r="AV64" s="237"/>
    </row>
    <row r="65" outlineLevel="1">
      <c r="A65" s="216" t="str">
        <f>IF(ISBLANK(B65), "", VLOOKUP(B65, Database!A:E, 2, FALSE))</f>
        <v>凱崴</v>
      </c>
      <c r="B65" s="182" t="s">
        <v>2056</v>
      </c>
      <c r="C65" s="6" t="str">
        <f>IFERROR(__xludf.DUMMYFUNCTION("IF(ISBLANK(B65), """", IF(ISBLANK($C$45), """", IMPORTXML('公式表'!$A$2&amp;B65&amp;'公式表'!$A$3, '公式表'!$A$13)))"),"")</f>
        <v/>
      </c>
      <c r="D65" s="194">
        <v>68.8</v>
      </c>
      <c r="E65" s="7"/>
      <c r="F65" s="7">
        <f t="shared" si="15"/>
        <v>-1</v>
      </c>
      <c r="G65" s="3" t="s">
        <v>4679</v>
      </c>
      <c r="H65" s="184">
        <f t="shared" si="16"/>
        <v>46101</v>
      </c>
      <c r="I65" s="3">
        <v>75.6</v>
      </c>
      <c r="J65" s="7">
        <f t="shared" si="17"/>
        <v>0.0988372093</v>
      </c>
      <c r="K65" s="3">
        <v>83.1</v>
      </c>
      <c r="L65" s="195">
        <f t="shared" si="18"/>
        <v>0.2078488372</v>
      </c>
      <c r="M65" s="3">
        <v>80.3</v>
      </c>
      <c r="N65" s="195">
        <f t="shared" si="19"/>
        <v>0.1671511628</v>
      </c>
      <c r="O65" s="3"/>
      <c r="P65" s="195" t="str">
        <f t="shared" si="22"/>
        <v/>
      </c>
      <c r="Q65" s="3"/>
      <c r="R65" s="195" t="str">
        <f t="shared" si="23"/>
        <v/>
      </c>
      <c r="S65" s="6" t="str">
        <f>IF(ISBLANK(B65), "", IFERROR(VLOOKUP(B65, category!A:C, 3, FALSE), ""))</f>
        <v>PCB/雷射鑽頭</v>
      </c>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217"/>
    </row>
    <row r="66" outlineLevel="1">
      <c r="A66" s="216" t="str">
        <f>IF(ISBLANK(B66), "", VLOOKUP(B66, Database!A:E, 2, FALSE))</f>
        <v>定穎投控</v>
      </c>
      <c r="B66" s="182" t="s">
        <v>3948</v>
      </c>
      <c r="C66" s="6" t="str">
        <f>IFERROR(__xludf.DUMMYFUNCTION("IF(ISBLANK(B66), """", IF(ISBLANK($C$45), """", IMPORTXML('公式表'!$A$2&amp;B66&amp;'公式表'!$A$3, '公式表'!$A$13)))"),"")</f>
        <v/>
      </c>
      <c r="D66" s="3">
        <v>198.0</v>
      </c>
      <c r="E66" s="7"/>
      <c r="F66" s="7">
        <f t="shared" si="15"/>
        <v>-1</v>
      </c>
      <c r="G66" s="3" t="s">
        <v>4679</v>
      </c>
      <c r="H66" s="184">
        <f t="shared" si="16"/>
        <v>46101</v>
      </c>
      <c r="I66" s="3">
        <v>190.5</v>
      </c>
      <c r="J66" s="7">
        <f t="shared" si="17"/>
        <v>-0.03787878788</v>
      </c>
      <c r="K66" s="3">
        <v>192.0</v>
      </c>
      <c r="L66" s="195">
        <f t="shared" si="18"/>
        <v>-0.0303030303</v>
      </c>
      <c r="M66" s="3">
        <v>189.0</v>
      </c>
      <c r="N66" s="195">
        <f t="shared" si="19"/>
        <v>-0.04545454545</v>
      </c>
      <c r="O66" s="3"/>
      <c r="P66" s="195" t="str">
        <f t="shared" si="22"/>
        <v/>
      </c>
      <c r="Q66" s="3"/>
      <c r="R66" s="195" t="str">
        <f t="shared" si="23"/>
        <v/>
      </c>
      <c r="S66" s="6" t="str">
        <f>IF(ISBLANK(B66), "", IFERROR(VLOOKUP(B66, category!A:C, 3, FALSE), ""))</f>
        <v>PCB</v>
      </c>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217"/>
    </row>
    <row r="67" outlineLevel="1">
      <c r="A67" s="221" t="str">
        <f>IF(ISBLANK(B67), "", VLOOKUP(B67, Database!A:E, 2, FALSE))</f>
        <v>富喬</v>
      </c>
      <c r="B67" s="222" t="s">
        <v>4473</v>
      </c>
      <c r="C67" s="223" t="str">
        <f>IFERROR(__xludf.DUMMYFUNCTION("IF(ISBLANK(B67), """", IF(ISBLANK($C$45), """", IMPORTXML('公式表'!$A$2&amp;B67&amp;'公式表'!$A$3, '公式表'!$A$13)))"),"")</f>
        <v/>
      </c>
      <c r="D67" s="224">
        <v>127.0</v>
      </c>
      <c r="E67" s="225"/>
      <c r="F67" s="225">
        <f t="shared" si="15"/>
        <v>-1</v>
      </c>
      <c r="G67" s="226" t="s">
        <v>4679</v>
      </c>
      <c r="H67" s="227">
        <f t="shared" si="16"/>
        <v>46101</v>
      </c>
      <c r="I67" s="226">
        <v>118.0</v>
      </c>
      <c r="J67" s="225">
        <f t="shared" si="17"/>
        <v>-0.07086614173</v>
      </c>
      <c r="K67" s="226">
        <v>119.0</v>
      </c>
      <c r="L67" s="228">
        <f t="shared" si="18"/>
        <v>-0.06299212598</v>
      </c>
      <c r="M67" s="226">
        <v>114.5</v>
      </c>
      <c r="N67" s="228">
        <f t="shared" si="19"/>
        <v>-0.09842519685</v>
      </c>
      <c r="O67" s="226"/>
      <c r="P67" s="228" t="str">
        <f t="shared" si="22"/>
        <v/>
      </c>
      <c r="Q67" s="226"/>
      <c r="R67" s="228" t="str">
        <f t="shared" si="23"/>
        <v/>
      </c>
      <c r="S67" s="223" t="str">
        <f>IF(ISBLANK(B67), "", IFERROR(VLOOKUP(B67, category!A:C, 3, FALSE), ""))</f>
        <v>PCB-玻纖布</v>
      </c>
      <c r="T67" s="223"/>
      <c r="U67" s="223"/>
      <c r="V67" s="223"/>
      <c r="W67" s="223"/>
      <c r="X67" s="223"/>
      <c r="Y67" s="223"/>
      <c r="Z67" s="223"/>
      <c r="AA67" s="223"/>
      <c r="AB67" s="223"/>
      <c r="AC67" s="223"/>
      <c r="AD67" s="223"/>
      <c r="AE67" s="223"/>
      <c r="AF67" s="223"/>
      <c r="AG67" s="223"/>
      <c r="AH67" s="223"/>
      <c r="AI67" s="223"/>
      <c r="AJ67" s="223"/>
      <c r="AK67" s="223"/>
      <c r="AL67" s="223"/>
      <c r="AM67" s="223"/>
      <c r="AN67" s="223"/>
      <c r="AO67" s="223"/>
      <c r="AP67" s="223"/>
      <c r="AQ67" s="223"/>
      <c r="AR67" s="223"/>
      <c r="AS67" s="223"/>
      <c r="AT67" s="223"/>
      <c r="AU67" s="223"/>
      <c r="AV67" s="229"/>
    </row>
    <row r="68">
      <c r="A68" s="193"/>
      <c r="B68" s="182"/>
      <c r="C68" s="194"/>
      <c r="D68" s="6"/>
      <c r="E68" s="7"/>
      <c r="F68" s="7"/>
      <c r="G68" s="198"/>
      <c r="H68" s="184"/>
      <c r="I68" s="181"/>
      <c r="J68" s="7"/>
      <c r="K68" s="181"/>
      <c r="L68" s="195"/>
      <c r="M68" s="181"/>
      <c r="N68" s="195"/>
      <c r="O68" s="181"/>
      <c r="P68" s="195"/>
      <c r="Q68" s="181"/>
      <c r="R68" s="195"/>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row>
    <row r="69">
      <c r="A69" s="204" t="s">
        <v>123</v>
      </c>
      <c r="B69" s="205" t="s">
        <v>4686</v>
      </c>
      <c r="C69" s="205"/>
      <c r="D69" s="206"/>
      <c r="E69" s="206"/>
      <c r="F69" s="206"/>
      <c r="G69" s="77"/>
      <c r="H69" s="207"/>
      <c r="I69" s="208">
        <f>$H$6+3</f>
        <v>46104</v>
      </c>
      <c r="J69" s="209">
        <f>SUM(J72:J80)</f>
        <v>0.07343341329</v>
      </c>
      <c r="K69" s="208">
        <f>$H$6+4</f>
        <v>46105</v>
      </c>
      <c r="L69" s="209">
        <f>SUM(L72:L80)</f>
        <v>0.2794216377</v>
      </c>
      <c r="M69" s="208">
        <f>$H$6+5</f>
        <v>46106</v>
      </c>
      <c r="N69" s="209">
        <f>SUM(N72:N80)</f>
        <v>0.7288195758</v>
      </c>
      <c r="O69" s="208">
        <f>$H$6+6</f>
        <v>46107</v>
      </c>
      <c r="P69" s="209">
        <f>SUM(P72:P80)</f>
        <v>0</v>
      </c>
      <c r="Q69" s="208">
        <f>$H$6+7</f>
        <v>46108</v>
      </c>
      <c r="R69" s="206">
        <f>SUM(R72:R80)</f>
        <v>0</v>
      </c>
      <c r="S69" s="210"/>
      <c r="T69" s="210"/>
      <c r="U69" s="210"/>
      <c r="V69" s="210"/>
      <c r="W69" s="210"/>
      <c r="X69" s="210"/>
      <c r="Y69" s="210"/>
      <c r="Z69" s="210"/>
      <c r="AA69" s="210"/>
      <c r="AB69" s="210"/>
      <c r="AC69" s="210"/>
      <c r="AD69" s="210"/>
      <c r="AE69" s="210"/>
      <c r="AF69" s="210"/>
      <c r="AG69" s="210"/>
      <c r="AH69" s="210"/>
      <c r="AI69" s="210"/>
      <c r="AJ69" s="210"/>
      <c r="AK69" s="210"/>
      <c r="AL69" s="210"/>
      <c r="AM69" s="210"/>
      <c r="AN69" s="210"/>
      <c r="AO69" s="210"/>
      <c r="AP69" s="210"/>
      <c r="AQ69" s="210"/>
      <c r="AR69" s="210"/>
      <c r="AS69" s="210"/>
      <c r="AT69" s="210"/>
      <c r="AU69" s="210"/>
      <c r="AV69" s="211"/>
    </row>
    <row r="70">
      <c r="A70" s="185"/>
      <c r="B70" s="186"/>
      <c r="C70" s="185"/>
      <c r="D70" s="185"/>
      <c r="E70" s="185"/>
      <c r="F70" s="41"/>
      <c r="G70" s="187"/>
      <c r="H70" s="185"/>
      <c r="I70" s="41" t="s">
        <v>4663</v>
      </c>
      <c r="J70" s="212">
        <f>AVERAGEA(J72:J80)</f>
        <v>0.008159268143</v>
      </c>
      <c r="K70" s="41"/>
      <c r="L70" s="212">
        <f>AVERAGEA(L72:L80)</f>
        <v>0.03104684863</v>
      </c>
      <c r="M70" s="41"/>
      <c r="N70" s="212">
        <f>AVERAGEA(N72:N80)</f>
        <v>0.08097995287</v>
      </c>
      <c r="O70" s="41"/>
      <c r="P70" s="212">
        <f>AVERAGEA(P72:P80)</f>
        <v>0</v>
      </c>
      <c r="Q70" s="41"/>
      <c r="R70" s="212">
        <f>AVERAGEA(R72:R80)</f>
        <v>0</v>
      </c>
      <c r="S70" s="186"/>
      <c r="T70" s="189"/>
      <c r="U70" s="189"/>
      <c r="V70" s="189"/>
      <c r="W70" s="189"/>
      <c r="X70" s="189"/>
      <c r="Y70" s="189"/>
      <c r="Z70" s="189"/>
      <c r="AA70" s="189"/>
      <c r="AB70" s="189"/>
      <c r="AC70" s="189"/>
      <c r="AD70" s="189"/>
      <c r="AE70" s="189"/>
      <c r="AF70" s="189"/>
      <c r="AG70" s="189"/>
      <c r="AH70" s="189"/>
      <c r="AI70" s="189"/>
      <c r="AJ70" s="189"/>
      <c r="AK70" s="189"/>
      <c r="AL70" s="189"/>
      <c r="AM70" s="189"/>
      <c r="AN70" s="189"/>
      <c r="AO70" s="189"/>
      <c r="AP70" s="189"/>
      <c r="AQ70" s="189"/>
      <c r="AR70" s="189"/>
      <c r="AS70" s="189"/>
      <c r="AT70" s="189"/>
      <c r="AU70" s="189"/>
      <c r="AV70" s="189"/>
    </row>
    <row r="71">
      <c r="A71" s="213" t="s">
        <v>4562</v>
      </c>
      <c r="B71" s="190" t="s">
        <v>4664</v>
      </c>
      <c r="C71" s="126" t="s">
        <v>4665</v>
      </c>
      <c r="D71" s="126" t="s">
        <v>4687</v>
      </c>
      <c r="E71" s="126" t="s">
        <v>4667</v>
      </c>
      <c r="F71" s="125" t="s">
        <v>4668</v>
      </c>
      <c r="G71" s="191" t="s">
        <v>4688</v>
      </c>
      <c r="H71" s="126" t="s">
        <v>4670</v>
      </c>
      <c r="I71" s="125" t="s">
        <v>4671</v>
      </c>
      <c r="J71" s="214" t="s">
        <v>4672</v>
      </c>
      <c r="K71" s="125" t="s">
        <v>4673</v>
      </c>
      <c r="L71" s="214" t="s">
        <v>4674</v>
      </c>
      <c r="M71" s="125" t="s">
        <v>4675</v>
      </c>
      <c r="N71" s="214" t="s">
        <v>4674</v>
      </c>
      <c r="O71" s="125" t="s">
        <v>4676</v>
      </c>
      <c r="P71" s="214" t="s">
        <v>4674</v>
      </c>
      <c r="Q71" s="125" t="s">
        <v>4677</v>
      </c>
      <c r="R71" s="126" t="s">
        <v>4674</v>
      </c>
      <c r="S71" s="190" t="s">
        <v>4678</v>
      </c>
      <c r="T71" s="192"/>
      <c r="U71" s="192"/>
      <c r="V71" s="192"/>
      <c r="W71" s="192"/>
      <c r="X71" s="192"/>
      <c r="Y71" s="192"/>
      <c r="Z71" s="192"/>
      <c r="AA71" s="192"/>
      <c r="AB71" s="192"/>
      <c r="AC71" s="192"/>
      <c r="AD71" s="192"/>
      <c r="AE71" s="192"/>
      <c r="AF71" s="192"/>
      <c r="AG71" s="192"/>
      <c r="AH71" s="192"/>
      <c r="AI71" s="192"/>
      <c r="AJ71" s="192"/>
      <c r="AK71" s="192"/>
      <c r="AL71" s="192"/>
      <c r="AM71" s="192"/>
      <c r="AN71" s="192"/>
      <c r="AO71" s="192"/>
      <c r="AP71" s="192"/>
      <c r="AQ71" s="192"/>
      <c r="AR71" s="192"/>
      <c r="AS71" s="192"/>
      <c r="AT71" s="192"/>
      <c r="AU71" s="192"/>
      <c r="AV71" s="215"/>
    </row>
    <row r="72" outlineLevel="1">
      <c r="A72" s="216" t="str">
        <f>IF(ISBLANK(B72), "", VLOOKUP(B72, Database!A:E, 2, FALSE))</f>
        <v>光寶科</v>
      </c>
      <c r="B72" s="182" t="s">
        <v>605</v>
      </c>
      <c r="C72" s="6" t="str">
        <f>IFERROR(__xludf.DUMMYFUNCTION("IF(ISBLANK(B72), """", IF(ISBLANK($C$69), """", IMPORTXML('公式表'!$A$2&amp;B72&amp;'公式表'!$A$3, '公式表'!$A$13)))"),"")</f>
        <v/>
      </c>
      <c r="D72" s="194">
        <v>162.0</v>
      </c>
      <c r="E72" s="7"/>
      <c r="F72" s="7">
        <f t="shared" ref="F72:F80" si="24">IF(ISBLANK(B72), "", (C72/D72)-1)</f>
        <v>-1</v>
      </c>
      <c r="G72" s="198"/>
      <c r="H72" s="184">
        <f t="shared" ref="H72:H80" si="25">$H$6</f>
        <v>46101</v>
      </c>
      <c r="I72" s="3">
        <v>165.0</v>
      </c>
      <c r="J72" s="7">
        <f t="shared" ref="J72:J80" si="26">IF(ISBLANK(I72), "", (I72/$D72)-1)</f>
        <v>0.01851851852</v>
      </c>
      <c r="K72" s="3">
        <v>171.5</v>
      </c>
      <c r="L72" s="195">
        <f t="shared" ref="L72:L80" si="27">IF(ISBLANK(K72), "", (K72/$D72)-1)</f>
        <v>0.05864197531</v>
      </c>
      <c r="M72" s="3">
        <v>176.0</v>
      </c>
      <c r="N72" s="195">
        <f t="shared" ref="N72:N80" si="28">IF(ISBLANK(M72), "", (M72/$D72)-1)</f>
        <v>0.08641975309</v>
      </c>
      <c r="O72" s="3"/>
      <c r="P72" s="195" t="str">
        <f t="shared" ref="P72:P80" si="29">IF(ISBLANK(O72), "", (O72/$D72)-1)</f>
        <v/>
      </c>
      <c r="Q72" s="3"/>
      <c r="R72" s="195" t="str">
        <f t="shared" ref="R72:R80" si="30">IF(ISBLANK(Q72), "", (Q72/$D72)-1)</f>
        <v/>
      </c>
      <c r="S72" s="6" t="str">
        <f>IF(ISBLANK(B72), "", IFERROR(VLOOKUP(B72, category!A:C, 3, FALSE), ""))</f>
        <v>BBU</v>
      </c>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217"/>
    </row>
    <row r="73" outlineLevel="1">
      <c r="A73" s="216" t="str">
        <f>IF(ISBLANK(B73), "", VLOOKUP(B73, Database!A:E, 2, FALSE))</f>
        <v>台達電</v>
      </c>
      <c r="B73" s="182" t="s">
        <v>3924</v>
      </c>
      <c r="C73" s="6" t="str">
        <f>IFERROR(__xludf.DUMMYFUNCTION("IF(ISBLANK(B73), """", IF(ISBLANK($C$69), """", IMPORTXML('公式表'!$A$2&amp;B73&amp;'公式表'!$A$3, '公式表'!$A$13)))"),"")</f>
        <v/>
      </c>
      <c r="D73" s="194">
        <v>1840.0</v>
      </c>
      <c r="E73" s="7"/>
      <c r="F73" s="7">
        <f t="shared" si="24"/>
        <v>-1</v>
      </c>
      <c r="G73" s="3" t="s">
        <v>4679</v>
      </c>
      <c r="H73" s="184">
        <f t="shared" si="25"/>
        <v>46101</v>
      </c>
      <c r="I73" s="3">
        <v>1900.0</v>
      </c>
      <c r="J73" s="7">
        <f t="shared" si="26"/>
        <v>0.03260869565</v>
      </c>
      <c r="K73" s="3">
        <v>2015.0</v>
      </c>
      <c r="L73" s="195">
        <f t="shared" si="27"/>
        <v>0.09510869565</v>
      </c>
      <c r="M73" s="3">
        <v>2015.0</v>
      </c>
      <c r="N73" s="195">
        <f t="shared" si="28"/>
        <v>0.09510869565</v>
      </c>
      <c r="O73" s="3"/>
      <c r="P73" s="195" t="str">
        <f t="shared" si="29"/>
        <v/>
      </c>
      <c r="Q73" s="3"/>
      <c r="R73" s="195" t="str">
        <f t="shared" si="30"/>
        <v/>
      </c>
      <c r="S73" s="6" t="str">
        <f>IF(ISBLANK(B73), "", IFERROR(VLOOKUP(B73, category!A:C, 3, FALSE), ""))</f>
        <v>BBU/機器人</v>
      </c>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217"/>
    </row>
    <row r="74" outlineLevel="1">
      <c r="A74" s="216" t="str">
        <f>IF(ISBLANK(B74), "", VLOOKUP(B74, Database!A:E, 2, FALSE))</f>
        <v>順達</v>
      </c>
      <c r="B74" s="182" t="s">
        <v>1428</v>
      </c>
      <c r="C74" s="6" t="str">
        <f>IFERROR(__xludf.DUMMYFUNCTION("IF(ISBLANK(B74), """", IF(ISBLANK($C$69), """", IMPORTXML('公式表'!$A$2&amp;B74&amp;'公式表'!$A$3, '公式表'!$A$13)))"),"")</f>
        <v/>
      </c>
      <c r="D74" s="194">
        <v>359.0</v>
      </c>
      <c r="E74" s="7"/>
      <c r="F74" s="7">
        <f t="shared" si="24"/>
        <v>-1</v>
      </c>
      <c r="G74" s="3" t="s">
        <v>4679</v>
      </c>
      <c r="H74" s="184">
        <f t="shared" si="25"/>
        <v>46101</v>
      </c>
      <c r="I74" s="3">
        <v>369.0</v>
      </c>
      <c r="J74" s="7">
        <f t="shared" si="26"/>
        <v>0.0278551532</v>
      </c>
      <c r="K74" s="3">
        <v>379.5</v>
      </c>
      <c r="L74" s="195">
        <f t="shared" si="27"/>
        <v>0.05710306407</v>
      </c>
      <c r="M74" s="3">
        <v>415.0</v>
      </c>
      <c r="N74" s="195">
        <f t="shared" si="28"/>
        <v>0.1559888579</v>
      </c>
      <c r="O74" s="3"/>
      <c r="P74" s="195" t="str">
        <f t="shared" si="29"/>
        <v/>
      </c>
      <c r="Q74" s="3"/>
      <c r="R74" s="195" t="str">
        <f t="shared" si="30"/>
        <v/>
      </c>
      <c r="S74" s="6" t="str">
        <f>IF(ISBLANK(B74), "", IFERROR(VLOOKUP(B74, category!A:C, 3, FALSE), ""))</f>
        <v>BBU</v>
      </c>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217"/>
    </row>
    <row r="75" outlineLevel="1">
      <c r="A75" s="216" t="str">
        <f>IF(ISBLANK(B75), "", VLOOKUP(B75, Database!A:E, 2, FALSE))</f>
        <v>加百裕</v>
      </c>
      <c r="B75" s="182" t="s">
        <v>3532</v>
      </c>
      <c r="C75" s="6" t="str">
        <f>IFERROR(__xludf.DUMMYFUNCTION("IF(ISBLANK(B75), """", IF(ISBLANK($C$69), """", IMPORTXML('公式表'!$A$2&amp;B75&amp;'公式表'!$A$3, '公式表'!$A$13)))"),"")</f>
        <v/>
      </c>
      <c r="D75" s="194">
        <v>33.15</v>
      </c>
      <c r="E75" s="7"/>
      <c r="F75" s="7">
        <f t="shared" si="24"/>
        <v>-1</v>
      </c>
      <c r="G75" s="3" t="s">
        <v>4679</v>
      </c>
      <c r="H75" s="184">
        <f t="shared" si="25"/>
        <v>46101</v>
      </c>
      <c r="I75" s="3">
        <v>33.8</v>
      </c>
      <c r="J75" s="7">
        <f t="shared" si="26"/>
        <v>0.01960784314</v>
      </c>
      <c r="K75" s="3">
        <v>34.05</v>
      </c>
      <c r="L75" s="195">
        <f t="shared" si="27"/>
        <v>0.02714932127</v>
      </c>
      <c r="M75" s="3">
        <v>36.55</v>
      </c>
      <c r="N75" s="195">
        <f t="shared" si="28"/>
        <v>0.1025641026</v>
      </c>
      <c r="O75" s="3"/>
      <c r="P75" s="195" t="str">
        <f t="shared" si="29"/>
        <v/>
      </c>
      <c r="Q75" s="3"/>
      <c r="R75" s="195" t="str">
        <f t="shared" si="30"/>
        <v/>
      </c>
      <c r="S75" s="6" t="str">
        <f>IF(ISBLANK(B75), "", IFERROR(VLOOKUP(B75, category!A:C, 3, FALSE), ""))</f>
        <v>BBU</v>
      </c>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217"/>
    </row>
    <row r="76" outlineLevel="1">
      <c r="A76" s="216" t="str">
        <f>IF(ISBLANK(B76), "", VLOOKUP(B76, Database!A:E, 2, FALSE))</f>
        <v>新盛力</v>
      </c>
      <c r="B76" s="182" t="s">
        <v>4046</v>
      </c>
      <c r="C76" s="6" t="str">
        <f>IFERROR(__xludf.DUMMYFUNCTION("IF(ISBLANK(B76), """", IF(ISBLANK($C$69), """", IMPORTXML('公式表'!$A$2&amp;B76&amp;'公式表'!$A$3, '公式表'!$A$13)))"),"")</f>
        <v/>
      </c>
      <c r="D76" s="194">
        <v>145.0</v>
      </c>
      <c r="E76" s="7"/>
      <c r="F76" s="7">
        <f t="shared" si="24"/>
        <v>-1</v>
      </c>
      <c r="G76" s="3" t="s">
        <v>4679</v>
      </c>
      <c r="H76" s="184">
        <f t="shared" si="25"/>
        <v>46101</v>
      </c>
      <c r="I76" s="3">
        <v>142.5</v>
      </c>
      <c r="J76" s="7">
        <f t="shared" si="26"/>
        <v>-0.01724137931</v>
      </c>
      <c r="K76" s="3">
        <v>145.0</v>
      </c>
      <c r="L76" s="195">
        <f t="shared" si="27"/>
        <v>0</v>
      </c>
      <c r="M76" s="3">
        <v>159.5</v>
      </c>
      <c r="N76" s="195">
        <f t="shared" si="28"/>
        <v>0.1</v>
      </c>
      <c r="O76" s="3"/>
      <c r="P76" s="195" t="str">
        <f t="shared" si="29"/>
        <v/>
      </c>
      <c r="Q76" s="3"/>
      <c r="R76" s="195" t="str">
        <f t="shared" si="30"/>
        <v/>
      </c>
      <c r="S76" s="6" t="str">
        <f>IF(ISBLANK(B76), "", IFERROR(VLOOKUP(B76, category!A:C, 3, FALSE), ""))</f>
        <v>BBU</v>
      </c>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217"/>
    </row>
    <row r="77" outlineLevel="1">
      <c r="A77" s="216" t="str">
        <f>IF(ISBLANK(B77), "", VLOOKUP(B77, Database!A:E, 2, FALSE))</f>
        <v>興能高</v>
      </c>
      <c r="B77" s="182" t="s">
        <v>1359</v>
      </c>
      <c r="C77" s="6" t="str">
        <f>IFERROR(__xludf.DUMMYFUNCTION("IF(ISBLANK(B77), """", IF(ISBLANK($C$69), """", IMPORTXML('公式表'!$A$2&amp;B77&amp;'公式表'!$A$3, '公式表'!$A$13)))"),"")</f>
        <v/>
      </c>
      <c r="D77" s="194">
        <v>30.0</v>
      </c>
      <c r="E77" s="7"/>
      <c r="F77" s="7">
        <f t="shared" si="24"/>
        <v>-1</v>
      </c>
      <c r="G77" s="198"/>
      <c r="H77" s="184">
        <f t="shared" si="25"/>
        <v>46101</v>
      </c>
      <c r="I77" s="3">
        <v>30.35</v>
      </c>
      <c r="J77" s="7">
        <f t="shared" si="26"/>
        <v>0.01166666667</v>
      </c>
      <c r="K77" s="3">
        <v>30.5</v>
      </c>
      <c r="L77" s="195">
        <f t="shared" si="27"/>
        <v>0.01666666667</v>
      </c>
      <c r="M77" s="3">
        <v>31.75</v>
      </c>
      <c r="N77" s="195">
        <f t="shared" si="28"/>
        <v>0.05833333333</v>
      </c>
      <c r="O77" s="3"/>
      <c r="P77" s="195" t="str">
        <f t="shared" si="29"/>
        <v/>
      </c>
      <c r="Q77" s="3"/>
      <c r="R77" s="195" t="str">
        <f t="shared" si="30"/>
        <v/>
      </c>
      <c r="S77" s="6" t="str">
        <f>IF(ISBLANK(B77), "", IFERROR(VLOOKUP(B77, category!A:C, 3, FALSE), ""))</f>
        <v>BBU</v>
      </c>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217"/>
    </row>
    <row r="78" outlineLevel="1">
      <c r="A78" s="216" t="str">
        <f>IF(ISBLANK(B78), "", VLOOKUP(B78, Database!A:E, 2, FALSE))</f>
        <v>AES-KY</v>
      </c>
      <c r="B78" s="182" t="s">
        <v>1923</v>
      </c>
      <c r="C78" s="6" t="str">
        <f>IFERROR(__xludf.DUMMYFUNCTION("IF(ISBLANK(B78), """", IF(ISBLANK($C$69), """", IMPORTXML('公式表'!$A$2&amp;B78&amp;'公式表'!$A$3, '公式表'!$A$13)))"),"")</f>
        <v/>
      </c>
      <c r="D78" s="248">
        <v>1040.0</v>
      </c>
      <c r="E78" s="7"/>
      <c r="F78" s="7">
        <f t="shared" si="24"/>
        <v>-1</v>
      </c>
      <c r="G78" s="198"/>
      <c r="H78" s="184">
        <f t="shared" si="25"/>
        <v>46101</v>
      </c>
      <c r="I78" s="3">
        <v>1010.0</v>
      </c>
      <c r="J78" s="7">
        <f t="shared" si="26"/>
        <v>-0.02884615385</v>
      </c>
      <c r="K78" s="3">
        <v>1020.0</v>
      </c>
      <c r="L78" s="195">
        <f t="shared" si="27"/>
        <v>-0.01923076923</v>
      </c>
      <c r="M78" s="3">
        <v>1120.0</v>
      </c>
      <c r="N78" s="195">
        <f t="shared" si="28"/>
        <v>0.07692307692</v>
      </c>
      <c r="O78" s="3"/>
      <c r="P78" s="195" t="str">
        <f t="shared" si="29"/>
        <v/>
      </c>
      <c r="Q78" s="3"/>
      <c r="R78" s="195" t="str">
        <f t="shared" si="30"/>
        <v/>
      </c>
      <c r="S78" s="6" t="str">
        <f>IF(ISBLANK(B78), "", IFERROR(VLOOKUP(B78, category!A:C, 3, FALSE), ""))</f>
        <v>BBU</v>
      </c>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217"/>
    </row>
    <row r="79" outlineLevel="1">
      <c r="A79" s="218" t="str">
        <f>IF(ISBLANK(B79), "", VLOOKUP(B79, Database!A:E, 2, FALSE))</f>
        <v>錸德</v>
      </c>
      <c r="B79" s="219" t="s">
        <v>4333</v>
      </c>
      <c r="C79" s="230" t="str">
        <f>IFERROR(__xludf.DUMMYFUNCTION("IF(ISBLANK(B79), """", IF(ISBLANK($C$69), """", IMPORTXML('公式表'!$A$2&amp;B79&amp;'公式表'!$A$3, '公式表'!$A$13)))"),"")</f>
        <v/>
      </c>
      <c r="D79" s="231">
        <v>13.75</v>
      </c>
      <c r="E79" s="232"/>
      <c r="F79" s="232">
        <f t="shared" si="24"/>
        <v>-1</v>
      </c>
      <c r="G79" s="238"/>
      <c r="H79" s="234">
        <f t="shared" si="25"/>
        <v>46101</v>
      </c>
      <c r="I79" s="235">
        <v>13.55</v>
      </c>
      <c r="J79" s="232">
        <f t="shared" si="26"/>
        <v>-0.01454545455</v>
      </c>
      <c r="K79" s="235">
        <v>13.7</v>
      </c>
      <c r="L79" s="236">
        <f t="shared" si="27"/>
        <v>-0.003636363636</v>
      </c>
      <c r="M79" s="235">
        <v>13.55</v>
      </c>
      <c r="N79" s="236">
        <f t="shared" si="28"/>
        <v>-0.01454545455</v>
      </c>
      <c r="O79" s="235"/>
      <c r="P79" s="236" t="str">
        <f t="shared" si="29"/>
        <v/>
      </c>
      <c r="Q79" s="235"/>
      <c r="R79" s="236" t="str">
        <f t="shared" si="30"/>
        <v/>
      </c>
      <c r="S79" s="230" t="str">
        <f>IF(ISBLANK(B79), "", IFERROR(VLOOKUP(B79, category!A:C, 3, FALSE), ""))</f>
        <v>BBU</v>
      </c>
      <c r="T79" s="230"/>
      <c r="U79" s="230"/>
      <c r="V79" s="230"/>
      <c r="W79" s="230"/>
      <c r="X79" s="230"/>
      <c r="Y79" s="230"/>
      <c r="Z79" s="230"/>
      <c r="AA79" s="230"/>
      <c r="AB79" s="230"/>
      <c r="AC79" s="230"/>
      <c r="AD79" s="230"/>
      <c r="AE79" s="230"/>
      <c r="AF79" s="230"/>
      <c r="AG79" s="230"/>
      <c r="AH79" s="230"/>
      <c r="AI79" s="230"/>
      <c r="AJ79" s="230"/>
      <c r="AK79" s="230"/>
      <c r="AL79" s="230"/>
      <c r="AM79" s="230"/>
      <c r="AN79" s="230"/>
      <c r="AO79" s="230"/>
      <c r="AP79" s="230"/>
      <c r="AQ79" s="230"/>
      <c r="AR79" s="230"/>
      <c r="AS79" s="230"/>
      <c r="AT79" s="230"/>
      <c r="AU79" s="230"/>
      <c r="AV79" s="237"/>
    </row>
    <row r="80" outlineLevel="1">
      <c r="A80" s="221" t="str">
        <f>IF(ISBLANK(B80), "", VLOOKUP(B80, Database!A:E, 2, FALSE))</f>
        <v>系統電</v>
      </c>
      <c r="B80" s="222" t="s">
        <v>4113</v>
      </c>
      <c r="C80" s="223" t="str">
        <f>IFERROR(__xludf.DUMMYFUNCTION("IF(ISBLANK(B80), """", IF(ISBLANK($C$69), """", IMPORTXML('公式表'!$A$2&amp;B80&amp;'公式表'!$A$3, '公式表'!$A$13)))"),"")</f>
        <v/>
      </c>
      <c r="D80" s="224">
        <v>58.8</v>
      </c>
      <c r="E80" s="225"/>
      <c r="F80" s="225">
        <f t="shared" si="24"/>
        <v>-1</v>
      </c>
      <c r="G80" s="226" t="s">
        <v>4679</v>
      </c>
      <c r="H80" s="227">
        <f t="shared" si="25"/>
        <v>46101</v>
      </c>
      <c r="I80" s="226">
        <v>60.2</v>
      </c>
      <c r="J80" s="225">
        <f t="shared" si="26"/>
        <v>0.02380952381</v>
      </c>
      <c r="K80" s="226">
        <v>61.6</v>
      </c>
      <c r="L80" s="228">
        <f t="shared" si="27"/>
        <v>0.04761904762</v>
      </c>
      <c r="M80" s="226">
        <v>62.8</v>
      </c>
      <c r="N80" s="228">
        <f t="shared" si="28"/>
        <v>0.06802721088</v>
      </c>
      <c r="O80" s="226"/>
      <c r="P80" s="228" t="str">
        <f t="shared" si="29"/>
        <v/>
      </c>
      <c r="Q80" s="226"/>
      <c r="R80" s="228" t="str">
        <f t="shared" si="30"/>
        <v/>
      </c>
      <c r="S80" s="223" t="str">
        <f>IF(ISBLANK(B80), "", IFERROR(VLOOKUP(B80, category!A:C, 3, FALSE), ""))</f>
        <v>BBU</v>
      </c>
      <c r="T80" s="223"/>
      <c r="U80" s="223"/>
      <c r="V80" s="223"/>
      <c r="W80" s="223"/>
      <c r="X80" s="223"/>
      <c r="Y80" s="223"/>
      <c r="Z80" s="223"/>
      <c r="AA80" s="223"/>
      <c r="AB80" s="223"/>
      <c r="AC80" s="223"/>
      <c r="AD80" s="223"/>
      <c r="AE80" s="223"/>
      <c r="AF80" s="223"/>
      <c r="AG80" s="223"/>
      <c r="AH80" s="223"/>
      <c r="AI80" s="223"/>
      <c r="AJ80" s="223"/>
      <c r="AK80" s="223"/>
      <c r="AL80" s="223"/>
      <c r="AM80" s="223"/>
      <c r="AN80" s="223"/>
      <c r="AO80" s="223"/>
      <c r="AP80" s="223"/>
      <c r="AQ80" s="223"/>
      <c r="AR80" s="223"/>
      <c r="AS80" s="223"/>
      <c r="AT80" s="223"/>
      <c r="AU80" s="223"/>
      <c r="AV80" s="229"/>
    </row>
    <row r="81">
      <c r="A81" s="6"/>
      <c r="B81" s="199"/>
      <c r="C81" s="194"/>
      <c r="D81" s="6"/>
      <c r="E81" s="7"/>
      <c r="F81" s="7"/>
      <c r="G81" s="198"/>
      <c r="H81" s="198"/>
      <c r="I81" s="181"/>
      <c r="J81" s="7"/>
      <c r="K81" s="181"/>
      <c r="L81" s="7"/>
      <c r="M81" s="181"/>
      <c r="N81" s="7"/>
      <c r="O81" s="181"/>
      <c r="P81" s="7"/>
      <c r="Q81" s="181"/>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row>
    <row r="82">
      <c r="A82" s="204" t="s">
        <v>124</v>
      </c>
      <c r="B82" s="205" t="s">
        <v>4686</v>
      </c>
      <c r="C82" s="205"/>
      <c r="D82" s="206"/>
      <c r="E82" s="206"/>
      <c r="F82" s="206"/>
      <c r="G82" s="77"/>
      <c r="H82" s="207"/>
      <c r="I82" s="208">
        <f>$H$6+3</f>
        <v>46104</v>
      </c>
      <c r="J82" s="209">
        <f>SUM(J85:J101)</f>
        <v>0.4984614103</v>
      </c>
      <c r="K82" s="208">
        <f>$H$6+4</f>
        <v>46105</v>
      </c>
      <c r="L82" s="209">
        <f>SUM(L85:L101)</f>
        <v>0.5612950919</v>
      </c>
      <c r="M82" s="208">
        <f>$H$6+5</f>
        <v>46106</v>
      </c>
      <c r="N82" s="209">
        <f>SUM(N85:N101)</f>
        <v>0</v>
      </c>
      <c r="O82" s="208">
        <f>$H$6+6</f>
        <v>46107</v>
      </c>
      <c r="P82" s="209">
        <f>SUM(P85:P101)</f>
        <v>0</v>
      </c>
      <c r="Q82" s="208">
        <f>$H$6+7</f>
        <v>46108</v>
      </c>
      <c r="R82" s="206">
        <f>SUM(R85:R101)</f>
        <v>0</v>
      </c>
      <c r="S82" s="210"/>
      <c r="T82" s="210"/>
      <c r="U82" s="210"/>
      <c r="V82" s="210"/>
      <c r="W82" s="210"/>
      <c r="X82" s="210"/>
      <c r="Y82" s="210"/>
      <c r="Z82" s="210"/>
      <c r="AA82" s="210"/>
      <c r="AB82" s="210"/>
      <c r="AC82" s="210"/>
      <c r="AD82" s="210"/>
      <c r="AE82" s="210"/>
      <c r="AF82" s="210"/>
      <c r="AG82" s="210"/>
      <c r="AH82" s="210"/>
      <c r="AI82" s="210"/>
      <c r="AJ82" s="210"/>
      <c r="AK82" s="210"/>
      <c r="AL82" s="210"/>
      <c r="AM82" s="210"/>
      <c r="AN82" s="210"/>
      <c r="AO82" s="210"/>
      <c r="AP82" s="210"/>
      <c r="AQ82" s="210"/>
      <c r="AR82" s="210"/>
      <c r="AS82" s="210"/>
      <c r="AT82" s="210"/>
      <c r="AU82" s="210"/>
      <c r="AV82" s="211"/>
    </row>
    <row r="83">
      <c r="A83" s="185"/>
      <c r="B83" s="186"/>
      <c r="C83" s="185"/>
      <c r="D83" s="185"/>
      <c r="E83" s="185"/>
      <c r="F83" s="41"/>
      <c r="G83" s="187"/>
      <c r="H83" s="185"/>
      <c r="I83" s="41" t="s">
        <v>4663</v>
      </c>
      <c r="J83" s="212">
        <f>AVERAGEA(J85:J101)</f>
        <v>0.02932125943</v>
      </c>
      <c r="K83" s="41"/>
      <c r="L83" s="212">
        <f>AVERAGEA(L85:L101)</f>
        <v>0.03301735835</v>
      </c>
      <c r="M83" s="41"/>
      <c r="N83" s="212">
        <f>AVERAGEA(N85:N101)</f>
        <v>0</v>
      </c>
      <c r="O83" s="41"/>
      <c r="P83" s="212">
        <f>AVERAGEA(P85:P101)</f>
        <v>0</v>
      </c>
      <c r="Q83" s="41"/>
      <c r="R83" s="212">
        <f>AVERAGEA(R85:R101)</f>
        <v>0</v>
      </c>
      <c r="S83" s="186"/>
      <c r="T83" s="189"/>
      <c r="U83" s="189"/>
      <c r="V83" s="189"/>
      <c r="W83" s="189"/>
      <c r="X83" s="189"/>
      <c r="Y83" s="189"/>
      <c r="Z83" s="189"/>
      <c r="AA83" s="189"/>
      <c r="AB83" s="189"/>
      <c r="AC83" s="189"/>
      <c r="AD83" s="189"/>
      <c r="AE83" s="189"/>
      <c r="AF83" s="189"/>
      <c r="AG83" s="189"/>
      <c r="AH83" s="189"/>
      <c r="AI83" s="189"/>
      <c r="AJ83" s="189"/>
      <c r="AK83" s="189"/>
      <c r="AL83" s="189"/>
      <c r="AM83" s="189"/>
      <c r="AN83" s="189"/>
      <c r="AO83" s="189"/>
      <c r="AP83" s="189"/>
      <c r="AQ83" s="189"/>
      <c r="AR83" s="189"/>
      <c r="AS83" s="189"/>
      <c r="AT83" s="189"/>
      <c r="AU83" s="189"/>
      <c r="AV83" s="189"/>
    </row>
    <row r="84">
      <c r="A84" s="213" t="s">
        <v>4562</v>
      </c>
      <c r="B84" s="190" t="s">
        <v>4664</v>
      </c>
      <c r="C84" s="126" t="s">
        <v>4665</v>
      </c>
      <c r="D84" s="126" t="s">
        <v>4687</v>
      </c>
      <c r="E84" s="126" t="s">
        <v>4667</v>
      </c>
      <c r="F84" s="125" t="s">
        <v>4668</v>
      </c>
      <c r="G84" s="191" t="s">
        <v>4688</v>
      </c>
      <c r="H84" s="126" t="s">
        <v>4670</v>
      </c>
      <c r="I84" s="125" t="s">
        <v>4671</v>
      </c>
      <c r="J84" s="214" t="s">
        <v>4672</v>
      </c>
      <c r="K84" s="125" t="s">
        <v>4673</v>
      </c>
      <c r="L84" s="214" t="s">
        <v>4674</v>
      </c>
      <c r="M84" s="125" t="s">
        <v>4675</v>
      </c>
      <c r="N84" s="214" t="s">
        <v>4674</v>
      </c>
      <c r="O84" s="125" t="s">
        <v>4676</v>
      </c>
      <c r="P84" s="214" t="s">
        <v>4674</v>
      </c>
      <c r="Q84" s="125" t="s">
        <v>4677</v>
      </c>
      <c r="R84" s="126" t="s">
        <v>4674</v>
      </c>
      <c r="S84" s="190" t="s">
        <v>4678</v>
      </c>
      <c r="T84" s="192"/>
      <c r="U84" s="192"/>
      <c r="V84" s="192"/>
      <c r="W84" s="192"/>
      <c r="X84" s="192"/>
      <c r="Y84" s="192"/>
      <c r="Z84" s="192"/>
      <c r="AA84" s="192"/>
      <c r="AB84" s="192"/>
      <c r="AC84" s="192"/>
      <c r="AD84" s="192"/>
      <c r="AE84" s="192"/>
      <c r="AF84" s="192"/>
      <c r="AG84" s="192"/>
      <c r="AH84" s="192"/>
      <c r="AI84" s="192"/>
      <c r="AJ84" s="192"/>
      <c r="AK84" s="192"/>
      <c r="AL84" s="192"/>
      <c r="AM84" s="192"/>
      <c r="AN84" s="192"/>
      <c r="AO84" s="192"/>
      <c r="AP84" s="192"/>
      <c r="AQ84" s="192"/>
      <c r="AR84" s="192"/>
      <c r="AS84" s="192"/>
      <c r="AT84" s="192"/>
      <c r="AU84" s="192"/>
      <c r="AV84" s="215"/>
    </row>
    <row r="85" outlineLevel="1">
      <c r="A85" s="6" t="str">
        <f>IF(ISBLANK(B85), "", VLOOKUP(B85, Database!A:E, 2, FALSE))</f>
        <v>漢翔</v>
      </c>
      <c r="B85" s="182" t="s">
        <v>3729</v>
      </c>
      <c r="C85" s="6" t="str">
        <f>IFERROR(__xludf.DUMMYFUNCTION("IF(ISBLANK(B85), """", IF(ISBLANK($C$82), """", IMPORTXML('公式表'!$A$2&amp;B85&amp;'公式表'!$A$3, '公式表'!$A$13)))"),"")</f>
        <v/>
      </c>
      <c r="D85" s="194">
        <v>50.4</v>
      </c>
      <c r="E85" s="7"/>
      <c r="F85" s="7">
        <f t="shared" ref="F85:F101" si="31">IF(ISBLANK(B85), "", (C85/D85)-1)</f>
        <v>-1</v>
      </c>
      <c r="G85" s="3" t="s">
        <v>4679</v>
      </c>
      <c r="H85" s="198">
        <f t="shared" ref="H85:H101" si="32">$H$6</f>
        <v>46101</v>
      </c>
      <c r="I85" s="3">
        <v>50.4</v>
      </c>
      <c r="J85" s="7">
        <f t="shared" ref="J85:J101" si="33">IF(ISBLANK(I85), "", (I85/$D85)-1)</f>
        <v>0</v>
      </c>
      <c r="K85" s="3">
        <v>49.25</v>
      </c>
      <c r="L85" s="195">
        <f t="shared" ref="L85:L101" si="34">IF(ISBLANK(K85), "", (K85/$D85)-1)</f>
        <v>-0.02281746032</v>
      </c>
      <c r="M85" s="3"/>
      <c r="N85" s="195" t="str">
        <f t="shared" ref="N85:N101" si="35">IF(ISBLANK(M85), "", (M85/$D85)-1)</f>
        <v/>
      </c>
      <c r="O85" s="3"/>
      <c r="P85" s="195" t="str">
        <f t="shared" ref="P85:P101" si="36">IF(ISBLANK(O85), "", (O85/$D85)-1)</f>
        <v/>
      </c>
      <c r="Q85" s="3"/>
      <c r="R85" s="195" t="str">
        <f t="shared" ref="R85:R101" si="37">IF(ISBLANK(Q85), "", (Q85/$D85)-1)</f>
        <v/>
      </c>
      <c r="S85" s="6" t="str">
        <f>IF(ISBLANK(B85), "", IFERROR(VLOOKUP(B85, category!A:C, 3, FALSE), ""))</f>
        <v>軍工/航太</v>
      </c>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row>
    <row r="86" outlineLevel="1">
      <c r="A86" s="6" t="str">
        <f>IF(ISBLANK(B86), "", VLOOKUP(B86, Database!A:E, 2, FALSE))</f>
        <v>長榮航太</v>
      </c>
      <c r="B86" s="182" t="s">
        <v>3528</v>
      </c>
      <c r="C86" s="6" t="str">
        <f>IFERROR(__xludf.DUMMYFUNCTION("IF(ISBLANK(B86), """", IF(ISBLANK($C$82), """", IMPORTXML('公式表'!$A$2&amp;B86&amp;'公式表'!$A$3, '公式表'!$A$13)))"),"")</f>
        <v/>
      </c>
      <c r="D86" s="194">
        <v>160.5</v>
      </c>
      <c r="E86" s="7"/>
      <c r="F86" s="7">
        <f t="shared" si="31"/>
        <v>-1</v>
      </c>
      <c r="G86" s="198"/>
      <c r="H86" s="198">
        <f t="shared" si="32"/>
        <v>46101</v>
      </c>
      <c r="I86" s="3">
        <v>166.0</v>
      </c>
      <c r="J86" s="7">
        <f t="shared" si="33"/>
        <v>0.03426791277</v>
      </c>
      <c r="K86" s="3">
        <v>166.5</v>
      </c>
      <c r="L86" s="195">
        <f t="shared" si="34"/>
        <v>0.03738317757</v>
      </c>
      <c r="M86" s="3"/>
      <c r="N86" s="195" t="str">
        <f t="shared" si="35"/>
        <v/>
      </c>
      <c r="O86" s="3"/>
      <c r="P86" s="195" t="str">
        <f t="shared" si="36"/>
        <v/>
      </c>
      <c r="Q86" s="3"/>
      <c r="R86" s="195" t="str">
        <f t="shared" si="37"/>
        <v/>
      </c>
      <c r="S86" s="6" t="str">
        <f>IF(ISBLANK(B86), "", IFERROR(VLOOKUP(B86, category!A:C, 3, FALSE), ""))</f>
        <v>軍工/航太</v>
      </c>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row>
    <row r="87" outlineLevel="1">
      <c r="A87" s="6" t="str">
        <f>IF(ISBLANK(B87), "", VLOOKUP(B87, Database!A:E, 2, FALSE))</f>
        <v>晟田</v>
      </c>
      <c r="B87" s="182" t="s">
        <v>3284</v>
      </c>
      <c r="C87" s="6" t="str">
        <f>IFERROR(__xludf.DUMMYFUNCTION("IF(ISBLANK(B87), """", IF(ISBLANK($C$82), """", IMPORTXML('公式表'!$A$2&amp;B87&amp;'公式表'!$A$3, '公式表'!$A$13)))"),"")</f>
        <v/>
      </c>
      <c r="D87" s="194">
        <v>48.3</v>
      </c>
      <c r="E87" s="7"/>
      <c r="F87" s="7">
        <f t="shared" si="31"/>
        <v>-1</v>
      </c>
      <c r="G87" s="3" t="s">
        <v>4679</v>
      </c>
      <c r="H87" s="198">
        <f t="shared" si="32"/>
        <v>46101</v>
      </c>
      <c r="I87" s="3">
        <v>49.35</v>
      </c>
      <c r="J87" s="7">
        <f t="shared" si="33"/>
        <v>0.02173913043</v>
      </c>
      <c r="K87" s="3">
        <v>48.6</v>
      </c>
      <c r="L87" s="195">
        <f t="shared" si="34"/>
        <v>0.006211180124</v>
      </c>
      <c r="M87" s="3"/>
      <c r="N87" s="195" t="str">
        <f t="shared" si="35"/>
        <v/>
      </c>
      <c r="O87" s="3"/>
      <c r="P87" s="195" t="str">
        <f t="shared" si="36"/>
        <v/>
      </c>
      <c r="Q87" s="3"/>
      <c r="R87" s="195" t="str">
        <f t="shared" si="37"/>
        <v/>
      </c>
      <c r="S87" s="6" t="str">
        <f>IF(ISBLANK(B87), "", IFERROR(VLOOKUP(B87, category!A:C, 3, FALSE), ""))</f>
        <v>軍工/航太</v>
      </c>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row>
    <row r="88" outlineLevel="1">
      <c r="A88" s="230" t="str">
        <f>IF(ISBLANK(B88), "", VLOOKUP(B88, Database!A:E, 2, FALSE))</f>
        <v>駐龍</v>
      </c>
      <c r="B88" s="219" t="s">
        <v>1247</v>
      </c>
      <c r="C88" s="230" t="str">
        <f>IFERROR(__xludf.DUMMYFUNCTION("IF(ISBLANK(B88), """", IF(ISBLANK($C$82), """", IMPORTXML('公式表'!$A$2&amp;B88&amp;'公式表'!$A$3, '公式表'!$A$13)))"),"")</f>
        <v/>
      </c>
      <c r="D88" s="231">
        <v>146.5</v>
      </c>
      <c r="E88" s="232"/>
      <c r="F88" s="232">
        <f t="shared" si="31"/>
        <v>-1</v>
      </c>
      <c r="G88" s="238"/>
      <c r="H88" s="238">
        <f t="shared" si="32"/>
        <v>46101</v>
      </c>
      <c r="I88" s="235">
        <v>148.0</v>
      </c>
      <c r="J88" s="232">
        <f t="shared" si="33"/>
        <v>0.01023890785</v>
      </c>
      <c r="K88" s="235">
        <v>147.5</v>
      </c>
      <c r="L88" s="236">
        <f t="shared" si="34"/>
        <v>0.006825938567</v>
      </c>
      <c r="M88" s="235"/>
      <c r="N88" s="236" t="str">
        <f t="shared" si="35"/>
        <v/>
      </c>
      <c r="O88" s="235"/>
      <c r="P88" s="236" t="str">
        <f t="shared" si="36"/>
        <v/>
      </c>
      <c r="Q88" s="235"/>
      <c r="R88" s="236" t="str">
        <f t="shared" si="37"/>
        <v/>
      </c>
      <c r="S88" s="230" t="str">
        <f>IF(ISBLANK(B88), "", IFERROR(VLOOKUP(B88, category!A:C, 3, FALSE), ""))</f>
        <v>軍工/航太</v>
      </c>
      <c r="T88" s="230"/>
      <c r="U88" s="230"/>
      <c r="V88" s="230"/>
      <c r="W88" s="230"/>
      <c r="X88" s="230"/>
      <c r="Y88" s="230"/>
      <c r="Z88" s="230"/>
      <c r="AA88" s="230"/>
      <c r="AB88" s="230"/>
      <c r="AC88" s="230"/>
      <c r="AD88" s="230"/>
      <c r="AE88" s="230"/>
      <c r="AF88" s="230"/>
      <c r="AG88" s="230"/>
      <c r="AH88" s="230"/>
      <c r="AI88" s="230"/>
      <c r="AJ88" s="230"/>
      <c r="AK88" s="230"/>
      <c r="AL88" s="230"/>
      <c r="AM88" s="230"/>
      <c r="AN88" s="230"/>
      <c r="AO88" s="230"/>
      <c r="AP88" s="230"/>
      <c r="AQ88" s="230"/>
      <c r="AR88" s="230"/>
      <c r="AS88" s="230"/>
      <c r="AT88" s="230"/>
      <c r="AU88" s="230"/>
      <c r="AV88" s="230"/>
    </row>
    <row r="89" outlineLevel="1">
      <c r="A89" s="6" t="str">
        <f>IF(ISBLANK(B89), "", VLOOKUP(B89, Database!A:E, 2, FALSE))</f>
        <v>千附精密</v>
      </c>
      <c r="B89" s="182" t="s">
        <v>1485</v>
      </c>
      <c r="C89" s="6" t="str">
        <f>IFERROR(__xludf.DUMMYFUNCTION("IF(ISBLANK(B89), """", IF(ISBLANK($C$82), """", IMPORTXML('公式表'!$A$2&amp;B89&amp;'公式表'!$A$3, '公式表'!$A$13)))"),"")</f>
        <v/>
      </c>
      <c r="D89" s="194">
        <v>197.0</v>
      </c>
      <c r="E89" s="7"/>
      <c r="F89" s="7">
        <f t="shared" si="31"/>
        <v>-1</v>
      </c>
      <c r="G89" s="3" t="s">
        <v>4679</v>
      </c>
      <c r="H89" s="198">
        <f t="shared" si="32"/>
        <v>46101</v>
      </c>
      <c r="I89" s="3">
        <v>216.5</v>
      </c>
      <c r="J89" s="7">
        <f t="shared" si="33"/>
        <v>0.09898477157</v>
      </c>
      <c r="K89" s="3">
        <v>238.0</v>
      </c>
      <c r="L89" s="195">
        <f t="shared" si="34"/>
        <v>0.2081218274</v>
      </c>
      <c r="M89" s="3"/>
      <c r="N89" s="195" t="str">
        <f t="shared" si="35"/>
        <v/>
      </c>
      <c r="O89" s="3"/>
      <c r="P89" s="195" t="str">
        <f t="shared" si="36"/>
        <v/>
      </c>
      <c r="Q89" s="3"/>
      <c r="R89" s="195" t="str">
        <f t="shared" si="37"/>
        <v/>
      </c>
      <c r="S89" s="6" t="str">
        <f>IF(ISBLANK(B89), "", IFERROR(VLOOKUP(B89, category!A:C, 3, FALSE), ""))</f>
        <v>軍工/航太</v>
      </c>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row>
    <row r="90" outlineLevel="1">
      <c r="A90" s="6" t="str">
        <f>IF(ISBLANK(B90), "", VLOOKUP(B90, Database!A:E, 2, FALSE))</f>
        <v>jpp-KY</v>
      </c>
      <c r="B90" s="182" t="s">
        <v>3678</v>
      </c>
      <c r="C90" s="6" t="str">
        <f>IFERROR(__xludf.DUMMYFUNCTION("IF(ISBLANK(B90), """", IF(ISBLANK($C$82), """", IMPORTXML('公式表'!$A$2&amp;B90&amp;'公式表'!$A$3, '公式表'!$A$13)))"),"")</f>
        <v/>
      </c>
      <c r="D90" s="194">
        <v>318.5</v>
      </c>
      <c r="E90" s="7"/>
      <c r="F90" s="7">
        <f t="shared" si="31"/>
        <v>-1</v>
      </c>
      <c r="G90" s="198"/>
      <c r="H90" s="198">
        <f t="shared" si="32"/>
        <v>46101</v>
      </c>
      <c r="I90" s="3">
        <v>350.0</v>
      </c>
      <c r="J90" s="7">
        <f t="shared" si="33"/>
        <v>0.0989010989</v>
      </c>
      <c r="K90" s="3">
        <v>380.0</v>
      </c>
      <c r="L90" s="195">
        <f t="shared" si="34"/>
        <v>0.1930926217</v>
      </c>
      <c r="M90" s="3"/>
      <c r="N90" s="195" t="str">
        <f t="shared" si="35"/>
        <v/>
      </c>
      <c r="O90" s="3"/>
      <c r="P90" s="195" t="str">
        <f t="shared" si="36"/>
        <v/>
      </c>
      <c r="Q90" s="3"/>
      <c r="R90" s="195" t="str">
        <f t="shared" si="37"/>
        <v/>
      </c>
      <c r="S90" s="6" t="str">
        <f>IF(ISBLANK(B90), "", IFERROR(VLOOKUP(B90, category!A:C, 3, FALSE), ""))</f>
        <v>航太</v>
      </c>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row>
    <row r="91" outlineLevel="1">
      <c r="A91" s="6" t="str">
        <f>IF(ISBLANK(B91), "", VLOOKUP(B91, Database!A:E, 2, FALSE))</f>
        <v>寶一</v>
      </c>
      <c r="B91" s="182" t="s">
        <v>652</v>
      </c>
      <c r="C91" s="6" t="str">
        <f>IFERROR(__xludf.DUMMYFUNCTION("IF(ISBLANK(B91), """", IF(ISBLANK($C$82), """", IMPORTXML('公式表'!$A$2&amp;B91&amp;'公式表'!$A$3, '公式表'!$A$13)))"),"")</f>
        <v/>
      </c>
      <c r="D91" s="194">
        <v>37.85</v>
      </c>
      <c r="E91" s="7"/>
      <c r="F91" s="7">
        <f t="shared" si="31"/>
        <v>-1</v>
      </c>
      <c r="G91" s="3" t="s">
        <v>4679</v>
      </c>
      <c r="H91" s="198">
        <f t="shared" si="32"/>
        <v>46101</v>
      </c>
      <c r="I91" s="3">
        <v>37.85</v>
      </c>
      <c r="J91" s="7">
        <f t="shared" si="33"/>
        <v>0</v>
      </c>
      <c r="K91" s="3">
        <v>37.6</v>
      </c>
      <c r="L91" s="195">
        <f t="shared" si="34"/>
        <v>-0.006605019815</v>
      </c>
      <c r="M91" s="3"/>
      <c r="N91" s="195" t="str">
        <f t="shared" si="35"/>
        <v/>
      </c>
      <c r="O91" s="3"/>
      <c r="P91" s="195" t="str">
        <f t="shared" si="36"/>
        <v/>
      </c>
      <c r="Q91" s="3"/>
      <c r="R91" s="195" t="str">
        <f t="shared" si="37"/>
        <v/>
      </c>
      <c r="S91" s="6" t="str">
        <f>IF(ISBLANK(B91), "", IFERROR(VLOOKUP(B91, category!A:C, 3, FALSE), ""))</f>
        <v>軍工/航太</v>
      </c>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row>
    <row r="92" outlineLevel="1">
      <c r="A92" s="6" t="str">
        <f>IF(ISBLANK(B92), "", VLOOKUP(B92, Database!A:E, 2, FALSE))</f>
        <v>豐達科</v>
      </c>
      <c r="B92" s="182" t="s">
        <v>1693</v>
      </c>
      <c r="C92" s="6" t="str">
        <f>IFERROR(__xludf.DUMMYFUNCTION("IF(ISBLANK(B92), """", IF(ISBLANK($C$82), """", IMPORTXML('公式表'!$A$2&amp;B92&amp;'公式表'!$A$3, '公式表'!$A$13)))"),"")</f>
        <v/>
      </c>
      <c r="D92" s="3">
        <v>113.0</v>
      </c>
      <c r="E92" s="7"/>
      <c r="F92" s="7">
        <f t="shared" si="31"/>
        <v>-1</v>
      </c>
      <c r="G92" s="198"/>
      <c r="H92" s="198">
        <f t="shared" si="32"/>
        <v>46101</v>
      </c>
      <c r="I92" s="3">
        <v>117.5</v>
      </c>
      <c r="J92" s="7">
        <f t="shared" si="33"/>
        <v>0.03982300885</v>
      </c>
      <c r="K92" s="3">
        <v>116.5</v>
      </c>
      <c r="L92" s="195">
        <f t="shared" si="34"/>
        <v>0.03097345133</v>
      </c>
      <c r="M92" s="3"/>
      <c r="N92" s="195" t="str">
        <f t="shared" si="35"/>
        <v/>
      </c>
      <c r="O92" s="3"/>
      <c r="P92" s="195" t="str">
        <f t="shared" si="36"/>
        <v/>
      </c>
      <c r="Q92" s="3"/>
      <c r="R92" s="195" t="str">
        <f t="shared" si="37"/>
        <v/>
      </c>
      <c r="S92" s="6" t="str">
        <f>IF(ISBLANK(B92), "", IFERROR(VLOOKUP(B92, category!A:C, 3, FALSE), ""))</f>
        <v>航太</v>
      </c>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row>
    <row r="93" outlineLevel="1">
      <c r="A93" s="6" t="str">
        <f>IF(ISBLANK(B93), "", VLOOKUP(B93, Database!A:E, 2, FALSE))</f>
        <v>榮剛</v>
      </c>
      <c r="B93" s="182" t="s">
        <v>898</v>
      </c>
      <c r="C93" s="6" t="str">
        <f>IFERROR(__xludf.DUMMYFUNCTION("IF(ISBLANK(B93), """", IF(ISBLANK($C$82), """", IMPORTXML('公式表'!$A$2&amp;B93&amp;'公式表'!$A$3, '公式表'!$A$13)))"),"")</f>
        <v/>
      </c>
      <c r="D93" s="194">
        <v>31.3</v>
      </c>
      <c r="E93" s="7"/>
      <c r="F93" s="7">
        <f t="shared" si="31"/>
        <v>-1</v>
      </c>
      <c r="G93" s="198"/>
      <c r="H93" s="198">
        <f t="shared" si="32"/>
        <v>46101</v>
      </c>
      <c r="I93" s="3">
        <v>33.7</v>
      </c>
      <c r="J93" s="7">
        <f t="shared" si="33"/>
        <v>0.07667731629</v>
      </c>
      <c r="K93" s="3">
        <v>33.75</v>
      </c>
      <c r="L93" s="195">
        <f t="shared" si="34"/>
        <v>0.07827476038</v>
      </c>
      <c r="M93" s="3"/>
      <c r="N93" s="195" t="str">
        <f t="shared" si="35"/>
        <v/>
      </c>
      <c r="O93" s="3"/>
      <c r="P93" s="195" t="str">
        <f t="shared" si="36"/>
        <v/>
      </c>
      <c r="Q93" s="3"/>
      <c r="R93" s="195" t="str">
        <f t="shared" si="37"/>
        <v/>
      </c>
      <c r="S93" s="6" t="str">
        <f>IF(ISBLANK(B93), "", IFERROR(VLOOKUP(B93, category!A:C, 3, FALSE), ""))</f>
        <v>航太</v>
      </c>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row>
    <row r="94" outlineLevel="1">
      <c r="A94" s="230" t="str">
        <f>IF(ISBLANK(B94), "", VLOOKUP(B94, Database!A:E, 2, FALSE))</f>
        <v>拓凱</v>
      </c>
      <c r="B94" s="219" t="s">
        <v>3381</v>
      </c>
      <c r="C94" s="6" t="str">
        <f>IFERROR(__xludf.DUMMYFUNCTION("IF(ISBLANK(B94), """", IF(ISBLANK($C$82), """", IMPORTXML('公式表'!$A$2&amp;B94&amp;'公式表'!$A$3, '公式表'!$A$13)))"),"")</f>
        <v/>
      </c>
      <c r="D94" s="194">
        <v>156.5</v>
      </c>
      <c r="E94" s="7"/>
      <c r="F94" s="7">
        <f t="shared" si="31"/>
        <v>-1</v>
      </c>
      <c r="G94" s="198"/>
      <c r="H94" s="198">
        <f t="shared" si="32"/>
        <v>46101</v>
      </c>
      <c r="I94" s="3">
        <v>157.0</v>
      </c>
      <c r="J94" s="7">
        <f t="shared" si="33"/>
        <v>0.003194888179</v>
      </c>
      <c r="K94" s="3">
        <v>157.0</v>
      </c>
      <c r="L94" s="195">
        <f t="shared" si="34"/>
        <v>0.003194888179</v>
      </c>
      <c r="M94" s="3"/>
      <c r="N94" s="195" t="str">
        <f t="shared" si="35"/>
        <v/>
      </c>
      <c r="O94" s="3"/>
      <c r="P94" s="195" t="str">
        <f t="shared" si="36"/>
        <v/>
      </c>
      <c r="Q94" s="3"/>
      <c r="R94" s="195" t="str">
        <f t="shared" si="37"/>
        <v/>
      </c>
      <c r="S94" s="6" t="str">
        <f>IF(ISBLANK(B94), "", IFERROR(VLOOKUP(B94, category!A:C, 3, FALSE), ""))</f>
        <v>航太</v>
      </c>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row>
    <row r="95" outlineLevel="1">
      <c r="A95" s="6" t="str">
        <f>IF(ISBLANK(B95), "", VLOOKUP(B95, Database!A:E, 2, FALSE))</f>
        <v>中興電</v>
      </c>
      <c r="B95" s="182" t="s">
        <v>1673</v>
      </c>
      <c r="C95" s="6" t="str">
        <f>IFERROR(__xludf.DUMMYFUNCTION("IF(ISBLANK(B95), """", IF(ISBLANK($C$82), """", IMPORTXML('公式表'!$A$2&amp;B95&amp;'公式表'!$A$3, '公式表'!$A$13)))"),"")</f>
        <v/>
      </c>
      <c r="D95" s="194">
        <v>153.0</v>
      </c>
      <c r="E95" s="7"/>
      <c r="F95" s="7">
        <f t="shared" si="31"/>
        <v>-1</v>
      </c>
      <c r="G95" s="198"/>
      <c r="H95" s="198">
        <f t="shared" si="32"/>
        <v>46101</v>
      </c>
      <c r="I95" s="3">
        <v>153.5</v>
      </c>
      <c r="J95" s="7">
        <f t="shared" si="33"/>
        <v>0.003267973856</v>
      </c>
      <c r="K95" s="3">
        <v>155.5</v>
      </c>
      <c r="L95" s="195">
        <f t="shared" si="34"/>
        <v>0.01633986928</v>
      </c>
      <c r="M95" s="3"/>
      <c r="N95" s="195" t="str">
        <f t="shared" si="35"/>
        <v/>
      </c>
      <c r="O95" s="3"/>
      <c r="P95" s="195" t="str">
        <f t="shared" si="36"/>
        <v/>
      </c>
      <c r="Q95" s="3"/>
      <c r="R95" s="195" t="str">
        <f t="shared" si="37"/>
        <v/>
      </c>
      <c r="S95" s="6" t="str">
        <f>IF(ISBLANK(B95), "", IFERROR(VLOOKUP(B95, category!A:C, 3, FALSE), ""))</f>
        <v>航太</v>
      </c>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row>
    <row r="96" outlineLevel="1">
      <c r="A96" s="230" t="str">
        <f>IF(ISBLANK(B96), "", VLOOKUP(B96, Database!A:E, 2, FALSE))</f>
        <v>程泰</v>
      </c>
      <c r="B96" s="219" t="s">
        <v>4117</v>
      </c>
      <c r="C96" s="230" t="str">
        <f>IFERROR(__xludf.DUMMYFUNCTION("IF(ISBLANK(B96), """", IF(ISBLANK($C$82), """", IMPORTXML('公式表'!$A$2&amp;B96&amp;'公式表'!$A$3, '公式表'!$A$13)))"),"")</f>
        <v/>
      </c>
      <c r="D96" s="235">
        <v>48.2</v>
      </c>
      <c r="E96" s="232"/>
      <c r="F96" s="232">
        <f t="shared" si="31"/>
        <v>-1</v>
      </c>
      <c r="G96" s="238"/>
      <c r="H96" s="238">
        <f t="shared" si="32"/>
        <v>46101</v>
      </c>
      <c r="I96" s="235">
        <v>48.3</v>
      </c>
      <c r="J96" s="232">
        <f t="shared" si="33"/>
        <v>0.002074688797</v>
      </c>
      <c r="K96" s="235">
        <v>47.7</v>
      </c>
      <c r="L96" s="236">
        <f t="shared" si="34"/>
        <v>-0.01037344398</v>
      </c>
      <c r="M96" s="235"/>
      <c r="N96" s="236" t="str">
        <f t="shared" si="35"/>
        <v/>
      </c>
      <c r="O96" s="235"/>
      <c r="P96" s="236" t="str">
        <f t="shared" si="36"/>
        <v/>
      </c>
      <c r="Q96" s="235"/>
      <c r="R96" s="236" t="str">
        <f t="shared" si="37"/>
        <v/>
      </c>
      <c r="S96" s="230" t="str">
        <f>IF(ISBLANK(B96), "", IFERROR(VLOOKUP(B96, category!A:C, 3, FALSE), ""))</f>
        <v>航太</v>
      </c>
      <c r="T96" s="230"/>
      <c r="U96" s="230"/>
      <c r="V96" s="230"/>
      <c r="W96" s="230"/>
      <c r="X96" s="230"/>
      <c r="Y96" s="230"/>
      <c r="Z96" s="230"/>
      <c r="AA96" s="230"/>
      <c r="AB96" s="230"/>
      <c r="AC96" s="230"/>
      <c r="AD96" s="230"/>
      <c r="AE96" s="230"/>
      <c r="AF96" s="230"/>
      <c r="AG96" s="230"/>
      <c r="AH96" s="230"/>
      <c r="AI96" s="230"/>
      <c r="AJ96" s="230"/>
      <c r="AK96" s="230"/>
      <c r="AL96" s="230"/>
      <c r="AM96" s="230"/>
      <c r="AN96" s="230"/>
      <c r="AO96" s="230"/>
      <c r="AP96" s="230"/>
      <c r="AQ96" s="230"/>
      <c r="AR96" s="230"/>
      <c r="AS96" s="230"/>
      <c r="AT96" s="230"/>
      <c r="AU96" s="230"/>
      <c r="AV96" s="230"/>
    </row>
    <row r="97" outlineLevel="1">
      <c r="A97" s="230" t="str">
        <f>IF(ISBLANK(B97), "", VLOOKUP(B97, Database!A:E, 2, FALSE))</f>
        <v>亞崴</v>
      </c>
      <c r="B97" s="219" t="s">
        <v>3598</v>
      </c>
      <c r="C97" s="230" t="str">
        <f>IFERROR(__xludf.DUMMYFUNCTION("IF(ISBLANK(B97), """", IF(ISBLANK($C$82), """", IMPORTXML('公式表'!$A$2&amp;B97&amp;'公式表'!$A$3, '公式表'!$A$13)))"),"")</f>
        <v/>
      </c>
      <c r="D97" s="231">
        <v>28.35</v>
      </c>
      <c r="E97" s="232"/>
      <c r="F97" s="232">
        <f t="shared" si="31"/>
        <v>-1</v>
      </c>
      <c r="G97" s="238"/>
      <c r="H97" s="238">
        <f t="shared" si="32"/>
        <v>46101</v>
      </c>
      <c r="I97" s="235">
        <v>27.85</v>
      </c>
      <c r="J97" s="232">
        <f t="shared" si="33"/>
        <v>-0.0176366843</v>
      </c>
      <c r="K97" s="235">
        <v>27.5</v>
      </c>
      <c r="L97" s="236">
        <f t="shared" si="34"/>
        <v>-0.02998236332</v>
      </c>
      <c r="M97" s="235"/>
      <c r="N97" s="236" t="str">
        <f t="shared" si="35"/>
        <v/>
      </c>
      <c r="O97" s="235"/>
      <c r="P97" s="236" t="str">
        <f t="shared" si="36"/>
        <v/>
      </c>
      <c r="Q97" s="235"/>
      <c r="R97" s="236" t="str">
        <f t="shared" si="37"/>
        <v/>
      </c>
      <c r="S97" s="230" t="str">
        <f>IF(ISBLANK(B97), "", IFERROR(VLOOKUP(B97, category!A:C, 3, FALSE), ""))</f>
        <v>航太</v>
      </c>
      <c r="T97" s="230"/>
      <c r="U97" s="230"/>
      <c r="V97" s="230"/>
      <c r="W97" s="230"/>
      <c r="X97" s="230"/>
      <c r="Y97" s="230"/>
      <c r="Z97" s="230"/>
      <c r="AA97" s="230"/>
      <c r="AB97" s="230"/>
      <c r="AC97" s="230"/>
      <c r="AD97" s="230"/>
      <c r="AE97" s="230"/>
      <c r="AF97" s="230"/>
      <c r="AG97" s="230"/>
      <c r="AH97" s="230"/>
      <c r="AI97" s="230"/>
      <c r="AJ97" s="230"/>
      <c r="AK97" s="230"/>
      <c r="AL97" s="230"/>
      <c r="AM97" s="230"/>
      <c r="AN97" s="230"/>
      <c r="AO97" s="230"/>
      <c r="AP97" s="230"/>
      <c r="AQ97" s="230"/>
      <c r="AR97" s="230"/>
      <c r="AS97" s="230"/>
      <c r="AT97" s="230"/>
      <c r="AU97" s="230"/>
      <c r="AV97" s="230"/>
    </row>
    <row r="98" outlineLevel="1">
      <c r="A98" s="6" t="str">
        <f>IF(ISBLANK(B98), "", VLOOKUP(B98, Database!A:E, 2, FALSE))</f>
        <v>事欣科</v>
      </c>
      <c r="B98" s="182" t="s">
        <v>1304</v>
      </c>
      <c r="C98" s="6" t="str">
        <f>IFERROR(__xludf.DUMMYFUNCTION("IF(ISBLANK(B98), """", IF(ISBLANK($C$82), """", IMPORTXML('公式表'!$A$2&amp;B98&amp;'公式表'!$A$3, '公式表'!$A$13)))"),"")</f>
        <v/>
      </c>
      <c r="D98" s="194">
        <v>67.8</v>
      </c>
      <c r="E98" s="7"/>
      <c r="F98" s="7">
        <f t="shared" si="31"/>
        <v>-1</v>
      </c>
      <c r="G98" s="3" t="s">
        <v>4679</v>
      </c>
      <c r="H98" s="198">
        <f t="shared" si="32"/>
        <v>46101</v>
      </c>
      <c r="I98" s="3">
        <v>68.5</v>
      </c>
      <c r="J98" s="7">
        <f t="shared" si="33"/>
        <v>0.01032448378</v>
      </c>
      <c r="K98" s="3">
        <v>67.2</v>
      </c>
      <c r="L98" s="195">
        <f t="shared" si="34"/>
        <v>-0.008849557522</v>
      </c>
      <c r="M98" s="3"/>
      <c r="N98" s="195" t="str">
        <f t="shared" si="35"/>
        <v/>
      </c>
      <c r="O98" s="3"/>
      <c r="P98" s="195" t="str">
        <f t="shared" si="36"/>
        <v/>
      </c>
      <c r="Q98" s="3"/>
      <c r="R98" s="195" t="str">
        <f t="shared" si="37"/>
        <v/>
      </c>
      <c r="S98" s="6" t="str">
        <f>IF(ISBLANK(B98), "", IFERROR(VLOOKUP(B98, category!A:C, 3, FALSE), ""))</f>
        <v>航太/低軌衛星</v>
      </c>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row>
    <row r="99" outlineLevel="1">
      <c r="A99" s="6" t="str">
        <f>IF(ISBLANK(B99), "", VLOOKUP(B99, Database!A:E, 2, FALSE))</f>
        <v>雷虎</v>
      </c>
      <c r="B99" s="182" t="s">
        <v>4012</v>
      </c>
      <c r="C99" s="6" t="str">
        <f>IFERROR(__xludf.DUMMYFUNCTION("IF(ISBLANK(B99), """", IF(ISBLANK($C$82), """", IMPORTXML('公式表'!$A$2&amp;B99&amp;'公式表'!$A$3, '公式表'!$A$13)))"),"")</f>
        <v/>
      </c>
      <c r="D99" s="194">
        <v>148.0</v>
      </c>
      <c r="E99" s="7"/>
      <c r="F99" s="7">
        <f t="shared" si="31"/>
        <v>-1</v>
      </c>
      <c r="G99" s="3" t="s">
        <v>4679</v>
      </c>
      <c r="H99" s="198">
        <f t="shared" si="32"/>
        <v>46101</v>
      </c>
      <c r="I99" s="3">
        <v>154.5</v>
      </c>
      <c r="J99" s="7">
        <f t="shared" si="33"/>
        <v>0.04391891892</v>
      </c>
      <c r="K99" s="3">
        <v>151.5</v>
      </c>
      <c r="L99" s="195">
        <f t="shared" si="34"/>
        <v>0.02364864865</v>
      </c>
      <c r="M99" s="3"/>
      <c r="N99" s="195" t="str">
        <f t="shared" si="35"/>
        <v/>
      </c>
      <c r="O99" s="3"/>
      <c r="P99" s="195" t="str">
        <f t="shared" si="36"/>
        <v/>
      </c>
      <c r="Q99" s="3"/>
      <c r="R99" s="195" t="str">
        <f t="shared" si="37"/>
        <v/>
      </c>
      <c r="S99" s="6" t="str">
        <f>IF(ISBLANK(B99), "", IFERROR(VLOOKUP(B99, category!A:C, 3, FALSE), ""))</f>
        <v>軍工/航太</v>
      </c>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row>
    <row r="100" outlineLevel="1">
      <c r="A100" s="6" t="str">
        <f>IF(ISBLANK(B100), "", VLOOKUP(B100, Database!A:E, 2, FALSE))</f>
        <v>中光電</v>
      </c>
      <c r="B100" s="182" t="s">
        <v>1477</v>
      </c>
      <c r="C100" s="6" t="str">
        <f>IFERROR(__xludf.DUMMYFUNCTION("IF(ISBLANK(B100), """", IF(ISBLANK($C$82), """", IMPORTXML('公式表'!$A$2&amp;B100&amp;'公式表'!$A$3, '公式表'!$A$13)))"),"")</f>
        <v/>
      </c>
      <c r="D100" s="194">
        <v>78.3</v>
      </c>
      <c r="E100" s="7"/>
      <c r="F100" s="7">
        <f t="shared" si="31"/>
        <v>-1</v>
      </c>
      <c r="G100" s="3" t="s">
        <v>4679</v>
      </c>
      <c r="H100" s="198">
        <f t="shared" si="32"/>
        <v>46101</v>
      </c>
      <c r="I100" s="3">
        <v>79.0</v>
      </c>
      <c r="J100" s="7">
        <f t="shared" si="33"/>
        <v>0.008939974457</v>
      </c>
      <c r="K100" s="3">
        <v>78.3</v>
      </c>
      <c r="L100" s="195">
        <f t="shared" si="34"/>
        <v>0</v>
      </c>
      <c r="M100" s="3"/>
      <c r="N100" s="195" t="str">
        <f t="shared" si="35"/>
        <v/>
      </c>
      <c r="O100" s="3"/>
      <c r="P100" s="195" t="str">
        <f t="shared" si="36"/>
        <v/>
      </c>
      <c r="Q100" s="3"/>
      <c r="R100" s="195" t="str">
        <f t="shared" si="37"/>
        <v/>
      </c>
      <c r="S100" s="6" t="str">
        <f>IF(ISBLANK(B100), "", IFERROR(VLOOKUP(B100, category!A:C, 3, FALSE), ""))</f>
        <v>軍工/航太/</v>
      </c>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row>
    <row r="101" outlineLevel="1">
      <c r="A101" s="223" t="str">
        <f>IF(ISBLANK(B101), "", VLOOKUP(B101, Database!A:E, 2, FALSE))</f>
        <v>邑錡</v>
      </c>
      <c r="B101" s="222" t="s">
        <v>3056</v>
      </c>
      <c r="C101" s="223" t="str">
        <f>IFERROR(__xludf.DUMMYFUNCTION("IF(ISBLANK(B101), """", IF(ISBLANK($C$82), """", IMPORTXML('公式表'!$A$2&amp;B101&amp;'公式表'!$A$3, '公式表'!$A$13)))"),"")</f>
        <v/>
      </c>
      <c r="D101" s="224">
        <v>125.5</v>
      </c>
      <c r="E101" s="225"/>
      <c r="F101" s="225">
        <f t="shared" si="31"/>
        <v>-1</v>
      </c>
      <c r="G101" s="226" t="s">
        <v>4679</v>
      </c>
      <c r="H101" s="249">
        <f t="shared" si="32"/>
        <v>46101</v>
      </c>
      <c r="I101" s="226">
        <v>133.5</v>
      </c>
      <c r="J101" s="225">
        <f t="shared" si="33"/>
        <v>0.06374501992</v>
      </c>
      <c r="K101" s="226">
        <v>130.0</v>
      </c>
      <c r="L101" s="228">
        <f t="shared" si="34"/>
        <v>0.03585657371</v>
      </c>
      <c r="M101" s="226"/>
      <c r="N101" s="228" t="str">
        <f t="shared" si="35"/>
        <v/>
      </c>
      <c r="O101" s="226"/>
      <c r="P101" s="228" t="str">
        <f t="shared" si="36"/>
        <v/>
      </c>
      <c r="Q101" s="226"/>
      <c r="R101" s="228" t="str">
        <f t="shared" si="37"/>
        <v/>
      </c>
      <c r="S101" s="223" t="str">
        <f>IF(ISBLANK(B101), "", IFERROR(VLOOKUP(B101, category!A:C, 3, FALSE), ""))</f>
        <v>軍工/航太</v>
      </c>
      <c r="T101" s="223"/>
      <c r="U101" s="223"/>
      <c r="V101" s="223"/>
      <c r="W101" s="223"/>
      <c r="X101" s="223"/>
      <c r="Y101" s="223"/>
      <c r="Z101" s="223"/>
      <c r="AA101" s="223"/>
      <c r="AB101" s="223"/>
      <c r="AC101" s="223"/>
      <c r="AD101" s="223"/>
      <c r="AE101" s="223"/>
      <c r="AF101" s="223"/>
      <c r="AG101" s="223"/>
      <c r="AH101" s="223"/>
      <c r="AI101" s="223"/>
      <c r="AJ101" s="223"/>
      <c r="AK101" s="223"/>
      <c r="AL101" s="223"/>
      <c r="AM101" s="223"/>
      <c r="AN101" s="223"/>
      <c r="AO101" s="223"/>
      <c r="AP101" s="223"/>
      <c r="AQ101" s="223"/>
      <c r="AR101" s="223"/>
      <c r="AS101" s="223"/>
      <c r="AT101" s="223"/>
      <c r="AU101" s="223"/>
      <c r="AV101" s="223"/>
    </row>
    <row r="102">
      <c r="A102" s="6"/>
      <c r="B102" s="199"/>
      <c r="C102" s="194"/>
      <c r="D102" s="6"/>
      <c r="E102" s="7"/>
      <c r="F102" s="7"/>
      <c r="G102" s="198"/>
      <c r="H102" s="198"/>
      <c r="I102" s="181"/>
      <c r="J102" s="7"/>
      <c r="K102" s="181"/>
      <c r="L102" s="7"/>
      <c r="M102" s="181"/>
      <c r="N102" s="7"/>
      <c r="O102" s="181"/>
      <c r="P102" s="7"/>
      <c r="Q102" s="181"/>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row>
    <row r="103">
      <c r="A103" s="204" t="s">
        <v>125</v>
      </c>
      <c r="B103" s="205" t="s">
        <v>4686</v>
      </c>
      <c r="C103" s="205"/>
      <c r="D103" s="206"/>
      <c r="E103" s="206"/>
      <c r="F103" s="206"/>
      <c r="G103" s="77"/>
      <c r="H103" s="207"/>
      <c r="I103" s="208">
        <f>$H$6+3</f>
        <v>46104</v>
      </c>
      <c r="J103" s="209">
        <f>SUM(J106:J120)</f>
        <v>0.02911820204</v>
      </c>
      <c r="K103" s="208">
        <f>$H$6+4</f>
        <v>46105</v>
      </c>
      <c r="L103" s="209">
        <f>SUM(L106:L120)</f>
        <v>-0.05329390982</v>
      </c>
      <c r="M103" s="208">
        <f>$H$6+5</f>
        <v>46106</v>
      </c>
      <c r="N103" s="209">
        <f>SUM(N106:N120)</f>
        <v>0</v>
      </c>
      <c r="O103" s="208">
        <f>$H$6+6</f>
        <v>46107</v>
      </c>
      <c r="P103" s="209">
        <f>SUM(P106:P120)</f>
        <v>0</v>
      </c>
      <c r="Q103" s="208">
        <f>$H$6+7</f>
        <v>46108</v>
      </c>
      <c r="R103" s="206">
        <f>SUM(R106:R120)</f>
        <v>0</v>
      </c>
      <c r="S103" s="210"/>
      <c r="T103" s="210"/>
      <c r="U103" s="210"/>
      <c r="V103" s="210"/>
      <c r="W103" s="210"/>
      <c r="X103" s="210"/>
      <c r="Y103" s="210"/>
      <c r="Z103" s="210"/>
      <c r="AA103" s="210"/>
      <c r="AB103" s="210"/>
      <c r="AC103" s="210"/>
      <c r="AD103" s="210"/>
      <c r="AE103" s="210"/>
      <c r="AF103" s="210"/>
      <c r="AG103" s="210"/>
      <c r="AH103" s="210"/>
      <c r="AI103" s="210"/>
      <c r="AJ103" s="210"/>
      <c r="AK103" s="210"/>
      <c r="AL103" s="210"/>
      <c r="AM103" s="210"/>
      <c r="AN103" s="210"/>
      <c r="AO103" s="210"/>
      <c r="AP103" s="210"/>
      <c r="AQ103" s="210"/>
      <c r="AR103" s="210"/>
      <c r="AS103" s="210"/>
      <c r="AT103" s="210"/>
      <c r="AU103" s="210"/>
      <c r="AV103" s="211"/>
    </row>
    <row r="104">
      <c r="A104" s="185"/>
      <c r="B104" s="186"/>
      <c r="C104" s="185"/>
      <c r="D104" s="185"/>
      <c r="E104" s="185"/>
      <c r="F104" s="41"/>
      <c r="G104" s="187"/>
      <c r="H104" s="185"/>
      <c r="I104" s="41" t="s">
        <v>4663</v>
      </c>
      <c r="J104" s="212">
        <f>AVERAGEA(J106:J120)</f>
        <v>0.00194121347</v>
      </c>
      <c r="K104" s="41"/>
      <c r="L104" s="212">
        <f>AVERAGEA(L106:L120)</f>
        <v>-0.003552927321</v>
      </c>
      <c r="M104" s="41"/>
      <c r="N104" s="212">
        <f>AVERAGEA(N106:N120)</f>
        <v>0</v>
      </c>
      <c r="O104" s="41"/>
      <c r="P104" s="212">
        <f>AVERAGEA(P106:P120)</f>
        <v>0</v>
      </c>
      <c r="Q104" s="41"/>
      <c r="R104" s="212">
        <f>AVERAGEA(R106:R120)</f>
        <v>0</v>
      </c>
      <c r="S104" s="186"/>
      <c r="T104" s="189"/>
      <c r="U104" s="189"/>
      <c r="V104" s="189"/>
      <c r="W104" s="189"/>
      <c r="X104" s="189"/>
      <c r="Y104" s="189"/>
      <c r="Z104" s="189"/>
      <c r="AA104" s="189"/>
      <c r="AB104" s="189"/>
      <c r="AC104" s="189"/>
      <c r="AD104" s="189"/>
      <c r="AE104" s="189"/>
      <c r="AF104" s="189"/>
      <c r="AG104" s="189"/>
      <c r="AH104" s="189"/>
      <c r="AI104" s="189"/>
      <c r="AJ104" s="189"/>
      <c r="AK104" s="189"/>
      <c r="AL104" s="189"/>
      <c r="AM104" s="189"/>
      <c r="AN104" s="189"/>
      <c r="AO104" s="189"/>
      <c r="AP104" s="189"/>
      <c r="AQ104" s="189"/>
      <c r="AR104" s="189"/>
      <c r="AS104" s="189"/>
      <c r="AT104" s="189"/>
      <c r="AU104" s="189"/>
      <c r="AV104" s="189"/>
    </row>
    <row r="105">
      <c r="A105" s="213" t="s">
        <v>4562</v>
      </c>
      <c r="B105" s="190" t="s">
        <v>4664</v>
      </c>
      <c r="C105" s="126" t="s">
        <v>4665</v>
      </c>
      <c r="D105" s="126" t="s">
        <v>4687</v>
      </c>
      <c r="E105" s="126" t="s">
        <v>4667</v>
      </c>
      <c r="F105" s="125" t="s">
        <v>4668</v>
      </c>
      <c r="G105" s="191" t="s">
        <v>4688</v>
      </c>
      <c r="H105" s="126" t="s">
        <v>4670</v>
      </c>
      <c r="I105" s="125" t="s">
        <v>4671</v>
      </c>
      <c r="J105" s="214" t="s">
        <v>4672</v>
      </c>
      <c r="K105" s="125" t="s">
        <v>4673</v>
      </c>
      <c r="L105" s="214" t="s">
        <v>4674</v>
      </c>
      <c r="M105" s="125" t="s">
        <v>4675</v>
      </c>
      <c r="N105" s="214" t="s">
        <v>4674</v>
      </c>
      <c r="O105" s="125" t="s">
        <v>4676</v>
      </c>
      <c r="P105" s="214" t="s">
        <v>4674</v>
      </c>
      <c r="Q105" s="125" t="s">
        <v>4677</v>
      </c>
      <c r="R105" s="126" t="s">
        <v>4674</v>
      </c>
      <c r="S105" s="190" t="s">
        <v>4678</v>
      </c>
      <c r="T105" s="192"/>
      <c r="U105" s="192"/>
      <c r="V105" s="192"/>
      <c r="W105" s="192"/>
      <c r="X105" s="192"/>
      <c r="Y105" s="192"/>
      <c r="Z105" s="192"/>
      <c r="AA105" s="192"/>
      <c r="AB105" s="192"/>
      <c r="AC105" s="192"/>
      <c r="AD105" s="192"/>
      <c r="AE105" s="192"/>
      <c r="AF105" s="192"/>
      <c r="AG105" s="192"/>
      <c r="AH105" s="192"/>
      <c r="AI105" s="192"/>
      <c r="AJ105" s="192"/>
      <c r="AK105" s="192"/>
      <c r="AL105" s="192"/>
      <c r="AM105" s="192"/>
      <c r="AN105" s="192"/>
      <c r="AO105" s="192"/>
      <c r="AP105" s="192"/>
      <c r="AQ105" s="192"/>
      <c r="AR105" s="192"/>
      <c r="AS105" s="192"/>
      <c r="AT105" s="192"/>
      <c r="AU105" s="192"/>
      <c r="AV105" s="215"/>
    </row>
    <row r="106" outlineLevel="1">
      <c r="A106" s="230" t="str">
        <f>IF(ISBLANK(B106), "", VLOOKUP(B106, Database!A:E, 2, FALSE))</f>
        <v>云辰</v>
      </c>
      <c r="B106" s="219" t="s">
        <v>1314</v>
      </c>
      <c r="C106" s="230" t="str">
        <f>IFERROR(__xludf.DUMMYFUNCTION("IF(ISBLANK(B106), """", IF(ISBLANK($C$103), """", IMPORTXML('公式表'!$A$2&amp;B106&amp;'公式表'!$A$3, '公式表'!$A$13)))"),"")</f>
        <v/>
      </c>
      <c r="D106" s="231">
        <v>10.1</v>
      </c>
      <c r="E106" s="232"/>
      <c r="F106" s="232">
        <f t="shared" ref="F106:F120" si="38">IF(ISBLANK(B106), "", (C106/D106)-1)</f>
        <v>-1</v>
      </c>
      <c r="G106" s="238"/>
      <c r="H106" s="238">
        <f t="shared" ref="H106:H120" si="39">$H$6</f>
        <v>46101</v>
      </c>
      <c r="I106" s="235">
        <v>10.2</v>
      </c>
      <c r="J106" s="232">
        <f t="shared" ref="J106:J120" si="40">IF(ISBLANK(I106), "", (I106/$D106)-1)</f>
        <v>0.009900990099</v>
      </c>
      <c r="K106" s="235">
        <v>10.35</v>
      </c>
      <c r="L106" s="236">
        <f t="shared" ref="L106:L120" si="41">IF(ISBLANK(K106), "", (K106/$D106)-1)</f>
        <v>0.02475247525</v>
      </c>
      <c r="M106" s="235"/>
      <c r="N106" s="236" t="str">
        <f t="shared" ref="N106:N120" si="42">IF(ISBLANK(M106), "", (M106/$D106)-1)</f>
        <v/>
      </c>
      <c r="O106" s="235"/>
      <c r="P106" s="236" t="str">
        <f t="shared" ref="P106:P120" si="43">IF(ISBLANK(O106), "", (O106/$D106)-1)</f>
        <v/>
      </c>
      <c r="Q106" s="235"/>
      <c r="R106" s="236" t="str">
        <f t="shared" ref="R106:R120" si="44">IF(ISBLANK(Q106), "", (Q106/$D106)-1)</f>
        <v/>
      </c>
      <c r="S106" s="230" t="str">
        <f>IF(ISBLANK(B106), "", IFERROR(VLOOKUP(B106, category!A:C, 3, FALSE), ""))</f>
        <v>資訊服務</v>
      </c>
      <c r="T106" s="230"/>
      <c r="U106" s="230"/>
      <c r="V106" s="230"/>
      <c r="W106" s="230"/>
      <c r="X106" s="230"/>
      <c r="Y106" s="230"/>
      <c r="Z106" s="230"/>
      <c r="AA106" s="230"/>
      <c r="AB106" s="230"/>
      <c r="AC106" s="230"/>
      <c r="AD106" s="230"/>
      <c r="AE106" s="230"/>
      <c r="AF106" s="230"/>
      <c r="AG106" s="230"/>
      <c r="AH106" s="230"/>
      <c r="AI106" s="230"/>
      <c r="AJ106" s="230"/>
      <c r="AK106" s="230"/>
      <c r="AL106" s="230"/>
      <c r="AM106" s="230"/>
      <c r="AN106" s="230"/>
      <c r="AO106" s="230"/>
      <c r="AP106" s="230"/>
      <c r="AQ106" s="230"/>
      <c r="AR106" s="230"/>
      <c r="AS106" s="230"/>
      <c r="AT106" s="230"/>
      <c r="AU106" s="230"/>
      <c r="AV106" s="230"/>
    </row>
    <row r="107" outlineLevel="1">
      <c r="A107" s="6" t="str">
        <f>IF(ISBLANK(B107), "", VLOOKUP(B107, Database!A:E, 2, FALSE))</f>
        <v>三商電</v>
      </c>
      <c r="B107" s="182" t="s">
        <v>2715</v>
      </c>
      <c r="C107" s="6" t="str">
        <f>IFERROR(__xludf.DUMMYFUNCTION("IF(ISBLANK(B107), """", IF(ISBLANK($C$103), """", IMPORTXML('公式表'!$A$2&amp;B107&amp;'公式表'!$A$3, '公式表'!$A$13)))"),"")</f>
        <v/>
      </c>
      <c r="D107" s="194">
        <v>22.25</v>
      </c>
      <c r="E107" s="7"/>
      <c r="F107" s="7">
        <f t="shared" si="38"/>
        <v>-1</v>
      </c>
      <c r="G107" s="198"/>
      <c r="H107" s="198">
        <f t="shared" si="39"/>
        <v>46101</v>
      </c>
      <c r="I107" s="3">
        <v>22.05</v>
      </c>
      <c r="J107" s="7">
        <f t="shared" si="40"/>
        <v>-0.008988764045</v>
      </c>
      <c r="K107" s="3">
        <v>22.2</v>
      </c>
      <c r="L107" s="195">
        <f t="shared" si="41"/>
        <v>-0.002247191011</v>
      </c>
      <c r="M107" s="3"/>
      <c r="N107" s="195" t="str">
        <f t="shared" si="42"/>
        <v/>
      </c>
      <c r="O107" s="3"/>
      <c r="P107" s="195" t="str">
        <f t="shared" si="43"/>
        <v/>
      </c>
      <c r="Q107" s="3"/>
      <c r="R107" s="195" t="str">
        <f t="shared" si="44"/>
        <v/>
      </c>
      <c r="S107" s="6" t="str">
        <f>IF(ISBLANK(B107), "", IFERROR(VLOOKUP(B107, category!A:C, 3, FALSE), ""))</f>
        <v>資訊服務</v>
      </c>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row>
    <row r="108" outlineLevel="1">
      <c r="A108" s="6" t="str">
        <f>IF(ISBLANK(B108), "", VLOOKUP(B108, Database!A:E, 2, FALSE))</f>
        <v>凌群</v>
      </c>
      <c r="B108" s="182" t="s">
        <v>860</v>
      </c>
      <c r="C108" s="6" t="str">
        <f>IFERROR(__xludf.DUMMYFUNCTION("IF(ISBLANK(B108), """", IF(ISBLANK($C$103), """", IMPORTXML('公式表'!$A$2&amp;B108&amp;'公式表'!$A$3, '公式表'!$A$13)))"),"")</f>
        <v/>
      </c>
      <c r="D108" s="194">
        <v>55.5</v>
      </c>
      <c r="E108" s="7"/>
      <c r="F108" s="7">
        <f t="shared" si="38"/>
        <v>-1</v>
      </c>
      <c r="G108" s="198"/>
      <c r="H108" s="198">
        <f t="shared" si="39"/>
        <v>46101</v>
      </c>
      <c r="I108" s="3">
        <v>54.6</v>
      </c>
      <c r="J108" s="7">
        <f t="shared" si="40"/>
        <v>-0.01621621622</v>
      </c>
      <c r="K108" s="3">
        <v>54.4</v>
      </c>
      <c r="L108" s="195">
        <f t="shared" si="41"/>
        <v>-0.01981981982</v>
      </c>
      <c r="M108" s="3"/>
      <c r="N108" s="195" t="str">
        <f t="shared" si="42"/>
        <v/>
      </c>
      <c r="O108" s="3"/>
      <c r="P108" s="195" t="str">
        <f t="shared" si="43"/>
        <v/>
      </c>
      <c r="Q108" s="3"/>
      <c r="R108" s="195" t="str">
        <f t="shared" si="44"/>
        <v/>
      </c>
      <c r="S108" s="6" t="str">
        <f>IF(ISBLANK(B108), "", IFERROR(VLOOKUP(B108, category!A:C, 3, FALSE), ""))</f>
        <v>資訊服務</v>
      </c>
      <c r="T108" s="6"/>
      <c r="U108" s="6"/>
      <c r="V108" s="6"/>
      <c r="W108" s="6"/>
      <c r="X108" s="6"/>
      <c r="Y108" s="6"/>
      <c r="Z108" s="6"/>
      <c r="AA108" s="6"/>
      <c r="AB108" s="6"/>
      <c r="AC108" s="6"/>
      <c r="AD108" s="6"/>
      <c r="AE108" s="6"/>
      <c r="AF108" s="6"/>
      <c r="AG108" s="6"/>
      <c r="AH108" s="6"/>
      <c r="AI108" s="6"/>
      <c r="AJ108" s="6"/>
      <c r="AK108" s="6"/>
      <c r="AL108" s="6"/>
      <c r="AM108" s="6"/>
      <c r="AN108" s="6"/>
      <c r="AO108" s="6"/>
      <c r="AP108" s="6"/>
      <c r="AQ108" s="6"/>
      <c r="AR108" s="6"/>
      <c r="AS108" s="6"/>
      <c r="AT108" s="6"/>
      <c r="AU108" s="6"/>
      <c r="AV108" s="6"/>
    </row>
    <row r="109" outlineLevel="1">
      <c r="A109" s="6" t="str">
        <f>IF(ISBLANK(B109), "", VLOOKUP(B109, Database!A:E, 2, FALSE))</f>
        <v>華經</v>
      </c>
      <c r="B109" s="182" t="s">
        <v>4283</v>
      </c>
      <c r="C109" s="6" t="str">
        <f>IFERROR(__xludf.DUMMYFUNCTION("IF(ISBLANK(B109), """", IF(ISBLANK($C$103), """", IMPORTXML('公式表'!$A$2&amp;B109&amp;'公式表'!$A$3, '公式表'!$A$13)))"),"")</f>
        <v/>
      </c>
      <c r="D109" s="3">
        <v>34.9</v>
      </c>
      <c r="E109" s="7"/>
      <c r="F109" s="7">
        <f t="shared" si="38"/>
        <v>-1</v>
      </c>
      <c r="G109" s="198"/>
      <c r="H109" s="198">
        <f t="shared" si="39"/>
        <v>46101</v>
      </c>
      <c r="I109" s="3">
        <v>34.6</v>
      </c>
      <c r="J109" s="7">
        <f t="shared" si="40"/>
        <v>-0.008595988539</v>
      </c>
      <c r="K109" s="3">
        <v>35.3</v>
      </c>
      <c r="L109" s="195">
        <f t="shared" si="41"/>
        <v>0.01146131805</v>
      </c>
      <c r="M109" s="3"/>
      <c r="N109" s="195" t="str">
        <f t="shared" si="42"/>
        <v/>
      </c>
      <c r="O109" s="3"/>
      <c r="P109" s="195" t="str">
        <f t="shared" si="43"/>
        <v/>
      </c>
      <c r="Q109" s="3"/>
      <c r="R109" s="195" t="str">
        <f t="shared" si="44"/>
        <v/>
      </c>
      <c r="S109" s="6" t="str">
        <f>IF(ISBLANK(B109), "", IFERROR(VLOOKUP(B109, category!A:C, 3, FALSE), ""))</f>
        <v>資訊服務</v>
      </c>
      <c r="T109" s="6"/>
      <c r="U109" s="6"/>
      <c r="V109" s="6"/>
      <c r="W109" s="6"/>
      <c r="X109" s="6"/>
      <c r="Y109" s="6"/>
      <c r="Z109" s="6"/>
      <c r="AA109" s="6"/>
      <c r="AB109" s="6"/>
      <c r="AC109" s="6"/>
      <c r="AD109" s="6"/>
      <c r="AE109" s="6"/>
      <c r="AF109" s="6"/>
      <c r="AG109" s="6"/>
      <c r="AH109" s="6"/>
      <c r="AI109" s="6"/>
      <c r="AJ109" s="6"/>
      <c r="AK109" s="6"/>
      <c r="AL109" s="6"/>
      <c r="AM109" s="6"/>
      <c r="AN109" s="6"/>
      <c r="AO109" s="6"/>
      <c r="AP109" s="6"/>
      <c r="AQ109" s="6"/>
      <c r="AR109" s="6"/>
      <c r="AS109" s="6"/>
      <c r="AT109" s="6"/>
      <c r="AU109" s="6"/>
      <c r="AV109" s="6"/>
    </row>
    <row r="110" outlineLevel="1">
      <c r="A110" s="230" t="str">
        <f>IF(ISBLANK(B110), "", VLOOKUP(B110, Database!A:E, 2, FALSE))</f>
        <v>資通</v>
      </c>
      <c r="B110" s="219" t="s">
        <v>735</v>
      </c>
      <c r="C110" s="230" t="str">
        <f>IFERROR(__xludf.DUMMYFUNCTION("IF(ISBLANK(B110), """", IF(ISBLANK($C$103), """", IMPORTXML('公式表'!$A$2&amp;B110&amp;'公式表'!$A$3, '公式表'!$A$13)))"),"")</f>
        <v/>
      </c>
      <c r="D110" s="235">
        <v>54.0</v>
      </c>
      <c r="E110" s="232"/>
      <c r="F110" s="7">
        <f t="shared" si="38"/>
        <v>-1</v>
      </c>
      <c r="G110" s="238"/>
      <c r="H110" s="238">
        <f t="shared" si="39"/>
        <v>46101</v>
      </c>
      <c r="I110" s="235">
        <v>53.2</v>
      </c>
      <c r="J110" s="7">
        <f t="shared" si="40"/>
        <v>-0.01481481481</v>
      </c>
      <c r="K110" s="235">
        <v>54.0</v>
      </c>
      <c r="L110" s="236">
        <f t="shared" si="41"/>
        <v>0</v>
      </c>
      <c r="M110" s="235"/>
      <c r="N110" s="236" t="str">
        <f t="shared" si="42"/>
        <v/>
      </c>
      <c r="O110" s="235"/>
      <c r="P110" s="236" t="str">
        <f t="shared" si="43"/>
        <v/>
      </c>
      <c r="Q110" s="235"/>
      <c r="R110" s="236" t="str">
        <f t="shared" si="44"/>
        <v/>
      </c>
      <c r="S110" s="230" t="str">
        <f>IF(ISBLANK(B110), "", IFERROR(VLOOKUP(B110, category!A:C, 3, FALSE), ""))</f>
        <v>資訊服務</v>
      </c>
      <c r="T110" s="230"/>
      <c r="U110" s="230"/>
      <c r="V110" s="230"/>
      <c r="W110" s="230"/>
      <c r="X110" s="230"/>
      <c r="Y110" s="230"/>
      <c r="Z110" s="230"/>
      <c r="AA110" s="230"/>
      <c r="AB110" s="230"/>
      <c r="AC110" s="230"/>
      <c r="AD110" s="230"/>
      <c r="AE110" s="230"/>
      <c r="AF110" s="230"/>
      <c r="AG110" s="230"/>
      <c r="AH110" s="230"/>
      <c r="AI110" s="230"/>
      <c r="AJ110" s="230"/>
      <c r="AK110" s="230"/>
      <c r="AL110" s="230"/>
      <c r="AM110" s="230"/>
      <c r="AN110" s="230"/>
      <c r="AO110" s="230"/>
      <c r="AP110" s="230"/>
      <c r="AQ110" s="230"/>
      <c r="AR110" s="230"/>
      <c r="AS110" s="230"/>
      <c r="AT110" s="230"/>
      <c r="AU110" s="230"/>
      <c r="AV110" s="230"/>
    </row>
    <row r="111" outlineLevel="1">
      <c r="A111" s="230" t="str">
        <f>IF(ISBLANK(B111), "", VLOOKUP(B111, Database!A:E, 2, FALSE))</f>
        <v>敦陽科</v>
      </c>
      <c r="B111" s="219" t="s">
        <v>567</v>
      </c>
      <c r="C111" s="230" t="str">
        <f>IFERROR(__xludf.DUMMYFUNCTION("IF(ISBLANK(B111), """", IF(ISBLANK($C$103), """", IMPORTXML('公式表'!$A$2&amp;B111&amp;'公式表'!$A$3, '公式表'!$A$13)))"),"")</f>
        <v/>
      </c>
      <c r="D111" s="231">
        <v>140.5</v>
      </c>
      <c r="E111" s="232"/>
      <c r="F111" s="7">
        <f t="shared" si="38"/>
        <v>-1</v>
      </c>
      <c r="G111" s="238"/>
      <c r="H111" s="238">
        <f t="shared" si="39"/>
        <v>46101</v>
      </c>
      <c r="I111" s="235">
        <v>140.0</v>
      </c>
      <c r="J111" s="7">
        <f t="shared" si="40"/>
        <v>-0.003558718861</v>
      </c>
      <c r="K111" s="235">
        <v>139.0</v>
      </c>
      <c r="L111" s="236">
        <f t="shared" si="41"/>
        <v>-0.01067615658</v>
      </c>
      <c r="M111" s="235"/>
      <c r="N111" s="236" t="str">
        <f t="shared" si="42"/>
        <v/>
      </c>
      <c r="O111" s="235"/>
      <c r="P111" s="236" t="str">
        <f t="shared" si="43"/>
        <v/>
      </c>
      <c r="Q111" s="235"/>
      <c r="R111" s="236" t="str">
        <f t="shared" si="44"/>
        <v/>
      </c>
      <c r="S111" s="230" t="str">
        <f>IF(ISBLANK(B111), "", IFERROR(VLOOKUP(B111, category!A:C, 3, FALSE), ""))</f>
        <v>資訊服務</v>
      </c>
      <c r="T111" s="230"/>
      <c r="U111" s="230"/>
      <c r="V111" s="230"/>
      <c r="W111" s="230"/>
      <c r="X111" s="230"/>
      <c r="Y111" s="230"/>
      <c r="Z111" s="230"/>
      <c r="AA111" s="230"/>
      <c r="AB111" s="230"/>
      <c r="AC111" s="230"/>
      <c r="AD111" s="230"/>
      <c r="AE111" s="230"/>
      <c r="AF111" s="230"/>
      <c r="AG111" s="230"/>
      <c r="AH111" s="230"/>
      <c r="AI111" s="230"/>
      <c r="AJ111" s="230"/>
      <c r="AK111" s="230"/>
      <c r="AL111" s="230"/>
      <c r="AM111" s="230"/>
      <c r="AN111" s="230"/>
      <c r="AO111" s="230"/>
      <c r="AP111" s="230"/>
      <c r="AQ111" s="230"/>
      <c r="AR111" s="230"/>
      <c r="AS111" s="230"/>
      <c r="AT111" s="230"/>
      <c r="AU111" s="230"/>
      <c r="AV111" s="230"/>
    </row>
    <row r="112" outlineLevel="1">
      <c r="A112" s="6" t="str">
        <f>IF(ISBLANK(B112), "", VLOOKUP(B112, Database!A:E, 2, FALSE))</f>
        <v>零壹</v>
      </c>
      <c r="B112" s="182" t="s">
        <v>3689</v>
      </c>
      <c r="C112" s="6" t="str">
        <f>IFERROR(__xludf.DUMMYFUNCTION("IF(ISBLANK(B112), """", IF(ISBLANK($C$103), """", IMPORTXML('公式表'!$A$2&amp;B112&amp;'公式表'!$A$3, '公式表'!$A$13)))"),"")</f>
        <v/>
      </c>
      <c r="D112" s="3">
        <v>97.3</v>
      </c>
      <c r="E112" s="7"/>
      <c r="F112" s="7">
        <f t="shared" si="38"/>
        <v>-1</v>
      </c>
      <c r="G112" s="198"/>
      <c r="H112" s="198">
        <f t="shared" si="39"/>
        <v>46101</v>
      </c>
      <c r="I112" s="3">
        <v>96.0</v>
      </c>
      <c r="J112" s="7">
        <f t="shared" si="40"/>
        <v>-0.01336073998</v>
      </c>
      <c r="K112" s="3">
        <v>96.6</v>
      </c>
      <c r="L112" s="195">
        <f t="shared" si="41"/>
        <v>-0.007194244604</v>
      </c>
      <c r="M112" s="3"/>
      <c r="N112" s="195" t="str">
        <f t="shared" si="42"/>
        <v/>
      </c>
      <c r="O112" s="3"/>
      <c r="P112" s="195" t="str">
        <f t="shared" si="43"/>
        <v/>
      </c>
      <c r="Q112" s="3"/>
      <c r="R112" s="195" t="str">
        <f t="shared" si="44"/>
        <v/>
      </c>
      <c r="S112" s="6" t="str">
        <f>IF(ISBLANK(B112), "", IFERROR(VLOOKUP(B112, category!A:C, 3, FALSE), ""))</f>
        <v>資訊服務</v>
      </c>
      <c r="T112" s="6"/>
      <c r="U112" s="6"/>
      <c r="V112" s="6"/>
      <c r="W112" s="6"/>
      <c r="X112" s="6"/>
      <c r="Y112" s="6"/>
      <c r="Z112" s="6"/>
      <c r="AA112" s="6"/>
      <c r="AB112" s="6"/>
      <c r="AC112" s="6"/>
      <c r="AD112" s="6"/>
      <c r="AE112" s="6"/>
      <c r="AF112" s="6"/>
      <c r="AG112" s="6"/>
      <c r="AH112" s="6"/>
      <c r="AI112" s="6"/>
      <c r="AJ112" s="6"/>
      <c r="AK112" s="6"/>
      <c r="AL112" s="6"/>
      <c r="AM112" s="6"/>
      <c r="AN112" s="6"/>
      <c r="AO112" s="6"/>
      <c r="AP112" s="6"/>
      <c r="AQ112" s="6"/>
      <c r="AR112" s="6"/>
      <c r="AS112" s="6"/>
      <c r="AT112" s="6"/>
      <c r="AU112" s="6"/>
      <c r="AV112" s="6"/>
    </row>
    <row r="113" outlineLevel="1">
      <c r="A113" s="6" t="str">
        <f>IF(ISBLANK(B113), "", VLOOKUP(B113, Database!A:E, 2, FALSE))</f>
        <v>凱衛</v>
      </c>
      <c r="B113" s="182" t="s">
        <v>3319</v>
      </c>
      <c r="C113" s="6" t="str">
        <f>IFERROR(__xludf.DUMMYFUNCTION("IF(ISBLANK(B113), """", IF(ISBLANK($C$103), """", IMPORTXML('公式表'!$A$2&amp;B113&amp;'公式表'!$A$3, '公式表'!$A$13)))"),"")</f>
        <v/>
      </c>
      <c r="D113" s="3">
        <v>39.1</v>
      </c>
      <c r="E113" s="7"/>
      <c r="F113" s="7">
        <f t="shared" si="38"/>
        <v>-1</v>
      </c>
      <c r="G113" s="198"/>
      <c r="H113" s="198">
        <f t="shared" si="39"/>
        <v>46101</v>
      </c>
      <c r="I113" s="3">
        <v>37.15</v>
      </c>
      <c r="J113" s="7">
        <f t="shared" si="40"/>
        <v>-0.04987212276</v>
      </c>
      <c r="K113" s="3">
        <v>33.45</v>
      </c>
      <c r="L113" s="195">
        <f t="shared" si="41"/>
        <v>-0.1445012788</v>
      </c>
      <c r="M113" s="3"/>
      <c r="N113" s="195" t="str">
        <f t="shared" si="42"/>
        <v/>
      </c>
      <c r="O113" s="3"/>
      <c r="P113" s="195" t="str">
        <f t="shared" si="43"/>
        <v/>
      </c>
      <c r="Q113" s="3"/>
      <c r="R113" s="195" t="str">
        <f t="shared" si="44"/>
        <v/>
      </c>
      <c r="S113" s="6" t="str">
        <f>IF(ISBLANK(B113), "", IFERROR(VLOOKUP(B113, category!A:C, 3, FALSE), ""))</f>
        <v>資訊服務</v>
      </c>
      <c r="T113" s="6"/>
      <c r="U113" s="6"/>
      <c r="V113" s="6"/>
      <c r="W113" s="6"/>
      <c r="X113" s="6"/>
      <c r="Y113" s="6"/>
      <c r="Z113" s="6"/>
      <c r="AA113" s="6"/>
      <c r="AB113" s="6"/>
      <c r="AC113" s="6"/>
      <c r="AD113" s="6"/>
      <c r="AE113" s="6"/>
      <c r="AF113" s="6"/>
      <c r="AG113" s="6"/>
      <c r="AH113" s="6"/>
      <c r="AI113" s="6"/>
      <c r="AJ113" s="6"/>
      <c r="AK113" s="6"/>
      <c r="AL113" s="6"/>
      <c r="AM113" s="6"/>
      <c r="AN113" s="6"/>
      <c r="AO113" s="6"/>
      <c r="AP113" s="6"/>
      <c r="AQ113" s="6"/>
      <c r="AR113" s="6"/>
      <c r="AS113" s="6"/>
      <c r="AT113" s="6"/>
      <c r="AU113" s="6"/>
      <c r="AV113" s="6"/>
    </row>
    <row r="114" outlineLevel="1">
      <c r="A114" s="230" t="str">
        <f>IF(ISBLANK(B114), "", VLOOKUP(B114, Database!A:E, 2, FALSE))</f>
        <v>寶碩</v>
      </c>
      <c r="B114" s="219" t="s">
        <v>4419</v>
      </c>
      <c r="C114" s="230" t="str">
        <f>IFERROR(__xludf.DUMMYFUNCTION("IF(ISBLANK(B114), """", IF(ISBLANK($C$103), """", IMPORTXML('公式表'!$A$2&amp;B114&amp;'公式表'!$A$3, '公式表'!$A$13)))"),"")</f>
        <v/>
      </c>
      <c r="D114" s="231">
        <v>22.1</v>
      </c>
      <c r="E114" s="232"/>
      <c r="F114" s="232">
        <f t="shared" si="38"/>
        <v>-1</v>
      </c>
      <c r="G114" s="238"/>
      <c r="H114" s="238">
        <f t="shared" si="39"/>
        <v>46101</v>
      </c>
      <c r="I114" s="235">
        <v>22.65</v>
      </c>
      <c r="J114" s="232">
        <f t="shared" si="40"/>
        <v>0.02488687783</v>
      </c>
      <c r="K114" s="235">
        <v>23.05</v>
      </c>
      <c r="L114" s="236">
        <f t="shared" si="41"/>
        <v>0.04298642534</v>
      </c>
      <c r="M114" s="235"/>
      <c r="N114" s="236" t="str">
        <f t="shared" si="42"/>
        <v/>
      </c>
      <c r="O114" s="235"/>
      <c r="P114" s="236" t="str">
        <f t="shared" si="43"/>
        <v/>
      </c>
      <c r="Q114" s="235"/>
      <c r="R114" s="236" t="str">
        <f t="shared" si="44"/>
        <v/>
      </c>
      <c r="S114" s="230" t="str">
        <f>IF(ISBLANK(B114), "", IFERROR(VLOOKUP(B114, category!A:C, 3, FALSE), ""))</f>
        <v>資訊服務</v>
      </c>
      <c r="T114" s="230"/>
      <c r="U114" s="230"/>
      <c r="V114" s="230"/>
      <c r="W114" s="230"/>
      <c r="X114" s="230"/>
      <c r="Y114" s="230"/>
      <c r="Z114" s="230"/>
      <c r="AA114" s="230"/>
      <c r="AB114" s="230"/>
      <c r="AC114" s="230"/>
      <c r="AD114" s="230"/>
      <c r="AE114" s="230"/>
      <c r="AF114" s="230"/>
      <c r="AG114" s="230"/>
      <c r="AH114" s="230"/>
      <c r="AI114" s="230"/>
      <c r="AJ114" s="230"/>
      <c r="AK114" s="230"/>
      <c r="AL114" s="230"/>
      <c r="AM114" s="230"/>
      <c r="AN114" s="230"/>
      <c r="AO114" s="230"/>
      <c r="AP114" s="230"/>
      <c r="AQ114" s="230"/>
      <c r="AR114" s="230"/>
      <c r="AS114" s="230"/>
      <c r="AT114" s="230"/>
      <c r="AU114" s="230"/>
      <c r="AV114" s="230"/>
    </row>
    <row r="115" outlineLevel="1">
      <c r="A115" s="6" t="str">
        <f>IF(ISBLANK(B115), "", VLOOKUP(B115, Database!A:E, 2, FALSE))</f>
        <v>邁達特</v>
      </c>
      <c r="B115" s="182" t="s">
        <v>2640</v>
      </c>
      <c r="C115" s="6" t="str">
        <f>IFERROR(__xludf.DUMMYFUNCTION("IF(ISBLANK(B115), """", IF(ISBLANK($C$103), """", IMPORTXML('公式表'!$A$2&amp;B115&amp;'公式表'!$A$3, '公式表'!$A$13)))"),"")</f>
        <v/>
      </c>
      <c r="D115" s="194">
        <v>48.05</v>
      </c>
      <c r="E115" s="7"/>
      <c r="F115" s="7">
        <f t="shared" si="38"/>
        <v>-1</v>
      </c>
      <c r="G115" s="198"/>
      <c r="H115" s="198">
        <f t="shared" si="39"/>
        <v>46101</v>
      </c>
      <c r="I115" s="3">
        <v>47.9</v>
      </c>
      <c r="J115" s="7">
        <f t="shared" si="40"/>
        <v>-0.003121748179</v>
      </c>
      <c r="K115" s="3">
        <v>47.55</v>
      </c>
      <c r="L115" s="195">
        <f t="shared" si="41"/>
        <v>-0.01040582726</v>
      </c>
      <c r="M115" s="3"/>
      <c r="N115" s="195" t="str">
        <f t="shared" si="42"/>
        <v/>
      </c>
      <c r="O115" s="3"/>
      <c r="P115" s="195" t="str">
        <f t="shared" si="43"/>
        <v/>
      </c>
      <c r="Q115" s="3"/>
      <c r="R115" s="195" t="str">
        <f t="shared" si="44"/>
        <v/>
      </c>
      <c r="S115" s="6" t="str">
        <f>IF(ISBLANK(B115), "", IFERROR(VLOOKUP(B115, category!A:C, 3, FALSE), ""))</f>
        <v>資訊服務</v>
      </c>
      <c r="T115" s="6"/>
      <c r="U115" s="6"/>
      <c r="V115" s="6"/>
      <c r="W115" s="6"/>
      <c r="X115" s="6"/>
      <c r="Y115" s="6"/>
      <c r="Z115" s="6"/>
      <c r="AA115" s="6"/>
      <c r="AB115" s="6"/>
      <c r="AC115" s="6"/>
      <c r="AD115" s="6"/>
      <c r="AE115" s="6"/>
      <c r="AF115" s="6"/>
      <c r="AG115" s="6"/>
      <c r="AH115" s="6"/>
      <c r="AI115" s="6"/>
      <c r="AJ115" s="6"/>
      <c r="AK115" s="6"/>
      <c r="AL115" s="6"/>
      <c r="AM115" s="6"/>
      <c r="AN115" s="6"/>
      <c r="AO115" s="6"/>
      <c r="AP115" s="6"/>
      <c r="AQ115" s="6"/>
      <c r="AR115" s="6"/>
      <c r="AS115" s="6"/>
      <c r="AT115" s="6"/>
      <c r="AU115" s="6"/>
      <c r="AV115" s="6"/>
    </row>
    <row r="116" outlineLevel="1">
      <c r="A116" s="6" t="str">
        <f>IF(ISBLANK(B116), "", VLOOKUP(B116, Database!A:E, 2, FALSE))</f>
        <v>訊達</v>
      </c>
      <c r="B116" s="182" t="s">
        <v>3665</v>
      </c>
      <c r="C116" s="6" t="str">
        <f>IFERROR(__xludf.DUMMYFUNCTION("IF(ISBLANK(B116), """", IF(ISBLANK($C$103), """", IMPORTXML('公式表'!$A$2&amp;B116&amp;'公式表'!$A$3, '公式表'!$A$13)))"),"")</f>
        <v/>
      </c>
      <c r="D116" s="194">
        <v>18.75</v>
      </c>
      <c r="E116" s="7"/>
      <c r="F116" s="7">
        <f t="shared" si="38"/>
        <v>-1</v>
      </c>
      <c r="G116" s="198"/>
      <c r="H116" s="198">
        <f t="shared" si="39"/>
        <v>46101</v>
      </c>
      <c r="I116" s="3">
        <v>19.0</v>
      </c>
      <c r="J116" s="7">
        <f t="shared" si="40"/>
        <v>0.01333333333</v>
      </c>
      <c r="K116" s="3">
        <v>19.2</v>
      </c>
      <c r="L116" s="195">
        <f t="shared" si="41"/>
        <v>0.024</v>
      </c>
      <c r="M116" s="3"/>
      <c r="N116" s="195" t="str">
        <f t="shared" si="42"/>
        <v/>
      </c>
      <c r="O116" s="3"/>
      <c r="P116" s="195" t="str">
        <f t="shared" si="43"/>
        <v/>
      </c>
      <c r="Q116" s="3"/>
      <c r="R116" s="195" t="str">
        <f t="shared" si="44"/>
        <v/>
      </c>
      <c r="S116" s="6" t="str">
        <f>IF(ISBLANK(B116), "", IFERROR(VLOOKUP(B116, category!A:C, 3, FALSE), ""))</f>
        <v>資訊服務</v>
      </c>
      <c r="T116" s="6"/>
      <c r="U116" s="6"/>
      <c r="V116" s="6"/>
      <c r="W116" s="6"/>
      <c r="X116" s="6"/>
      <c r="Y116" s="6"/>
      <c r="Z116" s="6"/>
      <c r="AA116" s="6"/>
      <c r="AB116" s="6"/>
      <c r="AC116" s="6"/>
      <c r="AD116" s="6"/>
      <c r="AE116" s="6"/>
      <c r="AF116" s="6"/>
      <c r="AG116" s="6"/>
      <c r="AH116" s="6"/>
      <c r="AI116" s="6"/>
      <c r="AJ116" s="6"/>
      <c r="AK116" s="6"/>
      <c r="AL116" s="6"/>
      <c r="AM116" s="6"/>
      <c r="AN116" s="6"/>
      <c r="AO116" s="6"/>
      <c r="AP116" s="6"/>
      <c r="AQ116" s="6"/>
      <c r="AR116" s="6"/>
      <c r="AS116" s="6"/>
      <c r="AT116" s="6"/>
      <c r="AU116" s="6"/>
      <c r="AV116" s="6"/>
    </row>
    <row r="117" outlineLevel="1">
      <c r="A117" s="6" t="str">
        <f>IF(ISBLANK(B117), "", VLOOKUP(B117, Database!A:E, 2, FALSE))</f>
        <v>驊宏資</v>
      </c>
      <c r="B117" s="182" t="s">
        <v>4407</v>
      </c>
      <c r="C117" s="6" t="str">
        <f>IFERROR(__xludf.DUMMYFUNCTION("IF(ISBLANK(B117), """", IF(ISBLANK($C$103), """", IMPORTXML('公式表'!$A$2&amp;B117&amp;'公式表'!$A$3, '公式表'!$A$13)))"),"")</f>
        <v/>
      </c>
      <c r="D117" s="194">
        <v>33.0</v>
      </c>
      <c r="E117" s="7"/>
      <c r="F117" s="7">
        <f t="shared" si="38"/>
        <v>-1</v>
      </c>
      <c r="G117" s="3" t="s">
        <v>4679</v>
      </c>
      <c r="H117" s="198">
        <f t="shared" si="39"/>
        <v>46101</v>
      </c>
      <c r="I117" s="3">
        <v>32.9</v>
      </c>
      <c r="J117" s="7">
        <f t="shared" si="40"/>
        <v>-0.00303030303</v>
      </c>
      <c r="K117" s="3">
        <v>32.55</v>
      </c>
      <c r="L117" s="195">
        <f t="shared" si="41"/>
        <v>-0.01363636364</v>
      </c>
      <c r="M117" s="3"/>
      <c r="N117" s="195" t="str">
        <f t="shared" si="42"/>
        <v/>
      </c>
      <c r="O117" s="3"/>
      <c r="P117" s="195" t="str">
        <f t="shared" si="43"/>
        <v/>
      </c>
      <c r="Q117" s="3"/>
      <c r="R117" s="195" t="str">
        <f t="shared" si="44"/>
        <v/>
      </c>
      <c r="S117" s="6" t="str">
        <f>IF(ISBLANK(B117), "", IFERROR(VLOOKUP(B117, category!A:C, 3, FALSE), ""))</f>
        <v>資訊服務</v>
      </c>
      <c r="T117" s="6"/>
      <c r="U117" s="6"/>
      <c r="V117" s="6"/>
      <c r="W117" s="6"/>
      <c r="X117" s="6"/>
      <c r="Y117" s="6"/>
      <c r="Z117" s="6"/>
      <c r="AA117" s="6"/>
      <c r="AB117" s="6"/>
      <c r="AC117" s="6"/>
      <c r="AD117" s="6"/>
      <c r="AE117" s="6"/>
      <c r="AF117" s="6"/>
      <c r="AG117" s="6"/>
      <c r="AH117" s="6"/>
      <c r="AI117" s="6"/>
      <c r="AJ117" s="6"/>
      <c r="AK117" s="6"/>
      <c r="AL117" s="6"/>
      <c r="AM117" s="6"/>
      <c r="AN117" s="6"/>
      <c r="AO117" s="6"/>
      <c r="AP117" s="6"/>
      <c r="AQ117" s="6"/>
      <c r="AR117" s="6"/>
      <c r="AS117" s="6"/>
      <c r="AT117" s="6"/>
      <c r="AU117" s="6"/>
      <c r="AV117" s="6"/>
    </row>
    <row r="118" outlineLevel="1">
      <c r="A118" s="6" t="str">
        <f>IF(ISBLANK(B118), "", VLOOKUP(B118, Database!A:E, 2, FALSE))</f>
        <v>華電網</v>
      </c>
      <c r="B118" s="182" t="s">
        <v>3292</v>
      </c>
      <c r="C118" s="6" t="str">
        <f>IFERROR(__xludf.DUMMYFUNCTION("IF(ISBLANK(B118), """", IF(ISBLANK($C$103), """", IMPORTXML('公式表'!$A$2&amp;B118&amp;'公式表'!$A$3, '公式表'!$A$13)))"),"")</f>
        <v/>
      </c>
      <c r="D118" s="194">
        <v>67.4</v>
      </c>
      <c r="E118" s="7"/>
      <c r="F118" s="7">
        <f t="shared" si="38"/>
        <v>-1</v>
      </c>
      <c r="G118" s="3" t="s">
        <v>4679</v>
      </c>
      <c r="H118" s="198">
        <f t="shared" si="39"/>
        <v>46101</v>
      </c>
      <c r="I118" s="3">
        <v>74.1</v>
      </c>
      <c r="J118" s="7">
        <f t="shared" si="40"/>
        <v>0.09940652819</v>
      </c>
      <c r="K118" s="3">
        <v>70.3</v>
      </c>
      <c r="L118" s="195">
        <f t="shared" si="41"/>
        <v>0.04302670623</v>
      </c>
      <c r="M118" s="3"/>
      <c r="N118" s="195" t="str">
        <f t="shared" si="42"/>
        <v/>
      </c>
      <c r="O118" s="3"/>
      <c r="P118" s="195" t="str">
        <f t="shared" si="43"/>
        <v/>
      </c>
      <c r="Q118" s="3"/>
      <c r="R118" s="195" t="str">
        <f t="shared" si="44"/>
        <v/>
      </c>
      <c r="S118" s="6" t="str">
        <f>IF(ISBLANK(B118), "", IFERROR(VLOOKUP(B118, category!A:C, 3, FALSE), ""))</f>
        <v>資訊服務</v>
      </c>
      <c r="T118" s="6"/>
      <c r="U118" s="6"/>
      <c r="V118" s="6"/>
      <c r="W118" s="6"/>
      <c r="X118" s="6"/>
      <c r="Y118" s="6"/>
      <c r="Z118" s="6"/>
      <c r="AA118" s="6"/>
      <c r="AB118" s="6"/>
      <c r="AC118" s="6"/>
      <c r="AD118" s="6"/>
      <c r="AE118" s="6"/>
      <c r="AF118" s="6"/>
      <c r="AG118" s="6"/>
      <c r="AH118" s="6"/>
      <c r="AI118" s="6"/>
      <c r="AJ118" s="6"/>
      <c r="AK118" s="6"/>
      <c r="AL118" s="6"/>
      <c r="AM118" s="6"/>
      <c r="AN118" s="6"/>
      <c r="AO118" s="6"/>
      <c r="AP118" s="6"/>
      <c r="AQ118" s="6"/>
      <c r="AR118" s="6"/>
      <c r="AS118" s="6"/>
      <c r="AT118" s="6"/>
      <c r="AU118" s="6"/>
      <c r="AV118" s="6"/>
    </row>
    <row r="119" outlineLevel="1">
      <c r="A119" s="6" t="str">
        <f>IF(ISBLANK(B119), "", VLOOKUP(B119, Database!A:E, 2, FALSE))</f>
        <v>立端</v>
      </c>
      <c r="B119" s="182" t="s">
        <v>3845</v>
      </c>
      <c r="C119" s="6" t="str">
        <f>IFERROR(__xludf.DUMMYFUNCTION("IF(ISBLANK(B119), """", IF(ISBLANK($C$103), """", IMPORTXML('公式表'!$A$2&amp;B119&amp;'公式表'!$A$3, '公式表'!$A$13)))"),"")</f>
        <v/>
      </c>
      <c r="D119" s="194">
        <v>82.8</v>
      </c>
      <c r="E119" s="7"/>
      <c r="F119" s="7">
        <f t="shared" si="38"/>
        <v>-1</v>
      </c>
      <c r="G119" s="198"/>
      <c r="H119" s="198">
        <f t="shared" si="39"/>
        <v>46101</v>
      </c>
      <c r="I119" s="3">
        <v>83.9</v>
      </c>
      <c r="J119" s="7">
        <f t="shared" si="40"/>
        <v>0.01328502415</v>
      </c>
      <c r="K119" s="3">
        <v>85.5</v>
      </c>
      <c r="L119" s="195">
        <f t="shared" si="41"/>
        <v>0.03260869565</v>
      </c>
      <c r="M119" s="3"/>
      <c r="N119" s="195" t="str">
        <f t="shared" si="42"/>
        <v/>
      </c>
      <c r="O119" s="3"/>
      <c r="P119" s="195" t="str">
        <f t="shared" si="43"/>
        <v/>
      </c>
      <c r="Q119" s="3"/>
      <c r="R119" s="195" t="str">
        <f t="shared" si="44"/>
        <v/>
      </c>
      <c r="S119" s="6" t="str">
        <f>IF(ISBLANK(B119), "", IFERROR(VLOOKUP(B119, category!A:C, 3, FALSE), ""))</f>
        <v>資訊服務</v>
      </c>
      <c r="T119" s="6"/>
      <c r="U119" s="6"/>
      <c r="V119" s="6"/>
      <c r="W119" s="6"/>
      <c r="X119" s="6"/>
      <c r="Y119" s="6"/>
      <c r="Z119" s="6"/>
      <c r="AA119" s="6"/>
      <c r="AB119" s="6"/>
      <c r="AC119" s="6"/>
      <c r="AD119" s="6"/>
      <c r="AE119" s="6"/>
      <c r="AF119" s="6"/>
      <c r="AG119" s="6"/>
      <c r="AH119" s="6"/>
      <c r="AI119" s="6"/>
      <c r="AJ119" s="6"/>
      <c r="AK119" s="6"/>
      <c r="AL119" s="6"/>
      <c r="AM119" s="6"/>
      <c r="AN119" s="6"/>
      <c r="AO119" s="6"/>
      <c r="AP119" s="6"/>
      <c r="AQ119" s="6"/>
      <c r="AR119" s="6"/>
      <c r="AS119" s="6"/>
      <c r="AT119" s="6"/>
      <c r="AU119" s="6"/>
      <c r="AV119" s="6"/>
    </row>
    <row r="120" outlineLevel="1">
      <c r="A120" s="223" t="str">
        <f>IF(ISBLANK(B120), "", VLOOKUP(B120, Database!A:E, 2, FALSE))</f>
        <v>陞泰</v>
      </c>
      <c r="B120" s="222" t="s">
        <v>3473</v>
      </c>
      <c r="C120" s="223" t="str">
        <f>IFERROR(__xludf.DUMMYFUNCTION("IF(ISBLANK(B120), """", IF(ISBLANK($C$103), """", IMPORTXML('公式表'!$A$2&amp;B120&amp;'公式表'!$A$3, '公式表'!$A$13)))"),"")</f>
        <v/>
      </c>
      <c r="D120" s="224">
        <v>29.6</v>
      </c>
      <c r="E120" s="225"/>
      <c r="F120" s="225">
        <f t="shared" si="38"/>
        <v>-1</v>
      </c>
      <c r="G120" s="249"/>
      <c r="H120" s="249">
        <f t="shared" si="39"/>
        <v>46101</v>
      </c>
      <c r="I120" s="226">
        <v>29.3</v>
      </c>
      <c r="J120" s="225">
        <f t="shared" si="40"/>
        <v>-0.01013513514</v>
      </c>
      <c r="K120" s="226">
        <v>28.9</v>
      </c>
      <c r="L120" s="228">
        <f t="shared" si="41"/>
        <v>-0.02364864865</v>
      </c>
      <c r="M120" s="226"/>
      <c r="N120" s="228" t="str">
        <f t="shared" si="42"/>
        <v/>
      </c>
      <c r="O120" s="226"/>
      <c r="P120" s="228" t="str">
        <f t="shared" si="43"/>
        <v/>
      </c>
      <c r="Q120" s="226"/>
      <c r="R120" s="228" t="str">
        <f t="shared" si="44"/>
        <v/>
      </c>
      <c r="S120" s="223" t="str">
        <f>IF(ISBLANK(B120), "", IFERROR(VLOOKUP(B120, category!A:C, 3, FALSE), ""))</f>
        <v>資訊服務/監控</v>
      </c>
      <c r="T120" s="223"/>
      <c r="U120" s="223"/>
      <c r="V120" s="223"/>
      <c r="W120" s="223"/>
      <c r="X120" s="223"/>
      <c r="Y120" s="223"/>
      <c r="Z120" s="223"/>
      <c r="AA120" s="223"/>
      <c r="AB120" s="223"/>
      <c r="AC120" s="223"/>
      <c r="AD120" s="223"/>
      <c r="AE120" s="223"/>
      <c r="AF120" s="223"/>
      <c r="AG120" s="223"/>
      <c r="AH120" s="223"/>
      <c r="AI120" s="223"/>
      <c r="AJ120" s="223"/>
      <c r="AK120" s="223"/>
      <c r="AL120" s="223"/>
      <c r="AM120" s="223"/>
      <c r="AN120" s="223"/>
      <c r="AO120" s="223"/>
      <c r="AP120" s="223"/>
      <c r="AQ120" s="223"/>
      <c r="AR120" s="223"/>
      <c r="AS120" s="223"/>
      <c r="AT120" s="223"/>
      <c r="AU120" s="223"/>
      <c r="AV120" s="223"/>
    </row>
    <row r="121">
      <c r="A121" s="6"/>
      <c r="B121" s="199"/>
      <c r="C121" s="194"/>
      <c r="D121" s="6"/>
      <c r="E121" s="7"/>
      <c r="F121" s="7"/>
      <c r="G121" s="198"/>
      <c r="H121" s="198"/>
      <c r="I121" s="181"/>
      <c r="J121" s="7"/>
      <c r="K121" s="181"/>
      <c r="L121" s="7"/>
      <c r="M121" s="181"/>
      <c r="N121" s="7"/>
      <c r="O121" s="181"/>
      <c r="P121" s="7"/>
      <c r="Q121" s="181"/>
      <c r="R121" s="6"/>
      <c r="S121" s="6"/>
      <c r="T121" s="6"/>
      <c r="U121" s="6"/>
      <c r="V121" s="6"/>
      <c r="W121" s="6"/>
      <c r="X121" s="6"/>
      <c r="Y121" s="6"/>
      <c r="Z121" s="6"/>
      <c r="AA121" s="6"/>
      <c r="AB121" s="6"/>
      <c r="AC121" s="6"/>
      <c r="AD121" s="6"/>
      <c r="AE121" s="6"/>
      <c r="AF121" s="6"/>
      <c r="AG121" s="6"/>
      <c r="AH121" s="6"/>
      <c r="AI121" s="6"/>
      <c r="AJ121" s="6"/>
      <c r="AK121" s="6"/>
      <c r="AL121" s="6"/>
      <c r="AM121" s="6"/>
      <c r="AN121" s="6"/>
      <c r="AO121" s="6"/>
      <c r="AP121" s="6"/>
      <c r="AQ121" s="6"/>
      <c r="AR121" s="6"/>
      <c r="AS121" s="6"/>
      <c r="AT121" s="6"/>
      <c r="AU121" s="6"/>
      <c r="AV121" s="6"/>
    </row>
    <row r="122">
      <c r="A122" s="204" t="s">
        <v>126</v>
      </c>
      <c r="B122" s="205" t="s">
        <v>4686</v>
      </c>
      <c r="C122" s="205"/>
      <c r="D122" s="206"/>
      <c r="E122" s="206"/>
      <c r="F122" s="206"/>
      <c r="G122" s="77"/>
      <c r="H122" s="207"/>
      <c r="I122" s="208">
        <f>$H$6+3</f>
        <v>46104</v>
      </c>
      <c r="J122" s="209">
        <f>SUM(J125:J133)</f>
        <v>-0.05043709651</v>
      </c>
      <c r="K122" s="208">
        <f>$H$6+4</f>
        <v>46105</v>
      </c>
      <c r="L122" s="209">
        <f>SUM(L125:L133)</f>
        <v>0.02697597836</v>
      </c>
      <c r="M122" s="208">
        <f>$H$6+5</f>
        <v>46106</v>
      </c>
      <c r="N122" s="209">
        <f>SUM(N125:N133)</f>
        <v>0</v>
      </c>
      <c r="O122" s="208">
        <f>$H$6+6</f>
        <v>46107</v>
      </c>
      <c r="P122" s="209">
        <f>SUM(P125:P133)</f>
        <v>0</v>
      </c>
      <c r="Q122" s="208">
        <f>$H$6+7</f>
        <v>46108</v>
      </c>
      <c r="R122" s="206">
        <f>SUM(R125:R133)</f>
        <v>0</v>
      </c>
      <c r="S122" s="210"/>
      <c r="T122" s="210"/>
      <c r="U122" s="210"/>
      <c r="V122" s="210"/>
      <c r="W122" s="210"/>
      <c r="X122" s="210"/>
      <c r="Y122" s="210"/>
      <c r="Z122" s="210"/>
      <c r="AA122" s="210"/>
      <c r="AB122" s="210"/>
      <c r="AC122" s="210"/>
      <c r="AD122" s="210"/>
      <c r="AE122" s="210"/>
      <c r="AF122" s="210"/>
      <c r="AG122" s="210"/>
      <c r="AH122" s="210"/>
      <c r="AI122" s="210"/>
      <c r="AJ122" s="210"/>
      <c r="AK122" s="210"/>
      <c r="AL122" s="210"/>
      <c r="AM122" s="210"/>
      <c r="AN122" s="210"/>
      <c r="AO122" s="210"/>
      <c r="AP122" s="210"/>
      <c r="AQ122" s="210"/>
      <c r="AR122" s="210"/>
      <c r="AS122" s="210"/>
      <c r="AT122" s="210"/>
      <c r="AU122" s="210"/>
      <c r="AV122" s="211"/>
    </row>
    <row r="123">
      <c r="A123" s="185"/>
      <c r="B123" s="186"/>
      <c r="C123" s="185"/>
      <c r="D123" s="185"/>
      <c r="E123" s="185"/>
      <c r="F123" s="41"/>
      <c r="G123" s="187"/>
      <c r="H123" s="185"/>
      <c r="I123" s="41" t="s">
        <v>4663</v>
      </c>
      <c r="J123" s="212">
        <f>AVERAGEA(J125:J133)</f>
        <v>-0.005604121834</v>
      </c>
      <c r="K123" s="41"/>
      <c r="L123" s="212">
        <f>AVERAGEA(L125:L133)</f>
        <v>0.002997330928</v>
      </c>
      <c r="M123" s="41"/>
      <c r="N123" s="212">
        <f>AVERAGEA(N125:N133)</f>
        <v>0</v>
      </c>
      <c r="O123" s="41"/>
      <c r="P123" s="212">
        <f>AVERAGEA(P125:P133)</f>
        <v>0</v>
      </c>
      <c r="Q123" s="41"/>
      <c r="R123" s="212">
        <f>AVERAGEA(R125:R133)</f>
        <v>0</v>
      </c>
      <c r="S123" s="186"/>
      <c r="T123" s="189"/>
      <c r="U123" s="189"/>
      <c r="V123" s="189"/>
      <c r="W123" s="189"/>
      <c r="X123" s="189"/>
      <c r="Y123" s="189"/>
      <c r="Z123" s="189"/>
      <c r="AA123" s="189"/>
      <c r="AB123" s="189"/>
      <c r="AC123" s="189"/>
      <c r="AD123" s="189"/>
      <c r="AE123" s="189"/>
      <c r="AF123" s="189"/>
      <c r="AG123" s="189"/>
      <c r="AH123" s="189"/>
      <c r="AI123" s="189"/>
      <c r="AJ123" s="189"/>
      <c r="AK123" s="189"/>
      <c r="AL123" s="189"/>
      <c r="AM123" s="189"/>
      <c r="AN123" s="189"/>
      <c r="AO123" s="189"/>
      <c r="AP123" s="189"/>
      <c r="AQ123" s="189"/>
      <c r="AR123" s="189"/>
      <c r="AS123" s="189"/>
      <c r="AT123" s="189"/>
      <c r="AU123" s="189"/>
      <c r="AV123" s="189"/>
    </row>
    <row r="124">
      <c r="A124" s="213" t="s">
        <v>4562</v>
      </c>
      <c r="B124" s="190" t="s">
        <v>4664</v>
      </c>
      <c r="C124" s="126" t="s">
        <v>4665</v>
      </c>
      <c r="D124" s="126" t="s">
        <v>4687</v>
      </c>
      <c r="E124" s="126" t="s">
        <v>4667</v>
      </c>
      <c r="F124" s="125" t="s">
        <v>4668</v>
      </c>
      <c r="G124" s="191" t="s">
        <v>4688</v>
      </c>
      <c r="H124" s="126" t="s">
        <v>4670</v>
      </c>
      <c r="I124" s="125" t="s">
        <v>4671</v>
      </c>
      <c r="J124" s="214" t="s">
        <v>4672</v>
      </c>
      <c r="K124" s="125" t="s">
        <v>4673</v>
      </c>
      <c r="L124" s="214" t="s">
        <v>4674</v>
      </c>
      <c r="M124" s="125" t="s">
        <v>4675</v>
      </c>
      <c r="N124" s="214" t="s">
        <v>4674</v>
      </c>
      <c r="O124" s="125" t="s">
        <v>4676</v>
      </c>
      <c r="P124" s="214" t="s">
        <v>4674</v>
      </c>
      <c r="Q124" s="125" t="s">
        <v>4677</v>
      </c>
      <c r="R124" s="126" t="s">
        <v>4674</v>
      </c>
      <c r="S124" s="190" t="s">
        <v>4678</v>
      </c>
      <c r="T124" s="192"/>
      <c r="U124" s="192"/>
      <c r="V124" s="192"/>
      <c r="W124" s="192"/>
      <c r="X124" s="192"/>
      <c r="Y124" s="192"/>
      <c r="Z124" s="192"/>
      <c r="AA124" s="192"/>
      <c r="AB124" s="192"/>
      <c r="AC124" s="192"/>
      <c r="AD124" s="192"/>
      <c r="AE124" s="192"/>
      <c r="AF124" s="192"/>
      <c r="AG124" s="192"/>
      <c r="AH124" s="192"/>
      <c r="AI124" s="192"/>
      <c r="AJ124" s="192"/>
      <c r="AK124" s="192"/>
      <c r="AL124" s="192"/>
      <c r="AM124" s="192"/>
      <c r="AN124" s="192"/>
      <c r="AO124" s="192"/>
      <c r="AP124" s="192"/>
      <c r="AQ124" s="192"/>
      <c r="AR124" s="192"/>
      <c r="AS124" s="192"/>
      <c r="AT124" s="192"/>
      <c r="AU124" s="192"/>
      <c r="AV124" s="215"/>
    </row>
    <row r="125" outlineLevel="1">
      <c r="A125" s="230" t="str">
        <f>IF(ISBLANK(B125), "", VLOOKUP(B125, Database!A:E, 2, FALSE))</f>
        <v>昇銳</v>
      </c>
      <c r="B125" s="219" t="s">
        <v>2837</v>
      </c>
      <c r="C125" s="230" t="str">
        <f>IFERROR(__xludf.DUMMYFUNCTION("IF(ISBLANK(B125), """", IF(ISBLANK($C$122), """", IMPORTXML('公式表'!$A$2&amp;B125&amp;'公式表'!$A$3, '公式表'!$A$13)))"),"")</f>
        <v/>
      </c>
      <c r="D125" s="231">
        <v>24.65</v>
      </c>
      <c r="E125" s="232"/>
      <c r="F125" s="232">
        <f t="shared" ref="F125:F133" si="45">IF(ISBLANK(B125), "", (C125/D125)-1)</f>
        <v>-1</v>
      </c>
      <c r="G125" s="238"/>
      <c r="H125" s="238">
        <f t="shared" ref="H125:H133" si="46">$H$6</f>
        <v>46101</v>
      </c>
      <c r="I125" s="235">
        <v>24.8</v>
      </c>
      <c r="J125" s="7">
        <f t="shared" ref="J125:J133" si="47">IF(ISBLANK(I125), "", (I125/$D125)-1)</f>
        <v>0.006085192698</v>
      </c>
      <c r="K125" s="235">
        <v>25.45</v>
      </c>
      <c r="L125" s="195">
        <f t="shared" ref="L125:L133" si="48">IF(ISBLANK(K125), "", (K125/$D125)-1)</f>
        <v>0.03245436105</v>
      </c>
      <c r="M125" s="235"/>
      <c r="N125" s="195" t="str">
        <f t="shared" ref="N125:N133" si="49">IF(ISBLANK(M125), "", (M125/$D125)-1)</f>
        <v/>
      </c>
      <c r="O125" s="235"/>
      <c r="P125" s="195" t="str">
        <f t="shared" ref="P125:P133" si="50">IF(ISBLANK(O125), "", (O125/$D125)-1)</f>
        <v/>
      </c>
      <c r="Q125" s="235"/>
      <c r="R125" s="195" t="str">
        <f t="shared" ref="R125:R133" si="51">IF(ISBLANK(Q125), "", (Q125/$D125)-1)</f>
        <v/>
      </c>
      <c r="S125" s="230" t="str">
        <f>IF(ISBLANK(B125), "", IFERROR(VLOOKUP(B125, category!A:C, 3, FALSE), ""))</f>
        <v>監控</v>
      </c>
      <c r="T125" s="230"/>
      <c r="U125" s="230"/>
      <c r="V125" s="230"/>
      <c r="W125" s="230"/>
      <c r="X125" s="230"/>
      <c r="Y125" s="230"/>
      <c r="Z125" s="230"/>
      <c r="AA125" s="230"/>
      <c r="AB125" s="230"/>
      <c r="AC125" s="230"/>
      <c r="AD125" s="230"/>
      <c r="AE125" s="230"/>
      <c r="AF125" s="230"/>
      <c r="AG125" s="230"/>
      <c r="AH125" s="230"/>
      <c r="AI125" s="230"/>
      <c r="AJ125" s="230"/>
      <c r="AK125" s="230"/>
      <c r="AL125" s="230"/>
      <c r="AM125" s="230"/>
      <c r="AN125" s="230"/>
      <c r="AO125" s="230"/>
      <c r="AP125" s="230"/>
      <c r="AQ125" s="230"/>
      <c r="AR125" s="230"/>
      <c r="AS125" s="230"/>
      <c r="AT125" s="230"/>
      <c r="AU125" s="230"/>
      <c r="AV125" s="230"/>
    </row>
    <row r="126" outlineLevel="1">
      <c r="A126" s="6" t="str">
        <f>IF(ISBLANK(B126), "", VLOOKUP(B126, Database!A:E, 2, FALSE))</f>
        <v>杭特</v>
      </c>
      <c r="B126" s="182" t="s">
        <v>4463</v>
      </c>
      <c r="C126" s="6" t="str">
        <f>IFERROR(__xludf.DUMMYFUNCTION("IF(ISBLANK(B126), """", IF(ISBLANK($C$122), """", IMPORTXML('公式表'!$A$2&amp;B126&amp;'公式表'!$A$3, '公式表'!$A$13)))"),"")</f>
        <v/>
      </c>
      <c r="D126" s="194">
        <v>36.9</v>
      </c>
      <c r="E126" s="7"/>
      <c r="F126" s="7">
        <f t="shared" si="45"/>
        <v>-1</v>
      </c>
      <c r="G126" s="3" t="s">
        <v>4679</v>
      </c>
      <c r="H126" s="198">
        <f t="shared" si="46"/>
        <v>46101</v>
      </c>
      <c r="I126" s="3">
        <v>36.0</v>
      </c>
      <c r="J126" s="7">
        <f t="shared" si="47"/>
        <v>-0.0243902439</v>
      </c>
      <c r="K126" s="3">
        <v>35.95</v>
      </c>
      <c r="L126" s="195">
        <f t="shared" si="48"/>
        <v>-0.02574525745</v>
      </c>
      <c r="M126" s="3"/>
      <c r="N126" s="195" t="str">
        <f t="shared" si="49"/>
        <v/>
      </c>
      <c r="O126" s="3"/>
      <c r="P126" s="195" t="str">
        <f t="shared" si="50"/>
        <v/>
      </c>
      <c r="Q126" s="3"/>
      <c r="R126" s="195" t="str">
        <f t="shared" si="51"/>
        <v/>
      </c>
      <c r="S126" s="6" t="str">
        <f>IF(ISBLANK(B126), "", IFERROR(VLOOKUP(B126, category!A:C, 3, FALSE), ""))</f>
        <v>監控</v>
      </c>
      <c r="T126" s="6"/>
      <c r="U126" s="6"/>
      <c r="V126" s="6"/>
      <c r="W126" s="6"/>
      <c r="X126" s="6"/>
      <c r="Y126" s="6"/>
      <c r="Z126" s="6"/>
      <c r="AA126" s="6"/>
      <c r="AB126" s="6"/>
      <c r="AC126" s="6"/>
      <c r="AD126" s="6"/>
      <c r="AE126" s="6"/>
      <c r="AF126" s="6"/>
      <c r="AG126" s="6"/>
      <c r="AH126" s="6"/>
      <c r="AI126" s="6"/>
      <c r="AJ126" s="6"/>
      <c r="AK126" s="6"/>
      <c r="AL126" s="6"/>
      <c r="AM126" s="6"/>
      <c r="AN126" s="6"/>
      <c r="AO126" s="6"/>
      <c r="AP126" s="6"/>
      <c r="AQ126" s="6"/>
      <c r="AR126" s="6"/>
      <c r="AS126" s="6"/>
      <c r="AT126" s="6"/>
      <c r="AU126" s="6"/>
      <c r="AV126" s="6"/>
    </row>
    <row r="127" outlineLevel="1">
      <c r="A127" s="6" t="str">
        <f>IF(ISBLANK(B127), "", VLOOKUP(B127, Database!A:E, 2, FALSE))</f>
        <v>奇偶</v>
      </c>
      <c r="B127" s="182" t="s">
        <v>4317</v>
      </c>
      <c r="C127" s="6" t="str">
        <f>IFERROR(__xludf.DUMMYFUNCTION("IF(ISBLANK(B127), """", IF(ISBLANK($C$122), """", IMPORTXML('公式表'!$A$2&amp;B127&amp;'公式表'!$A$3, '公式表'!$A$13)))"),"")</f>
        <v/>
      </c>
      <c r="D127" s="194">
        <v>52.4</v>
      </c>
      <c r="E127" s="7"/>
      <c r="F127" s="7">
        <f t="shared" si="45"/>
        <v>-1</v>
      </c>
      <c r="G127" s="198"/>
      <c r="H127" s="198">
        <f t="shared" si="46"/>
        <v>46101</v>
      </c>
      <c r="I127" s="3">
        <v>51.7</v>
      </c>
      <c r="J127" s="7">
        <f t="shared" si="47"/>
        <v>-0.01335877863</v>
      </c>
      <c r="K127" s="3">
        <v>52.5</v>
      </c>
      <c r="L127" s="195">
        <f t="shared" si="48"/>
        <v>0.001908396947</v>
      </c>
      <c r="M127" s="3"/>
      <c r="N127" s="195" t="str">
        <f t="shared" si="49"/>
        <v/>
      </c>
      <c r="O127" s="3"/>
      <c r="P127" s="195" t="str">
        <f t="shared" si="50"/>
        <v/>
      </c>
      <c r="Q127" s="3"/>
      <c r="R127" s="195" t="str">
        <f t="shared" si="51"/>
        <v/>
      </c>
      <c r="S127" s="6" t="str">
        <f>IF(ISBLANK(B127), "", IFERROR(VLOOKUP(B127, category!A:C, 3, FALSE), ""))</f>
        <v>監控</v>
      </c>
      <c r="T127" s="6"/>
      <c r="U127" s="6"/>
      <c r="V127" s="6"/>
      <c r="W127" s="6"/>
      <c r="X127" s="6"/>
      <c r="Y127" s="6"/>
      <c r="Z127" s="6"/>
      <c r="AA127" s="6"/>
      <c r="AB127" s="6"/>
      <c r="AC127" s="6"/>
      <c r="AD127" s="6"/>
      <c r="AE127" s="6"/>
      <c r="AF127" s="6"/>
      <c r="AG127" s="6"/>
      <c r="AH127" s="6"/>
      <c r="AI127" s="6"/>
      <c r="AJ127" s="6"/>
      <c r="AK127" s="6"/>
      <c r="AL127" s="6"/>
      <c r="AM127" s="6"/>
      <c r="AN127" s="6"/>
      <c r="AO127" s="6"/>
      <c r="AP127" s="6"/>
      <c r="AQ127" s="6"/>
      <c r="AR127" s="6"/>
      <c r="AS127" s="6"/>
      <c r="AT127" s="6"/>
      <c r="AU127" s="6"/>
      <c r="AV127" s="6"/>
    </row>
    <row r="128" outlineLevel="1">
      <c r="A128" s="6" t="str">
        <f>IF(ISBLANK(B128), "", VLOOKUP(B128, Database!A:E, 2, FALSE))</f>
        <v>哲固</v>
      </c>
      <c r="B128" s="182" t="s">
        <v>1306</v>
      </c>
      <c r="C128" s="6" t="str">
        <f>IFERROR(__xludf.DUMMYFUNCTION("IF(ISBLANK(B128), """", IF(ISBLANK($C$122), """", IMPORTXML('公式表'!$A$2&amp;B128&amp;'公式表'!$A$3, '公式表'!$A$13)))"),"")</f>
        <v/>
      </c>
      <c r="D128" s="194">
        <v>30.9</v>
      </c>
      <c r="E128" s="7"/>
      <c r="F128" s="7">
        <f t="shared" si="45"/>
        <v>-1</v>
      </c>
      <c r="G128" s="198"/>
      <c r="H128" s="198">
        <f t="shared" si="46"/>
        <v>46101</v>
      </c>
      <c r="I128" s="3">
        <v>31.05</v>
      </c>
      <c r="J128" s="7">
        <f t="shared" si="47"/>
        <v>0.004854368932</v>
      </c>
      <c r="K128" s="3">
        <v>31.4</v>
      </c>
      <c r="L128" s="195">
        <f t="shared" si="48"/>
        <v>0.01618122977</v>
      </c>
      <c r="M128" s="3"/>
      <c r="N128" s="195" t="str">
        <f t="shared" si="49"/>
        <v/>
      </c>
      <c r="O128" s="3"/>
      <c r="P128" s="195" t="str">
        <f t="shared" si="50"/>
        <v/>
      </c>
      <c r="Q128" s="3"/>
      <c r="R128" s="195" t="str">
        <f t="shared" si="51"/>
        <v/>
      </c>
      <c r="S128" s="6" t="str">
        <f>IF(ISBLANK(B128), "", IFERROR(VLOOKUP(B128, category!A:C, 3, FALSE), ""))</f>
        <v>監控</v>
      </c>
      <c r="T128" s="6"/>
      <c r="U128" s="6"/>
      <c r="V128" s="6"/>
      <c r="W128" s="6"/>
      <c r="X128" s="6"/>
      <c r="Y128" s="6"/>
      <c r="Z128" s="6"/>
      <c r="AA128" s="6"/>
      <c r="AB128" s="6"/>
      <c r="AC128" s="6"/>
      <c r="AD128" s="6"/>
      <c r="AE128" s="6"/>
      <c r="AF128" s="6"/>
      <c r="AG128" s="6"/>
      <c r="AH128" s="6"/>
      <c r="AI128" s="6"/>
      <c r="AJ128" s="6"/>
      <c r="AK128" s="6"/>
      <c r="AL128" s="6"/>
      <c r="AM128" s="6"/>
      <c r="AN128" s="6"/>
      <c r="AO128" s="6"/>
      <c r="AP128" s="6"/>
      <c r="AQ128" s="6"/>
      <c r="AR128" s="6"/>
      <c r="AS128" s="6"/>
      <c r="AT128" s="6"/>
      <c r="AU128" s="6"/>
      <c r="AV128" s="6"/>
    </row>
    <row r="129" outlineLevel="1">
      <c r="A129" s="6" t="str">
        <f>IF(ISBLANK(B129), "", VLOOKUP(B129, Database!A:E, 2, FALSE))</f>
        <v>天鉞電</v>
      </c>
      <c r="B129" s="182" t="s">
        <v>2455</v>
      </c>
      <c r="C129" s="6" t="str">
        <f>IFERROR(__xludf.DUMMYFUNCTION("IF(ISBLANK(B129), """", IF(ISBLANK($C$122), """", IMPORTXML('公式表'!$A$2&amp;B129&amp;'公式表'!$A$3, '公式表'!$A$13)))"),"")</f>
        <v/>
      </c>
      <c r="D129" s="194">
        <v>30.45</v>
      </c>
      <c r="E129" s="7"/>
      <c r="F129" s="7">
        <f t="shared" si="45"/>
        <v>-1</v>
      </c>
      <c r="G129" s="3" t="s">
        <v>4679</v>
      </c>
      <c r="H129" s="198">
        <f t="shared" si="46"/>
        <v>46101</v>
      </c>
      <c r="I129" s="3">
        <v>30.45</v>
      </c>
      <c r="J129" s="7">
        <f t="shared" si="47"/>
        <v>0</v>
      </c>
      <c r="K129" s="3">
        <v>30.15</v>
      </c>
      <c r="L129" s="195">
        <f t="shared" si="48"/>
        <v>-0.009852216749</v>
      </c>
      <c r="M129" s="3"/>
      <c r="N129" s="195" t="str">
        <f t="shared" si="49"/>
        <v/>
      </c>
      <c r="O129" s="3"/>
      <c r="P129" s="195" t="str">
        <f t="shared" si="50"/>
        <v/>
      </c>
      <c r="Q129" s="3"/>
      <c r="R129" s="195" t="str">
        <f t="shared" si="51"/>
        <v/>
      </c>
      <c r="S129" s="6" t="str">
        <f>IF(ISBLANK(B129), "", IFERROR(VLOOKUP(B129, category!A:C, 3, FALSE), ""))</f>
        <v>監控</v>
      </c>
      <c r="T129" s="6"/>
      <c r="U129" s="6"/>
      <c r="V129" s="6"/>
      <c r="W129" s="6"/>
      <c r="X129" s="6"/>
      <c r="Y129" s="6"/>
      <c r="Z129" s="6"/>
      <c r="AA129" s="6"/>
      <c r="AB129" s="6"/>
      <c r="AC129" s="6"/>
      <c r="AD129" s="6"/>
      <c r="AE129" s="6"/>
      <c r="AF129" s="6"/>
      <c r="AG129" s="6"/>
      <c r="AH129" s="6"/>
      <c r="AI129" s="6"/>
      <c r="AJ129" s="6"/>
      <c r="AK129" s="6"/>
      <c r="AL129" s="6"/>
      <c r="AM129" s="6"/>
      <c r="AN129" s="6"/>
      <c r="AO129" s="6"/>
      <c r="AP129" s="6"/>
      <c r="AQ129" s="6"/>
      <c r="AR129" s="6"/>
      <c r="AS129" s="6"/>
      <c r="AT129" s="6"/>
      <c r="AU129" s="6"/>
      <c r="AV129" s="6"/>
    </row>
    <row r="130" outlineLevel="1">
      <c r="A130" s="6" t="str">
        <f>IF(ISBLANK(B130), "", VLOOKUP(B130, Database!A:E, 2, FALSE))</f>
        <v>彩富</v>
      </c>
      <c r="B130" s="182" t="s">
        <v>3340</v>
      </c>
      <c r="C130" s="6" t="str">
        <f>IFERROR(__xludf.DUMMYFUNCTION("IF(ISBLANK(B130), """", IF(ISBLANK($C$122), """", IMPORTXML('公式表'!$A$2&amp;B130&amp;'公式表'!$A$3, '公式表'!$A$13)))"),"")</f>
        <v/>
      </c>
      <c r="D130" s="3">
        <v>41.05</v>
      </c>
      <c r="E130" s="7"/>
      <c r="F130" s="7">
        <f t="shared" si="45"/>
        <v>-1</v>
      </c>
      <c r="G130" s="198"/>
      <c r="H130" s="198">
        <f t="shared" si="46"/>
        <v>46101</v>
      </c>
      <c r="I130" s="3">
        <v>40.85</v>
      </c>
      <c r="J130" s="7">
        <f t="shared" si="47"/>
        <v>-0.004872107186</v>
      </c>
      <c r="K130" s="3">
        <v>41.1</v>
      </c>
      <c r="L130" s="195">
        <f t="shared" si="48"/>
        <v>0.001218026797</v>
      </c>
      <c r="M130" s="3"/>
      <c r="N130" s="195" t="str">
        <f t="shared" si="49"/>
        <v/>
      </c>
      <c r="O130" s="3"/>
      <c r="P130" s="195" t="str">
        <f t="shared" si="50"/>
        <v/>
      </c>
      <c r="Q130" s="3"/>
      <c r="R130" s="195" t="str">
        <f t="shared" si="51"/>
        <v/>
      </c>
      <c r="S130" s="6" t="str">
        <f>IF(ISBLANK(B130), "", IFERROR(VLOOKUP(B130, category!A:C, 3, FALSE), ""))</f>
        <v>監控</v>
      </c>
      <c r="T130" s="6"/>
      <c r="U130" s="6"/>
      <c r="V130" s="6"/>
      <c r="W130" s="6"/>
      <c r="X130" s="6"/>
      <c r="Y130" s="6"/>
      <c r="Z130" s="6"/>
      <c r="AA130" s="6"/>
      <c r="AB130" s="6"/>
      <c r="AC130" s="6"/>
      <c r="AD130" s="6"/>
      <c r="AE130" s="6"/>
      <c r="AF130" s="6"/>
      <c r="AG130" s="6"/>
      <c r="AH130" s="6"/>
      <c r="AI130" s="6"/>
      <c r="AJ130" s="6"/>
      <c r="AK130" s="6"/>
      <c r="AL130" s="6"/>
      <c r="AM130" s="6"/>
      <c r="AN130" s="6"/>
      <c r="AO130" s="6"/>
      <c r="AP130" s="6"/>
      <c r="AQ130" s="6"/>
      <c r="AR130" s="6"/>
      <c r="AS130" s="6"/>
      <c r="AT130" s="6"/>
      <c r="AU130" s="6"/>
      <c r="AV130" s="6"/>
    </row>
    <row r="131" outlineLevel="1">
      <c r="A131" s="6" t="str">
        <f>IF(ISBLANK(B131), "", VLOOKUP(B131, Database!A:E, 2, FALSE))</f>
        <v>瑞儀</v>
      </c>
      <c r="B131" s="182" t="s">
        <v>1705</v>
      </c>
      <c r="C131" s="6" t="str">
        <f>IFERROR(__xludf.DUMMYFUNCTION("IF(ISBLANK(B131), """", IF(ISBLANK($C$122), """", IMPORTXML('公式表'!$A$2&amp;B131&amp;'公式表'!$A$3, '公式表'!$A$13)))"),"")</f>
        <v/>
      </c>
      <c r="D131" s="3">
        <v>90.9</v>
      </c>
      <c r="E131" s="7"/>
      <c r="F131" s="7">
        <f t="shared" si="45"/>
        <v>-1</v>
      </c>
      <c r="G131" s="198"/>
      <c r="H131" s="198">
        <f t="shared" si="46"/>
        <v>46101</v>
      </c>
      <c r="I131" s="3">
        <v>91.3</v>
      </c>
      <c r="J131" s="7">
        <f t="shared" si="47"/>
        <v>0.004400440044</v>
      </c>
      <c r="K131" s="3">
        <v>90.6</v>
      </c>
      <c r="L131" s="195">
        <f t="shared" si="48"/>
        <v>-0.003300330033</v>
      </c>
      <c r="M131" s="3"/>
      <c r="N131" s="195" t="str">
        <f t="shared" si="49"/>
        <v/>
      </c>
      <c r="O131" s="3"/>
      <c r="P131" s="195" t="str">
        <f t="shared" si="50"/>
        <v/>
      </c>
      <c r="Q131" s="3"/>
      <c r="R131" s="195" t="str">
        <f t="shared" si="51"/>
        <v/>
      </c>
      <c r="S131" s="6" t="str">
        <f>IF(ISBLANK(B131), "", IFERROR(VLOOKUP(B131, category!A:C, 3, FALSE), ""))</f>
        <v>監控</v>
      </c>
      <c r="T131" s="6"/>
      <c r="U131" s="6"/>
      <c r="V131" s="6"/>
      <c r="W131" s="6"/>
      <c r="X131" s="6"/>
      <c r="Y131" s="6"/>
      <c r="Z131" s="6"/>
      <c r="AA131" s="6"/>
      <c r="AB131" s="6"/>
      <c r="AC131" s="6"/>
      <c r="AD131" s="6"/>
      <c r="AE131" s="6"/>
      <c r="AF131" s="6"/>
      <c r="AG131" s="6"/>
      <c r="AH131" s="6"/>
      <c r="AI131" s="6"/>
      <c r="AJ131" s="6"/>
      <c r="AK131" s="6"/>
      <c r="AL131" s="6"/>
      <c r="AM131" s="6"/>
      <c r="AN131" s="6"/>
      <c r="AO131" s="6"/>
      <c r="AP131" s="6"/>
      <c r="AQ131" s="6"/>
      <c r="AR131" s="6"/>
      <c r="AS131" s="6"/>
      <c r="AT131" s="6"/>
      <c r="AU131" s="6"/>
      <c r="AV131" s="6"/>
    </row>
    <row r="132" outlineLevel="1">
      <c r="A132" s="230" t="str">
        <f>IF(ISBLANK(B132), "", VLOOKUP(B132, Database!A:E, 2, FALSE))</f>
        <v>欣普羅</v>
      </c>
      <c r="B132" s="219" t="s">
        <v>1677</v>
      </c>
      <c r="C132" s="230" t="str">
        <f>IFERROR(__xludf.DUMMYFUNCTION("IF(ISBLANK(B132), """", IF(ISBLANK($C$122), """", IMPORTXML('公式表'!$A$2&amp;B132&amp;'公式表'!$A$3, '公式表'!$A$13)))"),"")</f>
        <v/>
      </c>
      <c r="D132" s="231">
        <v>38.4</v>
      </c>
      <c r="E132" s="232"/>
      <c r="F132" s="232">
        <f t="shared" si="45"/>
        <v>-1</v>
      </c>
      <c r="G132" s="238"/>
      <c r="H132" s="238">
        <f t="shared" si="46"/>
        <v>46101</v>
      </c>
      <c r="I132" s="235">
        <v>37.9</v>
      </c>
      <c r="J132" s="7">
        <f t="shared" si="47"/>
        <v>-0.01302083333</v>
      </c>
      <c r="K132" s="235">
        <v>39.85</v>
      </c>
      <c r="L132" s="195">
        <f t="shared" si="48"/>
        <v>0.03776041667</v>
      </c>
      <c r="M132" s="235"/>
      <c r="N132" s="195" t="str">
        <f t="shared" si="49"/>
        <v/>
      </c>
      <c r="O132" s="235"/>
      <c r="P132" s="195" t="str">
        <f t="shared" si="50"/>
        <v/>
      </c>
      <c r="Q132" s="235"/>
      <c r="R132" s="195" t="str">
        <f t="shared" si="51"/>
        <v/>
      </c>
      <c r="S132" s="230" t="str">
        <f>IF(ISBLANK(B132), "", IFERROR(VLOOKUP(B132, category!A:C, 3, FALSE), ""))</f>
        <v>監控</v>
      </c>
      <c r="T132" s="230"/>
      <c r="U132" s="230"/>
      <c r="V132" s="230"/>
      <c r="W132" s="230"/>
      <c r="X132" s="230"/>
      <c r="Y132" s="230"/>
      <c r="Z132" s="230"/>
      <c r="AA132" s="230"/>
      <c r="AB132" s="230"/>
      <c r="AC132" s="230"/>
      <c r="AD132" s="230"/>
      <c r="AE132" s="230"/>
      <c r="AF132" s="230"/>
      <c r="AG132" s="230"/>
      <c r="AH132" s="230"/>
      <c r="AI132" s="230"/>
      <c r="AJ132" s="230"/>
      <c r="AK132" s="230"/>
      <c r="AL132" s="230"/>
      <c r="AM132" s="230"/>
      <c r="AN132" s="230"/>
      <c r="AO132" s="230"/>
      <c r="AP132" s="230"/>
      <c r="AQ132" s="230"/>
      <c r="AR132" s="230"/>
      <c r="AS132" s="230"/>
      <c r="AT132" s="230"/>
      <c r="AU132" s="230"/>
      <c r="AV132" s="230"/>
    </row>
    <row r="133" outlineLevel="1">
      <c r="A133" s="223" t="str">
        <f>IF(ISBLANK(B133), "", VLOOKUP(B133, Database!A:E, 2, FALSE))</f>
        <v>陞泰</v>
      </c>
      <c r="B133" s="222" t="s">
        <v>3473</v>
      </c>
      <c r="C133" s="223" t="str">
        <f>IFERROR(__xludf.DUMMYFUNCTION("IF(ISBLANK(B133), """", IF(ISBLANK($C$122), """", IMPORTXML('公式表'!$A$2&amp;B133&amp;'公式表'!$A$3, '公式表'!$A$13)))"),"")</f>
        <v/>
      </c>
      <c r="D133" s="224">
        <v>29.6</v>
      </c>
      <c r="E133" s="225"/>
      <c r="F133" s="225">
        <f t="shared" si="45"/>
        <v>-1</v>
      </c>
      <c r="G133" s="249"/>
      <c r="H133" s="249">
        <f t="shared" si="46"/>
        <v>46101</v>
      </c>
      <c r="I133" s="226">
        <v>29.3</v>
      </c>
      <c r="J133" s="225">
        <f t="shared" si="47"/>
        <v>-0.01013513514</v>
      </c>
      <c r="K133" s="226">
        <v>28.9</v>
      </c>
      <c r="L133" s="228">
        <f t="shared" si="48"/>
        <v>-0.02364864865</v>
      </c>
      <c r="M133" s="226"/>
      <c r="N133" s="228" t="str">
        <f t="shared" si="49"/>
        <v/>
      </c>
      <c r="O133" s="226"/>
      <c r="P133" s="228" t="str">
        <f t="shared" si="50"/>
        <v/>
      </c>
      <c r="Q133" s="226"/>
      <c r="R133" s="228" t="str">
        <f t="shared" si="51"/>
        <v/>
      </c>
      <c r="S133" s="223" t="str">
        <f>IF(ISBLANK(B133), "", IFERROR(VLOOKUP(B133, category!A:C, 3, FALSE), ""))</f>
        <v>資訊服務/監控</v>
      </c>
      <c r="T133" s="223"/>
      <c r="U133" s="223"/>
      <c r="V133" s="223"/>
      <c r="W133" s="223"/>
      <c r="X133" s="223"/>
      <c r="Y133" s="223"/>
      <c r="Z133" s="223"/>
      <c r="AA133" s="223"/>
      <c r="AB133" s="223"/>
      <c r="AC133" s="223"/>
      <c r="AD133" s="223"/>
      <c r="AE133" s="223"/>
      <c r="AF133" s="223"/>
      <c r="AG133" s="223"/>
      <c r="AH133" s="223"/>
      <c r="AI133" s="223"/>
      <c r="AJ133" s="223"/>
      <c r="AK133" s="223"/>
      <c r="AL133" s="223"/>
      <c r="AM133" s="223"/>
      <c r="AN133" s="223"/>
      <c r="AO133" s="223"/>
      <c r="AP133" s="223"/>
      <c r="AQ133" s="223"/>
      <c r="AR133" s="223"/>
      <c r="AS133" s="223"/>
      <c r="AT133" s="223"/>
      <c r="AU133" s="223"/>
      <c r="AV133" s="223"/>
    </row>
    <row r="134">
      <c r="A134" s="6"/>
      <c r="B134" s="199"/>
      <c r="C134" s="194"/>
      <c r="D134" s="6"/>
      <c r="E134" s="7"/>
      <c r="F134" s="7"/>
      <c r="G134" s="198"/>
      <c r="H134" s="198"/>
      <c r="I134" s="181"/>
      <c r="J134" s="7"/>
      <c r="K134" s="181"/>
      <c r="L134" s="7"/>
      <c r="M134" s="181"/>
      <c r="N134" s="7"/>
      <c r="O134" s="181"/>
      <c r="P134" s="7"/>
      <c r="Q134" s="181"/>
      <c r="R134" s="6"/>
      <c r="S134" s="6"/>
      <c r="T134" s="6"/>
      <c r="U134" s="6"/>
      <c r="V134" s="6"/>
      <c r="W134" s="6"/>
      <c r="X134" s="6"/>
      <c r="Y134" s="6"/>
      <c r="Z134" s="6"/>
      <c r="AA134" s="6"/>
      <c r="AB134" s="6"/>
      <c r="AC134" s="6"/>
      <c r="AD134" s="6"/>
      <c r="AE134" s="6"/>
      <c r="AF134" s="6"/>
      <c r="AG134" s="6"/>
      <c r="AH134" s="6"/>
      <c r="AI134" s="6"/>
      <c r="AJ134" s="6"/>
      <c r="AK134" s="6"/>
      <c r="AL134" s="6"/>
      <c r="AM134" s="6"/>
      <c r="AN134" s="6"/>
      <c r="AO134" s="6"/>
      <c r="AP134" s="6"/>
      <c r="AQ134" s="6"/>
      <c r="AR134" s="6"/>
      <c r="AS134" s="6"/>
      <c r="AT134" s="6"/>
      <c r="AU134" s="6"/>
      <c r="AV134" s="6"/>
    </row>
    <row r="135">
      <c r="A135" s="204" t="s">
        <v>127</v>
      </c>
      <c r="B135" s="205" t="s">
        <v>4686</v>
      </c>
      <c r="C135" s="205"/>
      <c r="D135" s="206"/>
      <c r="E135" s="206"/>
      <c r="F135" s="206"/>
      <c r="G135" s="77"/>
      <c r="H135" s="207"/>
      <c r="I135" s="208">
        <f>$H$6+3</f>
        <v>46104</v>
      </c>
      <c r="J135" s="209">
        <f>SUM(J138:J157)</f>
        <v>-0.02965952414</v>
      </c>
      <c r="K135" s="208">
        <f>$H$6+4</f>
        <v>46105</v>
      </c>
      <c r="L135" s="209">
        <f>SUM(L138:L157)</f>
        <v>0.05877213746</v>
      </c>
      <c r="M135" s="208">
        <f>$H$6+5</f>
        <v>46106</v>
      </c>
      <c r="N135" s="209">
        <f>SUM(N138:N157)</f>
        <v>0</v>
      </c>
      <c r="O135" s="208">
        <f>$H$6+6</f>
        <v>46107</v>
      </c>
      <c r="P135" s="209">
        <f>SUM(P138:P157)</f>
        <v>0</v>
      </c>
      <c r="Q135" s="208">
        <f>$H$6+7</f>
        <v>46108</v>
      </c>
      <c r="R135" s="206">
        <f>SUM(R138:R157)</f>
        <v>0</v>
      </c>
      <c r="S135" s="210"/>
      <c r="T135" s="210"/>
      <c r="U135" s="210"/>
      <c r="V135" s="210"/>
      <c r="W135" s="210"/>
      <c r="X135" s="210"/>
      <c r="Y135" s="210"/>
      <c r="Z135" s="210"/>
      <c r="AA135" s="210"/>
      <c r="AB135" s="210"/>
      <c r="AC135" s="210"/>
      <c r="AD135" s="210"/>
      <c r="AE135" s="210"/>
      <c r="AF135" s="210"/>
      <c r="AG135" s="210"/>
      <c r="AH135" s="210"/>
      <c r="AI135" s="210"/>
      <c r="AJ135" s="210"/>
      <c r="AK135" s="210"/>
      <c r="AL135" s="210"/>
      <c r="AM135" s="210"/>
      <c r="AN135" s="210"/>
      <c r="AO135" s="210"/>
      <c r="AP135" s="210"/>
      <c r="AQ135" s="210"/>
      <c r="AR135" s="210"/>
      <c r="AS135" s="210"/>
      <c r="AT135" s="210"/>
      <c r="AU135" s="210"/>
      <c r="AV135" s="211"/>
    </row>
    <row r="136">
      <c r="A136" s="185"/>
      <c r="B136" s="186"/>
      <c r="C136" s="185"/>
      <c r="D136" s="185"/>
      <c r="E136" s="185"/>
      <c r="F136" s="41"/>
      <c r="G136" s="187"/>
      <c r="H136" s="185"/>
      <c r="I136" s="41" t="s">
        <v>4663</v>
      </c>
      <c r="J136" s="212">
        <f>AVERAGEA(J138:J157)</f>
        <v>-0.001482976207</v>
      </c>
      <c r="K136" s="41"/>
      <c r="L136" s="212">
        <f>AVERAGEA(L138:L157)</f>
        <v>0.002938606873</v>
      </c>
      <c r="M136" s="41"/>
      <c r="N136" s="212">
        <f>AVERAGEA(N138:N157)</f>
        <v>0</v>
      </c>
      <c r="O136" s="41"/>
      <c r="P136" s="212">
        <f>AVERAGEA(P138:P157)</f>
        <v>0</v>
      </c>
      <c r="Q136" s="41"/>
      <c r="R136" s="250">
        <f>AVERAGEA(R138:R157)</f>
        <v>0</v>
      </c>
      <c r="S136" s="186"/>
      <c r="T136" s="189"/>
      <c r="U136" s="189"/>
      <c r="V136" s="189"/>
      <c r="W136" s="189"/>
      <c r="X136" s="189"/>
      <c r="Y136" s="189"/>
      <c r="Z136" s="189"/>
      <c r="AA136" s="189"/>
      <c r="AB136" s="189"/>
      <c r="AC136" s="189"/>
      <c r="AD136" s="189"/>
      <c r="AE136" s="189"/>
      <c r="AF136" s="189"/>
      <c r="AG136" s="189"/>
      <c r="AH136" s="189"/>
      <c r="AI136" s="189"/>
      <c r="AJ136" s="189"/>
      <c r="AK136" s="189"/>
      <c r="AL136" s="189"/>
      <c r="AM136" s="189"/>
      <c r="AN136" s="189"/>
      <c r="AO136" s="189"/>
      <c r="AP136" s="189"/>
      <c r="AQ136" s="189"/>
      <c r="AR136" s="189"/>
      <c r="AS136" s="189"/>
      <c r="AT136" s="189"/>
      <c r="AU136" s="189"/>
      <c r="AV136" s="189"/>
    </row>
    <row r="137">
      <c r="A137" s="213" t="s">
        <v>4562</v>
      </c>
      <c r="B137" s="190" t="s">
        <v>4664</v>
      </c>
      <c r="C137" s="126" t="s">
        <v>4665</v>
      </c>
      <c r="D137" s="126" t="s">
        <v>4687</v>
      </c>
      <c r="E137" s="126" t="s">
        <v>4667</v>
      </c>
      <c r="F137" s="125" t="s">
        <v>4668</v>
      </c>
      <c r="G137" s="191" t="s">
        <v>4688</v>
      </c>
      <c r="H137" s="126" t="s">
        <v>4670</v>
      </c>
      <c r="I137" s="125" t="s">
        <v>4671</v>
      </c>
      <c r="J137" s="214" t="s">
        <v>4672</v>
      </c>
      <c r="K137" s="125" t="s">
        <v>4673</v>
      </c>
      <c r="L137" s="214" t="s">
        <v>4674</v>
      </c>
      <c r="M137" s="125" t="s">
        <v>4675</v>
      </c>
      <c r="N137" s="214" t="s">
        <v>4674</v>
      </c>
      <c r="O137" s="125" t="s">
        <v>4676</v>
      </c>
      <c r="P137" s="214" t="s">
        <v>4674</v>
      </c>
      <c r="Q137" s="125" t="s">
        <v>4677</v>
      </c>
      <c r="R137" s="126" t="s">
        <v>4674</v>
      </c>
      <c r="S137" s="190" t="s">
        <v>4678</v>
      </c>
      <c r="T137" s="192"/>
      <c r="U137" s="192"/>
      <c r="V137" s="192"/>
      <c r="W137" s="192"/>
      <c r="X137" s="192"/>
      <c r="Y137" s="192"/>
      <c r="Z137" s="192"/>
      <c r="AA137" s="192"/>
      <c r="AB137" s="192"/>
      <c r="AC137" s="192"/>
      <c r="AD137" s="192"/>
      <c r="AE137" s="192"/>
      <c r="AF137" s="192"/>
      <c r="AG137" s="192"/>
      <c r="AH137" s="192"/>
      <c r="AI137" s="192"/>
      <c r="AJ137" s="192"/>
      <c r="AK137" s="192"/>
      <c r="AL137" s="192"/>
      <c r="AM137" s="192"/>
      <c r="AN137" s="192"/>
      <c r="AO137" s="192"/>
      <c r="AP137" s="192"/>
      <c r="AQ137" s="192"/>
      <c r="AR137" s="192"/>
      <c r="AS137" s="192"/>
      <c r="AT137" s="192"/>
      <c r="AU137" s="192"/>
      <c r="AV137" s="215"/>
    </row>
    <row r="138" outlineLevel="1">
      <c r="A138" s="6" t="str">
        <f>IF(ISBLANK(B138), "", VLOOKUP(B138, Database!A:E, 2, FALSE))</f>
        <v>士電</v>
      </c>
      <c r="B138" s="182" t="s">
        <v>640</v>
      </c>
      <c r="C138" s="6" t="str">
        <f>IFERROR(__xludf.DUMMYFUNCTION("IF(ISBLANK(B138), """", IF(ISBLANK($C$135), """", IMPORTXML('公式表'!$A$2&amp;B138&amp;'公式表'!$A$3, '公式表'!$A$13)))"),"")</f>
        <v/>
      </c>
      <c r="D138" s="194">
        <v>197.5</v>
      </c>
      <c r="E138" s="7"/>
      <c r="F138" s="7">
        <f t="shared" ref="F138:F157" si="52">IF(ISBLANK(B138), "", (C138/D138)-1)</f>
        <v>-1</v>
      </c>
      <c r="G138" s="3" t="s">
        <v>4679</v>
      </c>
      <c r="H138" s="198">
        <f t="shared" ref="H138:H157" si="53">$H$6</f>
        <v>46101</v>
      </c>
      <c r="I138" s="3">
        <v>194.5</v>
      </c>
      <c r="J138" s="7">
        <f t="shared" ref="J138:J157" si="54">IF(ISBLANK(I138), "", (I138/$D138)-1)</f>
        <v>-0.01518987342</v>
      </c>
      <c r="K138" s="3">
        <v>198.0</v>
      </c>
      <c r="L138" s="195">
        <f t="shared" ref="L138:L157" si="55">IF(ISBLANK(K138), "", (K138/$D138)-1)</f>
        <v>0.00253164557</v>
      </c>
      <c r="M138" s="3"/>
      <c r="N138" s="195" t="str">
        <f t="shared" ref="N138:N157" si="56">IF(ISBLANK(M138), "", (M138/$D138)-1)</f>
        <v/>
      </c>
      <c r="O138" s="3"/>
      <c r="P138" s="195" t="str">
        <f t="shared" ref="P138:P157" si="57">IF(ISBLANK(O138), "", (O138/$D138)-1)</f>
        <v/>
      </c>
      <c r="Q138" s="3"/>
      <c r="R138" s="195" t="str">
        <f t="shared" ref="R138:R157" si="58">IF(ISBLANK(Q138), "", (Q138/$D138)-1)</f>
        <v/>
      </c>
      <c r="S138" s="6" t="str">
        <f>IF(ISBLANK(B138), "", IFERROR(VLOOKUP(B138, category!A:C, 3, FALSE), ""))</f>
        <v>機器人</v>
      </c>
      <c r="T138" s="6"/>
      <c r="U138" s="6"/>
      <c r="V138" s="6"/>
      <c r="W138" s="6"/>
      <c r="X138" s="6"/>
      <c r="Y138" s="6"/>
      <c r="Z138" s="6"/>
      <c r="AA138" s="6"/>
      <c r="AB138" s="6"/>
      <c r="AC138" s="6"/>
      <c r="AD138" s="6"/>
      <c r="AE138" s="6"/>
      <c r="AF138" s="6"/>
      <c r="AG138" s="6"/>
      <c r="AH138" s="6"/>
      <c r="AI138" s="6"/>
      <c r="AJ138" s="6"/>
      <c r="AK138" s="6"/>
      <c r="AL138" s="6"/>
      <c r="AM138" s="6"/>
      <c r="AN138" s="6"/>
      <c r="AO138" s="6"/>
      <c r="AP138" s="6"/>
      <c r="AQ138" s="6"/>
      <c r="AR138" s="6"/>
      <c r="AS138" s="6"/>
      <c r="AT138" s="6"/>
      <c r="AU138" s="6"/>
      <c r="AV138" s="6"/>
    </row>
    <row r="139" outlineLevel="1">
      <c r="A139" s="6" t="str">
        <f>IF(ISBLANK(B139), "", VLOOKUP(B139, Database!A:E, 2, FALSE))</f>
        <v>東元</v>
      </c>
      <c r="B139" s="182" t="s">
        <v>1697</v>
      </c>
      <c r="C139" s="6" t="str">
        <f>IFERROR(__xludf.DUMMYFUNCTION("IF(ISBLANK(B139), """", IF(ISBLANK($C$135), """", IMPORTXML('公式表'!$A$2&amp;B139&amp;'公式表'!$A$3, '公式表'!$A$13)))"),"")</f>
        <v/>
      </c>
      <c r="D139" s="194">
        <v>62.9</v>
      </c>
      <c r="E139" s="7"/>
      <c r="F139" s="7">
        <f t="shared" si="52"/>
        <v>-1</v>
      </c>
      <c r="G139" s="3" t="s">
        <v>4679</v>
      </c>
      <c r="H139" s="198">
        <f t="shared" si="53"/>
        <v>46101</v>
      </c>
      <c r="I139" s="3">
        <v>61.8</v>
      </c>
      <c r="J139" s="7">
        <f t="shared" si="54"/>
        <v>-0.01748807631</v>
      </c>
      <c r="K139" s="3">
        <v>63.7</v>
      </c>
      <c r="L139" s="195">
        <f t="shared" si="55"/>
        <v>0.01271860095</v>
      </c>
      <c r="M139" s="3"/>
      <c r="N139" s="195" t="str">
        <f t="shared" si="56"/>
        <v/>
      </c>
      <c r="O139" s="3"/>
      <c r="P139" s="195" t="str">
        <f t="shared" si="57"/>
        <v/>
      </c>
      <c r="Q139" s="3"/>
      <c r="R139" s="195" t="str">
        <f t="shared" si="58"/>
        <v/>
      </c>
      <c r="S139" s="6" t="str">
        <f>IF(ISBLANK(B139), "", IFERROR(VLOOKUP(B139, category!A:C, 3, FALSE), ""))</f>
        <v>機器人</v>
      </c>
      <c r="T139" s="6"/>
      <c r="U139" s="6"/>
      <c r="V139" s="6"/>
      <c r="W139" s="6"/>
      <c r="X139" s="6"/>
      <c r="Y139" s="6"/>
      <c r="Z139" s="6"/>
      <c r="AA139" s="6"/>
      <c r="AB139" s="6"/>
      <c r="AC139" s="6"/>
      <c r="AD139" s="6"/>
      <c r="AE139" s="6"/>
      <c r="AF139" s="6"/>
      <c r="AG139" s="6"/>
      <c r="AH139" s="6"/>
      <c r="AI139" s="6"/>
      <c r="AJ139" s="6"/>
      <c r="AK139" s="6"/>
      <c r="AL139" s="6"/>
      <c r="AM139" s="6"/>
      <c r="AN139" s="6"/>
      <c r="AO139" s="6"/>
      <c r="AP139" s="6"/>
      <c r="AQ139" s="6"/>
      <c r="AR139" s="6"/>
      <c r="AS139" s="6"/>
      <c r="AT139" s="6"/>
      <c r="AU139" s="6"/>
      <c r="AV139" s="6"/>
    </row>
    <row r="140" outlineLevel="1">
      <c r="A140" s="6" t="str">
        <f>IF(ISBLANK(B140), "", VLOOKUP(B140, Database!A:E, 2, FALSE))</f>
        <v>濱川</v>
      </c>
      <c r="B140" s="182" t="s">
        <v>2207</v>
      </c>
      <c r="C140" s="6" t="str">
        <f>IFERROR(__xludf.DUMMYFUNCTION("IF(ISBLANK(B140), """", IF(ISBLANK($C$135), """", IMPORTXML('公式表'!$A$2&amp;B140&amp;'公式表'!$A$3, '公式表'!$A$13)))"),"")</f>
        <v/>
      </c>
      <c r="D140" s="3">
        <v>52.5</v>
      </c>
      <c r="E140" s="7"/>
      <c r="F140" s="7">
        <f t="shared" si="52"/>
        <v>-1</v>
      </c>
      <c r="G140" s="198"/>
      <c r="H140" s="198">
        <f t="shared" si="53"/>
        <v>46101</v>
      </c>
      <c r="I140" s="3">
        <v>52.3</v>
      </c>
      <c r="J140" s="7">
        <f t="shared" si="54"/>
        <v>-0.00380952381</v>
      </c>
      <c r="K140" s="3">
        <v>54.4</v>
      </c>
      <c r="L140" s="195">
        <f t="shared" si="55"/>
        <v>0.03619047619</v>
      </c>
      <c r="M140" s="3"/>
      <c r="N140" s="195" t="str">
        <f t="shared" si="56"/>
        <v/>
      </c>
      <c r="O140" s="3"/>
      <c r="P140" s="195" t="str">
        <f t="shared" si="57"/>
        <v/>
      </c>
      <c r="Q140" s="3"/>
      <c r="R140" s="195" t="str">
        <f t="shared" si="58"/>
        <v/>
      </c>
      <c r="S140" s="6" t="str">
        <f>IF(ISBLANK(B140), "", IFERROR(VLOOKUP(B140, category!A:C, 3, FALSE), ""))</f>
        <v>機器人</v>
      </c>
      <c r="T140" s="6"/>
      <c r="U140" s="6"/>
      <c r="V140" s="6"/>
      <c r="W140" s="6"/>
      <c r="X140" s="6"/>
      <c r="Y140" s="6"/>
      <c r="Z140" s="6"/>
      <c r="AA140" s="6"/>
      <c r="AB140" s="6"/>
      <c r="AC140" s="6"/>
      <c r="AD140" s="6"/>
      <c r="AE140" s="6"/>
      <c r="AF140" s="6"/>
      <c r="AG140" s="6"/>
      <c r="AH140" s="6"/>
      <c r="AI140" s="6"/>
      <c r="AJ140" s="6"/>
      <c r="AK140" s="6"/>
      <c r="AL140" s="6"/>
      <c r="AM140" s="6"/>
      <c r="AN140" s="6"/>
      <c r="AO140" s="6"/>
      <c r="AP140" s="6"/>
      <c r="AQ140" s="6"/>
      <c r="AR140" s="6"/>
      <c r="AS140" s="6"/>
      <c r="AT140" s="6"/>
      <c r="AU140" s="6"/>
      <c r="AV140" s="6"/>
    </row>
    <row r="141" outlineLevel="1">
      <c r="A141" s="6" t="str">
        <f>IF(ISBLANK(B141), "", VLOOKUP(B141, Database!A:E, 2, FALSE))</f>
        <v>直得</v>
      </c>
      <c r="B141" s="182" t="s">
        <v>4068</v>
      </c>
      <c r="C141" s="6" t="str">
        <f>IFERROR(__xludf.DUMMYFUNCTION("IF(ISBLANK(B141), """", IF(ISBLANK($C$135), """", IMPORTXML('公式表'!$A$2&amp;B141&amp;'公式表'!$A$3, '公式表'!$A$13)))"),"")</f>
        <v/>
      </c>
      <c r="D141" s="194">
        <v>117.5</v>
      </c>
      <c r="E141" s="7"/>
      <c r="F141" s="7">
        <f t="shared" si="52"/>
        <v>-1</v>
      </c>
      <c r="G141" s="3" t="s">
        <v>4679</v>
      </c>
      <c r="H141" s="198">
        <f t="shared" si="53"/>
        <v>46101</v>
      </c>
      <c r="I141" s="3">
        <v>115.5</v>
      </c>
      <c r="J141" s="7">
        <f t="shared" si="54"/>
        <v>-0.0170212766</v>
      </c>
      <c r="K141" s="3">
        <v>114.0</v>
      </c>
      <c r="L141" s="195">
        <f t="shared" si="55"/>
        <v>-0.02978723404</v>
      </c>
      <c r="M141" s="3"/>
      <c r="N141" s="195" t="str">
        <f t="shared" si="56"/>
        <v/>
      </c>
      <c r="O141" s="3"/>
      <c r="P141" s="195" t="str">
        <f t="shared" si="57"/>
        <v/>
      </c>
      <c r="Q141" s="3"/>
      <c r="R141" s="195" t="str">
        <f t="shared" si="58"/>
        <v/>
      </c>
      <c r="S141" s="6" t="str">
        <f>IF(ISBLANK(B141), "", IFERROR(VLOOKUP(B141, category!A:C, 3, FALSE), ""))</f>
        <v>機器人</v>
      </c>
      <c r="T141" s="6"/>
      <c r="U141" s="6"/>
      <c r="V141" s="6"/>
      <c r="W141" s="6"/>
      <c r="X141" s="6"/>
      <c r="Y141" s="6"/>
      <c r="Z141" s="6"/>
      <c r="AA141" s="6"/>
      <c r="AB141" s="6"/>
      <c r="AC141" s="6"/>
      <c r="AD141" s="6"/>
      <c r="AE141" s="6"/>
      <c r="AF141" s="6"/>
      <c r="AG141" s="6"/>
      <c r="AH141" s="6"/>
      <c r="AI141" s="6"/>
      <c r="AJ141" s="6"/>
      <c r="AK141" s="6"/>
      <c r="AL141" s="6"/>
      <c r="AM141" s="6"/>
      <c r="AN141" s="6"/>
      <c r="AO141" s="6"/>
      <c r="AP141" s="6"/>
      <c r="AQ141" s="6"/>
      <c r="AR141" s="6"/>
      <c r="AS141" s="6"/>
      <c r="AT141" s="6"/>
      <c r="AU141" s="6"/>
      <c r="AV141" s="6"/>
    </row>
    <row r="142" outlineLevel="1">
      <c r="A142" s="6" t="str">
        <f>IF(ISBLANK(B142), "", VLOOKUP(B142, Database!A:E, 2, FALSE))</f>
        <v>台達電</v>
      </c>
      <c r="B142" s="182" t="s">
        <v>3924</v>
      </c>
      <c r="C142" s="6" t="str">
        <f>IFERROR(__xludf.DUMMYFUNCTION("IF(ISBLANK(B142), """", IF(ISBLANK($C$135), """", IMPORTXML('公式表'!$A$2&amp;B142&amp;'公式表'!$A$3, '公式表'!$A$13)))"),"")</f>
        <v/>
      </c>
      <c r="D142" s="194">
        <v>1840.0</v>
      </c>
      <c r="E142" s="7"/>
      <c r="F142" s="7">
        <f t="shared" si="52"/>
        <v>-1</v>
      </c>
      <c r="G142" s="3" t="s">
        <v>4679</v>
      </c>
      <c r="H142" s="198">
        <f t="shared" si="53"/>
        <v>46101</v>
      </c>
      <c r="I142" s="3">
        <v>1900.0</v>
      </c>
      <c r="J142" s="7">
        <f t="shared" si="54"/>
        <v>0.03260869565</v>
      </c>
      <c r="K142" s="3">
        <v>2015.0</v>
      </c>
      <c r="L142" s="195">
        <f t="shared" si="55"/>
        <v>0.09510869565</v>
      </c>
      <c r="M142" s="3"/>
      <c r="N142" s="195" t="str">
        <f t="shared" si="56"/>
        <v/>
      </c>
      <c r="O142" s="3"/>
      <c r="P142" s="195" t="str">
        <f t="shared" si="57"/>
        <v/>
      </c>
      <c r="Q142" s="3"/>
      <c r="R142" s="195" t="str">
        <f t="shared" si="58"/>
        <v/>
      </c>
      <c r="S142" s="6" t="str">
        <f>IF(ISBLANK(B142), "", IFERROR(VLOOKUP(B142, category!A:C, 3, FALSE), ""))</f>
        <v>BBU/機器人</v>
      </c>
      <c r="T142" s="6"/>
      <c r="U142" s="6"/>
      <c r="V142" s="6"/>
      <c r="W142" s="6"/>
      <c r="X142" s="6"/>
      <c r="Y142" s="6"/>
      <c r="Z142" s="6"/>
      <c r="AA142" s="6"/>
      <c r="AB142" s="6"/>
      <c r="AC142" s="6"/>
      <c r="AD142" s="6"/>
      <c r="AE142" s="6"/>
      <c r="AF142" s="6"/>
      <c r="AG142" s="6"/>
      <c r="AH142" s="6"/>
      <c r="AI142" s="6"/>
      <c r="AJ142" s="6"/>
      <c r="AK142" s="6"/>
      <c r="AL142" s="6"/>
      <c r="AM142" s="6"/>
      <c r="AN142" s="6"/>
      <c r="AO142" s="6"/>
      <c r="AP142" s="6"/>
      <c r="AQ142" s="6"/>
      <c r="AR142" s="6"/>
      <c r="AS142" s="6"/>
      <c r="AT142" s="6"/>
      <c r="AU142" s="6"/>
      <c r="AV142" s="6"/>
    </row>
    <row r="143" outlineLevel="1">
      <c r="A143" s="6" t="str">
        <f>IF(ISBLANK(B143), "", VLOOKUP(B143, Database!A:E, 2, FALSE))</f>
        <v>鴻海</v>
      </c>
      <c r="B143" s="182" t="s">
        <v>2679</v>
      </c>
      <c r="C143" s="6" t="str">
        <f>IFERROR(__xludf.DUMMYFUNCTION("IF(ISBLANK(B143), """", IF(ISBLANK($C$135), """", IMPORTXML('公式表'!$A$2&amp;B143&amp;'公式表'!$A$3, '公式表'!$A$13)))"),"")</f>
        <v/>
      </c>
      <c r="D143" s="3">
        <v>206.0</v>
      </c>
      <c r="E143" s="7"/>
      <c r="F143" s="7">
        <f t="shared" si="52"/>
        <v>-1</v>
      </c>
      <c r="G143" s="198"/>
      <c r="H143" s="198">
        <f t="shared" si="53"/>
        <v>46101</v>
      </c>
      <c r="I143" s="3">
        <v>207.5</v>
      </c>
      <c r="J143" s="7">
        <f t="shared" si="54"/>
        <v>0.007281553398</v>
      </c>
      <c r="K143" s="3">
        <v>211.0</v>
      </c>
      <c r="L143" s="195">
        <f t="shared" si="55"/>
        <v>0.02427184466</v>
      </c>
      <c r="M143" s="3"/>
      <c r="N143" s="195" t="str">
        <f t="shared" si="56"/>
        <v/>
      </c>
      <c r="O143" s="3"/>
      <c r="P143" s="195" t="str">
        <f t="shared" si="57"/>
        <v/>
      </c>
      <c r="Q143" s="3"/>
      <c r="R143" s="195" t="str">
        <f t="shared" si="58"/>
        <v/>
      </c>
      <c r="S143" s="6" t="str">
        <f>IF(ISBLANK(B143), "", IFERROR(VLOOKUP(B143, category!A:C, 3, FALSE), ""))</f>
        <v>機器人</v>
      </c>
      <c r="T143" s="6"/>
      <c r="U143" s="6"/>
      <c r="V143" s="6"/>
      <c r="W143" s="6"/>
      <c r="X143" s="6"/>
      <c r="Y143" s="6"/>
      <c r="Z143" s="6"/>
      <c r="AA143" s="6"/>
      <c r="AB143" s="6"/>
      <c r="AC143" s="6"/>
      <c r="AD143" s="6"/>
      <c r="AE143" s="6"/>
      <c r="AF143" s="6"/>
      <c r="AG143" s="6"/>
      <c r="AH143" s="6"/>
      <c r="AI143" s="6"/>
      <c r="AJ143" s="6"/>
      <c r="AK143" s="6"/>
      <c r="AL143" s="6"/>
      <c r="AM143" s="6"/>
      <c r="AN143" s="6"/>
      <c r="AO143" s="6"/>
      <c r="AP143" s="6"/>
      <c r="AQ143" s="6"/>
      <c r="AR143" s="6"/>
      <c r="AS143" s="6"/>
      <c r="AT143" s="6"/>
      <c r="AU143" s="6"/>
      <c r="AV143" s="6"/>
    </row>
    <row r="144" outlineLevel="1">
      <c r="A144" s="6" t="str">
        <f>IF(ISBLANK(B144), "", VLOOKUP(B144, Database!A:E, 2, FALSE))</f>
        <v>所羅門</v>
      </c>
      <c r="B144" s="182" t="s">
        <v>1322</v>
      </c>
      <c r="C144" s="6" t="str">
        <f>IFERROR(__xludf.DUMMYFUNCTION("IF(ISBLANK(B144), """", IF(ISBLANK($C$135), """", IMPORTXML('公式表'!$A$2&amp;B144&amp;'公式表'!$A$3, '公式表'!$A$13)))"),"")</f>
        <v/>
      </c>
      <c r="D144" s="194">
        <v>115.0</v>
      </c>
      <c r="E144" s="7"/>
      <c r="F144" s="7">
        <f t="shared" si="52"/>
        <v>-1</v>
      </c>
      <c r="G144" s="3" t="s">
        <v>4679</v>
      </c>
      <c r="H144" s="198">
        <f t="shared" si="53"/>
        <v>46101</v>
      </c>
      <c r="I144" s="3">
        <v>116.5</v>
      </c>
      <c r="J144" s="7">
        <f t="shared" si="54"/>
        <v>0.01304347826</v>
      </c>
      <c r="K144" s="3">
        <v>116.0</v>
      </c>
      <c r="L144" s="195">
        <f t="shared" si="55"/>
        <v>0.008695652174</v>
      </c>
      <c r="M144" s="3"/>
      <c r="N144" s="195" t="str">
        <f t="shared" si="56"/>
        <v/>
      </c>
      <c r="O144" s="3"/>
      <c r="P144" s="195" t="str">
        <f t="shared" si="57"/>
        <v/>
      </c>
      <c r="Q144" s="3"/>
      <c r="R144" s="195" t="str">
        <f t="shared" si="58"/>
        <v/>
      </c>
      <c r="S144" s="6" t="str">
        <f>IF(ISBLANK(B144), "", IFERROR(VLOOKUP(B144, category!A:C, 3, FALSE), ""))</f>
        <v>機器人</v>
      </c>
      <c r="T144" s="6"/>
      <c r="U144" s="6"/>
      <c r="V144" s="6"/>
      <c r="W144" s="6"/>
      <c r="X144" s="6"/>
      <c r="Y144" s="6"/>
      <c r="Z144" s="6"/>
      <c r="AA144" s="6"/>
      <c r="AB144" s="6"/>
      <c r="AC144" s="6"/>
      <c r="AD144" s="6"/>
      <c r="AE144" s="6"/>
      <c r="AF144" s="6"/>
      <c r="AG144" s="6"/>
      <c r="AH144" s="6"/>
      <c r="AI144" s="6"/>
      <c r="AJ144" s="6"/>
      <c r="AK144" s="6"/>
      <c r="AL144" s="6"/>
      <c r="AM144" s="6"/>
      <c r="AN144" s="6"/>
      <c r="AO144" s="6"/>
      <c r="AP144" s="6"/>
      <c r="AQ144" s="6"/>
      <c r="AR144" s="6"/>
      <c r="AS144" s="6"/>
      <c r="AT144" s="6"/>
      <c r="AU144" s="6"/>
      <c r="AV144" s="6"/>
    </row>
    <row r="145" outlineLevel="1">
      <c r="A145" s="6" t="str">
        <f>IF(ISBLANK(B145), "", VLOOKUP(B145, Database!A:E, 2, FALSE))</f>
        <v>致茂</v>
      </c>
      <c r="B145" s="182" t="s">
        <v>1253</v>
      </c>
      <c r="C145" s="6" t="str">
        <f>IFERROR(__xludf.DUMMYFUNCTION("IF(ISBLANK(B145), """", IF(ISBLANK($C$135), """", IMPORTXML('公式表'!$A$2&amp;B145&amp;'公式表'!$A$3, '公式表'!$A$13)))"),"")</f>
        <v/>
      </c>
      <c r="D145" s="194">
        <v>2255.0</v>
      </c>
      <c r="E145" s="7"/>
      <c r="F145" s="7">
        <f t="shared" si="52"/>
        <v>-1</v>
      </c>
      <c r="G145" s="198"/>
      <c r="H145" s="198">
        <f t="shared" si="53"/>
        <v>46101</v>
      </c>
      <c r="I145" s="3">
        <v>2050.0</v>
      </c>
      <c r="J145" s="7">
        <f t="shared" si="54"/>
        <v>-0.09090909091</v>
      </c>
      <c r="K145" s="3">
        <v>2025.0</v>
      </c>
      <c r="L145" s="195">
        <f t="shared" si="55"/>
        <v>-0.1019955654</v>
      </c>
      <c r="M145" s="3"/>
      <c r="N145" s="195" t="str">
        <f t="shared" si="56"/>
        <v/>
      </c>
      <c r="O145" s="3"/>
      <c r="P145" s="195" t="str">
        <f t="shared" si="57"/>
        <v/>
      </c>
      <c r="Q145" s="3"/>
      <c r="R145" s="195" t="str">
        <f t="shared" si="58"/>
        <v/>
      </c>
      <c r="S145" s="6" t="str">
        <f>IF(ISBLANK(B145), "", IFERROR(VLOOKUP(B145, category!A:C, 3, FALSE), ""))</f>
        <v>機器人/廠務</v>
      </c>
      <c r="T145" s="6"/>
      <c r="U145" s="6"/>
      <c r="V145" s="6"/>
      <c r="W145" s="6"/>
      <c r="X145" s="6"/>
      <c r="Y145" s="6"/>
      <c r="Z145" s="6"/>
      <c r="AA145" s="6"/>
      <c r="AB145" s="6"/>
      <c r="AC145" s="6"/>
      <c r="AD145" s="6"/>
      <c r="AE145" s="6"/>
      <c r="AF145" s="6"/>
      <c r="AG145" s="6"/>
      <c r="AH145" s="6"/>
      <c r="AI145" s="6"/>
      <c r="AJ145" s="6"/>
      <c r="AK145" s="6"/>
      <c r="AL145" s="6"/>
      <c r="AM145" s="6"/>
      <c r="AN145" s="6"/>
      <c r="AO145" s="6"/>
      <c r="AP145" s="6"/>
      <c r="AQ145" s="6"/>
      <c r="AR145" s="6"/>
      <c r="AS145" s="6"/>
      <c r="AT145" s="6"/>
      <c r="AU145" s="6"/>
      <c r="AV145" s="6"/>
    </row>
    <row r="146" outlineLevel="1">
      <c r="A146" s="6" t="str">
        <f>IF(ISBLANK(B146), "", VLOOKUP(B146, Database!A:E, 2, FALSE))</f>
        <v>昆盈</v>
      </c>
      <c r="B146" s="182" t="s">
        <v>3586</v>
      </c>
      <c r="C146" s="6" t="str">
        <f>IFERROR(__xludf.DUMMYFUNCTION("IF(ISBLANK(B146), """", IF(ISBLANK($C$135), """", IMPORTXML('公式表'!$A$2&amp;B146&amp;'公式表'!$A$3, '公式表'!$A$13)))"),"")</f>
        <v/>
      </c>
      <c r="D146" s="194">
        <v>34.9</v>
      </c>
      <c r="E146" s="7"/>
      <c r="F146" s="7">
        <f t="shared" si="52"/>
        <v>-1</v>
      </c>
      <c r="G146" s="3" t="s">
        <v>4679</v>
      </c>
      <c r="H146" s="198">
        <f t="shared" si="53"/>
        <v>46101</v>
      </c>
      <c r="I146" s="3">
        <v>35.15</v>
      </c>
      <c r="J146" s="7">
        <f t="shared" si="54"/>
        <v>0.007163323782</v>
      </c>
      <c r="K146" s="3">
        <v>35.9</v>
      </c>
      <c r="L146" s="195">
        <f t="shared" si="55"/>
        <v>0.02865329513</v>
      </c>
      <c r="M146" s="3"/>
      <c r="N146" s="195" t="str">
        <f t="shared" si="56"/>
        <v/>
      </c>
      <c r="O146" s="3"/>
      <c r="P146" s="195" t="str">
        <f t="shared" si="57"/>
        <v/>
      </c>
      <c r="Q146" s="3"/>
      <c r="R146" s="195" t="str">
        <f t="shared" si="58"/>
        <v/>
      </c>
      <c r="S146" s="6" t="str">
        <f>IF(ISBLANK(B146), "", IFERROR(VLOOKUP(B146, category!A:C, 3, FALSE), ""))</f>
        <v>機器人</v>
      </c>
      <c r="T146" s="6"/>
      <c r="U146" s="6"/>
      <c r="V146" s="6"/>
      <c r="W146" s="6"/>
      <c r="X146" s="6"/>
      <c r="Y146" s="6"/>
      <c r="Z146" s="6"/>
      <c r="AA146" s="6"/>
      <c r="AB146" s="6"/>
      <c r="AC146" s="6"/>
      <c r="AD146" s="6"/>
      <c r="AE146" s="6"/>
      <c r="AF146" s="6"/>
      <c r="AG146" s="6"/>
      <c r="AH146" s="6"/>
      <c r="AI146" s="6"/>
      <c r="AJ146" s="6"/>
      <c r="AK146" s="6"/>
      <c r="AL146" s="6"/>
      <c r="AM146" s="6"/>
      <c r="AN146" s="6"/>
      <c r="AO146" s="6"/>
      <c r="AP146" s="6"/>
      <c r="AQ146" s="6"/>
      <c r="AR146" s="6"/>
      <c r="AS146" s="6"/>
      <c r="AT146" s="6"/>
      <c r="AU146" s="6"/>
      <c r="AV146" s="6"/>
    </row>
    <row r="147" outlineLevel="1">
      <c r="A147" s="6" t="str">
        <f>IF(ISBLANK(B147), "", VLOOKUP(B147, Database!A:E, 2, FALSE))</f>
        <v>佳能</v>
      </c>
      <c r="B147" s="182" t="s">
        <v>2448</v>
      </c>
      <c r="C147" s="6" t="str">
        <f>IFERROR(__xludf.DUMMYFUNCTION("IF(ISBLANK(B147), """", IF(ISBLANK($C$135), """", IMPORTXML('公式表'!$A$2&amp;B147&amp;'公式表'!$A$3, '公式表'!$A$13)))"),"")</f>
        <v/>
      </c>
      <c r="D147" s="194">
        <v>72.3</v>
      </c>
      <c r="E147" s="7"/>
      <c r="F147" s="7">
        <f t="shared" si="52"/>
        <v>-1</v>
      </c>
      <c r="G147" s="198"/>
      <c r="H147" s="198">
        <f t="shared" si="53"/>
        <v>46101</v>
      </c>
      <c r="I147" s="3">
        <v>72.3</v>
      </c>
      <c r="J147" s="7">
        <f t="shared" si="54"/>
        <v>0</v>
      </c>
      <c r="K147" s="3">
        <v>74.9</v>
      </c>
      <c r="L147" s="195">
        <f t="shared" si="55"/>
        <v>0.03596127248</v>
      </c>
      <c r="M147" s="3"/>
      <c r="N147" s="195" t="str">
        <f t="shared" si="56"/>
        <v/>
      </c>
      <c r="O147" s="3"/>
      <c r="P147" s="195" t="str">
        <f t="shared" si="57"/>
        <v/>
      </c>
      <c r="Q147" s="3"/>
      <c r="R147" s="195" t="str">
        <f t="shared" si="58"/>
        <v/>
      </c>
      <c r="S147" s="6" t="str">
        <f>IF(ISBLANK(B147), "", IFERROR(VLOOKUP(B147, category!A:C, 3, FALSE), ""))</f>
        <v>機器人</v>
      </c>
      <c r="T147" s="6"/>
      <c r="U147" s="6"/>
      <c r="V147" s="6"/>
      <c r="W147" s="6"/>
      <c r="X147" s="6"/>
      <c r="Y147" s="6"/>
      <c r="Z147" s="6"/>
      <c r="AA147" s="6"/>
      <c r="AB147" s="6"/>
      <c r="AC147" s="6"/>
      <c r="AD147" s="6"/>
      <c r="AE147" s="6"/>
      <c r="AF147" s="6"/>
      <c r="AG147" s="6"/>
      <c r="AH147" s="6"/>
      <c r="AI147" s="6"/>
      <c r="AJ147" s="6"/>
      <c r="AK147" s="6"/>
      <c r="AL147" s="6"/>
      <c r="AM147" s="6"/>
      <c r="AN147" s="6"/>
      <c r="AO147" s="6"/>
      <c r="AP147" s="6"/>
      <c r="AQ147" s="6"/>
      <c r="AR147" s="6"/>
      <c r="AS147" s="6"/>
      <c r="AT147" s="6"/>
      <c r="AU147" s="6"/>
      <c r="AV147" s="6"/>
    </row>
    <row r="148" outlineLevel="1">
      <c r="A148" s="6" t="str">
        <f>IF(ISBLANK(B148), "", VLOOKUP(B148, Database!A:E, 2, FALSE))</f>
        <v>亞光</v>
      </c>
      <c r="B148" s="182" t="s">
        <v>2632</v>
      </c>
      <c r="C148" s="6" t="str">
        <f>IFERROR(__xludf.DUMMYFUNCTION("IF(ISBLANK(B148), """", IF(ISBLANK($C$135), """", IMPORTXML('公式表'!$A$2&amp;B148&amp;'公式表'!$A$3, '公式表'!$A$13)))"),"")</f>
        <v/>
      </c>
      <c r="D148" s="3">
        <v>129.0</v>
      </c>
      <c r="E148" s="7"/>
      <c r="F148" s="7">
        <f t="shared" si="52"/>
        <v>-1</v>
      </c>
      <c r="G148" s="198"/>
      <c r="H148" s="198">
        <f t="shared" si="53"/>
        <v>46101</v>
      </c>
      <c r="I148" s="3">
        <v>130.0</v>
      </c>
      <c r="J148" s="7">
        <f t="shared" si="54"/>
        <v>0.007751937984</v>
      </c>
      <c r="K148" s="3">
        <v>130.5</v>
      </c>
      <c r="L148" s="195">
        <f t="shared" si="55"/>
        <v>0.01162790698</v>
      </c>
      <c r="M148" s="3"/>
      <c r="N148" s="195" t="str">
        <f t="shared" si="56"/>
        <v/>
      </c>
      <c r="O148" s="3"/>
      <c r="P148" s="195" t="str">
        <f t="shared" si="57"/>
        <v/>
      </c>
      <c r="Q148" s="3"/>
      <c r="R148" s="195" t="str">
        <f t="shared" si="58"/>
        <v/>
      </c>
      <c r="S148" s="6" t="str">
        <f>IF(ISBLANK(B148), "", IFERROR(VLOOKUP(B148, category!A:C, 3, FALSE), ""))</f>
        <v>機器人</v>
      </c>
      <c r="T148" s="6"/>
      <c r="U148" s="6"/>
      <c r="V148" s="6"/>
      <c r="W148" s="6"/>
      <c r="X148" s="6"/>
      <c r="Y148" s="6"/>
      <c r="Z148" s="6"/>
      <c r="AA148" s="6"/>
      <c r="AB148" s="6"/>
      <c r="AC148" s="6"/>
      <c r="AD148" s="6"/>
      <c r="AE148" s="6"/>
      <c r="AF148" s="6"/>
      <c r="AG148" s="6"/>
      <c r="AH148" s="6"/>
      <c r="AI148" s="6"/>
      <c r="AJ148" s="6"/>
      <c r="AK148" s="6"/>
      <c r="AL148" s="6"/>
      <c r="AM148" s="6"/>
      <c r="AN148" s="6"/>
      <c r="AO148" s="6"/>
      <c r="AP148" s="6"/>
      <c r="AQ148" s="6"/>
      <c r="AR148" s="6"/>
      <c r="AS148" s="6"/>
      <c r="AT148" s="6"/>
      <c r="AU148" s="6"/>
      <c r="AV148" s="6"/>
    </row>
    <row r="149" outlineLevel="1">
      <c r="A149" s="6" t="str">
        <f>IF(ISBLANK(B149), "", VLOOKUP(B149, Database!A:E, 2, FALSE))</f>
        <v>彬台</v>
      </c>
      <c r="B149" s="182" t="s">
        <v>4269</v>
      </c>
      <c r="C149" s="6" t="str">
        <f>IFERROR(__xludf.DUMMYFUNCTION("IF(ISBLANK(B149), """", IF(ISBLANK($C$135), """", IMPORTXML('公式表'!$A$2&amp;B149&amp;'公式表'!$A$3, '公式表'!$A$13)))"),"")</f>
        <v/>
      </c>
      <c r="D149" s="194">
        <v>37.3</v>
      </c>
      <c r="E149" s="7"/>
      <c r="F149" s="7">
        <f t="shared" si="52"/>
        <v>-1</v>
      </c>
      <c r="G149" s="198"/>
      <c r="H149" s="198">
        <f t="shared" si="53"/>
        <v>46101</v>
      </c>
      <c r="I149" s="3">
        <v>37.8</v>
      </c>
      <c r="J149" s="7">
        <f t="shared" si="54"/>
        <v>0.01340482574</v>
      </c>
      <c r="K149" s="3">
        <v>37.05</v>
      </c>
      <c r="L149" s="195">
        <f t="shared" si="55"/>
        <v>-0.006702412869</v>
      </c>
      <c r="M149" s="3"/>
      <c r="N149" s="195" t="str">
        <f t="shared" si="56"/>
        <v/>
      </c>
      <c r="O149" s="3"/>
      <c r="P149" s="195" t="str">
        <f t="shared" si="57"/>
        <v/>
      </c>
      <c r="Q149" s="3"/>
      <c r="R149" s="195" t="str">
        <f t="shared" si="58"/>
        <v/>
      </c>
      <c r="S149" s="6" t="str">
        <f>IF(ISBLANK(B149), "", IFERROR(VLOOKUP(B149, category!A:C, 3, FALSE), ""))</f>
        <v>機器人</v>
      </c>
      <c r="T149" s="6"/>
      <c r="U149" s="6"/>
      <c r="V149" s="6"/>
      <c r="W149" s="6"/>
      <c r="X149" s="6"/>
      <c r="Y149" s="6"/>
      <c r="Z149" s="6"/>
      <c r="AA149" s="6"/>
      <c r="AB149" s="6"/>
      <c r="AC149" s="6"/>
      <c r="AD149" s="6"/>
      <c r="AE149" s="6"/>
      <c r="AF149" s="6"/>
      <c r="AG149" s="6"/>
      <c r="AH149" s="6"/>
      <c r="AI149" s="6"/>
      <c r="AJ149" s="6"/>
      <c r="AK149" s="6"/>
      <c r="AL149" s="6"/>
      <c r="AM149" s="6"/>
      <c r="AN149" s="6"/>
      <c r="AO149" s="6"/>
      <c r="AP149" s="6"/>
      <c r="AQ149" s="6"/>
      <c r="AR149" s="6"/>
      <c r="AS149" s="6"/>
      <c r="AT149" s="6"/>
      <c r="AU149" s="6"/>
      <c r="AV149" s="6"/>
    </row>
    <row r="150" outlineLevel="1">
      <c r="A150" s="6" t="str">
        <f>IF(ISBLANK(B150), "", VLOOKUP(B150, Database!A:E, 2, FALSE))</f>
        <v>高鋒</v>
      </c>
      <c r="B150" s="182" t="s">
        <v>1320</v>
      </c>
      <c r="C150" s="6" t="str">
        <f>IFERROR(__xludf.DUMMYFUNCTION("IF(ISBLANK(B150), """", IF(ISBLANK($C$135), """", IMPORTXML('公式表'!$A$2&amp;B150&amp;'公式表'!$A$3, '公式表'!$A$13)))"),"")</f>
        <v/>
      </c>
      <c r="D150" s="3">
        <v>47.05</v>
      </c>
      <c r="E150" s="7"/>
      <c r="F150" s="7">
        <f t="shared" si="52"/>
        <v>-1</v>
      </c>
      <c r="G150" s="3" t="s">
        <v>4679</v>
      </c>
      <c r="H150" s="198">
        <f t="shared" si="53"/>
        <v>46101</v>
      </c>
      <c r="I150" s="3">
        <v>47.2</v>
      </c>
      <c r="J150" s="7">
        <f t="shared" si="54"/>
        <v>0.003188097768</v>
      </c>
      <c r="K150" s="3">
        <v>46.05</v>
      </c>
      <c r="L150" s="195">
        <f t="shared" si="55"/>
        <v>-0.02125398512</v>
      </c>
      <c r="M150" s="3"/>
      <c r="N150" s="195" t="str">
        <f t="shared" si="56"/>
        <v/>
      </c>
      <c r="O150" s="3"/>
      <c r="P150" s="195" t="str">
        <f t="shared" si="57"/>
        <v/>
      </c>
      <c r="Q150" s="3"/>
      <c r="R150" s="195" t="str">
        <f t="shared" si="58"/>
        <v/>
      </c>
      <c r="S150" s="6" t="str">
        <f>IF(ISBLANK(B150), "", IFERROR(VLOOKUP(B150, category!A:C, 3, FALSE), ""))</f>
        <v>機器人</v>
      </c>
      <c r="T150" s="6"/>
      <c r="U150" s="6"/>
      <c r="V150" s="6"/>
      <c r="W150" s="6"/>
      <c r="X150" s="6"/>
      <c r="Y150" s="6"/>
      <c r="Z150" s="6"/>
      <c r="AA150" s="6"/>
      <c r="AB150" s="6"/>
      <c r="AC150" s="6"/>
      <c r="AD150" s="6"/>
      <c r="AE150" s="6"/>
      <c r="AF150" s="6"/>
      <c r="AG150" s="6"/>
      <c r="AH150" s="6"/>
      <c r="AI150" s="6"/>
      <c r="AJ150" s="6"/>
      <c r="AK150" s="6"/>
      <c r="AL150" s="6"/>
      <c r="AM150" s="6"/>
      <c r="AN150" s="6"/>
      <c r="AO150" s="6"/>
      <c r="AP150" s="6"/>
      <c r="AQ150" s="6"/>
      <c r="AR150" s="6"/>
      <c r="AS150" s="6"/>
      <c r="AT150" s="6"/>
      <c r="AU150" s="6"/>
      <c r="AV150" s="6"/>
    </row>
    <row r="151" outlineLevel="1">
      <c r="A151" s="6" t="str">
        <f>IF(ISBLANK(B151), "", VLOOKUP(B151, Database!A:E, 2, FALSE))</f>
        <v>東台</v>
      </c>
      <c r="B151" s="182" t="s">
        <v>1467</v>
      </c>
      <c r="C151" s="6" t="str">
        <f>IFERROR(__xludf.DUMMYFUNCTION("IF(ISBLANK(B151), """", IF(ISBLANK($C$135), """", IMPORTXML('公式表'!$A$2&amp;B151&amp;'公式表'!$A$3, '公式表'!$A$13)))"),"")</f>
        <v/>
      </c>
      <c r="D151" s="3">
        <v>34.4</v>
      </c>
      <c r="E151" s="7"/>
      <c r="F151" s="7">
        <f t="shared" si="52"/>
        <v>-1</v>
      </c>
      <c r="G151" s="198"/>
      <c r="H151" s="198">
        <f t="shared" si="53"/>
        <v>46101</v>
      </c>
      <c r="I151" s="3">
        <v>35.1</v>
      </c>
      <c r="J151" s="7">
        <f t="shared" si="54"/>
        <v>0.02034883721</v>
      </c>
      <c r="K151" s="3">
        <v>34.25</v>
      </c>
      <c r="L151" s="195">
        <f t="shared" si="55"/>
        <v>-0.004360465116</v>
      </c>
      <c r="M151" s="3"/>
      <c r="N151" s="195" t="str">
        <f t="shared" si="56"/>
        <v/>
      </c>
      <c r="O151" s="3"/>
      <c r="P151" s="195" t="str">
        <f t="shared" si="57"/>
        <v/>
      </c>
      <c r="Q151" s="3"/>
      <c r="R151" s="195" t="str">
        <f t="shared" si="58"/>
        <v/>
      </c>
      <c r="S151" s="6" t="str">
        <f>IF(ISBLANK(B151), "", IFERROR(VLOOKUP(B151, category!A:C, 3, FALSE), ""))</f>
        <v>機器人/雷射鑽頭</v>
      </c>
      <c r="T151" s="6"/>
      <c r="U151" s="6"/>
      <c r="V151" s="6"/>
      <c r="W151" s="6"/>
      <c r="X151" s="6"/>
      <c r="Y151" s="6"/>
      <c r="Z151" s="6"/>
      <c r="AA151" s="6"/>
      <c r="AB151" s="6"/>
      <c r="AC151" s="6"/>
      <c r="AD151" s="6"/>
      <c r="AE151" s="6"/>
      <c r="AF151" s="6"/>
      <c r="AG151" s="6"/>
      <c r="AH151" s="6"/>
      <c r="AI151" s="6"/>
      <c r="AJ151" s="6"/>
      <c r="AK151" s="6"/>
      <c r="AL151" s="6"/>
      <c r="AM151" s="6"/>
      <c r="AN151" s="6"/>
      <c r="AO151" s="6"/>
      <c r="AP151" s="6"/>
      <c r="AQ151" s="6"/>
      <c r="AR151" s="6"/>
      <c r="AS151" s="6"/>
      <c r="AT151" s="6"/>
      <c r="AU151" s="6"/>
      <c r="AV151" s="6"/>
    </row>
    <row r="152" outlineLevel="1">
      <c r="A152" s="6" t="str">
        <f>IF(ISBLANK(B152), "", VLOOKUP(B152, Database!A:E, 2, FALSE))</f>
        <v>全球傳動</v>
      </c>
      <c r="B152" s="182" t="s">
        <v>682</v>
      </c>
      <c r="C152" s="6" t="str">
        <f>IFERROR(__xludf.DUMMYFUNCTION("IF(ISBLANK(B152), """", IF(ISBLANK($C$135), """", IMPORTXML('公式表'!$A$2&amp;B152&amp;'公式表'!$A$3, '公式表'!$A$13)))"),"")</f>
        <v/>
      </c>
      <c r="D152" s="3">
        <v>57.9</v>
      </c>
      <c r="E152" s="7"/>
      <c r="F152" s="7">
        <f t="shared" si="52"/>
        <v>-1</v>
      </c>
      <c r="G152" s="3" t="s">
        <v>4679</v>
      </c>
      <c r="H152" s="198">
        <f t="shared" si="53"/>
        <v>46101</v>
      </c>
      <c r="I152" s="3">
        <v>58.8</v>
      </c>
      <c r="J152" s="7">
        <f t="shared" si="54"/>
        <v>0.01554404145</v>
      </c>
      <c r="K152" s="3">
        <v>59.1</v>
      </c>
      <c r="L152" s="195">
        <f t="shared" si="55"/>
        <v>0.0207253886</v>
      </c>
      <c r="M152" s="3"/>
      <c r="N152" s="195" t="str">
        <f t="shared" si="56"/>
        <v/>
      </c>
      <c r="O152" s="3"/>
      <c r="P152" s="195" t="str">
        <f t="shared" si="57"/>
        <v/>
      </c>
      <c r="Q152" s="3"/>
      <c r="R152" s="195" t="str">
        <f t="shared" si="58"/>
        <v/>
      </c>
      <c r="S152" s="6" t="str">
        <f>IF(ISBLANK(B152), "", IFERROR(VLOOKUP(B152, category!A:C, 3, FALSE), ""))</f>
        <v>機器人</v>
      </c>
      <c r="T152" s="6"/>
      <c r="U152" s="6"/>
      <c r="V152" s="6"/>
      <c r="W152" s="6"/>
      <c r="X152" s="6"/>
      <c r="Y152" s="6"/>
      <c r="Z152" s="6"/>
      <c r="AA152" s="6"/>
      <c r="AB152" s="6"/>
      <c r="AC152" s="6"/>
      <c r="AD152" s="6"/>
      <c r="AE152" s="6"/>
      <c r="AF152" s="6"/>
      <c r="AG152" s="6"/>
      <c r="AH152" s="6"/>
      <c r="AI152" s="6"/>
      <c r="AJ152" s="6"/>
      <c r="AK152" s="6"/>
      <c r="AL152" s="6"/>
      <c r="AM152" s="6"/>
      <c r="AN152" s="6"/>
      <c r="AO152" s="6"/>
      <c r="AP152" s="6"/>
      <c r="AQ152" s="6"/>
      <c r="AR152" s="6"/>
      <c r="AS152" s="6"/>
      <c r="AT152" s="6"/>
      <c r="AU152" s="6"/>
      <c r="AV152" s="6"/>
    </row>
    <row r="153" outlineLevel="1">
      <c r="A153" s="6" t="str">
        <f>IF(ISBLANK(B153), "", VLOOKUP(B153, Database!A:E, 2, FALSE))</f>
        <v>穎漢</v>
      </c>
      <c r="B153" s="182" t="s">
        <v>1790</v>
      </c>
      <c r="C153" s="6" t="str">
        <f>IFERROR(__xludf.DUMMYFUNCTION("IF(ISBLANK(B153), """", IF(ISBLANK($C$135), """", IMPORTXML('公式表'!$A$2&amp;B153&amp;'公式表'!$A$3, '公式表'!$A$13)))"),"")</f>
        <v/>
      </c>
      <c r="D153" s="194">
        <v>35.5</v>
      </c>
      <c r="E153" s="7"/>
      <c r="F153" s="7">
        <f t="shared" si="52"/>
        <v>-1</v>
      </c>
      <c r="G153" s="198"/>
      <c r="H153" s="198">
        <f t="shared" si="53"/>
        <v>46101</v>
      </c>
      <c r="I153" s="3">
        <v>35.6</v>
      </c>
      <c r="J153" s="7">
        <f t="shared" si="54"/>
        <v>0.002816901408</v>
      </c>
      <c r="K153" s="3">
        <v>34.6</v>
      </c>
      <c r="L153" s="195">
        <f t="shared" si="55"/>
        <v>-0.02535211268</v>
      </c>
      <c r="M153" s="3"/>
      <c r="N153" s="195" t="str">
        <f t="shared" si="56"/>
        <v/>
      </c>
      <c r="O153" s="3"/>
      <c r="P153" s="195" t="str">
        <f t="shared" si="57"/>
        <v/>
      </c>
      <c r="Q153" s="3"/>
      <c r="R153" s="195" t="str">
        <f t="shared" si="58"/>
        <v/>
      </c>
      <c r="S153" s="6" t="str">
        <f>IF(ISBLANK(B153), "", IFERROR(VLOOKUP(B153, category!A:C, 3, FALSE), ""))</f>
        <v>機器人</v>
      </c>
      <c r="T153" s="6"/>
      <c r="U153" s="6"/>
      <c r="V153" s="6"/>
      <c r="W153" s="6"/>
      <c r="X153" s="6"/>
      <c r="Y153" s="6"/>
      <c r="Z153" s="6"/>
      <c r="AA153" s="6"/>
      <c r="AB153" s="6"/>
      <c r="AC153" s="6"/>
      <c r="AD153" s="6"/>
      <c r="AE153" s="6"/>
      <c r="AF153" s="6"/>
      <c r="AG153" s="6"/>
      <c r="AH153" s="6"/>
      <c r="AI153" s="6"/>
      <c r="AJ153" s="6"/>
      <c r="AK153" s="6"/>
      <c r="AL153" s="6"/>
      <c r="AM153" s="6"/>
      <c r="AN153" s="6"/>
      <c r="AO153" s="6"/>
      <c r="AP153" s="6"/>
      <c r="AQ153" s="6"/>
      <c r="AR153" s="6"/>
      <c r="AS153" s="6"/>
      <c r="AT153" s="6"/>
      <c r="AU153" s="6"/>
      <c r="AV153" s="6"/>
    </row>
    <row r="154" outlineLevel="1">
      <c r="A154" s="6" t="str">
        <f>IF(ISBLANK(B154), "", VLOOKUP(B154, Database!A:E, 2, FALSE))</f>
        <v>廣明</v>
      </c>
      <c r="B154" s="182" t="s">
        <v>1560</v>
      </c>
      <c r="C154" s="6" t="str">
        <f>IFERROR(__xludf.DUMMYFUNCTION("IF(ISBLANK(B154), """", IF(ISBLANK($C$135), """", IMPORTXML('公式表'!$A$2&amp;B154&amp;'公式表'!$A$3, '公式表'!$A$13)))"),"")</f>
        <v/>
      </c>
      <c r="D154" s="194">
        <v>86.3</v>
      </c>
      <c r="E154" s="7"/>
      <c r="F154" s="7">
        <f t="shared" si="52"/>
        <v>-1</v>
      </c>
      <c r="G154" s="198"/>
      <c r="H154" s="198">
        <f t="shared" si="53"/>
        <v>46101</v>
      </c>
      <c r="I154" s="3">
        <v>85.8</v>
      </c>
      <c r="J154" s="7">
        <f t="shared" si="54"/>
        <v>-0.005793742758</v>
      </c>
      <c r="K154" s="3">
        <v>85.5</v>
      </c>
      <c r="L154" s="195">
        <f t="shared" si="55"/>
        <v>-0.009269988413</v>
      </c>
      <c r="M154" s="3"/>
      <c r="N154" s="195" t="str">
        <f t="shared" si="56"/>
        <v/>
      </c>
      <c r="O154" s="3"/>
      <c r="P154" s="195" t="str">
        <f t="shared" si="57"/>
        <v/>
      </c>
      <c r="Q154" s="3"/>
      <c r="R154" s="195" t="str">
        <f t="shared" si="58"/>
        <v/>
      </c>
      <c r="S154" s="6" t="str">
        <f>IF(ISBLANK(B154), "", IFERROR(VLOOKUP(B154, category!A:C, 3, FALSE), ""))</f>
        <v>機器人</v>
      </c>
      <c r="T154" s="6"/>
      <c r="U154" s="6"/>
      <c r="V154" s="6"/>
      <c r="W154" s="6"/>
      <c r="X154" s="6"/>
      <c r="Y154" s="6"/>
      <c r="Z154" s="6"/>
      <c r="AA154" s="6"/>
      <c r="AB154" s="6"/>
      <c r="AC154" s="6"/>
      <c r="AD154" s="6"/>
      <c r="AE154" s="6"/>
      <c r="AF154" s="6"/>
      <c r="AG154" s="6"/>
      <c r="AH154" s="6"/>
      <c r="AI154" s="6"/>
      <c r="AJ154" s="6"/>
      <c r="AK154" s="6"/>
      <c r="AL154" s="6"/>
      <c r="AM154" s="6"/>
      <c r="AN154" s="6"/>
      <c r="AO154" s="6"/>
      <c r="AP154" s="6"/>
      <c r="AQ154" s="6"/>
      <c r="AR154" s="6"/>
      <c r="AS154" s="6"/>
      <c r="AT154" s="6"/>
      <c r="AU154" s="6"/>
      <c r="AV154" s="6"/>
    </row>
    <row r="155" outlineLevel="1">
      <c r="A155" s="6" t="str">
        <f>IF(ISBLANK(B155), "", VLOOKUP(B155, Database!A:E, 2, FALSE))</f>
        <v>和椿</v>
      </c>
      <c r="B155" s="182" t="s">
        <v>1408</v>
      </c>
      <c r="C155" s="6" t="str">
        <f>IFERROR(__xludf.DUMMYFUNCTION("IF(ISBLANK(B155), """", IF(ISBLANK($C$135), """", IMPORTXML('公式表'!$A$2&amp;B155&amp;'公式表'!$A$3, '公式表'!$A$13)))"),"")</f>
        <v/>
      </c>
      <c r="D155" s="3">
        <v>106.0</v>
      </c>
      <c r="E155" s="7"/>
      <c r="F155" s="7">
        <f t="shared" si="52"/>
        <v>-1</v>
      </c>
      <c r="G155" s="198"/>
      <c r="H155" s="198">
        <f t="shared" si="53"/>
        <v>46101</v>
      </c>
      <c r="I155" s="3">
        <v>108.5</v>
      </c>
      <c r="J155" s="7">
        <f t="shared" si="54"/>
        <v>0.02358490566</v>
      </c>
      <c r="K155" s="3">
        <v>107.0</v>
      </c>
      <c r="L155" s="195">
        <f t="shared" si="55"/>
        <v>0.009433962264</v>
      </c>
      <c r="M155" s="3"/>
      <c r="N155" s="195" t="str">
        <f t="shared" si="56"/>
        <v/>
      </c>
      <c r="O155" s="3"/>
      <c r="P155" s="195" t="str">
        <f t="shared" si="57"/>
        <v/>
      </c>
      <c r="Q155" s="3"/>
      <c r="R155" s="195" t="str">
        <f t="shared" si="58"/>
        <v/>
      </c>
      <c r="S155" s="6" t="str">
        <f>IF(ISBLANK(B155), "", IFERROR(VLOOKUP(B155, category!A:C, 3, FALSE), ""))</f>
        <v>機器人</v>
      </c>
      <c r="T155" s="6"/>
      <c r="U155" s="6"/>
      <c r="V155" s="6"/>
      <c r="W155" s="6"/>
      <c r="X155" s="6"/>
      <c r="Y155" s="6"/>
      <c r="Z155" s="6"/>
      <c r="AA155" s="6"/>
      <c r="AB155" s="6"/>
      <c r="AC155" s="6"/>
      <c r="AD155" s="6"/>
      <c r="AE155" s="6"/>
      <c r="AF155" s="6"/>
      <c r="AG155" s="6"/>
      <c r="AH155" s="6"/>
      <c r="AI155" s="6"/>
      <c r="AJ155" s="6"/>
      <c r="AK155" s="6"/>
      <c r="AL155" s="6"/>
      <c r="AM155" s="6"/>
      <c r="AN155" s="6"/>
      <c r="AO155" s="6"/>
      <c r="AP155" s="6"/>
      <c r="AQ155" s="6"/>
      <c r="AR155" s="6"/>
      <c r="AS155" s="6"/>
      <c r="AT155" s="6"/>
      <c r="AU155" s="6"/>
      <c r="AV155" s="6"/>
    </row>
    <row r="156" outlineLevel="1">
      <c r="A156" s="6" t="str">
        <f>IF(ISBLANK(B156), "", VLOOKUP(B156, Database!A:E, 2, FALSE))</f>
        <v>世紀</v>
      </c>
      <c r="B156" s="182" t="s">
        <v>2877</v>
      </c>
      <c r="C156" s="6" t="str">
        <f>IFERROR(__xludf.DUMMYFUNCTION("IF(ISBLANK(B156), """", IF(ISBLANK($C$135), """", IMPORTXML('公式表'!$A$2&amp;B156&amp;'公式表'!$A$3, '公式表'!$A$13)))"),"")</f>
        <v/>
      </c>
      <c r="D156" s="3">
        <v>80.2</v>
      </c>
      <c r="E156" s="7"/>
      <c r="F156" s="7">
        <f t="shared" si="52"/>
        <v>-1</v>
      </c>
      <c r="G156" s="3" t="s">
        <v>4679</v>
      </c>
      <c r="H156" s="198">
        <f t="shared" si="53"/>
        <v>46101</v>
      </c>
      <c r="I156" s="3">
        <v>78.1</v>
      </c>
      <c r="J156" s="7">
        <f t="shared" si="54"/>
        <v>-0.02618453865</v>
      </c>
      <c r="K156" s="3">
        <v>77.0</v>
      </c>
      <c r="L156" s="195">
        <f t="shared" si="55"/>
        <v>-0.03990024938</v>
      </c>
      <c r="M156" s="3"/>
      <c r="N156" s="195" t="str">
        <f t="shared" si="56"/>
        <v/>
      </c>
      <c r="O156" s="3"/>
      <c r="P156" s="195" t="str">
        <f t="shared" si="57"/>
        <v/>
      </c>
      <c r="Q156" s="3"/>
      <c r="R156" s="195" t="str">
        <f t="shared" si="58"/>
        <v/>
      </c>
      <c r="S156" s="6" t="str">
        <f>IF(ISBLANK(B156), "", IFERROR(VLOOKUP(B156, category!A:C, 3, FALSE), ""))</f>
        <v>機器人/軍工</v>
      </c>
      <c r="T156" s="6"/>
      <c r="U156" s="6"/>
      <c r="V156" s="6"/>
      <c r="W156" s="6"/>
      <c r="X156" s="6"/>
      <c r="Y156" s="6"/>
      <c r="Z156" s="6"/>
      <c r="AA156" s="6"/>
      <c r="AB156" s="6"/>
      <c r="AC156" s="6"/>
      <c r="AD156" s="6"/>
      <c r="AE156" s="6"/>
      <c r="AF156" s="6"/>
      <c r="AG156" s="6"/>
      <c r="AH156" s="6"/>
      <c r="AI156" s="6"/>
      <c r="AJ156" s="6"/>
      <c r="AK156" s="6"/>
      <c r="AL156" s="6"/>
      <c r="AM156" s="6"/>
      <c r="AN156" s="6"/>
      <c r="AO156" s="6"/>
      <c r="AP156" s="6"/>
      <c r="AQ156" s="6"/>
      <c r="AR156" s="6"/>
      <c r="AS156" s="6"/>
      <c r="AT156" s="6"/>
      <c r="AU156" s="6"/>
      <c r="AV156" s="6"/>
    </row>
    <row r="157" outlineLevel="1">
      <c r="A157" s="223" t="str">
        <f>IF(ISBLANK(B157), "", VLOOKUP(B157, Database!A:E, 2, FALSE))</f>
        <v>新漢</v>
      </c>
      <c r="B157" s="222" t="s">
        <v>1746</v>
      </c>
      <c r="C157" s="223" t="str">
        <f>IFERROR(__xludf.DUMMYFUNCTION("IF(ISBLANK(B157), """", IF(ISBLANK($C$135), """", IMPORTXML('公式表'!$A$2&amp;B157&amp;'公式表'!$A$3, '公式表'!$A$13)))"),"")</f>
        <v/>
      </c>
      <c r="D157" s="224">
        <v>61.0</v>
      </c>
      <c r="E157" s="225"/>
      <c r="F157" s="225">
        <f t="shared" si="52"/>
        <v>-1</v>
      </c>
      <c r="G157" s="249"/>
      <c r="H157" s="249">
        <f t="shared" si="53"/>
        <v>46101</v>
      </c>
      <c r="I157" s="226">
        <v>61.0</v>
      </c>
      <c r="J157" s="225">
        <f t="shared" si="54"/>
        <v>0</v>
      </c>
      <c r="K157" s="226">
        <v>61.7</v>
      </c>
      <c r="L157" s="228">
        <f t="shared" si="55"/>
        <v>0.01147540984</v>
      </c>
      <c r="M157" s="226"/>
      <c r="N157" s="228" t="str">
        <f t="shared" si="56"/>
        <v/>
      </c>
      <c r="O157" s="226"/>
      <c r="P157" s="228" t="str">
        <f t="shared" si="57"/>
        <v/>
      </c>
      <c r="Q157" s="226"/>
      <c r="R157" s="228" t="str">
        <f t="shared" si="58"/>
        <v/>
      </c>
      <c r="S157" s="223" t="str">
        <f>IF(ISBLANK(B157), "", IFERROR(VLOOKUP(B157, category!A:C, 3, FALSE), ""))</f>
        <v>機器人</v>
      </c>
      <c r="T157" s="223"/>
      <c r="U157" s="223"/>
      <c r="V157" s="223"/>
      <c r="W157" s="223"/>
      <c r="X157" s="223"/>
      <c r="Y157" s="223"/>
      <c r="Z157" s="223"/>
      <c r="AA157" s="223"/>
      <c r="AB157" s="223"/>
      <c r="AC157" s="223"/>
      <c r="AD157" s="223"/>
      <c r="AE157" s="223"/>
      <c r="AF157" s="223"/>
      <c r="AG157" s="223"/>
      <c r="AH157" s="223"/>
      <c r="AI157" s="223"/>
      <c r="AJ157" s="223"/>
      <c r="AK157" s="223"/>
      <c r="AL157" s="223"/>
      <c r="AM157" s="223"/>
      <c r="AN157" s="223"/>
      <c r="AO157" s="223"/>
      <c r="AP157" s="223"/>
      <c r="AQ157" s="223"/>
      <c r="AR157" s="223"/>
      <c r="AS157" s="223"/>
      <c r="AT157" s="223"/>
      <c r="AU157" s="223"/>
      <c r="AV157" s="223"/>
    </row>
    <row r="158">
      <c r="A158" s="6"/>
      <c r="B158" s="199"/>
      <c r="C158" s="6"/>
      <c r="D158" s="6"/>
      <c r="E158" s="7"/>
      <c r="F158" s="7"/>
      <c r="G158" s="198"/>
      <c r="H158" s="198"/>
      <c r="I158" s="181"/>
      <c r="J158" s="7"/>
      <c r="K158" s="181"/>
      <c r="L158" s="7"/>
      <c r="M158" s="181"/>
      <c r="N158" s="7"/>
      <c r="O158" s="181"/>
      <c r="P158" s="7"/>
      <c r="Q158" s="181"/>
      <c r="R158" s="6"/>
      <c r="S158" s="6"/>
      <c r="T158" s="6"/>
      <c r="U158" s="6"/>
      <c r="V158" s="6"/>
      <c r="W158" s="6"/>
      <c r="X158" s="6"/>
      <c r="Y158" s="6"/>
      <c r="Z158" s="6"/>
      <c r="AA158" s="6"/>
      <c r="AB158" s="6"/>
      <c r="AC158" s="6"/>
      <c r="AD158" s="6"/>
      <c r="AE158" s="6"/>
      <c r="AF158" s="6"/>
      <c r="AG158" s="6"/>
      <c r="AH158" s="6"/>
      <c r="AI158" s="6"/>
      <c r="AJ158" s="6"/>
      <c r="AK158" s="6"/>
      <c r="AL158" s="6"/>
      <c r="AM158" s="6"/>
      <c r="AN158" s="6"/>
      <c r="AO158" s="6"/>
      <c r="AP158" s="6"/>
      <c r="AQ158" s="6"/>
      <c r="AR158" s="6"/>
      <c r="AS158" s="6"/>
      <c r="AT158" s="6"/>
      <c r="AU158" s="6"/>
      <c r="AV158" s="6"/>
    </row>
    <row r="159">
      <c r="A159" s="204" t="s">
        <v>128</v>
      </c>
      <c r="B159" s="205" t="s">
        <v>4686</v>
      </c>
      <c r="C159" s="205"/>
      <c r="D159" s="206"/>
      <c r="E159" s="206"/>
      <c r="F159" s="206"/>
      <c r="G159" s="77"/>
      <c r="H159" s="207"/>
      <c r="I159" s="208">
        <f>$H$6+3</f>
        <v>46104</v>
      </c>
      <c r="J159" s="209">
        <f>SUM(J162:J174)</f>
        <v>0.08306585049</v>
      </c>
      <c r="K159" s="208">
        <f>$H$6+4</f>
        <v>46105</v>
      </c>
      <c r="L159" s="209">
        <f>SUM(L162:L174)</f>
        <v>0.9697068192</v>
      </c>
      <c r="M159" s="208">
        <f>$H$6+5</f>
        <v>46106</v>
      </c>
      <c r="N159" s="209">
        <f>SUM(N162:N174)</f>
        <v>0</v>
      </c>
      <c r="O159" s="208">
        <f>$H$6+6</f>
        <v>46107</v>
      </c>
      <c r="P159" s="209">
        <f>SUM(P162:P174)</f>
        <v>0</v>
      </c>
      <c r="Q159" s="208">
        <f>$H$6+7</f>
        <v>46108</v>
      </c>
      <c r="R159" s="206">
        <f>SUM(R162:R174)</f>
        <v>0</v>
      </c>
      <c r="S159" s="210"/>
      <c r="T159" s="210"/>
      <c r="U159" s="210"/>
      <c r="V159" s="210"/>
      <c r="W159" s="210"/>
      <c r="X159" s="210"/>
      <c r="Y159" s="210"/>
      <c r="Z159" s="210"/>
      <c r="AA159" s="210"/>
      <c r="AB159" s="210"/>
      <c r="AC159" s="210"/>
      <c r="AD159" s="210"/>
      <c r="AE159" s="210"/>
      <c r="AF159" s="210"/>
      <c r="AG159" s="210"/>
      <c r="AH159" s="210"/>
      <c r="AI159" s="210"/>
      <c r="AJ159" s="210"/>
      <c r="AK159" s="210"/>
      <c r="AL159" s="210"/>
      <c r="AM159" s="210"/>
      <c r="AN159" s="210"/>
      <c r="AO159" s="210"/>
      <c r="AP159" s="210"/>
      <c r="AQ159" s="210"/>
      <c r="AR159" s="210"/>
      <c r="AS159" s="210"/>
      <c r="AT159" s="210"/>
      <c r="AU159" s="210"/>
      <c r="AV159" s="211"/>
    </row>
    <row r="160">
      <c r="A160" s="185"/>
      <c r="B160" s="186"/>
      <c r="C160" s="185"/>
      <c r="D160" s="185"/>
      <c r="E160" s="185"/>
      <c r="F160" s="41"/>
      <c r="G160" s="187"/>
      <c r="H160" s="185"/>
      <c r="I160" s="41" t="s">
        <v>4663</v>
      </c>
      <c r="J160" s="212">
        <f>AVERAGEA(J162:J174)</f>
        <v>0.006389680807</v>
      </c>
      <c r="K160" s="41"/>
      <c r="L160" s="212">
        <f>AVERAGEA(L162:L174)</f>
        <v>0.07459283225</v>
      </c>
      <c r="M160" s="41"/>
      <c r="N160" s="212">
        <f>AVERAGEA(N162:N174)</f>
        <v>0</v>
      </c>
      <c r="O160" s="41"/>
      <c r="P160" s="212">
        <f>AVERAGEA(P162:P174)</f>
        <v>0</v>
      </c>
      <c r="Q160" s="41"/>
      <c r="R160" s="212">
        <f>AVERAGEA(R162:R174)</f>
        <v>0</v>
      </c>
      <c r="S160" s="186"/>
      <c r="T160" s="189"/>
      <c r="U160" s="189"/>
      <c r="V160" s="189"/>
      <c r="W160" s="189"/>
      <c r="X160" s="189"/>
      <c r="Y160" s="189"/>
      <c r="Z160" s="189"/>
      <c r="AA160" s="189"/>
      <c r="AB160" s="189"/>
      <c r="AC160" s="189"/>
      <c r="AD160" s="189"/>
      <c r="AE160" s="189"/>
      <c r="AF160" s="189"/>
      <c r="AG160" s="189"/>
      <c r="AH160" s="189"/>
      <c r="AI160" s="189"/>
      <c r="AJ160" s="189"/>
      <c r="AK160" s="189"/>
      <c r="AL160" s="189"/>
      <c r="AM160" s="189"/>
      <c r="AN160" s="189"/>
      <c r="AO160" s="189"/>
      <c r="AP160" s="189"/>
      <c r="AQ160" s="189"/>
      <c r="AR160" s="189"/>
      <c r="AS160" s="189"/>
      <c r="AT160" s="189"/>
      <c r="AU160" s="189"/>
      <c r="AV160" s="189"/>
    </row>
    <row r="161">
      <c r="A161" s="213" t="s">
        <v>4562</v>
      </c>
      <c r="B161" s="190" t="s">
        <v>4664</v>
      </c>
      <c r="C161" s="126" t="s">
        <v>4665</v>
      </c>
      <c r="D161" s="126" t="s">
        <v>4687</v>
      </c>
      <c r="E161" s="126" t="s">
        <v>4667</v>
      </c>
      <c r="F161" s="125" t="s">
        <v>4668</v>
      </c>
      <c r="G161" s="191" t="s">
        <v>4688</v>
      </c>
      <c r="H161" s="126" t="s">
        <v>4670</v>
      </c>
      <c r="I161" s="125" t="s">
        <v>4671</v>
      </c>
      <c r="J161" s="214" t="s">
        <v>4672</v>
      </c>
      <c r="K161" s="125" t="s">
        <v>4673</v>
      </c>
      <c r="L161" s="214" t="s">
        <v>4674</v>
      </c>
      <c r="M161" s="125" t="s">
        <v>4675</v>
      </c>
      <c r="N161" s="214" t="s">
        <v>4674</v>
      </c>
      <c r="O161" s="125" t="s">
        <v>4676</v>
      </c>
      <c r="P161" s="214" t="s">
        <v>4674</v>
      </c>
      <c r="Q161" s="125" t="s">
        <v>4677</v>
      </c>
      <c r="R161" s="126" t="s">
        <v>4674</v>
      </c>
      <c r="S161" s="190" t="s">
        <v>4678</v>
      </c>
      <c r="T161" s="192"/>
      <c r="U161" s="192"/>
      <c r="V161" s="192"/>
      <c r="W161" s="192"/>
      <c r="X161" s="192"/>
      <c r="Y161" s="192"/>
      <c r="Z161" s="192"/>
      <c r="AA161" s="192"/>
      <c r="AB161" s="192"/>
      <c r="AC161" s="192"/>
      <c r="AD161" s="192"/>
      <c r="AE161" s="192"/>
      <c r="AF161" s="192"/>
      <c r="AG161" s="192"/>
      <c r="AH161" s="192"/>
      <c r="AI161" s="192"/>
      <c r="AJ161" s="192"/>
      <c r="AK161" s="192"/>
      <c r="AL161" s="192"/>
      <c r="AM161" s="192"/>
      <c r="AN161" s="192"/>
      <c r="AO161" s="192"/>
      <c r="AP161" s="192"/>
      <c r="AQ161" s="192"/>
      <c r="AR161" s="192"/>
      <c r="AS161" s="192"/>
      <c r="AT161" s="192"/>
      <c r="AU161" s="192"/>
      <c r="AV161" s="215"/>
    </row>
    <row r="162" outlineLevel="1">
      <c r="A162" s="6" t="str">
        <f>IF(ISBLANK(B162), "", VLOOKUP(B162, Database!A:E, 2, FALSE))</f>
        <v>茂矽</v>
      </c>
      <c r="B162" s="182" t="s">
        <v>4109</v>
      </c>
      <c r="C162" s="6" t="str">
        <f>IFERROR(__xludf.DUMMYFUNCTION("IF(ISBLANK(B162), """", IF(ISBLANK($C$159), """", IMPORTXML('公式表'!$A$2&amp;B162&amp;'公式表'!$A$3, '公式表'!$A$13)))"),"")</f>
        <v/>
      </c>
      <c r="D162" s="3">
        <v>30.5</v>
      </c>
      <c r="E162" s="7"/>
      <c r="F162" s="7">
        <f t="shared" ref="F162:F174" si="59">IF(ISBLANK(B162), "", (C162/D162)-1)</f>
        <v>-1</v>
      </c>
      <c r="G162" s="3" t="s">
        <v>4679</v>
      </c>
      <c r="H162" s="198">
        <f t="shared" ref="H162:H174" si="60">$H$6</f>
        <v>46101</v>
      </c>
      <c r="I162" s="3">
        <v>31.3</v>
      </c>
      <c r="J162" s="7">
        <f t="shared" ref="J162:J174" si="61">IF(ISBLANK(I162), "", (I162/$D162)-1)</f>
        <v>0.0262295082</v>
      </c>
      <c r="K162" s="194">
        <v>32.25</v>
      </c>
      <c r="L162" s="195">
        <f t="shared" ref="L162:L174" si="62">IF(ISBLANK(K162), "", (K162/$D162)-1)</f>
        <v>0.05737704918</v>
      </c>
      <c r="M162" s="3"/>
      <c r="N162" s="195" t="str">
        <f t="shared" ref="N162:N174" si="63">IF(ISBLANK(M162), "", (M162/$D162)-1)</f>
        <v/>
      </c>
      <c r="O162" s="3"/>
      <c r="P162" s="195" t="str">
        <f t="shared" ref="P162:P174" si="64">IF(ISBLANK(O162), "", (O162/$D162)-1)</f>
        <v/>
      </c>
      <c r="Q162" s="3"/>
      <c r="R162" s="195" t="str">
        <f t="shared" ref="R162:R174" si="65">IF(ISBLANK(Q162), "", (Q162/$D162)-1)</f>
        <v/>
      </c>
      <c r="S162" s="6" t="str">
        <f>IF(ISBLANK(B162), "", IFERROR(VLOOKUP(B162, category!A:C, 3, FALSE), ""))</f>
        <v>矽-sic</v>
      </c>
      <c r="T162" s="6"/>
      <c r="U162" s="6"/>
      <c r="V162" s="6"/>
      <c r="W162" s="6"/>
      <c r="X162" s="6"/>
      <c r="Y162" s="6"/>
      <c r="Z162" s="6"/>
      <c r="AA162" s="6"/>
      <c r="AB162" s="6"/>
      <c r="AC162" s="6"/>
      <c r="AD162" s="6"/>
      <c r="AE162" s="6"/>
      <c r="AF162" s="6"/>
      <c r="AG162" s="6"/>
      <c r="AH162" s="6"/>
      <c r="AI162" s="6"/>
      <c r="AJ162" s="6"/>
      <c r="AK162" s="6"/>
      <c r="AL162" s="6"/>
      <c r="AM162" s="6"/>
      <c r="AN162" s="6"/>
      <c r="AO162" s="6"/>
      <c r="AP162" s="6"/>
      <c r="AQ162" s="6"/>
      <c r="AR162" s="6"/>
      <c r="AS162" s="6"/>
      <c r="AT162" s="6"/>
      <c r="AU162" s="6"/>
      <c r="AV162" s="6"/>
    </row>
    <row r="163" outlineLevel="1">
      <c r="A163" s="6" t="str">
        <f>IF(ISBLANK(B163), "", VLOOKUP(B163, Database!A:E, 2, FALSE))</f>
        <v>華邦電</v>
      </c>
      <c r="B163" s="182" t="s">
        <v>4101</v>
      </c>
      <c r="C163" s="6" t="str">
        <f>IFERROR(__xludf.DUMMYFUNCTION("IF(ISBLANK(B163), """", IF(ISBLANK($C$159), """", IMPORTXML('公式表'!$A$2&amp;B163&amp;'公式表'!$A$3, '公式表'!$A$13)))"),"")</f>
        <v/>
      </c>
      <c r="D163" s="3">
        <v>87.8</v>
      </c>
      <c r="E163" s="7"/>
      <c r="F163" s="7">
        <f t="shared" si="59"/>
        <v>-1</v>
      </c>
      <c r="G163" s="3" t="s">
        <v>4679</v>
      </c>
      <c r="H163" s="198">
        <f t="shared" si="60"/>
        <v>46101</v>
      </c>
      <c r="I163" s="3">
        <v>85.7</v>
      </c>
      <c r="J163" s="7">
        <f t="shared" si="61"/>
        <v>-0.02391799544</v>
      </c>
      <c r="K163" s="194">
        <v>91.1</v>
      </c>
      <c r="L163" s="195">
        <f t="shared" si="62"/>
        <v>0.03758542141</v>
      </c>
      <c r="M163" s="3"/>
      <c r="N163" s="195" t="str">
        <f t="shared" si="63"/>
        <v/>
      </c>
      <c r="O163" s="3"/>
      <c r="P163" s="195" t="str">
        <f t="shared" si="64"/>
        <v/>
      </c>
      <c r="Q163" s="3"/>
      <c r="R163" s="195" t="str">
        <f t="shared" si="65"/>
        <v/>
      </c>
      <c r="S163" s="6" t="str">
        <f>IF(ISBLANK(B163), "", IFERROR(VLOOKUP(B163, category!A:C, 3, FALSE), ""))</f>
        <v>DIMM/DRAM</v>
      </c>
      <c r="T163" s="6"/>
      <c r="U163" s="6"/>
      <c r="V163" s="6"/>
      <c r="W163" s="6"/>
      <c r="X163" s="6"/>
      <c r="Y163" s="6"/>
      <c r="Z163" s="6"/>
      <c r="AA163" s="6"/>
      <c r="AB163" s="6"/>
      <c r="AC163" s="6"/>
      <c r="AD163" s="6"/>
      <c r="AE163" s="6"/>
      <c r="AF163" s="6"/>
      <c r="AG163" s="6"/>
      <c r="AH163" s="6"/>
      <c r="AI163" s="6"/>
      <c r="AJ163" s="6"/>
      <c r="AK163" s="6"/>
      <c r="AL163" s="6"/>
      <c r="AM163" s="6"/>
      <c r="AN163" s="6"/>
      <c r="AO163" s="6"/>
      <c r="AP163" s="6"/>
      <c r="AQ163" s="6"/>
      <c r="AR163" s="6"/>
      <c r="AS163" s="6"/>
      <c r="AT163" s="6"/>
      <c r="AU163" s="6"/>
      <c r="AV163" s="6"/>
    </row>
    <row r="164" outlineLevel="1">
      <c r="A164" s="6" t="str">
        <f>IF(ISBLANK(B164), "", VLOOKUP(B164, Database!A:E, 2, FALSE))</f>
        <v>南亞科</v>
      </c>
      <c r="B164" s="182" t="s">
        <v>2987</v>
      </c>
      <c r="C164" s="6" t="str">
        <f>IFERROR(__xludf.DUMMYFUNCTION("IF(ISBLANK(B164), """", IF(ISBLANK($C$159), """", IMPORTXML('公式表'!$A$2&amp;B164&amp;'公式表'!$A$3, '公式表'!$A$13)))"),"")</f>
        <v/>
      </c>
      <c r="D164" s="3">
        <v>210.0</v>
      </c>
      <c r="E164" s="7"/>
      <c r="F164" s="7">
        <f t="shared" si="59"/>
        <v>-1</v>
      </c>
      <c r="G164" s="3" t="s">
        <v>4679</v>
      </c>
      <c r="H164" s="198">
        <f t="shared" si="60"/>
        <v>46101</v>
      </c>
      <c r="I164" s="3">
        <v>207.0</v>
      </c>
      <c r="J164" s="7">
        <f t="shared" si="61"/>
        <v>-0.01428571429</v>
      </c>
      <c r="K164" s="194">
        <v>220.0</v>
      </c>
      <c r="L164" s="195">
        <f t="shared" si="62"/>
        <v>0.04761904762</v>
      </c>
      <c r="M164" s="3"/>
      <c r="N164" s="195" t="str">
        <f t="shared" si="63"/>
        <v/>
      </c>
      <c r="O164" s="3"/>
      <c r="P164" s="195" t="str">
        <f t="shared" si="64"/>
        <v/>
      </c>
      <c r="Q164" s="3"/>
      <c r="R164" s="195" t="str">
        <f t="shared" si="65"/>
        <v/>
      </c>
      <c r="S164" s="6" t="str">
        <f>IF(ISBLANK(B164), "", IFERROR(VLOOKUP(B164, category!A:C, 3, FALSE), ""))</f>
        <v>DIMM/DRAM</v>
      </c>
      <c r="T164" s="6"/>
      <c r="U164" s="6"/>
      <c r="V164" s="6"/>
      <c r="W164" s="6"/>
      <c r="X164" s="6"/>
      <c r="Y164" s="6"/>
      <c r="Z164" s="6"/>
      <c r="AA164" s="6"/>
      <c r="AB164" s="6"/>
      <c r="AC164" s="6"/>
      <c r="AD164" s="6"/>
      <c r="AE164" s="6"/>
      <c r="AF164" s="6"/>
      <c r="AG164" s="6"/>
      <c r="AH164" s="6"/>
      <c r="AI164" s="6"/>
      <c r="AJ164" s="6"/>
      <c r="AK164" s="6"/>
      <c r="AL164" s="6"/>
      <c r="AM164" s="6"/>
      <c r="AN164" s="6"/>
      <c r="AO164" s="6"/>
      <c r="AP164" s="6"/>
      <c r="AQ164" s="6"/>
      <c r="AR164" s="6"/>
      <c r="AS164" s="6"/>
      <c r="AT164" s="6"/>
      <c r="AU164" s="6"/>
      <c r="AV164" s="6"/>
    </row>
    <row r="165" outlineLevel="1">
      <c r="A165" s="6" t="str">
        <f>IF(ISBLANK(B165), "", VLOOKUP(B165, Database!A:E, 2, FALSE))</f>
        <v>創見</v>
      </c>
      <c r="B165" s="182" t="s">
        <v>4479</v>
      </c>
      <c r="C165" s="6" t="str">
        <f>IFERROR(__xludf.DUMMYFUNCTION("IF(ISBLANK(B165), """", IF(ISBLANK($C$159), """", IMPORTXML('公式表'!$A$2&amp;B165&amp;'公式表'!$A$3, '公式表'!$A$13)))"),"")</f>
        <v/>
      </c>
      <c r="D165" s="3">
        <v>246.5</v>
      </c>
      <c r="E165" s="7"/>
      <c r="F165" s="7">
        <f t="shared" si="59"/>
        <v>-1</v>
      </c>
      <c r="G165" s="3" t="s">
        <v>4679</v>
      </c>
      <c r="H165" s="198">
        <f t="shared" si="60"/>
        <v>46101</v>
      </c>
      <c r="I165" s="3">
        <v>250.5</v>
      </c>
      <c r="J165" s="7">
        <f t="shared" si="61"/>
        <v>0.01622718053</v>
      </c>
      <c r="K165" s="194">
        <v>265.5</v>
      </c>
      <c r="L165" s="195">
        <f t="shared" si="62"/>
        <v>0.07707910751</v>
      </c>
      <c r="M165" s="3"/>
      <c r="N165" s="195" t="str">
        <f t="shared" si="63"/>
        <v/>
      </c>
      <c r="O165" s="3"/>
      <c r="P165" s="195" t="str">
        <f t="shared" si="64"/>
        <v/>
      </c>
      <c r="Q165" s="3"/>
      <c r="R165" s="195" t="str">
        <f t="shared" si="65"/>
        <v/>
      </c>
      <c r="S165" s="6" t="str">
        <f>IF(ISBLANK(B165), "", IFERROR(VLOOKUP(B165, category!A:C, 3, FALSE), ""))</f>
        <v>DIMM/DRAM</v>
      </c>
      <c r="T165" s="6"/>
      <c r="U165" s="6"/>
      <c r="V165" s="6"/>
      <c r="W165" s="6"/>
      <c r="X165" s="6"/>
      <c r="Y165" s="6"/>
      <c r="Z165" s="6"/>
      <c r="AA165" s="6"/>
      <c r="AB165" s="6"/>
      <c r="AC165" s="6"/>
      <c r="AD165" s="6"/>
      <c r="AE165" s="6"/>
      <c r="AF165" s="6"/>
      <c r="AG165" s="6"/>
      <c r="AH165" s="6"/>
      <c r="AI165" s="6"/>
      <c r="AJ165" s="6"/>
      <c r="AK165" s="6"/>
      <c r="AL165" s="6"/>
      <c r="AM165" s="6"/>
      <c r="AN165" s="6"/>
      <c r="AO165" s="6"/>
      <c r="AP165" s="6"/>
      <c r="AQ165" s="6"/>
      <c r="AR165" s="6"/>
      <c r="AS165" s="6"/>
      <c r="AT165" s="6"/>
      <c r="AU165" s="6"/>
      <c r="AV165" s="6"/>
    </row>
    <row r="166" outlineLevel="1">
      <c r="A166" s="6" t="str">
        <f>IF(ISBLANK(B166), "", VLOOKUP(B166, Database!A:E, 2, FALSE))</f>
        <v>晶豪科</v>
      </c>
      <c r="B166" s="182" t="s">
        <v>3497</v>
      </c>
      <c r="C166" s="6" t="str">
        <f>IFERROR(__xludf.DUMMYFUNCTION("IF(ISBLANK(B166), """", IF(ISBLANK($C$159), """", IMPORTXML('公式表'!$A$2&amp;B166&amp;'公式表'!$A$3, '公式表'!$A$13)))"),"")</f>
        <v/>
      </c>
      <c r="D166" s="3">
        <v>153.0</v>
      </c>
      <c r="E166" s="7"/>
      <c r="F166" s="7">
        <f t="shared" si="59"/>
        <v>-1</v>
      </c>
      <c r="G166" s="3" t="s">
        <v>4679</v>
      </c>
      <c r="H166" s="198">
        <f t="shared" si="60"/>
        <v>46101</v>
      </c>
      <c r="I166" s="3">
        <v>150.5</v>
      </c>
      <c r="J166" s="7">
        <f t="shared" si="61"/>
        <v>-0.01633986928</v>
      </c>
      <c r="K166" s="194">
        <v>161.0</v>
      </c>
      <c r="L166" s="195">
        <f t="shared" si="62"/>
        <v>0.0522875817</v>
      </c>
      <c r="M166" s="3"/>
      <c r="N166" s="195" t="str">
        <f t="shared" si="63"/>
        <v/>
      </c>
      <c r="O166" s="3"/>
      <c r="P166" s="195" t="str">
        <f t="shared" si="64"/>
        <v/>
      </c>
      <c r="Q166" s="3"/>
      <c r="R166" s="195" t="str">
        <f t="shared" si="65"/>
        <v/>
      </c>
      <c r="S166" s="6" t="str">
        <f>IF(ISBLANK(B166), "", IFERROR(VLOOKUP(B166, category!A:C, 3, FALSE), ""))</f>
        <v>DIMM/DRAM</v>
      </c>
      <c r="T166" s="6"/>
      <c r="U166" s="6"/>
      <c r="V166" s="6"/>
      <c r="W166" s="6"/>
      <c r="X166" s="6"/>
      <c r="Y166" s="6"/>
      <c r="Z166" s="6"/>
      <c r="AA166" s="6"/>
      <c r="AB166" s="6"/>
      <c r="AC166" s="6"/>
      <c r="AD166" s="6"/>
      <c r="AE166" s="6"/>
      <c r="AF166" s="6"/>
      <c r="AG166" s="6"/>
      <c r="AH166" s="6"/>
      <c r="AI166" s="6"/>
      <c r="AJ166" s="6"/>
      <c r="AK166" s="6"/>
      <c r="AL166" s="6"/>
      <c r="AM166" s="6"/>
      <c r="AN166" s="6"/>
      <c r="AO166" s="6"/>
      <c r="AP166" s="6"/>
      <c r="AQ166" s="6"/>
      <c r="AR166" s="6"/>
      <c r="AS166" s="6"/>
      <c r="AT166" s="6"/>
      <c r="AU166" s="6"/>
      <c r="AV166" s="6"/>
    </row>
    <row r="167" outlineLevel="1">
      <c r="A167" s="6" t="str">
        <f>IF(ISBLANK(B167), "", VLOOKUP(B167, Database!A:E, 2, FALSE))</f>
        <v>威剛</v>
      </c>
      <c r="B167" s="182" t="s">
        <v>4119</v>
      </c>
      <c r="C167" s="6" t="str">
        <f>IFERROR(__xludf.DUMMYFUNCTION("IF(ISBLANK(B167), """", IF(ISBLANK($C$159), """", IMPORTXML('公式表'!$A$2&amp;B167&amp;'公式表'!$A$3, '公式表'!$A$13)))"),"")</f>
        <v/>
      </c>
      <c r="D167" s="3">
        <v>368.5</v>
      </c>
      <c r="E167" s="7"/>
      <c r="F167" s="7">
        <f t="shared" si="59"/>
        <v>-1</v>
      </c>
      <c r="G167" s="3" t="s">
        <v>4679</v>
      </c>
      <c r="H167" s="198">
        <f t="shared" si="60"/>
        <v>46101</v>
      </c>
      <c r="I167" s="3">
        <v>358.0</v>
      </c>
      <c r="J167" s="7">
        <f t="shared" si="61"/>
        <v>-0.02849389417</v>
      </c>
      <c r="K167" s="194">
        <v>393.5</v>
      </c>
      <c r="L167" s="195">
        <f t="shared" si="62"/>
        <v>0.06784260516</v>
      </c>
      <c r="M167" s="3"/>
      <c r="N167" s="195" t="str">
        <f t="shared" si="63"/>
        <v/>
      </c>
      <c r="O167" s="3"/>
      <c r="P167" s="195" t="str">
        <f t="shared" si="64"/>
        <v/>
      </c>
      <c r="Q167" s="3"/>
      <c r="R167" s="195" t="str">
        <f t="shared" si="65"/>
        <v/>
      </c>
      <c r="S167" s="6" t="str">
        <f>IF(ISBLANK(B167), "", IFERROR(VLOOKUP(B167, category!A:C, 3, FALSE), ""))</f>
        <v>DIMM/DRAM</v>
      </c>
      <c r="T167" s="6"/>
      <c r="U167" s="6"/>
      <c r="V167" s="6"/>
      <c r="W167" s="6"/>
      <c r="X167" s="6"/>
      <c r="Y167" s="6"/>
      <c r="Z167" s="6"/>
      <c r="AA167" s="6"/>
      <c r="AB167" s="6"/>
      <c r="AC167" s="6"/>
      <c r="AD167" s="6"/>
      <c r="AE167" s="6"/>
      <c r="AF167" s="6"/>
      <c r="AG167" s="6"/>
      <c r="AH167" s="6"/>
      <c r="AI167" s="6"/>
      <c r="AJ167" s="6"/>
      <c r="AK167" s="6"/>
      <c r="AL167" s="6"/>
      <c r="AM167" s="6"/>
      <c r="AN167" s="6"/>
      <c r="AO167" s="6"/>
      <c r="AP167" s="6"/>
      <c r="AQ167" s="6"/>
      <c r="AR167" s="6"/>
      <c r="AS167" s="6"/>
      <c r="AT167" s="6"/>
      <c r="AU167" s="6"/>
      <c r="AV167" s="6"/>
    </row>
    <row r="168" outlineLevel="1">
      <c r="A168" s="6" t="str">
        <f>IF(ISBLANK(B168), "", VLOOKUP(B168, Database!A:E, 2, FALSE))</f>
        <v>十銓</v>
      </c>
      <c r="B168" s="182" t="s">
        <v>1569</v>
      </c>
      <c r="C168" s="6" t="str">
        <f>IFERROR(__xludf.DUMMYFUNCTION("IF(ISBLANK(B168), """", IF(ISBLANK($C$159), """", IMPORTXML('公式表'!$A$2&amp;B168&amp;'公式表'!$A$3, '公式表'!$A$13)))"),"")</f>
        <v/>
      </c>
      <c r="D168" s="3">
        <v>219.5</v>
      </c>
      <c r="E168" s="7"/>
      <c r="F168" s="7">
        <f t="shared" si="59"/>
        <v>-1</v>
      </c>
      <c r="G168" s="3" t="s">
        <v>4679</v>
      </c>
      <c r="H168" s="198">
        <f t="shared" si="60"/>
        <v>46101</v>
      </c>
      <c r="I168" s="3">
        <v>217.0</v>
      </c>
      <c r="J168" s="7">
        <f t="shared" si="61"/>
        <v>-0.01138952164</v>
      </c>
      <c r="K168" s="194">
        <v>238.5</v>
      </c>
      <c r="L168" s="195">
        <f t="shared" si="62"/>
        <v>0.08656036446</v>
      </c>
      <c r="M168" s="3"/>
      <c r="N168" s="195" t="str">
        <f t="shared" si="63"/>
        <v/>
      </c>
      <c r="O168" s="3"/>
      <c r="P168" s="195" t="str">
        <f t="shared" si="64"/>
        <v/>
      </c>
      <c r="Q168" s="3"/>
      <c r="R168" s="195" t="str">
        <f t="shared" si="65"/>
        <v/>
      </c>
      <c r="S168" s="6" t="str">
        <f>IF(ISBLANK(B168), "", IFERROR(VLOOKUP(B168, category!A:C, 3, FALSE), ""))</f>
        <v>DIMM</v>
      </c>
      <c r="T168" s="6"/>
      <c r="U168" s="6"/>
      <c r="V168" s="6"/>
      <c r="W168" s="6"/>
      <c r="X168" s="6"/>
      <c r="Y168" s="6"/>
      <c r="Z168" s="6"/>
      <c r="AA168" s="6"/>
      <c r="AB168" s="6"/>
      <c r="AC168" s="6"/>
      <c r="AD168" s="6"/>
      <c r="AE168" s="6"/>
      <c r="AF168" s="6"/>
      <c r="AG168" s="6"/>
      <c r="AH168" s="6"/>
      <c r="AI168" s="6"/>
      <c r="AJ168" s="6"/>
      <c r="AK168" s="6"/>
      <c r="AL168" s="6"/>
      <c r="AM168" s="6"/>
      <c r="AN168" s="6"/>
      <c r="AO168" s="6"/>
      <c r="AP168" s="6"/>
      <c r="AQ168" s="6"/>
      <c r="AR168" s="6"/>
      <c r="AS168" s="6"/>
      <c r="AT168" s="6"/>
      <c r="AU168" s="6"/>
      <c r="AV168" s="6"/>
    </row>
    <row r="169" outlineLevel="1">
      <c r="A169" s="6" t="str">
        <f>IF(ISBLANK(B169), "", VLOOKUP(B169, Database!A:E, 2, FALSE))</f>
        <v>廣穎</v>
      </c>
      <c r="B169" s="182" t="s">
        <v>3156</v>
      </c>
      <c r="C169" s="6" t="str">
        <f>IFERROR(__xludf.DUMMYFUNCTION("IF(ISBLANK(B169), """", IF(ISBLANK($C$159), """", IMPORTXML('公式表'!$A$2&amp;B169&amp;'公式表'!$A$3, '公式表'!$A$13)))"),"")</f>
        <v/>
      </c>
      <c r="D169" s="3">
        <v>77.6</v>
      </c>
      <c r="E169" s="7"/>
      <c r="F169" s="7">
        <f t="shared" si="59"/>
        <v>-1</v>
      </c>
      <c r="G169" s="3" t="s">
        <v>4679</v>
      </c>
      <c r="H169" s="198">
        <f t="shared" si="60"/>
        <v>46101</v>
      </c>
      <c r="I169" s="3">
        <v>79.4</v>
      </c>
      <c r="J169" s="7">
        <f t="shared" si="61"/>
        <v>0.02319587629</v>
      </c>
      <c r="K169" s="194">
        <v>87.3</v>
      </c>
      <c r="L169" s="195">
        <f t="shared" si="62"/>
        <v>0.125</v>
      </c>
      <c r="M169" s="3"/>
      <c r="N169" s="195" t="str">
        <f t="shared" si="63"/>
        <v/>
      </c>
      <c r="O169" s="3"/>
      <c r="P169" s="195" t="str">
        <f t="shared" si="64"/>
        <v/>
      </c>
      <c r="Q169" s="3"/>
      <c r="R169" s="195" t="str">
        <f t="shared" si="65"/>
        <v/>
      </c>
      <c r="S169" s="6" t="str">
        <f>IF(ISBLANK(B169), "", IFERROR(VLOOKUP(B169, category!A:C, 3, FALSE), ""))</f>
        <v>DIMM</v>
      </c>
      <c r="T169" s="6"/>
      <c r="U169" s="6"/>
      <c r="V169" s="6"/>
      <c r="W169" s="6"/>
      <c r="X169" s="6"/>
      <c r="Y169" s="6"/>
      <c r="Z169" s="6"/>
      <c r="AA169" s="6"/>
      <c r="AB169" s="6"/>
      <c r="AC169" s="6"/>
      <c r="AD169" s="6"/>
      <c r="AE169" s="6"/>
      <c r="AF169" s="6"/>
      <c r="AG169" s="6"/>
      <c r="AH169" s="6"/>
      <c r="AI169" s="6"/>
      <c r="AJ169" s="6"/>
      <c r="AK169" s="6"/>
      <c r="AL169" s="6"/>
      <c r="AM169" s="6"/>
      <c r="AN169" s="6"/>
      <c r="AO169" s="6"/>
      <c r="AP169" s="6"/>
      <c r="AQ169" s="6"/>
      <c r="AR169" s="6"/>
      <c r="AS169" s="6"/>
      <c r="AT169" s="6"/>
      <c r="AU169" s="6"/>
      <c r="AV169" s="6"/>
    </row>
    <row r="170" outlineLevel="1">
      <c r="A170" s="6" t="str">
        <f>IF(ISBLANK(B170), "", VLOOKUP(B170, Database!A:E, 2, FALSE))</f>
        <v>力成</v>
      </c>
      <c r="B170" s="182" t="s">
        <v>3084</v>
      </c>
      <c r="C170" s="6" t="str">
        <f>IFERROR(__xludf.DUMMYFUNCTION("IF(ISBLANK(B170), """", IF(ISBLANK($C$159), """", IMPORTXML('公式表'!$A$2&amp;B170&amp;'公式表'!$A$3, '公式表'!$A$13)))"),"")</f>
        <v/>
      </c>
      <c r="D170" s="3">
        <v>207.5</v>
      </c>
      <c r="E170" s="7"/>
      <c r="F170" s="7">
        <f t="shared" si="59"/>
        <v>-1</v>
      </c>
      <c r="G170" s="198"/>
      <c r="H170" s="198">
        <f t="shared" si="60"/>
        <v>46101</v>
      </c>
      <c r="I170" s="3">
        <v>208.0</v>
      </c>
      <c r="J170" s="7">
        <f t="shared" si="61"/>
        <v>0.002409638554</v>
      </c>
      <c r="K170" s="194">
        <v>213.0</v>
      </c>
      <c r="L170" s="195">
        <f t="shared" si="62"/>
        <v>0.0265060241</v>
      </c>
      <c r="M170" s="3"/>
      <c r="N170" s="195" t="str">
        <f t="shared" si="63"/>
        <v/>
      </c>
      <c r="O170" s="3"/>
      <c r="P170" s="195" t="str">
        <f t="shared" si="64"/>
        <v/>
      </c>
      <c r="Q170" s="3"/>
      <c r="R170" s="195" t="str">
        <f t="shared" si="65"/>
        <v/>
      </c>
      <c r="S170" s="6" t="str">
        <f>IF(ISBLANK(B170), "", IFERROR(VLOOKUP(B170, category!A:C, 3, FALSE), ""))</f>
        <v>DIMM/封測</v>
      </c>
      <c r="T170" s="6"/>
      <c r="U170" s="6"/>
      <c r="V170" s="6"/>
      <c r="W170" s="6"/>
      <c r="X170" s="6"/>
      <c r="Y170" s="6"/>
      <c r="Z170" s="6"/>
      <c r="AA170" s="6"/>
      <c r="AB170" s="6"/>
      <c r="AC170" s="6"/>
      <c r="AD170" s="6"/>
      <c r="AE170" s="6"/>
      <c r="AF170" s="6"/>
      <c r="AG170" s="6"/>
      <c r="AH170" s="6"/>
      <c r="AI170" s="6"/>
      <c r="AJ170" s="6"/>
      <c r="AK170" s="6"/>
      <c r="AL170" s="6"/>
      <c r="AM170" s="6"/>
      <c r="AN170" s="6"/>
      <c r="AO170" s="6"/>
      <c r="AP170" s="6"/>
      <c r="AQ170" s="6"/>
      <c r="AR170" s="6"/>
      <c r="AS170" s="6"/>
      <c r="AT170" s="6"/>
      <c r="AU170" s="6"/>
      <c r="AV170" s="6"/>
    </row>
    <row r="171" outlineLevel="1">
      <c r="A171" s="6" t="str">
        <f>IF(ISBLANK(B171), "", VLOOKUP(B171, Database!A:E, 2, FALSE))</f>
        <v>品安</v>
      </c>
      <c r="B171" s="182" t="s">
        <v>1904</v>
      </c>
      <c r="C171" s="6" t="str">
        <f>IFERROR(__xludf.DUMMYFUNCTION("IF(ISBLANK(B171), """", IF(ISBLANK($C$159), """", IMPORTXML('公式表'!$A$2&amp;B171&amp;'公式表'!$A$3, '公式表'!$A$13)))"),"")</f>
        <v/>
      </c>
      <c r="D171" s="3">
        <v>50.6</v>
      </c>
      <c r="E171" s="7"/>
      <c r="F171" s="7">
        <f t="shared" si="59"/>
        <v>-1</v>
      </c>
      <c r="G171" s="198"/>
      <c r="H171" s="198">
        <f t="shared" si="60"/>
        <v>46101</v>
      </c>
      <c r="I171" s="3">
        <v>50.1</v>
      </c>
      <c r="J171" s="7">
        <f t="shared" si="61"/>
        <v>-0.009881422925</v>
      </c>
      <c r="K171" s="194">
        <v>55.1</v>
      </c>
      <c r="L171" s="195">
        <f t="shared" si="62"/>
        <v>0.08893280632</v>
      </c>
      <c r="M171" s="3"/>
      <c r="N171" s="195" t="str">
        <f t="shared" si="63"/>
        <v/>
      </c>
      <c r="O171" s="3"/>
      <c r="P171" s="195" t="str">
        <f t="shared" si="64"/>
        <v/>
      </c>
      <c r="Q171" s="3"/>
      <c r="R171" s="195" t="str">
        <f t="shared" si="65"/>
        <v/>
      </c>
      <c r="S171" s="6" t="str">
        <f>IF(ISBLANK(B171), "", IFERROR(VLOOKUP(B171, category!A:C, 3, FALSE), ""))</f>
        <v>DRAM</v>
      </c>
      <c r="T171" s="6"/>
      <c r="U171" s="6"/>
      <c r="V171" s="6"/>
      <c r="W171" s="6"/>
      <c r="X171" s="6"/>
      <c r="Y171" s="6"/>
      <c r="Z171" s="6"/>
      <c r="AA171" s="6"/>
      <c r="AB171" s="6"/>
      <c r="AC171" s="6"/>
      <c r="AD171" s="6"/>
      <c r="AE171" s="6"/>
      <c r="AF171" s="6"/>
      <c r="AG171" s="6"/>
      <c r="AH171" s="6"/>
      <c r="AI171" s="6"/>
      <c r="AJ171" s="6"/>
      <c r="AK171" s="6"/>
      <c r="AL171" s="6"/>
      <c r="AM171" s="6"/>
      <c r="AN171" s="6"/>
      <c r="AO171" s="6"/>
      <c r="AP171" s="6"/>
      <c r="AQ171" s="6"/>
      <c r="AR171" s="6"/>
      <c r="AS171" s="6"/>
      <c r="AT171" s="6"/>
      <c r="AU171" s="6"/>
      <c r="AV171" s="6"/>
    </row>
    <row r="172" outlineLevel="1">
      <c r="A172" s="6" t="str">
        <f>IF(ISBLANK(B172), "", VLOOKUP(B172, Database!A:E, 2, FALSE))</f>
        <v>宇瞻</v>
      </c>
      <c r="B172" s="182" t="s">
        <v>1047</v>
      </c>
      <c r="C172" s="6" t="str">
        <f>IFERROR(__xludf.DUMMYFUNCTION("IF(ISBLANK(B172), """", IF(ISBLANK($C$159), """", IMPORTXML('公式表'!$A$2&amp;B172&amp;'公式表'!$A$3, '公式表'!$A$13)))"),"")</f>
        <v/>
      </c>
      <c r="D172" s="3">
        <v>179.5</v>
      </c>
      <c r="E172" s="7"/>
      <c r="F172" s="7">
        <f t="shared" si="59"/>
        <v>-1</v>
      </c>
      <c r="G172" s="3" t="s">
        <v>4679</v>
      </c>
      <c r="H172" s="198">
        <f t="shared" si="60"/>
        <v>46101</v>
      </c>
      <c r="I172" s="3">
        <v>197.0</v>
      </c>
      <c r="J172" s="7">
        <f t="shared" si="61"/>
        <v>0.09749303621</v>
      </c>
      <c r="K172" s="194">
        <v>216.5</v>
      </c>
      <c r="L172" s="195">
        <f t="shared" si="62"/>
        <v>0.2061281337</v>
      </c>
      <c r="M172" s="3"/>
      <c r="N172" s="195" t="str">
        <f t="shared" si="63"/>
        <v/>
      </c>
      <c r="O172" s="3"/>
      <c r="P172" s="195" t="str">
        <f t="shared" si="64"/>
        <v/>
      </c>
      <c r="Q172" s="3"/>
      <c r="R172" s="195" t="str">
        <f t="shared" si="65"/>
        <v/>
      </c>
      <c r="S172" s="6" t="str">
        <f>IF(ISBLANK(B172), "", IFERROR(VLOOKUP(B172, category!A:C, 3, FALSE), ""))</f>
        <v>DIMM</v>
      </c>
      <c r="T172" s="6"/>
      <c r="U172" s="6"/>
      <c r="V172" s="6"/>
      <c r="W172" s="6"/>
      <c r="X172" s="6"/>
      <c r="Y172" s="6"/>
      <c r="Z172" s="6"/>
      <c r="AA172" s="6"/>
      <c r="AB172" s="6"/>
      <c r="AC172" s="6"/>
      <c r="AD172" s="6"/>
      <c r="AE172" s="6"/>
      <c r="AF172" s="6"/>
      <c r="AG172" s="6"/>
      <c r="AH172" s="6"/>
      <c r="AI172" s="6"/>
      <c r="AJ172" s="6"/>
      <c r="AK172" s="6"/>
      <c r="AL172" s="6"/>
      <c r="AM172" s="6"/>
      <c r="AN172" s="6"/>
      <c r="AO172" s="6"/>
      <c r="AP172" s="6"/>
      <c r="AQ172" s="6"/>
      <c r="AR172" s="6"/>
      <c r="AS172" s="6"/>
      <c r="AT172" s="6"/>
      <c r="AU172" s="6"/>
      <c r="AV172" s="6"/>
    </row>
    <row r="173" outlineLevel="1">
      <c r="A173" s="230" t="str">
        <f>IF(ISBLANK(B173), "", VLOOKUP(B173, Database!A:E, 2, FALSE))</f>
        <v>商丞</v>
      </c>
      <c r="B173" s="219" t="s">
        <v>3782</v>
      </c>
      <c r="C173" s="230" t="str">
        <f>IFERROR(__xludf.DUMMYFUNCTION("IF(ISBLANK(B173), """", IF(ISBLANK($C$159), """", IMPORTXML('公式表'!$A$2&amp;B173&amp;'公式表'!$A$3, '公式表'!$A$13)))"),"")</f>
        <v/>
      </c>
      <c r="D173" s="235">
        <v>7.66</v>
      </c>
      <c r="E173" s="232"/>
      <c r="F173" s="232">
        <f t="shared" si="59"/>
        <v>-1</v>
      </c>
      <c r="G173" s="235" t="s">
        <v>4679</v>
      </c>
      <c r="H173" s="238">
        <f t="shared" si="60"/>
        <v>46101</v>
      </c>
      <c r="I173" s="235">
        <v>7.51</v>
      </c>
      <c r="J173" s="232">
        <f t="shared" si="61"/>
        <v>-0.01958224543</v>
      </c>
      <c r="K173" s="231">
        <v>7.45</v>
      </c>
      <c r="L173" s="236">
        <f t="shared" si="62"/>
        <v>-0.0274151436</v>
      </c>
      <c r="M173" s="235"/>
      <c r="N173" s="236" t="str">
        <f t="shared" si="63"/>
        <v/>
      </c>
      <c r="O173" s="235"/>
      <c r="P173" s="236" t="str">
        <f t="shared" si="64"/>
        <v/>
      </c>
      <c r="Q173" s="235"/>
      <c r="R173" s="236" t="str">
        <f t="shared" si="65"/>
        <v/>
      </c>
      <c r="S173" s="230" t="str">
        <f>IF(ISBLANK(B173), "", IFERROR(VLOOKUP(B173, category!A:C, 3, FALSE), ""))</f>
        <v>DIMM</v>
      </c>
      <c r="T173" s="230"/>
      <c r="U173" s="230"/>
      <c r="V173" s="230"/>
      <c r="W173" s="230"/>
      <c r="X173" s="230"/>
      <c r="Y173" s="230"/>
      <c r="Z173" s="230"/>
      <c r="AA173" s="230"/>
      <c r="AB173" s="230"/>
      <c r="AC173" s="230"/>
      <c r="AD173" s="230"/>
      <c r="AE173" s="230"/>
      <c r="AF173" s="230"/>
      <c r="AG173" s="230"/>
      <c r="AH173" s="230"/>
      <c r="AI173" s="230"/>
      <c r="AJ173" s="230"/>
      <c r="AK173" s="230"/>
      <c r="AL173" s="230"/>
      <c r="AM173" s="230"/>
      <c r="AN173" s="230"/>
      <c r="AO173" s="230"/>
      <c r="AP173" s="230"/>
      <c r="AQ173" s="230"/>
      <c r="AR173" s="230"/>
      <c r="AS173" s="230"/>
      <c r="AT173" s="230"/>
      <c r="AU173" s="230"/>
      <c r="AV173" s="230"/>
    </row>
    <row r="174" outlineLevel="1">
      <c r="A174" s="223" t="str">
        <f>IF(ISBLANK(B174), "", VLOOKUP(B174, Database!A:E, 2, FALSE))</f>
        <v>群聯</v>
      </c>
      <c r="B174" s="222" t="s">
        <v>1630</v>
      </c>
      <c r="C174" s="223" t="str">
        <f>IFERROR(__xludf.DUMMYFUNCTION("IF(ISBLANK(B174), """", IF(ISBLANK($C$159), """", IMPORTXML('公式表'!$A$2&amp;B174&amp;'公式表'!$A$3, '公式表'!$A$13)))"),"")</f>
        <v/>
      </c>
      <c r="D174" s="226">
        <v>1570.0</v>
      </c>
      <c r="E174" s="225"/>
      <c r="F174" s="225">
        <f t="shared" si="59"/>
        <v>-1</v>
      </c>
      <c r="G174" s="249"/>
      <c r="H174" s="249">
        <f t="shared" si="60"/>
        <v>46101</v>
      </c>
      <c r="I174" s="226">
        <v>1635.0</v>
      </c>
      <c r="J174" s="225">
        <f t="shared" si="61"/>
        <v>0.04140127389</v>
      </c>
      <c r="K174" s="251">
        <v>1765.0</v>
      </c>
      <c r="L174" s="228">
        <f t="shared" si="62"/>
        <v>0.1242038217</v>
      </c>
      <c r="M174" s="226"/>
      <c r="N174" s="228" t="str">
        <f t="shared" si="63"/>
        <v/>
      </c>
      <c r="O174" s="226"/>
      <c r="P174" s="228" t="str">
        <f t="shared" si="64"/>
        <v/>
      </c>
      <c r="Q174" s="226"/>
      <c r="R174" s="228" t="str">
        <f t="shared" si="65"/>
        <v/>
      </c>
      <c r="S174" s="223" t="str">
        <f>IF(ISBLANK(B174), "", IFERROR(VLOOKUP(B174, category!A:C, 3, FALSE), ""))</f>
        <v>DIMM</v>
      </c>
      <c r="T174" s="223"/>
      <c r="U174" s="223"/>
      <c r="V174" s="223"/>
      <c r="W174" s="223"/>
      <c r="X174" s="223"/>
      <c r="Y174" s="223"/>
      <c r="Z174" s="223"/>
      <c r="AA174" s="223"/>
      <c r="AB174" s="223"/>
      <c r="AC174" s="223"/>
      <c r="AD174" s="223"/>
      <c r="AE174" s="223"/>
      <c r="AF174" s="223"/>
      <c r="AG174" s="223"/>
      <c r="AH174" s="223"/>
      <c r="AI174" s="223"/>
      <c r="AJ174" s="223"/>
      <c r="AK174" s="223"/>
      <c r="AL174" s="223"/>
      <c r="AM174" s="223"/>
      <c r="AN174" s="223"/>
      <c r="AO174" s="223"/>
      <c r="AP174" s="223"/>
      <c r="AQ174" s="223"/>
      <c r="AR174" s="223"/>
      <c r="AS174" s="223"/>
      <c r="AT174" s="223"/>
      <c r="AU174" s="223"/>
      <c r="AV174" s="223"/>
    </row>
    <row r="175">
      <c r="A175" s="6"/>
      <c r="B175" s="199"/>
      <c r="C175" s="6"/>
      <c r="D175" s="6"/>
      <c r="E175" s="7"/>
      <c r="F175" s="7"/>
      <c r="G175" s="198"/>
      <c r="H175" s="198"/>
      <c r="I175" s="181"/>
      <c r="J175" s="7"/>
      <c r="K175" s="181"/>
      <c r="L175" s="7"/>
      <c r="M175" s="181"/>
      <c r="N175" s="7"/>
      <c r="O175" s="181"/>
      <c r="P175" s="7"/>
      <c r="Q175" s="181"/>
      <c r="R175" s="6"/>
      <c r="S175" s="6"/>
      <c r="T175" s="6"/>
      <c r="U175" s="6"/>
      <c r="V175" s="6"/>
      <c r="W175" s="6"/>
      <c r="X175" s="6"/>
      <c r="Y175" s="6"/>
      <c r="Z175" s="6"/>
      <c r="AA175" s="6"/>
      <c r="AB175" s="6"/>
      <c r="AC175" s="6"/>
      <c r="AD175" s="6"/>
      <c r="AE175" s="6"/>
      <c r="AF175" s="6"/>
      <c r="AG175" s="6"/>
      <c r="AH175" s="6"/>
      <c r="AI175" s="6"/>
      <c r="AJ175" s="6"/>
      <c r="AK175" s="6"/>
      <c r="AL175" s="6"/>
      <c r="AM175" s="6"/>
      <c r="AN175" s="6"/>
      <c r="AO175" s="6"/>
      <c r="AP175" s="6"/>
      <c r="AQ175" s="6"/>
      <c r="AR175" s="6"/>
      <c r="AS175" s="6"/>
      <c r="AT175" s="6"/>
      <c r="AU175" s="6"/>
      <c r="AV175" s="6"/>
    </row>
    <row r="176">
      <c r="A176" s="204" t="s">
        <v>129</v>
      </c>
      <c r="B176" s="205" t="s">
        <v>4686</v>
      </c>
      <c r="C176" s="205"/>
      <c r="D176" s="206"/>
      <c r="E176" s="206"/>
      <c r="F176" s="206"/>
      <c r="G176" s="77"/>
      <c r="H176" s="207"/>
      <c r="I176" s="208">
        <f>$H$6+3</f>
        <v>46104</v>
      </c>
      <c r="J176" s="209">
        <f>SUM(J179:J191)</f>
        <v>-0.258366803</v>
      </c>
      <c r="K176" s="208">
        <f>$H$6+4</f>
        <v>46105</v>
      </c>
      <c r="L176" s="209">
        <f>SUM(L179:L191)</f>
        <v>-0.1481911614</v>
      </c>
      <c r="M176" s="208">
        <f>$H$6+5</f>
        <v>46106</v>
      </c>
      <c r="N176" s="209">
        <f>SUM(N179:N191)</f>
        <v>0</v>
      </c>
      <c r="O176" s="208">
        <f>$H$6+6</f>
        <v>46107</v>
      </c>
      <c r="P176" s="209">
        <f>SUM(P179:P191)</f>
        <v>0</v>
      </c>
      <c r="Q176" s="208">
        <f>$H$6+7</f>
        <v>46108</v>
      </c>
      <c r="R176" s="206">
        <f>SUM(R179:R191)</f>
        <v>0</v>
      </c>
      <c r="S176" s="210"/>
      <c r="T176" s="210"/>
      <c r="U176" s="210"/>
      <c r="V176" s="210"/>
      <c r="W176" s="210"/>
      <c r="X176" s="210"/>
      <c r="Y176" s="210"/>
      <c r="Z176" s="210"/>
      <c r="AA176" s="210"/>
      <c r="AB176" s="210"/>
      <c r="AC176" s="210"/>
      <c r="AD176" s="210"/>
      <c r="AE176" s="210"/>
      <c r="AF176" s="210"/>
      <c r="AG176" s="210"/>
      <c r="AH176" s="210"/>
      <c r="AI176" s="210"/>
      <c r="AJ176" s="210"/>
      <c r="AK176" s="210"/>
      <c r="AL176" s="210"/>
      <c r="AM176" s="210"/>
      <c r="AN176" s="210"/>
      <c r="AO176" s="210"/>
      <c r="AP176" s="210"/>
      <c r="AQ176" s="210"/>
      <c r="AR176" s="210"/>
      <c r="AS176" s="210"/>
      <c r="AT176" s="210"/>
      <c r="AU176" s="210"/>
      <c r="AV176" s="211"/>
    </row>
    <row r="177">
      <c r="A177" s="185"/>
      <c r="B177" s="186"/>
      <c r="C177" s="185"/>
      <c r="D177" s="185"/>
      <c r="E177" s="185"/>
      <c r="F177" s="41"/>
      <c r="G177" s="187"/>
      <c r="H177" s="185"/>
      <c r="I177" s="41" t="s">
        <v>4663</v>
      </c>
      <c r="J177" s="212">
        <f>AVERAGEA(J179:J191)</f>
        <v>-0.01987436946</v>
      </c>
      <c r="K177" s="41"/>
      <c r="L177" s="212">
        <f>AVERAGEA(L179:L191)</f>
        <v>-0.01139932011</v>
      </c>
      <c r="M177" s="41"/>
      <c r="N177" s="212">
        <f>AVERAGEA(N179:N191)</f>
        <v>0</v>
      </c>
      <c r="O177" s="41"/>
      <c r="P177" s="212">
        <f>AVERAGEA(P179:P191)</f>
        <v>0</v>
      </c>
      <c r="Q177" s="41"/>
      <c r="R177" s="212">
        <f>AVERAGEA(R179:R191)</f>
        <v>0</v>
      </c>
      <c r="S177" s="186"/>
      <c r="T177" s="189"/>
      <c r="U177" s="189"/>
      <c r="V177" s="189"/>
      <c r="W177" s="189"/>
      <c r="X177" s="189"/>
      <c r="Y177" s="189"/>
      <c r="Z177" s="189"/>
      <c r="AA177" s="189"/>
      <c r="AB177" s="189"/>
      <c r="AC177" s="189"/>
      <c r="AD177" s="189"/>
      <c r="AE177" s="189"/>
      <c r="AF177" s="189"/>
      <c r="AG177" s="189"/>
      <c r="AH177" s="189"/>
      <c r="AI177" s="189"/>
      <c r="AJ177" s="189"/>
      <c r="AK177" s="189"/>
      <c r="AL177" s="189"/>
      <c r="AM177" s="189"/>
      <c r="AN177" s="189"/>
      <c r="AO177" s="189"/>
      <c r="AP177" s="189"/>
      <c r="AQ177" s="189"/>
      <c r="AR177" s="189"/>
      <c r="AS177" s="189"/>
      <c r="AT177" s="189"/>
      <c r="AU177" s="189"/>
      <c r="AV177" s="189"/>
    </row>
    <row r="178">
      <c r="A178" s="213" t="s">
        <v>4562</v>
      </c>
      <c r="B178" s="190" t="s">
        <v>4664</v>
      </c>
      <c r="C178" s="126" t="s">
        <v>4665</v>
      </c>
      <c r="D178" s="126" t="s">
        <v>4687</v>
      </c>
      <c r="E178" s="126" t="s">
        <v>4667</v>
      </c>
      <c r="F178" s="125" t="s">
        <v>4668</v>
      </c>
      <c r="G178" s="191" t="s">
        <v>4688</v>
      </c>
      <c r="H178" s="126" t="s">
        <v>4670</v>
      </c>
      <c r="I178" s="125" t="s">
        <v>4671</v>
      </c>
      <c r="J178" s="214" t="s">
        <v>4672</v>
      </c>
      <c r="K178" s="125" t="s">
        <v>4673</v>
      </c>
      <c r="L178" s="214" t="s">
        <v>4674</v>
      </c>
      <c r="M178" s="125" t="s">
        <v>4675</v>
      </c>
      <c r="N178" s="214" t="s">
        <v>4674</v>
      </c>
      <c r="O178" s="125" t="s">
        <v>4676</v>
      </c>
      <c r="P178" s="214" t="s">
        <v>4674</v>
      </c>
      <c r="Q178" s="125" t="s">
        <v>4677</v>
      </c>
      <c r="R178" s="126" t="s">
        <v>4674</v>
      </c>
      <c r="S178" s="190" t="s">
        <v>4678</v>
      </c>
      <c r="T178" s="192"/>
      <c r="U178" s="192"/>
      <c r="V178" s="192"/>
      <c r="W178" s="192"/>
      <c r="X178" s="192"/>
      <c r="Y178" s="192"/>
      <c r="Z178" s="192"/>
      <c r="AA178" s="192"/>
      <c r="AB178" s="192"/>
      <c r="AC178" s="192"/>
      <c r="AD178" s="192"/>
      <c r="AE178" s="192"/>
      <c r="AF178" s="192"/>
      <c r="AG178" s="192"/>
      <c r="AH178" s="192"/>
      <c r="AI178" s="192"/>
      <c r="AJ178" s="192"/>
      <c r="AK178" s="192"/>
      <c r="AL178" s="192"/>
      <c r="AM178" s="192"/>
      <c r="AN178" s="192"/>
      <c r="AO178" s="192"/>
      <c r="AP178" s="192"/>
      <c r="AQ178" s="192"/>
      <c r="AR178" s="192"/>
      <c r="AS178" s="192"/>
      <c r="AT178" s="192"/>
      <c r="AU178" s="192"/>
      <c r="AV178" s="215"/>
    </row>
    <row r="179" outlineLevel="1">
      <c r="A179" s="6" t="str">
        <f>IF(ISBLANK(B179), "", VLOOKUP(B179, Database!A:E, 2, FALSE))</f>
        <v>台船</v>
      </c>
      <c r="B179" s="182" t="s">
        <v>2187</v>
      </c>
      <c r="C179" s="6" t="str">
        <f>IFERROR(__xludf.DUMMYFUNCTION("IF(ISBLANK(B179), """", IF(ISBLANK($C$176), """", IMPORTXML('公式表'!$A$2&amp;B179&amp;'公式表'!$A$3, '公式表'!$A$13)))"),"")</f>
        <v/>
      </c>
      <c r="D179" s="3">
        <v>21.1</v>
      </c>
      <c r="E179" s="7"/>
      <c r="F179" s="7">
        <f t="shared" ref="F179:F191" si="66">IF(ISBLANK(B179), "", (C179/D179)-1)</f>
        <v>-1</v>
      </c>
      <c r="G179" s="3" t="s">
        <v>4679</v>
      </c>
      <c r="H179" s="198">
        <f t="shared" ref="H179:H191" si="67">$H$6</f>
        <v>46101</v>
      </c>
      <c r="I179" s="194">
        <v>20.85</v>
      </c>
      <c r="J179" s="7">
        <f t="shared" ref="J179:J191" si="68">IF(ISBLANK(I179), "", (I179/$D179)-1)</f>
        <v>-0.01184834123</v>
      </c>
      <c r="K179" s="3">
        <v>20.7</v>
      </c>
      <c r="L179" s="195">
        <f t="shared" ref="L179:L191" si="69">IF(ISBLANK(K179), "", (K179/$D179)-1)</f>
        <v>-0.01895734597</v>
      </c>
      <c r="M179" s="3"/>
      <c r="N179" s="195" t="str">
        <f t="shared" ref="N179:N191" si="70">IF(ISBLANK(M179), "", (M179/$D179)-1)</f>
        <v/>
      </c>
      <c r="O179" s="3"/>
      <c r="P179" s="195" t="str">
        <f t="shared" ref="P179:P191" si="71">IF(ISBLANK(O179), "", (O179/$D179)-1)</f>
        <v/>
      </c>
      <c r="Q179" s="3"/>
      <c r="R179" s="195" t="str">
        <f t="shared" ref="R179:R191" si="72">IF(ISBLANK(Q179), "", (Q179/$D179)-1)</f>
        <v/>
      </c>
      <c r="S179" s="6" t="str">
        <f>IF(ISBLANK(B179), "", IFERROR(VLOOKUP(B179, category!A:C, 3, FALSE), ""))</f>
        <v>航運</v>
      </c>
      <c r="T179" s="6"/>
      <c r="U179" s="6"/>
      <c r="V179" s="6"/>
      <c r="W179" s="6"/>
      <c r="X179" s="6"/>
      <c r="Y179" s="6"/>
      <c r="Z179" s="6"/>
      <c r="AA179" s="6"/>
      <c r="AB179" s="6"/>
      <c r="AC179" s="6"/>
      <c r="AD179" s="6"/>
      <c r="AE179" s="6"/>
      <c r="AF179" s="6"/>
      <c r="AG179" s="6"/>
      <c r="AH179" s="6"/>
      <c r="AI179" s="6"/>
      <c r="AJ179" s="6"/>
      <c r="AK179" s="6"/>
      <c r="AL179" s="6"/>
      <c r="AM179" s="6"/>
      <c r="AN179" s="6"/>
      <c r="AO179" s="6"/>
      <c r="AP179" s="6"/>
      <c r="AQ179" s="6"/>
      <c r="AR179" s="6"/>
      <c r="AS179" s="6"/>
      <c r="AT179" s="6"/>
      <c r="AU179" s="6"/>
      <c r="AV179" s="6"/>
    </row>
    <row r="180" outlineLevel="1">
      <c r="A180" s="6" t="str">
        <f>IF(ISBLANK(B180), "", VLOOKUP(B180, Database!A:E, 2, FALSE))</f>
        <v>長榮</v>
      </c>
      <c r="B180" s="182" t="s">
        <v>2767</v>
      </c>
      <c r="C180" s="6" t="str">
        <f>IFERROR(__xludf.DUMMYFUNCTION("IF(ISBLANK(B180), """", IF(ISBLANK($C$176), """", IMPORTXML('公式表'!$A$2&amp;B180&amp;'公式表'!$A$3, '公式表'!$A$13)))"),"")</f>
        <v/>
      </c>
      <c r="D180" s="194">
        <v>198.0</v>
      </c>
      <c r="E180" s="7"/>
      <c r="F180" s="7">
        <f t="shared" si="66"/>
        <v>-1</v>
      </c>
      <c r="G180" s="3"/>
      <c r="H180" s="198">
        <f t="shared" si="67"/>
        <v>46101</v>
      </c>
      <c r="I180" s="194">
        <v>197.0</v>
      </c>
      <c r="J180" s="7">
        <f t="shared" si="68"/>
        <v>-0.005050505051</v>
      </c>
      <c r="K180" s="3">
        <v>201.5</v>
      </c>
      <c r="L180" s="195">
        <f t="shared" si="69"/>
        <v>0.01767676768</v>
      </c>
      <c r="M180" s="3"/>
      <c r="N180" s="195" t="str">
        <f t="shared" si="70"/>
        <v/>
      </c>
      <c r="O180" s="3"/>
      <c r="P180" s="195" t="str">
        <f t="shared" si="71"/>
        <v/>
      </c>
      <c r="Q180" s="3"/>
      <c r="R180" s="195" t="str">
        <f t="shared" si="72"/>
        <v/>
      </c>
      <c r="S180" s="6" t="str">
        <f>IF(ISBLANK(B180), "", IFERROR(VLOOKUP(B180, category!A:C, 3, FALSE), ""))</f>
        <v>航運</v>
      </c>
      <c r="T180" s="6"/>
      <c r="U180" s="6"/>
      <c r="V180" s="6"/>
      <c r="W180" s="6"/>
      <c r="X180" s="6"/>
      <c r="Y180" s="6"/>
      <c r="Z180" s="6"/>
      <c r="AA180" s="6"/>
      <c r="AB180" s="6"/>
      <c r="AC180" s="6"/>
      <c r="AD180" s="6"/>
      <c r="AE180" s="6"/>
      <c r="AF180" s="6"/>
      <c r="AG180" s="6"/>
      <c r="AH180" s="6"/>
      <c r="AI180" s="6"/>
      <c r="AJ180" s="6"/>
      <c r="AK180" s="6"/>
      <c r="AL180" s="6"/>
      <c r="AM180" s="6"/>
      <c r="AN180" s="6"/>
      <c r="AO180" s="6"/>
      <c r="AP180" s="6"/>
      <c r="AQ180" s="6"/>
      <c r="AR180" s="6"/>
      <c r="AS180" s="6"/>
      <c r="AT180" s="6"/>
      <c r="AU180" s="6"/>
      <c r="AV180" s="6"/>
    </row>
    <row r="181" outlineLevel="1">
      <c r="A181" s="6" t="str">
        <f>IF(ISBLANK(B181), "", VLOOKUP(B181, Database!A:E, 2, FALSE))</f>
        <v>新興</v>
      </c>
      <c r="B181" s="182" t="s">
        <v>1664</v>
      </c>
      <c r="C181" s="6" t="str">
        <f>IFERROR(__xludf.DUMMYFUNCTION("IF(ISBLANK(B181), """", IF(ISBLANK($C$176), """", IMPORTXML('公式表'!$A$2&amp;B181&amp;'公式表'!$A$3, '公式表'!$A$13)))"),"")</f>
        <v/>
      </c>
      <c r="D181" s="194">
        <v>35.65</v>
      </c>
      <c r="E181" s="7"/>
      <c r="F181" s="7">
        <f t="shared" si="66"/>
        <v>-1</v>
      </c>
      <c r="G181" s="3"/>
      <c r="H181" s="198">
        <f t="shared" si="67"/>
        <v>46101</v>
      </c>
      <c r="I181" s="194">
        <v>34.35</v>
      </c>
      <c r="J181" s="7">
        <f t="shared" si="68"/>
        <v>-0.03646563815</v>
      </c>
      <c r="K181" s="3">
        <v>34.2</v>
      </c>
      <c r="L181" s="195">
        <f t="shared" si="69"/>
        <v>-0.04067321178</v>
      </c>
      <c r="M181" s="3"/>
      <c r="N181" s="195" t="str">
        <f t="shared" si="70"/>
        <v/>
      </c>
      <c r="O181" s="3"/>
      <c r="P181" s="195" t="str">
        <f t="shared" si="71"/>
        <v/>
      </c>
      <c r="Q181" s="3"/>
      <c r="R181" s="195" t="str">
        <f t="shared" si="72"/>
        <v/>
      </c>
      <c r="S181" s="6" t="str">
        <f>IF(ISBLANK(B181), "", IFERROR(VLOOKUP(B181, category!A:C, 3, FALSE), ""))</f>
        <v>航運</v>
      </c>
      <c r="T181" s="6"/>
      <c r="U181" s="6"/>
      <c r="V181" s="6"/>
      <c r="W181" s="6"/>
      <c r="X181" s="6"/>
      <c r="Y181" s="6"/>
      <c r="Z181" s="6"/>
      <c r="AA181" s="6"/>
      <c r="AB181" s="6"/>
      <c r="AC181" s="6"/>
      <c r="AD181" s="6"/>
      <c r="AE181" s="6"/>
      <c r="AF181" s="6"/>
      <c r="AG181" s="6"/>
      <c r="AH181" s="6"/>
      <c r="AI181" s="6"/>
      <c r="AJ181" s="6"/>
      <c r="AK181" s="6"/>
      <c r="AL181" s="6"/>
      <c r="AM181" s="6"/>
      <c r="AN181" s="6"/>
      <c r="AO181" s="6"/>
      <c r="AP181" s="6"/>
      <c r="AQ181" s="6"/>
      <c r="AR181" s="6"/>
      <c r="AS181" s="6"/>
      <c r="AT181" s="6"/>
      <c r="AU181" s="6"/>
      <c r="AV181" s="6"/>
    </row>
    <row r="182" outlineLevel="1">
      <c r="A182" s="6" t="str">
        <f>IF(ISBLANK(B182), "", VLOOKUP(B182, Database!A:E, 2, FALSE))</f>
        <v>裕民</v>
      </c>
      <c r="B182" s="182" t="s">
        <v>3778</v>
      </c>
      <c r="C182" s="6" t="str">
        <f>IFERROR(__xludf.DUMMYFUNCTION("IF(ISBLANK(B182), """", IF(ISBLANK($C$176), """", IMPORTXML('公式表'!$A$2&amp;B182&amp;'公式表'!$A$3, '公式表'!$A$13)))"),"")</f>
        <v/>
      </c>
      <c r="D182" s="3">
        <v>65.0</v>
      </c>
      <c r="E182" s="7"/>
      <c r="F182" s="7">
        <f t="shared" si="66"/>
        <v>-1</v>
      </c>
      <c r="G182" s="198"/>
      <c r="H182" s="198">
        <f t="shared" si="67"/>
        <v>46101</v>
      </c>
      <c r="I182" s="194">
        <v>62.0</v>
      </c>
      <c r="J182" s="7">
        <f t="shared" si="68"/>
        <v>-0.04615384615</v>
      </c>
      <c r="K182" s="3">
        <v>63.5</v>
      </c>
      <c r="L182" s="195">
        <f t="shared" si="69"/>
        <v>-0.02307692308</v>
      </c>
      <c r="M182" s="3"/>
      <c r="N182" s="195" t="str">
        <f t="shared" si="70"/>
        <v/>
      </c>
      <c r="O182" s="3"/>
      <c r="P182" s="195" t="str">
        <f t="shared" si="71"/>
        <v/>
      </c>
      <c r="Q182" s="3"/>
      <c r="R182" s="195" t="str">
        <f t="shared" si="72"/>
        <v/>
      </c>
      <c r="S182" s="6" t="str">
        <f>IF(ISBLANK(B182), "", IFERROR(VLOOKUP(B182, category!A:C, 3, FALSE), ""))</f>
        <v>航運</v>
      </c>
      <c r="T182" s="6"/>
      <c r="U182" s="6"/>
      <c r="V182" s="6"/>
      <c r="W182" s="6"/>
      <c r="X182" s="6"/>
      <c r="Y182" s="6"/>
      <c r="Z182" s="6"/>
      <c r="AA182" s="6"/>
      <c r="AB182" s="6"/>
      <c r="AC182" s="6"/>
      <c r="AD182" s="6"/>
      <c r="AE182" s="6"/>
      <c r="AF182" s="6"/>
      <c r="AG182" s="6"/>
      <c r="AH182" s="6"/>
      <c r="AI182" s="6"/>
      <c r="AJ182" s="6"/>
      <c r="AK182" s="6"/>
      <c r="AL182" s="6"/>
      <c r="AM182" s="6"/>
      <c r="AN182" s="6"/>
      <c r="AO182" s="6"/>
      <c r="AP182" s="6"/>
      <c r="AQ182" s="6"/>
      <c r="AR182" s="6"/>
      <c r="AS182" s="6"/>
      <c r="AT182" s="6"/>
      <c r="AU182" s="6"/>
      <c r="AV182" s="6"/>
    </row>
    <row r="183" outlineLevel="1">
      <c r="A183" s="6" t="str">
        <f>IF(ISBLANK(B183), "", VLOOKUP(B183, Database!A:E, 2, FALSE))</f>
        <v>榮運</v>
      </c>
      <c r="B183" s="182" t="s">
        <v>2165</v>
      </c>
      <c r="C183" s="6" t="str">
        <f>IFERROR(__xludf.DUMMYFUNCTION("IF(ISBLANK(B183), """", IF(ISBLANK($C$176), """", IMPORTXML('公式表'!$A$2&amp;B183&amp;'公式表'!$A$3, '公式表'!$A$13)))"),"")</f>
        <v/>
      </c>
      <c r="D183" s="3">
        <v>50.3</v>
      </c>
      <c r="E183" s="7"/>
      <c r="F183" s="7">
        <f t="shared" si="66"/>
        <v>-1</v>
      </c>
      <c r="G183" s="3"/>
      <c r="H183" s="198">
        <f t="shared" si="67"/>
        <v>46101</v>
      </c>
      <c r="I183" s="194">
        <v>50.0</v>
      </c>
      <c r="J183" s="7">
        <f t="shared" si="68"/>
        <v>-0.005964214712</v>
      </c>
      <c r="K183" s="3">
        <v>50.2</v>
      </c>
      <c r="L183" s="195">
        <f t="shared" si="69"/>
        <v>-0.001988071571</v>
      </c>
      <c r="M183" s="3"/>
      <c r="N183" s="195" t="str">
        <f t="shared" si="70"/>
        <v/>
      </c>
      <c r="O183" s="3"/>
      <c r="P183" s="195" t="str">
        <f t="shared" si="71"/>
        <v/>
      </c>
      <c r="Q183" s="3"/>
      <c r="R183" s="195" t="str">
        <f t="shared" si="72"/>
        <v/>
      </c>
      <c r="S183" s="6" t="str">
        <f>IF(ISBLANK(B183), "", IFERROR(VLOOKUP(B183, category!A:C, 3, FALSE), ""))</f>
        <v>航運</v>
      </c>
      <c r="T183" s="6"/>
      <c r="U183" s="6"/>
      <c r="V183" s="6"/>
      <c r="W183" s="6"/>
      <c r="X183" s="6"/>
      <c r="Y183" s="6"/>
      <c r="Z183" s="6"/>
      <c r="AA183" s="6"/>
      <c r="AB183" s="6"/>
      <c r="AC183" s="6"/>
      <c r="AD183" s="6"/>
      <c r="AE183" s="6"/>
      <c r="AF183" s="6"/>
      <c r="AG183" s="6"/>
      <c r="AH183" s="6"/>
      <c r="AI183" s="6"/>
      <c r="AJ183" s="6"/>
      <c r="AK183" s="6"/>
      <c r="AL183" s="6"/>
      <c r="AM183" s="6"/>
      <c r="AN183" s="6"/>
      <c r="AO183" s="6"/>
      <c r="AP183" s="6"/>
      <c r="AQ183" s="6"/>
      <c r="AR183" s="6"/>
      <c r="AS183" s="6"/>
      <c r="AT183" s="6"/>
      <c r="AU183" s="6"/>
      <c r="AV183" s="6"/>
    </row>
    <row r="184" outlineLevel="1">
      <c r="A184" s="6" t="str">
        <f>IF(ISBLANK(B184), "", VLOOKUP(B184, Database!A:E, 2, FALSE))</f>
        <v>陽明</v>
      </c>
      <c r="B184" s="182" t="s">
        <v>1794</v>
      </c>
      <c r="C184" s="6" t="str">
        <f>IFERROR(__xludf.DUMMYFUNCTION("IF(ISBLANK(B184), """", IF(ISBLANK($C$176), """", IMPORTXML('公式表'!$A$2&amp;B184&amp;'公式表'!$A$3, '公式表'!$A$13)))"),"")</f>
        <v/>
      </c>
      <c r="D184" s="3">
        <v>50.7</v>
      </c>
      <c r="E184" s="7"/>
      <c r="F184" s="7">
        <f t="shared" si="66"/>
        <v>-1</v>
      </c>
      <c r="G184" s="3" t="s">
        <v>4679</v>
      </c>
      <c r="H184" s="198">
        <f t="shared" si="67"/>
        <v>46101</v>
      </c>
      <c r="I184" s="194">
        <v>50.1</v>
      </c>
      <c r="J184" s="7">
        <f t="shared" si="68"/>
        <v>-0.01183431953</v>
      </c>
      <c r="K184" s="3">
        <v>50.7</v>
      </c>
      <c r="L184" s="195">
        <f t="shared" si="69"/>
        <v>0</v>
      </c>
      <c r="M184" s="3"/>
      <c r="N184" s="195" t="str">
        <f t="shared" si="70"/>
        <v/>
      </c>
      <c r="O184" s="3"/>
      <c r="P184" s="195" t="str">
        <f t="shared" si="71"/>
        <v/>
      </c>
      <c r="Q184" s="3"/>
      <c r="R184" s="195" t="str">
        <f t="shared" si="72"/>
        <v/>
      </c>
      <c r="S184" s="6" t="str">
        <f>IF(ISBLANK(B184), "", IFERROR(VLOOKUP(B184, category!A:C, 3, FALSE), ""))</f>
        <v>航運</v>
      </c>
      <c r="T184" s="6"/>
      <c r="U184" s="6"/>
      <c r="V184" s="6"/>
      <c r="W184" s="6"/>
      <c r="X184" s="6"/>
      <c r="Y184" s="6"/>
      <c r="Z184" s="6"/>
      <c r="AA184" s="6"/>
      <c r="AB184" s="6"/>
      <c r="AC184" s="6"/>
      <c r="AD184" s="6"/>
      <c r="AE184" s="6"/>
      <c r="AF184" s="6"/>
      <c r="AG184" s="6"/>
      <c r="AH184" s="6"/>
      <c r="AI184" s="6"/>
      <c r="AJ184" s="6"/>
      <c r="AK184" s="6"/>
      <c r="AL184" s="6"/>
      <c r="AM184" s="6"/>
      <c r="AN184" s="6"/>
      <c r="AO184" s="6"/>
      <c r="AP184" s="6"/>
      <c r="AQ184" s="6"/>
      <c r="AR184" s="6"/>
      <c r="AS184" s="6"/>
      <c r="AT184" s="6"/>
      <c r="AU184" s="6"/>
      <c r="AV184" s="6"/>
    </row>
    <row r="185" outlineLevel="1">
      <c r="A185" s="6" t="str">
        <f>IF(ISBLANK(B185), "", VLOOKUP(B185, Database!A:E, 2, FALSE))</f>
        <v>華航</v>
      </c>
      <c r="B185" s="182" t="s">
        <v>848</v>
      </c>
      <c r="C185" s="6" t="str">
        <f>IFERROR(__xludf.DUMMYFUNCTION("IF(ISBLANK(B185), """", IF(ISBLANK($C$176), """", IMPORTXML('公式表'!$A$2&amp;B185&amp;'公式表'!$A$3, '公式表'!$A$13)))"),"")</f>
        <v/>
      </c>
      <c r="D185" s="3">
        <v>18.3</v>
      </c>
      <c r="E185" s="7"/>
      <c r="F185" s="7">
        <f t="shared" si="66"/>
        <v>-1</v>
      </c>
      <c r="G185" s="3"/>
      <c r="H185" s="198">
        <f t="shared" si="67"/>
        <v>46101</v>
      </c>
      <c r="I185" s="194">
        <v>18.1</v>
      </c>
      <c r="J185" s="7">
        <f t="shared" si="68"/>
        <v>-0.01092896175</v>
      </c>
      <c r="K185" s="3">
        <v>18.2</v>
      </c>
      <c r="L185" s="195">
        <f t="shared" si="69"/>
        <v>-0.005464480874</v>
      </c>
      <c r="M185" s="3"/>
      <c r="N185" s="195" t="str">
        <f t="shared" si="70"/>
        <v/>
      </c>
      <c r="O185" s="3"/>
      <c r="P185" s="195" t="str">
        <f t="shared" si="71"/>
        <v/>
      </c>
      <c r="Q185" s="3"/>
      <c r="R185" s="195" t="str">
        <f t="shared" si="72"/>
        <v/>
      </c>
      <c r="S185" s="6" t="str">
        <f>IF(ISBLANK(B185), "", IFERROR(VLOOKUP(B185, category!A:C, 3, FALSE), ""))</f>
        <v>航運</v>
      </c>
      <c r="T185" s="6"/>
      <c r="U185" s="6"/>
      <c r="V185" s="6"/>
      <c r="W185" s="6"/>
      <c r="X185" s="6"/>
      <c r="Y185" s="6"/>
      <c r="Z185" s="6"/>
      <c r="AA185" s="6"/>
      <c r="AB185" s="6"/>
      <c r="AC185" s="6"/>
      <c r="AD185" s="6"/>
      <c r="AE185" s="6"/>
      <c r="AF185" s="6"/>
      <c r="AG185" s="6"/>
      <c r="AH185" s="6"/>
      <c r="AI185" s="6"/>
      <c r="AJ185" s="6"/>
      <c r="AK185" s="6"/>
      <c r="AL185" s="6"/>
      <c r="AM185" s="6"/>
      <c r="AN185" s="6"/>
      <c r="AO185" s="6"/>
      <c r="AP185" s="6"/>
      <c r="AQ185" s="6"/>
      <c r="AR185" s="6"/>
      <c r="AS185" s="6"/>
      <c r="AT185" s="6"/>
      <c r="AU185" s="6"/>
      <c r="AV185" s="6"/>
    </row>
    <row r="186" outlineLevel="1">
      <c r="A186" s="6" t="str">
        <f>IF(ISBLANK(B186), "", VLOOKUP(B186, Database!A:E, 2, FALSE))</f>
        <v>中航</v>
      </c>
      <c r="B186" s="182" t="s">
        <v>4469</v>
      </c>
      <c r="C186" s="6" t="str">
        <f>IFERROR(__xludf.DUMMYFUNCTION("IF(ISBLANK(B186), """", IF(ISBLANK($C$176), """", IMPORTXML('公式表'!$A$2&amp;B186&amp;'公式表'!$A$3, '公式表'!$A$13)))"),"")</f>
        <v/>
      </c>
      <c r="D186" s="194">
        <v>60.0</v>
      </c>
      <c r="E186" s="7"/>
      <c r="F186" s="7">
        <f t="shared" si="66"/>
        <v>-1</v>
      </c>
      <c r="G186" s="3"/>
      <c r="H186" s="198">
        <f t="shared" si="67"/>
        <v>46101</v>
      </c>
      <c r="I186" s="194">
        <v>57.8</v>
      </c>
      <c r="J186" s="7">
        <f t="shared" si="68"/>
        <v>-0.03666666667</v>
      </c>
      <c r="K186" s="3">
        <v>58.6</v>
      </c>
      <c r="L186" s="195">
        <f t="shared" si="69"/>
        <v>-0.02333333333</v>
      </c>
      <c r="M186" s="3"/>
      <c r="N186" s="195" t="str">
        <f t="shared" si="70"/>
        <v/>
      </c>
      <c r="O186" s="3"/>
      <c r="P186" s="195" t="str">
        <f t="shared" si="71"/>
        <v/>
      </c>
      <c r="Q186" s="3"/>
      <c r="R186" s="195" t="str">
        <f t="shared" si="72"/>
        <v/>
      </c>
      <c r="S186" s="6" t="str">
        <f>IF(ISBLANK(B186), "", IFERROR(VLOOKUP(B186, category!A:C, 3, FALSE), ""))</f>
        <v>航運</v>
      </c>
      <c r="T186" s="6"/>
      <c r="U186" s="6"/>
      <c r="V186" s="6"/>
      <c r="W186" s="6"/>
      <c r="X186" s="6"/>
      <c r="Y186" s="6"/>
      <c r="Z186" s="6"/>
      <c r="AA186" s="6"/>
      <c r="AB186" s="6"/>
      <c r="AC186" s="6"/>
      <c r="AD186" s="6"/>
      <c r="AE186" s="6"/>
      <c r="AF186" s="6"/>
      <c r="AG186" s="6"/>
      <c r="AH186" s="6"/>
      <c r="AI186" s="6"/>
      <c r="AJ186" s="6"/>
      <c r="AK186" s="6"/>
      <c r="AL186" s="6"/>
      <c r="AM186" s="6"/>
      <c r="AN186" s="6"/>
      <c r="AO186" s="6"/>
      <c r="AP186" s="6"/>
      <c r="AQ186" s="6"/>
      <c r="AR186" s="6"/>
      <c r="AS186" s="6"/>
      <c r="AT186" s="6"/>
      <c r="AU186" s="6"/>
      <c r="AV186" s="6"/>
    </row>
    <row r="187" outlineLevel="1">
      <c r="A187" s="6" t="str">
        <f>IF(ISBLANK(B187), "", VLOOKUP(B187, Database!A:E, 2, FALSE))</f>
        <v>中櫃</v>
      </c>
      <c r="B187" s="182" t="s">
        <v>950</v>
      </c>
      <c r="C187" s="6" t="str">
        <f>IFERROR(__xludf.DUMMYFUNCTION("IF(ISBLANK(B187), """", IF(ISBLANK($C$176), """", IMPORTXML('公式表'!$A$2&amp;B187&amp;'公式表'!$A$3, '公式表'!$A$13)))"),"")</f>
        <v/>
      </c>
      <c r="D187" s="3">
        <v>23.0</v>
      </c>
      <c r="E187" s="7"/>
      <c r="F187" s="7">
        <f t="shared" si="66"/>
        <v>-1</v>
      </c>
      <c r="G187" s="198"/>
      <c r="H187" s="198">
        <f t="shared" si="67"/>
        <v>46101</v>
      </c>
      <c r="I187" s="194">
        <v>22.95</v>
      </c>
      <c r="J187" s="7">
        <f t="shared" si="68"/>
        <v>-0.002173913043</v>
      </c>
      <c r="K187" s="3">
        <v>23.1</v>
      </c>
      <c r="L187" s="195">
        <f t="shared" si="69"/>
        <v>0.004347826087</v>
      </c>
      <c r="M187" s="3"/>
      <c r="N187" s="195" t="str">
        <f t="shared" si="70"/>
        <v/>
      </c>
      <c r="O187" s="3"/>
      <c r="P187" s="195" t="str">
        <f t="shared" si="71"/>
        <v/>
      </c>
      <c r="Q187" s="3"/>
      <c r="R187" s="195" t="str">
        <f t="shared" si="72"/>
        <v/>
      </c>
      <c r="S187" s="6" t="str">
        <f>IF(ISBLANK(B187), "", IFERROR(VLOOKUP(B187, category!A:C, 3, FALSE), ""))</f>
        <v>航運</v>
      </c>
      <c r="T187" s="6"/>
      <c r="U187" s="6"/>
      <c r="V187" s="6"/>
      <c r="W187" s="6"/>
      <c r="X187" s="6"/>
      <c r="Y187" s="6"/>
      <c r="Z187" s="6"/>
      <c r="AA187" s="6"/>
      <c r="AB187" s="6"/>
      <c r="AC187" s="6"/>
      <c r="AD187" s="6"/>
      <c r="AE187" s="6"/>
      <c r="AF187" s="6"/>
      <c r="AG187" s="6"/>
      <c r="AH187" s="6"/>
      <c r="AI187" s="6"/>
      <c r="AJ187" s="6"/>
      <c r="AK187" s="6"/>
      <c r="AL187" s="6"/>
      <c r="AM187" s="6"/>
      <c r="AN187" s="6"/>
      <c r="AO187" s="6"/>
      <c r="AP187" s="6"/>
      <c r="AQ187" s="6"/>
      <c r="AR187" s="6"/>
      <c r="AS187" s="6"/>
      <c r="AT187" s="6"/>
      <c r="AU187" s="6"/>
      <c r="AV187" s="6"/>
    </row>
    <row r="188" outlineLevel="1">
      <c r="A188" s="6" t="str">
        <f>IF(ISBLANK(B188), "", VLOOKUP(B188, Database!A:E, 2, FALSE))</f>
        <v>萬海</v>
      </c>
      <c r="B188" s="182" t="s">
        <v>4411</v>
      </c>
      <c r="C188" s="6" t="str">
        <f>IFERROR(__xludf.DUMMYFUNCTION("IF(ISBLANK(B188), """", IF(ISBLANK($C$176), """", IMPORTXML('公式表'!$A$2&amp;B188&amp;'公式表'!$A$3, '公式表'!$A$13)))"),"")</f>
        <v/>
      </c>
      <c r="D188" s="3">
        <v>75.3</v>
      </c>
      <c r="E188" s="7"/>
      <c r="F188" s="7">
        <f t="shared" si="66"/>
        <v>-1</v>
      </c>
      <c r="G188" s="3" t="s">
        <v>4679</v>
      </c>
      <c r="H188" s="198">
        <f t="shared" si="67"/>
        <v>46101</v>
      </c>
      <c r="I188" s="194">
        <v>73.7</v>
      </c>
      <c r="J188" s="7">
        <f t="shared" si="68"/>
        <v>-0.02124833997</v>
      </c>
      <c r="K188" s="3">
        <v>74.0</v>
      </c>
      <c r="L188" s="195">
        <f t="shared" si="69"/>
        <v>-0.01726427623</v>
      </c>
      <c r="M188" s="3"/>
      <c r="N188" s="195" t="str">
        <f t="shared" si="70"/>
        <v/>
      </c>
      <c r="O188" s="3"/>
      <c r="P188" s="195" t="str">
        <f t="shared" si="71"/>
        <v/>
      </c>
      <c r="Q188" s="3"/>
      <c r="R188" s="195" t="str">
        <f t="shared" si="72"/>
        <v/>
      </c>
      <c r="S188" s="6" t="str">
        <f>IF(ISBLANK(B188), "", IFERROR(VLOOKUP(B188, category!A:C, 3, FALSE), ""))</f>
        <v>航運</v>
      </c>
      <c r="T188" s="6"/>
      <c r="U188" s="6"/>
      <c r="V188" s="6"/>
      <c r="W188" s="6"/>
      <c r="X188" s="6"/>
      <c r="Y188" s="6"/>
      <c r="Z188" s="6"/>
      <c r="AA188" s="6"/>
      <c r="AB188" s="6"/>
      <c r="AC188" s="6"/>
      <c r="AD188" s="6"/>
      <c r="AE188" s="6"/>
      <c r="AF188" s="6"/>
      <c r="AG188" s="6"/>
      <c r="AH188" s="6"/>
      <c r="AI188" s="6"/>
      <c r="AJ188" s="6"/>
      <c r="AK188" s="6"/>
      <c r="AL188" s="6"/>
      <c r="AM188" s="6"/>
      <c r="AN188" s="6"/>
      <c r="AO188" s="6"/>
      <c r="AP188" s="6"/>
      <c r="AQ188" s="6"/>
      <c r="AR188" s="6"/>
      <c r="AS188" s="6"/>
      <c r="AT188" s="6"/>
      <c r="AU188" s="6"/>
      <c r="AV188" s="6"/>
    </row>
    <row r="189" outlineLevel="1">
      <c r="A189" s="6" t="str">
        <f>IF(ISBLANK(B189), "", VLOOKUP(B189, Database!A:E, 2, FALSE))</f>
        <v>台航</v>
      </c>
      <c r="B189" s="182" t="s">
        <v>1997</v>
      </c>
      <c r="C189" s="6" t="str">
        <f>IFERROR(__xludf.DUMMYFUNCTION("IF(ISBLANK(B189), """", IF(ISBLANK($C$176), """", IMPORTXML('公式表'!$A$2&amp;B189&amp;'公式表'!$A$3, '公式表'!$A$13)))"),"")</f>
        <v/>
      </c>
      <c r="D189" s="3">
        <v>31.05</v>
      </c>
      <c r="E189" s="7"/>
      <c r="F189" s="7">
        <f t="shared" si="66"/>
        <v>-1</v>
      </c>
      <c r="G189" s="198"/>
      <c r="H189" s="198">
        <f t="shared" si="67"/>
        <v>46101</v>
      </c>
      <c r="I189" s="194">
        <v>30.15</v>
      </c>
      <c r="J189" s="7">
        <f t="shared" si="68"/>
        <v>-0.02898550725</v>
      </c>
      <c r="K189" s="3">
        <v>30.15</v>
      </c>
      <c r="L189" s="195">
        <f t="shared" si="69"/>
        <v>-0.02898550725</v>
      </c>
      <c r="M189" s="3"/>
      <c r="N189" s="195" t="str">
        <f t="shared" si="70"/>
        <v/>
      </c>
      <c r="O189" s="3"/>
      <c r="P189" s="195" t="str">
        <f t="shared" si="71"/>
        <v/>
      </c>
      <c r="Q189" s="3"/>
      <c r="R189" s="195" t="str">
        <f t="shared" si="72"/>
        <v/>
      </c>
      <c r="S189" s="6" t="str">
        <f>IF(ISBLANK(B189), "", IFERROR(VLOOKUP(B189, category!A:C, 3, FALSE), ""))</f>
        <v>航運</v>
      </c>
      <c r="T189" s="6"/>
      <c r="U189" s="6"/>
      <c r="V189" s="6"/>
      <c r="W189" s="6"/>
      <c r="X189" s="6"/>
      <c r="Y189" s="6"/>
      <c r="Z189" s="6"/>
      <c r="AA189" s="6"/>
      <c r="AB189" s="6"/>
      <c r="AC189" s="6"/>
      <c r="AD189" s="6"/>
      <c r="AE189" s="6"/>
      <c r="AF189" s="6"/>
      <c r="AG189" s="6"/>
      <c r="AH189" s="6"/>
      <c r="AI189" s="6"/>
      <c r="AJ189" s="6"/>
      <c r="AK189" s="6"/>
      <c r="AL189" s="6"/>
      <c r="AM189" s="6"/>
      <c r="AN189" s="6"/>
      <c r="AO189" s="6"/>
      <c r="AP189" s="6"/>
      <c r="AQ189" s="6"/>
      <c r="AR189" s="6"/>
      <c r="AS189" s="6"/>
      <c r="AT189" s="6"/>
      <c r="AU189" s="6"/>
      <c r="AV189" s="6"/>
    </row>
    <row r="190" outlineLevel="1">
      <c r="A190" s="6" t="str">
        <f>IF(ISBLANK(B190), "", VLOOKUP(B190, Database!A:E, 2, FALSE))</f>
        <v>長榮航</v>
      </c>
      <c r="B190" s="182" t="s">
        <v>2335</v>
      </c>
      <c r="C190" s="6" t="str">
        <f>IFERROR(__xludf.DUMMYFUNCTION("IF(ISBLANK(B190), """", IF(ISBLANK($C$176), """", IMPORTXML('公式表'!$A$2&amp;B190&amp;'公式表'!$A$3, '公式表'!$A$13)))"),"")</f>
        <v/>
      </c>
      <c r="D190" s="3">
        <v>35.3</v>
      </c>
      <c r="E190" s="7"/>
      <c r="F190" s="7">
        <f t="shared" si="66"/>
        <v>-1</v>
      </c>
      <c r="G190" s="198"/>
      <c r="H190" s="198">
        <f t="shared" si="67"/>
        <v>46101</v>
      </c>
      <c r="I190" s="194">
        <v>35.25</v>
      </c>
      <c r="J190" s="7">
        <f t="shared" si="68"/>
        <v>-0.001416430595</v>
      </c>
      <c r="K190" s="3">
        <v>35.35</v>
      </c>
      <c r="L190" s="195">
        <f t="shared" si="69"/>
        <v>0.001416430595</v>
      </c>
      <c r="M190" s="3"/>
      <c r="N190" s="195" t="str">
        <f t="shared" si="70"/>
        <v/>
      </c>
      <c r="O190" s="3"/>
      <c r="P190" s="195" t="str">
        <f t="shared" si="71"/>
        <v/>
      </c>
      <c r="Q190" s="3"/>
      <c r="R190" s="195" t="str">
        <f t="shared" si="72"/>
        <v/>
      </c>
      <c r="S190" s="6" t="str">
        <f>IF(ISBLANK(B190), "", IFERROR(VLOOKUP(B190, category!A:C, 3, FALSE), ""))</f>
        <v>航運</v>
      </c>
      <c r="T190" s="6"/>
      <c r="U190" s="6"/>
      <c r="V190" s="6"/>
      <c r="W190" s="6"/>
      <c r="X190" s="6"/>
      <c r="Y190" s="6"/>
      <c r="Z190" s="6"/>
      <c r="AA190" s="6"/>
      <c r="AB190" s="6"/>
      <c r="AC190" s="6"/>
      <c r="AD190" s="6"/>
      <c r="AE190" s="6"/>
      <c r="AF190" s="6"/>
      <c r="AG190" s="6"/>
      <c r="AH190" s="6"/>
      <c r="AI190" s="6"/>
      <c r="AJ190" s="6"/>
      <c r="AK190" s="6"/>
      <c r="AL190" s="6"/>
      <c r="AM190" s="6"/>
      <c r="AN190" s="6"/>
      <c r="AO190" s="6"/>
      <c r="AP190" s="6"/>
      <c r="AQ190" s="6"/>
      <c r="AR190" s="6"/>
      <c r="AS190" s="6"/>
      <c r="AT190" s="6"/>
      <c r="AU190" s="6"/>
      <c r="AV190" s="6"/>
    </row>
    <row r="191" outlineLevel="1">
      <c r="A191" s="223" t="str">
        <f>IF(ISBLANK(B191), "", VLOOKUP(B191, Database!A:E, 2, FALSE))</f>
        <v>慧洋-KY</v>
      </c>
      <c r="B191" s="222" t="s">
        <v>979</v>
      </c>
      <c r="C191" s="223" t="str">
        <f>IFERROR(__xludf.DUMMYFUNCTION("IF(ISBLANK(B191), """", IF(ISBLANK($C$176), """", IMPORTXML('公式表'!$A$2&amp;B191&amp;'公式表'!$A$3, '公式表'!$A$13)))"),"")</f>
        <v/>
      </c>
      <c r="D191" s="226">
        <v>75.7</v>
      </c>
      <c r="E191" s="225"/>
      <c r="F191" s="225">
        <f t="shared" si="66"/>
        <v>-1</v>
      </c>
      <c r="G191" s="249"/>
      <c r="H191" s="249">
        <f t="shared" si="67"/>
        <v>46101</v>
      </c>
      <c r="I191" s="224">
        <v>72.7</v>
      </c>
      <c r="J191" s="225">
        <f t="shared" si="68"/>
        <v>-0.03963011889</v>
      </c>
      <c r="K191" s="226">
        <v>74.8</v>
      </c>
      <c r="L191" s="228">
        <f t="shared" si="69"/>
        <v>-0.01188903567</v>
      </c>
      <c r="M191" s="226"/>
      <c r="N191" s="228" t="str">
        <f t="shared" si="70"/>
        <v/>
      </c>
      <c r="O191" s="226"/>
      <c r="P191" s="228" t="str">
        <f t="shared" si="71"/>
        <v/>
      </c>
      <c r="Q191" s="226"/>
      <c r="R191" s="228" t="str">
        <f t="shared" si="72"/>
        <v/>
      </c>
      <c r="S191" s="223" t="str">
        <f>IF(ISBLANK(B191), "", IFERROR(VLOOKUP(B191, category!A:C, 3, FALSE), ""))</f>
        <v>航運</v>
      </c>
      <c r="T191" s="223"/>
      <c r="U191" s="223"/>
      <c r="V191" s="223"/>
      <c r="W191" s="223"/>
      <c r="X191" s="223"/>
      <c r="Y191" s="223"/>
      <c r="Z191" s="223"/>
      <c r="AA191" s="223"/>
      <c r="AB191" s="223"/>
      <c r="AC191" s="223"/>
      <c r="AD191" s="223"/>
      <c r="AE191" s="223"/>
      <c r="AF191" s="223"/>
      <c r="AG191" s="223"/>
      <c r="AH191" s="223"/>
      <c r="AI191" s="223"/>
      <c r="AJ191" s="223"/>
      <c r="AK191" s="223"/>
      <c r="AL191" s="223"/>
      <c r="AM191" s="223"/>
      <c r="AN191" s="223"/>
      <c r="AO191" s="223"/>
      <c r="AP191" s="223"/>
      <c r="AQ191" s="223"/>
      <c r="AR191" s="223"/>
      <c r="AS191" s="223"/>
      <c r="AT191" s="223"/>
      <c r="AU191" s="223"/>
      <c r="AV191" s="223"/>
    </row>
    <row r="192">
      <c r="A192" s="6"/>
      <c r="B192" s="199"/>
      <c r="C192" s="6"/>
      <c r="D192" s="6"/>
      <c r="E192" s="7"/>
      <c r="F192" s="7"/>
      <c r="G192" s="198"/>
      <c r="H192" s="198"/>
      <c r="I192" s="181"/>
      <c r="J192" s="7"/>
      <c r="K192" s="181"/>
      <c r="L192" s="7"/>
      <c r="M192" s="181"/>
      <c r="N192" s="7"/>
      <c r="O192" s="181"/>
      <c r="P192" s="7"/>
      <c r="Q192" s="181"/>
      <c r="R192" s="6"/>
      <c r="S192" s="6"/>
      <c r="T192" s="6"/>
      <c r="U192" s="6"/>
      <c r="V192" s="6"/>
      <c r="W192" s="6"/>
      <c r="X192" s="6"/>
      <c r="Y192" s="6"/>
      <c r="Z192" s="6"/>
      <c r="AA192" s="6"/>
      <c r="AB192" s="6"/>
      <c r="AC192" s="6"/>
      <c r="AD192" s="6"/>
      <c r="AE192" s="6"/>
      <c r="AF192" s="6"/>
      <c r="AG192" s="6"/>
      <c r="AH192" s="6"/>
      <c r="AI192" s="6"/>
      <c r="AJ192" s="6"/>
      <c r="AK192" s="6"/>
      <c r="AL192" s="6"/>
      <c r="AM192" s="6"/>
      <c r="AN192" s="6"/>
      <c r="AO192" s="6"/>
      <c r="AP192" s="6"/>
      <c r="AQ192" s="6"/>
      <c r="AR192" s="6"/>
      <c r="AS192" s="6"/>
      <c r="AT192" s="6"/>
      <c r="AU192" s="6"/>
      <c r="AV192" s="6"/>
    </row>
    <row r="193">
      <c r="A193" s="204" t="s">
        <v>4691</v>
      </c>
      <c r="B193" s="205" t="s">
        <v>4686</v>
      </c>
      <c r="C193" s="205"/>
      <c r="D193" s="206"/>
      <c r="E193" s="206"/>
      <c r="F193" s="206"/>
      <c r="G193" s="77"/>
      <c r="H193" s="207"/>
      <c r="I193" s="208">
        <f>$H$6+3</f>
        <v>46104</v>
      </c>
      <c r="J193" s="209">
        <f>SUM(J196:J207)</f>
        <v>-0.1898640873</v>
      </c>
      <c r="K193" s="208">
        <f>$H$6+4</f>
        <v>46105</v>
      </c>
      <c r="L193" s="209">
        <f>SUM(L196:L207)</f>
        <v>-0.1263853986</v>
      </c>
      <c r="M193" s="208">
        <f>$H$6+5</f>
        <v>46106</v>
      </c>
      <c r="N193" s="209">
        <f>SUM(N196:N207)</f>
        <v>0</v>
      </c>
      <c r="O193" s="208">
        <f>$H$6+6</f>
        <v>46107</v>
      </c>
      <c r="P193" s="209">
        <f>SUM(P196:P207)</f>
        <v>0</v>
      </c>
      <c r="Q193" s="208">
        <f>$H$6+7</f>
        <v>46108</v>
      </c>
      <c r="R193" s="206">
        <f>SUM(R196:R207)</f>
        <v>0</v>
      </c>
      <c r="S193" s="210"/>
      <c r="T193" s="210"/>
      <c r="U193" s="210"/>
      <c r="V193" s="210"/>
      <c r="W193" s="210"/>
      <c r="X193" s="210"/>
      <c r="Y193" s="210"/>
      <c r="Z193" s="210"/>
      <c r="AA193" s="210"/>
      <c r="AB193" s="210"/>
      <c r="AC193" s="210"/>
      <c r="AD193" s="210"/>
      <c r="AE193" s="210"/>
      <c r="AF193" s="210"/>
      <c r="AG193" s="210"/>
      <c r="AH193" s="210"/>
      <c r="AI193" s="210"/>
      <c r="AJ193" s="210"/>
      <c r="AK193" s="210"/>
      <c r="AL193" s="210"/>
      <c r="AM193" s="210"/>
      <c r="AN193" s="210"/>
      <c r="AO193" s="210"/>
      <c r="AP193" s="210"/>
      <c r="AQ193" s="210"/>
      <c r="AR193" s="210"/>
      <c r="AS193" s="210"/>
      <c r="AT193" s="210"/>
      <c r="AU193" s="210"/>
      <c r="AV193" s="211"/>
    </row>
    <row r="194">
      <c r="A194" s="185"/>
      <c r="B194" s="186"/>
      <c r="C194" s="185"/>
      <c r="D194" s="185"/>
      <c r="E194" s="185"/>
      <c r="F194" s="41"/>
      <c r="G194" s="187"/>
      <c r="H194" s="185"/>
      <c r="I194" s="41" t="s">
        <v>4663</v>
      </c>
      <c r="J194" s="212">
        <f>AVERAGEA(J197:J210)</f>
        <v>0.003898118362</v>
      </c>
      <c r="K194" s="41"/>
      <c r="L194" s="212">
        <f>AVERAGEA(L197:L210)</f>
        <v>0.02985346503</v>
      </c>
      <c r="M194" s="41"/>
      <c r="N194" s="212">
        <f>AVERAGEA(N197:N210)</f>
        <v>0</v>
      </c>
      <c r="O194" s="41"/>
      <c r="P194" s="212">
        <f>AVERAGEA(P197:P210)</f>
        <v>0</v>
      </c>
      <c r="Q194" s="41"/>
      <c r="R194" s="212">
        <f>AVERAGEA(R197:R210)</f>
        <v>0</v>
      </c>
      <c r="S194" s="186"/>
      <c r="T194" s="189"/>
      <c r="U194" s="189"/>
      <c r="V194" s="189"/>
      <c r="W194" s="189"/>
      <c r="X194" s="189"/>
      <c r="Y194" s="189"/>
      <c r="Z194" s="189"/>
      <c r="AA194" s="189"/>
      <c r="AB194" s="189"/>
      <c r="AC194" s="189"/>
      <c r="AD194" s="189"/>
      <c r="AE194" s="189"/>
      <c r="AF194" s="189"/>
      <c r="AG194" s="189"/>
      <c r="AH194" s="189"/>
      <c r="AI194" s="189"/>
      <c r="AJ194" s="189"/>
      <c r="AK194" s="189"/>
      <c r="AL194" s="189"/>
      <c r="AM194" s="189"/>
      <c r="AN194" s="189"/>
      <c r="AO194" s="189"/>
      <c r="AP194" s="189"/>
      <c r="AQ194" s="189"/>
      <c r="AR194" s="189"/>
      <c r="AS194" s="189"/>
      <c r="AT194" s="189"/>
      <c r="AU194" s="189"/>
      <c r="AV194" s="189"/>
    </row>
    <row r="195">
      <c r="A195" s="213" t="s">
        <v>4562</v>
      </c>
      <c r="B195" s="190" t="s">
        <v>4664</v>
      </c>
      <c r="C195" s="126" t="s">
        <v>4665</v>
      </c>
      <c r="D195" s="126" t="s">
        <v>4687</v>
      </c>
      <c r="E195" s="126" t="s">
        <v>4667</v>
      </c>
      <c r="F195" s="125" t="s">
        <v>4668</v>
      </c>
      <c r="G195" s="191" t="s">
        <v>4688</v>
      </c>
      <c r="H195" s="126" t="s">
        <v>4670</v>
      </c>
      <c r="I195" s="125" t="s">
        <v>4671</v>
      </c>
      <c r="J195" s="214" t="s">
        <v>4672</v>
      </c>
      <c r="K195" s="125" t="s">
        <v>4673</v>
      </c>
      <c r="L195" s="214" t="s">
        <v>4674</v>
      </c>
      <c r="M195" s="125" t="s">
        <v>4675</v>
      </c>
      <c r="N195" s="214" t="s">
        <v>4674</v>
      </c>
      <c r="O195" s="125" t="s">
        <v>4676</v>
      </c>
      <c r="P195" s="214" t="s">
        <v>4674</v>
      </c>
      <c r="Q195" s="125" t="s">
        <v>4677</v>
      </c>
      <c r="R195" s="126" t="s">
        <v>4674</v>
      </c>
      <c r="S195" s="190" t="s">
        <v>4678</v>
      </c>
      <c r="T195" s="192"/>
      <c r="U195" s="192"/>
      <c r="V195" s="192"/>
      <c r="W195" s="192"/>
      <c r="X195" s="192"/>
      <c r="Y195" s="192"/>
      <c r="Z195" s="192"/>
      <c r="AA195" s="192"/>
      <c r="AB195" s="192"/>
      <c r="AC195" s="192"/>
      <c r="AD195" s="192"/>
      <c r="AE195" s="192"/>
      <c r="AF195" s="192"/>
      <c r="AG195" s="192"/>
      <c r="AH195" s="192"/>
      <c r="AI195" s="192"/>
      <c r="AJ195" s="192"/>
      <c r="AK195" s="192"/>
      <c r="AL195" s="192"/>
      <c r="AM195" s="192"/>
      <c r="AN195" s="192"/>
      <c r="AO195" s="192"/>
      <c r="AP195" s="192"/>
      <c r="AQ195" s="192"/>
      <c r="AR195" s="192"/>
      <c r="AS195" s="192"/>
      <c r="AT195" s="192"/>
      <c r="AU195" s="192"/>
      <c r="AV195" s="215"/>
    </row>
    <row r="196" outlineLevel="1">
      <c r="A196" s="6" t="str">
        <f>IF(ISBLANK(B196), "", VLOOKUP(B196, Database!A:E, 2, FALSE))</f>
        <v>國巨</v>
      </c>
      <c r="B196" s="182" t="s">
        <v>4477</v>
      </c>
      <c r="C196" s="6" t="str">
        <f>IFERROR(__xludf.DUMMYFUNCTION("IF(ISBLANK(B196), """", IF(ISBLANK($C$193), """", IMPORTXML('公式表'!$A$2&amp;B196&amp;'公式表'!$A$3, '公式表'!$A$13)))"),"")</f>
        <v/>
      </c>
      <c r="D196" s="194">
        <v>316.5</v>
      </c>
      <c r="E196" s="7"/>
      <c r="F196" s="7">
        <f t="shared" ref="F196:F207" si="73">IF(ISBLANK(B196), "", (C196/D196)-1)</f>
        <v>-1</v>
      </c>
      <c r="G196" s="198"/>
      <c r="H196" s="198">
        <f t="shared" ref="H196:H207" si="74">$H$6</f>
        <v>46101</v>
      </c>
      <c r="I196" s="3">
        <v>319.5</v>
      </c>
      <c r="J196" s="7">
        <f t="shared" ref="J196:J207" si="75">IF(ISBLANK(I196), "", (I196/$D196)-1)</f>
        <v>0.009478672986</v>
      </c>
      <c r="K196" s="194">
        <v>323.0</v>
      </c>
      <c r="L196" s="7">
        <f t="shared" ref="L196:L207" si="76">IF(ISBLANK(K196), "", (K196/$D196)-1)</f>
        <v>0.0205371248</v>
      </c>
      <c r="M196" s="3"/>
      <c r="N196" s="7" t="str">
        <f t="shared" ref="N196:N207" si="77">IF(ISBLANK(M196), "", (M196/$D196)-1)</f>
        <v/>
      </c>
      <c r="O196" s="3"/>
      <c r="P196" s="7" t="str">
        <f t="shared" ref="P196:P207" si="78">IF(ISBLANK(O196), "", (O196/$D196)-1)</f>
        <v/>
      </c>
      <c r="Q196" s="3"/>
      <c r="R196" s="7" t="str">
        <f t="shared" ref="R196:R207" si="79">IF(ISBLANK(Q196), "", (Q196/$D196)-1)</f>
        <v/>
      </c>
      <c r="S196" s="6" t="str">
        <f>IF(ISBLANK(B196), "", IFERROR(VLOOKUP(B196, category!A:C, 3, FALSE), ""))</f>
        <v>被動元件-MLCC</v>
      </c>
      <c r="T196" s="6"/>
      <c r="U196" s="6"/>
      <c r="V196" s="6"/>
      <c r="W196" s="6"/>
      <c r="X196" s="6"/>
      <c r="Y196" s="6"/>
      <c r="Z196" s="6"/>
      <c r="AA196" s="6"/>
      <c r="AB196" s="6"/>
      <c r="AC196" s="6"/>
      <c r="AD196" s="6"/>
      <c r="AE196" s="6"/>
      <c r="AF196" s="6"/>
      <c r="AG196" s="6"/>
      <c r="AH196" s="6"/>
      <c r="AI196" s="6"/>
      <c r="AJ196" s="6"/>
      <c r="AK196" s="6"/>
      <c r="AL196" s="6"/>
      <c r="AM196" s="6"/>
      <c r="AN196" s="6"/>
      <c r="AO196" s="6"/>
      <c r="AP196" s="6"/>
      <c r="AQ196" s="6"/>
      <c r="AR196" s="6"/>
      <c r="AS196" s="6"/>
      <c r="AT196" s="6"/>
      <c r="AU196" s="6"/>
      <c r="AV196" s="6"/>
    </row>
    <row r="197" outlineLevel="1">
      <c r="A197" s="6" t="str">
        <f>IF(ISBLANK(B197), "", VLOOKUP(B197, Database!A:E, 2, FALSE))</f>
        <v>華新科</v>
      </c>
      <c r="B197" s="182" t="s">
        <v>1567</v>
      </c>
      <c r="C197" s="6" t="str">
        <f>IFERROR(__xludf.DUMMYFUNCTION("IF(ISBLANK(B197), """", IF(ISBLANK($C$193), """", IMPORTXML('公式表'!$A$2&amp;B197&amp;'公式表'!$A$3, '公式表'!$A$13)))"),"")</f>
        <v/>
      </c>
      <c r="D197" s="3">
        <v>147.0</v>
      </c>
      <c r="E197" s="7"/>
      <c r="F197" s="7">
        <f t="shared" si="73"/>
        <v>-1</v>
      </c>
      <c r="G197" s="3" t="s">
        <v>4679</v>
      </c>
      <c r="H197" s="198">
        <f t="shared" si="74"/>
        <v>46101</v>
      </c>
      <c r="I197" s="3">
        <v>149.5</v>
      </c>
      <c r="J197" s="7">
        <f t="shared" si="75"/>
        <v>0.01700680272</v>
      </c>
      <c r="K197" s="194">
        <v>149.0</v>
      </c>
      <c r="L197" s="7">
        <f t="shared" si="76"/>
        <v>0.01360544218</v>
      </c>
      <c r="M197" s="3"/>
      <c r="N197" s="7" t="str">
        <f t="shared" si="77"/>
        <v/>
      </c>
      <c r="O197" s="3"/>
      <c r="P197" s="7" t="str">
        <f t="shared" si="78"/>
        <v/>
      </c>
      <c r="Q197" s="3"/>
      <c r="R197" s="7" t="str">
        <f t="shared" si="79"/>
        <v/>
      </c>
      <c r="S197" s="6" t="str">
        <f>IF(ISBLANK(B197), "", IFERROR(VLOOKUP(B197, category!A:C, 3, FALSE), ""))</f>
        <v>被動元件-MLCC</v>
      </c>
      <c r="T197" s="6"/>
      <c r="U197" s="6"/>
      <c r="V197" s="6"/>
      <c r="W197" s="6"/>
      <c r="X197" s="6"/>
      <c r="Y197" s="6"/>
      <c r="Z197" s="6"/>
      <c r="AA197" s="6"/>
      <c r="AB197" s="6"/>
      <c r="AC197" s="6"/>
      <c r="AD197" s="6"/>
      <c r="AE197" s="6"/>
      <c r="AF197" s="6"/>
      <c r="AG197" s="6"/>
      <c r="AH197" s="6"/>
      <c r="AI197" s="6"/>
      <c r="AJ197" s="6"/>
      <c r="AK197" s="6"/>
      <c r="AL197" s="6"/>
      <c r="AM197" s="6"/>
      <c r="AN197" s="6"/>
      <c r="AO197" s="6"/>
      <c r="AP197" s="6"/>
      <c r="AQ197" s="6"/>
      <c r="AR197" s="6"/>
      <c r="AS197" s="6"/>
      <c r="AT197" s="6"/>
      <c r="AU197" s="6"/>
      <c r="AV197" s="6"/>
    </row>
    <row r="198" outlineLevel="1">
      <c r="A198" s="6" t="str">
        <f>IF(ISBLANK(B198), "", VLOOKUP(B198, Database!A:E, 2, FALSE))</f>
        <v>凱美</v>
      </c>
      <c r="B198" s="182" t="s">
        <v>3330</v>
      </c>
      <c r="C198" s="6" t="str">
        <f>IFERROR(__xludf.DUMMYFUNCTION("IF(ISBLANK(B198), """", IF(ISBLANK($C$193), """", IMPORTXML('公式表'!$A$2&amp;B198&amp;'公式表'!$A$3, '公式表'!$A$13)))"),"")</f>
        <v/>
      </c>
      <c r="D198" s="3">
        <v>88.0</v>
      </c>
      <c r="E198" s="7"/>
      <c r="F198" s="7">
        <f t="shared" si="73"/>
        <v>-1</v>
      </c>
      <c r="G198" s="3" t="s">
        <v>4679</v>
      </c>
      <c r="H198" s="198">
        <f t="shared" si="74"/>
        <v>46101</v>
      </c>
      <c r="I198" s="3">
        <v>89.2</v>
      </c>
      <c r="J198" s="7">
        <f t="shared" si="75"/>
        <v>0.01363636364</v>
      </c>
      <c r="K198" s="194">
        <v>88.1</v>
      </c>
      <c r="L198" s="7">
        <f t="shared" si="76"/>
        <v>0.001136363636</v>
      </c>
      <c r="M198" s="3"/>
      <c r="N198" s="7" t="str">
        <f t="shared" si="77"/>
        <v/>
      </c>
      <c r="O198" s="3"/>
      <c r="P198" s="7" t="str">
        <f t="shared" si="78"/>
        <v/>
      </c>
      <c r="Q198" s="3"/>
      <c r="R198" s="7" t="str">
        <f t="shared" si="79"/>
        <v/>
      </c>
      <c r="S198" s="6" t="str">
        <f>IF(ISBLANK(B198), "", IFERROR(VLOOKUP(B198, category!A:C, 3, FALSE), ""))</f>
        <v>被動元件-MLCC</v>
      </c>
      <c r="T198" s="6"/>
      <c r="U198" s="6"/>
      <c r="V198" s="6"/>
      <c r="W198" s="6"/>
      <c r="X198" s="6"/>
      <c r="Y198" s="6"/>
      <c r="Z198" s="6"/>
      <c r="AA198" s="6"/>
      <c r="AB198" s="6"/>
      <c r="AC198" s="6"/>
      <c r="AD198" s="6"/>
      <c r="AE198" s="6"/>
      <c r="AF198" s="6"/>
      <c r="AG198" s="6"/>
      <c r="AH198" s="6"/>
      <c r="AI198" s="6"/>
      <c r="AJ198" s="6"/>
      <c r="AK198" s="6"/>
      <c r="AL198" s="6"/>
      <c r="AM198" s="6"/>
      <c r="AN198" s="6"/>
      <c r="AO198" s="6"/>
      <c r="AP198" s="6"/>
      <c r="AQ198" s="6"/>
      <c r="AR198" s="6"/>
      <c r="AS198" s="6"/>
      <c r="AT198" s="6"/>
      <c r="AU198" s="6"/>
      <c r="AV198" s="6"/>
    </row>
    <row r="199" outlineLevel="1">
      <c r="A199" s="6" t="str">
        <f>IF(ISBLANK(B199), "", VLOOKUP(B199, Database!A:E, 2, FALSE))</f>
        <v>大毅</v>
      </c>
      <c r="B199" s="182" t="s">
        <v>1721</v>
      </c>
      <c r="C199" s="6" t="str">
        <f>IFERROR(__xludf.DUMMYFUNCTION("IF(ISBLANK(B199), """", IF(ISBLANK($C$193), """", IMPORTXML('公式表'!$A$2&amp;B199&amp;'公式表'!$A$3, '公式表'!$A$13)))"),"")</f>
        <v/>
      </c>
      <c r="D199" s="3">
        <v>77.2</v>
      </c>
      <c r="E199" s="7"/>
      <c r="F199" s="7">
        <f t="shared" si="73"/>
        <v>-1</v>
      </c>
      <c r="G199" s="3" t="s">
        <v>4679</v>
      </c>
      <c r="H199" s="198">
        <f t="shared" si="74"/>
        <v>46101</v>
      </c>
      <c r="I199" s="3">
        <v>75.4</v>
      </c>
      <c r="J199" s="7">
        <f t="shared" si="75"/>
        <v>-0.02331606218</v>
      </c>
      <c r="K199" s="194">
        <v>73.9</v>
      </c>
      <c r="L199" s="7">
        <f t="shared" si="76"/>
        <v>-0.04274611399</v>
      </c>
      <c r="M199" s="3"/>
      <c r="N199" s="7" t="str">
        <f t="shared" si="77"/>
        <v/>
      </c>
      <c r="O199" s="3"/>
      <c r="P199" s="7" t="str">
        <f t="shared" si="78"/>
        <v/>
      </c>
      <c r="Q199" s="3"/>
      <c r="R199" s="7" t="str">
        <f t="shared" si="79"/>
        <v/>
      </c>
      <c r="S199" s="6" t="str">
        <f>IF(ISBLANK(B199), "", IFERROR(VLOOKUP(B199, category!A:C, 3, FALSE), ""))</f>
        <v>被動元件-MLCC</v>
      </c>
      <c r="T199" s="6"/>
      <c r="U199" s="6"/>
      <c r="V199" s="6"/>
      <c r="W199" s="6"/>
      <c r="X199" s="6"/>
      <c r="Y199" s="6"/>
      <c r="Z199" s="6"/>
      <c r="AA199" s="6"/>
      <c r="AB199" s="6"/>
      <c r="AC199" s="6"/>
      <c r="AD199" s="6"/>
      <c r="AE199" s="6"/>
      <c r="AF199" s="6"/>
      <c r="AG199" s="6"/>
      <c r="AH199" s="6"/>
      <c r="AI199" s="6"/>
      <c r="AJ199" s="6"/>
      <c r="AK199" s="6"/>
      <c r="AL199" s="6"/>
      <c r="AM199" s="6"/>
      <c r="AN199" s="6"/>
      <c r="AO199" s="6"/>
      <c r="AP199" s="6"/>
      <c r="AQ199" s="6"/>
      <c r="AR199" s="6"/>
      <c r="AS199" s="6"/>
      <c r="AT199" s="6"/>
      <c r="AU199" s="6"/>
      <c r="AV199" s="6"/>
    </row>
    <row r="200" outlineLevel="1">
      <c r="A200" s="6" t="str">
        <f>IF(ISBLANK(B200), "", VLOOKUP(B200, Database!A:E, 2, FALSE))</f>
        <v>信昌電</v>
      </c>
      <c r="B200" s="182" t="s">
        <v>1115</v>
      </c>
      <c r="C200" s="6" t="str">
        <f>IFERROR(__xludf.DUMMYFUNCTION("IF(ISBLANK(B200), """", IF(ISBLANK($C$193), """", IMPORTXML('公式表'!$A$2&amp;B200&amp;'公式表'!$A$3, '公式表'!$A$13)))"),"")</f>
        <v/>
      </c>
      <c r="D200" s="3">
        <v>92.2</v>
      </c>
      <c r="E200" s="7"/>
      <c r="F200" s="7">
        <f t="shared" si="73"/>
        <v>-1</v>
      </c>
      <c r="G200" s="198"/>
      <c r="H200" s="198">
        <f t="shared" si="74"/>
        <v>46101</v>
      </c>
      <c r="I200" s="3">
        <v>90.7</v>
      </c>
      <c r="J200" s="7">
        <f t="shared" si="75"/>
        <v>-0.01626898048</v>
      </c>
      <c r="K200" s="194">
        <v>89.4</v>
      </c>
      <c r="L200" s="7">
        <f t="shared" si="76"/>
        <v>-0.03036876356</v>
      </c>
      <c r="M200" s="3"/>
      <c r="N200" s="7" t="str">
        <f t="shared" si="77"/>
        <v/>
      </c>
      <c r="O200" s="3"/>
      <c r="P200" s="7" t="str">
        <f t="shared" si="78"/>
        <v/>
      </c>
      <c r="Q200" s="3"/>
      <c r="R200" s="7" t="str">
        <f t="shared" si="79"/>
        <v/>
      </c>
      <c r="S200" s="6" t="str">
        <f>IF(ISBLANK(B200), "", IFERROR(VLOOKUP(B200, category!A:C, 3, FALSE), ""))</f>
        <v>被動元件-MLCC</v>
      </c>
      <c r="T200" s="6"/>
      <c r="U200" s="6"/>
      <c r="V200" s="6"/>
      <c r="W200" s="6"/>
      <c r="X200" s="6"/>
      <c r="Y200" s="6"/>
      <c r="Z200" s="6"/>
      <c r="AA200" s="6"/>
      <c r="AB200" s="6"/>
      <c r="AC200" s="6"/>
      <c r="AD200" s="6"/>
      <c r="AE200" s="6"/>
      <c r="AF200" s="6"/>
      <c r="AG200" s="6"/>
      <c r="AH200" s="6"/>
      <c r="AI200" s="6"/>
      <c r="AJ200" s="6"/>
      <c r="AK200" s="6"/>
      <c r="AL200" s="6"/>
      <c r="AM200" s="6"/>
      <c r="AN200" s="6"/>
      <c r="AO200" s="6"/>
      <c r="AP200" s="6"/>
      <c r="AQ200" s="6"/>
      <c r="AR200" s="6"/>
      <c r="AS200" s="6"/>
      <c r="AT200" s="6"/>
      <c r="AU200" s="6"/>
      <c r="AV200" s="6"/>
    </row>
    <row r="201" outlineLevel="1">
      <c r="A201" s="6" t="str">
        <f>IF(ISBLANK(B201), "", VLOOKUP(B201, Database!A:E, 2, FALSE))</f>
        <v>九豪</v>
      </c>
      <c r="B201" s="182" t="s">
        <v>2550</v>
      </c>
      <c r="C201" s="6" t="str">
        <f>IFERROR(__xludf.DUMMYFUNCTION("IF(ISBLANK(B201), """", IF(ISBLANK($C$193), """", IMPORTXML('公式表'!$A$2&amp;B201&amp;'公式表'!$A$3, '公式表'!$A$13)))"),"")</f>
        <v/>
      </c>
      <c r="D201" s="194">
        <v>50.3</v>
      </c>
      <c r="E201" s="7"/>
      <c r="F201" s="7">
        <f t="shared" si="73"/>
        <v>-1</v>
      </c>
      <c r="G201" s="3" t="s">
        <v>4679</v>
      </c>
      <c r="H201" s="198">
        <f t="shared" si="74"/>
        <v>46101</v>
      </c>
      <c r="I201" s="3">
        <v>48.0</v>
      </c>
      <c r="J201" s="7">
        <f t="shared" si="75"/>
        <v>-0.04572564612</v>
      </c>
      <c r="K201" s="194">
        <v>50.1</v>
      </c>
      <c r="L201" s="7">
        <f t="shared" si="76"/>
        <v>-0.003976143141</v>
      </c>
      <c r="M201" s="3"/>
      <c r="N201" s="7" t="str">
        <f t="shared" si="77"/>
        <v/>
      </c>
      <c r="O201" s="3"/>
      <c r="P201" s="7" t="str">
        <f t="shared" si="78"/>
        <v/>
      </c>
      <c r="Q201" s="3"/>
      <c r="R201" s="7" t="str">
        <f t="shared" si="79"/>
        <v/>
      </c>
      <c r="S201" s="6" t="str">
        <f>IF(ISBLANK(B201), "", IFERROR(VLOOKUP(B201, category!A:C, 3, FALSE), ""))</f>
        <v>被動元件-MLCC</v>
      </c>
      <c r="T201" s="6"/>
      <c r="U201" s="6"/>
      <c r="V201" s="6"/>
      <c r="W201" s="6"/>
      <c r="X201" s="6"/>
      <c r="Y201" s="6"/>
      <c r="Z201" s="6"/>
      <c r="AA201" s="6"/>
      <c r="AB201" s="6"/>
      <c r="AC201" s="6"/>
      <c r="AD201" s="6"/>
      <c r="AE201" s="6"/>
      <c r="AF201" s="6"/>
      <c r="AG201" s="6"/>
      <c r="AH201" s="6"/>
      <c r="AI201" s="6"/>
      <c r="AJ201" s="6"/>
      <c r="AK201" s="6"/>
      <c r="AL201" s="6"/>
      <c r="AM201" s="6"/>
      <c r="AN201" s="6"/>
      <c r="AO201" s="6"/>
      <c r="AP201" s="6"/>
      <c r="AQ201" s="6"/>
      <c r="AR201" s="6"/>
      <c r="AS201" s="6"/>
      <c r="AT201" s="6"/>
      <c r="AU201" s="6"/>
      <c r="AV201" s="6"/>
    </row>
    <row r="202" outlineLevel="1">
      <c r="A202" s="6" t="str">
        <f>IF(ISBLANK(B202), "", VLOOKUP(B202, Database!A:E, 2, FALSE))</f>
        <v>鈞寶</v>
      </c>
      <c r="B202" s="182" t="s">
        <v>794</v>
      </c>
      <c r="C202" s="6" t="str">
        <f>IFERROR(__xludf.DUMMYFUNCTION("IF(ISBLANK(B202), """", IF(ISBLANK($C$193), """", IMPORTXML('公式表'!$A$2&amp;B202&amp;'公式表'!$A$3, '公式表'!$A$13)))"),"")</f>
        <v/>
      </c>
      <c r="D202" s="194">
        <v>50.6</v>
      </c>
      <c r="E202" s="7"/>
      <c r="F202" s="7">
        <f t="shared" si="73"/>
        <v>-1</v>
      </c>
      <c r="G202" s="3" t="s">
        <v>4679</v>
      </c>
      <c r="H202" s="198">
        <f t="shared" si="74"/>
        <v>46101</v>
      </c>
      <c r="I202" s="3">
        <v>49.8</v>
      </c>
      <c r="J202" s="7">
        <f t="shared" si="75"/>
        <v>-0.01581027668</v>
      </c>
      <c r="K202" s="194">
        <v>49.4</v>
      </c>
      <c r="L202" s="7">
        <f t="shared" si="76"/>
        <v>-0.02371541502</v>
      </c>
      <c r="M202" s="3"/>
      <c r="N202" s="7" t="str">
        <f t="shared" si="77"/>
        <v/>
      </c>
      <c r="O202" s="3"/>
      <c r="P202" s="7" t="str">
        <f t="shared" si="78"/>
        <v/>
      </c>
      <c r="Q202" s="3"/>
      <c r="R202" s="7" t="str">
        <f t="shared" si="79"/>
        <v/>
      </c>
      <c r="S202" s="6" t="str">
        <f>IF(ISBLANK(B202), "", IFERROR(VLOOKUP(B202, category!A:C, 3, FALSE), ""))</f>
        <v>被動元件-MLCC</v>
      </c>
      <c r="T202" s="6"/>
      <c r="U202" s="6"/>
      <c r="V202" s="6"/>
      <c r="W202" s="6"/>
      <c r="X202" s="6"/>
      <c r="Y202" s="6"/>
      <c r="Z202" s="6"/>
      <c r="AA202" s="6"/>
      <c r="AB202" s="6"/>
      <c r="AC202" s="6"/>
      <c r="AD202" s="6"/>
      <c r="AE202" s="6"/>
      <c r="AF202" s="6"/>
      <c r="AG202" s="6"/>
      <c r="AH202" s="6"/>
      <c r="AI202" s="6"/>
      <c r="AJ202" s="6"/>
      <c r="AK202" s="6"/>
      <c r="AL202" s="6"/>
      <c r="AM202" s="6"/>
      <c r="AN202" s="6"/>
      <c r="AO202" s="6"/>
      <c r="AP202" s="6"/>
      <c r="AQ202" s="6"/>
      <c r="AR202" s="6"/>
      <c r="AS202" s="6"/>
      <c r="AT202" s="6"/>
      <c r="AU202" s="6"/>
      <c r="AV202" s="6"/>
    </row>
    <row r="203" outlineLevel="1">
      <c r="A203" s="6" t="str">
        <f>IF(ISBLANK(B203), "", VLOOKUP(B203, Database!A:E, 2, FALSE))</f>
        <v>千如</v>
      </c>
      <c r="B203" s="182" t="s">
        <v>650</v>
      </c>
      <c r="C203" s="6" t="str">
        <f>IFERROR(__xludf.DUMMYFUNCTION("IF(ISBLANK(B203), """", IF(ISBLANK($C$193), """", IMPORTXML('公式表'!$A$2&amp;B203&amp;'公式表'!$A$3, '公式表'!$A$13)))"),"")</f>
        <v/>
      </c>
      <c r="D203" s="3">
        <v>35.25</v>
      </c>
      <c r="E203" s="7"/>
      <c r="F203" s="7">
        <f t="shared" si="73"/>
        <v>-1</v>
      </c>
      <c r="G203" s="198"/>
      <c r="H203" s="198">
        <f t="shared" si="74"/>
        <v>46101</v>
      </c>
      <c r="I203" s="3">
        <v>33.9</v>
      </c>
      <c r="J203" s="7">
        <f t="shared" si="75"/>
        <v>-0.03829787234</v>
      </c>
      <c r="K203" s="194">
        <v>33.9</v>
      </c>
      <c r="L203" s="7">
        <f t="shared" si="76"/>
        <v>-0.03829787234</v>
      </c>
      <c r="M203" s="3"/>
      <c r="N203" s="7" t="str">
        <f t="shared" si="77"/>
        <v/>
      </c>
      <c r="O203" s="3"/>
      <c r="P203" s="7" t="str">
        <f t="shared" si="78"/>
        <v/>
      </c>
      <c r="Q203" s="3"/>
      <c r="R203" s="7" t="str">
        <f t="shared" si="79"/>
        <v/>
      </c>
      <c r="S203" s="6" t="str">
        <f>IF(ISBLANK(B203), "", IFERROR(VLOOKUP(B203, category!A:C, 3, FALSE), ""))</f>
        <v>被動元件-MLCC</v>
      </c>
      <c r="T203" s="6"/>
      <c r="U203" s="6"/>
      <c r="V203" s="6"/>
      <c r="W203" s="6"/>
      <c r="X203" s="6"/>
      <c r="Y203" s="6"/>
      <c r="Z203" s="6"/>
      <c r="AA203" s="6"/>
      <c r="AB203" s="6"/>
      <c r="AC203" s="6"/>
      <c r="AD203" s="6"/>
      <c r="AE203" s="6"/>
      <c r="AF203" s="6"/>
      <c r="AG203" s="6"/>
      <c r="AH203" s="6"/>
      <c r="AI203" s="6"/>
      <c r="AJ203" s="6"/>
      <c r="AK203" s="6"/>
      <c r="AL203" s="6"/>
      <c r="AM203" s="6"/>
      <c r="AN203" s="6"/>
      <c r="AO203" s="6"/>
      <c r="AP203" s="6"/>
      <c r="AQ203" s="6"/>
      <c r="AR203" s="6"/>
      <c r="AS203" s="6"/>
      <c r="AT203" s="6"/>
      <c r="AU203" s="6"/>
      <c r="AV203" s="6"/>
    </row>
    <row r="204" outlineLevel="1">
      <c r="A204" s="6" t="str">
        <f>IF(ISBLANK(B204), "", VLOOKUP(B204, Database!A:E, 2, FALSE))</f>
        <v>金山電</v>
      </c>
      <c r="B204" s="182" t="s">
        <v>1232</v>
      </c>
      <c r="C204" s="6" t="str">
        <f>IFERROR(__xludf.DUMMYFUNCTION("IF(ISBLANK(B204), """", IF(ISBLANK($C$193), """", IMPORTXML('公式表'!$A$2&amp;B204&amp;'公式表'!$A$3, '公式表'!$A$13)))"),"")</f>
        <v/>
      </c>
      <c r="D204" s="194">
        <v>66.2</v>
      </c>
      <c r="E204" s="7"/>
      <c r="F204" s="7">
        <f t="shared" si="73"/>
        <v>-1</v>
      </c>
      <c r="G204" s="198"/>
      <c r="H204" s="198">
        <f t="shared" si="74"/>
        <v>46101</v>
      </c>
      <c r="I204" s="3">
        <v>64.7</v>
      </c>
      <c r="J204" s="7">
        <f t="shared" si="75"/>
        <v>-0.02265861027</v>
      </c>
      <c r="K204" s="194">
        <v>65.5</v>
      </c>
      <c r="L204" s="7">
        <f t="shared" si="76"/>
        <v>-0.01057401813</v>
      </c>
      <c r="M204" s="3"/>
      <c r="N204" s="7" t="str">
        <f t="shared" si="77"/>
        <v/>
      </c>
      <c r="O204" s="3"/>
      <c r="P204" s="7" t="str">
        <f t="shared" si="78"/>
        <v/>
      </c>
      <c r="Q204" s="3"/>
      <c r="R204" s="7" t="str">
        <f t="shared" si="79"/>
        <v/>
      </c>
      <c r="S204" s="6" t="str">
        <f>IF(ISBLANK(B204), "", IFERROR(VLOOKUP(B204, category!A:C, 3, FALSE), ""))</f>
        <v>被動元件-MLCC</v>
      </c>
      <c r="T204" s="6"/>
      <c r="U204" s="6"/>
      <c r="V204" s="6"/>
      <c r="W204" s="6"/>
      <c r="X204" s="6"/>
      <c r="Y204" s="6"/>
      <c r="Z204" s="6"/>
      <c r="AA204" s="6"/>
      <c r="AB204" s="6"/>
      <c r="AC204" s="6"/>
      <c r="AD204" s="6"/>
      <c r="AE204" s="6"/>
      <c r="AF204" s="6"/>
      <c r="AG204" s="6"/>
      <c r="AH204" s="6"/>
      <c r="AI204" s="6"/>
      <c r="AJ204" s="6"/>
      <c r="AK204" s="6"/>
      <c r="AL204" s="6"/>
      <c r="AM204" s="6"/>
      <c r="AN204" s="6"/>
      <c r="AO204" s="6"/>
      <c r="AP204" s="6"/>
      <c r="AQ204" s="6"/>
      <c r="AR204" s="6"/>
      <c r="AS204" s="6"/>
      <c r="AT204" s="6"/>
      <c r="AU204" s="6"/>
      <c r="AV204" s="6"/>
    </row>
    <row r="205" outlineLevel="1">
      <c r="A205" s="230" t="str">
        <f>IF(ISBLANK(B205), "", VLOOKUP(B205, Database!A:E, 2, FALSE))</f>
        <v>堡達</v>
      </c>
      <c r="B205" s="219" t="s">
        <v>3125</v>
      </c>
      <c r="C205" s="230" t="str">
        <f>IFERROR(__xludf.DUMMYFUNCTION("IF(ISBLANK(B205), """", IF(ISBLANK($C$193), """", IMPORTXML('公式表'!$A$2&amp;B205&amp;'公式表'!$A$3, '公式表'!$A$13)))"),"")</f>
        <v/>
      </c>
      <c r="D205" s="235">
        <v>46.1</v>
      </c>
      <c r="E205" s="232"/>
      <c r="F205" s="232">
        <f t="shared" si="73"/>
        <v>-1</v>
      </c>
      <c r="G205" s="238"/>
      <c r="H205" s="238">
        <f t="shared" si="74"/>
        <v>46101</v>
      </c>
      <c r="I205" s="235">
        <v>45.4</v>
      </c>
      <c r="J205" s="232">
        <f t="shared" si="75"/>
        <v>-0.01518438178</v>
      </c>
      <c r="K205" s="231">
        <v>45.55</v>
      </c>
      <c r="L205" s="232">
        <f t="shared" si="76"/>
        <v>-0.01193058568</v>
      </c>
      <c r="M205" s="235"/>
      <c r="N205" s="232" t="str">
        <f t="shared" si="77"/>
        <v/>
      </c>
      <c r="O205" s="235"/>
      <c r="P205" s="232" t="str">
        <f t="shared" si="78"/>
        <v/>
      </c>
      <c r="Q205" s="235"/>
      <c r="R205" s="232" t="str">
        <f t="shared" si="79"/>
        <v/>
      </c>
      <c r="S205" s="230" t="str">
        <f>IF(ISBLANK(B205), "", IFERROR(VLOOKUP(B205, category!A:C, 3, FALSE), ""))</f>
        <v>被動元件-MLCC</v>
      </c>
      <c r="T205" s="230"/>
      <c r="U205" s="230"/>
      <c r="V205" s="230"/>
      <c r="W205" s="230"/>
      <c r="X205" s="230"/>
      <c r="Y205" s="230"/>
      <c r="Z205" s="230"/>
      <c r="AA205" s="230"/>
      <c r="AB205" s="230"/>
      <c r="AC205" s="230"/>
      <c r="AD205" s="230"/>
      <c r="AE205" s="230"/>
      <c r="AF205" s="230"/>
      <c r="AG205" s="230"/>
      <c r="AH205" s="230"/>
      <c r="AI205" s="230"/>
      <c r="AJ205" s="230"/>
      <c r="AK205" s="230"/>
      <c r="AL205" s="230"/>
      <c r="AM205" s="230"/>
      <c r="AN205" s="230"/>
      <c r="AO205" s="230"/>
      <c r="AP205" s="230"/>
      <c r="AQ205" s="230"/>
      <c r="AR205" s="230"/>
      <c r="AS205" s="230"/>
      <c r="AT205" s="230"/>
      <c r="AU205" s="230"/>
      <c r="AV205" s="230"/>
    </row>
    <row r="206" outlineLevel="1">
      <c r="A206" s="6" t="str">
        <f>IF(ISBLANK(B206), "", VLOOKUP(B206, Database!A:E, 2, FALSE))</f>
        <v>禾伸堂</v>
      </c>
      <c r="B206" s="182" t="s">
        <v>2446</v>
      </c>
      <c r="C206" s="6" t="str">
        <f>IFERROR(__xludf.DUMMYFUNCTION("IF(ISBLANK(B206), """", IF(ISBLANK($C$193), """", IMPORTXML('公式表'!$A$2&amp;B206&amp;'公式表'!$A$3, '公式表'!$A$13)))"),"")</f>
        <v/>
      </c>
      <c r="D206" s="3">
        <v>233.5</v>
      </c>
      <c r="E206" s="7"/>
      <c r="F206" s="7">
        <f t="shared" si="73"/>
        <v>-1</v>
      </c>
      <c r="G206" s="198"/>
      <c r="H206" s="198">
        <f t="shared" si="74"/>
        <v>46101</v>
      </c>
      <c r="I206" s="3">
        <v>234.0</v>
      </c>
      <c r="J206" s="7">
        <f t="shared" si="75"/>
        <v>0.002141327623</v>
      </c>
      <c r="K206" s="194">
        <v>255.0</v>
      </c>
      <c r="L206" s="7">
        <f t="shared" si="76"/>
        <v>0.09207708779</v>
      </c>
      <c r="M206" s="3"/>
      <c r="N206" s="7" t="str">
        <f t="shared" si="77"/>
        <v/>
      </c>
      <c r="O206" s="3"/>
      <c r="P206" s="7" t="str">
        <f t="shared" si="78"/>
        <v/>
      </c>
      <c r="Q206" s="3"/>
      <c r="R206" s="7" t="str">
        <f t="shared" si="79"/>
        <v/>
      </c>
      <c r="S206" s="6" t="str">
        <f>IF(ISBLANK(B206), "", IFERROR(VLOOKUP(B206, category!A:C, 3, FALSE), ""))</f>
        <v>被動元件-MLCC</v>
      </c>
      <c r="T206" s="6"/>
      <c r="U206" s="6"/>
      <c r="V206" s="6"/>
      <c r="W206" s="6"/>
      <c r="X206" s="6"/>
      <c r="Y206" s="6"/>
      <c r="Z206" s="6"/>
      <c r="AA206" s="6"/>
      <c r="AB206" s="6"/>
      <c r="AC206" s="6"/>
      <c r="AD206" s="6"/>
      <c r="AE206" s="6"/>
      <c r="AF206" s="6"/>
      <c r="AG206" s="6"/>
      <c r="AH206" s="6"/>
      <c r="AI206" s="6"/>
      <c r="AJ206" s="6"/>
      <c r="AK206" s="6"/>
      <c r="AL206" s="6"/>
      <c r="AM206" s="6"/>
      <c r="AN206" s="6"/>
      <c r="AO206" s="6"/>
      <c r="AP206" s="6"/>
      <c r="AQ206" s="6"/>
      <c r="AR206" s="6"/>
      <c r="AS206" s="6"/>
      <c r="AT206" s="6"/>
      <c r="AU206" s="6"/>
      <c r="AV206" s="6"/>
    </row>
    <row r="207" outlineLevel="1">
      <c r="A207" s="223" t="str">
        <f>IF(ISBLANK(B207), "", VLOOKUP(B207, Database!A:E, 2, FALSE))</f>
        <v>蜜望實</v>
      </c>
      <c r="B207" s="222" t="s">
        <v>4248</v>
      </c>
      <c r="C207" s="223" t="str">
        <f>IFERROR(__xludf.DUMMYFUNCTION("IF(ISBLANK(B207), """", IF(ISBLANK($C$193), """", IMPORTXML('公式表'!$A$2&amp;B207&amp;'公式表'!$A$3, '公式表'!$A$13)))"),"")</f>
        <v/>
      </c>
      <c r="D207" s="226">
        <v>96.6</v>
      </c>
      <c r="E207" s="225"/>
      <c r="F207" s="225">
        <f t="shared" si="73"/>
        <v>-1</v>
      </c>
      <c r="G207" s="226" t="s">
        <v>4679</v>
      </c>
      <c r="H207" s="249">
        <f t="shared" si="74"/>
        <v>46101</v>
      </c>
      <c r="I207" s="226">
        <v>91.3</v>
      </c>
      <c r="J207" s="225">
        <f t="shared" si="75"/>
        <v>-0.05486542443</v>
      </c>
      <c r="K207" s="224">
        <v>87.7</v>
      </c>
      <c r="L207" s="225">
        <f t="shared" si="76"/>
        <v>-0.09213250518</v>
      </c>
      <c r="M207" s="226"/>
      <c r="N207" s="225" t="str">
        <f t="shared" si="77"/>
        <v/>
      </c>
      <c r="O207" s="226"/>
      <c r="P207" s="225" t="str">
        <f t="shared" si="78"/>
        <v/>
      </c>
      <c r="Q207" s="226"/>
      <c r="R207" s="225" t="str">
        <f t="shared" si="79"/>
        <v/>
      </c>
      <c r="S207" s="223" t="str">
        <f>IF(ISBLANK(B207), "", IFERROR(VLOOKUP(B207, category!A:C, 3, FALSE), ""))</f>
        <v>被動元件-MLCC</v>
      </c>
      <c r="T207" s="223"/>
      <c r="U207" s="223"/>
      <c r="V207" s="223"/>
      <c r="W207" s="223"/>
      <c r="X207" s="223"/>
      <c r="Y207" s="223"/>
      <c r="Z207" s="223"/>
      <c r="AA207" s="223"/>
      <c r="AB207" s="223"/>
      <c r="AC207" s="223"/>
      <c r="AD207" s="223"/>
      <c r="AE207" s="223"/>
      <c r="AF207" s="223"/>
      <c r="AG207" s="223"/>
      <c r="AH207" s="223"/>
      <c r="AI207" s="223"/>
      <c r="AJ207" s="223"/>
      <c r="AK207" s="223"/>
      <c r="AL207" s="223"/>
      <c r="AM207" s="223"/>
      <c r="AN207" s="223"/>
      <c r="AO207" s="223"/>
      <c r="AP207" s="223"/>
      <c r="AQ207" s="223"/>
      <c r="AR207" s="223"/>
      <c r="AS207" s="223"/>
      <c r="AT207" s="223"/>
      <c r="AU207" s="223"/>
      <c r="AV207" s="223"/>
    </row>
    <row r="208">
      <c r="A208" s="6"/>
      <c r="B208" s="199"/>
      <c r="C208" s="6"/>
      <c r="D208" s="6"/>
      <c r="E208" s="7"/>
      <c r="F208" s="7"/>
      <c r="G208" s="198"/>
      <c r="H208" s="198"/>
      <c r="I208" s="181"/>
      <c r="J208" s="7"/>
      <c r="K208" s="181"/>
      <c r="L208" s="7"/>
      <c r="M208" s="181"/>
      <c r="N208" s="7"/>
      <c r="O208" s="181"/>
      <c r="P208" s="7"/>
      <c r="Q208" s="181"/>
      <c r="R208" s="6"/>
      <c r="S208" s="6"/>
      <c r="T208" s="6"/>
      <c r="U208" s="6"/>
      <c r="V208" s="6"/>
      <c r="W208" s="6"/>
      <c r="X208" s="6"/>
      <c r="Y208" s="6"/>
      <c r="Z208" s="6"/>
      <c r="AA208" s="6"/>
      <c r="AB208" s="6"/>
      <c r="AC208" s="6"/>
      <c r="AD208" s="6"/>
      <c r="AE208" s="6"/>
      <c r="AF208" s="6"/>
      <c r="AG208" s="6"/>
      <c r="AH208" s="6"/>
      <c r="AI208" s="6"/>
      <c r="AJ208" s="6"/>
      <c r="AK208" s="6"/>
      <c r="AL208" s="6"/>
      <c r="AM208" s="6"/>
      <c r="AN208" s="6"/>
      <c r="AO208" s="6"/>
      <c r="AP208" s="6"/>
      <c r="AQ208" s="6"/>
      <c r="AR208" s="6"/>
      <c r="AS208" s="6"/>
      <c r="AT208" s="6"/>
      <c r="AU208" s="6"/>
      <c r="AV208" s="6"/>
    </row>
    <row r="209">
      <c r="A209" s="204" t="s">
        <v>4692</v>
      </c>
      <c r="B209" s="205" t="s">
        <v>4686</v>
      </c>
      <c r="C209" s="205"/>
      <c r="D209" s="206"/>
      <c r="E209" s="206"/>
      <c r="F209" s="206"/>
      <c r="G209" s="77"/>
      <c r="H209" s="207"/>
      <c r="I209" s="208">
        <f>$H$6+3</f>
        <v>46104</v>
      </c>
      <c r="J209" s="209">
        <f>SUM(J212:J215)</f>
        <v>0.2000146392</v>
      </c>
      <c r="K209" s="208">
        <f>$H$6+4</f>
        <v>46105</v>
      </c>
      <c r="L209" s="209">
        <f>SUM(L212:L215)</f>
        <v>0.4280140551</v>
      </c>
      <c r="M209" s="208">
        <f>$H$6+5</f>
        <v>46106</v>
      </c>
      <c r="N209" s="209">
        <f>SUM(N212:N215)</f>
        <v>0</v>
      </c>
      <c r="O209" s="208">
        <f>$H$6+6</f>
        <v>46107</v>
      </c>
      <c r="P209" s="209">
        <f>SUM(P212:P215)</f>
        <v>0</v>
      </c>
      <c r="Q209" s="208">
        <f>$H$6+7</f>
        <v>46108</v>
      </c>
      <c r="R209" s="206">
        <f>SUM(R212:R215)</f>
        <v>0</v>
      </c>
      <c r="S209" s="210"/>
      <c r="T209" s="210"/>
      <c r="U209" s="210"/>
      <c r="V209" s="210"/>
      <c r="W209" s="210"/>
      <c r="X209" s="210"/>
      <c r="Y209" s="210"/>
      <c r="Z209" s="210"/>
      <c r="AA209" s="210"/>
      <c r="AB209" s="210"/>
      <c r="AC209" s="210"/>
      <c r="AD209" s="210"/>
      <c r="AE209" s="210"/>
      <c r="AF209" s="210"/>
      <c r="AG209" s="210"/>
      <c r="AH209" s="210"/>
      <c r="AI209" s="210"/>
      <c r="AJ209" s="210"/>
      <c r="AK209" s="210"/>
      <c r="AL209" s="210"/>
      <c r="AM209" s="210"/>
      <c r="AN209" s="210"/>
      <c r="AO209" s="210"/>
      <c r="AP209" s="210"/>
      <c r="AQ209" s="210"/>
      <c r="AR209" s="210"/>
      <c r="AS209" s="210"/>
      <c r="AT209" s="210"/>
      <c r="AU209" s="210"/>
      <c r="AV209" s="211"/>
    </row>
    <row r="210">
      <c r="A210" s="185"/>
      <c r="B210" s="186"/>
      <c r="C210" s="185"/>
      <c r="D210" s="185"/>
      <c r="E210" s="185"/>
      <c r="F210" s="41"/>
      <c r="G210" s="187"/>
      <c r="H210" s="185"/>
      <c r="I210" s="41" t="s">
        <v>4663</v>
      </c>
      <c r="J210" s="212">
        <f>AVERAGEA(J212:J215)</f>
        <v>0.0500036598</v>
      </c>
      <c r="K210" s="41"/>
      <c r="L210" s="212">
        <f>AVERAGEA(L212:L215)</f>
        <v>0.1070035138</v>
      </c>
      <c r="M210" s="41"/>
      <c r="N210" s="212">
        <f>AVERAGEA(N212:N215)</f>
        <v>0</v>
      </c>
      <c r="O210" s="41"/>
      <c r="P210" s="212">
        <f>AVERAGEA(P212:P215)</f>
        <v>0</v>
      </c>
      <c r="Q210" s="41"/>
      <c r="R210" s="212">
        <f>AVERAGEA(R212:R215)</f>
        <v>0</v>
      </c>
      <c r="S210" s="186"/>
      <c r="T210" s="189"/>
      <c r="U210" s="189"/>
      <c r="V210" s="189"/>
      <c r="W210" s="189"/>
      <c r="X210" s="189"/>
      <c r="Y210" s="189"/>
      <c r="Z210" s="189"/>
      <c r="AA210" s="189"/>
      <c r="AB210" s="189"/>
      <c r="AC210" s="189"/>
      <c r="AD210" s="189"/>
      <c r="AE210" s="189"/>
      <c r="AF210" s="189"/>
      <c r="AG210" s="189"/>
      <c r="AH210" s="189"/>
      <c r="AI210" s="189"/>
      <c r="AJ210" s="189"/>
      <c r="AK210" s="189"/>
      <c r="AL210" s="189"/>
      <c r="AM210" s="189"/>
      <c r="AN210" s="189"/>
      <c r="AO210" s="189"/>
      <c r="AP210" s="189"/>
      <c r="AQ210" s="189"/>
      <c r="AR210" s="189"/>
      <c r="AS210" s="189"/>
      <c r="AT210" s="189"/>
      <c r="AU210" s="189"/>
      <c r="AV210" s="189"/>
    </row>
    <row r="211">
      <c r="A211" s="213" t="s">
        <v>4562</v>
      </c>
      <c r="B211" s="190" t="s">
        <v>4664</v>
      </c>
      <c r="C211" s="126" t="s">
        <v>4665</v>
      </c>
      <c r="D211" s="126" t="s">
        <v>4687</v>
      </c>
      <c r="E211" s="126" t="s">
        <v>4667</v>
      </c>
      <c r="F211" s="125" t="s">
        <v>4668</v>
      </c>
      <c r="G211" s="191" t="s">
        <v>4688</v>
      </c>
      <c r="H211" s="126" t="s">
        <v>4670</v>
      </c>
      <c r="I211" s="125" t="s">
        <v>4671</v>
      </c>
      <c r="J211" s="214" t="s">
        <v>4672</v>
      </c>
      <c r="K211" s="125" t="s">
        <v>4673</v>
      </c>
      <c r="L211" s="214" t="s">
        <v>4674</v>
      </c>
      <c r="M211" s="125" t="s">
        <v>4675</v>
      </c>
      <c r="N211" s="214" t="s">
        <v>4674</v>
      </c>
      <c r="O211" s="125" t="s">
        <v>4676</v>
      </c>
      <c r="P211" s="214" t="s">
        <v>4674</v>
      </c>
      <c r="Q211" s="125" t="s">
        <v>4677</v>
      </c>
      <c r="R211" s="126" t="s">
        <v>4674</v>
      </c>
      <c r="S211" s="190" t="s">
        <v>4678</v>
      </c>
      <c r="T211" s="192"/>
      <c r="U211" s="192"/>
      <c r="V211" s="192"/>
      <c r="W211" s="192"/>
      <c r="X211" s="192"/>
      <c r="Y211" s="192"/>
      <c r="Z211" s="192"/>
      <c r="AA211" s="192"/>
      <c r="AB211" s="192"/>
      <c r="AC211" s="192"/>
      <c r="AD211" s="192"/>
      <c r="AE211" s="192"/>
      <c r="AF211" s="192"/>
      <c r="AG211" s="192"/>
      <c r="AH211" s="192"/>
      <c r="AI211" s="192"/>
      <c r="AJ211" s="192"/>
      <c r="AK211" s="192"/>
      <c r="AL211" s="192"/>
      <c r="AM211" s="192"/>
      <c r="AN211" s="192"/>
      <c r="AO211" s="192"/>
      <c r="AP211" s="192"/>
      <c r="AQ211" s="192"/>
      <c r="AR211" s="192"/>
      <c r="AS211" s="192"/>
      <c r="AT211" s="192"/>
      <c r="AU211" s="192"/>
      <c r="AV211" s="215"/>
    </row>
    <row r="212" outlineLevel="1">
      <c r="A212" s="6" t="str">
        <f>IF(ISBLANK(B212), "", VLOOKUP(B212, Database!A:E, 2, FALSE))</f>
        <v>茂矽</v>
      </c>
      <c r="B212" s="182" t="s">
        <v>4109</v>
      </c>
      <c r="C212" s="6" t="str">
        <f>IFERROR(__xludf.DUMMYFUNCTION("IF(ISBLANK(B212), """", IF(ISBLANK($C$209), """", IMPORTXML('公式表'!$A$2&amp;B212&amp;'公式表'!$A$3, '公式表'!$A$13)))"),"")</f>
        <v/>
      </c>
      <c r="D212" s="3">
        <v>30.5</v>
      </c>
      <c r="E212" s="7"/>
      <c r="F212" s="7">
        <f t="shared" ref="F212:F215" si="80">IF(ISBLANK(B212), "", (C212/D212)-1)</f>
        <v>-1</v>
      </c>
      <c r="G212" s="3" t="s">
        <v>4679</v>
      </c>
      <c r="H212" s="198">
        <f t="shared" ref="H212:H215" si="81">$H$6</f>
        <v>46101</v>
      </c>
      <c r="I212" s="3">
        <v>31.3</v>
      </c>
      <c r="J212" s="7">
        <f t="shared" ref="J212:J215" si="82">IF(ISBLANK(I212), "", (I212/$D212)-1)</f>
        <v>0.0262295082</v>
      </c>
      <c r="K212" s="3">
        <v>32.25</v>
      </c>
      <c r="L212" s="7">
        <f t="shared" ref="L212:L215" si="83">IF(ISBLANK(K212), "", (K212/$D212)-1)</f>
        <v>0.05737704918</v>
      </c>
      <c r="M212" s="3"/>
      <c r="N212" s="7" t="str">
        <f t="shared" ref="N212:N215" si="84">IF(ISBLANK(M212), "", (M212/$D212)-1)</f>
        <v/>
      </c>
      <c r="O212" s="3"/>
      <c r="P212" s="7" t="str">
        <f t="shared" ref="P212:P215" si="85">IF(ISBLANK(O212), "", (O212/$D212)-1)</f>
        <v/>
      </c>
      <c r="Q212" s="3"/>
      <c r="R212" s="7" t="str">
        <f t="shared" ref="R212:R215" si="86">IF(ISBLANK(Q212), "", (Q212/$D212)-1)</f>
        <v/>
      </c>
      <c r="S212" s="6" t="str">
        <f>IF(ISBLANK(B212), "", IFERROR(VLOOKUP(B212, category!A:C, 3, FALSE), ""))</f>
        <v>矽-sic</v>
      </c>
      <c r="T212" s="6"/>
      <c r="U212" s="6"/>
      <c r="V212" s="6"/>
      <c r="W212" s="6"/>
      <c r="X212" s="6"/>
      <c r="Y212" s="6"/>
      <c r="Z212" s="6"/>
      <c r="AA212" s="6"/>
      <c r="AB212" s="6"/>
      <c r="AC212" s="6"/>
      <c r="AD212" s="6"/>
      <c r="AE212" s="6"/>
      <c r="AF212" s="6"/>
      <c r="AG212" s="6"/>
      <c r="AH212" s="6"/>
      <c r="AI212" s="6"/>
      <c r="AJ212" s="6"/>
      <c r="AK212" s="6"/>
      <c r="AL212" s="6"/>
      <c r="AM212" s="6"/>
      <c r="AN212" s="6"/>
      <c r="AO212" s="6"/>
      <c r="AP212" s="6"/>
      <c r="AQ212" s="6"/>
      <c r="AR212" s="6"/>
      <c r="AS212" s="6"/>
      <c r="AT212" s="6"/>
      <c r="AU212" s="6"/>
      <c r="AV212" s="6"/>
    </row>
    <row r="213" outlineLevel="1">
      <c r="A213" s="6" t="str">
        <f>IF(ISBLANK(B213), "", VLOOKUP(B213, Database!A:E, 2, FALSE))</f>
        <v>漢磊</v>
      </c>
      <c r="B213" s="182" t="s">
        <v>4265</v>
      </c>
      <c r="C213" s="6" t="str">
        <f>IFERROR(__xludf.DUMMYFUNCTION("IF(ISBLANK(B213), """", IF(ISBLANK($C$209), """", IMPORTXML('公式表'!$A$2&amp;B213&amp;'公式表'!$A$3, '公式表'!$A$13)))"),"")</f>
        <v/>
      </c>
      <c r="D213" s="3">
        <v>56.2</v>
      </c>
      <c r="E213" s="7"/>
      <c r="F213" s="7">
        <f t="shared" si="80"/>
        <v>-1</v>
      </c>
      <c r="G213" s="198"/>
      <c r="H213" s="198">
        <f t="shared" si="81"/>
        <v>46101</v>
      </c>
      <c r="I213" s="3">
        <v>57.9</v>
      </c>
      <c r="J213" s="7">
        <f t="shared" si="82"/>
        <v>0.03024911032</v>
      </c>
      <c r="K213" s="3">
        <v>59.1</v>
      </c>
      <c r="L213" s="7">
        <f t="shared" si="83"/>
        <v>0.05160142349</v>
      </c>
      <c r="M213" s="3"/>
      <c r="N213" s="7" t="str">
        <f t="shared" si="84"/>
        <v/>
      </c>
      <c r="O213" s="3"/>
      <c r="P213" s="7" t="str">
        <f t="shared" si="85"/>
        <v/>
      </c>
      <c r="Q213" s="3"/>
      <c r="R213" s="7" t="str">
        <f t="shared" si="86"/>
        <v/>
      </c>
      <c r="S213" s="6" t="str">
        <f>IF(ISBLANK(B213), "", IFERROR(VLOOKUP(B213, category!A:C, 3, FALSE), ""))</f>
        <v>矽-sic</v>
      </c>
      <c r="T213" s="6"/>
      <c r="U213" s="6"/>
      <c r="V213" s="6"/>
      <c r="W213" s="6"/>
      <c r="X213" s="6"/>
      <c r="Y213" s="6"/>
      <c r="Z213" s="6"/>
      <c r="AA213" s="6"/>
      <c r="AB213" s="6"/>
      <c r="AC213" s="6"/>
      <c r="AD213" s="6"/>
      <c r="AE213" s="6"/>
      <c r="AF213" s="6"/>
      <c r="AG213" s="6"/>
      <c r="AH213" s="6"/>
      <c r="AI213" s="6"/>
      <c r="AJ213" s="6"/>
      <c r="AK213" s="6"/>
      <c r="AL213" s="6"/>
      <c r="AM213" s="6"/>
      <c r="AN213" s="6"/>
      <c r="AO213" s="6"/>
      <c r="AP213" s="6"/>
      <c r="AQ213" s="6"/>
      <c r="AR213" s="6"/>
      <c r="AS213" s="6"/>
      <c r="AT213" s="6"/>
      <c r="AU213" s="6"/>
      <c r="AV213" s="6"/>
    </row>
    <row r="214" outlineLevel="1">
      <c r="A214" s="6" t="str">
        <f>IF(ISBLANK(B214), "", VLOOKUP(B214, Database!A:E, 2, FALSE))</f>
        <v>嘉晶</v>
      </c>
      <c r="B214" s="182" t="s">
        <v>2581</v>
      </c>
      <c r="C214" s="6" t="str">
        <f>IFERROR(__xludf.DUMMYFUNCTION("IF(ISBLANK(B214), """", IF(ISBLANK($C$209), """", IMPORTXML('公式表'!$A$2&amp;B214&amp;'公式表'!$A$3, '公式表'!$A$13)))"),"")</f>
        <v/>
      </c>
      <c r="D214" s="3">
        <v>63.1</v>
      </c>
      <c r="E214" s="7"/>
      <c r="F214" s="7">
        <f t="shared" si="80"/>
        <v>-1</v>
      </c>
      <c r="G214" s="3" t="s">
        <v>4679</v>
      </c>
      <c r="H214" s="198">
        <f t="shared" si="81"/>
        <v>46101</v>
      </c>
      <c r="I214" s="3">
        <v>65.9</v>
      </c>
      <c r="J214" s="7">
        <f t="shared" si="82"/>
        <v>0.04437400951</v>
      </c>
      <c r="K214" s="3">
        <v>70.1</v>
      </c>
      <c r="L214" s="7">
        <f t="shared" si="83"/>
        <v>0.1109350238</v>
      </c>
      <c r="M214" s="3"/>
      <c r="N214" s="7" t="str">
        <f t="shared" si="84"/>
        <v/>
      </c>
      <c r="O214" s="3"/>
      <c r="P214" s="7" t="str">
        <f t="shared" si="85"/>
        <v/>
      </c>
      <c r="Q214" s="3"/>
      <c r="R214" s="7" t="str">
        <f t="shared" si="86"/>
        <v/>
      </c>
      <c r="S214" s="6" t="str">
        <f>IF(ISBLANK(B214), "", IFERROR(VLOOKUP(B214, category!A:C, 3, FALSE), ""))</f>
        <v>矽-sic</v>
      </c>
      <c r="T214" s="6"/>
      <c r="U214" s="6"/>
      <c r="V214" s="6"/>
      <c r="W214" s="6"/>
      <c r="X214" s="6"/>
      <c r="Y214" s="6"/>
      <c r="Z214" s="6"/>
      <c r="AA214" s="6"/>
      <c r="AB214" s="6"/>
      <c r="AC214" s="6"/>
      <c r="AD214" s="6"/>
      <c r="AE214" s="6"/>
      <c r="AF214" s="6"/>
      <c r="AG214" s="6"/>
      <c r="AH214" s="6"/>
      <c r="AI214" s="6"/>
      <c r="AJ214" s="6"/>
      <c r="AK214" s="6"/>
      <c r="AL214" s="6"/>
      <c r="AM214" s="6"/>
      <c r="AN214" s="6"/>
      <c r="AO214" s="6"/>
      <c r="AP214" s="6"/>
      <c r="AQ214" s="6"/>
      <c r="AR214" s="6"/>
      <c r="AS214" s="6"/>
      <c r="AT214" s="6"/>
      <c r="AU214" s="6"/>
      <c r="AV214" s="6"/>
    </row>
    <row r="215" outlineLevel="1">
      <c r="A215" s="223" t="str">
        <f>IF(ISBLANK(B215), "", VLOOKUP(B215, Database!A:E, 2, FALSE))</f>
        <v>合晶</v>
      </c>
      <c r="B215" s="222" t="s">
        <v>1454</v>
      </c>
      <c r="C215" s="223" t="str">
        <f>IFERROR(__xludf.DUMMYFUNCTION("IF(ISBLANK(B215), """", IF(ISBLANK($C$209), """", IMPORTXML('公式表'!$A$2&amp;B215&amp;'公式表'!$A$3, '公式表'!$A$13)))"),"")</f>
        <v/>
      </c>
      <c r="D215" s="226">
        <v>35.8</v>
      </c>
      <c r="E215" s="225"/>
      <c r="F215" s="225">
        <f t="shared" si="80"/>
        <v>-1</v>
      </c>
      <c r="G215" s="249"/>
      <c r="H215" s="249">
        <f t="shared" si="81"/>
        <v>46101</v>
      </c>
      <c r="I215" s="226">
        <v>39.35</v>
      </c>
      <c r="J215" s="225">
        <f t="shared" si="82"/>
        <v>0.09916201117</v>
      </c>
      <c r="K215" s="226">
        <v>43.25</v>
      </c>
      <c r="L215" s="225">
        <f t="shared" si="83"/>
        <v>0.2081005587</v>
      </c>
      <c r="M215" s="226"/>
      <c r="N215" s="225" t="str">
        <f t="shared" si="84"/>
        <v/>
      </c>
      <c r="O215" s="226"/>
      <c r="P215" s="225" t="str">
        <f t="shared" si="85"/>
        <v/>
      </c>
      <c r="Q215" s="226"/>
      <c r="R215" s="225" t="str">
        <f t="shared" si="86"/>
        <v/>
      </c>
      <c r="S215" s="223" t="str">
        <f>IF(ISBLANK(B215), "", IFERROR(VLOOKUP(B215, category!A:C, 3, FALSE), ""))</f>
        <v>矽-sic</v>
      </c>
      <c r="T215" s="223"/>
      <c r="U215" s="223"/>
      <c r="V215" s="223"/>
      <c r="W215" s="223"/>
      <c r="X215" s="223"/>
      <c r="Y215" s="223"/>
      <c r="Z215" s="223"/>
      <c r="AA215" s="223"/>
      <c r="AB215" s="223"/>
      <c r="AC215" s="223"/>
      <c r="AD215" s="223"/>
      <c r="AE215" s="223"/>
      <c r="AF215" s="223"/>
      <c r="AG215" s="223"/>
      <c r="AH215" s="223"/>
      <c r="AI215" s="223"/>
      <c r="AJ215" s="223"/>
      <c r="AK215" s="223"/>
      <c r="AL215" s="223"/>
      <c r="AM215" s="223"/>
      <c r="AN215" s="223"/>
      <c r="AO215" s="223"/>
      <c r="AP215" s="223"/>
      <c r="AQ215" s="223"/>
      <c r="AR215" s="223"/>
      <c r="AS215" s="223"/>
      <c r="AT215" s="223"/>
      <c r="AU215" s="223"/>
      <c r="AV215" s="223"/>
    </row>
    <row r="216">
      <c r="A216" s="6"/>
      <c r="B216" s="182"/>
      <c r="C216" s="6"/>
      <c r="D216" s="194"/>
      <c r="E216" s="7"/>
      <c r="F216" s="7"/>
      <c r="G216" s="198"/>
      <c r="H216" s="198"/>
      <c r="I216" s="3"/>
      <c r="J216" s="7"/>
      <c r="K216" s="3"/>
      <c r="L216" s="7"/>
      <c r="M216" s="3"/>
      <c r="N216" s="7"/>
      <c r="O216" s="3"/>
      <c r="P216" s="7"/>
      <c r="Q216" s="3"/>
      <c r="R216" s="7"/>
      <c r="S216" s="6"/>
      <c r="T216" s="6"/>
      <c r="U216" s="6"/>
      <c r="V216" s="6"/>
      <c r="W216" s="6"/>
      <c r="X216" s="6"/>
      <c r="Y216" s="6"/>
      <c r="Z216" s="6"/>
      <c r="AA216" s="6"/>
      <c r="AB216" s="6"/>
      <c r="AC216" s="6"/>
      <c r="AD216" s="6"/>
      <c r="AE216" s="6"/>
      <c r="AF216" s="6"/>
      <c r="AG216" s="6"/>
      <c r="AH216" s="6"/>
      <c r="AI216" s="6"/>
      <c r="AJ216" s="6"/>
      <c r="AK216" s="6"/>
      <c r="AL216" s="6"/>
      <c r="AM216" s="6"/>
      <c r="AN216" s="6"/>
      <c r="AO216" s="6"/>
      <c r="AP216" s="6"/>
      <c r="AQ216" s="6"/>
      <c r="AR216" s="6"/>
      <c r="AS216" s="6"/>
      <c r="AT216" s="6"/>
      <c r="AU216" s="6"/>
      <c r="AV216" s="6"/>
    </row>
    <row r="217">
      <c r="A217" s="252" t="s">
        <v>132</v>
      </c>
      <c r="B217" s="205" t="s">
        <v>4686</v>
      </c>
      <c r="C217" s="205"/>
      <c r="D217" s="206"/>
      <c r="E217" s="206"/>
      <c r="F217" s="206"/>
      <c r="G217" s="77"/>
      <c r="H217" s="207"/>
      <c r="I217" s="208">
        <f>$H$6+3</f>
        <v>46104</v>
      </c>
      <c r="J217" s="209">
        <f>SUM(J220:J238)</f>
        <v>0.6794398451</v>
      </c>
      <c r="K217" s="208">
        <f>$H$6+4</f>
        <v>46105</v>
      </c>
      <c r="L217" s="209">
        <f>SUM(L220:L238)</f>
        <v>1.030628898</v>
      </c>
      <c r="M217" s="208">
        <f>$H$6+5</f>
        <v>46106</v>
      </c>
      <c r="N217" s="209">
        <f>SUM(N220:N238)</f>
        <v>0</v>
      </c>
      <c r="O217" s="208">
        <f>$H$6+6</f>
        <v>46107</v>
      </c>
      <c r="P217" s="209">
        <f>SUM(P220:P238)</f>
        <v>0</v>
      </c>
      <c r="Q217" s="208">
        <f>$H$6+7</f>
        <v>46108</v>
      </c>
      <c r="R217" s="206">
        <f>SUM(R220:R238)</f>
        <v>0</v>
      </c>
      <c r="S217" s="210"/>
      <c r="T217" s="210"/>
      <c r="U217" s="210"/>
      <c r="V217" s="210"/>
      <c r="W217" s="210"/>
      <c r="X217" s="210"/>
      <c r="Y217" s="210"/>
      <c r="Z217" s="210"/>
      <c r="AA217" s="210"/>
      <c r="AB217" s="210"/>
      <c r="AC217" s="210"/>
      <c r="AD217" s="210"/>
      <c r="AE217" s="210"/>
      <c r="AF217" s="210"/>
      <c r="AG217" s="210"/>
      <c r="AH217" s="210"/>
      <c r="AI217" s="210"/>
      <c r="AJ217" s="210"/>
      <c r="AK217" s="210"/>
      <c r="AL217" s="210"/>
      <c r="AM217" s="210"/>
      <c r="AN217" s="210"/>
      <c r="AO217" s="210"/>
      <c r="AP217" s="210"/>
      <c r="AQ217" s="210"/>
      <c r="AR217" s="210"/>
      <c r="AS217" s="210"/>
      <c r="AT217" s="210"/>
      <c r="AU217" s="210"/>
      <c r="AV217" s="211"/>
    </row>
    <row r="218">
      <c r="A218" s="185"/>
      <c r="B218" s="186"/>
      <c r="C218" s="185"/>
      <c r="D218" s="185"/>
      <c r="E218" s="185"/>
      <c r="F218" s="41"/>
      <c r="G218" s="187"/>
      <c r="H218" s="185"/>
      <c r="I218" s="41" t="s">
        <v>4663</v>
      </c>
      <c r="J218" s="212">
        <f>AVERAGEA(J220:J238)</f>
        <v>0.03575999185</v>
      </c>
      <c r="K218" s="41"/>
      <c r="L218" s="212">
        <f>AVERAGEA(L220:L238)</f>
        <v>0.05424362623</v>
      </c>
      <c r="M218" s="41"/>
      <c r="N218" s="212">
        <f>AVERAGEA(N220:N238)</f>
        <v>0</v>
      </c>
      <c r="O218" s="41"/>
      <c r="P218" s="212">
        <f>AVERAGEA(P220:P238)</f>
        <v>0</v>
      </c>
      <c r="Q218" s="41"/>
      <c r="R218" s="212">
        <f>AVERAGEA(R220:R238)</f>
        <v>0</v>
      </c>
      <c r="S218" s="186"/>
      <c r="T218" s="189"/>
      <c r="U218" s="189"/>
      <c r="V218" s="189"/>
      <c r="W218" s="189"/>
      <c r="X218" s="189"/>
      <c r="Y218" s="189"/>
      <c r="Z218" s="189"/>
      <c r="AA218" s="189"/>
      <c r="AB218" s="189"/>
      <c r="AC218" s="189"/>
      <c r="AD218" s="189"/>
      <c r="AE218" s="189"/>
      <c r="AF218" s="189"/>
      <c r="AG218" s="189"/>
      <c r="AH218" s="189"/>
      <c r="AI218" s="189"/>
      <c r="AJ218" s="189"/>
      <c r="AK218" s="189"/>
      <c r="AL218" s="189"/>
      <c r="AM218" s="189"/>
      <c r="AN218" s="189"/>
      <c r="AO218" s="189"/>
      <c r="AP218" s="189"/>
      <c r="AQ218" s="189"/>
      <c r="AR218" s="189"/>
      <c r="AS218" s="189"/>
      <c r="AT218" s="189"/>
      <c r="AU218" s="189"/>
      <c r="AV218" s="189"/>
    </row>
    <row r="219">
      <c r="A219" s="213" t="s">
        <v>4562</v>
      </c>
      <c r="B219" s="190" t="s">
        <v>4664</v>
      </c>
      <c r="C219" s="126" t="s">
        <v>4665</v>
      </c>
      <c r="D219" s="126" t="s">
        <v>4687</v>
      </c>
      <c r="E219" s="126" t="s">
        <v>4667</v>
      </c>
      <c r="F219" s="125" t="s">
        <v>4668</v>
      </c>
      <c r="G219" s="191" t="s">
        <v>4688</v>
      </c>
      <c r="H219" s="126" t="s">
        <v>4670</v>
      </c>
      <c r="I219" s="125" t="s">
        <v>4671</v>
      </c>
      <c r="J219" s="214" t="s">
        <v>4672</v>
      </c>
      <c r="K219" s="125" t="s">
        <v>4673</v>
      </c>
      <c r="L219" s="214" t="s">
        <v>4674</v>
      </c>
      <c r="M219" s="125" t="s">
        <v>4675</v>
      </c>
      <c r="N219" s="214" t="s">
        <v>4674</v>
      </c>
      <c r="O219" s="125" t="s">
        <v>4676</v>
      </c>
      <c r="P219" s="214" t="s">
        <v>4674</v>
      </c>
      <c r="Q219" s="125" t="s">
        <v>4677</v>
      </c>
      <c r="R219" s="126" t="s">
        <v>4674</v>
      </c>
      <c r="S219" s="190" t="s">
        <v>4678</v>
      </c>
      <c r="T219" s="192"/>
      <c r="U219" s="192"/>
      <c r="V219" s="192"/>
      <c r="W219" s="192"/>
      <c r="X219" s="192"/>
      <c r="Y219" s="192"/>
      <c r="Z219" s="192"/>
      <c r="AA219" s="192"/>
      <c r="AB219" s="192"/>
      <c r="AC219" s="192"/>
      <c r="AD219" s="192"/>
      <c r="AE219" s="192"/>
      <c r="AF219" s="192"/>
      <c r="AG219" s="192"/>
      <c r="AH219" s="192"/>
      <c r="AI219" s="192"/>
      <c r="AJ219" s="192"/>
      <c r="AK219" s="192"/>
      <c r="AL219" s="192"/>
      <c r="AM219" s="192"/>
      <c r="AN219" s="192"/>
      <c r="AO219" s="192"/>
      <c r="AP219" s="192"/>
      <c r="AQ219" s="192"/>
      <c r="AR219" s="192"/>
      <c r="AS219" s="192"/>
      <c r="AT219" s="192"/>
      <c r="AU219" s="192"/>
      <c r="AV219" s="215"/>
    </row>
    <row r="220" outlineLevel="1">
      <c r="A220" s="6" t="str">
        <f>IF(ISBLANK(B220), "", VLOOKUP(B220, Database!A:E, 2, FALSE))</f>
        <v>新應材</v>
      </c>
      <c r="B220" s="182" t="s">
        <v>1529</v>
      </c>
      <c r="C220" s="6" t="str">
        <f>IFERROR(__xludf.DUMMYFUNCTION("IF(ISBLANK(B220), """", IF(ISBLANK($C$217), """", IMPORTXML('公式表'!$A$2&amp;B220&amp;'公式表'!$A$3, '公式表'!$A$13)))"),"")</f>
        <v/>
      </c>
      <c r="D220" s="3">
        <v>895.0</v>
      </c>
      <c r="E220" s="7"/>
      <c r="F220" s="7">
        <f t="shared" ref="F220:F238" si="87">IF(ISBLANK(B220), "", (C220/D220)-1)</f>
        <v>-1</v>
      </c>
      <c r="G220" s="3"/>
      <c r="H220" s="198">
        <f t="shared" ref="H220:H238" si="88">$H$6</f>
        <v>46101</v>
      </c>
      <c r="I220" s="3">
        <v>984.0</v>
      </c>
      <c r="J220" s="7">
        <f t="shared" ref="J220:J238" si="89">IF(ISBLANK(I220), "", (I220/$D220)-1)</f>
        <v>0.09944134078</v>
      </c>
      <c r="K220" s="194">
        <v>990.0</v>
      </c>
      <c r="L220" s="7">
        <f t="shared" ref="L220:L238" si="90">IF(ISBLANK(K220), "", (K220/$D220)-1)</f>
        <v>0.1061452514</v>
      </c>
      <c r="M220" s="3"/>
      <c r="N220" s="7" t="str">
        <f t="shared" ref="N220:N238" si="91">IF(ISBLANK(M220), "", (M220/$D220)-1)</f>
        <v/>
      </c>
      <c r="O220" s="3"/>
      <c r="P220" s="7" t="str">
        <f t="shared" ref="P220:P238" si="92">IF(ISBLANK(O220), "", (O220/$D220)-1)</f>
        <v/>
      </c>
      <c r="Q220" s="3"/>
      <c r="R220" s="7" t="str">
        <f t="shared" ref="R220:R238" si="93">IF(ISBLANK(Q220), "", (Q220/$D220)-1)</f>
        <v/>
      </c>
      <c r="S220" s="6" t="str">
        <f>IF(ISBLANK(B220), "", IFERROR(VLOOKUP(B220, category!A:C, 3, FALSE), ""))</f>
        <v>特化</v>
      </c>
      <c r="T220" s="6"/>
      <c r="U220" s="6"/>
      <c r="V220" s="6"/>
      <c r="W220" s="6"/>
      <c r="X220" s="6"/>
      <c r="Y220" s="6"/>
      <c r="Z220" s="6"/>
      <c r="AA220" s="6"/>
      <c r="AB220" s="6"/>
      <c r="AC220" s="6"/>
      <c r="AD220" s="6"/>
      <c r="AE220" s="6"/>
      <c r="AF220" s="6"/>
      <c r="AG220" s="6"/>
      <c r="AH220" s="6"/>
      <c r="AI220" s="6"/>
      <c r="AJ220" s="6"/>
      <c r="AK220" s="6"/>
      <c r="AL220" s="6"/>
      <c r="AM220" s="6"/>
      <c r="AN220" s="6"/>
      <c r="AO220" s="6"/>
      <c r="AP220" s="6"/>
      <c r="AQ220" s="6"/>
      <c r="AR220" s="6"/>
      <c r="AS220" s="6"/>
      <c r="AT220" s="6"/>
      <c r="AU220" s="6"/>
      <c r="AV220" s="6"/>
    </row>
    <row r="221" outlineLevel="1">
      <c r="A221" s="230" t="str">
        <f>IF(ISBLANK(B221), "", VLOOKUP(B221, Database!A:E, 2, FALSE))</f>
        <v>崇越</v>
      </c>
      <c r="B221" s="219" t="s">
        <v>3204</v>
      </c>
      <c r="C221" s="230" t="str">
        <f>IFERROR(__xludf.DUMMYFUNCTION("IF(ISBLANK(B221), """", IF(ISBLANK($C$217), """", IMPORTXML('公式表'!$A$2&amp;B221&amp;'公式表'!$A$3, '公式表'!$A$13)))"),"")</f>
        <v/>
      </c>
      <c r="D221" s="231">
        <v>417.0</v>
      </c>
      <c r="E221" s="232"/>
      <c r="F221" s="232">
        <f t="shared" si="87"/>
        <v>-1</v>
      </c>
      <c r="G221" s="238"/>
      <c r="H221" s="238">
        <f t="shared" si="88"/>
        <v>46101</v>
      </c>
      <c r="I221" s="235">
        <v>418.5</v>
      </c>
      <c r="J221" s="232">
        <f t="shared" si="89"/>
        <v>0.003597122302</v>
      </c>
      <c r="K221" s="231">
        <v>434.0</v>
      </c>
      <c r="L221" s="232">
        <f t="shared" si="90"/>
        <v>0.04076738609</v>
      </c>
      <c r="M221" s="235"/>
      <c r="N221" s="232" t="str">
        <f t="shared" si="91"/>
        <v/>
      </c>
      <c r="O221" s="235"/>
      <c r="P221" s="232" t="str">
        <f t="shared" si="92"/>
        <v/>
      </c>
      <c r="Q221" s="235"/>
      <c r="R221" s="232" t="str">
        <f t="shared" si="93"/>
        <v/>
      </c>
      <c r="S221" s="230" t="str">
        <f>IF(ISBLANK(B221), "", IFERROR(VLOOKUP(B221, category!A:C, 3, FALSE), ""))</f>
        <v>特化</v>
      </c>
      <c r="T221" s="230"/>
      <c r="U221" s="230"/>
      <c r="V221" s="230"/>
      <c r="W221" s="230"/>
      <c r="X221" s="230"/>
      <c r="Y221" s="230"/>
      <c r="Z221" s="230"/>
      <c r="AA221" s="230"/>
      <c r="AB221" s="230"/>
      <c r="AC221" s="230"/>
      <c r="AD221" s="230"/>
      <c r="AE221" s="230"/>
      <c r="AF221" s="230"/>
      <c r="AG221" s="230"/>
      <c r="AH221" s="230"/>
      <c r="AI221" s="230"/>
      <c r="AJ221" s="230"/>
      <c r="AK221" s="230"/>
      <c r="AL221" s="230"/>
      <c r="AM221" s="230"/>
      <c r="AN221" s="230"/>
      <c r="AO221" s="230"/>
      <c r="AP221" s="230"/>
      <c r="AQ221" s="230"/>
      <c r="AR221" s="230"/>
      <c r="AS221" s="230"/>
      <c r="AT221" s="230"/>
      <c r="AU221" s="230"/>
      <c r="AV221" s="230"/>
    </row>
    <row r="222" outlineLevel="1">
      <c r="A222" s="6" t="str">
        <f>IF(ISBLANK(B222), "", VLOOKUP(B222, Database!A:E, 2, FALSE))</f>
        <v>長興</v>
      </c>
      <c r="B222" s="182" t="s">
        <v>4399</v>
      </c>
      <c r="C222" s="6" t="str">
        <f>IFERROR(__xludf.DUMMYFUNCTION("IF(ISBLANK(B222), """", IF(ISBLANK($C$217), """", IMPORTXML('公式表'!$A$2&amp;B222&amp;'公式表'!$A$3, '公式表'!$A$13)))"),"")</f>
        <v/>
      </c>
      <c r="D222" s="194">
        <v>81.0</v>
      </c>
      <c r="E222" s="7"/>
      <c r="F222" s="7">
        <f t="shared" si="87"/>
        <v>-1</v>
      </c>
      <c r="G222" s="3" t="s">
        <v>4679</v>
      </c>
      <c r="H222" s="198">
        <f t="shared" si="88"/>
        <v>46101</v>
      </c>
      <c r="I222" s="3">
        <v>79.9</v>
      </c>
      <c r="J222" s="7">
        <f t="shared" si="89"/>
        <v>-0.01358024691</v>
      </c>
      <c r="K222" s="194">
        <v>80.8</v>
      </c>
      <c r="L222" s="7">
        <f t="shared" si="90"/>
        <v>-0.002469135802</v>
      </c>
      <c r="M222" s="3"/>
      <c r="N222" s="7" t="str">
        <f t="shared" si="91"/>
        <v/>
      </c>
      <c r="O222" s="3"/>
      <c r="P222" s="7" t="str">
        <f t="shared" si="92"/>
        <v/>
      </c>
      <c r="Q222" s="3"/>
      <c r="R222" s="7" t="str">
        <f t="shared" si="93"/>
        <v/>
      </c>
      <c r="S222" s="6" t="str">
        <f>IF(ISBLANK(B222), "", IFERROR(VLOOKUP(B222, category!A:C, 3, FALSE), ""))</f>
        <v>特化</v>
      </c>
      <c r="T222" s="6"/>
      <c r="U222" s="6"/>
      <c r="V222" s="6"/>
      <c r="W222" s="6"/>
      <c r="X222" s="6"/>
      <c r="Y222" s="6"/>
      <c r="Z222" s="6"/>
      <c r="AA222" s="6"/>
      <c r="AB222" s="6"/>
      <c r="AC222" s="6"/>
      <c r="AD222" s="6"/>
      <c r="AE222" s="6"/>
      <c r="AF222" s="6"/>
      <c r="AG222" s="6"/>
      <c r="AH222" s="6"/>
      <c r="AI222" s="6"/>
      <c r="AJ222" s="6"/>
      <c r="AK222" s="6"/>
      <c r="AL222" s="6"/>
      <c r="AM222" s="6"/>
      <c r="AN222" s="6"/>
      <c r="AO222" s="6"/>
      <c r="AP222" s="6"/>
      <c r="AQ222" s="6"/>
      <c r="AR222" s="6"/>
      <c r="AS222" s="6"/>
      <c r="AT222" s="6"/>
      <c r="AU222" s="6"/>
      <c r="AV222" s="6"/>
    </row>
    <row r="223" outlineLevel="1">
      <c r="A223" s="230" t="str">
        <f>IF(ISBLANK(B223), "", VLOOKUP(B223, Database!A:E, 2, FALSE))</f>
        <v>勝一</v>
      </c>
      <c r="B223" s="219" t="s">
        <v>4193</v>
      </c>
      <c r="C223" s="230" t="str">
        <f>IFERROR(__xludf.DUMMYFUNCTION("IF(ISBLANK(B223), """", IF(ISBLANK($C$217), """", IMPORTXML('公式表'!$A$2&amp;B223&amp;'公式表'!$A$3, '公式表'!$A$13)))"),"")</f>
        <v/>
      </c>
      <c r="D223" s="231">
        <v>157.5</v>
      </c>
      <c r="E223" s="232"/>
      <c r="F223" s="232">
        <f t="shared" si="87"/>
        <v>-1</v>
      </c>
      <c r="G223" s="238"/>
      <c r="H223" s="238">
        <f t="shared" si="88"/>
        <v>46101</v>
      </c>
      <c r="I223" s="235">
        <v>159.0</v>
      </c>
      <c r="J223" s="232">
        <f t="shared" si="89"/>
        <v>0.009523809524</v>
      </c>
      <c r="K223" s="231">
        <v>163.5</v>
      </c>
      <c r="L223" s="232">
        <f t="shared" si="90"/>
        <v>0.0380952381</v>
      </c>
      <c r="M223" s="235"/>
      <c r="N223" s="232" t="str">
        <f t="shared" si="91"/>
        <v/>
      </c>
      <c r="O223" s="235"/>
      <c r="P223" s="232" t="str">
        <f t="shared" si="92"/>
        <v/>
      </c>
      <c r="Q223" s="235"/>
      <c r="R223" s="232" t="str">
        <f t="shared" si="93"/>
        <v/>
      </c>
      <c r="S223" s="230" t="str">
        <f>IF(ISBLANK(B223), "", IFERROR(VLOOKUP(B223, category!A:C, 3, FALSE), ""))</f>
        <v>特化</v>
      </c>
      <c r="T223" s="230"/>
      <c r="U223" s="230"/>
      <c r="V223" s="230"/>
      <c r="W223" s="230"/>
      <c r="X223" s="230"/>
      <c r="Y223" s="230"/>
      <c r="Z223" s="230"/>
      <c r="AA223" s="230"/>
      <c r="AB223" s="230"/>
      <c r="AC223" s="230"/>
      <c r="AD223" s="230"/>
      <c r="AE223" s="230"/>
      <c r="AF223" s="230"/>
      <c r="AG223" s="230"/>
      <c r="AH223" s="230"/>
      <c r="AI223" s="230"/>
      <c r="AJ223" s="230"/>
      <c r="AK223" s="230"/>
      <c r="AL223" s="230"/>
      <c r="AM223" s="230"/>
      <c r="AN223" s="230"/>
      <c r="AO223" s="230"/>
      <c r="AP223" s="230"/>
      <c r="AQ223" s="230"/>
      <c r="AR223" s="230"/>
      <c r="AS223" s="230"/>
      <c r="AT223" s="230"/>
      <c r="AU223" s="230"/>
      <c r="AV223" s="230"/>
    </row>
    <row r="224" outlineLevel="1">
      <c r="A224" s="6" t="str">
        <f>IF(ISBLANK(B224), "", VLOOKUP(B224, Database!A:E, 2, FALSE))</f>
        <v>光洋科</v>
      </c>
      <c r="B224" s="182" t="s">
        <v>4522</v>
      </c>
      <c r="C224" s="6" t="str">
        <f>IFERROR(__xludf.DUMMYFUNCTION("IF(ISBLANK(B224), """", IF(ISBLANK($C$217), """", IMPORTXML('公式表'!$A$2&amp;B224&amp;'公式表'!$A$3, '公式表'!$A$13)))"),"")</f>
        <v/>
      </c>
      <c r="D224" s="194">
        <v>156.0</v>
      </c>
      <c r="E224" s="7"/>
      <c r="F224" s="7">
        <f t="shared" si="87"/>
        <v>-1</v>
      </c>
      <c r="G224" s="3" t="s">
        <v>4679</v>
      </c>
      <c r="H224" s="198">
        <f t="shared" si="88"/>
        <v>46101</v>
      </c>
      <c r="I224" s="3">
        <v>153.5</v>
      </c>
      <c r="J224" s="7">
        <f t="shared" si="89"/>
        <v>-0.01602564103</v>
      </c>
      <c r="K224" s="194">
        <v>155.0</v>
      </c>
      <c r="L224" s="7">
        <f t="shared" si="90"/>
        <v>-0.00641025641</v>
      </c>
      <c r="M224" s="3"/>
      <c r="N224" s="7" t="str">
        <f t="shared" si="91"/>
        <v/>
      </c>
      <c r="O224" s="3"/>
      <c r="P224" s="7" t="str">
        <f t="shared" si="92"/>
        <v/>
      </c>
      <c r="Q224" s="3"/>
      <c r="R224" s="7" t="str">
        <f t="shared" si="93"/>
        <v/>
      </c>
      <c r="S224" s="6" t="str">
        <f>IF(ISBLANK(B224), "", IFERROR(VLOOKUP(B224, category!A:C, 3, FALSE), ""))</f>
        <v>特化</v>
      </c>
      <c r="T224" s="6"/>
      <c r="U224" s="6"/>
      <c r="V224" s="6"/>
      <c r="W224" s="6"/>
      <c r="X224" s="6"/>
      <c r="Y224" s="6"/>
      <c r="Z224" s="6"/>
      <c r="AA224" s="6"/>
      <c r="AB224" s="6"/>
      <c r="AC224" s="6"/>
      <c r="AD224" s="6"/>
      <c r="AE224" s="6"/>
      <c r="AF224" s="6"/>
      <c r="AG224" s="6"/>
      <c r="AH224" s="6"/>
      <c r="AI224" s="6"/>
      <c r="AJ224" s="6"/>
      <c r="AK224" s="6"/>
      <c r="AL224" s="6"/>
      <c r="AM224" s="6"/>
      <c r="AN224" s="6"/>
      <c r="AO224" s="6"/>
      <c r="AP224" s="6"/>
      <c r="AQ224" s="6"/>
      <c r="AR224" s="6"/>
      <c r="AS224" s="6"/>
      <c r="AT224" s="6"/>
      <c r="AU224" s="6"/>
      <c r="AV224" s="6"/>
    </row>
    <row r="225" outlineLevel="1">
      <c r="A225" s="230" t="str">
        <f>IF(ISBLANK(B225), "", VLOOKUP(B225, Database!A:E, 2, FALSE))</f>
        <v>達興材料</v>
      </c>
      <c r="B225" s="219" t="s">
        <v>1251</v>
      </c>
      <c r="C225" s="230" t="str">
        <f>IFERROR(__xludf.DUMMYFUNCTION("IF(ISBLANK(B225), """", IF(ISBLANK($C$217), """", IMPORTXML('公式表'!$A$2&amp;B225&amp;'公式表'!$A$3, '公式表'!$A$13)))"),"")</f>
        <v/>
      </c>
      <c r="D225" s="231">
        <v>443.0</v>
      </c>
      <c r="E225" s="232"/>
      <c r="F225" s="232">
        <f t="shared" si="87"/>
        <v>-1</v>
      </c>
      <c r="G225" s="238"/>
      <c r="H225" s="238">
        <f t="shared" si="88"/>
        <v>46101</v>
      </c>
      <c r="I225" s="235">
        <v>456.5</v>
      </c>
      <c r="J225" s="232">
        <f t="shared" si="89"/>
        <v>0.03047404063</v>
      </c>
      <c r="K225" s="231">
        <v>462.0</v>
      </c>
      <c r="L225" s="232">
        <f t="shared" si="90"/>
        <v>0.04288939052</v>
      </c>
      <c r="M225" s="235"/>
      <c r="N225" s="232" t="str">
        <f t="shared" si="91"/>
        <v/>
      </c>
      <c r="O225" s="235"/>
      <c r="P225" s="232" t="str">
        <f t="shared" si="92"/>
        <v/>
      </c>
      <c r="Q225" s="235"/>
      <c r="R225" s="232" t="str">
        <f t="shared" si="93"/>
        <v/>
      </c>
      <c r="S225" s="230" t="str">
        <f>IF(ISBLANK(B225), "", IFERROR(VLOOKUP(B225, category!A:C, 3, FALSE), ""))</f>
        <v>特化</v>
      </c>
      <c r="T225" s="230"/>
      <c r="U225" s="230"/>
      <c r="V225" s="230"/>
      <c r="W225" s="230"/>
      <c r="X225" s="230"/>
      <c r="Y225" s="230"/>
      <c r="Z225" s="230"/>
      <c r="AA225" s="230"/>
      <c r="AB225" s="230"/>
      <c r="AC225" s="230"/>
      <c r="AD225" s="230"/>
      <c r="AE225" s="230"/>
      <c r="AF225" s="230"/>
      <c r="AG225" s="230"/>
      <c r="AH225" s="230"/>
      <c r="AI225" s="230"/>
      <c r="AJ225" s="230"/>
      <c r="AK225" s="230"/>
      <c r="AL225" s="230"/>
      <c r="AM225" s="230"/>
      <c r="AN225" s="230"/>
      <c r="AO225" s="230"/>
      <c r="AP225" s="230"/>
      <c r="AQ225" s="230"/>
      <c r="AR225" s="230"/>
      <c r="AS225" s="230"/>
      <c r="AT225" s="230"/>
      <c r="AU225" s="230"/>
      <c r="AV225" s="230"/>
    </row>
    <row r="226" outlineLevel="1">
      <c r="A226" s="230" t="str">
        <f>IF(ISBLANK(B226), "", VLOOKUP(B226, Database!A:E, 2, FALSE))</f>
        <v>華立</v>
      </c>
      <c r="B226" s="219" t="s">
        <v>3042</v>
      </c>
      <c r="C226" s="230" t="str">
        <f>IFERROR(__xludf.DUMMYFUNCTION("IF(ISBLANK(B226), """", IF(ISBLANK($C$217), """", IMPORTXML('公式表'!$A$2&amp;B226&amp;'公式表'!$A$3, '公式表'!$A$13)))"),"")</f>
        <v/>
      </c>
      <c r="D226" s="231">
        <v>132.5</v>
      </c>
      <c r="E226" s="232"/>
      <c r="F226" s="232">
        <f t="shared" si="87"/>
        <v>-1</v>
      </c>
      <c r="G226" s="238"/>
      <c r="H226" s="238">
        <f t="shared" si="88"/>
        <v>46101</v>
      </c>
      <c r="I226" s="235">
        <v>133.0</v>
      </c>
      <c r="J226" s="232">
        <f t="shared" si="89"/>
        <v>0.003773584906</v>
      </c>
      <c r="K226" s="231">
        <v>137.0</v>
      </c>
      <c r="L226" s="232">
        <f t="shared" si="90"/>
        <v>0.03396226415</v>
      </c>
      <c r="M226" s="235"/>
      <c r="N226" s="232" t="str">
        <f t="shared" si="91"/>
        <v/>
      </c>
      <c r="O226" s="235"/>
      <c r="P226" s="232" t="str">
        <f t="shared" si="92"/>
        <v/>
      </c>
      <c r="Q226" s="235"/>
      <c r="R226" s="232" t="str">
        <f t="shared" si="93"/>
        <v/>
      </c>
      <c r="S226" s="230" t="str">
        <f>IF(ISBLANK(B226), "", IFERROR(VLOOKUP(B226, category!A:C, 3, FALSE), ""))</f>
        <v>特化</v>
      </c>
      <c r="T226" s="230"/>
      <c r="U226" s="230"/>
      <c r="V226" s="230"/>
      <c r="W226" s="230"/>
      <c r="X226" s="230"/>
      <c r="Y226" s="230"/>
      <c r="Z226" s="230"/>
      <c r="AA226" s="230"/>
      <c r="AB226" s="230"/>
      <c r="AC226" s="230"/>
      <c r="AD226" s="230"/>
      <c r="AE226" s="230"/>
      <c r="AF226" s="230"/>
      <c r="AG226" s="230"/>
      <c r="AH226" s="230"/>
      <c r="AI226" s="230"/>
      <c r="AJ226" s="230"/>
      <c r="AK226" s="230"/>
      <c r="AL226" s="230"/>
      <c r="AM226" s="230"/>
      <c r="AN226" s="230"/>
      <c r="AO226" s="230"/>
      <c r="AP226" s="230"/>
      <c r="AQ226" s="230"/>
      <c r="AR226" s="230"/>
      <c r="AS226" s="230"/>
      <c r="AT226" s="230"/>
      <c r="AU226" s="230"/>
      <c r="AV226" s="230"/>
    </row>
    <row r="227" outlineLevel="1">
      <c r="A227" s="6" t="str">
        <f>IF(ISBLANK(B227), "", VLOOKUP(B227, Database!A:E, 2, FALSE))</f>
        <v>國精化</v>
      </c>
      <c r="B227" s="182" t="s">
        <v>3915</v>
      </c>
      <c r="C227" s="6" t="str">
        <f>IFERROR(__xludf.DUMMYFUNCTION("IF(ISBLANK(B227), """", IF(ISBLANK($C$217), """", IMPORTXML('公式表'!$A$2&amp;B227&amp;'公式表'!$A$3, '公式表'!$A$13)))"),"")</f>
        <v/>
      </c>
      <c r="D227" s="194">
        <v>180.0</v>
      </c>
      <c r="E227" s="7"/>
      <c r="F227" s="7">
        <f t="shared" si="87"/>
        <v>-1</v>
      </c>
      <c r="G227" s="3" t="s">
        <v>4679</v>
      </c>
      <c r="H227" s="198">
        <f t="shared" si="88"/>
        <v>46101</v>
      </c>
      <c r="I227" s="3">
        <v>198.0</v>
      </c>
      <c r="J227" s="7">
        <f t="shared" si="89"/>
        <v>0.1</v>
      </c>
      <c r="K227" s="194">
        <v>193.5</v>
      </c>
      <c r="L227" s="7">
        <f t="shared" si="90"/>
        <v>0.075</v>
      </c>
      <c r="M227" s="3"/>
      <c r="N227" s="7" t="str">
        <f t="shared" si="91"/>
        <v/>
      </c>
      <c r="O227" s="3"/>
      <c r="P227" s="7" t="str">
        <f t="shared" si="92"/>
        <v/>
      </c>
      <c r="Q227" s="3"/>
      <c r="R227" s="7" t="str">
        <f t="shared" si="93"/>
        <v/>
      </c>
      <c r="S227" s="6" t="str">
        <f>IF(ISBLANK(B227), "", IFERROR(VLOOKUP(B227, category!A:C, 3, FALSE), ""))</f>
        <v>特化</v>
      </c>
      <c r="T227" s="6"/>
      <c r="U227" s="6"/>
      <c r="V227" s="6"/>
      <c r="W227" s="6"/>
      <c r="X227" s="6"/>
      <c r="Y227" s="6"/>
      <c r="Z227" s="6"/>
      <c r="AA227" s="6"/>
      <c r="AB227" s="6"/>
      <c r="AC227" s="6"/>
      <c r="AD227" s="6"/>
      <c r="AE227" s="6"/>
      <c r="AF227" s="6"/>
      <c r="AG227" s="6"/>
      <c r="AH227" s="6"/>
      <c r="AI227" s="6"/>
      <c r="AJ227" s="6"/>
      <c r="AK227" s="6"/>
      <c r="AL227" s="6"/>
      <c r="AM227" s="6"/>
      <c r="AN227" s="6"/>
      <c r="AO227" s="6"/>
      <c r="AP227" s="6"/>
      <c r="AQ227" s="6"/>
      <c r="AR227" s="6"/>
      <c r="AS227" s="6"/>
      <c r="AT227" s="6"/>
      <c r="AU227" s="6"/>
      <c r="AV227" s="6"/>
    </row>
    <row r="228" outlineLevel="1">
      <c r="A228" s="6" t="str">
        <f>IF(ISBLANK(B228), "", VLOOKUP(B228, Database!A:E, 2, FALSE))</f>
        <v>晶呈科技</v>
      </c>
      <c r="B228" s="182" t="s">
        <v>4287</v>
      </c>
      <c r="C228" s="6" t="str">
        <f>IFERROR(__xludf.DUMMYFUNCTION("IF(ISBLANK(B228), """", IF(ISBLANK($C$217), """", IMPORTXML('公式表'!$A$2&amp;B228&amp;'公式表'!$A$3, '公式表'!$A$13)))"),"")</f>
        <v/>
      </c>
      <c r="D228" s="194">
        <v>462.5</v>
      </c>
      <c r="E228" s="7"/>
      <c r="F228" s="7">
        <f t="shared" si="87"/>
        <v>-1</v>
      </c>
      <c r="G228" s="3" t="s">
        <v>4679</v>
      </c>
      <c r="H228" s="198">
        <f t="shared" si="88"/>
        <v>46101</v>
      </c>
      <c r="I228" s="3">
        <v>508.0</v>
      </c>
      <c r="J228" s="7">
        <f t="shared" si="89"/>
        <v>0.09837837838</v>
      </c>
      <c r="K228" s="194">
        <v>532.0</v>
      </c>
      <c r="L228" s="7">
        <f t="shared" si="90"/>
        <v>0.1502702703</v>
      </c>
      <c r="M228" s="3"/>
      <c r="N228" s="7" t="str">
        <f t="shared" si="91"/>
        <v/>
      </c>
      <c r="O228" s="3"/>
      <c r="P228" s="7" t="str">
        <f t="shared" si="92"/>
        <v/>
      </c>
      <c r="Q228" s="3"/>
      <c r="R228" s="7" t="str">
        <f t="shared" si="93"/>
        <v/>
      </c>
      <c r="S228" s="6" t="str">
        <f>IF(ISBLANK(B228), "", IFERROR(VLOOKUP(B228, category!A:C, 3, FALSE), ""))</f>
        <v>特化</v>
      </c>
      <c r="T228" s="6"/>
      <c r="U228" s="6"/>
      <c r="V228" s="6"/>
      <c r="W228" s="6"/>
      <c r="X228" s="6"/>
      <c r="Y228" s="6"/>
      <c r="Z228" s="6"/>
      <c r="AA228" s="6"/>
      <c r="AB228" s="6"/>
      <c r="AC228" s="6"/>
      <c r="AD228" s="6"/>
      <c r="AE228" s="6"/>
      <c r="AF228" s="6"/>
      <c r="AG228" s="6"/>
      <c r="AH228" s="6"/>
      <c r="AI228" s="6"/>
      <c r="AJ228" s="6"/>
      <c r="AK228" s="6"/>
      <c r="AL228" s="6"/>
      <c r="AM228" s="6"/>
      <c r="AN228" s="6"/>
      <c r="AO228" s="6"/>
      <c r="AP228" s="6"/>
      <c r="AQ228" s="6"/>
      <c r="AR228" s="6"/>
      <c r="AS228" s="6"/>
      <c r="AT228" s="6"/>
      <c r="AU228" s="6"/>
      <c r="AV228" s="6"/>
    </row>
    <row r="229" outlineLevel="1">
      <c r="A229" s="6" t="str">
        <f>IF(ISBLANK(B229), "", VLOOKUP(B229, Database!A:E, 2, FALSE))</f>
        <v>昇貿</v>
      </c>
      <c r="B229" s="182" t="s">
        <v>4339</v>
      </c>
      <c r="C229" s="6" t="str">
        <f>IFERROR(__xludf.DUMMYFUNCTION("IF(ISBLANK(B229), """", IF(ISBLANK($C$217), """", IMPORTXML('公式表'!$A$2&amp;B229&amp;'公式表'!$A$3, '公式表'!$A$13)))"),"")</f>
        <v/>
      </c>
      <c r="D229" s="194">
        <v>120.5</v>
      </c>
      <c r="E229" s="7"/>
      <c r="F229" s="7">
        <f t="shared" si="87"/>
        <v>-1</v>
      </c>
      <c r="G229" s="198"/>
      <c r="H229" s="198">
        <f t="shared" si="88"/>
        <v>46101</v>
      </c>
      <c r="I229" s="3">
        <v>118.5</v>
      </c>
      <c r="J229" s="7">
        <f t="shared" si="89"/>
        <v>-0.01659751037</v>
      </c>
      <c r="K229" s="194">
        <v>117.5</v>
      </c>
      <c r="L229" s="7">
        <f t="shared" si="90"/>
        <v>-0.02489626556</v>
      </c>
      <c r="M229" s="3"/>
      <c r="N229" s="7" t="str">
        <f t="shared" si="91"/>
        <v/>
      </c>
      <c r="O229" s="3"/>
      <c r="P229" s="7" t="str">
        <f t="shared" si="92"/>
        <v/>
      </c>
      <c r="Q229" s="3"/>
      <c r="R229" s="7" t="str">
        <f t="shared" si="93"/>
        <v/>
      </c>
      <c r="S229" s="6" t="str">
        <f>IF(ISBLANK(B229), "", IFERROR(VLOOKUP(B229, category!A:C, 3, FALSE), ""))</f>
        <v>特化/低軌衛星</v>
      </c>
      <c r="T229" s="6"/>
      <c r="U229" s="6"/>
      <c r="V229" s="6"/>
      <c r="W229" s="6"/>
      <c r="X229" s="6"/>
      <c r="Y229" s="6"/>
      <c r="Z229" s="6"/>
      <c r="AA229" s="6"/>
      <c r="AB229" s="6"/>
      <c r="AC229" s="6"/>
      <c r="AD229" s="6"/>
      <c r="AE229" s="6"/>
      <c r="AF229" s="6"/>
      <c r="AG229" s="6"/>
      <c r="AH229" s="6"/>
      <c r="AI229" s="6"/>
      <c r="AJ229" s="6"/>
      <c r="AK229" s="6"/>
      <c r="AL229" s="6"/>
      <c r="AM229" s="6"/>
      <c r="AN229" s="6"/>
      <c r="AO229" s="6"/>
      <c r="AP229" s="6"/>
      <c r="AQ229" s="6"/>
      <c r="AR229" s="6"/>
      <c r="AS229" s="6"/>
      <c r="AT229" s="6"/>
      <c r="AU229" s="6"/>
      <c r="AV229" s="6"/>
    </row>
    <row r="230" outlineLevel="1">
      <c r="A230" s="6" t="str">
        <f>IF(ISBLANK(B230), "", VLOOKUP(B230, Database!A:E, 2, FALSE))</f>
        <v>三福化</v>
      </c>
      <c r="B230" s="182" t="s">
        <v>3261</v>
      </c>
      <c r="C230" s="6" t="str">
        <f>IFERROR(__xludf.DUMMYFUNCTION("IF(ISBLANK(B230), """", IF(ISBLANK($C$217), """", IMPORTXML('公式表'!$A$2&amp;B230&amp;'公式表'!$A$3, '公式表'!$A$13)))"),"")</f>
        <v/>
      </c>
      <c r="D230" s="194">
        <v>151.5</v>
      </c>
      <c r="E230" s="7"/>
      <c r="F230" s="7">
        <f t="shared" si="87"/>
        <v>-1</v>
      </c>
      <c r="G230" s="198"/>
      <c r="H230" s="198">
        <f t="shared" si="88"/>
        <v>46101</v>
      </c>
      <c r="I230" s="3">
        <v>166.5</v>
      </c>
      <c r="J230" s="7">
        <f t="shared" si="89"/>
        <v>0.09900990099</v>
      </c>
      <c r="K230" s="194">
        <v>166.0</v>
      </c>
      <c r="L230" s="7">
        <f t="shared" si="90"/>
        <v>0.09570957096</v>
      </c>
      <c r="M230" s="3"/>
      <c r="N230" s="7" t="str">
        <f t="shared" si="91"/>
        <v/>
      </c>
      <c r="O230" s="3"/>
      <c r="P230" s="7" t="str">
        <f t="shared" si="92"/>
        <v/>
      </c>
      <c r="Q230" s="3"/>
      <c r="R230" s="7" t="str">
        <f t="shared" si="93"/>
        <v/>
      </c>
      <c r="S230" s="6" t="str">
        <f>IF(ISBLANK(B230), "", IFERROR(VLOOKUP(B230, category!A:C, 3, FALSE), ""))</f>
        <v>特化</v>
      </c>
      <c r="T230" s="6"/>
      <c r="U230" s="6"/>
      <c r="V230" s="6"/>
      <c r="W230" s="6"/>
      <c r="X230" s="6"/>
      <c r="Y230" s="6"/>
      <c r="Z230" s="6"/>
      <c r="AA230" s="6"/>
      <c r="AB230" s="6"/>
      <c r="AC230" s="6"/>
      <c r="AD230" s="6"/>
      <c r="AE230" s="6"/>
      <c r="AF230" s="6"/>
      <c r="AG230" s="6"/>
      <c r="AH230" s="6"/>
      <c r="AI230" s="6"/>
      <c r="AJ230" s="6"/>
      <c r="AK230" s="6"/>
      <c r="AL230" s="6"/>
      <c r="AM230" s="6"/>
      <c r="AN230" s="6"/>
      <c r="AO230" s="6"/>
      <c r="AP230" s="6"/>
      <c r="AQ230" s="6"/>
      <c r="AR230" s="6"/>
      <c r="AS230" s="6"/>
      <c r="AT230" s="6"/>
      <c r="AU230" s="6"/>
      <c r="AV230" s="6"/>
    </row>
    <row r="231" outlineLevel="1">
      <c r="A231" s="6" t="str">
        <f>IF(ISBLANK(B231), "", VLOOKUP(B231, Database!A:E, 2, FALSE))</f>
        <v>永光</v>
      </c>
      <c r="B231" s="182" t="s">
        <v>1813</v>
      </c>
      <c r="C231" s="6" t="str">
        <f>IFERROR(__xludf.DUMMYFUNCTION("IF(ISBLANK(B231), """", IF(ISBLANK($C$217), """", IMPORTXML('公式表'!$A$2&amp;B231&amp;'公式表'!$A$3, '公式表'!$A$13)))"),"")</f>
        <v/>
      </c>
      <c r="D231" s="194">
        <v>47.95</v>
      </c>
      <c r="E231" s="7"/>
      <c r="F231" s="7">
        <f t="shared" si="87"/>
        <v>-1</v>
      </c>
      <c r="G231" s="3" t="s">
        <v>4679</v>
      </c>
      <c r="H231" s="198">
        <f t="shared" si="88"/>
        <v>46101</v>
      </c>
      <c r="I231" s="3">
        <v>52.7</v>
      </c>
      <c r="J231" s="7">
        <f t="shared" si="89"/>
        <v>0.09906152242</v>
      </c>
      <c r="K231" s="194">
        <v>54.2</v>
      </c>
      <c r="L231" s="7">
        <f t="shared" si="90"/>
        <v>0.1303441084</v>
      </c>
      <c r="M231" s="3"/>
      <c r="N231" s="7" t="str">
        <f t="shared" si="91"/>
        <v/>
      </c>
      <c r="O231" s="3"/>
      <c r="P231" s="7" t="str">
        <f t="shared" si="92"/>
        <v/>
      </c>
      <c r="Q231" s="3"/>
      <c r="R231" s="7" t="str">
        <f t="shared" si="93"/>
        <v/>
      </c>
      <c r="S231" s="6" t="str">
        <f>IF(ISBLANK(B231), "", IFERROR(VLOOKUP(B231, category!A:C, 3, FALSE), ""))</f>
        <v>特化</v>
      </c>
      <c r="T231" s="6"/>
      <c r="U231" s="6"/>
      <c r="V231" s="6"/>
      <c r="W231" s="6"/>
      <c r="X231" s="6"/>
      <c r="Y231" s="6"/>
      <c r="Z231" s="6"/>
      <c r="AA231" s="6"/>
      <c r="AB231" s="6"/>
      <c r="AC231" s="6"/>
      <c r="AD231" s="6"/>
      <c r="AE231" s="6"/>
      <c r="AF231" s="6"/>
      <c r="AG231" s="6"/>
      <c r="AH231" s="6"/>
      <c r="AI231" s="6"/>
      <c r="AJ231" s="6"/>
      <c r="AK231" s="6"/>
      <c r="AL231" s="6"/>
      <c r="AM231" s="6"/>
      <c r="AN231" s="6"/>
      <c r="AO231" s="6"/>
      <c r="AP231" s="6"/>
      <c r="AQ231" s="6"/>
      <c r="AR231" s="6"/>
      <c r="AS231" s="6"/>
      <c r="AT231" s="6"/>
      <c r="AU231" s="6"/>
      <c r="AV231" s="6"/>
    </row>
    <row r="232" outlineLevel="1">
      <c r="A232" s="230" t="str">
        <f>IF(ISBLANK(B232), "", VLOOKUP(B232, Database!A:E, 2, FALSE))</f>
        <v>康普</v>
      </c>
      <c r="B232" s="219" t="s">
        <v>3780</v>
      </c>
      <c r="C232" s="230" t="str">
        <f>IFERROR(__xludf.DUMMYFUNCTION("IF(ISBLANK(B232), """", IF(ISBLANK($C$217), """", IMPORTXML('公式表'!$A$2&amp;B232&amp;'公式表'!$A$3, '公式表'!$A$13)))"),"")</f>
        <v/>
      </c>
      <c r="D232" s="231">
        <v>90.4</v>
      </c>
      <c r="E232" s="232"/>
      <c r="F232" s="232">
        <f t="shared" si="87"/>
        <v>-1</v>
      </c>
      <c r="G232" s="238"/>
      <c r="H232" s="238">
        <f t="shared" si="88"/>
        <v>46101</v>
      </c>
      <c r="I232" s="235">
        <v>92.5</v>
      </c>
      <c r="J232" s="232">
        <f t="shared" si="89"/>
        <v>0.0232300885</v>
      </c>
      <c r="K232" s="231">
        <v>92.4</v>
      </c>
      <c r="L232" s="232">
        <f t="shared" si="90"/>
        <v>0.02212389381</v>
      </c>
      <c r="M232" s="235"/>
      <c r="N232" s="232" t="str">
        <f t="shared" si="91"/>
        <v/>
      </c>
      <c r="O232" s="235"/>
      <c r="P232" s="232" t="str">
        <f t="shared" si="92"/>
        <v/>
      </c>
      <c r="Q232" s="235"/>
      <c r="R232" s="232" t="str">
        <f t="shared" si="93"/>
        <v/>
      </c>
      <c r="S232" s="230" t="str">
        <f>IF(ISBLANK(B232), "", IFERROR(VLOOKUP(B232, category!A:C, 3, FALSE), ""))</f>
        <v>特化</v>
      </c>
      <c r="T232" s="230"/>
      <c r="U232" s="230"/>
      <c r="V232" s="230"/>
      <c r="W232" s="230"/>
      <c r="X232" s="230"/>
      <c r="Y232" s="230"/>
      <c r="Z232" s="230"/>
      <c r="AA232" s="230"/>
      <c r="AB232" s="230"/>
      <c r="AC232" s="230"/>
      <c r="AD232" s="230"/>
      <c r="AE232" s="230"/>
      <c r="AF232" s="230"/>
      <c r="AG232" s="230"/>
      <c r="AH232" s="230"/>
      <c r="AI232" s="230"/>
      <c r="AJ232" s="230"/>
      <c r="AK232" s="230"/>
      <c r="AL232" s="230"/>
      <c r="AM232" s="230"/>
      <c r="AN232" s="230"/>
      <c r="AO232" s="230"/>
      <c r="AP232" s="230"/>
      <c r="AQ232" s="230"/>
      <c r="AR232" s="230"/>
      <c r="AS232" s="230"/>
      <c r="AT232" s="230"/>
      <c r="AU232" s="230"/>
      <c r="AV232" s="230"/>
    </row>
    <row r="233" outlineLevel="1">
      <c r="A233" s="230" t="str">
        <f>IF(ISBLANK(B233), "", VLOOKUP(B233, Database!A:E, 2, FALSE))</f>
        <v>國化</v>
      </c>
      <c r="B233" s="219" t="s">
        <v>2929</v>
      </c>
      <c r="C233" s="230" t="str">
        <f>IFERROR(__xludf.DUMMYFUNCTION("IF(ISBLANK(B233), """", IF(ISBLANK($C$217), """", IMPORTXML('公式表'!$A$2&amp;B233&amp;'公式表'!$A$3, '公式表'!$A$13)))"),"")</f>
        <v/>
      </c>
      <c r="D233" s="231">
        <v>48.25</v>
      </c>
      <c r="E233" s="232"/>
      <c r="F233" s="232">
        <f t="shared" si="87"/>
        <v>-1</v>
      </c>
      <c r="G233" s="238"/>
      <c r="H233" s="238">
        <f t="shared" si="88"/>
        <v>46101</v>
      </c>
      <c r="I233" s="235">
        <v>48.35</v>
      </c>
      <c r="J233" s="232">
        <f t="shared" si="89"/>
        <v>0.00207253886</v>
      </c>
      <c r="K233" s="231">
        <v>48.25</v>
      </c>
      <c r="L233" s="232">
        <f t="shared" si="90"/>
        <v>0</v>
      </c>
      <c r="M233" s="235"/>
      <c r="N233" s="232" t="str">
        <f t="shared" si="91"/>
        <v/>
      </c>
      <c r="O233" s="235"/>
      <c r="P233" s="232" t="str">
        <f t="shared" si="92"/>
        <v/>
      </c>
      <c r="Q233" s="235"/>
      <c r="R233" s="232" t="str">
        <f t="shared" si="93"/>
        <v/>
      </c>
      <c r="S233" s="230" t="str">
        <f>IF(ISBLANK(B233), "", IFERROR(VLOOKUP(B233, category!A:C, 3, FALSE), ""))</f>
        <v>特化</v>
      </c>
      <c r="T233" s="230"/>
      <c r="U233" s="230"/>
      <c r="V233" s="230"/>
      <c r="W233" s="230"/>
      <c r="X233" s="230"/>
      <c r="Y233" s="230"/>
      <c r="Z233" s="230"/>
      <c r="AA233" s="230"/>
      <c r="AB233" s="230"/>
      <c r="AC233" s="230"/>
      <c r="AD233" s="230"/>
      <c r="AE233" s="230"/>
      <c r="AF233" s="230"/>
      <c r="AG233" s="230"/>
      <c r="AH233" s="230"/>
      <c r="AI233" s="230"/>
      <c r="AJ233" s="230"/>
      <c r="AK233" s="230"/>
      <c r="AL233" s="230"/>
      <c r="AM233" s="230"/>
      <c r="AN233" s="230"/>
      <c r="AO233" s="230"/>
      <c r="AP233" s="230"/>
      <c r="AQ233" s="230"/>
      <c r="AR233" s="230"/>
      <c r="AS233" s="230"/>
      <c r="AT233" s="230"/>
      <c r="AU233" s="230"/>
      <c r="AV233" s="230"/>
    </row>
    <row r="234" outlineLevel="1">
      <c r="A234" s="6" t="str">
        <f>IF(ISBLANK(B234), "", VLOOKUP(B234, Database!A:E, 2, FALSE))</f>
        <v>中華化</v>
      </c>
      <c r="B234" s="182" t="s">
        <v>2753</v>
      </c>
      <c r="C234" s="6" t="str">
        <f>IFERROR(__xludf.DUMMYFUNCTION("IF(ISBLANK(B234), """", IF(ISBLANK($C$217), """", IMPORTXML('公式表'!$A$2&amp;B234&amp;'公式表'!$A$3, '公式表'!$A$13)))"),"")</f>
        <v/>
      </c>
      <c r="D234" s="194">
        <v>56.3</v>
      </c>
      <c r="E234" s="7"/>
      <c r="F234" s="7">
        <f t="shared" si="87"/>
        <v>-1</v>
      </c>
      <c r="G234" s="3" t="s">
        <v>4679</v>
      </c>
      <c r="H234" s="198">
        <f t="shared" si="88"/>
        <v>46101</v>
      </c>
      <c r="I234" s="3">
        <v>57.5</v>
      </c>
      <c r="J234" s="7">
        <f t="shared" si="89"/>
        <v>0.02131438721</v>
      </c>
      <c r="K234" s="194">
        <v>59.0</v>
      </c>
      <c r="L234" s="7">
        <f t="shared" si="90"/>
        <v>0.04795737123</v>
      </c>
      <c r="M234" s="3"/>
      <c r="N234" s="7" t="str">
        <f t="shared" si="91"/>
        <v/>
      </c>
      <c r="O234" s="3"/>
      <c r="P234" s="7" t="str">
        <f t="shared" si="92"/>
        <v/>
      </c>
      <c r="Q234" s="3"/>
      <c r="R234" s="7" t="str">
        <f t="shared" si="93"/>
        <v/>
      </c>
      <c r="S234" s="6" t="str">
        <f>IF(ISBLANK(B234), "", IFERROR(VLOOKUP(B234, category!A:C, 3, FALSE), ""))</f>
        <v>特化</v>
      </c>
      <c r="T234" s="6"/>
      <c r="U234" s="6"/>
      <c r="V234" s="6"/>
      <c r="W234" s="6"/>
      <c r="X234" s="6"/>
      <c r="Y234" s="6"/>
      <c r="Z234" s="6"/>
      <c r="AA234" s="6"/>
      <c r="AB234" s="6"/>
      <c r="AC234" s="6"/>
      <c r="AD234" s="6"/>
      <c r="AE234" s="6"/>
      <c r="AF234" s="6"/>
      <c r="AG234" s="6"/>
      <c r="AH234" s="6"/>
      <c r="AI234" s="6"/>
      <c r="AJ234" s="6"/>
      <c r="AK234" s="6"/>
      <c r="AL234" s="6"/>
      <c r="AM234" s="6"/>
      <c r="AN234" s="6"/>
      <c r="AO234" s="6"/>
      <c r="AP234" s="6"/>
      <c r="AQ234" s="6"/>
      <c r="AR234" s="6"/>
      <c r="AS234" s="6"/>
      <c r="AT234" s="6"/>
      <c r="AU234" s="6"/>
      <c r="AV234" s="6"/>
    </row>
    <row r="235" outlineLevel="1">
      <c r="A235" s="230" t="str">
        <f>IF(ISBLANK(B235), "", VLOOKUP(B235, Database!A:E, 2, FALSE))</f>
        <v>全宇昕</v>
      </c>
      <c r="B235" s="219" t="s">
        <v>4246</v>
      </c>
      <c r="C235" s="230" t="str">
        <f>IFERROR(__xludf.DUMMYFUNCTION("IF(ISBLANK(B235), """", IF(ISBLANK($C$217), """", IMPORTXML('公式表'!$A$2&amp;B235&amp;'公式表'!$A$3, '公式表'!$A$13)))"),"")</f>
        <v/>
      </c>
      <c r="D235" s="231">
        <v>93.0</v>
      </c>
      <c r="E235" s="232"/>
      <c r="F235" s="232">
        <f t="shared" si="87"/>
        <v>-1</v>
      </c>
      <c r="G235" s="238"/>
      <c r="H235" s="238">
        <f t="shared" si="88"/>
        <v>46101</v>
      </c>
      <c r="I235" s="235">
        <v>94.9</v>
      </c>
      <c r="J235" s="232">
        <f t="shared" si="89"/>
        <v>0.02043010753</v>
      </c>
      <c r="K235" s="231">
        <v>93.9</v>
      </c>
      <c r="L235" s="232">
        <f t="shared" si="90"/>
        <v>0.009677419355</v>
      </c>
      <c r="M235" s="235"/>
      <c r="N235" s="232" t="str">
        <f t="shared" si="91"/>
        <v/>
      </c>
      <c r="O235" s="235"/>
      <c r="P235" s="232" t="str">
        <f t="shared" si="92"/>
        <v/>
      </c>
      <c r="Q235" s="235"/>
      <c r="R235" s="232" t="str">
        <f t="shared" si="93"/>
        <v/>
      </c>
      <c r="S235" s="230" t="str">
        <f>IF(ISBLANK(B235), "", IFERROR(VLOOKUP(B235, category!A:C, 3, FALSE), ""))</f>
        <v>特化</v>
      </c>
      <c r="T235" s="230"/>
      <c r="U235" s="230"/>
      <c r="V235" s="230"/>
      <c r="W235" s="230"/>
      <c r="X235" s="230"/>
      <c r="Y235" s="230"/>
      <c r="Z235" s="230"/>
      <c r="AA235" s="230"/>
      <c r="AB235" s="230"/>
      <c r="AC235" s="230"/>
      <c r="AD235" s="230"/>
      <c r="AE235" s="230"/>
      <c r="AF235" s="230"/>
      <c r="AG235" s="230"/>
      <c r="AH235" s="230"/>
      <c r="AI235" s="230"/>
      <c r="AJ235" s="230"/>
      <c r="AK235" s="230"/>
      <c r="AL235" s="230"/>
      <c r="AM235" s="230"/>
      <c r="AN235" s="230"/>
      <c r="AO235" s="230"/>
      <c r="AP235" s="230"/>
      <c r="AQ235" s="230"/>
      <c r="AR235" s="230"/>
      <c r="AS235" s="230"/>
      <c r="AT235" s="230"/>
      <c r="AU235" s="230"/>
      <c r="AV235" s="230"/>
    </row>
    <row r="236" outlineLevel="1">
      <c r="A236" s="230" t="str">
        <f>IF(ISBLANK(B236), "", VLOOKUP(B236, Database!A:E, 2, FALSE))</f>
        <v>昶和</v>
      </c>
      <c r="B236" s="219" t="s">
        <v>3725</v>
      </c>
      <c r="C236" s="230" t="str">
        <f>IFERROR(__xludf.DUMMYFUNCTION("IF(ISBLANK(B236), """", IF(ISBLANK($C$217), """", IMPORTXML('公式表'!$A$2&amp;B236&amp;'公式表'!$A$3, '公式表'!$A$13)))"),"")</f>
        <v/>
      </c>
      <c r="D236" s="231">
        <v>12.1</v>
      </c>
      <c r="E236" s="232"/>
      <c r="F236" s="232">
        <f t="shared" si="87"/>
        <v>-1</v>
      </c>
      <c r="G236" s="238"/>
      <c r="H236" s="238">
        <f t="shared" si="88"/>
        <v>46101</v>
      </c>
      <c r="I236" s="235">
        <v>12.3</v>
      </c>
      <c r="J236" s="232">
        <f t="shared" si="89"/>
        <v>0.01652892562</v>
      </c>
      <c r="K236" s="231">
        <v>12.45</v>
      </c>
      <c r="L236" s="232">
        <f t="shared" si="90"/>
        <v>0.02892561983</v>
      </c>
      <c r="M236" s="235"/>
      <c r="N236" s="232" t="str">
        <f t="shared" si="91"/>
        <v/>
      </c>
      <c r="O236" s="235"/>
      <c r="P236" s="232" t="str">
        <f t="shared" si="92"/>
        <v/>
      </c>
      <c r="Q236" s="235"/>
      <c r="R236" s="232" t="str">
        <f t="shared" si="93"/>
        <v/>
      </c>
      <c r="S236" s="230" t="str">
        <f>IF(ISBLANK(B236), "", IFERROR(VLOOKUP(B236, category!A:C, 3, FALSE), ""))</f>
        <v>特化</v>
      </c>
      <c r="T236" s="230"/>
      <c r="U236" s="230"/>
      <c r="V236" s="230"/>
      <c r="W236" s="230"/>
      <c r="X236" s="230"/>
      <c r="Y236" s="230"/>
      <c r="Z236" s="230"/>
      <c r="AA236" s="230"/>
      <c r="AB236" s="230"/>
      <c r="AC236" s="230"/>
      <c r="AD236" s="230"/>
      <c r="AE236" s="230"/>
      <c r="AF236" s="230"/>
      <c r="AG236" s="230"/>
      <c r="AH236" s="230"/>
      <c r="AI236" s="230"/>
      <c r="AJ236" s="230"/>
      <c r="AK236" s="230"/>
      <c r="AL236" s="230"/>
      <c r="AM236" s="230"/>
      <c r="AN236" s="230"/>
      <c r="AO236" s="230"/>
      <c r="AP236" s="230"/>
      <c r="AQ236" s="230"/>
      <c r="AR236" s="230"/>
      <c r="AS236" s="230"/>
      <c r="AT236" s="230"/>
      <c r="AU236" s="230"/>
      <c r="AV236" s="230"/>
    </row>
    <row r="237" outlineLevel="1">
      <c r="A237" s="6" t="str">
        <f>IF(ISBLANK(B237), "", VLOOKUP(B237, Database!A:E, 2, FALSE))</f>
        <v>晟楠</v>
      </c>
      <c r="B237" s="182" t="s">
        <v>800</v>
      </c>
      <c r="C237" s="6" t="str">
        <f>IFERROR(__xludf.DUMMYFUNCTION("IF(ISBLANK(B237), """", IF(ISBLANK($C$217), """", IMPORTXML('公式表'!$A$2&amp;B237&amp;'公式表'!$A$3, '公式表'!$A$13)))"),"")</f>
        <v/>
      </c>
      <c r="D237" s="194">
        <v>29.35</v>
      </c>
      <c r="E237" s="7"/>
      <c r="F237" s="7">
        <f t="shared" si="87"/>
        <v>-1</v>
      </c>
      <c r="G237" s="3" t="s">
        <v>4679</v>
      </c>
      <c r="H237" s="198">
        <f t="shared" si="88"/>
        <v>46101</v>
      </c>
      <c r="I237" s="3">
        <v>32.25</v>
      </c>
      <c r="J237" s="7">
        <f t="shared" si="89"/>
        <v>0.09880749574</v>
      </c>
      <c r="K237" s="194">
        <v>35.45</v>
      </c>
      <c r="L237" s="7">
        <f t="shared" si="90"/>
        <v>0.2078364566</v>
      </c>
      <c r="M237" s="3"/>
      <c r="N237" s="7" t="str">
        <f t="shared" si="91"/>
        <v/>
      </c>
      <c r="O237" s="3"/>
      <c r="P237" s="7" t="str">
        <f t="shared" si="92"/>
        <v/>
      </c>
      <c r="Q237" s="3"/>
      <c r="R237" s="7" t="str">
        <f t="shared" si="93"/>
        <v/>
      </c>
      <c r="S237" s="6" t="str">
        <f>IF(ISBLANK(B237), "", IFERROR(VLOOKUP(B237, category!A:C, 3, FALSE), ""))</f>
        <v>特化</v>
      </c>
      <c r="T237" s="6"/>
      <c r="U237" s="6"/>
      <c r="V237" s="6"/>
      <c r="W237" s="6"/>
      <c r="X237" s="6"/>
      <c r="Y237" s="6"/>
      <c r="Z237" s="6"/>
      <c r="AA237" s="6"/>
      <c r="AB237" s="6"/>
      <c r="AC237" s="6"/>
      <c r="AD237" s="6"/>
      <c r="AE237" s="6"/>
      <c r="AF237" s="6"/>
      <c r="AG237" s="6"/>
      <c r="AH237" s="6"/>
      <c r="AI237" s="6"/>
      <c r="AJ237" s="6"/>
      <c r="AK237" s="6"/>
      <c r="AL237" s="6"/>
      <c r="AM237" s="6"/>
      <c r="AN237" s="6"/>
      <c r="AO237" s="6"/>
      <c r="AP237" s="6"/>
      <c r="AQ237" s="6"/>
      <c r="AR237" s="6"/>
      <c r="AS237" s="6"/>
      <c r="AT237" s="6"/>
      <c r="AU237" s="6"/>
      <c r="AV237" s="6"/>
    </row>
    <row r="238" outlineLevel="1">
      <c r="A238" s="241" t="str">
        <f>IF(ISBLANK(B238), "", VLOOKUP(B238, Database!A:E, 2, FALSE))</f>
        <v>台蠟</v>
      </c>
      <c r="B238" s="240" t="s">
        <v>957</v>
      </c>
      <c r="C238" s="241" t="str">
        <f>IFERROR(__xludf.DUMMYFUNCTION("IF(ISBLANK(B238), """", IF(ISBLANK($C$217), """", IMPORTXML('公式表'!$A$2&amp;B238&amp;'公式表'!$A$3, '公式表'!$A$13)))"),"")</f>
        <v/>
      </c>
      <c r="D238" s="242">
        <v>15.85</v>
      </c>
      <c r="E238" s="243"/>
      <c r="F238" s="243">
        <f t="shared" si="87"/>
        <v>-1</v>
      </c>
      <c r="G238" s="253"/>
      <c r="H238" s="253">
        <f t="shared" si="88"/>
        <v>46101</v>
      </c>
      <c r="I238" s="244">
        <v>15.85</v>
      </c>
      <c r="J238" s="243">
        <f t="shared" si="89"/>
        <v>0</v>
      </c>
      <c r="K238" s="242">
        <v>16.4</v>
      </c>
      <c r="L238" s="243">
        <f t="shared" si="90"/>
        <v>0.03470031546</v>
      </c>
      <c r="M238" s="244"/>
      <c r="N238" s="243" t="str">
        <f t="shared" si="91"/>
        <v/>
      </c>
      <c r="O238" s="244"/>
      <c r="P238" s="243" t="str">
        <f t="shared" si="92"/>
        <v/>
      </c>
      <c r="Q238" s="244"/>
      <c r="R238" s="243" t="str">
        <f t="shared" si="93"/>
        <v/>
      </c>
      <c r="S238" s="241" t="str">
        <f>IF(ISBLANK(B238), "", IFERROR(VLOOKUP(B238, category!A:C, 3, FALSE), ""))</f>
        <v>特化</v>
      </c>
      <c r="T238" s="241"/>
      <c r="U238" s="241"/>
      <c r="V238" s="241"/>
      <c r="W238" s="241"/>
      <c r="X238" s="241"/>
      <c r="Y238" s="241"/>
      <c r="Z238" s="241"/>
      <c r="AA238" s="241"/>
      <c r="AB238" s="241"/>
      <c r="AC238" s="241"/>
      <c r="AD238" s="241"/>
      <c r="AE238" s="241"/>
      <c r="AF238" s="241"/>
      <c r="AG238" s="241"/>
      <c r="AH238" s="241"/>
      <c r="AI238" s="241"/>
      <c r="AJ238" s="241"/>
      <c r="AK238" s="241"/>
      <c r="AL238" s="241"/>
      <c r="AM238" s="241"/>
      <c r="AN238" s="241"/>
      <c r="AO238" s="241"/>
      <c r="AP238" s="241"/>
      <c r="AQ238" s="241"/>
      <c r="AR238" s="241"/>
      <c r="AS238" s="241"/>
      <c r="AT238" s="241"/>
      <c r="AU238" s="241"/>
      <c r="AV238" s="241"/>
    </row>
    <row r="239">
      <c r="A239" s="6"/>
      <c r="B239" s="199"/>
      <c r="C239" s="6"/>
      <c r="D239" s="6"/>
      <c r="E239" s="7"/>
      <c r="F239" s="7"/>
      <c r="G239" s="198"/>
      <c r="H239" s="198"/>
      <c r="I239" s="181"/>
      <c r="J239" s="7"/>
      <c r="K239" s="181"/>
      <c r="L239" s="7"/>
      <c r="M239" s="181"/>
      <c r="N239" s="7"/>
      <c r="O239" s="181"/>
      <c r="P239" s="7"/>
      <c r="Q239" s="181"/>
      <c r="R239" s="6"/>
      <c r="S239" s="6"/>
      <c r="T239" s="6"/>
      <c r="U239" s="6"/>
      <c r="V239" s="6"/>
      <c r="W239" s="6"/>
      <c r="X239" s="6"/>
      <c r="Y239" s="6"/>
      <c r="Z239" s="6"/>
      <c r="AA239" s="6"/>
      <c r="AB239" s="6"/>
      <c r="AC239" s="6"/>
      <c r="AD239" s="6"/>
      <c r="AE239" s="6"/>
      <c r="AF239" s="6"/>
      <c r="AG239" s="6"/>
      <c r="AH239" s="6"/>
      <c r="AI239" s="6"/>
      <c r="AJ239" s="6"/>
      <c r="AK239" s="6"/>
      <c r="AL239" s="6"/>
      <c r="AM239" s="6"/>
      <c r="AN239" s="6"/>
      <c r="AO239" s="6"/>
      <c r="AP239" s="6"/>
      <c r="AQ239" s="6"/>
      <c r="AR239" s="6"/>
      <c r="AS239" s="6"/>
      <c r="AT239" s="6"/>
      <c r="AU239" s="6"/>
      <c r="AV239" s="6"/>
    </row>
    <row r="240">
      <c r="A240" s="252" t="s">
        <v>133</v>
      </c>
      <c r="B240" s="205" t="s">
        <v>4686</v>
      </c>
      <c r="C240" s="205"/>
      <c r="D240" s="206"/>
      <c r="E240" s="206"/>
      <c r="F240" s="206"/>
      <c r="G240" s="77"/>
      <c r="H240" s="207"/>
      <c r="I240" s="208">
        <f>$H$6+3</f>
        <v>46104</v>
      </c>
      <c r="J240" s="209">
        <f>SUM(J243:J255)</f>
        <v>0.3758926971</v>
      </c>
      <c r="K240" s="208">
        <f>$H$6+4</f>
        <v>46105</v>
      </c>
      <c r="L240" s="209">
        <f>SUM(L243:L255)</f>
        <v>0.8869008079</v>
      </c>
      <c r="M240" s="208">
        <f>$H$6+5</f>
        <v>46106</v>
      </c>
      <c r="N240" s="209">
        <f>SUM(N243:N255)</f>
        <v>0</v>
      </c>
      <c r="O240" s="208">
        <f>$H$6+6</f>
        <v>46107</v>
      </c>
      <c r="P240" s="209">
        <f>SUM(P243:P255)</f>
        <v>0</v>
      </c>
      <c r="Q240" s="208">
        <f>$H$6+7</f>
        <v>46108</v>
      </c>
      <c r="R240" s="206">
        <f>SUM(R243:R255)</f>
        <v>0</v>
      </c>
      <c r="S240" s="210"/>
      <c r="T240" s="210"/>
      <c r="U240" s="210"/>
      <c r="V240" s="210"/>
      <c r="W240" s="210"/>
      <c r="X240" s="210"/>
      <c r="Y240" s="210"/>
      <c r="Z240" s="210"/>
      <c r="AA240" s="210"/>
      <c r="AB240" s="210"/>
      <c r="AC240" s="210"/>
      <c r="AD240" s="210"/>
      <c r="AE240" s="210"/>
      <c r="AF240" s="210"/>
      <c r="AG240" s="210"/>
      <c r="AH240" s="210"/>
      <c r="AI240" s="210"/>
      <c r="AJ240" s="210"/>
      <c r="AK240" s="210"/>
      <c r="AL240" s="210"/>
      <c r="AM240" s="210"/>
      <c r="AN240" s="210"/>
      <c r="AO240" s="210"/>
      <c r="AP240" s="210"/>
      <c r="AQ240" s="210"/>
      <c r="AR240" s="210"/>
      <c r="AS240" s="210"/>
      <c r="AT240" s="210"/>
      <c r="AU240" s="210"/>
      <c r="AV240" s="211"/>
    </row>
    <row r="241">
      <c r="A241" s="185"/>
      <c r="B241" s="186"/>
      <c r="C241" s="185"/>
      <c r="D241" s="185"/>
      <c r="E241" s="185"/>
      <c r="F241" s="41"/>
      <c r="G241" s="187"/>
      <c r="H241" s="185"/>
      <c r="I241" s="41" t="s">
        <v>4663</v>
      </c>
      <c r="J241" s="212">
        <f>AVERAGEA(J243:J255)</f>
        <v>0.02891482286</v>
      </c>
      <c r="K241" s="41"/>
      <c r="L241" s="212">
        <f>AVERAGEA(L243:L255)</f>
        <v>0.06822313907</v>
      </c>
      <c r="M241" s="41"/>
      <c r="N241" s="212">
        <f>AVERAGEA(N243:N255)</f>
        <v>0</v>
      </c>
      <c r="O241" s="41"/>
      <c r="P241" s="212">
        <f>AVERAGEA(P243:P255)</f>
        <v>0</v>
      </c>
      <c r="Q241" s="41"/>
      <c r="R241" s="212">
        <f>AVERAGEA(R243:R255)</f>
        <v>0</v>
      </c>
      <c r="S241" s="186"/>
      <c r="T241" s="189"/>
      <c r="U241" s="189"/>
      <c r="V241" s="189"/>
      <c r="W241" s="189"/>
      <c r="X241" s="189"/>
      <c r="Y241" s="189"/>
      <c r="Z241" s="189"/>
      <c r="AA241" s="189"/>
      <c r="AB241" s="189"/>
      <c r="AC241" s="189"/>
      <c r="AD241" s="189"/>
      <c r="AE241" s="189"/>
      <c r="AF241" s="189"/>
      <c r="AG241" s="189"/>
      <c r="AH241" s="189"/>
      <c r="AI241" s="189"/>
      <c r="AJ241" s="189"/>
      <c r="AK241" s="189"/>
      <c r="AL241" s="189"/>
      <c r="AM241" s="189"/>
      <c r="AN241" s="189"/>
      <c r="AO241" s="189"/>
      <c r="AP241" s="189"/>
      <c r="AQ241" s="189"/>
      <c r="AR241" s="189"/>
      <c r="AS241" s="189"/>
      <c r="AT241" s="189"/>
      <c r="AU241" s="189"/>
      <c r="AV241" s="189"/>
    </row>
    <row r="242">
      <c r="A242" s="213" t="s">
        <v>4562</v>
      </c>
      <c r="B242" s="190" t="s">
        <v>4664</v>
      </c>
      <c r="C242" s="126" t="s">
        <v>4665</v>
      </c>
      <c r="D242" s="126" t="s">
        <v>4687</v>
      </c>
      <c r="E242" s="126" t="s">
        <v>4667</v>
      </c>
      <c r="F242" s="125" t="s">
        <v>4668</v>
      </c>
      <c r="G242" s="191" t="s">
        <v>4688</v>
      </c>
      <c r="H242" s="126" t="s">
        <v>4670</v>
      </c>
      <c r="I242" s="125" t="s">
        <v>4671</v>
      </c>
      <c r="J242" s="214" t="s">
        <v>4672</v>
      </c>
      <c r="K242" s="125" t="s">
        <v>4673</v>
      </c>
      <c r="L242" s="214" t="s">
        <v>4674</v>
      </c>
      <c r="M242" s="125" t="s">
        <v>4675</v>
      </c>
      <c r="N242" s="214" t="s">
        <v>4674</v>
      </c>
      <c r="O242" s="125" t="s">
        <v>4676</v>
      </c>
      <c r="P242" s="214" t="s">
        <v>4674</v>
      </c>
      <c r="Q242" s="125" t="s">
        <v>4677</v>
      </c>
      <c r="R242" s="126" t="s">
        <v>4674</v>
      </c>
      <c r="S242" s="190" t="s">
        <v>4678</v>
      </c>
      <c r="T242" s="192"/>
      <c r="U242" s="192"/>
      <c r="V242" s="192"/>
      <c r="W242" s="192"/>
      <c r="X242" s="192"/>
      <c r="Y242" s="192"/>
      <c r="Z242" s="192"/>
      <c r="AA242" s="192"/>
      <c r="AB242" s="192"/>
      <c r="AC242" s="192"/>
      <c r="AD242" s="192"/>
      <c r="AE242" s="192"/>
      <c r="AF242" s="192"/>
      <c r="AG242" s="192"/>
      <c r="AH242" s="192"/>
      <c r="AI242" s="192"/>
      <c r="AJ242" s="192"/>
      <c r="AK242" s="192"/>
      <c r="AL242" s="192"/>
      <c r="AM242" s="192"/>
      <c r="AN242" s="192"/>
      <c r="AO242" s="192"/>
      <c r="AP242" s="192"/>
      <c r="AQ242" s="192"/>
      <c r="AR242" s="192"/>
      <c r="AS242" s="192"/>
      <c r="AT242" s="192"/>
      <c r="AU242" s="192"/>
      <c r="AV242" s="215"/>
    </row>
    <row r="243" outlineLevel="1">
      <c r="A243" s="6" t="str">
        <f>IF(ISBLANK(B243), "", VLOOKUP(B243, Database!A:E, 2, FALSE))</f>
        <v>華泰</v>
      </c>
      <c r="B243" s="182" t="s">
        <v>3327</v>
      </c>
      <c r="C243" s="6" t="str">
        <f>IFERROR(__xludf.DUMMYFUNCTION("IF(ISBLANK(B243), """", IF(ISBLANK($C$240), """", IMPORTXML('公式表'!$A$2&amp;B243&amp;'公式表'!$A$3, '公式表'!$A$13)))"),"")</f>
        <v/>
      </c>
      <c r="D243" s="3">
        <v>61.5</v>
      </c>
      <c r="E243" s="7"/>
      <c r="F243" s="7">
        <f t="shared" ref="F243:F255" si="94">IF(ISBLANK(B243), "", (C243/D243)-1)</f>
        <v>-1</v>
      </c>
      <c r="G243" s="198"/>
      <c r="H243" s="198">
        <f t="shared" ref="H243:H255" si="95">$H$6</f>
        <v>46101</v>
      </c>
      <c r="I243" s="3">
        <v>62.2</v>
      </c>
      <c r="J243" s="7">
        <f t="shared" ref="J243:J255" si="96">IF(ISBLANK(I243), "", (I243/$D243)-1)</f>
        <v>0.01138211382</v>
      </c>
      <c r="K243" s="194">
        <v>62.0</v>
      </c>
      <c r="L243" s="7">
        <f t="shared" ref="L243:L255" si="97">IF(ISBLANK(K243), "", (K243/$D243)-1)</f>
        <v>0.008130081301</v>
      </c>
      <c r="M243" s="3"/>
      <c r="N243" s="7" t="str">
        <f t="shared" ref="N243:N255" si="98">IF(ISBLANK(M243), "", (M243/$D243)-1)</f>
        <v/>
      </c>
      <c r="O243" s="3"/>
      <c r="P243" s="7" t="str">
        <f t="shared" ref="P243:P255" si="99">IF(ISBLANK(O243), "", (O243/$D243)-1)</f>
        <v/>
      </c>
      <c r="Q243" s="3"/>
      <c r="R243" s="7" t="str">
        <f t="shared" ref="R243:R255" si="100">IF(ISBLANK(Q243), "", (Q243/$D243)-1)</f>
        <v/>
      </c>
      <c r="S243" s="6" t="str">
        <f>IF(ISBLANK(B243), "", IFERROR(VLOOKUP(B243, category!A:C, 3, FALSE), ""))</f>
        <v>封測</v>
      </c>
      <c r="T243" s="6"/>
      <c r="U243" s="6"/>
      <c r="V243" s="6"/>
      <c r="W243" s="6"/>
      <c r="X243" s="6"/>
      <c r="Y243" s="6"/>
      <c r="Z243" s="6"/>
      <c r="AA243" s="6"/>
      <c r="AB243" s="6"/>
      <c r="AC243" s="6"/>
      <c r="AD243" s="6"/>
      <c r="AE243" s="6"/>
      <c r="AF243" s="6"/>
      <c r="AG243" s="6"/>
      <c r="AH243" s="6"/>
      <c r="AI243" s="6"/>
      <c r="AJ243" s="6"/>
      <c r="AK243" s="6"/>
      <c r="AL243" s="6"/>
      <c r="AM243" s="6"/>
      <c r="AN243" s="6"/>
      <c r="AO243" s="6"/>
      <c r="AP243" s="6"/>
      <c r="AQ243" s="6"/>
      <c r="AR243" s="6"/>
      <c r="AS243" s="6"/>
      <c r="AT243" s="6"/>
      <c r="AU243" s="6"/>
      <c r="AV243" s="6"/>
    </row>
    <row r="244" outlineLevel="1">
      <c r="A244" s="6" t="str">
        <f>IF(ISBLANK(B244), "", VLOOKUP(B244, Database!A:E, 2, FALSE))</f>
        <v>菱生</v>
      </c>
      <c r="B244" s="182" t="s">
        <v>4091</v>
      </c>
      <c r="C244" s="6" t="str">
        <f>IFERROR(__xludf.DUMMYFUNCTION("IF(ISBLANK(B244), """", IF(ISBLANK($C$240), """", IMPORTXML('公式表'!$A$2&amp;B244&amp;'公式表'!$A$3, '公式表'!$A$13)))"),"")</f>
        <v/>
      </c>
      <c r="D244" s="194">
        <v>30.6</v>
      </c>
      <c r="E244" s="7"/>
      <c r="F244" s="7">
        <f t="shared" si="94"/>
        <v>-1</v>
      </c>
      <c r="G244" s="198"/>
      <c r="H244" s="198">
        <f t="shared" si="95"/>
        <v>46101</v>
      </c>
      <c r="I244" s="3">
        <v>30.25</v>
      </c>
      <c r="J244" s="7">
        <f t="shared" si="96"/>
        <v>-0.0114379085</v>
      </c>
      <c r="K244" s="194">
        <v>32.7</v>
      </c>
      <c r="L244" s="7">
        <f t="shared" si="97"/>
        <v>0.06862745098</v>
      </c>
      <c r="M244" s="3"/>
      <c r="N244" s="7" t="str">
        <f t="shared" si="98"/>
        <v/>
      </c>
      <c r="O244" s="3"/>
      <c r="P244" s="7" t="str">
        <f t="shared" si="99"/>
        <v/>
      </c>
      <c r="Q244" s="3"/>
      <c r="R244" s="7" t="str">
        <f t="shared" si="100"/>
        <v/>
      </c>
      <c r="S244" s="6" t="str">
        <f>IF(ISBLANK(B244), "", IFERROR(VLOOKUP(B244, category!A:C, 3, FALSE), ""))</f>
        <v>封測</v>
      </c>
      <c r="T244" s="6"/>
      <c r="U244" s="6"/>
      <c r="V244" s="6"/>
      <c r="W244" s="6"/>
      <c r="X244" s="6"/>
      <c r="Y244" s="6"/>
      <c r="Z244" s="6"/>
      <c r="AA244" s="6"/>
      <c r="AB244" s="6"/>
      <c r="AC244" s="6"/>
      <c r="AD244" s="6"/>
      <c r="AE244" s="6"/>
      <c r="AF244" s="6"/>
      <c r="AG244" s="6"/>
      <c r="AH244" s="6"/>
      <c r="AI244" s="6"/>
      <c r="AJ244" s="6"/>
      <c r="AK244" s="6"/>
      <c r="AL244" s="6"/>
      <c r="AM244" s="6"/>
      <c r="AN244" s="6"/>
      <c r="AO244" s="6"/>
      <c r="AP244" s="6"/>
      <c r="AQ244" s="6"/>
      <c r="AR244" s="6"/>
      <c r="AS244" s="6"/>
      <c r="AT244" s="6"/>
      <c r="AU244" s="6"/>
      <c r="AV244" s="6"/>
    </row>
    <row r="245" outlineLevel="1">
      <c r="A245" s="6" t="str">
        <f>IF(ISBLANK(B245), "", VLOOKUP(B245, Database!A:E, 2, FALSE))</f>
        <v>超豐</v>
      </c>
      <c r="B245" s="182" t="s">
        <v>3843</v>
      </c>
      <c r="C245" s="6" t="str">
        <f>IFERROR(__xludf.DUMMYFUNCTION("IF(ISBLANK(B245), """", IF(ISBLANK($C$240), """", IMPORTXML('公式表'!$A$2&amp;B245&amp;'公式表'!$A$3, '公式表'!$A$13)))"),"")</f>
        <v/>
      </c>
      <c r="D245" s="194">
        <v>88.4</v>
      </c>
      <c r="E245" s="7"/>
      <c r="F245" s="7">
        <f t="shared" si="94"/>
        <v>-1</v>
      </c>
      <c r="G245" s="198"/>
      <c r="H245" s="198">
        <f t="shared" si="95"/>
        <v>46101</v>
      </c>
      <c r="I245" s="3">
        <v>90.3</v>
      </c>
      <c r="J245" s="7">
        <f t="shared" si="96"/>
        <v>0.02149321267</v>
      </c>
      <c r="K245" s="194">
        <v>94.3</v>
      </c>
      <c r="L245" s="7">
        <f t="shared" si="97"/>
        <v>0.06674208145</v>
      </c>
      <c r="M245" s="3"/>
      <c r="N245" s="7" t="str">
        <f t="shared" si="98"/>
        <v/>
      </c>
      <c r="O245" s="3"/>
      <c r="P245" s="7" t="str">
        <f t="shared" si="99"/>
        <v/>
      </c>
      <c r="Q245" s="3"/>
      <c r="R245" s="7" t="str">
        <f t="shared" si="100"/>
        <v/>
      </c>
      <c r="S245" s="6" t="str">
        <f>IF(ISBLANK(B245), "", IFERROR(VLOOKUP(B245, category!A:C, 3, FALSE), ""))</f>
        <v>封測</v>
      </c>
      <c r="T245" s="6"/>
      <c r="U245" s="6"/>
      <c r="V245" s="6"/>
      <c r="W245" s="6"/>
      <c r="X245" s="6"/>
      <c r="Y245" s="6"/>
      <c r="Z245" s="6"/>
      <c r="AA245" s="6"/>
      <c r="AB245" s="6"/>
      <c r="AC245" s="6"/>
      <c r="AD245" s="6"/>
      <c r="AE245" s="6"/>
      <c r="AF245" s="6"/>
      <c r="AG245" s="6"/>
      <c r="AH245" s="6"/>
      <c r="AI245" s="6"/>
      <c r="AJ245" s="6"/>
      <c r="AK245" s="6"/>
      <c r="AL245" s="6"/>
      <c r="AM245" s="6"/>
      <c r="AN245" s="6"/>
      <c r="AO245" s="6"/>
      <c r="AP245" s="6"/>
      <c r="AQ245" s="6"/>
      <c r="AR245" s="6"/>
      <c r="AS245" s="6"/>
      <c r="AT245" s="6"/>
      <c r="AU245" s="6"/>
      <c r="AV245" s="6"/>
    </row>
    <row r="246" outlineLevel="1">
      <c r="A246" s="6" t="str">
        <f>IF(ISBLANK(B246), "", VLOOKUP(B246, Database!A:E, 2, FALSE))</f>
        <v>京元電子</v>
      </c>
      <c r="B246" s="182" t="s">
        <v>4064</v>
      </c>
      <c r="C246" s="6" t="str">
        <f>IFERROR(__xludf.DUMMYFUNCTION("IF(ISBLANK(B246), """", IF(ISBLANK($C$240), """", IMPORTXML('公式表'!$A$2&amp;B246&amp;'公式表'!$A$3, '公式表'!$A$13)))"),"")</f>
        <v/>
      </c>
      <c r="D246" s="194">
        <v>275.0</v>
      </c>
      <c r="E246" s="7"/>
      <c r="F246" s="7">
        <f t="shared" si="94"/>
        <v>-1</v>
      </c>
      <c r="G246" s="198"/>
      <c r="H246" s="198">
        <f t="shared" si="95"/>
        <v>46101</v>
      </c>
      <c r="I246" s="3">
        <v>271.0</v>
      </c>
      <c r="J246" s="7">
        <f t="shared" si="96"/>
        <v>-0.01454545455</v>
      </c>
      <c r="K246" s="194">
        <v>281.0</v>
      </c>
      <c r="L246" s="7">
        <f t="shared" si="97"/>
        <v>0.02181818182</v>
      </c>
      <c r="M246" s="3"/>
      <c r="N246" s="7" t="str">
        <f t="shared" si="98"/>
        <v/>
      </c>
      <c r="O246" s="3"/>
      <c r="P246" s="7" t="str">
        <f t="shared" si="99"/>
        <v/>
      </c>
      <c r="Q246" s="3"/>
      <c r="R246" s="7" t="str">
        <f t="shared" si="100"/>
        <v/>
      </c>
      <c r="S246" s="6" t="str">
        <f>IF(ISBLANK(B246), "", IFERROR(VLOOKUP(B246, category!A:C, 3, FALSE), ""))</f>
        <v>封測</v>
      </c>
      <c r="T246" s="6"/>
      <c r="U246" s="6"/>
      <c r="V246" s="6"/>
      <c r="W246" s="6"/>
      <c r="X246" s="6"/>
      <c r="Y246" s="6"/>
      <c r="Z246" s="6"/>
      <c r="AA246" s="6"/>
      <c r="AB246" s="6"/>
      <c r="AC246" s="6"/>
      <c r="AD246" s="6"/>
      <c r="AE246" s="6"/>
      <c r="AF246" s="6"/>
      <c r="AG246" s="6"/>
      <c r="AH246" s="6"/>
      <c r="AI246" s="6"/>
      <c r="AJ246" s="6"/>
      <c r="AK246" s="6"/>
      <c r="AL246" s="6"/>
      <c r="AM246" s="6"/>
      <c r="AN246" s="6"/>
      <c r="AO246" s="6"/>
      <c r="AP246" s="6"/>
      <c r="AQ246" s="6"/>
      <c r="AR246" s="6"/>
      <c r="AS246" s="6"/>
      <c r="AT246" s="6"/>
      <c r="AU246" s="6"/>
      <c r="AV246" s="6"/>
    </row>
    <row r="247" outlineLevel="1">
      <c r="A247" s="6" t="str">
        <f>IF(ISBLANK(B247), "", VLOOKUP(B247, Database!A:E, 2, FALSE))</f>
        <v>欣銓</v>
      </c>
      <c r="B247" s="182" t="s">
        <v>1351</v>
      </c>
      <c r="C247" s="6" t="str">
        <f>IFERROR(__xludf.DUMMYFUNCTION("IF(ISBLANK(B247), """", IF(ISBLANK($C$240), """", IMPORTXML('公式表'!$A$2&amp;B247&amp;'公式表'!$A$3, '公式表'!$A$13)))"),"")</f>
        <v/>
      </c>
      <c r="D247" s="194">
        <v>172.0</v>
      </c>
      <c r="E247" s="7"/>
      <c r="F247" s="7">
        <f t="shared" si="94"/>
        <v>-1</v>
      </c>
      <c r="G247" s="198"/>
      <c r="H247" s="198">
        <f t="shared" si="95"/>
        <v>46101</v>
      </c>
      <c r="I247" s="3">
        <v>187.5</v>
      </c>
      <c r="J247" s="7">
        <f t="shared" si="96"/>
        <v>0.09011627907</v>
      </c>
      <c r="K247" s="194">
        <v>206.0</v>
      </c>
      <c r="L247" s="7">
        <f t="shared" si="97"/>
        <v>0.1976744186</v>
      </c>
      <c r="M247" s="3"/>
      <c r="N247" s="7" t="str">
        <f t="shared" si="98"/>
        <v/>
      </c>
      <c r="O247" s="3"/>
      <c r="P247" s="7" t="str">
        <f t="shared" si="99"/>
        <v/>
      </c>
      <c r="Q247" s="3"/>
      <c r="R247" s="7" t="str">
        <f t="shared" si="100"/>
        <v/>
      </c>
      <c r="S247" s="6" t="str">
        <f>IF(ISBLANK(B247), "", IFERROR(VLOOKUP(B247, category!A:C, 3, FALSE), ""))</f>
        <v>封測</v>
      </c>
      <c r="T247" s="6"/>
      <c r="U247" s="6"/>
      <c r="V247" s="6"/>
      <c r="W247" s="6"/>
      <c r="X247" s="6"/>
      <c r="Y247" s="6"/>
      <c r="Z247" s="6"/>
      <c r="AA247" s="6"/>
      <c r="AB247" s="6"/>
      <c r="AC247" s="6"/>
      <c r="AD247" s="6"/>
      <c r="AE247" s="6"/>
      <c r="AF247" s="6"/>
      <c r="AG247" s="6"/>
      <c r="AH247" s="6"/>
      <c r="AI247" s="6"/>
      <c r="AJ247" s="6"/>
      <c r="AK247" s="6"/>
      <c r="AL247" s="6"/>
      <c r="AM247" s="6"/>
      <c r="AN247" s="6"/>
      <c r="AO247" s="6"/>
      <c r="AP247" s="6"/>
      <c r="AQ247" s="6"/>
      <c r="AR247" s="6"/>
      <c r="AS247" s="6"/>
      <c r="AT247" s="6"/>
      <c r="AU247" s="6"/>
      <c r="AV247" s="6"/>
    </row>
    <row r="248" outlineLevel="1">
      <c r="A248" s="6" t="str">
        <f>IF(ISBLANK(B248), "", VLOOKUP(B248, Database!A:E, 2, FALSE))</f>
        <v>台星科</v>
      </c>
      <c r="B248" s="182" t="s">
        <v>2534</v>
      </c>
      <c r="C248" s="6" t="str">
        <f>IFERROR(__xludf.DUMMYFUNCTION("IF(ISBLANK(B248), """", IF(ISBLANK($C$240), """", IMPORTXML('公式表'!$A$2&amp;B248&amp;'公式表'!$A$3, '公式表'!$A$13)))"),"")</f>
        <v/>
      </c>
      <c r="D248" s="194">
        <v>167.0</v>
      </c>
      <c r="E248" s="7"/>
      <c r="F248" s="7">
        <f t="shared" si="94"/>
        <v>-1</v>
      </c>
      <c r="G248" s="198"/>
      <c r="H248" s="198">
        <f t="shared" si="95"/>
        <v>46101</v>
      </c>
      <c r="I248" s="3">
        <v>171.5</v>
      </c>
      <c r="J248" s="7">
        <f t="shared" si="96"/>
        <v>0.02694610778</v>
      </c>
      <c r="K248" s="194">
        <v>176.0</v>
      </c>
      <c r="L248" s="7">
        <f t="shared" si="97"/>
        <v>0.05389221557</v>
      </c>
      <c r="M248" s="3"/>
      <c r="N248" s="7" t="str">
        <f t="shared" si="98"/>
        <v/>
      </c>
      <c r="O248" s="3"/>
      <c r="P248" s="7" t="str">
        <f t="shared" si="99"/>
        <v/>
      </c>
      <c r="Q248" s="3"/>
      <c r="R248" s="7" t="str">
        <f t="shared" si="100"/>
        <v/>
      </c>
      <c r="S248" s="6" t="str">
        <f>IF(ISBLANK(B248), "", IFERROR(VLOOKUP(B248, category!A:C, 3, FALSE), ""))</f>
        <v>封測</v>
      </c>
      <c r="T248" s="6"/>
      <c r="U248" s="6"/>
      <c r="V248" s="6"/>
      <c r="W248" s="6"/>
      <c r="X248" s="6"/>
      <c r="Y248" s="6"/>
      <c r="Z248" s="6"/>
      <c r="AA248" s="6"/>
      <c r="AB248" s="6"/>
      <c r="AC248" s="6"/>
      <c r="AD248" s="6"/>
      <c r="AE248" s="6"/>
      <c r="AF248" s="6"/>
      <c r="AG248" s="6"/>
      <c r="AH248" s="6"/>
      <c r="AI248" s="6"/>
      <c r="AJ248" s="6"/>
      <c r="AK248" s="6"/>
      <c r="AL248" s="6"/>
      <c r="AM248" s="6"/>
      <c r="AN248" s="6"/>
      <c r="AO248" s="6"/>
      <c r="AP248" s="6"/>
      <c r="AQ248" s="6"/>
      <c r="AR248" s="6"/>
      <c r="AS248" s="6"/>
      <c r="AT248" s="6"/>
      <c r="AU248" s="6"/>
      <c r="AV248" s="6"/>
    </row>
    <row r="249" outlineLevel="1">
      <c r="A249" s="6" t="str">
        <f>IF(ISBLANK(B249), "", VLOOKUP(B249, Database!A:E, 2, FALSE))</f>
        <v>典範</v>
      </c>
      <c r="B249" s="182" t="s">
        <v>4267</v>
      </c>
      <c r="C249" s="6" t="str">
        <f>IFERROR(__xludf.DUMMYFUNCTION("IF(ISBLANK(B249), """", IF(ISBLANK($C$240), """", IMPORTXML('公式表'!$A$2&amp;B249&amp;'公式表'!$A$3, '公式表'!$A$13)))"),"")</f>
        <v/>
      </c>
      <c r="D249" s="194">
        <v>20.05</v>
      </c>
      <c r="E249" s="7"/>
      <c r="F249" s="7">
        <f t="shared" si="94"/>
        <v>-1</v>
      </c>
      <c r="G249" s="198"/>
      <c r="H249" s="198">
        <f t="shared" si="95"/>
        <v>46101</v>
      </c>
      <c r="I249" s="3">
        <v>20.0</v>
      </c>
      <c r="J249" s="7">
        <f t="shared" si="96"/>
        <v>-0.002493765586</v>
      </c>
      <c r="K249" s="194">
        <v>20.3</v>
      </c>
      <c r="L249" s="7">
        <f t="shared" si="97"/>
        <v>0.01246882793</v>
      </c>
      <c r="M249" s="3"/>
      <c r="N249" s="7" t="str">
        <f t="shared" si="98"/>
        <v/>
      </c>
      <c r="O249" s="3"/>
      <c r="P249" s="7" t="str">
        <f t="shared" si="99"/>
        <v/>
      </c>
      <c r="Q249" s="3"/>
      <c r="R249" s="7" t="str">
        <f t="shared" si="100"/>
        <v/>
      </c>
      <c r="S249" s="6" t="str">
        <f>IF(ISBLANK(B249), "", IFERROR(VLOOKUP(B249, category!A:C, 3, FALSE), ""))</f>
        <v>封測</v>
      </c>
      <c r="T249" s="6"/>
      <c r="U249" s="6"/>
      <c r="V249" s="6"/>
      <c r="W249" s="6"/>
      <c r="X249" s="6"/>
      <c r="Y249" s="6"/>
      <c r="Z249" s="6"/>
      <c r="AA249" s="6"/>
      <c r="AB249" s="6"/>
      <c r="AC249" s="6"/>
      <c r="AD249" s="6"/>
      <c r="AE249" s="6"/>
      <c r="AF249" s="6"/>
      <c r="AG249" s="6"/>
      <c r="AH249" s="6"/>
      <c r="AI249" s="6"/>
      <c r="AJ249" s="6"/>
      <c r="AK249" s="6"/>
      <c r="AL249" s="6"/>
      <c r="AM249" s="6"/>
      <c r="AN249" s="6"/>
      <c r="AO249" s="6"/>
      <c r="AP249" s="6"/>
      <c r="AQ249" s="6"/>
      <c r="AR249" s="6"/>
      <c r="AS249" s="6"/>
      <c r="AT249" s="6"/>
      <c r="AU249" s="6"/>
      <c r="AV249" s="6"/>
    </row>
    <row r="250" outlineLevel="1">
      <c r="A250" s="6" t="str">
        <f>IF(ISBLANK(B250), "", VLOOKUP(B250, Database!A:E, 2, FALSE))</f>
        <v>精材</v>
      </c>
      <c r="B250" s="182" t="s">
        <v>2901</v>
      </c>
      <c r="C250" s="6" t="str">
        <f>IFERROR(__xludf.DUMMYFUNCTION("IF(ISBLANK(B250), """", IF(ISBLANK($C$240), """", IMPORTXML('公式表'!$A$2&amp;B250&amp;'公式表'!$A$3, '公式表'!$A$13)))"),"")</f>
        <v/>
      </c>
      <c r="D250" s="194">
        <v>184.5</v>
      </c>
      <c r="E250" s="7"/>
      <c r="F250" s="7">
        <f t="shared" si="94"/>
        <v>-1</v>
      </c>
      <c r="G250" s="198"/>
      <c r="H250" s="198">
        <f t="shared" si="95"/>
        <v>46101</v>
      </c>
      <c r="I250" s="3">
        <v>202.5</v>
      </c>
      <c r="J250" s="7">
        <f t="shared" si="96"/>
        <v>0.09756097561</v>
      </c>
      <c r="K250" s="194">
        <v>193.0</v>
      </c>
      <c r="L250" s="7">
        <f t="shared" si="97"/>
        <v>0.0460704607</v>
      </c>
      <c r="M250" s="3"/>
      <c r="N250" s="7" t="str">
        <f t="shared" si="98"/>
        <v/>
      </c>
      <c r="O250" s="3"/>
      <c r="P250" s="7" t="str">
        <f t="shared" si="99"/>
        <v/>
      </c>
      <c r="Q250" s="3"/>
      <c r="R250" s="7" t="str">
        <f t="shared" si="100"/>
        <v/>
      </c>
      <c r="S250" s="6" t="str">
        <f>IF(ISBLANK(B250), "", IFERROR(VLOOKUP(B250, category!A:C, 3, FALSE), ""))</f>
        <v>封測</v>
      </c>
      <c r="T250" s="6"/>
      <c r="U250" s="6"/>
      <c r="V250" s="6"/>
      <c r="W250" s="6"/>
      <c r="X250" s="6"/>
      <c r="Y250" s="6"/>
      <c r="Z250" s="6"/>
      <c r="AA250" s="6"/>
      <c r="AB250" s="6"/>
      <c r="AC250" s="6"/>
      <c r="AD250" s="6"/>
      <c r="AE250" s="6"/>
      <c r="AF250" s="6"/>
      <c r="AG250" s="6"/>
      <c r="AH250" s="6"/>
      <c r="AI250" s="6"/>
      <c r="AJ250" s="6"/>
      <c r="AK250" s="6"/>
      <c r="AL250" s="6"/>
      <c r="AM250" s="6"/>
      <c r="AN250" s="6"/>
      <c r="AO250" s="6"/>
      <c r="AP250" s="6"/>
      <c r="AQ250" s="6"/>
      <c r="AR250" s="6"/>
      <c r="AS250" s="6"/>
      <c r="AT250" s="6"/>
      <c r="AU250" s="6"/>
      <c r="AV250" s="6"/>
    </row>
    <row r="251" outlineLevel="1">
      <c r="A251" s="6" t="str">
        <f>IF(ISBLANK(B251), "", VLOOKUP(B251, Database!A:E, 2, FALSE))</f>
        <v>日月光投控</v>
      </c>
      <c r="B251" s="182" t="s">
        <v>3861</v>
      </c>
      <c r="C251" s="6" t="str">
        <f>IFERROR(__xludf.DUMMYFUNCTION("IF(ISBLANK(B251), """", IF(ISBLANK($C$240), """", IMPORTXML('公式表'!$A$2&amp;B251&amp;'公式表'!$A$3, '公式表'!$A$13)))"),"")</f>
        <v/>
      </c>
      <c r="D251" s="194">
        <v>442.0</v>
      </c>
      <c r="E251" s="7"/>
      <c r="F251" s="7">
        <f t="shared" si="94"/>
        <v>-1</v>
      </c>
      <c r="G251" s="198"/>
      <c r="H251" s="198">
        <f t="shared" si="95"/>
        <v>46101</v>
      </c>
      <c r="I251" s="3">
        <v>461.5</v>
      </c>
      <c r="J251" s="7">
        <f t="shared" si="96"/>
        <v>0.04411764706</v>
      </c>
      <c r="K251" s="194">
        <v>472.0</v>
      </c>
      <c r="L251" s="7">
        <f t="shared" si="97"/>
        <v>0.06787330317</v>
      </c>
      <c r="M251" s="3"/>
      <c r="N251" s="7" t="str">
        <f t="shared" si="98"/>
        <v/>
      </c>
      <c r="O251" s="3"/>
      <c r="P251" s="7" t="str">
        <f t="shared" si="99"/>
        <v/>
      </c>
      <c r="Q251" s="3"/>
      <c r="R251" s="7" t="str">
        <f t="shared" si="100"/>
        <v/>
      </c>
      <c r="S251" s="6" t="str">
        <f>IF(ISBLANK(B251), "", IFERROR(VLOOKUP(B251, category!A:C, 3, FALSE), ""))</f>
        <v>封測</v>
      </c>
      <c r="T251" s="6"/>
      <c r="U251" s="6"/>
      <c r="V251" s="6"/>
      <c r="W251" s="6"/>
      <c r="X251" s="6"/>
      <c r="Y251" s="6"/>
      <c r="Z251" s="6"/>
      <c r="AA251" s="6"/>
      <c r="AB251" s="6"/>
      <c r="AC251" s="6"/>
      <c r="AD251" s="6"/>
      <c r="AE251" s="6"/>
      <c r="AF251" s="6"/>
      <c r="AG251" s="6"/>
      <c r="AH251" s="6"/>
      <c r="AI251" s="6"/>
      <c r="AJ251" s="6"/>
      <c r="AK251" s="6"/>
      <c r="AL251" s="6"/>
      <c r="AM251" s="6"/>
      <c r="AN251" s="6"/>
      <c r="AO251" s="6"/>
      <c r="AP251" s="6"/>
      <c r="AQ251" s="6"/>
      <c r="AR251" s="6"/>
      <c r="AS251" s="6"/>
      <c r="AT251" s="6"/>
      <c r="AU251" s="6"/>
      <c r="AV251" s="6"/>
    </row>
    <row r="252" outlineLevel="1">
      <c r="A252" s="6" t="str">
        <f>IF(ISBLANK(B252), "", VLOOKUP(B252, Database!A:E, 2, FALSE))</f>
        <v>頎邦</v>
      </c>
      <c r="B252" s="182" t="s">
        <v>2594</v>
      </c>
      <c r="C252" s="6" t="str">
        <f>IFERROR(__xludf.DUMMYFUNCTION("IF(ISBLANK(B252), """", IF(ISBLANK($C$240), """", IMPORTXML('公式表'!$A$2&amp;B252&amp;'公式表'!$A$3, '公式表'!$A$13)))"),"")</f>
        <v/>
      </c>
      <c r="D252" s="194">
        <v>115.0</v>
      </c>
      <c r="E252" s="7"/>
      <c r="F252" s="7">
        <f t="shared" si="94"/>
        <v>-1</v>
      </c>
      <c r="G252" s="3" t="s">
        <v>4679</v>
      </c>
      <c r="H252" s="198">
        <f t="shared" si="95"/>
        <v>46101</v>
      </c>
      <c r="I252" s="3">
        <v>126.5</v>
      </c>
      <c r="J252" s="7">
        <f t="shared" si="96"/>
        <v>0.1</v>
      </c>
      <c r="K252" s="194">
        <v>135.5</v>
      </c>
      <c r="L252" s="7">
        <f t="shared" si="97"/>
        <v>0.1782608696</v>
      </c>
      <c r="M252" s="3"/>
      <c r="N252" s="7" t="str">
        <f t="shared" si="98"/>
        <v/>
      </c>
      <c r="O252" s="3"/>
      <c r="P252" s="7" t="str">
        <f t="shared" si="99"/>
        <v/>
      </c>
      <c r="Q252" s="3"/>
      <c r="R252" s="7" t="str">
        <f t="shared" si="100"/>
        <v/>
      </c>
      <c r="S252" s="6" t="str">
        <f>IF(ISBLANK(B252), "", IFERROR(VLOOKUP(B252, category!A:C, 3, FALSE), ""))</f>
        <v>封測</v>
      </c>
      <c r="T252" s="6"/>
      <c r="U252" s="6"/>
      <c r="V252" s="6"/>
      <c r="W252" s="6"/>
      <c r="X252" s="6"/>
      <c r="Y252" s="6"/>
      <c r="Z252" s="6"/>
      <c r="AA252" s="6"/>
      <c r="AB252" s="6"/>
      <c r="AC252" s="6"/>
      <c r="AD252" s="6"/>
      <c r="AE252" s="6"/>
      <c r="AF252" s="6"/>
      <c r="AG252" s="6"/>
      <c r="AH252" s="6"/>
      <c r="AI252" s="6"/>
      <c r="AJ252" s="6"/>
      <c r="AK252" s="6"/>
      <c r="AL252" s="6"/>
      <c r="AM252" s="6"/>
      <c r="AN252" s="6"/>
      <c r="AO252" s="6"/>
      <c r="AP252" s="6"/>
      <c r="AQ252" s="6"/>
      <c r="AR252" s="6"/>
      <c r="AS252" s="6"/>
      <c r="AT252" s="6"/>
      <c r="AU252" s="6"/>
      <c r="AV252" s="6"/>
    </row>
    <row r="253" outlineLevel="1">
      <c r="A253" s="6" t="str">
        <f>IF(ISBLANK(B253), "", VLOOKUP(B253, Database!A:E, 2, FALSE))</f>
        <v>同欣電</v>
      </c>
      <c r="B253" s="182" t="s">
        <v>3685</v>
      </c>
      <c r="C253" s="6" t="str">
        <f>IFERROR(__xludf.DUMMYFUNCTION("IF(ISBLANK(B253), """", IF(ISBLANK($C$240), """", IMPORTXML('公式表'!$A$2&amp;B253&amp;'公式表'!$A$3, '公式表'!$A$13)))"),"")</f>
        <v/>
      </c>
      <c r="D253" s="194">
        <v>185.5</v>
      </c>
      <c r="E253" s="7"/>
      <c r="F253" s="7">
        <f t="shared" si="94"/>
        <v>-1</v>
      </c>
      <c r="G253" s="3" t="s">
        <v>4679</v>
      </c>
      <c r="H253" s="198">
        <f t="shared" si="95"/>
        <v>46101</v>
      </c>
      <c r="I253" s="3">
        <v>185.5</v>
      </c>
      <c r="J253" s="7">
        <f t="shared" si="96"/>
        <v>0</v>
      </c>
      <c r="K253" s="194">
        <v>187.5</v>
      </c>
      <c r="L253" s="7">
        <f t="shared" si="97"/>
        <v>0.01078167116</v>
      </c>
      <c r="M253" s="3"/>
      <c r="N253" s="7" t="str">
        <f t="shared" si="98"/>
        <v/>
      </c>
      <c r="O253" s="3"/>
      <c r="P253" s="7" t="str">
        <f t="shared" si="99"/>
        <v/>
      </c>
      <c r="Q253" s="3"/>
      <c r="R253" s="7" t="str">
        <f t="shared" si="100"/>
        <v/>
      </c>
      <c r="S253" s="6" t="str">
        <f>IF(ISBLANK(B253), "", IFERROR(VLOOKUP(B253, category!A:C, 3, FALSE), ""))</f>
        <v>封測/低軌衛星</v>
      </c>
      <c r="T253" s="6"/>
      <c r="U253" s="6"/>
      <c r="V253" s="6"/>
      <c r="W253" s="6"/>
      <c r="X253" s="6"/>
      <c r="Y253" s="6"/>
      <c r="Z253" s="6"/>
      <c r="AA253" s="6"/>
      <c r="AB253" s="6"/>
      <c r="AC253" s="6"/>
      <c r="AD253" s="6"/>
      <c r="AE253" s="6"/>
      <c r="AF253" s="6"/>
      <c r="AG253" s="6"/>
      <c r="AH253" s="6"/>
      <c r="AI253" s="6"/>
      <c r="AJ253" s="6"/>
      <c r="AK253" s="6"/>
      <c r="AL253" s="6"/>
      <c r="AM253" s="6"/>
      <c r="AN253" s="6"/>
      <c r="AO253" s="6"/>
      <c r="AP253" s="6"/>
      <c r="AQ253" s="6"/>
      <c r="AR253" s="6"/>
      <c r="AS253" s="6"/>
      <c r="AT253" s="6"/>
      <c r="AU253" s="6"/>
      <c r="AV253" s="6"/>
    </row>
    <row r="254" outlineLevel="1">
      <c r="A254" s="6" t="str">
        <f>IF(ISBLANK(B254), "", VLOOKUP(B254, Database!A:E, 2, FALSE))</f>
        <v>矽格</v>
      </c>
      <c r="B254" s="182" t="s">
        <v>3735</v>
      </c>
      <c r="C254" s="6" t="str">
        <f>IFERROR(__xludf.DUMMYFUNCTION("IF(ISBLANK(B254), """", IF(ISBLANK($C$240), """", IMPORTXML('公式表'!$A$2&amp;B254&amp;'公式表'!$A$3, '公式表'!$A$13)))"),"")</f>
        <v/>
      </c>
      <c r="D254" s="194">
        <v>177.5</v>
      </c>
      <c r="E254" s="7"/>
      <c r="F254" s="7">
        <f t="shared" si="94"/>
        <v>-1</v>
      </c>
      <c r="G254" s="198"/>
      <c r="H254" s="198">
        <f t="shared" si="95"/>
        <v>46101</v>
      </c>
      <c r="I254" s="3">
        <v>179.5</v>
      </c>
      <c r="J254" s="7">
        <f t="shared" si="96"/>
        <v>0.01126760563</v>
      </c>
      <c r="K254" s="194">
        <v>187.0</v>
      </c>
      <c r="L254" s="7">
        <f t="shared" si="97"/>
        <v>0.05352112676</v>
      </c>
      <c r="M254" s="3"/>
      <c r="N254" s="7" t="str">
        <f t="shared" si="98"/>
        <v/>
      </c>
      <c r="O254" s="3"/>
      <c r="P254" s="7" t="str">
        <f t="shared" si="99"/>
        <v/>
      </c>
      <c r="Q254" s="3"/>
      <c r="R254" s="7" t="str">
        <f t="shared" si="100"/>
        <v/>
      </c>
      <c r="S254" s="6" t="str">
        <f>IF(ISBLANK(B254), "", IFERROR(VLOOKUP(B254, category!A:C, 3, FALSE), ""))</f>
        <v>封測</v>
      </c>
      <c r="T254" s="6"/>
      <c r="U254" s="6"/>
      <c r="V254" s="6"/>
      <c r="W254" s="6"/>
      <c r="X254" s="6"/>
      <c r="Y254" s="6"/>
      <c r="Z254" s="6"/>
      <c r="AA254" s="6"/>
      <c r="AB254" s="6"/>
      <c r="AC254" s="6"/>
      <c r="AD254" s="6"/>
      <c r="AE254" s="6"/>
      <c r="AF254" s="6"/>
      <c r="AG254" s="6"/>
      <c r="AH254" s="6"/>
      <c r="AI254" s="6"/>
      <c r="AJ254" s="6"/>
      <c r="AK254" s="6"/>
      <c r="AL254" s="6"/>
      <c r="AM254" s="6"/>
      <c r="AN254" s="6"/>
      <c r="AO254" s="6"/>
      <c r="AP254" s="6"/>
      <c r="AQ254" s="6"/>
      <c r="AR254" s="6"/>
      <c r="AS254" s="6"/>
      <c r="AT254" s="6"/>
      <c r="AU254" s="6"/>
      <c r="AV254" s="6"/>
    </row>
    <row r="255" outlineLevel="1">
      <c r="A255" s="223" t="str">
        <f>IF(ISBLANK(B255), "", VLOOKUP(B255, Database!A:E, 2, FALSE))</f>
        <v>南茂</v>
      </c>
      <c r="B255" s="222" t="s">
        <v>2831</v>
      </c>
      <c r="C255" s="223" t="str">
        <f>IFERROR(__xludf.DUMMYFUNCTION("IF(ISBLANK(B255), """", IF(ISBLANK($C$240), """", IMPORTXML('公式表'!$A$2&amp;B255&amp;'公式表'!$A$3, '公式表'!$A$13)))"),"")</f>
        <v/>
      </c>
      <c r="D255" s="224">
        <v>67.3</v>
      </c>
      <c r="E255" s="225"/>
      <c r="F255" s="225">
        <f t="shared" si="94"/>
        <v>-1</v>
      </c>
      <c r="G255" s="226" t="s">
        <v>4679</v>
      </c>
      <c r="H255" s="249">
        <f t="shared" si="95"/>
        <v>46101</v>
      </c>
      <c r="I255" s="226">
        <v>67.4</v>
      </c>
      <c r="J255" s="225">
        <f t="shared" si="96"/>
        <v>0.001485884101</v>
      </c>
      <c r="K255" s="224">
        <v>74.1</v>
      </c>
      <c r="L255" s="225">
        <f t="shared" si="97"/>
        <v>0.1010401189</v>
      </c>
      <c r="M255" s="226"/>
      <c r="N255" s="225" t="str">
        <f t="shared" si="98"/>
        <v/>
      </c>
      <c r="O255" s="226"/>
      <c r="P255" s="225" t="str">
        <f t="shared" si="99"/>
        <v/>
      </c>
      <c r="Q255" s="226"/>
      <c r="R255" s="225" t="str">
        <f t="shared" si="100"/>
        <v/>
      </c>
      <c r="S255" s="223" t="str">
        <f>IF(ISBLANK(B255), "", IFERROR(VLOOKUP(B255, category!A:C, 3, FALSE), ""))</f>
        <v>封測</v>
      </c>
      <c r="T255" s="223"/>
      <c r="U255" s="223"/>
      <c r="V255" s="223"/>
      <c r="W255" s="223"/>
      <c r="X255" s="223"/>
      <c r="Y255" s="223"/>
      <c r="Z255" s="223"/>
      <c r="AA255" s="223"/>
      <c r="AB255" s="223"/>
      <c r="AC255" s="223"/>
      <c r="AD255" s="223"/>
      <c r="AE255" s="223"/>
      <c r="AF255" s="223"/>
      <c r="AG255" s="223"/>
      <c r="AH255" s="223"/>
      <c r="AI255" s="223"/>
      <c r="AJ255" s="223"/>
      <c r="AK255" s="223"/>
      <c r="AL255" s="223"/>
      <c r="AM255" s="223"/>
      <c r="AN255" s="223"/>
      <c r="AO255" s="223"/>
      <c r="AP255" s="223"/>
      <c r="AQ255" s="223"/>
      <c r="AR255" s="223"/>
      <c r="AS255" s="223"/>
      <c r="AT255" s="223"/>
      <c r="AU255" s="223"/>
      <c r="AV255" s="223"/>
    </row>
    <row r="256">
      <c r="A256" s="6"/>
      <c r="B256" s="199"/>
      <c r="C256" s="6"/>
      <c r="D256" s="6"/>
      <c r="E256" s="7"/>
      <c r="F256" s="7"/>
      <c r="G256" s="198"/>
      <c r="H256" s="198"/>
      <c r="I256" s="181"/>
      <c r="J256" s="7"/>
      <c r="K256" s="181"/>
      <c r="L256" s="7"/>
      <c r="M256" s="181"/>
      <c r="N256" s="7"/>
      <c r="O256" s="181"/>
      <c r="P256" s="7"/>
      <c r="Q256" s="181"/>
      <c r="R256" s="6"/>
      <c r="S256" s="6"/>
      <c r="T256" s="6"/>
      <c r="U256" s="6"/>
      <c r="V256" s="6"/>
      <c r="W256" s="6"/>
      <c r="X256" s="6"/>
      <c r="Y256" s="6"/>
      <c r="Z256" s="6"/>
      <c r="AA256" s="6"/>
      <c r="AB256" s="6"/>
      <c r="AC256" s="6"/>
      <c r="AD256" s="6"/>
      <c r="AE256" s="6"/>
      <c r="AF256" s="6"/>
      <c r="AG256" s="6"/>
      <c r="AH256" s="6"/>
      <c r="AI256" s="6"/>
      <c r="AJ256" s="6"/>
      <c r="AK256" s="6"/>
      <c r="AL256" s="6"/>
      <c r="AM256" s="6"/>
      <c r="AN256" s="6"/>
      <c r="AO256" s="6"/>
      <c r="AP256" s="6"/>
      <c r="AQ256" s="6"/>
      <c r="AR256" s="6"/>
      <c r="AS256" s="6"/>
      <c r="AT256" s="6"/>
      <c r="AU256" s="6"/>
      <c r="AV256" s="6"/>
    </row>
    <row r="257">
      <c r="A257" s="252" t="s">
        <v>134</v>
      </c>
      <c r="B257" s="205" t="s">
        <v>4686</v>
      </c>
      <c r="C257" s="205"/>
      <c r="D257" s="206"/>
      <c r="E257" s="206"/>
      <c r="F257" s="206"/>
      <c r="G257" s="77"/>
      <c r="H257" s="207"/>
      <c r="I257" s="208">
        <f>$H$6+3</f>
        <v>46104</v>
      </c>
      <c r="J257" s="209">
        <f>SUM(J260:J284)</f>
        <v>-0.04303767056</v>
      </c>
      <c r="K257" s="208">
        <f>$H$6+4</f>
        <v>46105</v>
      </c>
      <c r="L257" s="209">
        <f>SUM(L260:L284)</f>
        <v>0.4978213333</v>
      </c>
      <c r="M257" s="208">
        <f>$H$6+5</f>
        <v>46106</v>
      </c>
      <c r="N257" s="209">
        <f>SUM(N260:N284)</f>
        <v>0</v>
      </c>
      <c r="O257" s="208">
        <f>$H$6+6</f>
        <v>46107</v>
      </c>
      <c r="P257" s="209">
        <f>SUM(P260:P284)</f>
        <v>0</v>
      </c>
      <c r="Q257" s="208">
        <f>$H$6+7</f>
        <v>46108</v>
      </c>
      <c r="R257" s="206">
        <f>SUM(R260:R284)</f>
        <v>0</v>
      </c>
      <c r="S257" s="210"/>
      <c r="T257" s="210"/>
      <c r="U257" s="210"/>
      <c r="V257" s="210"/>
      <c r="W257" s="210"/>
      <c r="X257" s="210"/>
      <c r="Y257" s="210"/>
      <c r="Z257" s="210"/>
      <c r="AA257" s="210"/>
      <c r="AB257" s="210"/>
      <c r="AC257" s="210"/>
      <c r="AD257" s="210"/>
      <c r="AE257" s="210"/>
      <c r="AF257" s="210"/>
      <c r="AG257" s="210"/>
      <c r="AH257" s="210"/>
      <c r="AI257" s="210"/>
      <c r="AJ257" s="210"/>
      <c r="AK257" s="210"/>
      <c r="AL257" s="210"/>
      <c r="AM257" s="210"/>
      <c r="AN257" s="210"/>
      <c r="AO257" s="210"/>
      <c r="AP257" s="210"/>
      <c r="AQ257" s="210"/>
      <c r="AR257" s="210"/>
      <c r="AS257" s="210"/>
      <c r="AT257" s="210"/>
      <c r="AU257" s="210"/>
      <c r="AV257" s="211"/>
    </row>
    <row r="258">
      <c r="A258" s="185"/>
      <c r="B258" s="186"/>
      <c r="C258" s="185"/>
      <c r="D258" s="185"/>
      <c r="E258" s="185"/>
      <c r="F258" s="41"/>
      <c r="G258" s="187"/>
      <c r="H258" s="185"/>
      <c r="I258" s="41" t="s">
        <v>4663</v>
      </c>
      <c r="J258" s="212">
        <f>AVERAGEA(J260:J284)</f>
        <v>-0.001721506822</v>
      </c>
      <c r="K258" s="41"/>
      <c r="L258" s="212">
        <f>AVERAGEA(L260:L284)</f>
        <v>0.01991285333</v>
      </c>
      <c r="M258" s="41"/>
      <c r="N258" s="212">
        <f>AVERAGEA(N260:N284)</f>
        <v>0</v>
      </c>
      <c r="O258" s="41"/>
      <c r="P258" s="212">
        <f>AVERAGEA(P260:P284)</f>
        <v>0</v>
      </c>
      <c r="Q258" s="41"/>
      <c r="R258" s="212">
        <f>AVERAGEA(R260:R284)</f>
        <v>0</v>
      </c>
      <c r="S258" s="186"/>
      <c r="T258" s="189"/>
      <c r="U258" s="189"/>
      <c r="V258" s="189"/>
      <c r="W258" s="189"/>
      <c r="X258" s="189"/>
      <c r="Y258" s="189"/>
      <c r="Z258" s="189"/>
      <c r="AA258" s="189"/>
      <c r="AB258" s="189"/>
      <c r="AC258" s="189"/>
      <c r="AD258" s="189"/>
      <c r="AE258" s="189"/>
      <c r="AF258" s="189"/>
      <c r="AG258" s="189"/>
      <c r="AH258" s="189"/>
      <c r="AI258" s="189"/>
      <c r="AJ258" s="189"/>
      <c r="AK258" s="189"/>
      <c r="AL258" s="189"/>
      <c r="AM258" s="189"/>
      <c r="AN258" s="189"/>
      <c r="AO258" s="189"/>
      <c r="AP258" s="189"/>
      <c r="AQ258" s="189"/>
      <c r="AR258" s="189"/>
      <c r="AS258" s="189"/>
      <c r="AT258" s="189"/>
      <c r="AU258" s="189"/>
      <c r="AV258" s="189"/>
    </row>
    <row r="259">
      <c r="A259" s="213" t="s">
        <v>4562</v>
      </c>
      <c r="B259" s="190" t="s">
        <v>4664</v>
      </c>
      <c r="C259" s="126" t="s">
        <v>4665</v>
      </c>
      <c r="D259" s="126" t="s">
        <v>4687</v>
      </c>
      <c r="E259" s="126" t="s">
        <v>4667</v>
      </c>
      <c r="F259" s="125" t="s">
        <v>4668</v>
      </c>
      <c r="G259" s="191" t="s">
        <v>4688</v>
      </c>
      <c r="H259" s="126" t="s">
        <v>4670</v>
      </c>
      <c r="I259" s="125" t="s">
        <v>4671</v>
      </c>
      <c r="J259" s="214" t="s">
        <v>4672</v>
      </c>
      <c r="K259" s="125" t="s">
        <v>4673</v>
      </c>
      <c r="L259" s="214" t="s">
        <v>4674</v>
      </c>
      <c r="M259" s="125" t="s">
        <v>4675</v>
      </c>
      <c r="N259" s="214" t="s">
        <v>4674</v>
      </c>
      <c r="O259" s="125" t="s">
        <v>4676</v>
      </c>
      <c r="P259" s="214" t="s">
        <v>4674</v>
      </c>
      <c r="Q259" s="125" t="s">
        <v>4677</v>
      </c>
      <c r="R259" s="126" t="s">
        <v>4674</v>
      </c>
      <c r="S259" s="190" t="s">
        <v>4678</v>
      </c>
      <c r="T259" s="192"/>
      <c r="U259" s="192"/>
      <c r="V259" s="192"/>
      <c r="W259" s="192"/>
      <c r="X259" s="192"/>
      <c r="Y259" s="192"/>
      <c r="Z259" s="192"/>
      <c r="AA259" s="192"/>
      <c r="AB259" s="192"/>
      <c r="AC259" s="192"/>
      <c r="AD259" s="192"/>
      <c r="AE259" s="192"/>
      <c r="AF259" s="192"/>
      <c r="AG259" s="192"/>
      <c r="AH259" s="192"/>
      <c r="AI259" s="192"/>
      <c r="AJ259" s="192"/>
      <c r="AK259" s="192"/>
      <c r="AL259" s="192"/>
      <c r="AM259" s="192"/>
      <c r="AN259" s="192"/>
      <c r="AO259" s="192"/>
      <c r="AP259" s="192"/>
      <c r="AQ259" s="192"/>
      <c r="AR259" s="192"/>
      <c r="AS259" s="192"/>
      <c r="AT259" s="192"/>
      <c r="AU259" s="192"/>
      <c r="AV259" s="215"/>
    </row>
    <row r="260" outlineLevel="1">
      <c r="A260" s="6" t="str">
        <f>IF(ISBLANK(B260), "", VLOOKUP(B260, Database!A:E, 2, FALSE))</f>
        <v>金寶</v>
      </c>
      <c r="B260" s="182" t="s">
        <v>2408</v>
      </c>
      <c r="C260" s="6" t="str">
        <f>IFERROR(__xludf.DUMMYFUNCTION("IF(ISBLANK(B260), """", IF(ISBLANK($C$257), """", IMPORTXML('公式表'!$A$2&amp;B260&amp;'公式表'!$A$3, '公式表'!$A$13)))"),"")</f>
        <v/>
      </c>
      <c r="D260" s="3">
        <v>24.55</v>
      </c>
      <c r="E260" s="7"/>
      <c r="F260" s="7">
        <f t="shared" ref="F260:F284" si="101">IF(ISBLANK(B260), "", (C260/D260)-1)</f>
        <v>-1</v>
      </c>
      <c r="G260" s="198"/>
      <c r="H260" s="198">
        <f t="shared" ref="H260:H284" si="102">$H$6</f>
        <v>46101</v>
      </c>
      <c r="I260" s="3">
        <v>24.7</v>
      </c>
      <c r="J260" s="7">
        <f t="shared" ref="J260:J284" si="103">IF(ISBLANK(I260), "", (I260/$D260)-1)</f>
        <v>0.006109979633</v>
      </c>
      <c r="K260" s="194">
        <v>27.15</v>
      </c>
      <c r="L260" s="7">
        <f t="shared" ref="L260:L284" si="104">IF(ISBLANK(K260), "", (K260/$D260)-1)</f>
        <v>0.1059063136</v>
      </c>
      <c r="M260" s="3"/>
      <c r="N260" s="7" t="str">
        <f t="shared" ref="N260:N284" si="105">IF(ISBLANK(M260), "", (M260/$D260)-1)</f>
        <v/>
      </c>
      <c r="O260" s="3"/>
      <c r="P260" s="7" t="str">
        <f t="shared" ref="P260:P284" si="106">IF(ISBLANK(O260), "", (O260/$D260)-1)</f>
        <v/>
      </c>
      <c r="Q260" s="3"/>
      <c r="R260" s="7" t="str">
        <f t="shared" ref="R260:R284" si="107">IF(ISBLANK(Q260), "", (Q260/$D260)-1)</f>
        <v/>
      </c>
      <c r="S260" s="6" t="str">
        <f>IF(ISBLANK(B260), "", IFERROR(VLOOKUP(B260, category!A:C, 3, FALSE), ""))</f>
        <v>低軌衛星</v>
      </c>
      <c r="T260" s="6"/>
      <c r="U260" s="6"/>
      <c r="V260" s="6"/>
      <c r="W260" s="6"/>
      <c r="X260" s="6"/>
      <c r="Y260" s="6"/>
      <c r="Z260" s="6"/>
      <c r="AA260" s="6"/>
      <c r="AB260" s="6"/>
      <c r="AC260" s="6"/>
      <c r="AD260" s="6"/>
      <c r="AE260" s="6"/>
      <c r="AF260" s="6"/>
      <c r="AG260" s="6"/>
      <c r="AH260" s="6"/>
      <c r="AI260" s="6"/>
      <c r="AJ260" s="6"/>
      <c r="AK260" s="6"/>
      <c r="AL260" s="6"/>
      <c r="AM260" s="6"/>
      <c r="AN260" s="6"/>
      <c r="AO260" s="6"/>
      <c r="AP260" s="6"/>
      <c r="AQ260" s="6"/>
      <c r="AR260" s="6"/>
      <c r="AS260" s="6"/>
      <c r="AT260" s="6"/>
      <c r="AU260" s="6"/>
      <c r="AV260" s="6"/>
    </row>
    <row r="261" outlineLevel="1">
      <c r="A261" s="6" t="str">
        <f>IF(ISBLANK(B261), "", VLOOKUP(B261, Database!A:E, 2, FALSE))</f>
        <v>華通</v>
      </c>
      <c r="B261" s="182" t="s">
        <v>3459</v>
      </c>
      <c r="C261" s="6" t="str">
        <f>IFERROR(__xludf.DUMMYFUNCTION("IF(ISBLANK(B261), """", IF(ISBLANK($C$257), """", IMPORTXML('公式表'!$A$2&amp;B261&amp;'公式表'!$A$3, '公式表'!$A$13)))"),"")</f>
        <v/>
      </c>
      <c r="D261" s="3">
        <v>261.5</v>
      </c>
      <c r="E261" s="7"/>
      <c r="F261" s="7">
        <f t="shared" si="101"/>
        <v>-1</v>
      </c>
      <c r="G261" s="3" t="s">
        <v>4679</v>
      </c>
      <c r="H261" s="198">
        <f t="shared" si="102"/>
        <v>46101</v>
      </c>
      <c r="I261" s="3">
        <v>250.5</v>
      </c>
      <c r="J261" s="7">
        <f t="shared" si="103"/>
        <v>-0.04206500956</v>
      </c>
      <c r="K261" s="194">
        <v>254.5</v>
      </c>
      <c r="L261" s="7">
        <f t="shared" si="104"/>
        <v>-0.02676864245</v>
      </c>
      <c r="M261" s="3"/>
      <c r="N261" s="7" t="str">
        <f t="shared" si="105"/>
        <v/>
      </c>
      <c r="O261" s="3"/>
      <c r="P261" s="7" t="str">
        <f t="shared" si="106"/>
        <v/>
      </c>
      <c r="Q261" s="3"/>
      <c r="R261" s="7" t="str">
        <f t="shared" si="107"/>
        <v/>
      </c>
      <c r="S261" s="6" t="str">
        <f>IF(ISBLANK(B261), "", IFERROR(VLOOKUP(B261, category!A:C, 3, FALSE), ""))</f>
        <v>PCB/低軌衛星</v>
      </c>
      <c r="T261" s="6"/>
      <c r="U261" s="6"/>
      <c r="V261" s="6"/>
      <c r="W261" s="6"/>
      <c r="X261" s="6"/>
      <c r="Y261" s="6"/>
      <c r="Z261" s="6"/>
      <c r="AA261" s="6"/>
      <c r="AB261" s="6"/>
      <c r="AC261" s="6"/>
      <c r="AD261" s="6"/>
      <c r="AE261" s="6"/>
      <c r="AF261" s="6"/>
      <c r="AG261" s="6"/>
      <c r="AH261" s="6"/>
      <c r="AI261" s="6"/>
      <c r="AJ261" s="6"/>
      <c r="AK261" s="6"/>
      <c r="AL261" s="6"/>
      <c r="AM261" s="6"/>
      <c r="AN261" s="6"/>
      <c r="AO261" s="6"/>
      <c r="AP261" s="6"/>
      <c r="AQ261" s="6"/>
      <c r="AR261" s="6"/>
      <c r="AS261" s="6"/>
      <c r="AT261" s="6"/>
      <c r="AU261" s="6"/>
      <c r="AV261" s="6"/>
    </row>
    <row r="262" outlineLevel="1">
      <c r="A262" s="6" t="str">
        <f>IF(ISBLANK(B262), "", VLOOKUP(B262, Database!A:E, 2, FALSE))</f>
        <v>敬鵬</v>
      </c>
      <c r="B262" s="182" t="s">
        <v>2649</v>
      </c>
      <c r="C262" s="6" t="str">
        <f>IFERROR(__xludf.DUMMYFUNCTION("IF(ISBLANK(B262), """", IF(ISBLANK($C$257), """", IMPORTXML('公式表'!$A$2&amp;B262&amp;'公式表'!$A$3, '公式表'!$A$13)))"),"")</f>
        <v/>
      </c>
      <c r="D262" s="3">
        <v>52.1</v>
      </c>
      <c r="E262" s="7"/>
      <c r="F262" s="7">
        <f t="shared" si="101"/>
        <v>-1</v>
      </c>
      <c r="G262" s="198"/>
      <c r="H262" s="198">
        <f t="shared" si="102"/>
        <v>46101</v>
      </c>
      <c r="I262" s="3">
        <v>51.0</v>
      </c>
      <c r="J262" s="7">
        <f t="shared" si="103"/>
        <v>-0.02111324376</v>
      </c>
      <c r="K262" s="194">
        <v>53.1</v>
      </c>
      <c r="L262" s="7">
        <f t="shared" si="104"/>
        <v>0.01919385797</v>
      </c>
      <c r="M262" s="3"/>
      <c r="N262" s="7" t="str">
        <f t="shared" si="105"/>
        <v/>
      </c>
      <c r="O262" s="3"/>
      <c r="P262" s="7" t="str">
        <f t="shared" si="106"/>
        <v/>
      </c>
      <c r="Q262" s="3"/>
      <c r="R262" s="7" t="str">
        <f t="shared" si="107"/>
        <v/>
      </c>
      <c r="S262" s="6" t="str">
        <f>IF(ISBLANK(B262), "", IFERROR(VLOOKUP(B262, category!A:C, 3, FALSE), ""))</f>
        <v>PCB/低軌衛星</v>
      </c>
      <c r="T262" s="6"/>
      <c r="U262" s="6"/>
      <c r="V262" s="6"/>
      <c r="W262" s="6"/>
      <c r="X262" s="6"/>
      <c r="Y262" s="6"/>
      <c r="Z262" s="6"/>
      <c r="AA262" s="6"/>
      <c r="AB262" s="6"/>
      <c r="AC262" s="6"/>
      <c r="AD262" s="6"/>
      <c r="AE262" s="6"/>
      <c r="AF262" s="6"/>
      <c r="AG262" s="6"/>
      <c r="AH262" s="6"/>
      <c r="AI262" s="6"/>
      <c r="AJ262" s="6"/>
      <c r="AK262" s="6"/>
      <c r="AL262" s="6"/>
      <c r="AM262" s="6"/>
      <c r="AN262" s="6"/>
      <c r="AO262" s="6"/>
      <c r="AP262" s="6"/>
      <c r="AQ262" s="6"/>
      <c r="AR262" s="6"/>
      <c r="AS262" s="6"/>
      <c r="AT262" s="6"/>
      <c r="AU262" s="6"/>
      <c r="AV262" s="6"/>
    </row>
    <row r="263" outlineLevel="1">
      <c r="A263" s="6" t="str">
        <f>IF(ISBLANK(B263), "", VLOOKUP(B263, Database!A:E, 2, FALSE))</f>
        <v>燿華</v>
      </c>
      <c r="B263" s="182" t="s">
        <v>571</v>
      </c>
      <c r="C263" s="6" t="str">
        <f>IFERROR(__xludf.DUMMYFUNCTION("IF(ISBLANK(B263), """", IF(ISBLANK($C$257), """", IMPORTXML('公式表'!$A$2&amp;B263&amp;'公式表'!$A$3, '公式表'!$A$13)))"),"")</f>
        <v/>
      </c>
      <c r="D263" s="3">
        <v>68.5</v>
      </c>
      <c r="E263" s="7"/>
      <c r="F263" s="7">
        <f t="shared" si="101"/>
        <v>-1</v>
      </c>
      <c r="G263" s="198"/>
      <c r="H263" s="198">
        <f t="shared" si="102"/>
        <v>46101</v>
      </c>
      <c r="I263" s="3">
        <v>65.6</v>
      </c>
      <c r="J263" s="7">
        <f t="shared" si="103"/>
        <v>-0.04233576642</v>
      </c>
      <c r="K263" s="194">
        <v>70.3</v>
      </c>
      <c r="L263" s="7">
        <f t="shared" si="104"/>
        <v>0.02627737226</v>
      </c>
      <c r="M263" s="3"/>
      <c r="N263" s="7" t="str">
        <f t="shared" si="105"/>
        <v/>
      </c>
      <c r="O263" s="3"/>
      <c r="P263" s="7" t="str">
        <f t="shared" si="106"/>
        <v/>
      </c>
      <c r="Q263" s="3"/>
      <c r="R263" s="7" t="str">
        <f t="shared" si="107"/>
        <v/>
      </c>
      <c r="S263" s="6" t="str">
        <f>IF(ISBLANK(B263), "", IFERROR(VLOOKUP(B263, category!A:C, 3, FALSE), ""))</f>
        <v>PCB/低軌衛星</v>
      </c>
      <c r="T263" s="6"/>
      <c r="U263" s="6"/>
      <c r="V263" s="6"/>
      <c r="W263" s="6"/>
      <c r="X263" s="6"/>
      <c r="Y263" s="6"/>
      <c r="Z263" s="6"/>
      <c r="AA263" s="6"/>
      <c r="AB263" s="6"/>
      <c r="AC263" s="6"/>
      <c r="AD263" s="6"/>
      <c r="AE263" s="6"/>
      <c r="AF263" s="6"/>
      <c r="AG263" s="6"/>
      <c r="AH263" s="6"/>
      <c r="AI263" s="6"/>
      <c r="AJ263" s="6"/>
      <c r="AK263" s="6"/>
      <c r="AL263" s="6"/>
      <c r="AM263" s="6"/>
      <c r="AN263" s="6"/>
      <c r="AO263" s="6"/>
      <c r="AP263" s="6"/>
      <c r="AQ263" s="6"/>
      <c r="AR263" s="6"/>
      <c r="AS263" s="6"/>
      <c r="AT263" s="6"/>
      <c r="AU263" s="6"/>
      <c r="AV263" s="6"/>
    </row>
    <row r="264" outlineLevel="1">
      <c r="A264" s="6" t="str">
        <f>IF(ISBLANK(B264), "", VLOOKUP(B264, Database!A:E, 2, FALSE))</f>
        <v>金像電</v>
      </c>
      <c r="B264" s="182" t="s">
        <v>1197</v>
      </c>
      <c r="C264" s="6" t="str">
        <f>IFERROR(__xludf.DUMMYFUNCTION("IF(ISBLANK(B264), """", IF(ISBLANK($C$257), """", IMPORTXML('公式表'!$A$2&amp;B264&amp;'公式表'!$A$3, '公式表'!$A$13)))"),"")</f>
        <v/>
      </c>
      <c r="D264" s="3">
        <v>1175.0</v>
      </c>
      <c r="E264" s="7"/>
      <c r="F264" s="7">
        <f t="shared" si="101"/>
        <v>-1</v>
      </c>
      <c r="G264" s="198"/>
      <c r="H264" s="198">
        <f t="shared" si="102"/>
        <v>46101</v>
      </c>
      <c r="I264" s="3">
        <v>1210.0</v>
      </c>
      <c r="J264" s="7">
        <f t="shared" si="103"/>
        <v>0.02978723404</v>
      </c>
      <c r="K264" s="194">
        <v>1225.0</v>
      </c>
      <c r="L264" s="7">
        <f t="shared" si="104"/>
        <v>0.04255319149</v>
      </c>
      <c r="M264" s="3"/>
      <c r="N264" s="7" t="str">
        <f t="shared" si="105"/>
        <v/>
      </c>
      <c r="O264" s="3"/>
      <c r="P264" s="7" t="str">
        <f t="shared" si="106"/>
        <v/>
      </c>
      <c r="Q264" s="3"/>
      <c r="R264" s="7" t="str">
        <f t="shared" si="107"/>
        <v/>
      </c>
      <c r="S264" s="6" t="str">
        <f>IF(ISBLANK(B264), "", IFERROR(VLOOKUP(B264, category!A:C, 3, FALSE), ""))</f>
        <v>PCB/低軌衛星</v>
      </c>
      <c r="T264" s="6"/>
      <c r="U264" s="6"/>
      <c r="V264" s="6"/>
      <c r="W264" s="6"/>
      <c r="X264" s="6"/>
      <c r="Y264" s="6"/>
      <c r="Z264" s="6"/>
      <c r="AA264" s="6"/>
      <c r="AB264" s="6"/>
      <c r="AC264" s="6"/>
      <c r="AD264" s="6"/>
      <c r="AE264" s="6"/>
      <c r="AF264" s="6"/>
      <c r="AG264" s="6"/>
      <c r="AH264" s="6"/>
      <c r="AI264" s="6"/>
      <c r="AJ264" s="6"/>
      <c r="AK264" s="6"/>
      <c r="AL264" s="6"/>
      <c r="AM264" s="6"/>
      <c r="AN264" s="6"/>
      <c r="AO264" s="6"/>
      <c r="AP264" s="6"/>
      <c r="AQ264" s="6"/>
      <c r="AR264" s="6"/>
      <c r="AS264" s="6"/>
      <c r="AT264" s="6"/>
      <c r="AU264" s="6"/>
      <c r="AV264" s="6"/>
    </row>
    <row r="265" outlineLevel="1">
      <c r="A265" s="6" t="str">
        <f>IF(ISBLANK(B265), "", VLOOKUP(B265, Database!A:E, 2, FALSE))</f>
        <v>台光電</v>
      </c>
      <c r="B265" s="182" t="s">
        <v>3501</v>
      </c>
      <c r="C265" s="6" t="str">
        <f>IFERROR(__xludf.DUMMYFUNCTION("IF(ISBLANK(B265), """", IF(ISBLANK($C$257), """", IMPORTXML('公式表'!$A$2&amp;B265&amp;'公式表'!$A$3, '公式表'!$A$13)))"),"")</f>
        <v/>
      </c>
      <c r="D265" s="3">
        <v>3800.0</v>
      </c>
      <c r="E265" s="7"/>
      <c r="F265" s="7">
        <f t="shared" si="101"/>
        <v>-1</v>
      </c>
      <c r="G265" s="198"/>
      <c r="H265" s="198">
        <f t="shared" si="102"/>
        <v>46101</v>
      </c>
      <c r="I265" s="3">
        <v>3850.0</v>
      </c>
      <c r="J265" s="7">
        <f t="shared" si="103"/>
        <v>0.01315789474</v>
      </c>
      <c r="K265" s="248">
        <v>3950.0</v>
      </c>
      <c r="L265" s="7">
        <f t="shared" si="104"/>
        <v>0.03947368421</v>
      </c>
      <c r="M265" s="3"/>
      <c r="N265" s="7" t="str">
        <f t="shared" si="105"/>
        <v/>
      </c>
      <c r="O265" s="3"/>
      <c r="P265" s="7" t="str">
        <f t="shared" si="106"/>
        <v/>
      </c>
      <c r="Q265" s="3"/>
      <c r="R265" s="7" t="str">
        <f t="shared" si="107"/>
        <v/>
      </c>
      <c r="S265" s="6" t="str">
        <f>IF(ISBLANK(B265), "", IFERROR(VLOOKUP(B265, category!A:C, 3, FALSE), ""))</f>
        <v>PCB/低軌衛星</v>
      </c>
      <c r="T265" s="6"/>
      <c r="U265" s="6"/>
      <c r="V265" s="6"/>
      <c r="W265" s="6"/>
      <c r="X265" s="6"/>
      <c r="Y265" s="6"/>
      <c r="Z265" s="6"/>
      <c r="AA265" s="6"/>
      <c r="AB265" s="6"/>
      <c r="AC265" s="6"/>
      <c r="AD265" s="6"/>
      <c r="AE265" s="6"/>
      <c r="AF265" s="6"/>
      <c r="AG265" s="6"/>
      <c r="AH265" s="6"/>
      <c r="AI265" s="6"/>
      <c r="AJ265" s="6"/>
      <c r="AK265" s="6"/>
      <c r="AL265" s="6"/>
      <c r="AM265" s="6"/>
      <c r="AN265" s="6"/>
      <c r="AO265" s="6"/>
      <c r="AP265" s="6"/>
      <c r="AQ265" s="6"/>
      <c r="AR265" s="6"/>
      <c r="AS265" s="6"/>
      <c r="AT265" s="6"/>
      <c r="AU265" s="6"/>
      <c r="AV265" s="6"/>
    </row>
    <row r="266" outlineLevel="1">
      <c r="A266" s="6" t="str">
        <f>IF(ISBLANK(B266), "", VLOOKUP(B266, Database!A:E, 2, FALSE))</f>
        <v>仲琦</v>
      </c>
      <c r="B266" s="182" t="s">
        <v>3006</v>
      </c>
      <c r="C266" s="6" t="str">
        <f>IFERROR(__xludf.DUMMYFUNCTION("IF(ISBLANK(B266), """", IF(ISBLANK($C$257), """", IMPORTXML('公式表'!$A$2&amp;B266&amp;'公式表'!$A$3, '公式表'!$A$13)))"),"")</f>
        <v/>
      </c>
      <c r="D266" s="3">
        <v>36.8</v>
      </c>
      <c r="E266" s="7"/>
      <c r="F266" s="7">
        <f t="shared" si="101"/>
        <v>-1</v>
      </c>
      <c r="G266" s="198"/>
      <c r="H266" s="198">
        <f t="shared" si="102"/>
        <v>46101</v>
      </c>
      <c r="I266" s="3">
        <v>34.65</v>
      </c>
      <c r="J266" s="7">
        <f t="shared" si="103"/>
        <v>-0.05842391304</v>
      </c>
      <c r="K266" s="194">
        <v>34.95</v>
      </c>
      <c r="L266" s="7">
        <f t="shared" si="104"/>
        <v>-0.05027173913</v>
      </c>
      <c r="M266" s="3"/>
      <c r="N266" s="7" t="str">
        <f t="shared" si="105"/>
        <v/>
      </c>
      <c r="O266" s="3"/>
      <c r="P266" s="7" t="str">
        <f t="shared" si="106"/>
        <v/>
      </c>
      <c r="Q266" s="3"/>
      <c r="R266" s="7" t="str">
        <f t="shared" si="107"/>
        <v/>
      </c>
      <c r="S266" s="6" t="str">
        <f>IF(ISBLANK(B266), "", IFERROR(VLOOKUP(B266, category!A:C, 3, FALSE), ""))</f>
        <v>低軌衛星</v>
      </c>
      <c r="T266" s="6"/>
      <c r="U266" s="6"/>
      <c r="V266" s="6"/>
      <c r="W266" s="6"/>
      <c r="X266" s="6"/>
      <c r="Y266" s="6"/>
      <c r="Z266" s="6"/>
      <c r="AA266" s="6"/>
      <c r="AB266" s="6"/>
      <c r="AC266" s="6"/>
      <c r="AD266" s="6"/>
      <c r="AE266" s="6"/>
      <c r="AF266" s="6"/>
      <c r="AG266" s="6"/>
      <c r="AH266" s="6"/>
      <c r="AI266" s="6"/>
      <c r="AJ266" s="6"/>
      <c r="AK266" s="6"/>
      <c r="AL266" s="6"/>
      <c r="AM266" s="6"/>
      <c r="AN266" s="6"/>
      <c r="AO266" s="6"/>
      <c r="AP266" s="6"/>
      <c r="AQ266" s="6"/>
      <c r="AR266" s="6"/>
      <c r="AS266" s="6"/>
      <c r="AT266" s="6"/>
      <c r="AU266" s="6"/>
      <c r="AV266" s="6"/>
    </row>
    <row r="267" outlineLevel="1">
      <c r="A267" s="6" t="str">
        <f>IF(ISBLANK(B267), "", VLOOKUP(B267, Database!A:E, 2, FALSE))</f>
        <v>兆赫</v>
      </c>
      <c r="B267" s="182" t="s">
        <v>2322</v>
      </c>
      <c r="C267" s="6" t="str">
        <f>IFERROR(__xludf.DUMMYFUNCTION("IF(ISBLANK(B267), """", IF(ISBLANK($C$257), """", IMPORTXML('公式表'!$A$2&amp;B267&amp;'公式表'!$A$3, '公式表'!$A$13)))"),"")</f>
        <v/>
      </c>
      <c r="D267" s="3">
        <v>77.7</v>
      </c>
      <c r="E267" s="7"/>
      <c r="F267" s="7">
        <f t="shared" si="101"/>
        <v>-1</v>
      </c>
      <c r="G267" s="3" t="s">
        <v>4679</v>
      </c>
      <c r="H267" s="198">
        <f t="shared" si="102"/>
        <v>46101</v>
      </c>
      <c r="I267" s="3">
        <v>71.0</v>
      </c>
      <c r="J267" s="7">
        <f t="shared" si="103"/>
        <v>-0.08622908623</v>
      </c>
      <c r="K267" s="194">
        <v>72.3</v>
      </c>
      <c r="L267" s="7">
        <f t="shared" si="104"/>
        <v>-0.0694980695</v>
      </c>
      <c r="M267" s="3"/>
      <c r="N267" s="7" t="str">
        <f t="shared" si="105"/>
        <v/>
      </c>
      <c r="O267" s="3"/>
      <c r="P267" s="7" t="str">
        <f t="shared" si="106"/>
        <v/>
      </c>
      <c r="Q267" s="3"/>
      <c r="R267" s="7" t="str">
        <f t="shared" si="107"/>
        <v/>
      </c>
      <c r="S267" s="6" t="str">
        <f>IF(ISBLANK(B267), "", IFERROR(VLOOKUP(B267, category!A:C, 3, FALSE), ""))</f>
        <v>低軌衛星</v>
      </c>
      <c r="T267" s="6"/>
      <c r="U267" s="6"/>
      <c r="V267" s="6"/>
      <c r="W267" s="6"/>
      <c r="X267" s="6"/>
      <c r="Y267" s="6"/>
      <c r="Z267" s="6"/>
      <c r="AA267" s="6"/>
      <c r="AB267" s="6"/>
      <c r="AC267" s="6"/>
      <c r="AD267" s="6"/>
      <c r="AE267" s="6"/>
      <c r="AF267" s="6"/>
      <c r="AG267" s="6"/>
      <c r="AH267" s="6"/>
      <c r="AI267" s="6"/>
      <c r="AJ267" s="6"/>
      <c r="AK267" s="6"/>
      <c r="AL267" s="6"/>
      <c r="AM267" s="6"/>
      <c r="AN267" s="6"/>
      <c r="AO267" s="6"/>
      <c r="AP267" s="6"/>
      <c r="AQ267" s="6"/>
      <c r="AR267" s="6"/>
      <c r="AS267" s="6"/>
      <c r="AT267" s="6"/>
      <c r="AU267" s="6"/>
      <c r="AV267" s="6"/>
    </row>
    <row r="268" outlineLevel="1">
      <c r="A268" s="6" t="str">
        <f>IF(ISBLANK(B268), "", VLOOKUP(B268, Database!A:E, 2, FALSE))</f>
        <v>奇鋐</v>
      </c>
      <c r="B268" s="182" t="s">
        <v>4459</v>
      </c>
      <c r="C268" s="6" t="str">
        <f>IFERROR(__xludf.DUMMYFUNCTION("IF(ISBLANK(B268), """", IF(ISBLANK($C$257), """", IMPORTXML('公式表'!$A$2&amp;B268&amp;'公式表'!$A$3, '公式表'!$A$13)))"),"")</f>
        <v/>
      </c>
      <c r="D268" s="3">
        <v>2400.0</v>
      </c>
      <c r="E268" s="7"/>
      <c r="F268" s="7">
        <f t="shared" si="101"/>
        <v>-1</v>
      </c>
      <c r="G268" s="198"/>
      <c r="H268" s="198">
        <f t="shared" si="102"/>
        <v>46101</v>
      </c>
      <c r="I268" s="3">
        <v>2490.0</v>
      </c>
      <c r="J268" s="7">
        <f t="shared" si="103"/>
        <v>0.0375</v>
      </c>
      <c r="K268" s="248">
        <v>2565.0</v>
      </c>
      <c r="L268" s="7">
        <f t="shared" si="104"/>
        <v>0.06875</v>
      </c>
      <c r="M268" s="3"/>
      <c r="N268" s="7" t="str">
        <f t="shared" si="105"/>
        <v/>
      </c>
      <c r="O268" s="3"/>
      <c r="P268" s="7" t="str">
        <f t="shared" si="106"/>
        <v/>
      </c>
      <c r="Q268" s="3"/>
      <c r="R268" s="7" t="str">
        <f t="shared" si="107"/>
        <v/>
      </c>
      <c r="S268" s="6" t="str">
        <f>IF(ISBLANK(B268), "", IFERROR(VLOOKUP(B268, category!A:C, 3, FALSE), ""))</f>
        <v>低軌衛星/散熱</v>
      </c>
      <c r="T268" s="6"/>
      <c r="U268" s="6"/>
      <c r="V268" s="6"/>
      <c r="W268" s="6"/>
      <c r="X268" s="6"/>
      <c r="Y268" s="6"/>
      <c r="Z268" s="6"/>
      <c r="AA268" s="6"/>
      <c r="AB268" s="6"/>
      <c r="AC268" s="6"/>
      <c r="AD268" s="6"/>
      <c r="AE268" s="6"/>
      <c r="AF268" s="6"/>
      <c r="AG268" s="6"/>
      <c r="AH268" s="6"/>
      <c r="AI268" s="6"/>
      <c r="AJ268" s="6"/>
      <c r="AK268" s="6"/>
      <c r="AL268" s="6"/>
      <c r="AM268" s="6"/>
      <c r="AN268" s="6"/>
      <c r="AO268" s="6"/>
      <c r="AP268" s="6"/>
      <c r="AQ268" s="6"/>
      <c r="AR268" s="6"/>
      <c r="AS268" s="6"/>
      <c r="AT268" s="6"/>
      <c r="AU268" s="6"/>
      <c r="AV268" s="6"/>
    </row>
    <row r="269" outlineLevel="1">
      <c r="A269" s="6" t="str">
        <f>IF(ISBLANK(B269), "", VLOOKUP(B269, Database!A:E, 2, FALSE))</f>
        <v>穩懋</v>
      </c>
      <c r="B269" s="182" t="s">
        <v>926</v>
      </c>
      <c r="C269" s="6" t="str">
        <f>IFERROR(__xludf.DUMMYFUNCTION("IF(ISBLANK(B269), """", IF(ISBLANK($C$257), """", IMPORTXML('公式表'!$A$2&amp;B269&amp;'公式表'!$A$3, '公式表'!$A$13)))"),"")</f>
        <v/>
      </c>
      <c r="D269" s="3">
        <v>539.0</v>
      </c>
      <c r="E269" s="7"/>
      <c r="F269" s="7">
        <f t="shared" si="101"/>
        <v>-1</v>
      </c>
      <c r="G269" s="3" t="s">
        <v>4679</v>
      </c>
      <c r="H269" s="198">
        <f t="shared" si="102"/>
        <v>46101</v>
      </c>
      <c r="I269" s="3">
        <v>592.0</v>
      </c>
      <c r="J269" s="7">
        <f t="shared" si="103"/>
        <v>0.09833024119</v>
      </c>
      <c r="K269" s="194">
        <v>617.0</v>
      </c>
      <c r="L269" s="7">
        <f t="shared" si="104"/>
        <v>0.1447124304</v>
      </c>
      <c r="M269" s="3"/>
      <c r="N269" s="7" t="str">
        <f t="shared" si="105"/>
        <v/>
      </c>
      <c r="O269" s="3"/>
      <c r="P269" s="7" t="str">
        <f t="shared" si="106"/>
        <v/>
      </c>
      <c r="Q269" s="3"/>
      <c r="R269" s="7" t="str">
        <f t="shared" si="107"/>
        <v/>
      </c>
      <c r="S269" s="6" t="str">
        <f>IF(ISBLANK(B269), "", IFERROR(VLOOKUP(B269, category!A:C, 3, FALSE), ""))</f>
        <v>低軌衛星</v>
      </c>
      <c r="T269" s="6"/>
      <c r="U269" s="6"/>
      <c r="V269" s="6"/>
      <c r="W269" s="6"/>
      <c r="X269" s="6"/>
      <c r="Y269" s="6"/>
      <c r="Z269" s="6"/>
      <c r="AA269" s="6"/>
      <c r="AB269" s="6"/>
      <c r="AC269" s="6"/>
      <c r="AD269" s="6"/>
      <c r="AE269" s="6"/>
      <c r="AF269" s="6"/>
      <c r="AG269" s="6"/>
      <c r="AH269" s="6"/>
      <c r="AI269" s="6"/>
      <c r="AJ269" s="6"/>
      <c r="AK269" s="6"/>
      <c r="AL269" s="6"/>
      <c r="AM269" s="6"/>
      <c r="AN269" s="6"/>
      <c r="AO269" s="6"/>
      <c r="AP269" s="6"/>
      <c r="AQ269" s="6"/>
      <c r="AR269" s="6"/>
      <c r="AS269" s="6"/>
      <c r="AT269" s="6"/>
      <c r="AU269" s="6"/>
      <c r="AV269" s="6"/>
    </row>
    <row r="270" outlineLevel="1">
      <c r="A270" s="6" t="str">
        <f>IF(ISBLANK(B270), "", VLOOKUP(B270, Database!A:E, 2, FALSE))</f>
        <v>耀登</v>
      </c>
      <c r="B270" s="182" t="s">
        <v>1547</v>
      </c>
      <c r="C270" s="6" t="str">
        <f>IFERROR(__xludf.DUMMYFUNCTION("IF(ISBLANK(B270), """", IF(ISBLANK($C$257), """", IMPORTXML('公式表'!$A$2&amp;B270&amp;'公式表'!$A$3, '公式表'!$A$13)))"),"")</f>
        <v/>
      </c>
      <c r="D270" s="3">
        <v>184.0</v>
      </c>
      <c r="E270" s="7"/>
      <c r="F270" s="7">
        <f t="shared" si="101"/>
        <v>-1</v>
      </c>
      <c r="G270" s="198"/>
      <c r="H270" s="198">
        <f t="shared" si="102"/>
        <v>46101</v>
      </c>
      <c r="I270" s="3">
        <v>180.0</v>
      </c>
      <c r="J270" s="7">
        <f t="shared" si="103"/>
        <v>-0.02173913043</v>
      </c>
      <c r="K270" s="194">
        <v>198.0</v>
      </c>
      <c r="L270" s="7">
        <f t="shared" si="104"/>
        <v>0.07608695652</v>
      </c>
      <c r="M270" s="3"/>
      <c r="N270" s="7" t="str">
        <f t="shared" si="105"/>
        <v/>
      </c>
      <c r="O270" s="3"/>
      <c r="P270" s="7" t="str">
        <f t="shared" si="106"/>
        <v/>
      </c>
      <c r="Q270" s="3"/>
      <c r="R270" s="7" t="str">
        <f t="shared" si="107"/>
        <v/>
      </c>
      <c r="S270" s="6" t="str">
        <f>IF(ISBLANK(B270), "", IFERROR(VLOOKUP(B270, category!A:C, 3, FALSE), ""))</f>
        <v>低軌衛星</v>
      </c>
      <c r="T270" s="6"/>
      <c r="U270" s="6"/>
      <c r="V270" s="6"/>
      <c r="W270" s="6"/>
      <c r="X270" s="6"/>
      <c r="Y270" s="6"/>
      <c r="Z270" s="6"/>
      <c r="AA270" s="6"/>
      <c r="AB270" s="6"/>
      <c r="AC270" s="6"/>
      <c r="AD270" s="6"/>
      <c r="AE270" s="6"/>
      <c r="AF270" s="6"/>
      <c r="AG270" s="6"/>
      <c r="AH270" s="6"/>
      <c r="AI270" s="6"/>
      <c r="AJ270" s="6"/>
      <c r="AK270" s="6"/>
      <c r="AL270" s="6"/>
      <c r="AM270" s="6"/>
      <c r="AN270" s="6"/>
      <c r="AO270" s="6"/>
      <c r="AP270" s="6"/>
      <c r="AQ270" s="6"/>
      <c r="AR270" s="6"/>
      <c r="AS270" s="6"/>
      <c r="AT270" s="6"/>
      <c r="AU270" s="6"/>
      <c r="AV270" s="6"/>
    </row>
    <row r="271" outlineLevel="1">
      <c r="A271" s="6" t="str">
        <f>IF(ISBLANK(B271), "", VLOOKUP(B271, Database!A:E, 2, FALSE))</f>
        <v>昇貿</v>
      </c>
      <c r="B271" s="182" t="s">
        <v>4339</v>
      </c>
      <c r="C271" s="6" t="str">
        <f>IFERROR(__xludf.DUMMYFUNCTION("IF(ISBLANK(B271), """", IF(ISBLANK($C$257), """", IMPORTXML('公式表'!$A$2&amp;B271&amp;'公式表'!$A$3, '公式表'!$A$13)))"),"")</f>
        <v/>
      </c>
      <c r="D271" s="3">
        <v>120.5</v>
      </c>
      <c r="E271" s="7"/>
      <c r="F271" s="7">
        <f t="shared" si="101"/>
        <v>-1</v>
      </c>
      <c r="G271" s="198"/>
      <c r="H271" s="198">
        <f t="shared" si="102"/>
        <v>46101</v>
      </c>
      <c r="I271" s="3">
        <v>118.5</v>
      </c>
      <c r="J271" s="7">
        <f t="shared" si="103"/>
        <v>-0.01659751037</v>
      </c>
      <c r="K271" s="194">
        <v>117.5</v>
      </c>
      <c r="L271" s="7">
        <f t="shared" si="104"/>
        <v>-0.02489626556</v>
      </c>
      <c r="M271" s="3"/>
      <c r="N271" s="7" t="str">
        <f t="shared" si="105"/>
        <v/>
      </c>
      <c r="O271" s="3"/>
      <c r="P271" s="7" t="str">
        <f t="shared" si="106"/>
        <v/>
      </c>
      <c r="Q271" s="3"/>
      <c r="R271" s="7" t="str">
        <f t="shared" si="107"/>
        <v/>
      </c>
      <c r="S271" s="6" t="str">
        <f>IF(ISBLANK(B271), "", IFERROR(VLOOKUP(B271, category!A:C, 3, FALSE), ""))</f>
        <v>特化/低軌衛星</v>
      </c>
      <c r="T271" s="6"/>
      <c r="U271" s="6"/>
      <c r="V271" s="6"/>
      <c r="W271" s="6"/>
      <c r="X271" s="6"/>
      <c r="Y271" s="6"/>
      <c r="Z271" s="6"/>
      <c r="AA271" s="6"/>
      <c r="AB271" s="6"/>
      <c r="AC271" s="6"/>
      <c r="AD271" s="6"/>
      <c r="AE271" s="6"/>
      <c r="AF271" s="6"/>
      <c r="AG271" s="6"/>
      <c r="AH271" s="6"/>
      <c r="AI271" s="6"/>
      <c r="AJ271" s="6"/>
      <c r="AK271" s="6"/>
      <c r="AL271" s="6"/>
      <c r="AM271" s="6"/>
      <c r="AN271" s="6"/>
      <c r="AO271" s="6"/>
      <c r="AP271" s="6"/>
      <c r="AQ271" s="6"/>
      <c r="AR271" s="6"/>
      <c r="AS271" s="6"/>
      <c r="AT271" s="6"/>
      <c r="AU271" s="6"/>
      <c r="AV271" s="6"/>
    </row>
    <row r="272" outlineLevel="1">
      <c r="A272" s="6" t="str">
        <f>IF(ISBLANK(B272), "", VLOOKUP(B272, Database!A:E, 2, FALSE))</f>
        <v>群創</v>
      </c>
      <c r="B272" s="182" t="s">
        <v>1624</v>
      </c>
      <c r="C272" s="6" t="str">
        <f>IFERROR(__xludf.DUMMYFUNCTION("IF(ISBLANK(B272), """", IF(ISBLANK($C$257), """", IMPORTXML('公式表'!$A$2&amp;B272&amp;'公式表'!$A$3, '公式表'!$A$13)))"),"")</f>
        <v/>
      </c>
      <c r="D272" s="3">
        <v>25.9</v>
      </c>
      <c r="E272" s="7"/>
      <c r="F272" s="7">
        <f t="shared" si="101"/>
        <v>-1</v>
      </c>
      <c r="G272" s="198"/>
      <c r="H272" s="198">
        <f t="shared" si="102"/>
        <v>46101</v>
      </c>
      <c r="I272" s="3">
        <v>26.15</v>
      </c>
      <c r="J272" s="7">
        <f t="shared" si="103"/>
        <v>0.009652509653</v>
      </c>
      <c r="K272" s="194">
        <v>26.0</v>
      </c>
      <c r="L272" s="7">
        <f t="shared" si="104"/>
        <v>0.003861003861</v>
      </c>
      <c r="M272" s="3"/>
      <c r="N272" s="7" t="str">
        <f t="shared" si="105"/>
        <v/>
      </c>
      <c r="O272" s="3"/>
      <c r="P272" s="7" t="str">
        <f t="shared" si="106"/>
        <v/>
      </c>
      <c r="Q272" s="3"/>
      <c r="R272" s="7" t="str">
        <f t="shared" si="107"/>
        <v/>
      </c>
      <c r="S272" s="6" t="str">
        <f>IF(ISBLANK(B272), "", IFERROR(VLOOKUP(B272, category!A:C, 3, FALSE), ""))</f>
        <v>低軌衛星</v>
      </c>
      <c r="T272" s="6"/>
      <c r="U272" s="6"/>
      <c r="V272" s="6"/>
      <c r="W272" s="6"/>
      <c r="X272" s="6"/>
      <c r="Y272" s="6"/>
      <c r="Z272" s="6"/>
      <c r="AA272" s="6"/>
      <c r="AB272" s="6"/>
      <c r="AC272" s="6"/>
      <c r="AD272" s="6"/>
      <c r="AE272" s="6"/>
      <c r="AF272" s="6"/>
      <c r="AG272" s="6"/>
      <c r="AH272" s="6"/>
      <c r="AI272" s="6"/>
      <c r="AJ272" s="6"/>
      <c r="AK272" s="6"/>
      <c r="AL272" s="6"/>
      <c r="AM272" s="6"/>
      <c r="AN272" s="6"/>
      <c r="AO272" s="6"/>
      <c r="AP272" s="6"/>
      <c r="AQ272" s="6"/>
      <c r="AR272" s="6"/>
      <c r="AS272" s="6"/>
      <c r="AT272" s="6"/>
      <c r="AU272" s="6"/>
      <c r="AV272" s="6"/>
    </row>
    <row r="273" outlineLevel="1">
      <c r="A273" s="6" t="str">
        <f>IF(ISBLANK(B273), "", VLOOKUP(B273, Database!A:E, 2, FALSE))</f>
        <v>昇達科</v>
      </c>
      <c r="B273" s="182" t="s">
        <v>2478</v>
      </c>
      <c r="C273" s="6" t="str">
        <f>IFERROR(__xludf.DUMMYFUNCTION("IF(ISBLANK(B273), """", IF(ISBLANK($C$257), """", IMPORTXML('公式表'!$A$2&amp;B273&amp;'公式表'!$A$3, '公式表'!$A$13)))"),"")</f>
        <v/>
      </c>
      <c r="D273" s="3">
        <v>1670.0</v>
      </c>
      <c r="E273" s="7"/>
      <c r="F273" s="7">
        <f t="shared" si="101"/>
        <v>-1</v>
      </c>
      <c r="G273" s="198"/>
      <c r="H273" s="198">
        <f t="shared" si="102"/>
        <v>46101</v>
      </c>
      <c r="I273" s="3">
        <v>1695.0</v>
      </c>
      <c r="J273" s="7">
        <f t="shared" si="103"/>
        <v>0.01497005988</v>
      </c>
      <c r="K273" s="248">
        <v>1775.0</v>
      </c>
      <c r="L273" s="7">
        <f t="shared" si="104"/>
        <v>0.0628742515</v>
      </c>
      <c r="M273" s="3"/>
      <c r="N273" s="7" t="str">
        <f t="shared" si="105"/>
        <v/>
      </c>
      <c r="O273" s="3"/>
      <c r="P273" s="7" t="str">
        <f t="shared" si="106"/>
        <v/>
      </c>
      <c r="Q273" s="3"/>
      <c r="R273" s="7" t="str">
        <f t="shared" si="107"/>
        <v/>
      </c>
      <c r="S273" s="6" t="str">
        <f>IF(ISBLANK(B273), "", IFERROR(VLOOKUP(B273, category!A:C, 3, FALSE), ""))</f>
        <v>低軌衛星</v>
      </c>
      <c r="T273" s="6"/>
      <c r="U273" s="6"/>
      <c r="V273" s="6"/>
      <c r="W273" s="6"/>
      <c r="X273" s="6"/>
      <c r="Y273" s="6"/>
      <c r="Z273" s="6"/>
      <c r="AA273" s="6"/>
      <c r="AB273" s="6"/>
      <c r="AC273" s="6"/>
      <c r="AD273" s="6"/>
      <c r="AE273" s="6"/>
      <c r="AF273" s="6"/>
      <c r="AG273" s="6"/>
      <c r="AH273" s="6"/>
      <c r="AI273" s="6"/>
      <c r="AJ273" s="6"/>
      <c r="AK273" s="6"/>
      <c r="AL273" s="6"/>
      <c r="AM273" s="6"/>
      <c r="AN273" s="6"/>
      <c r="AO273" s="6"/>
      <c r="AP273" s="6"/>
      <c r="AQ273" s="6"/>
      <c r="AR273" s="6"/>
      <c r="AS273" s="6"/>
      <c r="AT273" s="6"/>
      <c r="AU273" s="6"/>
      <c r="AV273" s="6"/>
    </row>
    <row r="274" outlineLevel="1">
      <c r="A274" s="6" t="str">
        <f>IF(ISBLANK(B274), "", VLOOKUP(B274, Database!A:E, 2, FALSE))</f>
        <v>事欣科</v>
      </c>
      <c r="B274" s="182" t="s">
        <v>1304</v>
      </c>
      <c r="C274" s="6" t="str">
        <f>IFERROR(__xludf.DUMMYFUNCTION("IF(ISBLANK(B274), """", IF(ISBLANK($C$257), """", IMPORTXML('公式表'!$A$2&amp;B274&amp;'公式表'!$A$3, '公式表'!$A$13)))"),"")</f>
        <v/>
      </c>
      <c r="D274" s="3">
        <v>67.8</v>
      </c>
      <c r="E274" s="7"/>
      <c r="F274" s="7">
        <f t="shared" si="101"/>
        <v>-1</v>
      </c>
      <c r="G274" s="198"/>
      <c r="H274" s="198">
        <f t="shared" si="102"/>
        <v>46101</v>
      </c>
      <c r="I274" s="3">
        <v>68.5</v>
      </c>
      <c r="J274" s="7">
        <f t="shared" si="103"/>
        <v>0.01032448378</v>
      </c>
      <c r="K274" s="194">
        <v>67.2</v>
      </c>
      <c r="L274" s="7">
        <f t="shared" si="104"/>
        <v>-0.008849557522</v>
      </c>
      <c r="M274" s="3"/>
      <c r="N274" s="7" t="str">
        <f t="shared" si="105"/>
        <v/>
      </c>
      <c r="O274" s="3"/>
      <c r="P274" s="7" t="str">
        <f t="shared" si="106"/>
        <v/>
      </c>
      <c r="Q274" s="3"/>
      <c r="R274" s="7" t="str">
        <f t="shared" si="107"/>
        <v/>
      </c>
      <c r="S274" s="6" t="str">
        <f>IF(ISBLANK(B274), "", IFERROR(VLOOKUP(B274, category!A:C, 3, FALSE), ""))</f>
        <v>航太/低軌衛星</v>
      </c>
      <c r="T274" s="6"/>
      <c r="U274" s="6"/>
      <c r="V274" s="6"/>
      <c r="W274" s="6"/>
      <c r="X274" s="6"/>
      <c r="Y274" s="6"/>
      <c r="Z274" s="6"/>
      <c r="AA274" s="6"/>
      <c r="AB274" s="6"/>
      <c r="AC274" s="6"/>
      <c r="AD274" s="6"/>
      <c r="AE274" s="6"/>
      <c r="AF274" s="6"/>
      <c r="AG274" s="6"/>
      <c r="AH274" s="6"/>
      <c r="AI274" s="6"/>
      <c r="AJ274" s="6"/>
      <c r="AK274" s="6"/>
      <c r="AL274" s="6"/>
      <c r="AM274" s="6"/>
      <c r="AN274" s="6"/>
      <c r="AO274" s="6"/>
      <c r="AP274" s="6"/>
      <c r="AQ274" s="6"/>
      <c r="AR274" s="6"/>
      <c r="AS274" s="6"/>
      <c r="AT274" s="6"/>
      <c r="AU274" s="6"/>
      <c r="AV274" s="6"/>
    </row>
    <row r="275" outlineLevel="1">
      <c r="A275" s="6" t="str">
        <f>IF(ISBLANK(B275), "", VLOOKUP(B275, Database!A:E, 2, FALSE))</f>
        <v>百一</v>
      </c>
      <c r="B275" s="182" t="s">
        <v>3323</v>
      </c>
      <c r="C275" s="6" t="str">
        <f>IFERROR(__xludf.DUMMYFUNCTION("IF(ISBLANK(B275), """", IF(ISBLANK($C$257), """", IMPORTXML('公式表'!$A$2&amp;B275&amp;'公式表'!$A$3, '公式表'!$A$13)))"),"")</f>
        <v/>
      </c>
      <c r="D275" s="3">
        <v>17.4</v>
      </c>
      <c r="E275" s="7"/>
      <c r="F275" s="7">
        <f t="shared" si="101"/>
        <v>-1</v>
      </c>
      <c r="G275" s="198"/>
      <c r="H275" s="198">
        <f t="shared" si="102"/>
        <v>46101</v>
      </c>
      <c r="I275" s="3">
        <v>16.15</v>
      </c>
      <c r="J275" s="7">
        <f t="shared" si="103"/>
        <v>-0.07183908046</v>
      </c>
      <c r="K275" s="194">
        <v>16.2</v>
      </c>
      <c r="L275" s="7">
        <f t="shared" si="104"/>
        <v>-0.06896551724</v>
      </c>
      <c r="M275" s="3"/>
      <c r="N275" s="7" t="str">
        <f t="shared" si="105"/>
        <v/>
      </c>
      <c r="O275" s="3"/>
      <c r="P275" s="7" t="str">
        <f t="shared" si="106"/>
        <v/>
      </c>
      <c r="Q275" s="3"/>
      <c r="R275" s="7" t="str">
        <f t="shared" si="107"/>
        <v/>
      </c>
      <c r="S275" s="6" t="str">
        <f>IF(ISBLANK(B275), "", IFERROR(VLOOKUP(B275, category!A:C, 3, FALSE), ""))</f>
        <v>低軌衛星</v>
      </c>
      <c r="T275" s="6"/>
      <c r="U275" s="6"/>
      <c r="V275" s="6"/>
      <c r="W275" s="6"/>
      <c r="X275" s="6"/>
      <c r="Y275" s="6"/>
      <c r="Z275" s="6"/>
      <c r="AA275" s="6"/>
      <c r="AB275" s="6"/>
      <c r="AC275" s="6"/>
      <c r="AD275" s="6"/>
      <c r="AE275" s="6"/>
      <c r="AF275" s="6"/>
      <c r="AG275" s="6"/>
      <c r="AH275" s="6"/>
      <c r="AI275" s="6"/>
      <c r="AJ275" s="6"/>
      <c r="AK275" s="6"/>
      <c r="AL275" s="6"/>
      <c r="AM275" s="6"/>
      <c r="AN275" s="6"/>
      <c r="AO275" s="6"/>
      <c r="AP275" s="6"/>
      <c r="AQ275" s="6"/>
      <c r="AR275" s="6"/>
      <c r="AS275" s="6"/>
      <c r="AT275" s="6"/>
      <c r="AU275" s="6"/>
      <c r="AV275" s="6"/>
    </row>
    <row r="276" outlineLevel="1">
      <c r="A276" s="6" t="str">
        <f>IF(ISBLANK(B276), "", VLOOKUP(B276, Database!A:E, 2, FALSE))</f>
        <v>同欣電</v>
      </c>
      <c r="B276" s="182" t="s">
        <v>3685</v>
      </c>
      <c r="C276" s="6" t="str">
        <f>IFERROR(__xludf.DUMMYFUNCTION("IF(ISBLANK(B276), """", IF(ISBLANK($C$257), """", IMPORTXML('公式表'!$A$2&amp;B276&amp;'公式表'!$A$3, '公式表'!$A$13)))"),"")</f>
        <v/>
      </c>
      <c r="D276" s="3">
        <v>185.5</v>
      </c>
      <c r="E276" s="7"/>
      <c r="F276" s="7">
        <f t="shared" si="101"/>
        <v>-1</v>
      </c>
      <c r="G276" s="198"/>
      <c r="H276" s="198">
        <f t="shared" si="102"/>
        <v>46101</v>
      </c>
      <c r="I276" s="3">
        <v>185.5</v>
      </c>
      <c r="J276" s="7">
        <f t="shared" si="103"/>
        <v>0</v>
      </c>
      <c r="K276" s="194">
        <v>187.5</v>
      </c>
      <c r="L276" s="7">
        <f t="shared" si="104"/>
        <v>0.01078167116</v>
      </c>
      <c r="M276" s="3"/>
      <c r="N276" s="7" t="str">
        <f t="shared" si="105"/>
        <v/>
      </c>
      <c r="O276" s="3"/>
      <c r="P276" s="7" t="str">
        <f t="shared" si="106"/>
        <v/>
      </c>
      <c r="Q276" s="3"/>
      <c r="R276" s="7" t="str">
        <f t="shared" si="107"/>
        <v/>
      </c>
      <c r="S276" s="6" t="str">
        <f>IF(ISBLANK(B276), "", IFERROR(VLOOKUP(B276, category!A:C, 3, FALSE), ""))</f>
        <v>封測/低軌衛星</v>
      </c>
      <c r="T276" s="6"/>
      <c r="U276" s="6"/>
      <c r="V276" s="6"/>
      <c r="W276" s="6"/>
      <c r="X276" s="6"/>
      <c r="Y276" s="6"/>
      <c r="Z276" s="6"/>
      <c r="AA276" s="6"/>
      <c r="AB276" s="6"/>
      <c r="AC276" s="6"/>
      <c r="AD276" s="6"/>
      <c r="AE276" s="6"/>
      <c r="AF276" s="6"/>
      <c r="AG276" s="6"/>
      <c r="AH276" s="6"/>
      <c r="AI276" s="6"/>
      <c r="AJ276" s="6"/>
      <c r="AK276" s="6"/>
      <c r="AL276" s="6"/>
      <c r="AM276" s="6"/>
      <c r="AN276" s="6"/>
      <c r="AO276" s="6"/>
      <c r="AP276" s="6"/>
      <c r="AQ276" s="6"/>
      <c r="AR276" s="6"/>
      <c r="AS276" s="6"/>
      <c r="AT276" s="6"/>
      <c r="AU276" s="6"/>
      <c r="AV276" s="6"/>
    </row>
    <row r="277" outlineLevel="1">
      <c r="A277" s="6" t="str">
        <f>IF(ISBLANK(B277), "", VLOOKUP(B277, Database!A:E, 2, FALSE))</f>
        <v>台燿</v>
      </c>
      <c r="B277" s="182" t="s">
        <v>3699</v>
      </c>
      <c r="C277" s="6" t="str">
        <f>IFERROR(__xludf.DUMMYFUNCTION("IF(ISBLANK(B277), """", IF(ISBLANK($C$257), """", IMPORTXML('公式表'!$A$2&amp;B277&amp;'公式表'!$A$3, '公式表'!$A$13)))"),"")</f>
        <v/>
      </c>
      <c r="D277" s="3">
        <v>946.0</v>
      </c>
      <c r="E277" s="7"/>
      <c r="F277" s="7">
        <f t="shared" si="101"/>
        <v>-1</v>
      </c>
      <c r="G277" s="198"/>
      <c r="H277" s="198">
        <f t="shared" si="102"/>
        <v>46101</v>
      </c>
      <c r="I277" s="3">
        <v>950.0</v>
      </c>
      <c r="J277" s="7">
        <f t="shared" si="103"/>
        <v>0.00422832981</v>
      </c>
      <c r="K277" s="194">
        <v>963.0</v>
      </c>
      <c r="L277" s="7">
        <f t="shared" si="104"/>
        <v>0.01797040169</v>
      </c>
      <c r="M277" s="3"/>
      <c r="N277" s="7" t="str">
        <f t="shared" si="105"/>
        <v/>
      </c>
      <c r="O277" s="3"/>
      <c r="P277" s="7" t="str">
        <f t="shared" si="106"/>
        <v/>
      </c>
      <c r="Q277" s="3"/>
      <c r="R277" s="7" t="str">
        <f t="shared" si="107"/>
        <v/>
      </c>
      <c r="S277" s="6" t="str">
        <f>IF(ISBLANK(B277), "", IFERROR(VLOOKUP(B277, category!A:C, 3, FALSE), ""))</f>
        <v>低軌衛星</v>
      </c>
      <c r="T277" s="6"/>
      <c r="U277" s="6"/>
      <c r="V277" s="6"/>
      <c r="W277" s="6"/>
      <c r="X277" s="6"/>
      <c r="Y277" s="6"/>
      <c r="Z277" s="6"/>
      <c r="AA277" s="6"/>
      <c r="AB277" s="6"/>
      <c r="AC277" s="6"/>
      <c r="AD277" s="6"/>
      <c r="AE277" s="6"/>
      <c r="AF277" s="6"/>
      <c r="AG277" s="6"/>
      <c r="AH277" s="6"/>
      <c r="AI277" s="6"/>
      <c r="AJ277" s="6"/>
      <c r="AK277" s="6"/>
      <c r="AL277" s="6"/>
      <c r="AM277" s="6"/>
      <c r="AN277" s="6"/>
      <c r="AO277" s="6"/>
      <c r="AP277" s="6"/>
      <c r="AQ277" s="6"/>
      <c r="AR277" s="6"/>
      <c r="AS277" s="6"/>
      <c r="AT277" s="6"/>
      <c r="AU277" s="6"/>
      <c r="AV277" s="6"/>
    </row>
    <row r="278" outlineLevel="1">
      <c r="A278" s="6" t="str">
        <f>IF(ISBLANK(B278), "", VLOOKUP(B278, Database!A:E, 2, FALSE))</f>
        <v>康舒</v>
      </c>
      <c r="B278" s="182" t="s">
        <v>1391</v>
      </c>
      <c r="C278" s="6" t="str">
        <f>IFERROR(__xludf.DUMMYFUNCTION("IF(ISBLANK(B278), """", IF(ISBLANK($C$257), """", IMPORTXML('公式表'!$A$2&amp;B278&amp;'公式表'!$A$3, '公式表'!$A$13)))"),"")</f>
        <v/>
      </c>
      <c r="D278" s="3">
        <v>50.9</v>
      </c>
      <c r="E278" s="7"/>
      <c r="F278" s="7">
        <f t="shared" si="101"/>
        <v>-1</v>
      </c>
      <c r="G278" s="198"/>
      <c r="H278" s="198">
        <f t="shared" si="102"/>
        <v>46101</v>
      </c>
      <c r="I278" s="3">
        <v>49.75</v>
      </c>
      <c r="J278" s="7">
        <f t="shared" si="103"/>
        <v>-0.02259332024</v>
      </c>
      <c r="K278" s="194">
        <v>50.3</v>
      </c>
      <c r="L278" s="7">
        <f t="shared" si="104"/>
        <v>-0.01178781925</v>
      </c>
      <c r="M278" s="3"/>
      <c r="N278" s="7" t="str">
        <f t="shared" si="105"/>
        <v/>
      </c>
      <c r="O278" s="3"/>
      <c r="P278" s="7" t="str">
        <f t="shared" si="106"/>
        <v/>
      </c>
      <c r="Q278" s="3"/>
      <c r="R278" s="7" t="str">
        <f t="shared" si="107"/>
        <v/>
      </c>
      <c r="S278" s="6" t="str">
        <f>IF(ISBLANK(B278), "", IFERROR(VLOOKUP(B278, category!A:C, 3, FALSE), ""))</f>
        <v>低軌衛星</v>
      </c>
      <c r="T278" s="6"/>
      <c r="U278" s="6"/>
      <c r="V278" s="6"/>
      <c r="W278" s="6"/>
      <c r="X278" s="6"/>
      <c r="Y278" s="6"/>
      <c r="Z278" s="6"/>
      <c r="AA278" s="6"/>
      <c r="AB278" s="6"/>
      <c r="AC278" s="6"/>
      <c r="AD278" s="6"/>
      <c r="AE278" s="6"/>
      <c r="AF278" s="6"/>
      <c r="AG278" s="6"/>
      <c r="AH278" s="6"/>
      <c r="AI278" s="6"/>
      <c r="AJ278" s="6"/>
      <c r="AK278" s="6"/>
      <c r="AL278" s="6"/>
      <c r="AM278" s="6"/>
      <c r="AN278" s="6"/>
      <c r="AO278" s="6"/>
      <c r="AP278" s="6"/>
      <c r="AQ278" s="6"/>
      <c r="AR278" s="6"/>
      <c r="AS278" s="6"/>
      <c r="AT278" s="6"/>
      <c r="AU278" s="6"/>
      <c r="AV278" s="6"/>
    </row>
    <row r="279" outlineLevel="1">
      <c r="A279" s="6" t="str">
        <f>IF(ISBLANK(B279), "", VLOOKUP(B279, Database!A:E, 2, FALSE))</f>
        <v>啟碁</v>
      </c>
      <c r="B279" s="182" t="s">
        <v>2577</v>
      </c>
      <c r="C279" s="6" t="str">
        <f>IFERROR(__xludf.DUMMYFUNCTION("IF(ISBLANK(B279), """", IF(ISBLANK($C$257), """", IMPORTXML('公式表'!$A$2&amp;B279&amp;'公式表'!$A$3, '公式表'!$A$13)))"),"")</f>
        <v/>
      </c>
      <c r="D279" s="3">
        <v>264.5</v>
      </c>
      <c r="E279" s="7"/>
      <c r="F279" s="7">
        <f t="shared" si="101"/>
        <v>-1</v>
      </c>
      <c r="G279" s="198"/>
      <c r="H279" s="198">
        <f t="shared" si="102"/>
        <v>46101</v>
      </c>
      <c r="I279" s="3">
        <v>251.5</v>
      </c>
      <c r="J279" s="7">
        <f t="shared" si="103"/>
        <v>-0.04914933837</v>
      </c>
      <c r="K279" s="194">
        <v>249.5</v>
      </c>
      <c r="L279" s="7">
        <f t="shared" si="104"/>
        <v>-0.05671077505</v>
      </c>
      <c r="M279" s="3"/>
      <c r="N279" s="7" t="str">
        <f t="shared" si="105"/>
        <v/>
      </c>
      <c r="O279" s="3"/>
      <c r="P279" s="7" t="str">
        <f t="shared" si="106"/>
        <v/>
      </c>
      <c r="Q279" s="3"/>
      <c r="R279" s="7" t="str">
        <f t="shared" si="107"/>
        <v/>
      </c>
      <c r="S279" s="6" t="str">
        <f>IF(ISBLANK(B279), "", IFERROR(VLOOKUP(B279, category!A:C, 3, FALSE), ""))</f>
        <v>低軌衛星</v>
      </c>
      <c r="T279" s="6"/>
      <c r="U279" s="6"/>
      <c r="V279" s="6"/>
      <c r="W279" s="6"/>
      <c r="X279" s="6"/>
      <c r="Y279" s="6"/>
      <c r="Z279" s="6"/>
      <c r="AA279" s="6"/>
      <c r="AB279" s="6"/>
      <c r="AC279" s="6"/>
      <c r="AD279" s="6"/>
      <c r="AE279" s="6"/>
      <c r="AF279" s="6"/>
      <c r="AG279" s="6"/>
      <c r="AH279" s="6"/>
      <c r="AI279" s="6"/>
      <c r="AJ279" s="6"/>
      <c r="AK279" s="6"/>
      <c r="AL279" s="6"/>
      <c r="AM279" s="6"/>
      <c r="AN279" s="6"/>
      <c r="AO279" s="6"/>
      <c r="AP279" s="6"/>
      <c r="AQ279" s="6"/>
      <c r="AR279" s="6"/>
      <c r="AS279" s="6"/>
      <c r="AT279" s="6"/>
      <c r="AU279" s="6"/>
      <c r="AV279" s="6"/>
    </row>
    <row r="280" outlineLevel="1">
      <c r="A280" s="6" t="str">
        <f>IF(ISBLANK(B280), "", VLOOKUP(B280, Database!A:E, 2, FALSE))</f>
        <v>群電</v>
      </c>
      <c r="B280" s="182" t="s">
        <v>3647</v>
      </c>
      <c r="C280" s="6" t="str">
        <f>IFERROR(__xludf.DUMMYFUNCTION("IF(ISBLANK(B280), """", IF(ISBLANK($C$257), """", IMPORTXML('公式表'!$A$2&amp;B280&amp;'公式表'!$A$3, '公式表'!$A$13)))"),"")</f>
        <v/>
      </c>
      <c r="D280" s="3">
        <v>78.6</v>
      </c>
      <c r="E280" s="7"/>
      <c r="F280" s="7">
        <f t="shared" si="101"/>
        <v>-1</v>
      </c>
      <c r="G280" s="198"/>
      <c r="H280" s="198">
        <f t="shared" si="102"/>
        <v>46101</v>
      </c>
      <c r="I280" s="3">
        <v>77.8</v>
      </c>
      <c r="J280" s="7">
        <f t="shared" si="103"/>
        <v>-0.01017811705</v>
      </c>
      <c r="K280" s="194">
        <v>78.7</v>
      </c>
      <c r="L280" s="7">
        <f t="shared" si="104"/>
        <v>0.001272264631</v>
      </c>
      <c r="M280" s="3"/>
      <c r="N280" s="7" t="str">
        <f t="shared" si="105"/>
        <v/>
      </c>
      <c r="O280" s="3"/>
      <c r="P280" s="7" t="str">
        <f t="shared" si="106"/>
        <v/>
      </c>
      <c r="Q280" s="3"/>
      <c r="R280" s="7" t="str">
        <f t="shared" si="107"/>
        <v/>
      </c>
      <c r="S280" s="6" t="str">
        <f>IF(ISBLANK(B280), "", IFERROR(VLOOKUP(B280, category!A:C, 3, FALSE), ""))</f>
        <v>低軌衛星</v>
      </c>
      <c r="T280" s="6"/>
      <c r="U280" s="6"/>
      <c r="V280" s="6"/>
      <c r="W280" s="6"/>
      <c r="X280" s="6"/>
      <c r="Y280" s="6"/>
      <c r="Z280" s="6"/>
      <c r="AA280" s="6"/>
      <c r="AB280" s="6"/>
      <c r="AC280" s="6"/>
      <c r="AD280" s="6"/>
      <c r="AE280" s="6"/>
      <c r="AF280" s="6"/>
      <c r="AG280" s="6"/>
      <c r="AH280" s="6"/>
      <c r="AI280" s="6"/>
      <c r="AJ280" s="6"/>
      <c r="AK280" s="6"/>
      <c r="AL280" s="6"/>
      <c r="AM280" s="6"/>
      <c r="AN280" s="6"/>
      <c r="AO280" s="6"/>
      <c r="AP280" s="6"/>
      <c r="AQ280" s="6"/>
      <c r="AR280" s="6"/>
      <c r="AS280" s="6"/>
      <c r="AT280" s="6"/>
      <c r="AU280" s="6"/>
      <c r="AV280" s="6"/>
    </row>
    <row r="281" outlineLevel="1">
      <c r="A281" s="230" t="str">
        <f>IF(ISBLANK(B281), "", VLOOKUP(B281, Database!A:E, 2, FALSE))</f>
        <v>元晶</v>
      </c>
      <c r="B281" s="219" t="s">
        <v>1635</v>
      </c>
      <c r="C281" s="230" t="str">
        <f>IFERROR(__xludf.DUMMYFUNCTION("IF(ISBLANK(B281), """", IF(ISBLANK($C$257), """", IMPORTXML('公式表'!$A$2&amp;B281&amp;'公式表'!$A$3, '公式表'!$A$13)))"),"")</f>
        <v/>
      </c>
      <c r="D281" s="235">
        <v>39.0</v>
      </c>
      <c r="E281" s="232"/>
      <c r="F281" s="232">
        <f t="shared" si="101"/>
        <v>-1</v>
      </c>
      <c r="G281" s="238"/>
      <c r="H281" s="238">
        <f t="shared" si="102"/>
        <v>46101</v>
      </c>
      <c r="I281" s="235">
        <v>39.1</v>
      </c>
      <c r="J281" s="232">
        <f t="shared" si="103"/>
        <v>0.002564102564</v>
      </c>
      <c r="K281" s="231">
        <v>39.2</v>
      </c>
      <c r="L281" s="232">
        <f t="shared" si="104"/>
        <v>0.005128205128</v>
      </c>
      <c r="M281" s="235"/>
      <c r="N281" s="232" t="str">
        <f t="shared" si="105"/>
        <v/>
      </c>
      <c r="O281" s="235"/>
      <c r="P281" s="232" t="str">
        <f t="shared" si="106"/>
        <v/>
      </c>
      <c r="Q281" s="235"/>
      <c r="R281" s="232" t="str">
        <f t="shared" si="107"/>
        <v/>
      </c>
      <c r="S281" s="230" t="str">
        <f>IF(ISBLANK(B281), "", IFERROR(VLOOKUP(B281, category!A:C, 3, FALSE), ""))</f>
        <v>低軌衛星</v>
      </c>
      <c r="T281" s="230"/>
      <c r="U281" s="230"/>
      <c r="V281" s="230"/>
      <c r="W281" s="230"/>
      <c r="X281" s="230"/>
      <c r="Y281" s="230"/>
      <c r="Z281" s="230"/>
      <c r="AA281" s="230"/>
      <c r="AB281" s="230"/>
      <c r="AC281" s="230"/>
      <c r="AD281" s="230"/>
      <c r="AE281" s="230"/>
      <c r="AF281" s="230"/>
      <c r="AG281" s="230"/>
      <c r="AH281" s="230"/>
      <c r="AI281" s="230"/>
      <c r="AJ281" s="230"/>
      <c r="AK281" s="230"/>
      <c r="AL281" s="230"/>
      <c r="AM281" s="230"/>
      <c r="AN281" s="230"/>
      <c r="AO281" s="230"/>
      <c r="AP281" s="230"/>
      <c r="AQ281" s="230"/>
      <c r="AR281" s="230"/>
      <c r="AS281" s="230"/>
      <c r="AT281" s="230"/>
      <c r="AU281" s="230"/>
      <c r="AV281" s="230"/>
    </row>
    <row r="282" outlineLevel="1">
      <c r="A282" s="6" t="str">
        <f>IF(ISBLANK(B282), "", VLOOKUP(B282, Database!A:E, 2, FALSE))</f>
        <v>宏觀</v>
      </c>
      <c r="B282" s="182" t="s">
        <v>2383</v>
      </c>
      <c r="C282" s="6" t="str">
        <f>IFERROR(__xludf.DUMMYFUNCTION("IF(ISBLANK(B282), """", IF(ISBLANK($C$257), """", IMPORTXML('公式表'!$A$2&amp;B282&amp;'公式表'!$A$3, '公式表'!$A$13)))"),"")</f>
        <v/>
      </c>
      <c r="D282" s="3">
        <v>225.0</v>
      </c>
      <c r="E282" s="7"/>
      <c r="F282" s="7">
        <f t="shared" si="101"/>
        <v>-1</v>
      </c>
      <c r="G282" s="198"/>
      <c r="H282" s="198">
        <f t="shared" si="102"/>
        <v>46101</v>
      </c>
      <c r="I282" s="3">
        <v>247.5</v>
      </c>
      <c r="J282" s="7">
        <f t="shared" si="103"/>
        <v>0.1</v>
      </c>
      <c r="K282" s="194">
        <v>257.0</v>
      </c>
      <c r="L282" s="7">
        <f t="shared" si="104"/>
        <v>0.1422222222</v>
      </c>
      <c r="M282" s="3"/>
      <c r="N282" s="7" t="str">
        <f t="shared" si="105"/>
        <v/>
      </c>
      <c r="O282" s="3"/>
      <c r="P282" s="7" t="str">
        <f t="shared" si="106"/>
        <v/>
      </c>
      <c r="Q282" s="3"/>
      <c r="R282" s="7" t="str">
        <f t="shared" si="107"/>
        <v/>
      </c>
      <c r="S282" s="6" t="str">
        <f>IF(ISBLANK(B282), "", IFERROR(VLOOKUP(B282, category!A:C, 3, FALSE), ""))</f>
        <v>低軌衛星</v>
      </c>
      <c r="T282" s="6"/>
      <c r="U282" s="6"/>
      <c r="V282" s="6"/>
      <c r="W282" s="6"/>
      <c r="X282" s="6"/>
      <c r="Y282" s="6"/>
      <c r="Z282" s="6"/>
      <c r="AA282" s="6"/>
      <c r="AB282" s="6"/>
      <c r="AC282" s="6"/>
      <c r="AD282" s="6"/>
      <c r="AE282" s="6"/>
      <c r="AF282" s="6"/>
      <c r="AG282" s="6"/>
      <c r="AH282" s="6"/>
      <c r="AI282" s="6"/>
      <c r="AJ282" s="6"/>
      <c r="AK282" s="6"/>
      <c r="AL282" s="6"/>
      <c r="AM282" s="6"/>
      <c r="AN282" s="6"/>
      <c r="AO282" s="6"/>
      <c r="AP282" s="6"/>
      <c r="AQ282" s="6"/>
      <c r="AR282" s="6"/>
      <c r="AS282" s="6"/>
      <c r="AT282" s="6"/>
      <c r="AU282" s="6"/>
      <c r="AV282" s="6"/>
    </row>
    <row r="283" outlineLevel="1">
      <c r="A283" s="6" t="str">
        <f>IF(ISBLANK(B283), "", VLOOKUP(B283, Database!A:E, 2, FALSE))</f>
        <v>騰輝電子-KY</v>
      </c>
      <c r="B283" s="182" t="s">
        <v>4540</v>
      </c>
      <c r="C283" s="6" t="str">
        <f>IFERROR(__xludf.DUMMYFUNCTION("IF(ISBLANK(B283), """", IF(ISBLANK($C$257), """", IMPORTXML('公式表'!$A$2&amp;B283&amp;'公式表'!$A$3, '公式表'!$A$13)))"),"")</f>
        <v/>
      </c>
      <c r="D283" s="3">
        <v>176.0</v>
      </c>
      <c r="E283" s="7"/>
      <c r="F283" s="7">
        <f t="shared" si="101"/>
        <v>-1</v>
      </c>
      <c r="G283" s="198"/>
      <c r="H283" s="198">
        <f t="shared" si="102"/>
        <v>46101</v>
      </c>
      <c r="I283" s="3">
        <v>187.0</v>
      </c>
      <c r="J283" s="7">
        <f t="shared" si="103"/>
        <v>0.0625</v>
      </c>
      <c r="K283" s="194">
        <v>187.5</v>
      </c>
      <c r="L283" s="7">
        <f t="shared" si="104"/>
        <v>0.06534090909</v>
      </c>
      <c r="M283" s="3"/>
      <c r="N283" s="7" t="str">
        <f t="shared" si="105"/>
        <v/>
      </c>
      <c r="O283" s="3"/>
      <c r="P283" s="7" t="str">
        <f t="shared" si="106"/>
        <v/>
      </c>
      <c r="Q283" s="3"/>
      <c r="R283" s="7" t="str">
        <f t="shared" si="107"/>
        <v/>
      </c>
      <c r="S283" s="6" t="str">
        <f>IF(ISBLANK(B283), "", IFERROR(VLOOKUP(B283, category!A:C, 3, FALSE), ""))</f>
        <v>低軌衛星</v>
      </c>
      <c r="T283" s="6"/>
      <c r="U283" s="6"/>
      <c r="V283" s="6"/>
      <c r="W283" s="6"/>
      <c r="X283" s="6"/>
      <c r="Y283" s="6"/>
      <c r="Z283" s="6"/>
      <c r="AA283" s="6"/>
      <c r="AB283" s="6"/>
      <c r="AC283" s="6"/>
      <c r="AD283" s="6"/>
      <c r="AE283" s="6"/>
      <c r="AF283" s="6"/>
      <c r="AG283" s="6"/>
      <c r="AH283" s="6"/>
      <c r="AI283" s="6"/>
      <c r="AJ283" s="6"/>
      <c r="AK283" s="6"/>
      <c r="AL283" s="6"/>
      <c r="AM283" s="6"/>
      <c r="AN283" s="6"/>
      <c r="AO283" s="6"/>
      <c r="AP283" s="6"/>
      <c r="AQ283" s="6"/>
      <c r="AR283" s="6"/>
      <c r="AS283" s="6"/>
      <c r="AT283" s="6"/>
      <c r="AU283" s="6"/>
      <c r="AV283" s="6"/>
    </row>
    <row r="284" outlineLevel="1">
      <c r="A284" s="223" t="str">
        <f>IF(ISBLANK(B284), "", VLOOKUP(B284, Database!A:E, 2, FALSE))</f>
        <v>宏捷科</v>
      </c>
      <c r="B284" s="222" t="s">
        <v>3548</v>
      </c>
      <c r="C284" s="223" t="str">
        <f>IFERROR(__xludf.DUMMYFUNCTION("IF(ISBLANK(B284), """", IF(ISBLANK($C$257), """", IMPORTXML('公式表'!$A$2&amp;B284&amp;'公式表'!$A$3, '公式表'!$A$13)))"),"")</f>
        <v/>
      </c>
      <c r="D284" s="226">
        <v>148.5</v>
      </c>
      <c r="E284" s="225"/>
      <c r="F284" s="225">
        <f t="shared" si="101"/>
        <v>-1</v>
      </c>
      <c r="G284" s="249"/>
      <c r="H284" s="249">
        <f t="shared" si="102"/>
        <v>46101</v>
      </c>
      <c r="I284" s="226">
        <v>150.0</v>
      </c>
      <c r="J284" s="225">
        <f t="shared" si="103"/>
        <v>0.0101010101</v>
      </c>
      <c r="K284" s="224">
        <v>146.0</v>
      </c>
      <c r="L284" s="225">
        <f t="shared" si="104"/>
        <v>-0.01683501684</v>
      </c>
      <c r="M284" s="226"/>
      <c r="N284" s="225" t="str">
        <f t="shared" si="105"/>
        <v/>
      </c>
      <c r="O284" s="226"/>
      <c r="P284" s="225" t="str">
        <f t="shared" si="106"/>
        <v/>
      </c>
      <c r="Q284" s="226"/>
      <c r="R284" s="225" t="str">
        <f t="shared" si="107"/>
        <v/>
      </c>
      <c r="S284" s="223" t="str">
        <f>IF(ISBLANK(B284), "", IFERROR(VLOOKUP(B284, category!A:C, 3, FALSE), ""))</f>
        <v>低軌衛星</v>
      </c>
      <c r="T284" s="223"/>
      <c r="U284" s="223"/>
      <c r="V284" s="223"/>
      <c r="W284" s="223"/>
      <c r="X284" s="223"/>
      <c r="Y284" s="223"/>
      <c r="Z284" s="223"/>
      <c r="AA284" s="223"/>
      <c r="AB284" s="223"/>
      <c r="AC284" s="223"/>
      <c r="AD284" s="223"/>
      <c r="AE284" s="223"/>
      <c r="AF284" s="223"/>
      <c r="AG284" s="223"/>
      <c r="AH284" s="223"/>
      <c r="AI284" s="223"/>
      <c r="AJ284" s="223"/>
      <c r="AK284" s="223"/>
      <c r="AL284" s="223"/>
      <c r="AM284" s="223"/>
      <c r="AN284" s="223"/>
      <c r="AO284" s="223"/>
      <c r="AP284" s="223"/>
      <c r="AQ284" s="223"/>
      <c r="AR284" s="223"/>
      <c r="AS284" s="223"/>
      <c r="AT284" s="223"/>
      <c r="AU284" s="223"/>
      <c r="AV284" s="223"/>
    </row>
    <row r="285">
      <c r="A285" s="6"/>
      <c r="B285" s="199"/>
      <c r="C285" s="6"/>
      <c r="D285" s="6"/>
      <c r="E285" s="7"/>
      <c r="F285" s="7"/>
      <c r="G285" s="198"/>
      <c r="H285" s="198"/>
      <c r="I285" s="181"/>
      <c r="J285" s="7"/>
      <c r="K285" s="181"/>
      <c r="L285" s="7"/>
      <c r="M285" s="181"/>
      <c r="N285" s="7"/>
      <c r="O285" s="181"/>
      <c r="P285" s="7"/>
      <c r="Q285" s="181"/>
      <c r="R285" s="6"/>
      <c r="S285" s="6"/>
      <c r="T285" s="6"/>
      <c r="U285" s="6"/>
      <c r="V285" s="6"/>
      <c r="W285" s="6"/>
      <c r="X285" s="6"/>
      <c r="Y285" s="6"/>
      <c r="Z285" s="6"/>
      <c r="AA285" s="6"/>
      <c r="AB285" s="6"/>
      <c r="AC285" s="6"/>
      <c r="AD285" s="6"/>
      <c r="AE285" s="6"/>
      <c r="AF285" s="6"/>
      <c r="AG285" s="6"/>
      <c r="AH285" s="6"/>
      <c r="AI285" s="6"/>
      <c r="AJ285" s="6"/>
      <c r="AK285" s="6"/>
      <c r="AL285" s="6"/>
      <c r="AM285" s="6"/>
      <c r="AN285" s="6"/>
      <c r="AO285" s="6"/>
      <c r="AP285" s="6"/>
      <c r="AQ285" s="6"/>
      <c r="AR285" s="6"/>
      <c r="AS285" s="6"/>
      <c r="AT285" s="6"/>
      <c r="AU285" s="6"/>
      <c r="AV285" s="6"/>
    </row>
    <row r="286">
      <c r="A286" s="252" t="s">
        <v>4693</v>
      </c>
      <c r="B286" s="205" t="s">
        <v>4686</v>
      </c>
      <c r="C286" s="205"/>
      <c r="D286" s="206"/>
      <c r="E286" s="206"/>
      <c r="F286" s="206"/>
      <c r="G286" s="77"/>
      <c r="H286" s="207"/>
      <c r="I286" s="208">
        <f>$H$6+3</f>
        <v>46104</v>
      </c>
      <c r="J286" s="209">
        <f>SUM(J289:J313)</f>
        <v>1.904870694</v>
      </c>
      <c r="K286" s="208">
        <f>$H$6+4</f>
        <v>46105</v>
      </c>
      <c r="L286" s="209">
        <f>SUM(L289:L313)</f>
        <v>2.544512273</v>
      </c>
      <c r="M286" s="208">
        <f>$H$6+5</f>
        <v>46106</v>
      </c>
      <c r="N286" s="209">
        <f>SUM(N289:N313)</f>
        <v>0</v>
      </c>
      <c r="O286" s="208">
        <f>$H$6+6</f>
        <v>46107</v>
      </c>
      <c r="P286" s="209">
        <f>SUM(P289:P313)</f>
        <v>0</v>
      </c>
      <c r="Q286" s="208">
        <f>$H$6+7</f>
        <v>46108</v>
      </c>
      <c r="R286" s="206">
        <f>SUM(R289:R313)</f>
        <v>0</v>
      </c>
      <c r="S286" s="210"/>
      <c r="T286" s="210"/>
      <c r="U286" s="210"/>
      <c r="V286" s="210"/>
      <c r="W286" s="210"/>
      <c r="X286" s="210"/>
      <c r="Y286" s="210"/>
      <c r="Z286" s="210"/>
      <c r="AA286" s="210"/>
      <c r="AB286" s="210"/>
      <c r="AC286" s="210"/>
      <c r="AD286" s="210"/>
      <c r="AE286" s="210"/>
      <c r="AF286" s="210"/>
      <c r="AG286" s="210"/>
      <c r="AH286" s="210"/>
      <c r="AI286" s="210"/>
      <c r="AJ286" s="210"/>
      <c r="AK286" s="210"/>
      <c r="AL286" s="210"/>
      <c r="AM286" s="210"/>
      <c r="AN286" s="210"/>
      <c r="AO286" s="210"/>
      <c r="AP286" s="210"/>
      <c r="AQ286" s="210"/>
      <c r="AR286" s="210"/>
      <c r="AS286" s="210"/>
      <c r="AT286" s="210"/>
      <c r="AU286" s="210"/>
      <c r="AV286" s="211"/>
    </row>
    <row r="287">
      <c r="A287" s="185"/>
      <c r="B287" s="186"/>
      <c r="C287" s="185"/>
      <c r="D287" s="185"/>
      <c r="E287" s="185"/>
      <c r="F287" s="41"/>
      <c r="G287" s="187"/>
      <c r="H287" s="185"/>
      <c r="I287" s="41" t="s">
        <v>4663</v>
      </c>
      <c r="J287" s="212">
        <f>AVERAGEA(J289:J313)</f>
        <v>0.08282046496</v>
      </c>
      <c r="K287" s="41"/>
      <c r="L287" s="212">
        <f>AVERAGEA(L289:L313)</f>
        <v>0.1106309684</v>
      </c>
      <c r="M287" s="41"/>
      <c r="N287" s="212">
        <f>AVERAGEA(N289:N313)</f>
        <v>0</v>
      </c>
      <c r="O287" s="41"/>
      <c r="P287" s="212">
        <f>AVERAGEA(P289:P313)</f>
        <v>0</v>
      </c>
      <c r="Q287" s="41"/>
      <c r="R287" s="212">
        <f>AVERAGEA(R289:R313)</f>
        <v>0</v>
      </c>
      <c r="S287" s="186"/>
      <c r="T287" s="189"/>
      <c r="U287" s="189"/>
      <c r="V287" s="189"/>
      <c r="W287" s="189"/>
      <c r="X287" s="189"/>
      <c r="Y287" s="189"/>
      <c r="Z287" s="189"/>
      <c r="AA287" s="189"/>
      <c r="AB287" s="189"/>
      <c r="AC287" s="189"/>
      <c r="AD287" s="189"/>
      <c r="AE287" s="189"/>
      <c r="AF287" s="189"/>
      <c r="AG287" s="189"/>
      <c r="AH287" s="189"/>
      <c r="AI287" s="189"/>
      <c r="AJ287" s="189"/>
      <c r="AK287" s="189"/>
      <c r="AL287" s="189"/>
      <c r="AM287" s="189"/>
      <c r="AN287" s="189"/>
      <c r="AO287" s="189"/>
      <c r="AP287" s="189"/>
      <c r="AQ287" s="189"/>
      <c r="AR287" s="189"/>
      <c r="AS287" s="189"/>
      <c r="AT287" s="189"/>
      <c r="AU287" s="189"/>
      <c r="AV287" s="189"/>
    </row>
    <row r="288">
      <c r="A288" s="213" t="s">
        <v>4562</v>
      </c>
      <c r="B288" s="190" t="s">
        <v>4664</v>
      </c>
      <c r="C288" s="126" t="s">
        <v>4665</v>
      </c>
      <c r="D288" s="126" t="s">
        <v>4687</v>
      </c>
      <c r="E288" s="126" t="s">
        <v>4667</v>
      </c>
      <c r="F288" s="125" t="s">
        <v>4668</v>
      </c>
      <c r="G288" s="191" t="s">
        <v>4688</v>
      </c>
      <c r="H288" s="126" t="s">
        <v>4670</v>
      </c>
      <c r="I288" s="125" t="s">
        <v>4671</v>
      </c>
      <c r="J288" s="214" t="s">
        <v>4672</v>
      </c>
      <c r="K288" s="125" t="s">
        <v>4673</v>
      </c>
      <c r="L288" s="214" t="s">
        <v>4674</v>
      </c>
      <c r="M288" s="125" t="s">
        <v>4675</v>
      </c>
      <c r="N288" s="214" t="s">
        <v>4674</v>
      </c>
      <c r="O288" s="125" t="s">
        <v>4676</v>
      </c>
      <c r="P288" s="214" t="s">
        <v>4674</v>
      </c>
      <c r="Q288" s="125" t="s">
        <v>4677</v>
      </c>
      <c r="R288" s="126" t="s">
        <v>4674</v>
      </c>
      <c r="S288" s="190" t="s">
        <v>4678</v>
      </c>
      <c r="T288" s="192"/>
      <c r="U288" s="192"/>
      <c r="V288" s="192"/>
      <c r="W288" s="192"/>
      <c r="X288" s="192"/>
      <c r="Y288" s="192"/>
      <c r="Z288" s="192"/>
      <c r="AA288" s="192"/>
      <c r="AB288" s="192"/>
      <c r="AC288" s="192"/>
      <c r="AD288" s="192"/>
      <c r="AE288" s="192"/>
      <c r="AF288" s="192"/>
      <c r="AG288" s="192"/>
      <c r="AH288" s="192"/>
      <c r="AI288" s="192"/>
      <c r="AJ288" s="192"/>
      <c r="AK288" s="192"/>
      <c r="AL288" s="192"/>
      <c r="AM288" s="192"/>
      <c r="AN288" s="192"/>
      <c r="AO288" s="192"/>
      <c r="AP288" s="192"/>
      <c r="AQ288" s="192"/>
      <c r="AR288" s="192"/>
      <c r="AS288" s="192"/>
      <c r="AT288" s="192"/>
      <c r="AU288" s="192"/>
      <c r="AV288" s="215"/>
    </row>
    <row r="289" outlineLevel="1">
      <c r="A289" s="6" t="str">
        <f>IF(ISBLANK(B289), "", VLOOKUP(B289, Database!A:E, 2, FALSE))</f>
        <v>健策</v>
      </c>
      <c r="B289" s="182" t="s">
        <v>1725</v>
      </c>
      <c r="C289" s="6" t="str">
        <f>IFERROR(__xludf.DUMMYFUNCTION("IF(ISBLANK(B289), """", IF(ISBLANK($C$286), """", IMPORTXML('公式表'!$A$2&amp;B289&amp;'公式表'!$A$3, '公式表'!$A$13)))"),"")</f>
        <v/>
      </c>
      <c r="D289" s="248">
        <v>4565.0</v>
      </c>
      <c r="E289" s="7"/>
      <c r="F289" s="7">
        <f t="shared" ref="F289:F293" si="108">IF(ISBLANK(B289), "", (C289/D289)-1)</f>
        <v>-1</v>
      </c>
      <c r="G289" s="198"/>
      <c r="H289" s="198">
        <f t="shared" ref="H289:H293" si="109">$H$6</f>
        <v>46101</v>
      </c>
      <c r="I289" s="3">
        <v>5020.0</v>
      </c>
      <c r="J289" s="7">
        <f t="shared" ref="J289:J293" si="110">IF(ISBLANK(I289), "", (I289/$D289)-1)</f>
        <v>0.09967141292</v>
      </c>
      <c r="K289" s="3">
        <v>5370.0</v>
      </c>
      <c r="L289" s="7">
        <f t="shared" ref="L289:L293" si="111">IF(ISBLANK(K289), "", (K289/$D289)-1)</f>
        <v>0.1763417306</v>
      </c>
      <c r="M289" s="3"/>
      <c r="N289" s="7" t="str">
        <f t="shared" ref="N289:N293" si="112">IF(ISBLANK(M289), "", (M289/$D289)-1)</f>
        <v/>
      </c>
      <c r="O289" s="3"/>
      <c r="P289" s="7" t="str">
        <f t="shared" ref="P289:P293" si="113">IF(ISBLANK(O289), "", (O289/$D289)-1)</f>
        <v/>
      </c>
      <c r="Q289" s="3"/>
      <c r="R289" s="6" t="str">
        <f t="shared" ref="R289:R293" si="114">IF(ISBLANK(Q289), "", (Q289/$D289)-1)</f>
        <v/>
      </c>
      <c r="S289" s="6" t="str">
        <f>IF(ISBLANK(B289), "", IFERROR(VLOOKUP(B289, category!A:C, 3, FALSE), ""))</f>
        <v>散熱</v>
      </c>
      <c r="T289" s="6"/>
      <c r="U289" s="6"/>
      <c r="V289" s="6"/>
      <c r="W289" s="6"/>
      <c r="X289" s="6"/>
      <c r="Y289" s="6"/>
      <c r="Z289" s="6"/>
      <c r="AA289" s="6"/>
      <c r="AB289" s="6"/>
      <c r="AC289" s="6"/>
      <c r="AD289" s="6"/>
      <c r="AE289" s="6"/>
      <c r="AF289" s="6"/>
      <c r="AG289" s="6"/>
      <c r="AH289" s="6"/>
      <c r="AI289" s="6"/>
      <c r="AJ289" s="6"/>
      <c r="AK289" s="6"/>
      <c r="AL289" s="6"/>
      <c r="AM289" s="6"/>
      <c r="AN289" s="6"/>
      <c r="AO289" s="6"/>
      <c r="AP289" s="6"/>
      <c r="AQ289" s="6"/>
      <c r="AR289" s="6"/>
      <c r="AS289" s="6"/>
      <c r="AT289" s="6"/>
      <c r="AU289" s="6"/>
      <c r="AV289" s="6"/>
    </row>
    <row r="290" outlineLevel="1">
      <c r="A290" s="6" t="str">
        <f>IF(ISBLANK(B290), "", VLOOKUP(B290, Database!A:E, 2, FALSE))</f>
        <v>奇鋐</v>
      </c>
      <c r="B290" s="182" t="s">
        <v>4459</v>
      </c>
      <c r="C290" s="6" t="str">
        <f>IFERROR(__xludf.DUMMYFUNCTION("IF(ISBLANK(B290), """", IF(ISBLANK($C$286), """", IMPORTXML('公式表'!$A$2&amp;B290&amp;'公式表'!$A$3, '公式表'!$A$13)))"),"")</f>
        <v/>
      </c>
      <c r="D290" s="248">
        <v>2400.0</v>
      </c>
      <c r="E290" s="7"/>
      <c r="F290" s="7">
        <f t="shared" si="108"/>
        <v>-1</v>
      </c>
      <c r="G290" s="198"/>
      <c r="H290" s="198">
        <f t="shared" si="109"/>
        <v>46101</v>
      </c>
      <c r="I290" s="3">
        <v>2490.0</v>
      </c>
      <c r="J290" s="7">
        <f t="shared" si="110"/>
        <v>0.0375</v>
      </c>
      <c r="K290" s="3">
        <v>2565.0</v>
      </c>
      <c r="L290" s="7">
        <f t="shared" si="111"/>
        <v>0.06875</v>
      </c>
      <c r="M290" s="3"/>
      <c r="N290" s="7" t="str">
        <f t="shared" si="112"/>
        <v/>
      </c>
      <c r="O290" s="3"/>
      <c r="P290" s="7" t="str">
        <f t="shared" si="113"/>
        <v/>
      </c>
      <c r="Q290" s="3"/>
      <c r="R290" s="6" t="str">
        <f t="shared" si="114"/>
        <v/>
      </c>
      <c r="S290" s="6" t="str">
        <f>IF(ISBLANK(B290), "", IFERROR(VLOOKUP(B290, category!A:C, 3, FALSE), ""))</f>
        <v>低軌衛星/散熱</v>
      </c>
      <c r="T290" s="6"/>
      <c r="U290" s="6"/>
      <c r="V290" s="6"/>
      <c r="W290" s="6"/>
      <c r="X290" s="6"/>
      <c r="Y290" s="6"/>
      <c r="Z290" s="6"/>
      <c r="AA290" s="6"/>
      <c r="AB290" s="6"/>
      <c r="AC290" s="6"/>
      <c r="AD290" s="6"/>
      <c r="AE290" s="6"/>
      <c r="AF290" s="6"/>
      <c r="AG290" s="6"/>
      <c r="AH290" s="6"/>
      <c r="AI290" s="6"/>
      <c r="AJ290" s="6"/>
      <c r="AK290" s="6"/>
      <c r="AL290" s="6"/>
      <c r="AM290" s="6"/>
      <c r="AN290" s="6"/>
      <c r="AO290" s="6"/>
      <c r="AP290" s="6"/>
      <c r="AQ290" s="6"/>
      <c r="AR290" s="6"/>
      <c r="AS290" s="6"/>
      <c r="AT290" s="6"/>
      <c r="AU290" s="6"/>
      <c r="AV290" s="6"/>
    </row>
    <row r="291" outlineLevel="1">
      <c r="A291" s="6" t="str">
        <f>IF(ISBLANK(B291), "", VLOOKUP(B291, Database!A:E, 2, FALSE))</f>
        <v>雙鴻</v>
      </c>
      <c r="B291" s="182" t="s">
        <v>4383</v>
      </c>
      <c r="C291" s="6" t="str">
        <f>IFERROR(__xludf.DUMMYFUNCTION("IF(ISBLANK(B291), """", IF(ISBLANK($C$286), """", IMPORTXML('公式表'!$A$2&amp;B291&amp;'公式表'!$A$3, '公式表'!$A$13)))"),"")</f>
        <v/>
      </c>
      <c r="D291" s="194">
        <v>1035.0</v>
      </c>
      <c r="E291" s="7"/>
      <c r="F291" s="7">
        <f t="shared" si="108"/>
        <v>-1</v>
      </c>
      <c r="G291" s="198"/>
      <c r="H291" s="198">
        <f t="shared" si="109"/>
        <v>46101</v>
      </c>
      <c r="I291" s="3">
        <v>1040.0</v>
      </c>
      <c r="J291" s="7">
        <f t="shared" si="110"/>
        <v>0.004830917874</v>
      </c>
      <c r="K291" s="3">
        <v>1050.0</v>
      </c>
      <c r="L291" s="7">
        <f t="shared" si="111"/>
        <v>0.01449275362</v>
      </c>
      <c r="M291" s="3"/>
      <c r="N291" s="7" t="str">
        <f t="shared" si="112"/>
        <v/>
      </c>
      <c r="O291" s="3"/>
      <c r="P291" s="7" t="str">
        <f t="shared" si="113"/>
        <v/>
      </c>
      <c r="Q291" s="3"/>
      <c r="R291" s="6" t="str">
        <f t="shared" si="114"/>
        <v/>
      </c>
      <c r="S291" s="6" t="str">
        <f>IF(ISBLANK(B291), "", IFERROR(VLOOKUP(B291, category!A:C, 3, FALSE), ""))</f>
        <v>散熱</v>
      </c>
      <c r="T291" s="6"/>
      <c r="U291" s="6"/>
      <c r="V291" s="6"/>
      <c r="W291" s="6"/>
      <c r="X291" s="6"/>
      <c r="Y291" s="6"/>
      <c r="Z291" s="6"/>
      <c r="AA291" s="6"/>
      <c r="AB291" s="6"/>
      <c r="AC291" s="6"/>
      <c r="AD291" s="6"/>
      <c r="AE291" s="6"/>
      <c r="AF291" s="6"/>
      <c r="AG291" s="6"/>
      <c r="AH291" s="6"/>
      <c r="AI291" s="6"/>
      <c r="AJ291" s="6"/>
      <c r="AK291" s="6"/>
      <c r="AL291" s="6"/>
      <c r="AM291" s="6"/>
      <c r="AN291" s="6"/>
      <c r="AO291" s="6"/>
      <c r="AP291" s="6"/>
      <c r="AQ291" s="6"/>
      <c r="AR291" s="6"/>
      <c r="AS291" s="6"/>
      <c r="AT291" s="6"/>
      <c r="AU291" s="6"/>
      <c r="AV291" s="6"/>
    </row>
    <row r="292" outlineLevel="1">
      <c r="A292" s="6" t="str">
        <f>IF(ISBLANK(B292), "", VLOOKUP(B292, Database!A:E, 2, FALSE))</f>
        <v>一詮</v>
      </c>
      <c r="B292" s="182" t="s">
        <v>2689</v>
      </c>
      <c r="C292" s="6" t="str">
        <f>IFERROR(__xludf.DUMMYFUNCTION("IF(ISBLANK(B292), """", IF(ISBLANK($C$286), """", IMPORTXML('公式表'!$A$2&amp;B292&amp;'公式表'!$A$3, '公式表'!$A$13)))"),"")</f>
        <v/>
      </c>
      <c r="D292" s="194">
        <v>185.0</v>
      </c>
      <c r="E292" s="7"/>
      <c r="F292" s="7">
        <f t="shared" si="108"/>
        <v>-1</v>
      </c>
      <c r="G292" s="198"/>
      <c r="H292" s="198">
        <f t="shared" si="109"/>
        <v>46101</v>
      </c>
      <c r="I292" s="3">
        <v>198.0</v>
      </c>
      <c r="J292" s="7">
        <f t="shared" si="110"/>
        <v>0.07027027027</v>
      </c>
      <c r="K292" s="3">
        <v>204.5</v>
      </c>
      <c r="L292" s="7">
        <f t="shared" si="111"/>
        <v>0.1054054054</v>
      </c>
      <c r="M292" s="3"/>
      <c r="N292" s="7" t="str">
        <f t="shared" si="112"/>
        <v/>
      </c>
      <c r="O292" s="3"/>
      <c r="P292" s="7" t="str">
        <f t="shared" si="113"/>
        <v/>
      </c>
      <c r="Q292" s="3"/>
      <c r="R292" s="6" t="str">
        <f t="shared" si="114"/>
        <v/>
      </c>
      <c r="S292" s="6" t="str">
        <f>IF(ISBLANK(B292), "", IFERROR(VLOOKUP(B292, category!A:C, 3, FALSE), ""))</f>
        <v>散熱</v>
      </c>
      <c r="T292" s="6"/>
      <c r="U292" s="6"/>
      <c r="V292" s="6"/>
      <c r="W292" s="6"/>
      <c r="X292" s="6"/>
      <c r="Y292" s="6"/>
      <c r="Z292" s="6"/>
      <c r="AA292" s="6"/>
      <c r="AB292" s="6"/>
      <c r="AC292" s="6"/>
      <c r="AD292" s="6"/>
      <c r="AE292" s="6"/>
      <c r="AF292" s="6"/>
      <c r="AG292" s="6"/>
      <c r="AH292" s="6"/>
      <c r="AI292" s="6"/>
      <c r="AJ292" s="6"/>
      <c r="AK292" s="6"/>
      <c r="AL292" s="6"/>
      <c r="AM292" s="6"/>
      <c r="AN292" s="6"/>
      <c r="AO292" s="6"/>
      <c r="AP292" s="6"/>
      <c r="AQ292" s="6"/>
      <c r="AR292" s="6"/>
      <c r="AS292" s="6"/>
      <c r="AT292" s="6"/>
      <c r="AU292" s="6"/>
      <c r="AV292" s="6"/>
    </row>
    <row r="293" outlineLevel="1">
      <c r="A293" s="223" t="str">
        <f>IF(ISBLANK(B293), "", VLOOKUP(B293, Database!A:E, 2, FALSE))</f>
        <v>建準</v>
      </c>
      <c r="B293" s="222" t="s">
        <v>2267</v>
      </c>
      <c r="C293" s="223" t="str">
        <f>IFERROR(__xludf.DUMMYFUNCTION("IF(ISBLANK(B293), """", IF(ISBLANK($C$286), """", IMPORTXML('公式表'!$A$2&amp;B293&amp;'公式表'!$A$3, '公式表'!$A$13)))"),"")</f>
        <v/>
      </c>
      <c r="D293" s="224">
        <v>146.5</v>
      </c>
      <c r="E293" s="225"/>
      <c r="F293" s="225">
        <f t="shared" si="108"/>
        <v>-1</v>
      </c>
      <c r="G293" s="249"/>
      <c r="H293" s="249">
        <f t="shared" si="109"/>
        <v>46101</v>
      </c>
      <c r="I293" s="226">
        <v>146.0</v>
      </c>
      <c r="J293" s="225">
        <f t="shared" si="110"/>
        <v>-0.003412969283</v>
      </c>
      <c r="K293" s="226">
        <v>146.0</v>
      </c>
      <c r="L293" s="225">
        <f t="shared" si="111"/>
        <v>-0.003412969283</v>
      </c>
      <c r="M293" s="226"/>
      <c r="N293" s="225" t="str">
        <f t="shared" si="112"/>
        <v/>
      </c>
      <c r="O293" s="226"/>
      <c r="P293" s="225" t="str">
        <f t="shared" si="113"/>
        <v/>
      </c>
      <c r="Q293" s="226"/>
      <c r="R293" s="223" t="str">
        <f t="shared" si="114"/>
        <v/>
      </c>
      <c r="S293" s="223" t="str">
        <f>IF(ISBLANK(B293), "", IFERROR(VLOOKUP(B293, category!A:C, 3, FALSE), ""))</f>
        <v>散熱</v>
      </c>
      <c r="T293" s="223"/>
      <c r="U293" s="223"/>
      <c r="V293" s="223"/>
      <c r="W293" s="223"/>
      <c r="X293" s="223"/>
      <c r="Y293" s="223"/>
      <c r="Z293" s="223"/>
      <c r="AA293" s="223"/>
      <c r="AB293" s="223"/>
      <c r="AC293" s="223"/>
      <c r="AD293" s="223"/>
      <c r="AE293" s="223"/>
      <c r="AF293" s="223"/>
      <c r="AG293" s="223"/>
      <c r="AH293" s="223"/>
      <c r="AI293" s="223"/>
      <c r="AJ293" s="223"/>
      <c r="AK293" s="223"/>
      <c r="AL293" s="223"/>
      <c r="AM293" s="223"/>
      <c r="AN293" s="223"/>
      <c r="AO293" s="223"/>
      <c r="AP293" s="223"/>
      <c r="AQ293" s="223"/>
      <c r="AR293" s="223"/>
      <c r="AS293" s="223"/>
      <c r="AT293" s="223"/>
      <c r="AU293" s="223"/>
      <c r="AV293" s="223"/>
    </row>
    <row r="294">
      <c r="A294" s="6"/>
      <c r="B294" s="199"/>
      <c r="C294" s="6"/>
      <c r="D294" s="6"/>
      <c r="E294" s="7"/>
      <c r="F294" s="7"/>
      <c r="G294" s="198"/>
      <c r="H294" s="198"/>
      <c r="I294" s="181"/>
      <c r="J294" s="7"/>
      <c r="K294" s="181"/>
      <c r="L294" s="7"/>
      <c r="M294" s="181"/>
      <c r="N294" s="7"/>
      <c r="O294" s="181"/>
      <c r="P294" s="7"/>
      <c r="Q294" s="181"/>
      <c r="R294" s="6"/>
      <c r="S294" s="6"/>
      <c r="T294" s="6"/>
      <c r="U294" s="6"/>
      <c r="V294" s="6"/>
      <c r="W294" s="6"/>
      <c r="X294" s="6"/>
      <c r="Y294" s="6"/>
      <c r="Z294" s="6"/>
      <c r="AA294" s="6"/>
      <c r="AB294" s="6"/>
      <c r="AC294" s="6"/>
      <c r="AD294" s="6"/>
      <c r="AE294" s="6"/>
      <c r="AF294" s="6"/>
      <c r="AG294" s="6"/>
      <c r="AH294" s="6"/>
      <c r="AI294" s="6"/>
      <c r="AJ294" s="6"/>
      <c r="AK294" s="6"/>
      <c r="AL294" s="6"/>
      <c r="AM294" s="6"/>
      <c r="AN294" s="6"/>
      <c r="AO294" s="6"/>
      <c r="AP294" s="6"/>
      <c r="AQ294" s="6"/>
      <c r="AR294" s="6"/>
      <c r="AS294" s="6"/>
      <c r="AT294" s="6"/>
      <c r="AU294" s="6"/>
      <c r="AV294" s="6"/>
    </row>
    <row r="295">
      <c r="A295" s="252" t="s">
        <v>135</v>
      </c>
      <c r="B295" s="205" t="s">
        <v>4686</v>
      </c>
      <c r="C295" s="205"/>
      <c r="D295" s="206"/>
      <c r="E295" s="206"/>
      <c r="F295" s="206"/>
      <c r="G295" s="77"/>
      <c r="H295" s="207"/>
      <c r="I295" s="208">
        <f>$H$6+3</f>
        <v>46104</v>
      </c>
      <c r="J295" s="209">
        <f>SUM(J298:J326)</f>
        <v>0.8331282411</v>
      </c>
      <c r="K295" s="208">
        <f>$H$6+4</f>
        <v>46105</v>
      </c>
      <c r="L295" s="209">
        <f>SUM(L298:L326)</f>
        <v>1.097927609</v>
      </c>
      <c r="M295" s="208">
        <f>$H$6+5</f>
        <v>46106</v>
      </c>
      <c r="N295" s="209">
        <f>SUM(N298:N326)</f>
        <v>0</v>
      </c>
      <c r="O295" s="208">
        <f>$H$6+6</f>
        <v>46107</v>
      </c>
      <c r="P295" s="209">
        <f>SUM(P298:P326)</f>
        <v>0</v>
      </c>
      <c r="Q295" s="208">
        <f>$H$6+7</f>
        <v>46108</v>
      </c>
      <c r="R295" s="206">
        <f>SUM(R298:R326)</f>
        <v>0</v>
      </c>
      <c r="S295" s="210"/>
      <c r="T295" s="210"/>
      <c r="U295" s="210"/>
      <c r="V295" s="210"/>
      <c r="W295" s="210"/>
      <c r="X295" s="210"/>
      <c r="Y295" s="210"/>
      <c r="Z295" s="210"/>
      <c r="AA295" s="210"/>
      <c r="AB295" s="210"/>
      <c r="AC295" s="210"/>
      <c r="AD295" s="210"/>
      <c r="AE295" s="210"/>
      <c r="AF295" s="210"/>
      <c r="AG295" s="210"/>
      <c r="AH295" s="210"/>
      <c r="AI295" s="210"/>
      <c r="AJ295" s="210"/>
      <c r="AK295" s="210"/>
      <c r="AL295" s="210"/>
      <c r="AM295" s="210"/>
      <c r="AN295" s="210"/>
      <c r="AO295" s="210"/>
      <c r="AP295" s="210"/>
      <c r="AQ295" s="210"/>
      <c r="AR295" s="210"/>
      <c r="AS295" s="210"/>
      <c r="AT295" s="210"/>
      <c r="AU295" s="210"/>
      <c r="AV295" s="211"/>
    </row>
    <row r="296">
      <c r="A296" s="185"/>
      <c r="B296" s="186"/>
      <c r="C296" s="185"/>
      <c r="D296" s="185"/>
      <c r="E296" s="185"/>
      <c r="F296" s="41"/>
      <c r="G296" s="187"/>
      <c r="H296" s="185"/>
      <c r="I296" s="41" t="s">
        <v>4663</v>
      </c>
      <c r="J296" s="212">
        <f>AVERAGEA(J298:J326)</f>
        <v>0.02975458004</v>
      </c>
      <c r="K296" s="41"/>
      <c r="L296" s="212">
        <f>AVERAGEA(L298:L326)</f>
        <v>0.0392117003</v>
      </c>
      <c r="M296" s="41"/>
      <c r="N296" s="212">
        <f>AVERAGEA(N298:N326)</f>
        <v>0</v>
      </c>
      <c r="O296" s="41"/>
      <c r="P296" s="212">
        <f>AVERAGEA(P298:P326)</f>
        <v>0</v>
      </c>
      <c r="Q296" s="41"/>
      <c r="R296" s="212">
        <f>AVERAGEA(R298:R326)</f>
        <v>0</v>
      </c>
      <c r="S296" s="186"/>
      <c r="T296" s="189"/>
      <c r="U296" s="189"/>
      <c r="V296" s="189"/>
      <c r="W296" s="189"/>
      <c r="X296" s="189"/>
      <c r="Y296" s="189"/>
      <c r="Z296" s="189"/>
      <c r="AA296" s="189"/>
      <c r="AB296" s="189"/>
      <c r="AC296" s="189"/>
      <c r="AD296" s="189"/>
      <c r="AE296" s="189"/>
      <c r="AF296" s="189"/>
      <c r="AG296" s="189"/>
      <c r="AH296" s="189"/>
      <c r="AI296" s="189"/>
      <c r="AJ296" s="189"/>
      <c r="AK296" s="189"/>
      <c r="AL296" s="189"/>
      <c r="AM296" s="189"/>
      <c r="AN296" s="189"/>
      <c r="AO296" s="189"/>
      <c r="AP296" s="189"/>
      <c r="AQ296" s="189"/>
      <c r="AR296" s="189"/>
      <c r="AS296" s="189"/>
      <c r="AT296" s="189"/>
      <c r="AU296" s="189"/>
      <c r="AV296" s="189"/>
    </row>
    <row r="297">
      <c r="A297" s="213" t="s">
        <v>4562</v>
      </c>
      <c r="B297" s="190" t="s">
        <v>4664</v>
      </c>
      <c r="C297" s="126" t="s">
        <v>4665</v>
      </c>
      <c r="D297" s="126" t="s">
        <v>4687</v>
      </c>
      <c r="E297" s="126" t="s">
        <v>4667</v>
      </c>
      <c r="F297" s="125" t="s">
        <v>4668</v>
      </c>
      <c r="G297" s="191" t="s">
        <v>4688</v>
      </c>
      <c r="H297" s="126" t="s">
        <v>4670</v>
      </c>
      <c r="I297" s="125" t="s">
        <v>4671</v>
      </c>
      <c r="J297" s="214" t="s">
        <v>4672</v>
      </c>
      <c r="K297" s="125" t="s">
        <v>4673</v>
      </c>
      <c r="L297" s="214" t="s">
        <v>4674</v>
      </c>
      <c r="M297" s="125" t="s">
        <v>4675</v>
      </c>
      <c r="N297" s="214" t="s">
        <v>4674</v>
      </c>
      <c r="O297" s="125" t="s">
        <v>4676</v>
      </c>
      <c r="P297" s="214" t="s">
        <v>4674</v>
      </c>
      <c r="Q297" s="125" t="s">
        <v>4677</v>
      </c>
      <c r="R297" s="126" t="s">
        <v>4674</v>
      </c>
      <c r="S297" s="190" t="s">
        <v>4678</v>
      </c>
      <c r="T297" s="192"/>
      <c r="U297" s="192"/>
      <c r="V297" s="192"/>
      <c r="W297" s="192"/>
      <c r="X297" s="192"/>
      <c r="Y297" s="192"/>
      <c r="Z297" s="192"/>
      <c r="AA297" s="192"/>
      <c r="AB297" s="192"/>
      <c r="AC297" s="192"/>
      <c r="AD297" s="192"/>
      <c r="AE297" s="192"/>
      <c r="AF297" s="192"/>
      <c r="AG297" s="192"/>
      <c r="AH297" s="192"/>
      <c r="AI297" s="192"/>
      <c r="AJ297" s="192"/>
      <c r="AK297" s="192"/>
      <c r="AL297" s="192"/>
      <c r="AM297" s="192"/>
      <c r="AN297" s="192"/>
      <c r="AO297" s="192"/>
      <c r="AP297" s="192"/>
      <c r="AQ297" s="192"/>
      <c r="AR297" s="192"/>
      <c r="AS297" s="192"/>
      <c r="AT297" s="192"/>
      <c r="AU297" s="192"/>
      <c r="AV297" s="215"/>
    </row>
    <row r="298" outlineLevel="1">
      <c r="A298" s="6" t="str">
        <f>IF(ISBLANK(B298), "", VLOOKUP(B298, Database!A:E, 2, FALSE))</f>
        <v>光聖</v>
      </c>
      <c r="B298" s="182" t="s">
        <v>3304</v>
      </c>
      <c r="C298" s="6" t="str">
        <f>IFERROR(__xludf.DUMMYFUNCTION("IF(ISBLANK(B298), """", IF(ISBLANK($C$295), """", IMPORTXML('公式表'!$A$2&amp;B298&amp;'公式表'!$A$3, '公式表'!$A$13)))"),"")</f>
        <v/>
      </c>
      <c r="D298" s="248">
        <v>2155.0</v>
      </c>
      <c r="E298" s="7"/>
      <c r="F298" s="7">
        <f t="shared" ref="F298:F310" si="115">IF(ISBLANK(B298), "", (C298/D298)-1)</f>
        <v>-1</v>
      </c>
      <c r="G298" s="198"/>
      <c r="H298" s="198">
        <f t="shared" ref="H298:H310" si="116">$H$6</f>
        <v>46101</v>
      </c>
      <c r="I298" s="3">
        <v>2370.0</v>
      </c>
      <c r="J298" s="7">
        <f t="shared" ref="J298:J310" si="117">IF(ISBLANK(I298), "", (I298/$D298)-1)</f>
        <v>0.09976798144</v>
      </c>
      <c r="K298" s="3">
        <v>2340.0</v>
      </c>
      <c r="L298" s="7">
        <f t="shared" ref="L298:L310" si="118">IF(ISBLANK(K298), "", (K298/$D298)-1)</f>
        <v>0.08584686775</v>
      </c>
      <c r="M298" s="3"/>
      <c r="N298" s="7" t="str">
        <f t="shared" ref="N298:N310" si="119">IF(ISBLANK(M298), "", (M298/$D298)-1)</f>
        <v/>
      </c>
      <c r="O298" s="3"/>
      <c r="P298" s="7" t="str">
        <f t="shared" ref="P298:P310" si="120">IF(ISBLANK(O298), "", (O298/$D298)-1)</f>
        <v/>
      </c>
      <c r="Q298" s="3"/>
      <c r="R298" s="6" t="str">
        <f t="shared" ref="R298:R310" si="121">IF(ISBLANK(Q298), "", (Q298/$D298)-1)</f>
        <v/>
      </c>
      <c r="S298" s="6" t="str">
        <f>IF(ISBLANK(B298), "", IFERROR(VLOOKUP(B298, category!A:C, 3, FALSE), ""))</f>
        <v>光通訊</v>
      </c>
      <c r="T298" s="6"/>
      <c r="U298" s="6"/>
      <c r="V298" s="6"/>
      <c r="W298" s="6"/>
      <c r="X298" s="6"/>
      <c r="Y298" s="6"/>
      <c r="Z298" s="6"/>
      <c r="AA298" s="6"/>
      <c r="AB298" s="6"/>
      <c r="AC298" s="6"/>
      <c r="AD298" s="6"/>
      <c r="AE298" s="6"/>
      <c r="AF298" s="6"/>
      <c r="AG298" s="6"/>
      <c r="AH298" s="6"/>
      <c r="AI298" s="6"/>
      <c r="AJ298" s="6"/>
      <c r="AK298" s="6"/>
      <c r="AL298" s="6"/>
      <c r="AM298" s="6"/>
      <c r="AN298" s="6"/>
      <c r="AO298" s="6"/>
      <c r="AP298" s="6"/>
      <c r="AQ298" s="6"/>
      <c r="AR298" s="6"/>
      <c r="AS298" s="6"/>
      <c r="AT298" s="6"/>
      <c r="AU298" s="6"/>
      <c r="AV298" s="6"/>
    </row>
    <row r="299" outlineLevel="1">
      <c r="A299" s="6" t="str">
        <f>IF(ISBLANK(B299), "", VLOOKUP(B299, Database!A:E, 2, FALSE))</f>
        <v>聯亞</v>
      </c>
      <c r="B299" s="182" t="s">
        <v>2540</v>
      </c>
      <c r="C299" s="6" t="str">
        <f>IFERROR(__xludf.DUMMYFUNCTION("IF(ISBLANK(B299), """", IF(ISBLANK($C$295), """", IMPORTXML('公式表'!$A$2&amp;B299&amp;'公式表'!$A$3, '公式表'!$A$13)))"),"")</f>
        <v/>
      </c>
      <c r="D299" s="248">
        <v>2600.0</v>
      </c>
      <c r="E299" s="7"/>
      <c r="F299" s="7">
        <f t="shared" si="115"/>
        <v>-1</v>
      </c>
      <c r="G299" s="198"/>
      <c r="H299" s="198">
        <f t="shared" si="116"/>
        <v>46101</v>
      </c>
      <c r="I299" s="3">
        <v>2860.0</v>
      </c>
      <c r="J299" s="7">
        <f t="shared" si="117"/>
        <v>0.1</v>
      </c>
      <c r="K299" s="3">
        <v>2935.0</v>
      </c>
      <c r="L299" s="7">
        <f t="shared" si="118"/>
        <v>0.1288461538</v>
      </c>
      <c r="M299" s="3"/>
      <c r="N299" s="7" t="str">
        <f t="shared" si="119"/>
        <v/>
      </c>
      <c r="O299" s="3"/>
      <c r="P299" s="7" t="str">
        <f t="shared" si="120"/>
        <v/>
      </c>
      <c r="Q299" s="3"/>
      <c r="R299" s="6" t="str">
        <f t="shared" si="121"/>
        <v/>
      </c>
      <c r="S299" s="6" t="str">
        <f>IF(ISBLANK(B299), "", IFERROR(VLOOKUP(B299, category!A:C, 3, FALSE), ""))</f>
        <v>光通訊</v>
      </c>
      <c r="T299" s="6"/>
      <c r="U299" s="6"/>
      <c r="V299" s="6"/>
      <c r="W299" s="6"/>
      <c r="X299" s="6"/>
      <c r="Y299" s="6"/>
      <c r="Z299" s="6"/>
      <c r="AA299" s="6"/>
      <c r="AB299" s="6"/>
      <c r="AC299" s="6"/>
      <c r="AD299" s="6"/>
      <c r="AE299" s="6"/>
      <c r="AF299" s="6"/>
      <c r="AG299" s="6"/>
      <c r="AH299" s="6"/>
      <c r="AI299" s="6"/>
      <c r="AJ299" s="6"/>
      <c r="AK299" s="6"/>
      <c r="AL299" s="6"/>
      <c r="AM299" s="6"/>
      <c r="AN299" s="6"/>
      <c r="AO299" s="6"/>
      <c r="AP299" s="6"/>
      <c r="AQ299" s="6"/>
      <c r="AR299" s="6"/>
      <c r="AS299" s="6"/>
      <c r="AT299" s="6"/>
      <c r="AU299" s="6"/>
      <c r="AV299" s="6"/>
    </row>
    <row r="300" outlineLevel="1">
      <c r="A300" s="6" t="str">
        <f>IF(ISBLANK(B300), "", VLOOKUP(B300, Database!A:E, 2, FALSE))</f>
        <v>上詮</v>
      </c>
      <c r="B300" s="182" t="s">
        <v>2464</v>
      </c>
      <c r="C300" s="6" t="str">
        <f>IFERROR(__xludf.DUMMYFUNCTION("IF(ISBLANK(B300), """", IF(ISBLANK($C$295), """", IMPORTXML('公式表'!$A$2&amp;B300&amp;'公式表'!$A$3, '公式表'!$A$13)))"),"")</f>
        <v/>
      </c>
      <c r="D300" s="194">
        <v>899.0</v>
      </c>
      <c r="E300" s="7"/>
      <c r="F300" s="7">
        <f t="shared" si="115"/>
        <v>-1</v>
      </c>
      <c r="G300" s="198"/>
      <c r="H300" s="198">
        <f t="shared" si="116"/>
        <v>46101</v>
      </c>
      <c r="I300" s="3">
        <v>988.0</v>
      </c>
      <c r="J300" s="7">
        <f t="shared" si="117"/>
        <v>0.09899888765</v>
      </c>
      <c r="K300" s="3">
        <v>990.0</v>
      </c>
      <c r="L300" s="7">
        <f t="shared" si="118"/>
        <v>0.1012235818</v>
      </c>
      <c r="M300" s="3"/>
      <c r="N300" s="7" t="str">
        <f t="shared" si="119"/>
        <v/>
      </c>
      <c r="O300" s="3"/>
      <c r="P300" s="7" t="str">
        <f t="shared" si="120"/>
        <v/>
      </c>
      <c r="Q300" s="3"/>
      <c r="R300" s="6" t="str">
        <f t="shared" si="121"/>
        <v/>
      </c>
      <c r="S300" s="6" t="str">
        <f>IF(ISBLANK(B300), "", IFERROR(VLOOKUP(B300, category!A:C, 3, FALSE), ""))</f>
        <v>光通訊</v>
      </c>
      <c r="T300" s="6"/>
      <c r="U300" s="6"/>
      <c r="V300" s="6"/>
      <c r="W300" s="6"/>
      <c r="X300" s="6"/>
      <c r="Y300" s="6"/>
      <c r="Z300" s="6"/>
      <c r="AA300" s="6"/>
      <c r="AB300" s="6"/>
      <c r="AC300" s="6"/>
      <c r="AD300" s="6"/>
      <c r="AE300" s="6"/>
      <c r="AF300" s="6"/>
      <c r="AG300" s="6"/>
      <c r="AH300" s="6"/>
      <c r="AI300" s="6"/>
      <c r="AJ300" s="6"/>
      <c r="AK300" s="6"/>
      <c r="AL300" s="6"/>
      <c r="AM300" s="6"/>
      <c r="AN300" s="6"/>
      <c r="AO300" s="6"/>
      <c r="AP300" s="6"/>
      <c r="AQ300" s="6"/>
      <c r="AR300" s="6"/>
      <c r="AS300" s="6"/>
      <c r="AT300" s="6"/>
      <c r="AU300" s="6"/>
      <c r="AV300" s="6"/>
    </row>
    <row r="301" outlineLevel="1">
      <c r="A301" s="6" t="str">
        <f>IF(ISBLANK(B301), "", VLOOKUP(B301, Database!A:E, 2, FALSE))</f>
        <v>波若威</v>
      </c>
      <c r="B301" s="182" t="s">
        <v>2327</v>
      </c>
      <c r="C301" s="6" t="str">
        <f>IFERROR(__xludf.DUMMYFUNCTION("IF(ISBLANK(B301), """", IF(ISBLANK($C$295), """", IMPORTXML('公式表'!$A$2&amp;B301&amp;'公式表'!$A$3, '公式表'!$A$13)))"),"")</f>
        <v/>
      </c>
      <c r="D301" s="194">
        <v>1225.0</v>
      </c>
      <c r="E301" s="7"/>
      <c r="F301" s="7">
        <f t="shared" si="115"/>
        <v>-1</v>
      </c>
      <c r="G301" s="198"/>
      <c r="H301" s="198">
        <f t="shared" si="116"/>
        <v>46101</v>
      </c>
      <c r="I301" s="3">
        <v>1295.0</v>
      </c>
      <c r="J301" s="7">
        <f t="shared" si="117"/>
        <v>0.05714285714</v>
      </c>
      <c r="K301" s="3">
        <v>1260.0</v>
      </c>
      <c r="L301" s="7">
        <f t="shared" si="118"/>
        <v>0.02857142857</v>
      </c>
      <c r="M301" s="3"/>
      <c r="N301" s="7" t="str">
        <f t="shared" si="119"/>
        <v/>
      </c>
      <c r="O301" s="3"/>
      <c r="P301" s="7" t="str">
        <f t="shared" si="120"/>
        <v/>
      </c>
      <c r="Q301" s="3"/>
      <c r="R301" s="6" t="str">
        <f t="shared" si="121"/>
        <v/>
      </c>
      <c r="S301" s="6" t="str">
        <f>IF(ISBLANK(B301), "", IFERROR(VLOOKUP(B301, category!A:C, 3, FALSE), ""))</f>
        <v>光通訊</v>
      </c>
      <c r="T301" s="6"/>
      <c r="U301" s="6"/>
      <c r="V301" s="6"/>
      <c r="W301" s="6"/>
      <c r="X301" s="6"/>
      <c r="Y301" s="6"/>
      <c r="Z301" s="6"/>
      <c r="AA301" s="6"/>
      <c r="AB301" s="6"/>
      <c r="AC301" s="6"/>
      <c r="AD301" s="6"/>
      <c r="AE301" s="6"/>
      <c r="AF301" s="6"/>
      <c r="AG301" s="6"/>
      <c r="AH301" s="6"/>
      <c r="AI301" s="6"/>
      <c r="AJ301" s="6"/>
      <c r="AK301" s="6"/>
      <c r="AL301" s="6"/>
      <c r="AM301" s="6"/>
      <c r="AN301" s="6"/>
      <c r="AO301" s="6"/>
      <c r="AP301" s="6"/>
      <c r="AQ301" s="6"/>
      <c r="AR301" s="6"/>
      <c r="AS301" s="6"/>
      <c r="AT301" s="6"/>
      <c r="AU301" s="6"/>
      <c r="AV301" s="6"/>
    </row>
    <row r="302" outlineLevel="1">
      <c r="A302" s="6" t="str">
        <f>IF(ISBLANK(B302), "", VLOOKUP(B302, Database!A:E, 2, FALSE))</f>
        <v>華星光</v>
      </c>
      <c r="B302" s="182" t="s">
        <v>2944</v>
      </c>
      <c r="C302" s="6" t="str">
        <f>IFERROR(__xludf.DUMMYFUNCTION("IF(ISBLANK(B302), """", IF(ISBLANK($C$295), """", IMPORTXML('公式表'!$A$2&amp;B302&amp;'公式表'!$A$3, '公式表'!$A$13)))"),"")</f>
        <v/>
      </c>
      <c r="D302" s="194">
        <v>644.0</v>
      </c>
      <c r="E302" s="7"/>
      <c r="F302" s="7">
        <f t="shared" si="115"/>
        <v>-1</v>
      </c>
      <c r="G302" s="3" t="s">
        <v>4679</v>
      </c>
      <c r="H302" s="198">
        <f t="shared" si="116"/>
        <v>46101</v>
      </c>
      <c r="I302" s="3">
        <v>708.0</v>
      </c>
      <c r="J302" s="7">
        <f t="shared" si="117"/>
        <v>0.09937888199</v>
      </c>
      <c r="K302" s="3">
        <v>655.0</v>
      </c>
      <c r="L302" s="7">
        <f t="shared" si="118"/>
        <v>0.01708074534</v>
      </c>
      <c r="M302" s="3"/>
      <c r="N302" s="7" t="str">
        <f t="shared" si="119"/>
        <v/>
      </c>
      <c r="O302" s="3"/>
      <c r="P302" s="7" t="str">
        <f t="shared" si="120"/>
        <v/>
      </c>
      <c r="Q302" s="3"/>
      <c r="R302" s="6" t="str">
        <f t="shared" si="121"/>
        <v/>
      </c>
      <c r="S302" s="6" t="str">
        <f>IF(ISBLANK(B302), "", IFERROR(VLOOKUP(B302, category!A:C, 3, FALSE), ""))</f>
        <v>光通訊</v>
      </c>
      <c r="T302" s="6"/>
      <c r="U302" s="6"/>
      <c r="V302" s="6"/>
      <c r="W302" s="6"/>
      <c r="X302" s="6"/>
      <c r="Y302" s="6"/>
      <c r="Z302" s="6"/>
      <c r="AA302" s="6"/>
      <c r="AB302" s="6"/>
      <c r="AC302" s="6"/>
      <c r="AD302" s="6"/>
      <c r="AE302" s="6"/>
      <c r="AF302" s="6"/>
      <c r="AG302" s="6"/>
      <c r="AH302" s="6"/>
      <c r="AI302" s="6"/>
      <c r="AJ302" s="6"/>
      <c r="AK302" s="6"/>
      <c r="AL302" s="6"/>
      <c r="AM302" s="6"/>
      <c r="AN302" s="6"/>
      <c r="AO302" s="6"/>
      <c r="AP302" s="6"/>
      <c r="AQ302" s="6"/>
      <c r="AR302" s="6"/>
      <c r="AS302" s="6"/>
      <c r="AT302" s="6"/>
      <c r="AU302" s="6"/>
      <c r="AV302" s="6"/>
    </row>
    <row r="303" outlineLevel="1">
      <c r="A303" s="6" t="str">
        <f>IF(ISBLANK(B303), "", VLOOKUP(B303, Database!A:E, 2, FALSE))</f>
        <v>全新</v>
      </c>
      <c r="B303" s="182" t="s">
        <v>2548</v>
      </c>
      <c r="C303" s="6" t="str">
        <f>IFERROR(__xludf.DUMMYFUNCTION("IF(ISBLANK(B303), """", IF(ISBLANK($C$295), """", IMPORTXML('公式表'!$A$2&amp;B303&amp;'公式表'!$A$3, '公式表'!$A$13)))"),"")</f>
        <v/>
      </c>
      <c r="D303" s="194">
        <v>310.5</v>
      </c>
      <c r="E303" s="7"/>
      <c r="F303" s="7">
        <f t="shared" si="115"/>
        <v>-1</v>
      </c>
      <c r="G303" s="198"/>
      <c r="H303" s="198">
        <f t="shared" si="116"/>
        <v>46101</v>
      </c>
      <c r="I303" s="3">
        <v>333.0</v>
      </c>
      <c r="J303" s="7">
        <f t="shared" si="117"/>
        <v>0.07246376812</v>
      </c>
      <c r="K303" s="3">
        <v>340.0</v>
      </c>
      <c r="L303" s="7">
        <f t="shared" si="118"/>
        <v>0.09500805153</v>
      </c>
      <c r="M303" s="3"/>
      <c r="N303" s="7" t="str">
        <f t="shared" si="119"/>
        <v/>
      </c>
      <c r="O303" s="3"/>
      <c r="P303" s="7" t="str">
        <f t="shared" si="120"/>
        <v/>
      </c>
      <c r="Q303" s="3"/>
      <c r="R303" s="6" t="str">
        <f t="shared" si="121"/>
        <v/>
      </c>
      <c r="S303" s="6" t="str">
        <f>IF(ISBLANK(B303), "", IFERROR(VLOOKUP(B303, category!A:C, 3, FALSE), ""))</f>
        <v>光通訊</v>
      </c>
      <c r="T303" s="6"/>
      <c r="U303" s="6"/>
      <c r="V303" s="6"/>
      <c r="W303" s="6"/>
      <c r="X303" s="6"/>
      <c r="Y303" s="6"/>
      <c r="Z303" s="6"/>
      <c r="AA303" s="6"/>
      <c r="AB303" s="6"/>
      <c r="AC303" s="6"/>
      <c r="AD303" s="6"/>
      <c r="AE303" s="6"/>
      <c r="AF303" s="6"/>
      <c r="AG303" s="6"/>
      <c r="AH303" s="6"/>
      <c r="AI303" s="6"/>
      <c r="AJ303" s="6"/>
      <c r="AK303" s="6"/>
      <c r="AL303" s="6"/>
      <c r="AM303" s="6"/>
      <c r="AN303" s="6"/>
      <c r="AO303" s="6"/>
      <c r="AP303" s="6"/>
      <c r="AQ303" s="6"/>
      <c r="AR303" s="6"/>
      <c r="AS303" s="6"/>
      <c r="AT303" s="6"/>
      <c r="AU303" s="6"/>
      <c r="AV303" s="6"/>
    </row>
    <row r="304" outlineLevel="1">
      <c r="A304" s="6" t="str">
        <f>IF(ISBLANK(B304), "", VLOOKUP(B304, Database!A:E, 2, FALSE))</f>
        <v>聯鈞</v>
      </c>
      <c r="B304" s="182" t="s">
        <v>4257</v>
      </c>
      <c r="C304" s="6" t="str">
        <f>IFERROR(__xludf.DUMMYFUNCTION("IF(ISBLANK(B304), """", IF(ISBLANK($C$295), """", IMPORTXML('公式表'!$A$2&amp;B304&amp;'公式表'!$A$3, '公式表'!$A$13)))"),"")</f>
        <v/>
      </c>
      <c r="D304" s="194">
        <v>366.0</v>
      </c>
      <c r="E304" s="7"/>
      <c r="F304" s="7">
        <f t="shared" si="115"/>
        <v>-1</v>
      </c>
      <c r="G304" s="198"/>
      <c r="H304" s="198">
        <f t="shared" si="116"/>
        <v>46101</v>
      </c>
      <c r="I304" s="3">
        <v>383.0</v>
      </c>
      <c r="J304" s="7">
        <f t="shared" si="117"/>
        <v>0.04644808743</v>
      </c>
      <c r="K304" s="3">
        <v>380.0</v>
      </c>
      <c r="L304" s="7">
        <f t="shared" si="118"/>
        <v>0.03825136612</v>
      </c>
      <c r="M304" s="3"/>
      <c r="N304" s="7" t="str">
        <f t="shared" si="119"/>
        <v/>
      </c>
      <c r="O304" s="3"/>
      <c r="P304" s="7" t="str">
        <f t="shared" si="120"/>
        <v/>
      </c>
      <c r="Q304" s="3"/>
      <c r="R304" s="6" t="str">
        <f t="shared" si="121"/>
        <v/>
      </c>
      <c r="S304" s="6" t="str">
        <f>IF(ISBLANK(B304), "", IFERROR(VLOOKUP(B304, category!A:C, 3, FALSE), ""))</f>
        <v>光通訊</v>
      </c>
      <c r="T304" s="6"/>
      <c r="U304" s="6"/>
      <c r="V304" s="6"/>
      <c r="W304" s="6"/>
      <c r="X304" s="6"/>
      <c r="Y304" s="6"/>
      <c r="Z304" s="6"/>
      <c r="AA304" s="6"/>
      <c r="AB304" s="6"/>
      <c r="AC304" s="6"/>
      <c r="AD304" s="6"/>
      <c r="AE304" s="6"/>
      <c r="AF304" s="6"/>
      <c r="AG304" s="6"/>
      <c r="AH304" s="6"/>
      <c r="AI304" s="6"/>
      <c r="AJ304" s="6"/>
      <c r="AK304" s="6"/>
      <c r="AL304" s="6"/>
      <c r="AM304" s="6"/>
      <c r="AN304" s="6"/>
      <c r="AO304" s="6"/>
      <c r="AP304" s="6"/>
      <c r="AQ304" s="6"/>
      <c r="AR304" s="6"/>
      <c r="AS304" s="6"/>
      <c r="AT304" s="6"/>
      <c r="AU304" s="6"/>
      <c r="AV304" s="6"/>
    </row>
    <row r="305" outlineLevel="1">
      <c r="A305" s="6" t="str">
        <f>IF(ISBLANK(B305), "", VLOOKUP(B305, Database!A:E, 2, FALSE))</f>
        <v>眾達-KY</v>
      </c>
      <c r="B305" s="182" t="s">
        <v>2362</v>
      </c>
      <c r="C305" s="6" t="str">
        <f>IFERROR(__xludf.DUMMYFUNCTION("IF(ISBLANK(B305), """", IF(ISBLANK($C$295), """", IMPORTXML('公式表'!$A$2&amp;B305&amp;'公式表'!$A$3, '公式表'!$A$13)))"),"")</f>
        <v/>
      </c>
      <c r="D305" s="194">
        <v>235.5</v>
      </c>
      <c r="E305" s="7"/>
      <c r="F305" s="7">
        <f t="shared" si="115"/>
        <v>-1</v>
      </c>
      <c r="G305" s="198"/>
      <c r="H305" s="198">
        <f t="shared" si="116"/>
        <v>46101</v>
      </c>
      <c r="I305" s="3">
        <v>241.5</v>
      </c>
      <c r="J305" s="7">
        <f t="shared" si="117"/>
        <v>0.02547770701</v>
      </c>
      <c r="K305" s="3">
        <v>252.0</v>
      </c>
      <c r="L305" s="7">
        <f t="shared" si="118"/>
        <v>0.07006369427</v>
      </c>
      <c r="M305" s="3"/>
      <c r="N305" s="7" t="str">
        <f t="shared" si="119"/>
        <v/>
      </c>
      <c r="O305" s="3"/>
      <c r="P305" s="7" t="str">
        <f t="shared" si="120"/>
        <v/>
      </c>
      <c r="Q305" s="3"/>
      <c r="R305" s="6" t="str">
        <f t="shared" si="121"/>
        <v/>
      </c>
      <c r="S305" s="6" t="str">
        <f>IF(ISBLANK(B305), "", IFERROR(VLOOKUP(B305, category!A:C, 3, FALSE), ""))</f>
        <v>光通訊</v>
      </c>
      <c r="T305" s="6"/>
      <c r="U305" s="6"/>
      <c r="V305" s="6"/>
      <c r="W305" s="6"/>
      <c r="X305" s="6"/>
      <c r="Y305" s="6"/>
      <c r="Z305" s="6"/>
      <c r="AA305" s="6"/>
      <c r="AB305" s="6"/>
      <c r="AC305" s="6"/>
      <c r="AD305" s="6"/>
      <c r="AE305" s="6"/>
      <c r="AF305" s="6"/>
      <c r="AG305" s="6"/>
      <c r="AH305" s="6"/>
      <c r="AI305" s="6"/>
      <c r="AJ305" s="6"/>
      <c r="AK305" s="6"/>
      <c r="AL305" s="6"/>
      <c r="AM305" s="6"/>
      <c r="AN305" s="6"/>
      <c r="AO305" s="6"/>
      <c r="AP305" s="6"/>
      <c r="AQ305" s="6"/>
      <c r="AR305" s="6"/>
      <c r="AS305" s="6"/>
      <c r="AT305" s="6"/>
      <c r="AU305" s="6"/>
      <c r="AV305" s="6"/>
    </row>
    <row r="306" outlineLevel="1">
      <c r="A306" s="6" t="str">
        <f>IF(ISBLANK(B306), "", VLOOKUP(B306, Database!A:E, 2, FALSE))</f>
        <v>光環</v>
      </c>
      <c r="B306" s="182" t="s">
        <v>3558</v>
      </c>
      <c r="C306" s="6" t="str">
        <f>IFERROR(__xludf.DUMMYFUNCTION("IF(ISBLANK(B306), """", IF(ISBLANK($C$295), """", IMPORTXML('公式表'!$A$2&amp;B306&amp;'公式表'!$A$3, '公式表'!$A$13)))"),"")</f>
        <v/>
      </c>
      <c r="D306" s="194">
        <v>115.5</v>
      </c>
      <c r="E306" s="7"/>
      <c r="F306" s="7">
        <f t="shared" si="115"/>
        <v>-1</v>
      </c>
      <c r="G306" s="198"/>
      <c r="H306" s="198">
        <f t="shared" si="116"/>
        <v>46101</v>
      </c>
      <c r="I306" s="3">
        <v>122.0</v>
      </c>
      <c r="J306" s="7">
        <f t="shared" si="117"/>
        <v>0.05627705628</v>
      </c>
      <c r="K306" s="3">
        <v>118.0</v>
      </c>
      <c r="L306" s="7">
        <f t="shared" si="118"/>
        <v>0.02164502165</v>
      </c>
      <c r="M306" s="3"/>
      <c r="N306" s="7" t="str">
        <f t="shared" si="119"/>
        <v/>
      </c>
      <c r="O306" s="3"/>
      <c r="P306" s="7" t="str">
        <f t="shared" si="120"/>
        <v/>
      </c>
      <c r="Q306" s="3"/>
      <c r="R306" s="6" t="str">
        <f t="shared" si="121"/>
        <v/>
      </c>
      <c r="S306" s="6" t="str">
        <f>IF(ISBLANK(B306), "", IFERROR(VLOOKUP(B306, category!A:C, 3, FALSE), ""))</f>
        <v>光通訊</v>
      </c>
      <c r="T306" s="6"/>
      <c r="U306" s="6"/>
      <c r="V306" s="6"/>
      <c r="W306" s="6"/>
      <c r="X306" s="6"/>
      <c r="Y306" s="6"/>
      <c r="Z306" s="6"/>
      <c r="AA306" s="6"/>
      <c r="AB306" s="6"/>
      <c r="AC306" s="6"/>
      <c r="AD306" s="6"/>
      <c r="AE306" s="6"/>
      <c r="AF306" s="6"/>
      <c r="AG306" s="6"/>
      <c r="AH306" s="6"/>
      <c r="AI306" s="6"/>
      <c r="AJ306" s="6"/>
      <c r="AK306" s="6"/>
      <c r="AL306" s="6"/>
      <c r="AM306" s="6"/>
      <c r="AN306" s="6"/>
      <c r="AO306" s="6"/>
      <c r="AP306" s="6"/>
      <c r="AQ306" s="6"/>
      <c r="AR306" s="6"/>
      <c r="AS306" s="6"/>
      <c r="AT306" s="6"/>
      <c r="AU306" s="6"/>
      <c r="AV306" s="6"/>
    </row>
    <row r="307" outlineLevel="1">
      <c r="A307" s="6" t="str">
        <f>IF(ISBLANK(B307), "", VLOOKUP(B307, Database!A:E, 2, FALSE))</f>
        <v>前鼎</v>
      </c>
      <c r="B307" s="182" t="s">
        <v>2859</v>
      </c>
      <c r="C307" s="6" t="str">
        <f>IFERROR(__xludf.DUMMYFUNCTION("IF(ISBLANK(B307), """", IF(ISBLANK($C$295), """", IMPORTXML('公式表'!$A$2&amp;B307&amp;'公式表'!$A$3, '公式表'!$A$13)))"),"")</f>
        <v/>
      </c>
      <c r="D307" s="194">
        <v>170.5</v>
      </c>
      <c r="E307" s="7"/>
      <c r="F307" s="7">
        <f t="shared" si="115"/>
        <v>-1</v>
      </c>
      <c r="G307" s="198"/>
      <c r="H307" s="198">
        <f t="shared" si="116"/>
        <v>46101</v>
      </c>
      <c r="I307" s="3">
        <v>187.5</v>
      </c>
      <c r="J307" s="7">
        <f t="shared" si="117"/>
        <v>0.09970674487</v>
      </c>
      <c r="K307" s="3">
        <v>205.0</v>
      </c>
      <c r="L307" s="7">
        <f t="shared" si="118"/>
        <v>0.2023460411</v>
      </c>
      <c r="M307" s="3"/>
      <c r="N307" s="7" t="str">
        <f t="shared" si="119"/>
        <v/>
      </c>
      <c r="O307" s="3"/>
      <c r="P307" s="7" t="str">
        <f t="shared" si="120"/>
        <v/>
      </c>
      <c r="Q307" s="3"/>
      <c r="R307" s="6" t="str">
        <f t="shared" si="121"/>
        <v/>
      </c>
      <c r="S307" s="6" t="str">
        <f>IF(ISBLANK(B307), "", IFERROR(VLOOKUP(B307, category!A:C, 3, FALSE), ""))</f>
        <v>光通訊</v>
      </c>
      <c r="T307" s="6"/>
      <c r="U307" s="6"/>
      <c r="V307" s="6"/>
      <c r="W307" s="6"/>
      <c r="X307" s="6"/>
      <c r="Y307" s="6"/>
      <c r="Z307" s="6"/>
      <c r="AA307" s="6"/>
      <c r="AB307" s="6"/>
      <c r="AC307" s="6"/>
      <c r="AD307" s="6"/>
      <c r="AE307" s="6"/>
      <c r="AF307" s="6"/>
      <c r="AG307" s="6"/>
      <c r="AH307" s="6"/>
      <c r="AI307" s="6"/>
      <c r="AJ307" s="6"/>
      <c r="AK307" s="6"/>
      <c r="AL307" s="6"/>
      <c r="AM307" s="6"/>
      <c r="AN307" s="6"/>
      <c r="AO307" s="6"/>
      <c r="AP307" s="6"/>
      <c r="AQ307" s="6"/>
      <c r="AR307" s="6"/>
      <c r="AS307" s="6"/>
      <c r="AT307" s="6"/>
      <c r="AU307" s="6"/>
      <c r="AV307" s="6"/>
    </row>
    <row r="308" outlineLevel="1">
      <c r="A308" s="6" t="str">
        <f>IF(ISBLANK(B308), "", VLOOKUP(B308, Database!A:E, 2, FALSE))</f>
        <v>正淩</v>
      </c>
      <c r="B308" s="182" t="s">
        <v>952</v>
      </c>
      <c r="C308" s="6" t="str">
        <f>IFERROR(__xludf.DUMMYFUNCTION("IF(ISBLANK(B308), """", IF(ISBLANK($C$295), """", IMPORTXML('公式表'!$A$2&amp;B308&amp;'公式表'!$A$3, '公式表'!$A$13)))"),"")</f>
        <v/>
      </c>
      <c r="D308" s="194">
        <v>162.0</v>
      </c>
      <c r="E308" s="7"/>
      <c r="F308" s="7">
        <f t="shared" si="115"/>
        <v>-1</v>
      </c>
      <c r="G308" s="198"/>
      <c r="H308" s="198">
        <f t="shared" si="116"/>
        <v>46101</v>
      </c>
      <c r="I308" s="3">
        <v>158.5</v>
      </c>
      <c r="J308" s="7">
        <f t="shared" si="117"/>
        <v>-0.02160493827</v>
      </c>
      <c r="K308" s="3">
        <v>161.0</v>
      </c>
      <c r="L308" s="7">
        <f t="shared" si="118"/>
        <v>-0.006172839506</v>
      </c>
      <c r="M308" s="3"/>
      <c r="N308" s="7" t="str">
        <f t="shared" si="119"/>
        <v/>
      </c>
      <c r="O308" s="3"/>
      <c r="P308" s="7" t="str">
        <f t="shared" si="120"/>
        <v/>
      </c>
      <c r="Q308" s="3"/>
      <c r="R308" s="6" t="str">
        <f t="shared" si="121"/>
        <v/>
      </c>
      <c r="S308" s="6" t="str">
        <f>IF(ISBLANK(B308), "", IFERROR(VLOOKUP(B308, category!A:C, 3, FALSE), ""))</f>
        <v>光通訊</v>
      </c>
      <c r="T308" s="6"/>
      <c r="U308" s="6"/>
      <c r="V308" s="6"/>
      <c r="W308" s="6"/>
      <c r="X308" s="6"/>
      <c r="Y308" s="6"/>
      <c r="Z308" s="6"/>
      <c r="AA308" s="6"/>
      <c r="AB308" s="6"/>
      <c r="AC308" s="6"/>
      <c r="AD308" s="6"/>
      <c r="AE308" s="6"/>
      <c r="AF308" s="6"/>
      <c r="AG308" s="6"/>
      <c r="AH308" s="6"/>
      <c r="AI308" s="6"/>
      <c r="AJ308" s="6"/>
      <c r="AK308" s="6"/>
      <c r="AL308" s="6"/>
      <c r="AM308" s="6"/>
      <c r="AN308" s="6"/>
      <c r="AO308" s="6"/>
      <c r="AP308" s="6"/>
      <c r="AQ308" s="6"/>
      <c r="AR308" s="6"/>
      <c r="AS308" s="6"/>
      <c r="AT308" s="6"/>
      <c r="AU308" s="6"/>
      <c r="AV308" s="6"/>
    </row>
    <row r="309" outlineLevel="1">
      <c r="A309" s="6" t="str">
        <f>IF(ISBLANK(B309), "", VLOOKUP(B309, Database!A:E, 2, FALSE))</f>
        <v>東典光電</v>
      </c>
      <c r="B309" s="182" t="s">
        <v>1855</v>
      </c>
      <c r="C309" s="6" t="str">
        <f>IFERROR(__xludf.DUMMYFUNCTION("IF(ISBLANK(B309), """", IF(ISBLANK($C$295), """", IMPORTXML('公式表'!$A$2&amp;B309&amp;'公式表'!$A$3, '公式表'!$A$13)))"),"")</f>
        <v/>
      </c>
      <c r="D309" s="194">
        <v>155.0</v>
      </c>
      <c r="E309" s="7"/>
      <c r="F309" s="7">
        <f t="shared" si="115"/>
        <v>-1</v>
      </c>
      <c r="G309" s="198"/>
      <c r="H309" s="198">
        <f t="shared" si="116"/>
        <v>46101</v>
      </c>
      <c r="I309" s="3">
        <v>155.0</v>
      </c>
      <c r="J309" s="7">
        <f t="shared" si="117"/>
        <v>0</v>
      </c>
      <c r="K309" s="3">
        <v>153.5</v>
      </c>
      <c r="L309" s="7">
        <f t="shared" si="118"/>
        <v>-0.009677419355</v>
      </c>
      <c r="M309" s="3"/>
      <c r="N309" s="7" t="str">
        <f t="shared" si="119"/>
        <v/>
      </c>
      <c r="O309" s="3"/>
      <c r="P309" s="7" t="str">
        <f t="shared" si="120"/>
        <v/>
      </c>
      <c r="Q309" s="3"/>
      <c r="R309" s="6" t="str">
        <f t="shared" si="121"/>
        <v/>
      </c>
      <c r="S309" s="6" t="str">
        <f>IF(ISBLANK(B309), "", IFERROR(VLOOKUP(B309, category!A:C, 3, FALSE), ""))</f>
        <v>光通訊</v>
      </c>
      <c r="T309" s="6"/>
      <c r="U309" s="6"/>
      <c r="V309" s="6"/>
      <c r="W309" s="6"/>
      <c r="X309" s="6"/>
      <c r="Y309" s="6"/>
      <c r="Z309" s="6"/>
      <c r="AA309" s="6"/>
      <c r="AB309" s="6"/>
      <c r="AC309" s="6"/>
      <c r="AD309" s="6"/>
      <c r="AE309" s="6"/>
      <c r="AF309" s="6"/>
      <c r="AG309" s="6"/>
      <c r="AH309" s="6"/>
      <c r="AI309" s="6"/>
      <c r="AJ309" s="6"/>
      <c r="AK309" s="6"/>
      <c r="AL309" s="6"/>
      <c r="AM309" s="6"/>
      <c r="AN309" s="6"/>
      <c r="AO309" s="6"/>
      <c r="AP309" s="6"/>
      <c r="AQ309" s="6"/>
      <c r="AR309" s="6"/>
      <c r="AS309" s="6"/>
      <c r="AT309" s="6"/>
      <c r="AU309" s="6"/>
      <c r="AV309" s="6"/>
    </row>
    <row r="310" outlineLevel="1">
      <c r="A310" s="223" t="str">
        <f>IF(ISBLANK(B310), "", VLOOKUP(B310, Database!A:E, 2, FALSE))</f>
        <v>德勝</v>
      </c>
      <c r="B310" s="222" t="s">
        <v>2205</v>
      </c>
      <c r="C310" s="223" t="str">
        <f>IFERROR(__xludf.DUMMYFUNCTION("IF(ISBLANK(B310), """", IF(ISBLANK($C$295), """", IMPORTXML('公式表'!$A$2&amp;B310&amp;'公式表'!$A$3, '公式表'!$A$13)))"),"")</f>
        <v/>
      </c>
      <c r="D310" s="224">
        <v>64.6</v>
      </c>
      <c r="E310" s="225"/>
      <c r="F310" s="225">
        <f t="shared" si="115"/>
        <v>-1</v>
      </c>
      <c r="G310" s="249"/>
      <c r="H310" s="249">
        <f t="shared" si="116"/>
        <v>46101</v>
      </c>
      <c r="I310" s="226">
        <v>71.0</v>
      </c>
      <c r="J310" s="225">
        <f t="shared" si="117"/>
        <v>0.09907120743</v>
      </c>
      <c r="K310" s="226">
        <v>73.5</v>
      </c>
      <c r="L310" s="225">
        <f t="shared" si="118"/>
        <v>0.1377708978</v>
      </c>
      <c r="M310" s="226"/>
      <c r="N310" s="225" t="str">
        <f t="shared" si="119"/>
        <v/>
      </c>
      <c r="O310" s="226"/>
      <c r="P310" s="225" t="str">
        <f t="shared" si="120"/>
        <v/>
      </c>
      <c r="Q310" s="226"/>
      <c r="R310" s="223" t="str">
        <f t="shared" si="121"/>
        <v/>
      </c>
      <c r="S310" s="223" t="str">
        <f>IF(ISBLANK(B310), "", IFERROR(VLOOKUP(B310, category!A:C, 3, FALSE), ""))</f>
        <v>光通訊</v>
      </c>
      <c r="T310" s="223"/>
      <c r="U310" s="223"/>
      <c r="V310" s="223"/>
      <c r="W310" s="223"/>
      <c r="X310" s="223"/>
      <c r="Y310" s="223"/>
      <c r="Z310" s="223"/>
      <c r="AA310" s="223"/>
      <c r="AB310" s="223"/>
      <c r="AC310" s="223"/>
      <c r="AD310" s="223"/>
      <c r="AE310" s="223"/>
      <c r="AF310" s="223"/>
      <c r="AG310" s="223"/>
      <c r="AH310" s="223"/>
      <c r="AI310" s="223"/>
      <c r="AJ310" s="223"/>
      <c r="AK310" s="223"/>
      <c r="AL310" s="223"/>
      <c r="AM310" s="223"/>
      <c r="AN310" s="223"/>
      <c r="AO310" s="223"/>
      <c r="AP310" s="223"/>
      <c r="AQ310" s="223"/>
      <c r="AR310" s="223"/>
      <c r="AS310" s="223"/>
      <c r="AT310" s="223"/>
      <c r="AU310" s="223"/>
      <c r="AV310" s="223"/>
    </row>
    <row r="311">
      <c r="A311" s="6"/>
      <c r="B311" s="199"/>
      <c r="C311" s="6"/>
      <c r="D311" s="6"/>
      <c r="E311" s="7"/>
      <c r="F311" s="7"/>
      <c r="G311" s="198"/>
      <c r="H311" s="198"/>
      <c r="I311" s="181"/>
      <c r="J311" s="7"/>
      <c r="K311" s="181"/>
      <c r="L311" s="7"/>
      <c r="M311" s="181"/>
      <c r="N311" s="7"/>
      <c r="O311" s="181"/>
      <c r="P311" s="7"/>
      <c r="Q311" s="181"/>
      <c r="R311" s="6"/>
      <c r="S311" s="6"/>
      <c r="T311" s="6"/>
      <c r="U311" s="6"/>
      <c r="V311" s="6"/>
      <c r="W311" s="6"/>
      <c r="X311" s="6"/>
      <c r="Y311" s="6"/>
      <c r="Z311" s="6"/>
      <c r="AA311" s="6"/>
      <c r="AB311" s="6"/>
      <c r="AC311" s="6"/>
      <c r="AD311" s="6"/>
      <c r="AE311" s="6"/>
      <c r="AF311" s="6"/>
      <c r="AG311" s="6"/>
      <c r="AH311" s="6"/>
      <c r="AI311" s="6"/>
      <c r="AJ311" s="6"/>
      <c r="AK311" s="6"/>
      <c r="AL311" s="6"/>
      <c r="AM311" s="6"/>
      <c r="AN311" s="6"/>
      <c r="AO311" s="6"/>
      <c r="AP311" s="6"/>
      <c r="AQ311" s="6"/>
      <c r="AR311" s="6"/>
      <c r="AS311" s="6"/>
      <c r="AT311" s="6"/>
      <c r="AU311" s="6"/>
      <c r="AV311" s="6"/>
    </row>
    <row r="312">
      <c r="A312" s="252" t="s">
        <v>136</v>
      </c>
      <c r="B312" s="205" t="s">
        <v>4686</v>
      </c>
      <c r="C312" s="205"/>
      <c r="D312" s="206"/>
      <c r="E312" s="206"/>
      <c r="F312" s="206"/>
      <c r="G312" s="77"/>
      <c r="H312" s="207"/>
      <c r="I312" s="208">
        <f>$H$6+3</f>
        <v>46104</v>
      </c>
      <c r="J312" s="209">
        <f>SUM(J315:J335)</f>
        <v>0</v>
      </c>
      <c r="K312" s="208">
        <f>$H$6+4</f>
        <v>46105</v>
      </c>
      <c r="L312" s="209">
        <f>SUM(L315:L335)</f>
        <v>0.1282428308</v>
      </c>
      <c r="M312" s="208">
        <f>$H$6+5</f>
        <v>46106</v>
      </c>
      <c r="N312" s="209">
        <f>SUM(N315:N335)</f>
        <v>0</v>
      </c>
      <c r="O312" s="208">
        <f>$H$6+6</f>
        <v>46107</v>
      </c>
      <c r="P312" s="209">
        <f>SUM(P315:P335)</f>
        <v>0</v>
      </c>
      <c r="Q312" s="208">
        <f>$H$6+7</f>
        <v>46108</v>
      </c>
      <c r="R312" s="206">
        <f>SUM(R315:R335)</f>
        <v>0</v>
      </c>
      <c r="S312" s="210"/>
      <c r="T312" s="210"/>
      <c r="U312" s="210"/>
      <c r="V312" s="210"/>
      <c r="W312" s="210"/>
      <c r="X312" s="210"/>
      <c r="Y312" s="210"/>
      <c r="Z312" s="210"/>
      <c r="AA312" s="210"/>
      <c r="AB312" s="210"/>
      <c r="AC312" s="210"/>
      <c r="AD312" s="210"/>
      <c r="AE312" s="210"/>
      <c r="AF312" s="210"/>
      <c r="AG312" s="210"/>
      <c r="AH312" s="210"/>
      <c r="AI312" s="210"/>
      <c r="AJ312" s="210"/>
      <c r="AK312" s="210"/>
      <c r="AL312" s="210"/>
      <c r="AM312" s="210"/>
      <c r="AN312" s="210"/>
      <c r="AO312" s="210"/>
      <c r="AP312" s="210"/>
      <c r="AQ312" s="210"/>
      <c r="AR312" s="210"/>
      <c r="AS312" s="210"/>
      <c r="AT312" s="210"/>
      <c r="AU312" s="210"/>
      <c r="AV312" s="211"/>
    </row>
    <row r="313">
      <c r="A313" s="185"/>
      <c r="B313" s="186"/>
      <c r="C313" s="185"/>
      <c r="D313" s="185"/>
      <c r="E313" s="185"/>
      <c r="F313" s="41"/>
      <c r="G313" s="187"/>
      <c r="H313" s="185"/>
      <c r="I313" s="41" t="s">
        <v>4663</v>
      </c>
      <c r="J313" s="212">
        <f>AVERAGEA(J315:J335)</f>
        <v>0</v>
      </c>
      <c r="K313" s="41"/>
      <c r="L313" s="212">
        <f>AVERAGEA(L315:L335)</f>
        <v>0.006749622676</v>
      </c>
      <c r="M313" s="41"/>
      <c r="N313" s="212">
        <f>AVERAGEA(N315:N335)</f>
        <v>0</v>
      </c>
      <c r="O313" s="41"/>
      <c r="P313" s="212">
        <f>AVERAGEA(P315:P335)</f>
        <v>0</v>
      </c>
      <c r="Q313" s="41"/>
      <c r="R313" s="212">
        <f>AVERAGEA(R315:R335)</f>
        <v>0</v>
      </c>
      <c r="S313" s="186"/>
      <c r="T313" s="189"/>
      <c r="U313" s="189"/>
      <c r="V313" s="189"/>
      <c r="W313" s="189"/>
      <c r="X313" s="189"/>
      <c r="Y313" s="189"/>
      <c r="Z313" s="189"/>
      <c r="AA313" s="189"/>
      <c r="AB313" s="189"/>
      <c r="AC313" s="189"/>
      <c r="AD313" s="189"/>
      <c r="AE313" s="189"/>
      <c r="AF313" s="189"/>
      <c r="AG313" s="189"/>
      <c r="AH313" s="189"/>
      <c r="AI313" s="189"/>
      <c r="AJ313" s="189"/>
      <c r="AK313" s="189"/>
      <c r="AL313" s="189"/>
      <c r="AM313" s="189"/>
      <c r="AN313" s="189"/>
      <c r="AO313" s="189"/>
      <c r="AP313" s="189"/>
      <c r="AQ313" s="189"/>
      <c r="AR313" s="189"/>
      <c r="AS313" s="189"/>
      <c r="AT313" s="189"/>
      <c r="AU313" s="189"/>
      <c r="AV313" s="189"/>
    </row>
    <row r="314">
      <c r="A314" s="213" t="s">
        <v>4562</v>
      </c>
      <c r="B314" s="190" t="s">
        <v>4664</v>
      </c>
      <c r="C314" s="126" t="s">
        <v>4665</v>
      </c>
      <c r="D314" s="126" t="s">
        <v>4687</v>
      </c>
      <c r="E314" s="126" t="s">
        <v>4667</v>
      </c>
      <c r="F314" s="125" t="s">
        <v>4668</v>
      </c>
      <c r="G314" s="191" t="s">
        <v>4688</v>
      </c>
      <c r="H314" s="126" t="s">
        <v>4670</v>
      </c>
      <c r="I314" s="125" t="s">
        <v>4671</v>
      </c>
      <c r="J314" s="214" t="s">
        <v>4672</v>
      </c>
      <c r="K314" s="125" t="s">
        <v>4673</v>
      </c>
      <c r="L314" s="214" t="s">
        <v>4674</v>
      </c>
      <c r="M314" s="125" t="s">
        <v>4675</v>
      </c>
      <c r="N314" s="214" t="s">
        <v>4674</v>
      </c>
      <c r="O314" s="125" t="s">
        <v>4676</v>
      </c>
      <c r="P314" s="214" t="s">
        <v>4674</v>
      </c>
      <c r="Q314" s="125" t="s">
        <v>4677</v>
      </c>
      <c r="R314" s="126" t="s">
        <v>4674</v>
      </c>
      <c r="S314" s="190" t="s">
        <v>4678</v>
      </c>
      <c r="T314" s="192"/>
      <c r="U314" s="192"/>
      <c r="V314" s="192"/>
      <c r="W314" s="192"/>
      <c r="X314" s="192"/>
      <c r="Y314" s="192"/>
      <c r="Z314" s="192"/>
      <c r="AA314" s="192"/>
      <c r="AB314" s="192"/>
      <c r="AC314" s="192"/>
      <c r="AD314" s="192"/>
      <c r="AE314" s="192"/>
      <c r="AF314" s="192"/>
      <c r="AG314" s="192"/>
      <c r="AH314" s="192"/>
      <c r="AI314" s="192"/>
      <c r="AJ314" s="192"/>
      <c r="AK314" s="192"/>
      <c r="AL314" s="192"/>
      <c r="AM314" s="192"/>
      <c r="AN314" s="192"/>
      <c r="AO314" s="192"/>
      <c r="AP314" s="192"/>
      <c r="AQ314" s="192"/>
      <c r="AR314" s="192"/>
      <c r="AS314" s="192"/>
      <c r="AT314" s="192"/>
      <c r="AU314" s="192"/>
      <c r="AV314" s="215"/>
    </row>
    <row r="315" outlineLevel="1">
      <c r="A315" s="6" t="str">
        <f>IF(ISBLANK(B315), "", VLOOKUP(B315, Database!A:E, 2, FALSE))</f>
        <v>恩德</v>
      </c>
      <c r="B315" s="182" t="s">
        <v>4152</v>
      </c>
      <c r="C315" s="6" t="str">
        <f>IFERROR(__xludf.DUMMYFUNCTION("IF(ISBLANK(B315), """", IF(ISBLANK($C$312), """", IMPORTXML('公式表'!$A$2&amp;B315&amp;'公式表'!$A$3, '公式表'!$A$13)))"),"")</f>
        <v/>
      </c>
      <c r="D315" s="3">
        <v>28.2</v>
      </c>
      <c r="E315" s="7"/>
      <c r="F315" s="7">
        <f t="shared" ref="F315:F327" si="122">IF(ISBLANK(B315), "", (C315/D315)-1)</f>
        <v>-1</v>
      </c>
      <c r="G315" s="198"/>
      <c r="H315" s="198">
        <f t="shared" ref="H315:H327" si="123">$H$6</f>
        <v>46101</v>
      </c>
      <c r="I315" s="3">
        <v>28.2</v>
      </c>
      <c r="J315" s="7">
        <f t="shared" ref="J315:J327" si="124">IF(ISBLANK(I315), "", (I315/$D315)-1)</f>
        <v>0</v>
      </c>
      <c r="K315" s="3">
        <v>29.0</v>
      </c>
      <c r="L315" s="7">
        <f t="shared" ref="L315:L327" si="125">IF(ISBLANK(K315), "", (K315/$D315)-1)</f>
        <v>0.02836879433</v>
      </c>
      <c r="M315" s="3"/>
      <c r="N315" s="7" t="str">
        <f t="shared" ref="N315:N327" si="126">IF(ISBLANK(M315), "", (M315/$D315)-1)</f>
        <v/>
      </c>
      <c r="O315" s="3"/>
      <c r="P315" s="7" t="str">
        <f t="shared" ref="P315:P327" si="127">IF(ISBLANK(O315), "", (O315/$D315)-1)</f>
        <v/>
      </c>
      <c r="Q315" s="3"/>
      <c r="R315" s="6" t="str">
        <f t="shared" ref="R315:R327" si="128">IF(ISBLANK(Q315), "", (Q315/$D315)-1)</f>
        <v/>
      </c>
      <c r="S315" s="6" t="str">
        <f>IF(ISBLANK(B315), "", IFERROR(VLOOKUP(B315, category!A:C, 3, FALSE), ""))</f>
        <v>雷射鑽頭</v>
      </c>
      <c r="T315" s="6"/>
      <c r="U315" s="6"/>
      <c r="V315" s="6"/>
      <c r="W315" s="6"/>
      <c r="X315" s="6"/>
      <c r="Y315" s="6"/>
      <c r="Z315" s="6"/>
      <c r="AA315" s="6"/>
      <c r="AB315" s="6"/>
      <c r="AC315" s="6"/>
      <c r="AD315" s="6"/>
      <c r="AE315" s="6"/>
      <c r="AF315" s="6"/>
      <c r="AG315" s="6"/>
      <c r="AH315" s="6"/>
      <c r="AI315" s="6"/>
      <c r="AJ315" s="6"/>
      <c r="AK315" s="6"/>
      <c r="AL315" s="6"/>
      <c r="AM315" s="6"/>
      <c r="AN315" s="6"/>
      <c r="AO315" s="6"/>
      <c r="AP315" s="6"/>
      <c r="AQ315" s="6"/>
      <c r="AR315" s="6"/>
      <c r="AS315" s="6"/>
      <c r="AT315" s="6"/>
      <c r="AU315" s="6"/>
      <c r="AV315" s="6"/>
    </row>
    <row r="316" outlineLevel="1">
      <c r="A316" s="6" t="str">
        <f>IF(ISBLANK(B316), "", VLOOKUP(B316, Database!A:E, 2, FALSE))</f>
        <v>大量</v>
      </c>
      <c r="B316" s="182" t="s">
        <v>2010</v>
      </c>
      <c r="C316" s="6" t="str">
        <f>IFERROR(__xludf.DUMMYFUNCTION("IF(ISBLANK(B316), """", IF(ISBLANK($C$312), """", IMPORTXML('公式表'!$A$2&amp;B316&amp;'公式表'!$A$3, '公式表'!$A$13)))"),"")</f>
        <v/>
      </c>
      <c r="D316" s="3">
        <v>670.0</v>
      </c>
      <c r="E316" s="7"/>
      <c r="F316" s="7">
        <f t="shared" si="122"/>
        <v>-1</v>
      </c>
      <c r="G316" s="198"/>
      <c r="H316" s="198">
        <f t="shared" si="123"/>
        <v>46101</v>
      </c>
      <c r="I316" s="3">
        <v>670.0</v>
      </c>
      <c r="J316" s="7">
        <f t="shared" si="124"/>
        <v>0</v>
      </c>
      <c r="K316" s="3">
        <v>626.0</v>
      </c>
      <c r="L316" s="7">
        <f t="shared" si="125"/>
        <v>-0.06567164179</v>
      </c>
      <c r="M316" s="3"/>
      <c r="N316" s="7" t="str">
        <f t="shared" si="126"/>
        <v/>
      </c>
      <c r="O316" s="3"/>
      <c r="P316" s="7" t="str">
        <f t="shared" si="127"/>
        <v/>
      </c>
      <c r="Q316" s="3"/>
      <c r="R316" s="6" t="str">
        <f t="shared" si="128"/>
        <v/>
      </c>
      <c r="S316" s="6" t="str">
        <f>IF(ISBLANK(B316), "", IFERROR(VLOOKUP(B316, category!A:C, 3, FALSE), ""))</f>
        <v>雷射鑽頭</v>
      </c>
      <c r="T316" s="6"/>
      <c r="U316" s="6"/>
      <c r="V316" s="6"/>
      <c r="W316" s="6"/>
      <c r="X316" s="6"/>
      <c r="Y316" s="6"/>
      <c r="Z316" s="6"/>
      <c r="AA316" s="6"/>
      <c r="AB316" s="6"/>
      <c r="AC316" s="6"/>
      <c r="AD316" s="6"/>
      <c r="AE316" s="6"/>
      <c r="AF316" s="6"/>
      <c r="AG316" s="6"/>
      <c r="AH316" s="6"/>
      <c r="AI316" s="6"/>
      <c r="AJ316" s="6"/>
      <c r="AK316" s="6"/>
      <c r="AL316" s="6"/>
      <c r="AM316" s="6"/>
      <c r="AN316" s="6"/>
      <c r="AO316" s="6"/>
      <c r="AP316" s="6"/>
      <c r="AQ316" s="6"/>
      <c r="AR316" s="6"/>
      <c r="AS316" s="6"/>
      <c r="AT316" s="6"/>
      <c r="AU316" s="6"/>
      <c r="AV316" s="6"/>
    </row>
    <row r="317" outlineLevel="1">
      <c r="A317" s="230" t="str">
        <f>IF(ISBLANK(B317), "", VLOOKUP(B317, Database!A:E, 2, FALSE))</f>
        <v>東台</v>
      </c>
      <c r="B317" s="219" t="s">
        <v>1467</v>
      </c>
      <c r="C317" s="230" t="str">
        <f>IFERROR(__xludf.DUMMYFUNCTION("IF(ISBLANK(B317), """", IF(ISBLANK($C$312), """", IMPORTXML('公式表'!$A$2&amp;B317&amp;'公式表'!$A$3, '公式表'!$A$13)))"),"")</f>
        <v/>
      </c>
      <c r="D317" s="235">
        <v>35.1</v>
      </c>
      <c r="E317" s="232"/>
      <c r="F317" s="232">
        <f t="shared" si="122"/>
        <v>-1</v>
      </c>
      <c r="G317" s="238"/>
      <c r="H317" s="238">
        <f t="shared" si="123"/>
        <v>46101</v>
      </c>
      <c r="I317" s="235">
        <v>35.1</v>
      </c>
      <c r="J317" s="232">
        <f t="shared" si="124"/>
        <v>0</v>
      </c>
      <c r="K317" s="235">
        <v>34.25</v>
      </c>
      <c r="L317" s="232">
        <f t="shared" si="125"/>
        <v>-0.02421652422</v>
      </c>
      <c r="M317" s="235"/>
      <c r="N317" s="232" t="str">
        <f t="shared" si="126"/>
        <v/>
      </c>
      <c r="O317" s="235"/>
      <c r="P317" s="232" t="str">
        <f t="shared" si="127"/>
        <v/>
      </c>
      <c r="Q317" s="235"/>
      <c r="R317" s="230" t="str">
        <f t="shared" si="128"/>
        <v/>
      </c>
      <c r="S317" s="230" t="str">
        <f>IF(ISBLANK(B317), "", IFERROR(VLOOKUP(B317, category!A:C, 3, FALSE), ""))</f>
        <v>機器人/雷射鑽頭</v>
      </c>
      <c r="T317" s="230"/>
      <c r="U317" s="230"/>
      <c r="V317" s="230"/>
      <c r="W317" s="230"/>
      <c r="X317" s="230"/>
      <c r="Y317" s="230"/>
      <c r="Z317" s="230"/>
      <c r="AA317" s="230"/>
      <c r="AB317" s="230"/>
      <c r="AC317" s="230"/>
      <c r="AD317" s="230"/>
      <c r="AE317" s="230"/>
      <c r="AF317" s="230"/>
      <c r="AG317" s="230"/>
      <c r="AH317" s="230"/>
      <c r="AI317" s="230"/>
      <c r="AJ317" s="230"/>
      <c r="AK317" s="230"/>
      <c r="AL317" s="230"/>
      <c r="AM317" s="230"/>
      <c r="AN317" s="230"/>
      <c r="AO317" s="230"/>
      <c r="AP317" s="230"/>
      <c r="AQ317" s="230"/>
      <c r="AR317" s="230"/>
      <c r="AS317" s="230"/>
      <c r="AT317" s="230"/>
      <c r="AU317" s="230"/>
      <c r="AV317" s="230"/>
    </row>
    <row r="318" outlineLevel="1">
      <c r="A318" s="6" t="str">
        <f>IF(ISBLANK(B318), "", VLOOKUP(B318, Database!A:E, 2, FALSE))</f>
        <v>達航科技</v>
      </c>
      <c r="B318" s="182" t="s">
        <v>1270</v>
      </c>
      <c r="C318" s="6" t="str">
        <f>IFERROR(__xludf.DUMMYFUNCTION("IF(ISBLANK(B318), """", IF(ISBLANK($C$312), """", IMPORTXML('公式表'!$A$2&amp;B318&amp;'公式表'!$A$3, '公式表'!$A$13)))"),"")</f>
        <v/>
      </c>
      <c r="D318" s="3">
        <v>145.5</v>
      </c>
      <c r="E318" s="7"/>
      <c r="F318" s="7">
        <f t="shared" si="122"/>
        <v>-1</v>
      </c>
      <c r="G318" s="198"/>
      <c r="H318" s="198">
        <f t="shared" si="123"/>
        <v>46101</v>
      </c>
      <c r="I318" s="3">
        <v>145.5</v>
      </c>
      <c r="J318" s="7">
        <f t="shared" si="124"/>
        <v>0</v>
      </c>
      <c r="K318" s="3">
        <v>146.5</v>
      </c>
      <c r="L318" s="7">
        <f t="shared" si="125"/>
        <v>0.006872852234</v>
      </c>
      <c r="M318" s="3"/>
      <c r="N318" s="7" t="str">
        <f t="shared" si="126"/>
        <v/>
      </c>
      <c r="O318" s="3"/>
      <c r="P318" s="7" t="str">
        <f t="shared" si="127"/>
        <v/>
      </c>
      <c r="Q318" s="3"/>
      <c r="R318" s="6" t="str">
        <f t="shared" si="128"/>
        <v/>
      </c>
      <c r="S318" s="6" t="str">
        <f>IF(ISBLANK(B318), "", IFERROR(VLOOKUP(B318, category!A:C, 3, FALSE), ""))</f>
        <v>雷射鑽頭</v>
      </c>
      <c r="T318" s="6"/>
      <c r="U318" s="6"/>
      <c r="V318" s="6"/>
      <c r="W318" s="6"/>
      <c r="X318" s="6"/>
      <c r="Y318" s="6"/>
      <c r="Z318" s="6"/>
      <c r="AA318" s="6"/>
      <c r="AB318" s="6"/>
      <c r="AC318" s="6"/>
      <c r="AD318" s="6"/>
      <c r="AE318" s="6"/>
      <c r="AF318" s="6"/>
      <c r="AG318" s="6"/>
      <c r="AH318" s="6"/>
      <c r="AI318" s="6"/>
      <c r="AJ318" s="6"/>
      <c r="AK318" s="6"/>
      <c r="AL318" s="6"/>
      <c r="AM318" s="6"/>
      <c r="AN318" s="6"/>
      <c r="AO318" s="6"/>
      <c r="AP318" s="6"/>
      <c r="AQ318" s="6"/>
      <c r="AR318" s="6"/>
      <c r="AS318" s="6"/>
      <c r="AT318" s="6"/>
      <c r="AU318" s="6"/>
      <c r="AV318" s="6"/>
    </row>
    <row r="319" outlineLevel="1">
      <c r="A319" s="6" t="str">
        <f>IF(ISBLANK(B319), "", VLOOKUP(B319, Database!A:E, 2, FALSE))</f>
        <v>旺玖</v>
      </c>
      <c r="B319" s="182" t="s">
        <v>3571</v>
      </c>
      <c r="C319" s="6" t="str">
        <f>IFERROR(__xludf.DUMMYFUNCTION("IF(ISBLANK(B319), """", IF(ISBLANK($C$312), """", IMPORTXML('公式表'!$A$2&amp;B319&amp;'公式表'!$A$3, '公式表'!$A$13)))"),"")</f>
        <v/>
      </c>
      <c r="D319" s="3">
        <v>27.05</v>
      </c>
      <c r="E319" s="7"/>
      <c r="F319" s="7">
        <f t="shared" si="122"/>
        <v>-1</v>
      </c>
      <c r="G319" s="198"/>
      <c r="H319" s="198">
        <f t="shared" si="123"/>
        <v>46101</v>
      </c>
      <c r="I319" s="3">
        <v>27.05</v>
      </c>
      <c r="J319" s="7">
        <f t="shared" si="124"/>
        <v>0</v>
      </c>
      <c r="K319" s="3">
        <v>26.9</v>
      </c>
      <c r="L319" s="7">
        <f t="shared" si="125"/>
        <v>-0.005545286506</v>
      </c>
      <c r="M319" s="3"/>
      <c r="N319" s="7" t="str">
        <f t="shared" si="126"/>
        <v/>
      </c>
      <c r="O319" s="3"/>
      <c r="P319" s="7" t="str">
        <f t="shared" si="127"/>
        <v/>
      </c>
      <c r="Q319" s="3"/>
      <c r="R319" s="6" t="str">
        <f t="shared" si="128"/>
        <v/>
      </c>
      <c r="S319" s="6" t="str">
        <f>IF(ISBLANK(B319), "", IFERROR(VLOOKUP(B319, category!A:C, 3, FALSE), ""))</f>
        <v>探針</v>
      </c>
      <c r="T319" s="6"/>
      <c r="U319" s="6"/>
      <c r="V319" s="6"/>
      <c r="W319" s="6"/>
      <c r="X319" s="6"/>
      <c r="Y319" s="6"/>
      <c r="Z319" s="6"/>
      <c r="AA319" s="6"/>
      <c r="AB319" s="6"/>
      <c r="AC319" s="6"/>
      <c r="AD319" s="6"/>
      <c r="AE319" s="6"/>
      <c r="AF319" s="6"/>
      <c r="AG319" s="6"/>
      <c r="AH319" s="6"/>
      <c r="AI319" s="6"/>
      <c r="AJ319" s="6"/>
      <c r="AK319" s="6"/>
      <c r="AL319" s="6"/>
      <c r="AM319" s="6"/>
      <c r="AN319" s="6"/>
      <c r="AO319" s="6"/>
      <c r="AP319" s="6"/>
      <c r="AQ319" s="6"/>
      <c r="AR319" s="6"/>
      <c r="AS319" s="6"/>
      <c r="AT319" s="6"/>
      <c r="AU319" s="6"/>
      <c r="AV319" s="6"/>
    </row>
    <row r="320" outlineLevel="1">
      <c r="A320" s="6" t="str">
        <f>IF(ISBLANK(B320), "", VLOOKUP(B320, Database!A:E, 2, FALSE))</f>
        <v>穎崴</v>
      </c>
      <c r="B320" s="182" t="s">
        <v>1826</v>
      </c>
      <c r="C320" s="6" t="str">
        <f>IFERROR(__xludf.DUMMYFUNCTION("IF(ISBLANK(B320), """", IF(ISBLANK($C$312), """", IMPORTXML('公式表'!$A$2&amp;B320&amp;'公式表'!$A$3, '公式表'!$A$13)))"),"")</f>
        <v/>
      </c>
      <c r="D320" s="3">
        <v>10795.0</v>
      </c>
      <c r="E320" s="7"/>
      <c r="F320" s="7">
        <f t="shared" si="122"/>
        <v>-1</v>
      </c>
      <c r="G320" s="198"/>
      <c r="H320" s="198">
        <f t="shared" si="123"/>
        <v>46101</v>
      </c>
      <c r="I320" s="3">
        <v>10795.0</v>
      </c>
      <c r="J320" s="7">
        <f t="shared" si="124"/>
        <v>0</v>
      </c>
      <c r="K320" s="3">
        <v>10715.0</v>
      </c>
      <c r="L320" s="7">
        <f t="shared" si="125"/>
        <v>-0.007410838351</v>
      </c>
      <c r="M320" s="3"/>
      <c r="N320" s="7" t="str">
        <f t="shared" si="126"/>
        <v/>
      </c>
      <c r="O320" s="3"/>
      <c r="P320" s="7" t="str">
        <f t="shared" si="127"/>
        <v/>
      </c>
      <c r="Q320" s="3"/>
      <c r="R320" s="6" t="str">
        <f t="shared" si="128"/>
        <v/>
      </c>
      <c r="S320" s="6" t="str">
        <f>IF(ISBLANK(B320), "", IFERROR(VLOOKUP(B320, category!A:C, 3, FALSE), ""))</f>
        <v>探針</v>
      </c>
      <c r="T320" s="6"/>
      <c r="U320" s="6"/>
      <c r="V320" s="6"/>
      <c r="W320" s="6"/>
      <c r="X320" s="6"/>
      <c r="Y320" s="6"/>
      <c r="Z320" s="6"/>
      <c r="AA320" s="6"/>
      <c r="AB320" s="6"/>
      <c r="AC320" s="6"/>
      <c r="AD320" s="6"/>
      <c r="AE320" s="6"/>
      <c r="AF320" s="6"/>
      <c r="AG320" s="6"/>
      <c r="AH320" s="6"/>
      <c r="AI320" s="6"/>
      <c r="AJ320" s="6"/>
      <c r="AK320" s="6"/>
      <c r="AL320" s="6"/>
      <c r="AM320" s="6"/>
      <c r="AN320" s="6"/>
      <c r="AO320" s="6"/>
      <c r="AP320" s="6"/>
      <c r="AQ320" s="6"/>
      <c r="AR320" s="6"/>
      <c r="AS320" s="6"/>
      <c r="AT320" s="6"/>
      <c r="AU320" s="6"/>
      <c r="AV320" s="6"/>
    </row>
    <row r="321" outlineLevel="1">
      <c r="A321" s="6" t="str">
        <f>IF(ISBLANK(B321), "", VLOOKUP(B321, Database!A:E, 2, FALSE))</f>
        <v>鈦昇</v>
      </c>
      <c r="B321" s="182" t="s">
        <v>2083</v>
      </c>
      <c r="C321" s="6" t="str">
        <f>IFERROR(__xludf.DUMMYFUNCTION("IF(ISBLANK(B321), """", IF(ISBLANK($C$312), """", IMPORTXML('公式表'!$A$2&amp;B321&amp;'公式表'!$A$3, '公式表'!$A$13)))"),"")</f>
        <v/>
      </c>
      <c r="D321" s="3">
        <v>149.5</v>
      </c>
      <c r="E321" s="7"/>
      <c r="F321" s="7">
        <f t="shared" si="122"/>
        <v>-1</v>
      </c>
      <c r="G321" s="198"/>
      <c r="H321" s="198">
        <f t="shared" si="123"/>
        <v>46101</v>
      </c>
      <c r="I321" s="3">
        <v>149.5</v>
      </c>
      <c r="J321" s="7">
        <f t="shared" si="124"/>
        <v>0</v>
      </c>
      <c r="K321" s="3">
        <v>149.5</v>
      </c>
      <c r="L321" s="7">
        <f t="shared" si="125"/>
        <v>0</v>
      </c>
      <c r="M321" s="3"/>
      <c r="N321" s="7" t="str">
        <f t="shared" si="126"/>
        <v/>
      </c>
      <c r="O321" s="3"/>
      <c r="P321" s="7" t="str">
        <f t="shared" si="127"/>
        <v/>
      </c>
      <c r="Q321" s="3"/>
      <c r="R321" s="6" t="str">
        <f t="shared" si="128"/>
        <v/>
      </c>
      <c r="S321" s="6" t="str">
        <f>IF(ISBLANK(B321), "", IFERROR(VLOOKUP(B321, category!A:C, 3, FALSE), ""))</f>
        <v>探針</v>
      </c>
      <c r="T321" s="6"/>
      <c r="U321" s="6"/>
      <c r="V321" s="6"/>
      <c r="W321" s="6"/>
      <c r="X321" s="6"/>
      <c r="Y321" s="6"/>
      <c r="Z321" s="6"/>
      <c r="AA321" s="6"/>
      <c r="AB321" s="6"/>
      <c r="AC321" s="6"/>
      <c r="AD321" s="6"/>
      <c r="AE321" s="6"/>
      <c r="AF321" s="6"/>
      <c r="AG321" s="6"/>
      <c r="AH321" s="6"/>
      <c r="AI321" s="6"/>
      <c r="AJ321" s="6"/>
      <c r="AK321" s="6"/>
      <c r="AL321" s="6"/>
      <c r="AM321" s="6"/>
      <c r="AN321" s="6"/>
      <c r="AO321" s="6"/>
      <c r="AP321" s="6"/>
      <c r="AQ321" s="6"/>
      <c r="AR321" s="6"/>
      <c r="AS321" s="6"/>
      <c r="AT321" s="6"/>
      <c r="AU321" s="6"/>
      <c r="AV321" s="6"/>
    </row>
    <row r="322" outlineLevel="1">
      <c r="A322" s="235" t="s">
        <v>4694</v>
      </c>
      <c r="B322" s="219" t="s">
        <v>4649</v>
      </c>
      <c r="C322" s="230"/>
      <c r="D322" s="235"/>
      <c r="E322" s="232"/>
      <c r="F322" s="232" t="str">
        <f t="shared" si="122"/>
        <v>#DIV/0!</v>
      </c>
      <c r="G322" s="238"/>
      <c r="H322" s="238">
        <f t="shared" si="123"/>
        <v>46101</v>
      </c>
      <c r="I322" s="235"/>
      <c r="J322" s="232" t="str">
        <f t="shared" si="124"/>
        <v/>
      </c>
      <c r="K322" s="235"/>
      <c r="L322" s="232" t="str">
        <f t="shared" si="125"/>
        <v/>
      </c>
      <c r="M322" s="235"/>
      <c r="N322" s="232" t="str">
        <f t="shared" si="126"/>
        <v/>
      </c>
      <c r="O322" s="235"/>
      <c r="P322" s="232" t="str">
        <f t="shared" si="127"/>
        <v/>
      </c>
      <c r="Q322" s="235"/>
      <c r="R322" s="230" t="str">
        <f t="shared" si="128"/>
        <v/>
      </c>
      <c r="S322" s="230" t="str">
        <f>IF(ISBLANK(B322), "", IFERROR(VLOOKUP(B322, category!A:C, 3, FALSE), ""))</f>
        <v>探針</v>
      </c>
      <c r="T322" s="230"/>
      <c r="U322" s="230"/>
      <c r="V322" s="230"/>
      <c r="W322" s="230"/>
      <c r="X322" s="230"/>
      <c r="Y322" s="230"/>
      <c r="Z322" s="230"/>
      <c r="AA322" s="230"/>
      <c r="AB322" s="230"/>
      <c r="AC322" s="230"/>
      <c r="AD322" s="230"/>
      <c r="AE322" s="230"/>
      <c r="AF322" s="230"/>
      <c r="AG322" s="230"/>
      <c r="AH322" s="230"/>
      <c r="AI322" s="230"/>
      <c r="AJ322" s="230"/>
      <c r="AK322" s="230"/>
      <c r="AL322" s="230"/>
      <c r="AM322" s="230"/>
      <c r="AN322" s="230"/>
      <c r="AO322" s="230"/>
      <c r="AP322" s="230"/>
      <c r="AQ322" s="230"/>
      <c r="AR322" s="230"/>
      <c r="AS322" s="230"/>
      <c r="AT322" s="230"/>
      <c r="AU322" s="230"/>
      <c r="AV322" s="230"/>
    </row>
    <row r="323" outlineLevel="1">
      <c r="A323" s="235" t="s">
        <v>4694</v>
      </c>
      <c r="B323" s="219" t="s">
        <v>4650</v>
      </c>
      <c r="C323" s="230"/>
      <c r="D323" s="235"/>
      <c r="E323" s="232"/>
      <c r="F323" s="232" t="str">
        <f t="shared" si="122"/>
        <v>#DIV/0!</v>
      </c>
      <c r="G323" s="238"/>
      <c r="H323" s="238">
        <f t="shared" si="123"/>
        <v>46101</v>
      </c>
      <c r="I323" s="235"/>
      <c r="J323" s="232" t="str">
        <f t="shared" si="124"/>
        <v/>
      </c>
      <c r="K323" s="235"/>
      <c r="L323" s="232" t="str">
        <f t="shared" si="125"/>
        <v/>
      </c>
      <c r="M323" s="235"/>
      <c r="N323" s="232" t="str">
        <f t="shared" si="126"/>
        <v/>
      </c>
      <c r="O323" s="235"/>
      <c r="P323" s="232" t="str">
        <f t="shared" si="127"/>
        <v/>
      </c>
      <c r="Q323" s="235"/>
      <c r="R323" s="230" t="str">
        <f t="shared" si="128"/>
        <v/>
      </c>
      <c r="S323" s="230" t="str">
        <f>IF(ISBLANK(B323), "", IFERROR(VLOOKUP(B323, category!A:C, 3, FALSE), ""))</f>
        <v>探針</v>
      </c>
      <c r="T323" s="230"/>
      <c r="U323" s="230"/>
      <c r="V323" s="230"/>
      <c r="W323" s="230"/>
      <c r="X323" s="230"/>
      <c r="Y323" s="230"/>
      <c r="Z323" s="230"/>
      <c r="AA323" s="230"/>
      <c r="AB323" s="230"/>
      <c r="AC323" s="230"/>
      <c r="AD323" s="230"/>
      <c r="AE323" s="230"/>
      <c r="AF323" s="230"/>
      <c r="AG323" s="230"/>
      <c r="AH323" s="230"/>
      <c r="AI323" s="230"/>
      <c r="AJ323" s="230"/>
      <c r="AK323" s="230"/>
      <c r="AL323" s="230"/>
      <c r="AM323" s="230"/>
      <c r="AN323" s="230"/>
      <c r="AO323" s="230"/>
      <c r="AP323" s="230"/>
      <c r="AQ323" s="230"/>
      <c r="AR323" s="230"/>
      <c r="AS323" s="230"/>
      <c r="AT323" s="230"/>
      <c r="AU323" s="230"/>
      <c r="AV323" s="230"/>
    </row>
    <row r="324" outlineLevel="1">
      <c r="A324" s="235" t="s">
        <v>4694</v>
      </c>
      <c r="B324" s="219" t="s">
        <v>4651</v>
      </c>
      <c r="C324" s="230"/>
      <c r="D324" s="235"/>
      <c r="E324" s="232"/>
      <c r="F324" s="232" t="str">
        <f t="shared" si="122"/>
        <v>#DIV/0!</v>
      </c>
      <c r="G324" s="238"/>
      <c r="H324" s="238">
        <f t="shared" si="123"/>
        <v>46101</v>
      </c>
      <c r="I324" s="235"/>
      <c r="J324" s="232" t="str">
        <f t="shared" si="124"/>
        <v/>
      </c>
      <c r="K324" s="235"/>
      <c r="L324" s="232" t="str">
        <f t="shared" si="125"/>
        <v/>
      </c>
      <c r="M324" s="235"/>
      <c r="N324" s="232" t="str">
        <f t="shared" si="126"/>
        <v/>
      </c>
      <c r="O324" s="235"/>
      <c r="P324" s="232" t="str">
        <f t="shared" si="127"/>
        <v/>
      </c>
      <c r="Q324" s="235"/>
      <c r="R324" s="230" t="str">
        <f t="shared" si="128"/>
        <v/>
      </c>
      <c r="S324" s="230" t="str">
        <f>IF(ISBLANK(B324), "", IFERROR(VLOOKUP(B324, category!A:C, 3, FALSE), ""))</f>
        <v>探針</v>
      </c>
      <c r="T324" s="230"/>
      <c r="U324" s="230"/>
      <c r="V324" s="230"/>
      <c r="W324" s="230"/>
      <c r="X324" s="230"/>
      <c r="Y324" s="230"/>
      <c r="Z324" s="230"/>
      <c r="AA324" s="230"/>
      <c r="AB324" s="230"/>
      <c r="AC324" s="230"/>
      <c r="AD324" s="230"/>
      <c r="AE324" s="230"/>
      <c r="AF324" s="230"/>
      <c r="AG324" s="230"/>
      <c r="AH324" s="230"/>
      <c r="AI324" s="230"/>
      <c r="AJ324" s="230"/>
      <c r="AK324" s="230"/>
      <c r="AL324" s="230"/>
      <c r="AM324" s="230"/>
      <c r="AN324" s="230"/>
      <c r="AO324" s="230"/>
      <c r="AP324" s="230"/>
      <c r="AQ324" s="230"/>
      <c r="AR324" s="230"/>
      <c r="AS324" s="230"/>
      <c r="AT324" s="230"/>
      <c r="AU324" s="230"/>
      <c r="AV324" s="230"/>
    </row>
    <row r="325" outlineLevel="1">
      <c r="A325" s="6" t="str">
        <f>IF(ISBLANK(B325), "", VLOOKUP(B325, Database!A:E, 2, FALSE))</f>
        <v>凱崴</v>
      </c>
      <c r="B325" s="182" t="s">
        <v>2056</v>
      </c>
      <c r="C325" s="6" t="str">
        <f>IFERROR(__xludf.DUMMYFUNCTION("IF(ISBLANK(B325), """", IF(ISBLANK($C$312), """", IMPORTXML('公式表'!$A$2&amp;B325&amp;'公式表'!$A$3, '公式表'!$A$13)))"),"")</f>
        <v/>
      </c>
      <c r="D325" s="3">
        <v>75.6</v>
      </c>
      <c r="E325" s="7"/>
      <c r="F325" s="7">
        <f t="shared" si="122"/>
        <v>-1</v>
      </c>
      <c r="G325" s="198"/>
      <c r="H325" s="198">
        <f t="shared" si="123"/>
        <v>46101</v>
      </c>
      <c r="I325" s="3">
        <v>75.6</v>
      </c>
      <c r="J325" s="7">
        <f t="shared" si="124"/>
        <v>0</v>
      </c>
      <c r="K325" s="3">
        <v>83.1</v>
      </c>
      <c r="L325" s="7">
        <f t="shared" si="125"/>
        <v>0.09920634921</v>
      </c>
      <c r="M325" s="3"/>
      <c r="N325" s="7" t="str">
        <f t="shared" si="126"/>
        <v/>
      </c>
      <c r="O325" s="3"/>
      <c r="P325" s="7" t="str">
        <f t="shared" si="127"/>
        <v/>
      </c>
      <c r="Q325" s="3"/>
      <c r="R325" s="6" t="str">
        <f t="shared" si="128"/>
        <v/>
      </c>
      <c r="S325" s="6" t="str">
        <f>IF(ISBLANK(B325), "", IFERROR(VLOOKUP(B325, category!A:C, 3, FALSE), ""))</f>
        <v>PCB/雷射鑽頭</v>
      </c>
      <c r="T325" s="6"/>
      <c r="U325" s="6"/>
      <c r="V325" s="6"/>
      <c r="W325" s="6"/>
      <c r="X325" s="6"/>
      <c r="Y325" s="6"/>
      <c r="Z325" s="6"/>
      <c r="AA325" s="6"/>
      <c r="AB325" s="6"/>
      <c r="AC325" s="6"/>
      <c r="AD325" s="6"/>
      <c r="AE325" s="6"/>
      <c r="AF325" s="6"/>
      <c r="AG325" s="6"/>
      <c r="AH325" s="6"/>
      <c r="AI325" s="6"/>
      <c r="AJ325" s="6"/>
      <c r="AK325" s="6"/>
      <c r="AL325" s="6"/>
      <c r="AM325" s="6"/>
      <c r="AN325" s="6"/>
      <c r="AO325" s="6"/>
      <c r="AP325" s="6"/>
      <c r="AQ325" s="6"/>
      <c r="AR325" s="6"/>
      <c r="AS325" s="6"/>
      <c r="AT325" s="6"/>
      <c r="AU325" s="6"/>
      <c r="AV325" s="6"/>
    </row>
    <row r="326" outlineLevel="1">
      <c r="A326" s="6" t="str">
        <f>IF(ISBLANK(B326), "", VLOOKUP(B326, Database!A:E, 2, FALSE))</f>
        <v>高僑</v>
      </c>
      <c r="B326" s="182" t="s">
        <v>1551</v>
      </c>
      <c r="C326" s="6" t="str">
        <f>IFERROR(__xludf.DUMMYFUNCTION("IF(ISBLANK(B326), """", IF(ISBLANK($C$312), """", IMPORTXML('公式表'!$A$2&amp;B326&amp;'公式表'!$A$3, '公式表'!$A$13)))"),"")</f>
        <v/>
      </c>
      <c r="D326" s="3">
        <v>34.1</v>
      </c>
      <c r="E326" s="7"/>
      <c r="F326" s="7">
        <f t="shared" si="122"/>
        <v>-1</v>
      </c>
      <c r="G326" s="198"/>
      <c r="H326" s="198">
        <f t="shared" si="123"/>
        <v>46101</v>
      </c>
      <c r="I326" s="3">
        <v>34.1</v>
      </c>
      <c r="J326" s="7">
        <f t="shared" si="124"/>
        <v>0</v>
      </c>
      <c r="K326" s="3">
        <v>34.8</v>
      </c>
      <c r="L326" s="7">
        <f t="shared" si="125"/>
        <v>0.02052785924</v>
      </c>
      <c r="M326" s="3"/>
      <c r="N326" s="7" t="str">
        <f t="shared" si="126"/>
        <v/>
      </c>
      <c r="O326" s="3"/>
      <c r="P326" s="7" t="str">
        <f t="shared" si="127"/>
        <v/>
      </c>
      <c r="Q326" s="3"/>
      <c r="R326" s="6" t="str">
        <f t="shared" si="128"/>
        <v/>
      </c>
      <c r="S326" s="6" t="str">
        <f>IF(ISBLANK(B326), "", IFERROR(VLOOKUP(B326, category!A:C, 3, FALSE), ""))</f>
        <v>雷射鑽頭</v>
      </c>
      <c r="T326" s="6"/>
      <c r="U326" s="6"/>
      <c r="V326" s="6"/>
      <c r="W326" s="6"/>
      <c r="X326" s="6"/>
      <c r="Y326" s="6"/>
      <c r="Z326" s="6"/>
      <c r="AA326" s="6"/>
      <c r="AB326" s="6"/>
      <c r="AC326" s="6"/>
      <c r="AD326" s="6"/>
      <c r="AE326" s="6"/>
      <c r="AF326" s="6"/>
      <c r="AG326" s="6"/>
      <c r="AH326" s="6"/>
      <c r="AI326" s="6"/>
      <c r="AJ326" s="6"/>
      <c r="AK326" s="6"/>
      <c r="AL326" s="6"/>
      <c r="AM326" s="6"/>
      <c r="AN326" s="6"/>
      <c r="AO326" s="6"/>
      <c r="AP326" s="6"/>
      <c r="AQ326" s="6"/>
      <c r="AR326" s="6"/>
      <c r="AS326" s="6"/>
      <c r="AT326" s="6"/>
      <c r="AU326" s="6"/>
      <c r="AV326" s="6"/>
    </row>
    <row r="327" outlineLevel="1">
      <c r="A327" s="223" t="str">
        <f>IF(ISBLANK(B327), "", VLOOKUP(B327, Database!A:E, 2, FALSE))</f>
        <v>尖點</v>
      </c>
      <c r="B327" s="222" t="s">
        <v>1330</v>
      </c>
      <c r="C327" s="223" t="str">
        <f>IFERROR(__xludf.DUMMYFUNCTION("IF(ISBLANK(B327), """", IF(ISBLANK($C$312), """", IMPORTXML('公式表'!$A$2&amp;B327&amp;'公式表'!$A$3, '公式表'!$A$13)))"),"")</f>
        <v/>
      </c>
      <c r="D327" s="226">
        <v>418.0</v>
      </c>
      <c r="E327" s="225"/>
      <c r="F327" s="225">
        <f t="shared" si="122"/>
        <v>-1</v>
      </c>
      <c r="G327" s="249"/>
      <c r="H327" s="249">
        <f t="shared" si="123"/>
        <v>46101</v>
      </c>
      <c r="I327" s="226">
        <v>418.0</v>
      </c>
      <c r="J327" s="225">
        <f t="shared" si="124"/>
        <v>0</v>
      </c>
      <c r="K327" s="226">
        <v>405.0</v>
      </c>
      <c r="L327" s="225">
        <f t="shared" si="125"/>
        <v>-0.03110047847</v>
      </c>
      <c r="M327" s="226"/>
      <c r="N327" s="225" t="str">
        <f t="shared" si="126"/>
        <v/>
      </c>
      <c r="O327" s="226"/>
      <c r="P327" s="225" t="str">
        <f t="shared" si="127"/>
        <v/>
      </c>
      <c r="Q327" s="226"/>
      <c r="R327" s="223" t="str">
        <f t="shared" si="128"/>
        <v/>
      </c>
      <c r="S327" s="223" t="str">
        <f>IF(ISBLANK(B327), "", IFERROR(VLOOKUP(B327, category!A:C, 3, FALSE), ""))</f>
        <v>雷射鑽頭</v>
      </c>
      <c r="T327" s="223"/>
      <c r="U327" s="223"/>
      <c r="V327" s="223"/>
      <c r="W327" s="223"/>
      <c r="X327" s="223"/>
      <c r="Y327" s="223"/>
      <c r="Z327" s="223"/>
      <c r="AA327" s="223"/>
      <c r="AB327" s="223"/>
      <c r="AC327" s="223"/>
      <c r="AD327" s="223"/>
      <c r="AE327" s="223"/>
      <c r="AF327" s="223"/>
      <c r="AG327" s="223"/>
      <c r="AH327" s="223"/>
      <c r="AI327" s="223"/>
      <c r="AJ327" s="223"/>
      <c r="AK327" s="223"/>
      <c r="AL327" s="223"/>
      <c r="AM327" s="223"/>
      <c r="AN327" s="223"/>
      <c r="AO327" s="223"/>
      <c r="AP327" s="223"/>
      <c r="AQ327" s="223"/>
      <c r="AR327" s="223"/>
      <c r="AS327" s="223"/>
      <c r="AT327" s="223"/>
      <c r="AU327" s="223"/>
      <c r="AV327" s="223"/>
    </row>
    <row r="328">
      <c r="A328" s="6"/>
      <c r="B328" s="199"/>
      <c r="C328" s="6"/>
      <c r="D328" s="6"/>
      <c r="E328" s="7"/>
      <c r="F328" s="7"/>
      <c r="G328" s="198"/>
      <c r="H328" s="198"/>
      <c r="I328" s="181"/>
      <c r="J328" s="7"/>
      <c r="K328" s="181"/>
      <c r="L328" s="7"/>
      <c r="M328" s="181"/>
      <c r="N328" s="7"/>
      <c r="O328" s="181"/>
      <c r="P328" s="7"/>
      <c r="Q328" s="181"/>
      <c r="R328" s="6"/>
      <c r="S328" s="6"/>
      <c r="T328" s="6"/>
      <c r="U328" s="6"/>
      <c r="V328" s="6"/>
      <c r="W328" s="6"/>
      <c r="X328" s="6"/>
      <c r="Y328" s="6"/>
      <c r="Z328" s="6"/>
      <c r="AA328" s="6"/>
      <c r="AB328" s="6"/>
      <c r="AC328" s="6"/>
      <c r="AD328" s="6"/>
      <c r="AE328" s="6"/>
      <c r="AF328" s="6"/>
      <c r="AG328" s="6"/>
      <c r="AH328" s="6"/>
      <c r="AI328" s="6"/>
      <c r="AJ328" s="6"/>
      <c r="AK328" s="6"/>
      <c r="AL328" s="6"/>
      <c r="AM328" s="6"/>
      <c r="AN328" s="6"/>
      <c r="AO328" s="6"/>
      <c r="AP328" s="6"/>
      <c r="AQ328" s="6"/>
      <c r="AR328" s="6"/>
      <c r="AS328" s="6"/>
      <c r="AT328" s="6"/>
      <c r="AU328" s="6"/>
      <c r="AV328" s="6"/>
    </row>
    <row r="329">
      <c r="A329" s="252" t="s">
        <v>137</v>
      </c>
      <c r="B329" s="205" t="s">
        <v>4686</v>
      </c>
      <c r="C329" s="205"/>
      <c r="D329" s="206"/>
      <c r="E329" s="206"/>
      <c r="F329" s="206"/>
      <c r="G329" s="77"/>
      <c r="H329" s="207"/>
      <c r="I329" s="208">
        <f>$H$6+3</f>
        <v>46104</v>
      </c>
      <c r="J329" s="209">
        <f>SUM(J332:J358)</f>
        <v>0</v>
      </c>
      <c r="K329" s="208">
        <f>$H$6+4</f>
        <v>46105</v>
      </c>
      <c r="L329" s="209">
        <f>SUM(L332:L358)</f>
        <v>0.1030882165</v>
      </c>
      <c r="M329" s="208">
        <f>$H$6+5</f>
        <v>46106</v>
      </c>
      <c r="N329" s="209">
        <f>SUM(N332:N358)</f>
        <v>0</v>
      </c>
      <c r="O329" s="208">
        <f>$H$6+6</f>
        <v>46107</v>
      </c>
      <c r="P329" s="209">
        <f>SUM(P332:P358)</f>
        <v>0</v>
      </c>
      <c r="Q329" s="208">
        <f>$H$6+7</f>
        <v>46108</v>
      </c>
      <c r="R329" s="206">
        <f>SUM(R332:R358)</f>
        <v>0</v>
      </c>
      <c r="S329" s="210"/>
      <c r="T329" s="210"/>
      <c r="U329" s="210"/>
      <c r="V329" s="210"/>
      <c r="W329" s="210"/>
      <c r="X329" s="210"/>
      <c r="Y329" s="210"/>
      <c r="Z329" s="210"/>
      <c r="AA329" s="210"/>
      <c r="AB329" s="210"/>
      <c r="AC329" s="210"/>
      <c r="AD329" s="210"/>
      <c r="AE329" s="210"/>
      <c r="AF329" s="210"/>
      <c r="AG329" s="210"/>
      <c r="AH329" s="210"/>
      <c r="AI329" s="210"/>
      <c r="AJ329" s="210"/>
      <c r="AK329" s="210"/>
      <c r="AL329" s="210"/>
      <c r="AM329" s="210"/>
      <c r="AN329" s="210"/>
      <c r="AO329" s="210"/>
      <c r="AP329" s="210"/>
      <c r="AQ329" s="210"/>
      <c r="AR329" s="210"/>
      <c r="AS329" s="210"/>
      <c r="AT329" s="210"/>
      <c r="AU329" s="210"/>
      <c r="AV329" s="211"/>
    </row>
    <row r="330">
      <c r="A330" s="185"/>
      <c r="B330" s="186"/>
      <c r="C330" s="185"/>
      <c r="D330" s="185"/>
      <c r="E330" s="185"/>
      <c r="F330" s="41"/>
      <c r="G330" s="187"/>
      <c r="H330" s="185"/>
      <c r="I330" s="41" t="s">
        <v>4663</v>
      </c>
      <c r="J330" s="212">
        <f>AVERAGEA(J332:J358)</f>
        <v>0</v>
      </c>
      <c r="K330" s="41"/>
      <c r="L330" s="212">
        <f>AVERAGEA(L332:L358)</f>
        <v>0.004123528661</v>
      </c>
      <c r="M330" s="41"/>
      <c r="N330" s="212">
        <f>AVERAGEA(N332:N358)</f>
        <v>0</v>
      </c>
      <c r="O330" s="41"/>
      <c r="P330" s="212">
        <f>AVERAGEA(P332:P358)</f>
        <v>0</v>
      </c>
      <c r="Q330" s="41"/>
      <c r="R330" s="212">
        <f>AVERAGEA(R332:R358)</f>
        <v>0</v>
      </c>
      <c r="S330" s="186"/>
      <c r="T330" s="189"/>
      <c r="U330" s="189"/>
      <c r="V330" s="189"/>
      <c r="W330" s="189"/>
      <c r="X330" s="189"/>
      <c r="Y330" s="189"/>
      <c r="Z330" s="189"/>
      <c r="AA330" s="189"/>
      <c r="AB330" s="189"/>
      <c r="AC330" s="189"/>
      <c r="AD330" s="189"/>
      <c r="AE330" s="189"/>
      <c r="AF330" s="189"/>
      <c r="AG330" s="189"/>
      <c r="AH330" s="189"/>
      <c r="AI330" s="189"/>
      <c r="AJ330" s="189"/>
      <c r="AK330" s="189"/>
      <c r="AL330" s="189"/>
      <c r="AM330" s="189"/>
      <c r="AN330" s="189"/>
      <c r="AO330" s="189"/>
      <c r="AP330" s="189"/>
      <c r="AQ330" s="189"/>
      <c r="AR330" s="189"/>
      <c r="AS330" s="189"/>
      <c r="AT330" s="189"/>
      <c r="AU330" s="189"/>
      <c r="AV330" s="189"/>
    </row>
    <row r="331">
      <c r="A331" s="213" t="s">
        <v>4562</v>
      </c>
      <c r="B331" s="190" t="s">
        <v>4664</v>
      </c>
      <c r="C331" s="126" t="s">
        <v>4665</v>
      </c>
      <c r="D331" s="126" t="s">
        <v>4687</v>
      </c>
      <c r="E331" s="126" t="s">
        <v>4667</v>
      </c>
      <c r="F331" s="125" t="s">
        <v>4668</v>
      </c>
      <c r="G331" s="191" t="s">
        <v>4688</v>
      </c>
      <c r="H331" s="126" t="s">
        <v>4670</v>
      </c>
      <c r="I331" s="125" t="s">
        <v>4671</v>
      </c>
      <c r="J331" s="214" t="s">
        <v>4672</v>
      </c>
      <c r="K331" s="125" t="s">
        <v>4673</v>
      </c>
      <c r="L331" s="214" t="s">
        <v>4674</v>
      </c>
      <c r="M331" s="125" t="s">
        <v>4675</v>
      </c>
      <c r="N331" s="214" t="s">
        <v>4674</v>
      </c>
      <c r="O331" s="125" t="s">
        <v>4676</v>
      </c>
      <c r="P331" s="214" t="s">
        <v>4674</v>
      </c>
      <c r="Q331" s="125" t="s">
        <v>4677</v>
      </c>
      <c r="R331" s="126" t="s">
        <v>4674</v>
      </c>
      <c r="S331" s="190" t="s">
        <v>4678</v>
      </c>
      <c r="T331" s="192"/>
      <c r="U331" s="192"/>
      <c r="V331" s="192"/>
      <c r="W331" s="192"/>
      <c r="X331" s="192"/>
      <c r="Y331" s="192"/>
      <c r="Z331" s="192"/>
      <c r="AA331" s="192"/>
      <c r="AB331" s="192"/>
      <c r="AC331" s="192"/>
      <c r="AD331" s="192"/>
      <c r="AE331" s="192"/>
      <c r="AF331" s="192"/>
      <c r="AG331" s="192"/>
      <c r="AH331" s="192"/>
      <c r="AI331" s="192"/>
      <c r="AJ331" s="192"/>
      <c r="AK331" s="192"/>
      <c r="AL331" s="192"/>
      <c r="AM331" s="192"/>
      <c r="AN331" s="192"/>
      <c r="AO331" s="192"/>
      <c r="AP331" s="192"/>
      <c r="AQ331" s="192"/>
      <c r="AR331" s="192"/>
      <c r="AS331" s="192"/>
      <c r="AT331" s="192"/>
      <c r="AU331" s="192"/>
      <c r="AV331" s="215"/>
    </row>
    <row r="332" outlineLevel="1">
      <c r="A332" s="182" t="str">
        <f>IF(ISBLANK(B332), "", VLOOKUP(B332, Database!A:E, 2, FALSE))</f>
        <v>台玻</v>
      </c>
      <c r="B332" s="182" t="s">
        <v>2203</v>
      </c>
      <c r="C332" s="6" t="str">
        <f>IFERROR(__xludf.DUMMYFUNCTION("IF(ISBLANK(B332), """", IF(ISBLANK($C$329), """", IMPORTXML('公式表'!$A$2&amp;B332&amp;'公式表'!$A$3, '公式表'!$A$13)))"),"")</f>
        <v/>
      </c>
      <c r="D332" s="6">
        <v>74.2</v>
      </c>
      <c r="E332" s="7"/>
      <c r="F332" s="7">
        <f t="shared" ref="F332:F334" si="129">IF(ISBLANK(B332), "", (C332/D332)-1)</f>
        <v>-1</v>
      </c>
      <c r="G332" s="198"/>
      <c r="H332" s="198">
        <f t="shared" ref="H332:H334" si="130">$H$6</f>
        <v>46101</v>
      </c>
      <c r="I332" s="6">
        <v>74.2</v>
      </c>
      <c r="J332" s="7">
        <f t="shared" ref="J332:J334" si="131">IF(ISBLANK(I332), "", (I332/$D332)-1)</f>
        <v>0</v>
      </c>
      <c r="K332" s="3">
        <v>74.2</v>
      </c>
      <c r="L332" s="7">
        <f t="shared" ref="L332:L334" si="132">IF(ISBLANK(K332), "", (K332/$D332)-1)</f>
        <v>0</v>
      </c>
      <c r="M332" s="3"/>
      <c r="N332" s="7" t="str">
        <f t="shared" ref="N332:N334" si="133">IF(ISBLANK(M332), "", (M332/$D332)-1)</f>
        <v/>
      </c>
      <c r="O332" s="3"/>
      <c r="P332" s="7" t="str">
        <f t="shared" ref="P332:P334" si="134">IF(ISBLANK(O332), "", (O332/$D332)-1)</f>
        <v/>
      </c>
      <c r="Q332" s="3"/>
      <c r="R332" s="6" t="str">
        <f t="shared" ref="R332:R334" si="135">IF(ISBLANK(Q332), "", (Q332/$D332)-1)</f>
        <v/>
      </c>
      <c r="S332" s="6" t="str">
        <f>IF(ISBLANK(B332), "", IFERROR(VLOOKUP(B332, category!A:C, 3, FALSE), ""))</f>
        <v>玻纖布</v>
      </c>
      <c r="T332" s="6"/>
      <c r="U332" s="6"/>
      <c r="V332" s="6"/>
      <c r="W332" s="6"/>
      <c r="X332" s="6"/>
      <c r="Y332" s="6"/>
      <c r="Z332" s="6"/>
      <c r="AA332" s="6"/>
      <c r="AB332" s="6"/>
      <c r="AC332" s="6"/>
      <c r="AD332" s="6"/>
      <c r="AE332" s="6"/>
      <c r="AF332" s="6"/>
      <c r="AG332" s="6"/>
      <c r="AH332" s="6"/>
      <c r="AI332" s="6"/>
      <c r="AJ332" s="6"/>
      <c r="AK332" s="6"/>
      <c r="AL332" s="6"/>
      <c r="AM332" s="6"/>
      <c r="AN332" s="6"/>
      <c r="AO332" s="6"/>
      <c r="AP332" s="6"/>
      <c r="AQ332" s="6"/>
      <c r="AR332" s="6"/>
      <c r="AS332" s="6"/>
      <c r="AT332" s="6"/>
      <c r="AU332" s="6"/>
      <c r="AV332" s="6"/>
    </row>
    <row r="333" outlineLevel="1">
      <c r="A333" s="182" t="str">
        <f>IF(ISBLANK(B333), "", VLOOKUP(B333, Database!A:E, 2, FALSE))</f>
        <v>德宏</v>
      </c>
      <c r="B333" s="182" t="s">
        <v>3731</v>
      </c>
      <c r="C333" s="6" t="str">
        <f>IFERROR(__xludf.DUMMYFUNCTION("IF(ISBLANK(B333), """", IF(ISBLANK($C$329), """", IMPORTXML('公式表'!$A$2&amp;B333&amp;'公式表'!$A$3, '公式表'!$A$13)))"),"")</f>
        <v/>
      </c>
      <c r="D333" s="6">
        <v>385.0</v>
      </c>
      <c r="E333" s="7"/>
      <c r="F333" s="7">
        <f t="shared" si="129"/>
        <v>-1</v>
      </c>
      <c r="G333" s="198"/>
      <c r="H333" s="198">
        <f t="shared" si="130"/>
        <v>46101</v>
      </c>
      <c r="I333" s="6">
        <v>385.0</v>
      </c>
      <c r="J333" s="7">
        <f t="shared" si="131"/>
        <v>0</v>
      </c>
      <c r="K333" s="3">
        <v>385.0</v>
      </c>
      <c r="L333" s="7">
        <f t="shared" si="132"/>
        <v>0</v>
      </c>
      <c r="M333" s="3"/>
      <c r="N333" s="7" t="str">
        <f t="shared" si="133"/>
        <v/>
      </c>
      <c r="O333" s="3"/>
      <c r="P333" s="7" t="str">
        <f t="shared" si="134"/>
        <v/>
      </c>
      <c r="Q333" s="3"/>
      <c r="R333" s="6" t="str">
        <f t="shared" si="135"/>
        <v/>
      </c>
      <c r="S333" s="6" t="str">
        <f>IF(ISBLANK(B333), "", IFERROR(VLOOKUP(B333, category!A:C, 3, FALSE), ""))</f>
        <v>玻纖布</v>
      </c>
      <c r="T333" s="6"/>
      <c r="U333" s="6"/>
      <c r="V333" s="6"/>
      <c r="W333" s="6"/>
      <c r="X333" s="6"/>
      <c r="Y333" s="6"/>
      <c r="Z333" s="6"/>
      <c r="AA333" s="6"/>
      <c r="AB333" s="6"/>
      <c r="AC333" s="6"/>
      <c r="AD333" s="6"/>
      <c r="AE333" s="6"/>
      <c r="AF333" s="6"/>
      <c r="AG333" s="6"/>
      <c r="AH333" s="6"/>
      <c r="AI333" s="6"/>
      <c r="AJ333" s="6"/>
      <c r="AK333" s="6"/>
      <c r="AL333" s="6"/>
      <c r="AM333" s="6"/>
      <c r="AN333" s="6"/>
      <c r="AO333" s="6"/>
      <c r="AP333" s="6"/>
      <c r="AQ333" s="6"/>
      <c r="AR333" s="6"/>
      <c r="AS333" s="6"/>
      <c r="AT333" s="6"/>
      <c r="AU333" s="6"/>
      <c r="AV333" s="6"/>
    </row>
    <row r="334" outlineLevel="1">
      <c r="A334" s="226" t="str">
        <f>IF(ISBLANK(B334), "", VLOOKUP(B334, Database!A:E, 2, FALSE))</f>
        <v>富喬</v>
      </c>
      <c r="B334" s="222" t="s">
        <v>4473</v>
      </c>
      <c r="C334" s="223" t="str">
        <f>IFERROR(__xludf.DUMMYFUNCTION("IF(ISBLANK(B334), """", IF(ISBLANK($C$329), """", IMPORTXML('公式表'!$A$2&amp;B334&amp;'公式表'!$A$3, '公式表'!$A$13)))"),"")</f>
        <v/>
      </c>
      <c r="D334" s="223">
        <v>119.0</v>
      </c>
      <c r="E334" s="225"/>
      <c r="F334" s="225">
        <f t="shared" si="129"/>
        <v>-1</v>
      </c>
      <c r="G334" s="249"/>
      <c r="H334" s="249">
        <f t="shared" si="130"/>
        <v>46101</v>
      </c>
      <c r="I334" s="223">
        <v>119.0</v>
      </c>
      <c r="J334" s="225">
        <f t="shared" si="131"/>
        <v>0</v>
      </c>
      <c r="K334" s="226">
        <v>119.0</v>
      </c>
      <c r="L334" s="225">
        <f t="shared" si="132"/>
        <v>0</v>
      </c>
      <c r="M334" s="226"/>
      <c r="N334" s="225" t="str">
        <f t="shared" si="133"/>
        <v/>
      </c>
      <c r="O334" s="226"/>
      <c r="P334" s="225" t="str">
        <f t="shared" si="134"/>
        <v/>
      </c>
      <c r="Q334" s="226"/>
      <c r="R334" s="223" t="str">
        <f t="shared" si="135"/>
        <v/>
      </c>
      <c r="S334" s="223" t="str">
        <f>IF(ISBLANK(B334), "", IFERROR(VLOOKUP(B334, category!A:C, 3, FALSE), ""))</f>
        <v>PCB-玻纖布</v>
      </c>
      <c r="T334" s="223"/>
      <c r="U334" s="223"/>
      <c r="V334" s="223"/>
      <c r="W334" s="223"/>
      <c r="X334" s="223"/>
      <c r="Y334" s="223"/>
      <c r="Z334" s="223"/>
      <c r="AA334" s="223"/>
      <c r="AB334" s="223"/>
      <c r="AC334" s="223"/>
      <c r="AD334" s="223"/>
      <c r="AE334" s="223"/>
      <c r="AF334" s="223"/>
      <c r="AG334" s="223"/>
      <c r="AH334" s="223"/>
      <c r="AI334" s="223"/>
      <c r="AJ334" s="223"/>
      <c r="AK334" s="223"/>
      <c r="AL334" s="223"/>
      <c r="AM334" s="223"/>
      <c r="AN334" s="223"/>
      <c r="AO334" s="223"/>
      <c r="AP334" s="223"/>
      <c r="AQ334" s="223"/>
      <c r="AR334" s="223"/>
      <c r="AS334" s="223"/>
      <c r="AT334" s="223"/>
      <c r="AU334" s="223"/>
      <c r="AV334" s="223"/>
    </row>
    <row r="335">
      <c r="A335" s="6"/>
      <c r="B335" s="199"/>
      <c r="C335" s="6"/>
      <c r="D335" s="6"/>
      <c r="E335" s="7"/>
      <c r="F335" s="7"/>
      <c r="G335" s="198"/>
      <c r="H335" s="198"/>
      <c r="I335" s="181"/>
      <c r="J335" s="7"/>
      <c r="K335" s="181"/>
      <c r="L335" s="7"/>
      <c r="M335" s="181"/>
      <c r="N335" s="7"/>
      <c r="O335" s="181"/>
      <c r="P335" s="7"/>
      <c r="Q335" s="181"/>
      <c r="R335" s="6"/>
      <c r="S335" s="6"/>
      <c r="T335" s="6"/>
      <c r="U335" s="6"/>
      <c r="V335" s="6"/>
      <c r="W335" s="6"/>
      <c r="X335" s="6"/>
      <c r="Y335" s="6"/>
      <c r="Z335" s="6"/>
      <c r="AA335" s="6"/>
      <c r="AB335" s="6"/>
      <c r="AC335" s="6"/>
      <c r="AD335" s="6"/>
      <c r="AE335" s="6"/>
      <c r="AF335" s="6"/>
      <c r="AG335" s="6"/>
      <c r="AH335" s="6"/>
      <c r="AI335" s="6"/>
      <c r="AJ335" s="6"/>
      <c r="AK335" s="6"/>
      <c r="AL335" s="6"/>
      <c r="AM335" s="6"/>
      <c r="AN335" s="6"/>
      <c r="AO335" s="6"/>
      <c r="AP335" s="6"/>
      <c r="AQ335" s="6"/>
      <c r="AR335" s="6"/>
      <c r="AS335" s="6"/>
      <c r="AT335" s="6"/>
      <c r="AU335" s="6"/>
      <c r="AV335" s="6"/>
    </row>
    <row r="336">
      <c r="A336" s="252" t="s">
        <v>138</v>
      </c>
      <c r="B336" s="205" t="s">
        <v>4686</v>
      </c>
      <c r="C336" s="205"/>
      <c r="D336" s="206"/>
      <c r="E336" s="206"/>
      <c r="F336" s="206"/>
      <c r="G336" s="77"/>
      <c r="H336" s="207"/>
      <c r="I336" s="208">
        <f>$H$6+3</f>
        <v>46104</v>
      </c>
      <c r="J336" s="209">
        <f>SUM(J339:J361)</f>
        <v>0</v>
      </c>
      <c r="K336" s="208">
        <f>$H$6+4</f>
        <v>46105</v>
      </c>
      <c r="L336" s="209">
        <f>SUM(L339:L361)</f>
        <v>0.04485864305</v>
      </c>
      <c r="M336" s="208">
        <f>$H$6+5</f>
        <v>46106</v>
      </c>
      <c r="N336" s="209">
        <f>SUM(N339:N361)</f>
        <v>0</v>
      </c>
      <c r="O336" s="208">
        <f>$H$6+6</f>
        <v>46107</v>
      </c>
      <c r="P336" s="209">
        <f>SUM(P339:P361)</f>
        <v>0</v>
      </c>
      <c r="Q336" s="208">
        <f>$H$6+7</f>
        <v>46108</v>
      </c>
      <c r="R336" s="206">
        <f>SUM(R339:R361)</f>
        <v>0</v>
      </c>
      <c r="S336" s="210"/>
      <c r="T336" s="210"/>
      <c r="U336" s="210"/>
      <c r="V336" s="210"/>
      <c r="W336" s="210"/>
      <c r="X336" s="210"/>
      <c r="Y336" s="210"/>
      <c r="Z336" s="210"/>
      <c r="AA336" s="210"/>
      <c r="AB336" s="210"/>
      <c r="AC336" s="210"/>
      <c r="AD336" s="210"/>
      <c r="AE336" s="210"/>
      <c r="AF336" s="210"/>
      <c r="AG336" s="210"/>
      <c r="AH336" s="210"/>
      <c r="AI336" s="210"/>
      <c r="AJ336" s="210"/>
      <c r="AK336" s="210"/>
      <c r="AL336" s="210"/>
      <c r="AM336" s="210"/>
      <c r="AN336" s="210"/>
      <c r="AO336" s="210"/>
      <c r="AP336" s="210"/>
      <c r="AQ336" s="210"/>
      <c r="AR336" s="210"/>
      <c r="AS336" s="210"/>
      <c r="AT336" s="210"/>
      <c r="AU336" s="210"/>
      <c r="AV336" s="211"/>
    </row>
    <row r="337">
      <c r="A337" s="185"/>
      <c r="B337" s="186"/>
      <c r="C337" s="185"/>
      <c r="D337" s="185"/>
      <c r="E337" s="185"/>
      <c r="F337" s="41"/>
      <c r="G337" s="187"/>
      <c r="H337" s="185"/>
      <c r="I337" s="41" t="s">
        <v>4663</v>
      </c>
      <c r="J337" s="212">
        <f>AVERAGEA(J339:J361)</f>
        <v>0</v>
      </c>
      <c r="K337" s="41"/>
      <c r="L337" s="212">
        <f>AVERAGEA(L339:L361)</f>
        <v>0.00203902923</v>
      </c>
      <c r="M337" s="41"/>
      <c r="N337" s="212">
        <f>AVERAGEA(N339:N361)</f>
        <v>0</v>
      </c>
      <c r="O337" s="41"/>
      <c r="P337" s="212">
        <f>AVERAGEA(P339:P361)</f>
        <v>0</v>
      </c>
      <c r="Q337" s="41"/>
      <c r="R337" s="212">
        <f>AVERAGEA(R339:R361)</f>
        <v>0</v>
      </c>
      <c r="S337" s="186"/>
      <c r="T337" s="189"/>
      <c r="U337" s="189"/>
      <c r="V337" s="189"/>
      <c r="W337" s="189"/>
      <c r="X337" s="189"/>
      <c r="Y337" s="189"/>
      <c r="Z337" s="189"/>
      <c r="AA337" s="189"/>
      <c r="AB337" s="189"/>
      <c r="AC337" s="189"/>
      <c r="AD337" s="189"/>
      <c r="AE337" s="189"/>
      <c r="AF337" s="189"/>
      <c r="AG337" s="189"/>
      <c r="AH337" s="189"/>
      <c r="AI337" s="189"/>
      <c r="AJ337" s="189"/>
      <c r="AK337" s="189"/>
      <c r="AL337" s="189"/>
      <c r="AM337" s="189"/>
      <c r="AN337" s="189"/>
      <c r="AO337" s="189"/>
      <c r="AP337" s="189"/>
      <c r="AQ337" s="189"/>
      <c r="AR337" s="189"/>
      <c r="AS337" s="189"/>
      <c r="AT337" s="189"/>
      <c r="AU337" s="189"/>
      <c r="AV337" s="189"/>
    </row>
    <row r="338">
      <c r="A338" s="213" t="s">
        <v>4562</v>
      </c>
      <c r="B338" s="190" t="s">
        <v>4664</v>
      </c>
      <c r="C338" s="126" t="s">
        <v>4665</v>
      </c>
      <c r="D338" s="126" t="s">
        <v>4687</v>
      </c>
      <c r="E338" s="126" t="s">
        <v>4667</v>
      </c>
      <c r="F338" s="125" t="s">
        <v>4668</v>
      </c>
      <c r="G338" s="191" t="s">
        <v>4688</v>
      </c>
      <c r="H338" s="126" t="s">
        <v>4670</v>
      </c>
      <c r="I338" s="125" t="s">
        <v>4671</v>
      </c>
      <c r="J338" s="214" t="s">
        <v>4672</v>
      </c>
      <c r="K338" s="125" t="s">
        <v>4673</v>
      </c>
      <c r="L338" s="214" t="s">
        <v>4674</v>
      </c>
      <c r="M338" s="125" t="s">
        <v>4675</v>
      </c>
      <c r="N338" s="214" t="s">
        <v>4674</v>
      </c>
      <c r="O338" s="125" t="s">
        <v>4676</v>
      </c>
      <c r="P338" s="214" t="s">
        <v>4674</v>
      </c>
      <c r="Q338" s="125" t="s">
        <v>4677</v>
      </c>
      <c r="R338" s="126" t="s">
        <v>4674</v>
      </c>
      <c r="S338" s="190" t="s">
        <v>4678</v>
      </c>
      <c r="T338" s="192"/>
      <c r="U338" s="192"/>
      <c r="V338" s="192"/>
      <c r="W338" s="192"/>
      <c r="X338" s="192"/>
      <c r="Y338" s="192"/>
      <c r="Z338" s="192"/>
      <c r="AA338" s="192"/>
      <c r="AB338" s="192"/>
      <c r="AC338" s="192"/>
      <c r="AD338" s="192"/>
      <c r="AE338" s="192"/>
      <c r="AF338" s="192"/>
      <c r="AG338" s="192"/>
      <c r="AH338" s="192"/>
      <c r="AI338" s="192"/>
      <c r="AJ338" s="192"/>
      <c r="AK338" s="192"/>
      <c r="AL338" s="192"/>
      <c r="AM338" s="192"/>
      <c r="AN338" s="192"/>
      <c r="AO338" s="192"/>
      <c r="AP338" s="192"/>
      <c r="AQ338" s="192"/>
      <c r="AR338" s="192"/>
      <c r="AS338" s="192"/>
      <c r="AT338" s="192"/>
      <c r="AU338" s="192"/>
      <c r="AV338" s="215"/>
    </row>
    <row r="339" outlineLevel="1">
      <c r="A339" s="182" t="str">
        <f>IF(ISBLANK(B339), "", VLOOKUP(B339, Database!A:E, 2, FALSE))</f>
        <v>漢唐</v>
      </c>
      <c r="B339" s="182" t="s">
        <v>3218</v>
      </c>
      <c r="C339" s="6" t="str">
        <f>IFERROR(__xludf.DUMMYFUNCTION("IF(ISBLANK(B339), """", IF(ISBLANK($C$336), """", IMPORTXML('公式表'!$A$2&amp;B339&amp;'公式表'!$A$3, '公式表'!$A$13)))"),"")</f>
        <v/>
      </c>
      <c r="D339" s="3">
        <v>1025.0</v>
      </c>
      <c r="E339" s="7"/>
      <c r="F339" s="7">
        <f t="shared" ref="F339:F353" si="136">IF(ISBLANK(B339), "", (C339/D339)-1)</f>
        <v>-1</v>
      </c>
      <c r="G339" s="198"/>
      <c r="H339" s="198">
        <f t="shared" ref="H339:H353" si="137">$H$6</f>
        <v>46101</v>
      </c>
      <c r="I339" s="3">
        <v>1025.0</v>
      </c>
      <c r="J339" s="7">
        <f t="shared" ref="J339:J353" si="138">IF(ISBLANK(I339), "", (I339/$D339)-1)</f>
        <v>0</v>
      </c>
      <c r="K339" s="3">
        <v>1000.0</v>
      </c>
      <c r="L339" s="7">
        <f t="shared" ref="L339:L353" si="139">IF(ISBLANK(K339), "", (K339/$D339)-1)</f>
        <v>-0.0243902439</v>
      </c>
      <c r="M339" s="3"/>
      <c r="N339" s="7" t="str">
        <f t="shared" ref="N339:N353" si="140">IF(ISBLANK(M339), "", (M339/$D339)-1)</f>
        <v/>
      </c>
      <c r="O339" s="3"/>
      <c r="P339" s="7" t="str">
        <f t="shared" ref="P339:P353" si="141">IF(ISBLANK(O339), "", (O339/$D339)-1)</f>
        <v/>
      </c>
      <c r="Q339" s="3"/>
      <c r="R339" s="6" t="str">
        <f t="shared" ref="R339:R353" si="142">IF(ISBLANK(Q339), "", (Q339/$D339)-1)</f>
        <v/>
      </c>
      <c r="S339" s="6" t="str">
        <f>IF(ISBLANK(B339), "", IFERROR(VLOOKUP(B339, category!A:C, 3, FALSE), ""))</f>
        <v>廠務</v>
      </c>
      <c r="T339" s="6"/>
      <c r="U339" s="6"/>
      <c r="V339" s="6"/>
      <c r="W339" s="6"/>
      <c r="X339" s="6"/>
      <c r="Y339" s="6"/>
      <c r="Z339" s="6"/>
      <c r="AA339" s="6"/>
      <c r="AB339" s="6"/>
      <c r="AC339" s="6"/>
      <c r="AD339" s="6"/>
      <c r="AE339" s="6"/>
      <c r="AF339" s="6"/>
      <c r="AG339" s="6"/>
      <c r="AH339" s="6"/>
      <c r="AI339" s="6"/>
      <c r="AJ339" s="6"/>
      <c r="AK339" s="6"/>
      <c r="AL339" s="6"/>
      <c r="AM339" s="6"/>
      <c r="AN339" s="6"/>
      <c r="AO339" s="6"/>
      <c r="AP339" s="6"/>
      <c r="AQ339" s="6"/>
      <c r="AR339" s="6"/>
      <c r="AS339" s="6"/>
      <c r="AT339" s="6"/>
      <c r="AU339" s="6"/>
      <c r="AV339" s="6"/>
    </row>
    <row r="340" outlineLevel="1">
      <c r="A340" s="182" t="str">
        <f>IF(ISBLANK(B340), "", VLOOKUP(B340, Database!A:E, 2, FALSE))</f>
        <v>亞翔</v>
      </c>
      <c r="B340" s="182" t="s">
        <v>4528</v>
      </c>
      <c r="C340" s="6" t="str">
        <f>IFERROR(__xludf.DUMMYFUNCTION("IF(ISBLANK(B340), """", IF(ISBLANK($C$336), """", IMPORTXML('公式表'!$A$2&amp;B340&amp;'公式表'!$A$3, '公式表'!$A$13)))"),"")</f>
        <v/>
      </c>
      <c r="D340" s="3">
        <v>751.0</v>
      </c>
      <c r="E340" s="7"/>
      <c r="F340" s="7">
        <f t="shared" si="136"/>
        <v>-1</v>
      </c>
      <c r="G340" s="198"/>
      <c r="H340" s="198">
        <f t="shared" si="137"/>
        <v>46101</v>
      </c>
      <c r="I340" s="3">
        <v>751.0</v>
      </c>
      <c r="J340" s="7">
        <f t="shared" si="138"/>
        <v>0</v>
      </c>
      <c r="K340" s="3">
        <v>725.0</v>
      </c>
      <c r="L340" s="7">
        <f t="shared" si="139"/>
        <v>-0.03462050599</v>
      </c>
      <c r="M340" s="3"/>
      <c r="N340" s="7" t="str">
        <f t="shared" si="140"/>
        <v/>
      </c>
      <c r="O340" s="3"/>
      <c r="P340" s="7" t="str">
        <f t="shared" si="141"/>
        <v/>
      </c>
      <c r="Q340" s="3"/>
      <c r="R340" s="6" t="str">
        <f t="shared" si="142"/>
        <v/>
      </c>
      <c r="S340" s="6" t="str">
        <f>IF(ISBLANK(B340), "", IFERROR(VLOOKUP(B340, category!A:C, 3, FALSE), ""))</f>
        <v>廠務</v>
      </c>
      <c r="T340" s="6"/>
      <c r="U340" s="6"/>
      <c r="V340" s="6"/>
      <c r="W340" s="6"/>
      <c r="X340" s="6"/>
      <c r="Y340" s="6"/>
      <c r="Z340" s="6"/>
      <c r="AA340" s="6"/>
      <c r="AB340" s="6"/>
      <c r="AC340" s="6"/>
      <c r="AD340" s="6"/>
      <c r="AE340" s="6"/>
      <c r="AF340" s="6"/>
      <c r="AG340" s="6"/>
      <c r="AH340" s="6"/>
      <c r="AI340" s="6"/>
      <c r="AJ340" s="6"/>
      <c r="AK340" s="6"/>
      <c r="AL340" s="6"/>
      <c r="AM340" s="6"/>
      <c r="AN340" s="6"/>
      <c r="AO340" s="6"/>
      <c r="AP340" s="6"/>
      <c r="AQ340" s="6"/>
      <c r="AR340" s="6"/>
      <c r="AS340" s="6"/>
      <c r="AT340" s="6"/>
      <c r="AU340" s="6"/>
      <c r="AV340" s="6"/>
    </row>
    <row r="341" outlineLevel="1">
      <c r="A341" s="182" t="str">
        <f>IF(ISBLANK(B341), "", VLOOKUP(B341, Database!A:E, 2, FALSE))</f>
        <v>聖暉*</v>
      </c>
      <c r="B341" s="182" t="s">
        <v>2470</v>
      </c>
      <c r="C341" s="6" t="str">
        <f>IFERROR(__xludf.DUMMYFUNCTION("IF(ISBLANK(B341), """", IF(ISBLANK($C$336), """", IMPORTXML('公式表'!$A$2&amp;B341&amp;'公式表'!$A$3, '公式表'!$A$13)))"),"")</f>
        <v/>
      </c>
      <c r="D341" s="3">
        <v>863.0</v>
      </c>
      <c r="E341" s="7"/>
      <c r="F341" s="7">
        <f t="shared" si="136"/>
        <v>-1</v>
      </c>
      <c r="G341" s="198"/>
      <c r="H341" s="198">
        <f t="shared" si="137"/>
        <v>46101</v>
      </c>
      <c r="I341" s="3">
        <v>863.0</v>
      </c>
      <c r="J341" s="7">
        <f t="shared" si="138"/>
        <v>0</v>
      </c>
      <c r="K341" s="3">
        <v>890.0</v>
      </c>
      <c r="L341" s="7">
        <f t="shared" si="139"/>
        <v>0.03128621089</v>
      </c>
      <c r="M341" s="3"/>
      <c r="N341" s="7" t="str">
        <f t="shared" si="140"/>
        <v/>
      </c>
      <c r="O341" s="3"/>
      <c r="P341" s="7" t="str">
        <f t="shared" si="141"/>
        <v/>
      </c>
      <c r="Q341" s="3"/>
      <c r="R341" s="6" t="str">
        <f t="shared" si="142"/>
        <v/>
      </c>
      <c r="S341" s="6" t="str">
        <f>IF(ISBLANK(B341), "", IFERROR(VLOOKUP(B341, category!A:C, 3, FALSE), ""))</f>
        <v>廠務</v>
      </c>
      <c r="T341" s="6"/>
      <c r="U341" s="6"/>
      <c r="V341" s="6"/>
      <c r="W341" s="6"/>
      <c r="X341" s="6"/>
      <c r="Y341" s="6"/>
      <c r="Z341" s="6"/>
      <c r="AA341" s="6"/>
      <c r="AB341" s="6"/>
      <c r="AC341" s="6"/>
      <c r="AD341" s="6"/>
      <c r="AE341" s="6"/>
      <c r="AF341" s="6"/>
      <c r="AG341" s="6"/>
      <c r="AH341" s="6"/>
      <c r="AI341" s="6"/>
      <c r="AJ341" s="6"/>
      <c r="AK341" s="6"/>
      <c r="AL341" s="6"/>
      <c r="AM341" s="6"/>
      <c r="AN341" s="6"/>
      <c r="AO341" s="6"/>
      <c r="AP341" s="6"/>
      <c r="AQ341" s="6"/>
      <c r="AR341" s="6"/>
      <c r="AS341" s="6"/>
      <c r="AT341" s="6"/>
      <c r="AU341" s="6"/>
      <c r="AV341" s="6"/>
    </row>
    <row r="342" outlineLevel="1">
      <c r="A342" s="182" t="str">
        <f>IF(ISBLANK(B342), "", VLOOKUP(B342, Database!A:E, 2, FALSE))</f>
        <v>洋基工程</v>
      </c>
      <c r="B342" s="182" t="s">
        <v>4150</v>
      </c>
      <c r="C342" s="6" t="str">
        <f>IFERROR(__xludf.DUMMYFUNCTION("IF(ISBLANK(B342), """", IF(ISBLANK($C$336), """", IMPORTXML('公式表'!$A$2&amp;B342&amp;'公式表'!$A$3, '公式表'!$A$13)))"),"")</f>
        <v/>
      </c>
      <c r="D342" s="3">
        <v>665.0</v>
      </c>
      <c r="E342" s="7"/>
      <c r="F342" s="7">
        <f t="shared" si="136"/>
        <v>-1</v>
      </c>
      <c r="G342" s="198"/>
      <c r="H342" s="198">
        <f t="shared" si="137"/>
        <v>46101</v>
      </c>
      <c r="I342" s="3">
        <v>665.0</v>
      </c>
      <c r="J342" s="7">
        <f t="shared" si="138"/>
        <v>0</v>
      </c>
      <c r="K342" s="3">
        <v>677.0</v>
      </c>
      <c r="L342" s="7">
        <f t="shared" si="139"/>
        <v>0.01804511278</v>
      </c>
      <c r="M342" s="3"/>
      <c r="N342" s="7" t="str">
        <f t="shared" si="140"/>
        <v/>
      </c>
      <c r="O342" s="3"/>
      <c r="P342" s="7" t="str">
        <f t="shared" si="141"/>
        <v/>
      </c>
      <c r="Q342" s="3"/>
      <c r="R342" s="6" t="str">
        <f t="shared" si="142"/>
        <v/>
      </c>
      <c r="S342" s="6" t="str">
        <f>IF(ISBLANK(B342), "", IFERROR(VLOOKUP(B342, category!A:C, 3, FALSE), ""))</f>
        <v>廠務</v>
      </c>
      <c r="T342" s="6"/>
      <c r="U342" s="6"/>
      <c r="V342" s="6"/>
      <c r="W342" s="6"/>
      <c r="X342" s="6"/>
      <c r="Y342" s="6"/>
      <c r="Z342" s="6"/>
      <c r="AA342" s="6"/>
      <c r="AB342" s="6"/>
      <c r="AC342" s="6"/>
      <c r="AD342" s="6"/>
      <c r="AE342" s="6"/>
      <c r="AF342" s="6"/>
      <c r="AG342" s="6"/>
      <c r="AH342" s="6"/>
      <c r="AI342" s="6"/>
      <c r="AJ342" s="6"/>
      <c r="AK342" s="6"/>
      <c r="AL342" s="6"/>
      <c r="AM342" s="6"/>
      <c r="AN342" s="6"/>
      <c r="AO342" s="6"/>
      <c r="AP342" s="6"/>
      <c r="AQ342" s="6"/>
      <c r="AR342" s="6"/>
      <c r="AS342" s="6"/>
      <c r="AT342" s="6"/>
      <c r="AU342" s="6"/>
      <c r="AV342" s="6"/>
    </row>
    <row r="343" outlineLevel="1">
      <c r="A343" s="219" t="s">
        <v>4694</v>
      </c>
      <c r="B343" s="219" t="s">
        <v>4654</v>
      </c>
      <c r="C343" s="230" t="str">
        <f>IFERROR(__xludf.DUMMYFUNCTION("IF(ISBLANK(B343), """", IF(ISBLANK($C$336), """", IMPORTXML('公式表'!$A$2&amp;B343&amp;'公式表'!$A$3, '公式表'!$A$13)))"),"")</f>
        <v/>
      </c>
      <c r="D343" s="235">
        <v>396.5</v>
      </c>
      <c r="E343" s="232"/>
      <c r="F343" s="232">
        <f t="shared" si="136"/>
        <v>-1</v>
      </c>
      <c r="G343" s="238"/>
      <c r="H343" s="238">
        <f t="shared" si="137"/>
        <v>46101</v>
      </c>
      <c r="I343" s="235">
        <v>396.5</v>
      </c>
      <c r="J343" s="232">
        <f t="shared" si="138"/>
        <v>0</v>
      </c>
      <c r="K343" s="235">
        <v>389.0</v>
      </c>
      <c r="L343" s="232">
        <f t="shared" si="139"/>
        <v>-0.01891551072</v>
      </c>
      <c r="M343" s="235"/>
      <c r="N343" s="232" t="str">
        <f t="shared" si="140"/>
        <v/>
      </c>
      <c r="O343" s="235"/>
      <c r="P343" s="232" t="str">
        <f t="shared" si="141"/>
        <v/>
      </c>
      <c r="Q343" s="235"/>
      <c r="R343" s="230" t="str">
        <f t="shared" si="142"/>
        <v/>
      </c>
      <c r="S343" s="230" t="str">
        <f>IF(ISBLANK(B343), "", IFERROR(VLOOKUP(B343, category!A:C, 3, FALSE), ""))</f>
        <v>廠務</v>
      </c>
      <c r="T343" s="230"/>
      <c r="U343" s="230"/>
      <c r="V343" s="230"/>
      <c r="W343" s="230"/>
      <c r="X343" s="230"/>
      <c r="Y343" s="230"/>
      <c r="Z343" s="230"/>
      <c r="AA343" s="230"/>
      <c r="AB343" s="230"/>
      <c r="AC343" s="230"/>
      <c r="AD343" s="230"/>
      <c r="AE343" s="230"/>
      <c r="AF343" s="230"/>
      <c r="AG343" s="230"/>
      <c r="AH343" s="230"/>
      <c r="AI343" s="230"/>
      <c r="AJ343" s="230"/>
      <c r="AK343" s="230"/>
      <c r="AL343" s="230"/>
      <c r="AM343" s="230"/>
      <c r="AN343" s="230"/>
      <c r="AO343" s="230"/>
      <c r="AP343" s="230"/>
      <c r="AQ343" s="230"/>
      <c r="AR343" s="230"/>
      <c r="AS343" s="230"/>
      <c r="AT343" s="230"/>
      <c r="AU343" s="230"/>
      <c r="AV343" s="230"/>
    </row>
    <row r="344" outlineLevel="1">
      <c r="A344" s="182" t="str">
        <f>IF(ISBLANK(B344), "", VLOOKUP(B344, Database!A:E, 2, FALSE))</f>
        <v>帆宣</v>
      </c>
      <c r="B344" s="182" t="s">
        <v>721</v>
      </c>
      <c r="C344" s="6" t="str">
        <f>IFERROR(__xludf.DUMMYFUNCTION("IF(ISBLANK(B344), """", IF(ISBLANK($C$336), """", IMPORTXML('公式表'!$A$2&amp;B344&amp;'公式表'!$A$3, '公式表'!$A$13)))"),"")</f>
        <v/>
      </c>
      <c r="D344" s="3">
        <v>394.5</v>
      </c>
      <c r="E344" s="7"/>
      <c r="F344" s="7">
        <f t="shared" si="136"/>
        <v>-1</v>
      </c>
      <c r="G344" s="198"/>
      <c r="H344" s="198">
        <f t="shared" si="137"/>
        <v>46101</v>
      </c>
      <c r="I344" s="3">
        <v>394.5</v>
      </c>
      <c r="J344" s="7">
        <f t="shared" si="138"/>
        <v>0</v>
      </c>
      <c r="K344" s="3">
        <v>397.5</v>
      </c>
      <c r="L344" s="7">
        <f t="shared" si="139"/>
        <v>0.007604562738</v>
      </c>
      <c r="M344" s="3"/>
      <c r="N344" s="7" t="str">
        <f t="shared" si="140"/>
        <v/>
      </c>
      <c r="O344" s="3"/>
      <c r="P344" s="7" t="str">
        <f t="shared" si="141"/>
        <v/>
      </c>
      <c r="Q344" s="3"/>
      <c r="R344" s="6" t="str">
        <f t="shared" si="142"/>
        <v/>
      </c>
      <c r="S344" s="6" t="str">
        <f>IF(ISBLANK(B344), "", IFERROR(VLOOKUP(B344, category!A:C, 3, FALSE), ""))</f>
        <v>廠務</v>
      </c>
      <c r="T344" s="6"/>
      <c r="U344" s="6"/>
      <c r="V344" s="6"/>
      <c r="W344" s="6"/>
      <c r="X344" s="6"/>
      <c r="Y344" s="6"/>
      <c r="Z344" s="6"/>
      <c r="AA344" s="6"/>
      <c r="AB344" s="6"/>
      <c r="AC344" s="6"/>
      <c r="AD344" s="6"/>
      <c r="AE344" s="6"/>
      <c r="AF344" s="6"/>
      <c r="AG344" s="6"/>
      <c r="AH344" s="6"/>
      <c r="AI344" s="6"/>
      <c r="AJ344" s="6"/>
      <c r="AK344" s="6"/>
      <c r="AL344" s="6"/>
      <c r="AM344" s="6"/>
      <c r="AN344" s="6"/>
      <c r="AO344" s="6"/>
      <c r="AP344" s="6"/>
      <c r="AQ344" s="6"/>
      <c r="AR344" s="6"/>
      <c r="AS344" s="6"/>
      <c r="AT344" s="6"/>
      <c r="AU344" s="6"/>
      <c r="AV344" s="6"/>
    </row>
    <row r="345" outlineLevel="1">
      <c r="A345" s="219" t="str">
        <f>IF(ISBLANK(B345), "", VLOOKUP(B345, Database!A:E, 2, FALSE))</f>
        <v>漢科</v>
      </c>
      <c r="B345" s="219" t="s">
        <v>2255</v>
      </c>
      <c r="C345" s="230" t="str">
        <f>IFERROR(__xludf.DUMMYFUNCTION("IF(ISBLANK(B345), """", IF(ISBLANK($C$336), """", IMPORTXML('公式表'!$A$2&amp;B345&amp;'公式表'!$A$3, '公式表'!$A$13)))"),"")</f>
        <v/>
      </c>
      <c r="D345" s="235">
        <v>134.0</v>
      </c>
      <c r="E345" s="232"/>
      <c r="F345" s="232">
        <f t="shared" si="136"/>
        <v>-1</v>
      </c>
      <c r="G345" s="238"/>
      <c r="H345" s="238">
        <f t="shared" si="137"/>
        <v>46101</v>
      </c>
      <c r="I345" s="235">
        <v>134.0</v>
      </c>
      <c r="J345" s="232">
        <f t="shared" si="138"/>
        <v>0</v>
      </c>
      <c r="K345" s="235">
        <v>134.5</v>
      </c>
      <c r="L345" s="232">
        <f t="shared" si="139"/>
        <v>0.003731343284</v>
      </c>
      <c r="M345" s="235"/>
      <c r="N345" s="232" t="str">
        <f t="shared" si="140"/>
        <v/>
      </c>
      <c r="O345" s="235"/>
      <c r="P345" s="232" t="str">
        <f t="shared" si="141"/>
        <v/>
      </c>
      <c r="Q345" s="235"/>
      <c r="R345" s="230" t="str">
        <f t="shared" si="142"/>
        <v/>
      </c>
      <c r="S345" s="230" t="str">
        <f>IF(ISBLANK(B345), "", IFERROR(VLOOKUP(B345, category!A:C, 3, FALSE), ""))</f>
        <v>廠務</v>
      </c>
      <c r="T345" s="230"/>
      <c r="U345" s="230"/>
      <c r="V345" s="230"/>
      <c r="W345" s="230"/>
      <c r="X345" s="230"/>
      <c r="Y345" s="230"/>
      <c r="Z345" s="230"/>
      <c r="AA345" s="230"/>
      <c r="AB345" s="230"/>
      <c r="AC345" s="230"/>
      <c r="AD345" s="230"/>
      <c r="AE345" s="230"/>
      <c r="AF345" s="230"/>
      <c r="AG345" s="230"/>
      <c r="AH345" s="230"/>
      <c r="AI345" s="230"/>
      <c r="AJ345" s="230"/>
      <c r="AK345" s="230"/>
      <c r="AL345" s="230"/>
      <c r="AM345" s="230"/>
      <c r="AN345" s="230"/>
      <c r="AO345" s="230"/>
      <c r="AP345" s="230"/>
      <c r="AQ345" s="230"/>
      <c r="AR345" s="230"/>
      <c r="AS345" s="230"/>
      <c r="AT345" s="230"/>
      <c r="AU345" s="230"/>
      <c r="AV345" s="230"/>
    </row>
    <row r="346" outlineLevel="1">
      <c r="A346" s="219" t="str">
        <f>IF(ISBLANK(B346), "", VLOOKUP(B346, Database!A:E, 2, FALSE))</f>
        <v>銳澤</v>
      </c>
      <c r="B346" s="219" t="s">
        <v>1107</v>
      </c>
      <c r="C346" s="230" t="str">
        <f>IFERROR(__xludf.DUMMYFUNCTION("IF(ISBLANK(B346), """", IF(ISBLANK($C$336), """", IMPORTXML('公式表'!$A$2&amp;B346&amp;'公式表'!$A$3, '公式表'!$A$13)))"),"")</f>
        <v/>
      </c>
      <c r="D346" s="235">
        <v>231.0</v>
      </c>
      <c r="E346" s="232"/>
      <c r="F346" s="232">
        <f t="shared" si="136"/>
        <v>-1</v>
      </c>
      <c r="G346" s="238"/>
      <c r="H346" s="238">
        <f t="shared" si="137"/>
        <v>46101</v>
      </c>
      <c r="I346" s="235">
        <v>231.0</v>
      </c>
      <c r="J346" s="232">
        <f t="shared" si="138"/>
        <v>0</v>
      </c>
      <c r="K346" s="235">
        <v>231.0</v>
      </c>
      <c r="L346" s="232">
        <f t="shared" si="139"/>
        <v>0</v>
      </c>
      <c r="M346" s="235"/>
      <c r="N346" s="232" t="str">
        <f t="shared" si="140"/>
        <v/>
      </c>
      <c r="O346" s="235"/>
      <c r="P346" s="232" t="str">
        <f t="shared" si="141"/>
        <v/>
      </c>
      <c r="Q346" s="235"/>
      <c r="R346" s="230" t="str">
        <f t="shared" si="142"/>
        <v/>
      </c>
      <c r="S346" s="230" t="str">
        <f>IF(ISBLANK(B346), "", IFERROR(VLOOKUP(B346, category!A:C, 3, FALSE), ""))</f>
        <v>廠務</v>
      </c>
      <c r="T346" s="230"/>
      <c r="U346" s="230"/>
      <c r="V346" s="230"/>
      <c r="W346" s="230"/>
      <c r="X346" s="230"/>
      <c r="Y346" s="230"/>
      <c r="Z346" s="230"/>
      <c r="AA346" s="230"/>
      <c r="AB346" s="230"/>
      <c r="AC346" s="230"/>
      <c r="AD346" s="230"/>
      <c r="AE346" s="230"/>
      <c r="AF346" s="230"/>
      <c r="AG346" s="230"/>
      <c r="AH346" s="230"/>
      <c r="AI346" s="230"/>
      <c r="AJ346" s="230"/>
      <c r="AK346" s="230"/>
      <c r="AL346" s="230"/>
      <c r="AM346" s="230"/>
      <c r="AN346" s="230"/>
      <c r="AO346" s="230"/>
      <c r="AP346" s="230"/>
      <c r="AQ346" s="230"/>
      <c r="AR346" s="230"/>
      <c r="AS346" s="230"/>
      <c r="AT346" s="230"/>
      <c r="AU346" s="230"/>
      <c r="AV346" s="230"/>
    </row>
    <row r="347" outlineLevel="1">
      <c r="A347" s="219" t="str">
        <f>IF(ISBLANK(B347), "", VLOOKUP(B347, Database!A:E, 2, FALSE))</f>
        <v>朋億*</v>
      </c>
      <c r="B347" s="219" t="s">
        <v>4002</v>
      </c>
      <c r="C347" s="230" t="str">
        <f>IFERROR(__xludf.DUMMYFUNCTION("IF(ISBLANK(B347), """", IF(ISBLANK($C$336), """", IMPORTXML('公式表'!$A$2&amp;B347&amp;'公式表'!$A$3, '公式表'!$A$13)))"),"")</f>
        <v/>
      </c>
      <c r="D347" s="235">
        <v>242.0</v>
      </c>
      <c r="E347" s="232"/>
      <c r="F347" s="232">
        <f t="shared" si="136"/>
        <v>-1</v>
      </c>
      <c r="G347" s="238"/>
      <c r="H347" s="238">
        <f t="shared" si="137"/>
        <v>46101</v>
      </c>
      <c r="I347" s="235">
        <v>242.0</v>
      </c>
      <c r="J347" s="232">
        <f t="shared" si="138"/>
        <v>0</v>
      </c>
      <c r="K347" s="235">
        <v>249.5</v>
      </c>
      <c r="L347" s="232">
        <f t="shared" si="139"/>
        <v>0.03099173554</v>
      </c>
      <c r="M347" s="235"/>
      <c r="N347" s="232" t="str">
        <f t="shared" si="140"/>
        <v/>
      </c>
      <c r="O347" s="235"/>
      <c r="P347" s="232" t="str">
        <f t="shared" si="141"/>
        <v/>
      </c>
      <c r="Q347" s="235"/>
      <c r="R347" s="230" t="str">
        <f t="shared" si="142"/>
        <v/>
      </c>
      <c r="S347" s="230" t="str">
        <f>IF(ISBLANK(B347), "", IFERROR(VLOOKUP(B347, category!A:C, 3, FALSE), ""))</f>
        <v>廠務</v>
      </c>
      <c r="T347" s="230"/>
      <c r="U347" s="230"/>
      <c r="V347" s="230"/>
      <c r="W347" s="230"/>
      <c r="X347" s="230"/>
      <c r="Y347" s="230"/>
      <c r="Z347" s="230"/>
      <c r="AA347" s="230"/>
      <c r="AB347" s="230"/>
      <c r="AC347" s="230"/>
      <c r="AD347" s="230"/>
      <c r="AE347" s="230"/>
      <c r="AF347" s="230"/>
      <c r="AG347" s="230"/>
      <c r="AH347" s="230"/>
      <c r="AI347" s="230"/>
      <c r="AJ347" s="230"/>
      <c r="AK347" s="230"/>
      <c r="AL347" s="230"/>
      <c r="AM347" s="230"/>
      <c r="AN347" s="230"/>
      <c r="AO347" s="230"/>
      <c r="AP347" s="230"/>
      <c r="AQ347" s="230"/>
      <c r="AR347" s="230"/>
      <c r="AS347" s="230"/>
      <c r="AT347" s="230"/>
      <c r="AU347" s="230"/>
      <c r="AV347" s="230"/>
    </row>
    <row r="348" outlineLevel="1">
      <c r="A348" s="182" t="str">
        <f>IF(ISBLANK(B348), "", VLOOKUP(B348, Database!A:E, 2, FALSE))</f>
        <v>信紘科</v>
      </c>
      <c r="B348" s="182" t="s">
        <v>3762</v>
      </c>
      <c r="C348" s="6" t="str">
        <f>IFERROR(__xludf.DUMMYFUNCTION("IF(ISBLANK(B348), """", IF(ISBLANK($C$336), """", IMPORTXML('公式表'!$A$2&amp;B348&amp;'公式表'!$A$3, '公式表'!$A$13)))"),"")</f>
        <v/>
      </c>
      <c r="D348" s="3">
        <v>294.0</v>
      </c>
      <c r="E348" s="7"/>
      <c r="F348" s="7">
        <f t="shared" si="136"/>
        <v>-1</v>
      </c>
      <c r="G348" s="198"/>
      <c r="H348" s="198">
        <f t="shared" si="137"/>
        <v>46101</v>
      </c>
      <c r="I348" s="3">
        <v>294.0</v>
      </c>
      <c r="J348" s="7">
        <f t="shared" si="138"/>
        <v>0</v>
      </c>
      <c r="K348" s="3">
        <v>288.5</v>
      </c>
      <c r="L348" s="7">
        <f t="shared" si="139"/>
        <v>-0.01870748299</v>
      </c>
      <c r="M348" s="3"/>
      <c r="N348" s="7" t="str">
        <f t="shared" si="140"/>
        <v/>
      </c>
      <c r="O348" s="3"/>
      <c r="P348" s="7" t="str">
        <f t="shared" si="141"/>
        <v/>
      </c>
      <c r="Q348" s="3"/>
      <c r="R348" s="6" t="str">
        <f t="shared" si="142"/>
        <v/>
      </c>
      <c r="S348" s="6" t="str">
        <f>IF(ISBLANK(B348), "", IFERROR(VLOOKUP(B348, category!A:C, 3, FALSE), ""))</f>
        <v>廠務</v>
      </c>
      <c r="T348" s="6"/>
      <c r="U348" s="6"/>
      <c r="V348" s="6"/>
      <c r="W348" s="6"/>
      <c r="X348" s="6"/>
      <c r="Y348" s="6"/>
      <c r="Z348" s="6"/>
      <c r="AA348" s="6"/>
      <c r="AB348" s="6"/>
      <c r="AC348" s="6"/>
      <c r="AD348" s="6"/>
      <c r="AE348" s="6"/>
      <c r="AF348" s="6"/>
      <c r="AG348" s="6"/>
      <c r="AH348" s="6"/>
      <c r="AI348" s="6"/>
      <c r="AJ348" s="6"/>
      <c r="AK348" s="6"/>
      <c r="AL348" s="6"/>
      <c r="AM348" s="6"/>
      <c r="AN348" s="6"/>
      <c r="AO348" s="6"/>
      <c r="AP348" s="6"/>
      <c r="AQ348" s="6"/>
      <c r="AR348" s="6"/>
      <c r="AS348" s="6"/>
      <c r="AT348" s="6"/>
      <c r="AU348" s="6"/>
      <c r="AV348" s="6"/>
    </row>
    <row r="349" outlineLevel="1">
      <c r="A349" s="182" t="str">
        <f>IF(ISBLANK(B349), "", VLOOKUP(B349, Database!A:E, 2, FALSE))</f>
        <v>志聖</v>
      </c>
      <c r="B349" s="182" t="s">
        <v>1657</v>
      </c>
      <c r="C349" s="6" t="str">
        <f>IFERROR(__xludf.DUMMYFUNCTION("IF(ISBLANK(B349), """", IF(ISBLANK($C$336), """", IMPORTXML('公式表'!$A$2&amp;B349&amp;'公式表'!$A$3, '公式表'!$A$13)))"),"")</f>
        <v/>
      </c>
      <c r="D349" s="3">
        <v>570.0</v>
      </c>
      <c r="E349" s="7"/>
      <c r="F349" s="7">
        <f t="shared" si="136"/>
        <v>-1</v>
      </c>
      <c r="G349" s="198"/>
      <c r="H349" s="198">
        <f t="shared" si="137"/>
        <v>46101</v>
      </c>
      <c r="I349" s="3">
        <v>570.0</v>
      </c>
      <c r="J349" s="7">
        <f t="shared" si="138"/>
        <v>0</v>
      </c>
      <c r="K349" s="3">
        <v>560.0</v>
      </c>
      <c r="L349" s="7">
        <f t="shared" si="139"/>
        <v>-0.01754385965</v>
      </c>
      <c r="M349" s="3"/>
      <c r="N349" s="7" t="str">
        <f t="shared" si="140"/>
        <v/>
      </c>
      <c r="O349" s="3"/>
      <c r="P349" s="7" t="str">
        <f t="shared" si="141"/>
        <v/>
      </c>
      <c r="Q349" s="3"/>
      <c r="R349" s="6" t="str">
        <f t="shared" si="142"/>
        <v/>
      </c>
      <c r="S349" s="6" t="str">
        <f>IF(ISBLANK(B349), "", IFERROR(VLOOKUP(B349, category!A:C, 3, FALSE), ""))</f>
        <v>PCB/廠務</v>
      </c>
      <c r="T349" s="6"/>
      <c r="U349" s="6"/>
      <c r="V349" s="6"/>
      <c r="W349" s="6"/>
      <c r="X349" s="6"/>
      <c r="Y349" s="6"/>
      <c r="Z349" s="6"/>
      <c r="AA349" s="6"/>
      <c r="AB349" s="6"/>
      <c r="AC349" s="6"/>
      <c r="AD349" s="6"/>
      <c r="AE349" s="6"/>
      <c r="AF349" s="6"/>
      <c r="AG349" s="6"/>
      <c r="AH349" s="6"/>
      <c r="AI349" s="6"/>
      <c r="AJ349" s="6"/>
      <c r="AK349" s="6"/>
      <c r="AL349" s="6"/>
      <c r="AM349" s="6"/>
      <c r="AN349" s="6"/>
      <c r="AO349" s="6"/>
      <c r="AP349" s="6"/>
      <c r="AQ349" s="6"/>
      <c r="AR349" s="6"/>
      <c r="AS349" s="6"/>
      <c r="AT349" s="6"/>
      <c r="AU349" s="6"/>
      <c r="AV349" s="6"/>
    </row>
    <row r="350" outlineLevel="1">
      <c r="A350" s="182" t="str">
        <f>IF(ISBLANK(B350), "", VLOOKUP(B350, Database!A:E, 2, FALSE))</f>
        <v>萬潤</v>
      </c>
      <c r="B350" s="182" t="s">
        <v>2337</v>
      </c>
      <c r="C350" s="6" t="str">
        <f>IFERROR(__xludf.DUMMYFUNCTION("IF(ISBLANK(B350), """", IF(ISBLANK($C$336), """", IMPORTXML('公式表'!$A$2&amp;B350&amp;'公式表'!$A$3, '公式表'!$A$13)))"),"")</f>
        <v/>
      </c>
      <c r="D350" s="3">
        <v>1225.0</v>
      </c>
      <c r="E350" s="7"/>
      <c r="F350" s="7">
        <f t="shared" si="136"/>
        <v>-1</v>
      </c>
      <c r="G350" s="198"/>
      <c r="H350" s="198">
        <f t="shared" si="137"/>
        <v>46101</v>
      </c>
      <c r="I350" s="3">
        <v>1225.0</v>
      </c>
      <c r="J350" s="7">
        <f t="shared" si="138"/>
        <v>0</v>
      </c>
      <c r="K350" s="3">
        <v>1330.0</v>
      </c>
      <c r="L350" s="7">
        <f t="shared" si="139"/>
        <v>0.08571428571</v>
      </c>
      <c r="M350" s="3"/>
      <c r="N350" s="7" t="str">
        <f t="shared" si="140"/>
        <v/>
      </c>
      <c r="O350" s="3"/>
      <c r="P350" s="7" t="str">
        <f t="shared" si="141"/>
        <v/>
      </c>
      <c r="Q350" s="3"/>
      <c r="R350" s="6" t="str">
        <f t="shared" si="142"/>
        <v/>
      </c>
      <c r="S350" s="6" t="str">
        <f>IF(ISBLANK(B350), "", IFERROR(VLOOKUP(B350, category!A:C, 3, FALSE), ""))</f>
        <v>廠務</v>
      </c>
      <c r="T350" s="6"/>
      <c r="U350" s="6"/>
      <c r="V350" s="6"/>
      <c r="W350" s="6"/>
      <c r="X350" s="6"/>
      <c r="Y350" s="6"/>
      <c r="Z350" s="6"/>
      <c r="AA350" s="6"/>
      <c r="AB350" s="6"/>
      <c r="AC350" s="6"/>
      <c r="AD350" s="6"/>
      <c r="AE350" s="6"/>
      <c r="AF350" s="6"/>
      <c r="AG350" s="6"/>
      <c r="AH350" s="6"/>
      <c r="AI350" s="6"/>
      <c r="AJ350" s="6"/>
      <c r="AK350" s="6"/>
      <c r="AL350" s="6"/>
      <c r="AM350" s="6"/>
      <c r="AN350" s="6"/>
      <c r="AO350" s="6"/>
      <c r="AP350" s="6"/>
      <c r="AQ350" s="6"/>
      <c r="AR350" s="6"/>
      <c r="AS350" s="6"/>
      <c r="AT350" s="6"/>
      <c r="AU350" s="6"/>
      <c r="AV350" s="6"/>
    </row>
    <row r="351" outlineLevel="1">
      <c r="A351" s="182" t="str">
        <f>IF(ISBLANK(B351), "", VLOOKUP(B351, Database!A:E, 2, FALSE))</f>
        <v>致茂</v>
      </c>
      <c r="B351" s="182" t="s">
        <v>1253</v>
      </c>
      <c r="C351" s="6" t="str">
        <f>IFERROR(__xludf.DUMMYFUNCTION("IF(ISBLANK(B351), """", IF(ISBLANK($C$336), """", IMPORTXML('公式表'!$A$2&amp;B351&amp;'公式表'!$A$3, '公式表'!$A$13)))"),"")</f>
        <v/>
      </c>
      <c r="D351" s="3">
        <v>2050.0</v>
      </c>
      <c r="E351" s="7"/>
      <c r="F351" s="7">
        <f t="shared" si="136"/>
        <v>-1</v>
      </c>
      <c r="G351" s="198"/>
      <c r="H351" s="198">
        <f t="shared" si="137"/>
        <v>46101</v>
      </c>
      <c r="I351" s="3">
        <v>2050.0</v>
      </c>
      <c r="J351" s="7">
        <f t="shared" si="138"/>
        <v>0</v>
      </c>
      <c r="K351" s="3">
        <v>2025.0</v>
      </c>
      <c r="L351" s="7">
        <f t="shared" si="139"/>
        <v>-0.01219512195</v>
      </c>
      <c r="M351" s="3"/>
      <c r="N351" s="7" t="str">
        <f t="shared" si="140"/>
        <v/>
      </c>
      <c r="O351" s="3"/>
      <c r="P351" s="7" t="str">
        <f t="shared" si="141"/>
        <v/>
      </c>
      <c r="Q351" s="3"/>
      <c r="R351" s="6" t="str">
        <f t="shared" si="142"/>
        <v/>
      </c>
      <c r="S351" s="6" t="str">
        <f>IF(ISBLANK(B351), "", IFERROR(VLOOKUP(B351, category!A:C, 3, FALSE), ""))</f>
        <v>機器人/廠務</v>
      </c>
      <c r="T351" s="6"/>
      <c r="U351" s="6"/>
      <c r="V351" s="6"/>
      <c r="W351" s="6"/>
      <c r="X351" s="6"/>
      <c r="Y351" s="6"/>
      <c r="Z351" s="6"/>
      <c r="AA351" s="6"/>
      <c r="AB351" s="6"/>
      <c r="AC351" s="6"/>
      <c r="AD351" s="6"/>
      <c r="AE351" s="6"/>
      <c r="AF351" s="6"/>
      <c r="AG351" s="6"/>
      <c r="AH351" s="6"/>
      <c r="AI351" s="6"/>
      <c r="AJ351" s="6"/>
      <c r="AK351" s="6"/>
      <c r="AL351" s="6"/>
      <c r="AM351" s="6"/>
      <c r="AN351" s="6"/>
      <c r="AO351" s="6"/>
      <c r="AP351" s="6"/>
      <c r="AQ351" s="6"/>
      <c r="AR351" s="6"/>
      <c r="AS351" s="6"/>
      <c r="AT351" s="6"/>
      <c r="AU351" s="6"/>
      <c r="AV351" s="6"/>
    </row>
    <row r="352" outlineLevel="1">
      <c r="A352" s="182" t="str">
        <f>IF(ISBLANK(B352), "", VLOOKUP(B352, Database!A:E, 2, FALSE))</f>
        <v>牧德</v>
      </c>
      <c r="B352" s="182" t="s">
        <v>3624</v>
      </c>
      <c r="C352" s="6" t="str">
        <f>IFERROR(__xludf.DUMMYFUNCTION("IF(ISBLANK(B352), """", IF(ISBLANK($C$336), """", IMPORTXML('公式表'!$A$2&amp;B352&amp;'公式表'!$A$3, '公式表'!$A$13)))"),"")</f>
        <v/>
      </c>
      <c r="D352" s="3">
        <v>954.0</v>
      </c>
      <c r="E352" s="7"/>
      <c r="F352" s="7">
        <f t="shared" si="136"/>
        <v>-1</v>
      </c>
      <c r="G352" s="198"/>
      <c r="H352" s="198">
        <f t="shared" si="137"/>
        <v>46101</v>
      </c>
      <c r="I352" s="3">
        <v>954.0</v>
      </c>
      <c r="J352" s="7">
        <f t="shared" si="138"/>
        <v>0</v>
      </c>
      <c r="K352" s="3">
        <v>916.0</v>
      </c>
      <c r="L352" s="7">
        <f t="shared" si="139"/>
        <v>-0.03983228512</v>
      </c>
      <c r="M352" s="3"/>
      <c r="N352" s="7" t="str">
        <f t="shared" si="140"/>
        <v/>
      </c>
      <c r="O352" s="3"/>
      <c r="P352" s="7" t="str">
        <f t="shared" si="141"/>
        <v/>
      </c>
      <c r="Q352" s="3"/>
      <c r="R352" s="6" t="str">
        <f t="shared" si="142"/>
        <v/>
      </c>
      <c r="S352" s="6" t="str">
        <f>IF(ISBLANK(B352), "", IFERROR(VLOOKUP(B352, category!A:C, 3, FALSE), ""))</f>
        <v>廠務</v>
      </c>
      <c r="T352" s="6"/>
      <c r="U352" s="6"/>
      <c r="V352" s="6"/>
      <c r="W352" s="6"/>
      <c r="X352" s="6"/>
      <c r="Y352" s="6"/>
      <c r="Z352" s="6"/>
      <c r="AA352" s="6"/>
      <c r="AB352" s="6"/>
      <c r="AC352" s="6"/>
      <c r="AD352" s="6"/>
      <c r="AE352" s="6"/>
      <c r="AF352" s="6"/>
      <c r="AG352" s="6"/>
      <c r="AH352" s="6"/>
      <c r="AI352" s="6"/>
      <c r="AJ352" s="6"/>
      <c r="AK352" s="6"/>
      <c r="AL352" s="6"/>
      <c r="AM352" s="6"/>
      <c r="AN352" s="6"/>
      <c r="AO352" s="6"/>
      <c r="AP352" s="6"/>
      <c r="AQ352" s="6"/>
      <c r="AR352" s="6"/>
      <c r="AS352" s="6"/>
      <c r="AT352" s="6"/>
      <c r="AU352" s="6"/>
      <c r="AV352" s="6"/>
    </row>
    <row r="353" outlineLevel="1">
      <c r="A353" s="226" t="str">
        <f>IF(ISBLANK(B353), "", VLOOKUP(B353, Database!A:E, 2, FALSE))</f>
        <v>德律</v>
      </c>
      <c r="B353" s="222" t="s">
        <v>4309</v>
      </c>
      <c r="C353" s="223" t="str">
        <f>IFERROR(__xludf.DUMMYFUNCTION("IF(ISBLANK(B353), """", IF(ISBLANK($C$336), """", IMPORTXML('公式表'!$A$2&amp;B353&amp;'公式表'!$A$3, '公式表'!$A$13)))"),"")</f>
        <v/>
      </c>
      <c r="D353" s="226">
        <v>342.0</v>
      </c>
      <c r="E353" s="225"/>
      <c r="F353" s="225">
        <f t="shared" si="136"/>
        <v>-1</v>
      </c>
      <c r="G353" s="249"/>
      <c r="H353" s="249">
        <f t="shared" si="137"/>
        <v>46101</v>
      </c>
      <c r="I353" s="226">
        <v>342.0</v>
      </c>
      <c r="J353" s="225">
        <f t="shared" si="138"/>
        <v>0</v>
      </c>
      <c r="K353" s="226">
        <v>341.0</v>
      </c>
      <c r="L353" s="225">
        <f t="shared" si="139"/>
        <v>-0.002923976608</v>
      </c>
      <c r="M353" s="226"/>
      <c r="N353" s="225" t="str">
        <f t="shared" si="140"/>
        <v/>
      </c>
      <c r="O353" s="226"/>
      <c r="P353" s="225" t="str">
        <f t="shared" si="141"/>
        <v/>
      </c>
      <c r="Q353" s="226"/>
      <c r="R353" s="223" t="str">
        <f t="shared" si="142"/>
        <v/>
      </c>
      <c r="S353" s="223" t="str">
        <f>IF(ISBLANK(B353), "", IFERROR(VLOOKUP(B353, category!A:C, 3, FALSE), ""))</f>
        <v>廠務</v>
      </c>
      <c r="T353" s="223"/>
      <c r="U353" s="223"/>
      <c r="V353" s="223"/>
      <c r="W353" s="223"/>
      <c r="X353" s="223"/>
      <c r="Y353" s="223"/>
      <c r="Z353" s="223"/>
      <c r="AA353" s="223"/>
      <c r="AB353" s="223"/>
      <c r="AC353" s="223"/>
      <c r="AD353" s="223"/>
      <c r="AE353" s="223"/>
      <c r="AF353" s="223"/>
      <c r="AG353" s="223"/>
      <c r="AH353" s="223"/>
      <c r="AI353" s="223"/>
      <c r="AJ353" s="223"/>
      <c r="AK353" s="223"/>
      <c r="AL353" s="223"/>
      <c r="AM353" s="223"/>
      <c r="AN353" s="223"/>
      <c r="AO353" s="223"/>
      <c r="AP353" s="223"/>
      <c r="AQ353" s="223"/>
      <c r="AR353" s="223"/>
      <c r="AS353" s="223"/>
      <c r="AT353" s="223"/>
      <c r="AU353" s="223"/>
      <c r="AV353" s="223"/>
    </row>
    <row r="354">
      <c r="A354" s="6"/>
      <c r="B354" s="199"/>
      <c r="C354" s="6"/>
      <c r="D354" s="6"/>
      <c r="E354" s="7"/>
      <c r="F354" s="7"/>
      <c r="G354" s="198"/>
      <c r="H354" s="198"/>
      <c r="I354" s="181"/>
      <c r="J354" s="7"/>
      <c r="K354" s="181"/>
      <c r="L354" s="7"/>
      <c r="M354" s="181"/>
      <c r="N354" s="7"/>
      <c r="O354" s="181"/>
      <c r="P354" s="7"/>
      <c r="Q354" s="181"/>
      <c r="R354" s="6"/>
      <c r="S354" s="6"/>
      <c r="T354" s="6"/>
      <c r="U354" s="6"/>
      <c r="V354" s="6"/>
      <c r="W354" s="6"/>
      <c r="X354" s="6"/>
      <c r="Y354" s="6"/>
      <c r="Z354" s="6"/>
      <c r="AA354" s="6"/>
      <c r="AB354" s="6"/>
      <c r="AC354" s="6"/>
      <c r="AD354" s="6"/>
      <c r="AE354" s="6"/>
      <c r="AF354" s="6"/>
      <c r="AG354" s="6"/>
      <c r="AH354" s="6"/>
      <c r="AI354" s="6"/>
      <c r="AJ354" s="6"/>
      <c r="AK354" s="6"/>
      <c r="AL354" s="6"/>
      <c r="AM354" s="6"/>
      <c r="AN354" s="6"/>
      <c r="AO354" s="6"/>
      <c r="AP354" s="6"/>
      <c r="AQ354" s="6"/>
      <c r="AR354" s="6"/>
      <c r="AS354" s="6"/>
      <c r="AT354" s="6"/>
      <c r="AU354" s="6"/>
      <c r="AV354" s="6"/>
    </row>
    <row r="355">
      <c r="A355" s="252" t="s">
        <v>139</v>
      </c>
      <c r="B355" s="205" t="s">
        <v>4686</v>
      </c>
      <c r="C355" s="205"/>
      <c r="D355" s="206"/>
      <c r="E355" s="206"/>
      <c r="F355" s="206"/>
      <c r="G355" s="77"/>
      <c r="H355" s="207"/>
      <c r="I355" s="208">
        <f>$H$6+3</f>
        <v>46104</v>
      </c>
      <c r="J355" s="209">
        <f>SUM(J358:J374)</f>
        <v>0</v>
      </c>
      <c r="K355" s="208">
        <f>$H$6+4</f>
        <v>46105</v>
      </c>
      <c r="L355" s="209">
        <f>SUM(L358:L374)</f>
        <v>0.01370085778</v>
      </c>
      <c r="M355" s="208">
        <f>$H$6+5</f>
        <v>46106</v>
      </c>
      <c r="N355" s="209">
        <f>SUM(N358:N374)</f>
        <v>0</v>
      </c>
      <c r="O355" s="208">
        <f>$H$6+6</f>
        <v>46107</v>
      </c>
      <c r="P355" s="209">
        <f>SUM(P358:P374)</f>
        <v>0</v>
      </c>
      <c r="Q355" s="208">
        <f>$H$6+7</f>
        <v>46108</v>
      </c>
      <c r="R355" s="206">
        <f>SUM(R358:R374)</f>
        <v>0</v>
      </c>
      <c r="S355" s="210"/>
      <c r="T355" s="210"/>
      <c r="U355" s="210"/>
      <c r="V355" s="210"/>
      <c r="W355" s="210"/>
      <c r="X355" s="210"/>
      <c r="Y355" s="210"/>
      <c r="Z355" s="210"/>
      <c r="AA355" s="210"/>
      <c r="AB355" s="210"/>
      <c r="AC355" s="210"/>
      <c r="AD355" s="210"/>
      <c r="AE355" s="210"/>
      <c r="AF355" s="210"/>
      <c r="AG355" s="210"/>
      <c r="AH355" s="210"/>
      <c r="AI355" s="210"/>
      <c r="AJ355" s="210"/>
      <c r="AK355" s="210"/>
      <c r="AL355" s="210"/>
      <c r="AM355" s="210"/>
      <c r="AN355" s="210"/>
      <c r="AO355" s="210"/>
      <c r="AP355" s="210"/>
      <c r="AQ355" s="210"/>
      <c r="AR355" s="210"/>
      <c r="AS355" s="210"/>
      <c r="AT355" s="210"/>
      <c r="AU355" s="210"/>
      <c r="AV355" s="211"/>
    </row>
    <row r="356">
      <c r="A356" s="185"/>
      <c r="B356" s="186"/>
      <c r="C356" s="185"/>
      <c r="D356" s="185"/>
      <c r="E356" s="185"/>
      <c r="F356" s="41"/>
      <c r="G356" s="187"/>
      <c r="H356" s="185"/>
      <c r="I356" s="41" t="s">
        <v>4663</v>
      </c>
      <c r="J356" s="212">
        <f>AVERAGEA(J358:J374)</f>
        <v>0</v>
      </c>
      <c r="K356" s="41"/>
      <c r="L356" s="212">
        <f>AVERAGEA(L358:L374)</f>
        <v>0.002740171557</v>
      </c>
      <c r="M356" s="41"/>
      <c r="N356" s="212">
        <f>AVERAGEA(N358:N374)</f>
        <v>0</v>
      </c>
      <c r="O356" s="41"/>
      <c r="P356" s="212">
        <f>AVERAGEA(P358:P374)</f>
        <v>0</v>
      </c>
      <c r="Q356" s="41"/>
      <c r="R356" s="212">
        <f>AVERAGEA(R358:R374)</f>
        <v>0</v>
      </c>
      <c r="S356" s="186"/>
      <c r="T356" s="189"/>
      <c r="U356" s="189"/>
      <c r="V356" s="189"/>
      <c r="W356" s="189"/>
      <c r="X356" s="189"/>
      <c r="Y356" s="189"/>
      <c r="Z356" s="189"/>
      <c r="AA356" s="189"/>
      <c r="AB356" s="189"/>
      <c r="AC356" s="189"/>
      <c r="AD356" s="189"/>
      <c r="AE356" s="189"/>
      <c r="AF356" s="189"/>
      <c r="AG356" s="189"/>
      <c r="AH356" s="189"/>
      <c r="AI356" s="189"/>
      <c r="AJ356" s="189"/>
      <c r="AK356" s="189"/>
      <c r="AL356" s="189"/>
      <c r="AM356" s="189"/>
      <c r="AN356" s="189"/>
      <c r="AO356" s="189"/>
      <c r="AP356" s="189"/>
      <c r="AQ356" s="189"/>
      <c r="AR356" s="189"/>
      <c r="AS356" s="189"/>
      <c r="AT356" s="189"/>
      <c r="AU356" s="189"/>
      <c r="AV356" s="189"/>
    </row>
    <row r="357">
      <c r="A357" s="213" t="s">
        <v>4562</v>
      </c>
      <c r="B357" s="190" t="s">
        <v>4664</v>
      </c>
      <c r="C357" s="126" t="s">
        <v>4665</v>
      </c>
      <c r="D357" s="126" t="s">
        <v>4687</v>
      </c>
      <c r="E357" s="126" t="s">
        <v>4667</v>
      </c>
      <c r="F357" s="125" t="s">
        <v>4668</v>
      </c>
      <c r="G357" s="191" t="s">
        <v>4688</v>
      </c>
      <c r="H357" s="126" t="s">
        <v>4670</v>
      </c>
      <c r="I357" s="125" t="s">
        <v>4671</v>
      </c>
      <c r="J357" s="214" t="s">
        <v>4672</v>
      </c>
      <c r="K357" s="125" t="s">
        <v>4673</v>
      </c>
      <c r="L357" s="214" t="s">
        <v>4674</v>
      </c>
      <c r="M357" s="125" t="s">
        <v>4675</v>
      </c>
      <c r="N357" s="214" t="s">
        <v>4674</v>
      </c>
      <c r="O357" s="125" t="s">
        <v>4676</v>
      </c>
      <c r="P357" s="214" t="s">
        <v>4674</v>
      </c>
      <c r="Q357" s="125" t="s">
        <v>4677</v>
      </c>
      <c r="R357" s="126" t="s">
        <v>4674</v>
      </c>
      <c r="S357" s="190" t="s">
        <v>4678</v>
      </c>
      <c r="T357" s="192"/>
      <c r="U357" s="192"/>
      <c r="V357" s="192"/>
      <c r="W357" s="192"/>
      <c r="X357" s="192"/>
      <c r="Y357" s="192"/>
      <c r="Z357" s="192"/>
      <c r="AA357" s="192"/>
      <c r="AB357" s="192"/>
      <c r="AC357" s="192"/>
      <c r="AD357" s="192"/>
      <c r="AE357" s="192"/>
      <c r="AF357" s="192"/>
      <c r="AG357" s="192"/>
      <c r="AH357" s="192"/>
      <c r="AI357" s="192"/>
      <c r="AJ357" s="192"/>
      <c r="AK357" s="192"/>
      <c r="AL357" s="192"/>
      <c r="AM357" s="192"/>
      <c r="AN357" s="192"/>
      <c r="AO357" s="192"/>
      <c r="AP357" s="192"/>
      <c r="AQ357" s="192"/>
      <c r="AR357" s="192"/>
      <c r="AS357" s="192"/>
      <c r="AT357" s="192"/>
      <c r="AU357" s="192"/>
      <c r="AV357" s="215"/>
    </row>
    <row r="358" outlineLevel="1">
      <c r="A358" s="182" t="str">
        <f>IF(ISBLANK(B358), "", VLOOKUP(B358, Database!A:E, 2, FALSE))</f>
        <v>南亞</v>
      </c>
      <c r="B358" s="182" t="s">
        <v>1226</v>
      </c>
      <c r="C358" s="6" t="str">
        <f>IFERROR(__xludf.DUMMYFUNCTION("IF(ISBLANK(B358), """", IF(ISBLANK($C$355), """", IMPORTXML('公式表'!$A$2&amp;B358&amp;'公式表'!$A$3, '公式表'!$A$13)))"),"")</f>
        <v/>
      </c>
      <c r="D358" s="3">
        <v>85.7</v>
      </c>
      <c r="E358" s="7"/>
      <c r="F358" s="7">
        <f t="shared" ref="F358:F362" si="143">IF(ISBLANK(B358), "", (C358/D358)-1)</f>
        <v>-1</v>
      </c>
      <c r="G358" s="198"/>
      <c r="H358" s="198">
        <f t="shared" ref="H358:H362" si="144">$H$6</f>
        <v>46101</v>
      </c>
      <c r="I358" s="3">
        <v>85.7</v>
      </c>
      <c r="J358" s="7">
        <f t="shared" ref="J358:J362" si="145">IF(ISBLANK(I358), "", (I358/$D358)-1)</f>
        <v>0</v>
      </c>
      <c r="K358" s="3">
        <v>88.4</v>
      </c>
      <c r="L358" s="7">
        <f t="shared" ref="L358:L362" si="146">IF(ISBLANK(K358), "", (K358/$D358)-1)</f>
        <v>0.03150525088</v>
      </c>
      <c r="M358" s="3"/>
      <c r="N358" s="7" t="str">
        <f t="shared" ref="N358:N362" si="147">IF(ISBLANK(M358), "", (M358/$D358)-1)</f>
        <v/>
      </c>
      <c r="O358" s="3"/>
      <c r="P358" s="7" t="str">
        <f t="shared" ref="P358:P362" si="148">IF(ISBLANK(O358), "", (O358/$D358)-1)</f>
        <v/>
      </c>
      <c r="Q358" s="3"/>
      <c r="R358" s="6" t="str">
        <f t="shared" ref="R358:R362" si="149">IF(ISBLANK(Q358), "", (Q358/$D358)-1)</f>
        <v/>
      </c>
      <c r="S358" s="6" t="str">
        <f>IF(ISBLANK(B358), "", IFERROR(VLOOKUP(B358, category!A:C, 3, FALSE), ""))</f>
        <v>石油</v>
      </c>
      <c r="T358" s="6"/>
      <c r="U358" s="6"/>
      <c r="V358" s="6"/>
      <c r="W358" s="6"/>
      <c r="X358" s="6"/>
      <c r="Y358" s="6"/>
      <c r="Z358" s="6"/>
      <c r="AA358" s="6"/>
      <c r="AB358" s="6"/>
      <c r="AC358" s="6"/>
      <c r="AD358" s="6"/>
      <c r="AE358" s="6"/>
      <c r="AF358" s="6"/>
      <c r="AG358" s="6"/>
      <c r="AH358" s="6"/>
      <c r="AI358" s="6"/>
      <c r="AJ358" s="6"/>
      <c r="AK358" s="6"/>
      <c r="AL358" s="6"/>
      <c r="AM358" s="6"/>
      <c r="AN358" s="6"/>
      <c r="AO358" s="6"/>
      <c r="AP358" s="6"/>
      <c r="AQ358" s="6"/>
      <c r="AR358" s="6"/>
      <c r="AS358" s="6"/>
      <c r="AT358" s="6"/>
      <c r="AU358" s="6"/>
      <c r="AV358" s="6"/>
    </row>
    <row r="359" outlineLevel="1">
      <c r="A359" s="182" t="str">
        <f>IF(ISBLANK(B359), "", VLOOKUP(B359, Database!A:E, 2, FALSE))</f>
        <v>台化</v>
      </c>
      <c r="B359" s="182" t="s">
        <v>1521</v>
      </c>
      <c r="C359" s="6" t="str">
        <f>IFERROR(__xludf.DUMMYFUNCTION("IF(ISBLANK(B359), """", IF(ISBLANK($C$355), """", IMPORTXML('公式表'!$A$2&amp;B359&amp;'公式表'!$A$3, '公式表'!$A$13)))"),"")</f>
        <v/>
      </c>
      <c r="D359" s="3">
        <v>50.5</v>
      </c>
      <c r="E359" s="7"/>
      <c r="F359" s="7">
        <f t="shared" si="143"/>
        <v>-1</v>
      </c>
      <c r="G359" s="198"/>
      <c r="H359" s="198">
        <f t="shared" si="144"/>
        <v>46101</v>
      </c>
      <c r="I359" s="3">
        <v>50.5</v>
      </c>
      <c r="J359" s="7">
        <f t="shared" si="145"/>
        <v>0</v>
      </c>
      <c r="K359" s="3">
        <v>50.5</v>
      </c>
      <c r="L359" s="7">
        <f t="shared" si="146"/>
        <v>0</v>
      </c>
      <c r="M359" s="3"/>
      <c r="N359" s="7" t="str">
        <f t="shared" si="147"/>
        <v/>
      </c>
      <c r="O359" s="3"/>
      <c r="P359" s="7" t="str">
        <f t="shared" si="148"/>
        <v/>
      </c>
      <c r="Q359" s="3"/>
      <c r="R359" s="6" t="str">
        <f t="shared" si="149"/>
        <v/>
      </c>
      <c r="S359" s="6" t="str">
        <f>IF(ISBLANK(B359), "", IFERROR(VLOOKUP(B359, category!A:C, 3, FALSE), ""))</f>
        <v>石油</v>
      </c>
      <c r="T359" s="6"/>
      <c r="U359" s="6"/>
      <c r="V359" s="6"/>
      <c r="W359" s="6"/>
      <c r="X359" s="6"/>
      <c r="Y359" s="6"/>
      <c r="Z359" s="6"/>
      <c r="AA359" s="6"/>
      <c r="AB359" s="6"/>
      <c r="AC359" s="6"/>
      <c r="AD359" s="6"/>
      <c r="AE359" s="6"/>
      <c r="AF359" s="6"/>
      <c r="AG359" s="6"/>
      <c r="AH359" s="6"/>
      <c r="AI359" s="6"/>
      <c r="AJ359" s="6"/>
      <c r="AK359" s="6"/>
      <c r="AL359" s="6"/>
      <c r="AM359" s="6"/>
      <c r="AN359" s="6"/>
      <c r="AO359" s="6"/>
      <c r="AP359" s="6"/>
      <c r="AQ359" s="6"/>
      <c r="AR359" s="6"/>
      <c r="AS359" s="6"/>
      <c r="AT359" s="6"/>
      <c r="AU359" s="6"/>
      <c r="AV359" s="6"/>
    </row>
    <row r="360" outlineLevel="1">
      <c r="A360" s="182" t="str">
        <f>IF(ISBLANK(B360), "", VLOOKUP(B360, Database!A:E, 2, FALSE))</f>
        <v>台苯</v>
      </c>
      <c r="B360" s="182" t="s">
        <v>2387</v>
      </c>
      <c r="C360" s="6" t="str">
        <f>IFERROR(__xludf.DUMMYFUNCTION("IF(ISBLANK(B360), """", IF(ISBLANK($C$355), """", IMPORTXML('公式表'!$A$2&amp;B360&amp;'公式表'!$A$3, '公式表'!$A$13)))"),"")</f>
        <v/>
      </c>
      <c r="D360" s="3">
        <v>9.8</v>
      </c>
      <c r="E360" s="7"/>
      <c r="F360" s="7">
        <f t="shared" si="143"/>
        <v>-1</v>
      </c>
      <c r="G360" s="198"/>
      <c r="H360" s="198">
        <f t="shared" si="144"/>
        <v>46101</v>
      </c>
      <c r="I360" s="3">
        <v>9.8</v>
      </c>
      <c r="J360" s="7">
        <f t="shared" si="145"/>
        <v>0</v>
      </c>
      <c r="K360" s="3">
        <v>9.91</v>
      </c>
      <c r="L360" s="7">
        <f t="shared" si="146"/>
        <v>0.0112244898</v>
      </c>
      <c r="M360" s="3"/>
      <c r="N360" s="7" t="str">
        <f t="shared" si="147"/>
        <v/>
      </c>
      <c r="O360" s="3"/>
      <c r="P360" s="7" t="str">
        <f t="shared" si="148"/>
        <v/>
      </c>
      <c r="Q360" s="3"/>
      <c r="R360" s="6" t="str">
        <f t="shared" si="149"/>
        <v/>
      </c>
      <c r="S360" s="6" t="str">
        <f>IF(ISBLANK(B360), "", IFERROR(VLOOKUP(B360, category!A:C, 3, FALSE), ""))</f>
        <v>石油</v>
      </c>
      <c r="T360" s="6"/>
      <c r="U360" s="6"/>
      <c r="V360" s="6"/>
      <c r="W360" s="6"/>
      <c r="X360" s="6"/>
      <c r="Y360" s="6"/>
      <c r="Z360" s="6"/>
      <c r="AA360" s="6"/>
      <c r="AB360" s="6"/>
      <c r="AC360" s="6"/>
      <c r="AD360" s="6"/>
      <c r="AE360" s="6"/>
      <c r="AF360" s="6"/>
      <c r="AG360" s="6"/>
      <c r="AH360" s="6"/>
      <c r="AI360" s="6"/>
      <c r="AJ360" s="6"/>
      <c r="AK360" s="6"/>
      <c r="AL360" s="6"/>
      <c r="AM360" s="6"/>
      <c r="AN360" s="6"/>
      <c r="AO360" s="6"/>
      <c r="AP360" s="6"/>
      <c r="AQ360" s="6"/>
      <c r="AR360" s="6"/>
      <c r="AS360" s="6"/>
      <c r="AT360" s="6"/>
      <c r="AU360" s="6"/>
      <c r="AV360" s="6"/>
    </row>
    <row r="361" outlineLevel="1">
      <c r="A361" s="182" t="str">
        <f>IF(ISBLANK(B361), "", VLOOKUP(B361, Database!A:E, 2, FALSE))</f>
        <v>國喬</v>
      </c>
      <c r="B361" s="182" t="s">
        <v>3992</v>
      </c>
      <c r="C361" s="6" t="str">
        <f>IFERROR(__xludf.DUMMYFUNCTION("IF(ISBLANK(B361), """", IF(ISBLANK($C$355), """", IMPORTXML('公式表'!$A$2&amp;B361&amp;'公式表'!$A$3, '公式表'!$A$13)))"),"")</f>
        <v/>
      </c>
      <c r="D361" s="3">
        <v>13.3</v>
      </c>
      <c r="E361" s="7"/>
      <c r="F361" s="7">
        <f t="shared" si="143"/>
        <v>-1</v>
      </c>
      <c r="G361" s="198"/>
      <c r="H361" s="198">
        <f t="shared" si="144"/>
        <v>46101</v>
      </c>
      <c r="I361" s="3">
        <v>13.3</v>
      </c>
      <c r="J361" s="7">
        <f t="shared" si="145"/>
        <v>0</v>
      </c>
      <c r="K361" s="3">
        <v>13.0</v>
      </c>
      <c r="L361" s="7">
        <f t="shared" si="146"/>
        <v>-0.02255639098</v>
      </c>
      <c r="M361" s="3"/>
      <c r="N361" s="7" t="str">
        <f t="shared" si="147"/>
        <v/>
      </c>
      <c r="O361" s="3"/>
      <c r="P361" s="7" t="str">
        <f t="shared" si="148"/>
        <v/>
      </c>
      <c r="Q361" s="3"/>
      <c r="R361" s="6" t="str">
        <f t="shared" si="149"/>
        <v/>
      </c>
      <c r="S361" s="6" t="str">
        <f>IF(ISBLANK(B361), "", IFERROR(VLOOKUP(B361, category!A:C, 3, FALSE), ""))</f>
        <v>石油</v>
      </c>
      <c r="T361" s="6"/>
      <c r="U361" s="6"/>
      <c r="V361" s="6"/>
      <c r="W361" s="6"/>
      <c r="X361" s="6"/>
      <c r="Y361" s="6"/>
      <c r="Z361" s="6"/>
      <c r="AA361" s="6"/>
      <c r="AB361" s="6"/>
      <c r="AC361" s="6"/>
      <c r="AD361" s="6"/>
      <c r="AE361" s="6"/>
      <c r="AF361" s="6"/>
      <c r="AG361" s="6"/>
      <c r="AH361" s="6"/>
      <c r="AI361" s="6"/>
      <c r="AJ361" s="6"/>
      <c r="AK361" s="6"/>
      <c r="AL361" s="6"/>
      <c r="AM361" s="6"/>
      <c r="AN361" s="6"/>
      <c r="AO361" s="6"/>
      <c r="AP361" s="6"/>
      <c r="AQ361" s="6"/>
      <c r="AR361" s="6"/>
      <c r="AS361" s="6"/>
      <c r="AT361" s="6"/>
      <c r="AU361" s="6"/>
      <c r="AV361" s="6"/>
    </row>
    <row r="362" outlineLevel="1">
      <c r="A362" s="226" t="str">
        <f>IF(ISBLANK(B362), "", VLOOKUP(B362, Database!A:E, 2, FALSE))</f>
        <v>亞聚</v>
      </c>
      <c r="B362" s="222" t="s">
        <v>3308</v>
      </c>
      <c r="C362" s="223" t="str">
        <f>IFERROR(__xludf.DUMMYFUNCTION("IF(ISBLANK(B362), """", IF(ISBLANK($C$355), """", IMPORTXML('公式表'!$A$2&amp;B362&amp;'公式表'!$A$3, '公式表'!$A$13)))"),"")</f>
        <v/>
      </c>
      <c r="D362" s="226">
        <v>15.45</v>
      </c>
      <c r="E362" s="225"/>
      <c r="F362" s="225">
        <f t="shared" si="143"/>
        <v>-1</v>
      </c>
      <c r="G362" s="249"/>
      <c r="H362" s="249">
        <f t="shared" si="144"/>
        <v>46101</v>
      </c>
      <c r="I362" s="226">
        <v>15.45</v>
      </c>
      <c r="J362" s="225">
        <f t="shared" si="145"/>
        <v>0</v>
      </c>
      <c r="K362" s="226">
        <v>15.35</v>
      </c>
      <c r="L362" s="225">
        <f t="shared" si="146"/>
        <v>-0.006472491909</v>
      </c>
      <c r="M362" s="226"/>
      <c r="N362" s="225" t="str">
        <f t="shared" si="147"/>
        <v/>
      </c>
      <c r="O362" s="226"/>
      <c r="P362" s="225" t="str">
        <f t="shared" si="148"/>
        <v/>
      </c>
      <c r="Q362" s="226"/>
      <c r="R362" s="223" t="str">
        <f t="shared" si="149"/>
        <v/>
      </c>
      <c r="S362" s="223" t="str">
        <f>IF(ISBLANK(B362), "", IFERROR(VLOOKUP(B362, category!A:C, 3, FALSE), ""))</f>
        <v>石油</v>
      </c>
      <c r="T362" s="223"/>
      <c r="U362" s="223"/>
      <c r="V362" s="223"/>
      <c r="W362" s="223"/>
      <c r="X362" s="223"/>
      <c r="Y362" s="223"/>
      <c r="Z362" s="223"/>
      <c r="AA362" s="223"/>
      <c r="AB362" s="223"/>
      <c r="AC362" s="223"/>
      <c r="AD362" s="223"/>
      <c r="AE362" s="223"/>
      <c r="AF362" s="223"/>
      <c r="AG362" s="223"/>
      <c r="AH362" s="223"/>
      <c r="AI362" s="223"/>
      <c r="AJ362" s="223"/>
      <c r="AK362" s="223"/>
      <c r="AL362" s="223"/>
      <c r="AM362" s="223"/>
      <c r="AN362" s="223"/>
      <c r="AO362" s="223"/>
      <c r="AP362" s="223"/>
      <c r="AQ362" s="223"/>
      <c r="AR362" s="223"/>
      <c r="AS362" s="223"/>
      <c r="AT362" s="223"/>
      <c r="AU362" s="223"/>
      <c r="AV362" s="223"/>
    </row>
    <row r="363">
      <c r="A363" s="6"/>
      <c r="B363" s="199"/>
      <c r="C363" s="6"/>
      <c r="D363" s="6"/>
      <c r="E363" s="7"/>
      <c r="F363" s="7"/>
      <c r="G363" s="198"/>
      <c r="H363" s="198"/>
      <c r="I363" s="181"/>
      <c r="J363" s="7"/>
      <c r="K363" s="181"/>
      <c r="L363" s="7"/>
      <c r="M363" s="181"/>
      <c r="N363" s="7"/>
      <c r="O363" s="181"/>
      <c r="P363" s="7"/>
      <c r="Q363" s="181"/>
      <c r="R363" s="6"/>
      <c r="S363" s="6"/>
      <c r="T363" s="6"/>
      <c r="U363" s="6"/>
      <c r="V363" s="6"/>
      <c r="W363" s="6"/>
      <c r="X363" s="6"/>
      <c r="Y363" s="6"/>
      <c r="Z363" s="6"/>
      <c r="AA363" s="6"/>
      <c r="AB363" s="6"/>
      <c r="AC363" s="6"/>
      <c r="AD363" s="6"/>
      <c r="AE363" s="6"/>
      <c r="AF363" s="6"/>
      <c r="AG363" s="6"/>
      <c r="AH363" s="6"/>
      <c r="AI363" s="6"/>
      <c r="AJ363" s="6"/>
      <c r="AK363" s="6"/>
      <c r="AL363" s="6"/>
      <c r="AM363" s="6"/>
      <c r="AN363" s="6"/>
      <c r="AO363" s="6"/>
      <c r="AP363" s="6"/>
      <c r="AQ363" s="6"/>
      <c r="AR363" s="6"/>
      <c r="AS363" s="6"/>
      <c r="AT363" s="6"/>
      <c r="AU363" s="6"/>
      <c r="AV363" s="6"/>
    </row>
    <row r="364">
      <c r="A364" s="6"/>
      <c r="B364" s="199"/>
      <c r="C364" s="6"/>
      <c r="D364" s="6"/>
      <c r="E364" s="7"/>
      <c r="F364" s="7"/>
      <c r="G364" s="198"/>
      <c r="H364" s="198"/>
      <c r="I364" s="181"/>
      <c r="J364" s="7"/>
      <c r="K364" s="181"/>
      <c r="L364" s="7"/>
      <c r="M364" s="181"/>
      <c r="N364" s="7"/>
      <c r="O364" s="181"/>
      <c r="P364" s="7"/>
      <c r="Q364" s="181"/>
      <c r="R364" s="6"/>
      <c r="S364" s="6"/>
      <c r="T364" s="6"/>
      <c r="U364" s="6"/>
      <c r="V364" s="6"/>
      <c r="W364" s="6"/>
      <c r="X364" s="6"/>
      <c r="Y364" s="6"/>
      <c r="Z364" s="6"/>
      <c r="AA364" s="6"/>
      <c r="AB364" s="6"/>
      <c r="AC364" s="6"/>
      <c r="AD364" s="6"/>
      <c r="AE364" s="6"/>
      <c r="AF364" s="6"/>
      <c r="AG364" s="6"/>
      <c r="AH364" s="6"/>
      <c r="AI364" s="6"/>
      <c r="AJ364" s="6"/>
      <c r="AK364" s="6"/>
      <c r="AL364" s="6"/>
      <c r="AM364" s="6"/>
      <c r="AN364" s="6"/>
      <c r="AO364" s="6"/>
      <c r="AP364" s="6"/>
      <c r="AQ364" s="6"/>
      <c r="AR364" s="6"/>
      <c r="AS364" s="6"/>
      <c r="AT364" s="6"/>
      <c r="AU364" s="6"/>
      <c r="AV364" s="6"/>
    </row>
    <row r="365">
      <c r="A365" s="6"/>
      <c r="B365" s="199"/>
      <c r="C365" s="6"/>
      <c r="D365" s="6"/>
      <c r="E365" s="7"/>
      <c r="F365" s="7"/>
      <c r="G365" s="198"/>
      <c r="H365" s="198"/>
      <c r="I365" s="181"/>
      <c r="J365" s="7"/>
      <c r="K365" s="181"/>
      <c r="L365" s="7"/>
      <c r="M365" s="181"/>
      <c r="N365" s="7"/>
      <c r="O365" s="181"/>
      <c r="P365" s="7"/>
      <c r="Q365" s="181"/>
      <c r="R365" s="6"/>
      <c r="S365" s="6"/>
      <c r="T365" s="6"/>
      <c r="U365" s="6"/>
      <c r="V365" s="6"/>
      <c r="W365" s="6"/>
      <c r="X365" s="6"/>
      <c r="Y365" s="6"/>
      <c r="Z365" s="6"/>
      <c r="AA365" s="6"/>
      <c r="AB365" s="6"/>
      <c r="AC365" s="6"/>
      <c r="AD365" s="6"/>
      <c r="AE365" s="6"/>
      <c r="AF365" s="6"/>
      <c r="AG365" s="6"/>
      <c r="AH365" s="6"/>
      <c r="AI365" s="6"/>
      <c r="AJ365" s="6"/>
      <c r="AK365" s="6"/>
      <c r="AL365" s="6"/>
      <c r="AM365" s="6"/>
      <c r="AN365" s="6"/>
      <c r="AO365" s="6"/>
      <c r="AP365" s="6"/>
      <c r="AQ365" s="6"/>
      <c r="AR365" s="6"/>
      <c r="AS365" s="6"/>
      <c r="AT365" s="6"/>
      <c r="AU365" s="6"/>
      <c r="AV365" s="6"/>
    </row>
    <row r="366">
      <c r="A366" s="6"/>
      <c r="B366" s="199"/>
      <c r="C366" s="6"/>
      <c r="D366" s="6"/>
      <c r="E366" s="7"/>
      <c r="F366" s="7"/>
      <c r="G366" s="198"/>
      <c r="H366" s="198"/>
      <c r="I366" s="181"/>
      <c r="J366" s="7"/>
      <c r="K366" s="181"/>
      <c r="L366" s="7"/>
      <c r="M366" s="181"/>
      <c r="N366" s="7"/>
      <c r="O366" s="181"/>
      <c r="P366" s="7"/>
      <c r="Q366" s="181"/>
      <c r="R366" s="6"/>
      <c r="S366" s="6"/>
      <c r="T366" s="6"/>
      <c r="U366" s="6"/>
      <c r="V366" s="6"/>
      <c r="W366" s="6"/>
      <c r="X366" s="6"/>
      <c r="Y366" s="6"/>
      <c r="Z366" s="6"/>
      <c r="AA366" s="6"/>
      <c r="AB366" s="6"/>
      <c r="AC366" s="6"/>
      <c r="AD366" s="6"/>
      <c r="AE366" s="6"/>
      <c r="AF366" s="6"/>
      <c r="AG366" s="6"/>
      <c r="AH366" s="6"/>
      <c r="AI366" s="6"/>
      <c r="AJ366" s="6"/>
      <c r="AK366" s="6"/>
      <c r="AL366" s="6"/>
      <c r="AM366" s="6"/>
      <c r="AN366" s="6"/>
      <c r="AO366" s="6"/>
      <c r="AP366" s="6"/>
      <c r="AQ366" s="6"/>
      <c r="AR366" s="6"/>
      <c r="AS366" s="6"/>
      <c r="AT366" s="6"/>
      <c r="AU366" s="6"/>
      <c r="AV366" s="6"/>
    </row>
    <row r="367">
      <c r="A367" s="6"/>
      <c r="B367" s="199"/>
      <c r="C367" s="6"/>
      <c r="D367" s="6"/>
      <c r="E367" s="7"/>
      <c r="F367" s="7"/>
      <c r="G367" s="198"/>
      <c r="H367" s="198"/>
      <c r="I367" s="181"/>
      <c r="J367" s="7"/>
      <c r="K367" s="181"/>
      <c r="L367" s="7"/>
      <c r="M367" s="181"/>
      <c r="N367" s="7"/>
      <c r="O367" s="181"/>
      <c r="P367" s="7"/>
      <c r="Q367" s="181"/>
      <c r="R367" s="6"/>
      <c r="S367" s="6"/>
      <c r="T367" s="6"/>
      <c r="U367" s="6"/>
      <c r="V367" s="6"/>
      <c r="W367" s="6"/>
      <c r="X367" s="6"/>
      <c r="Y367" s="6"/>
      <c r="Z367" s="6"/>
      <c r="AA367" s="6"/>
      <c r="AB367" s="6"/>
      <c r="AC367" s="6"/>
      <c r="AD367" s="6"/>
      <c r="AE367" s="6"/>
      <c r="AF367" s="6"/>
      <c r="AG367" s="6"/>
      <c r="AH367" s="6"/>
      <c r="AI367" s="6"/>
      <c r="AJ367" s="6"/>
      <c r="AK367" s="6"/>
      <c r="AL367" s="6"/>
      <c r="AM367" s="6"/>
      <c r="AN367" s="6"/>
      <c r="AO367" s="6"/>
      <c r="AP367" s="6"/>
      <c r="AQ367" s="6"/>
      <c r="AR367" s="6"/>
      <c r="AS367" s="6"/>
      <c r="AT367" s="6"/>
      <c r="AU367" s="6"/>
      <c r="AV367" s="6"/>
    </row>
    <row r="368">
      <c r="A368" s="6"/>
      <c r="B368" s="199"/>
      <c r="C368" s="6"/>
      <c r="D368" s="6"/>
      <c r="E368" s="7"/>
      <c r="F368" s="7"/>
      <c r="G368" s="198"/>
      <c r="H368" s="198"/>
      <c r="I368" s="181"/>
      <c r="J368" s="7"/>
      <c r="K368" s="181"/>
      <c r="L368" s="7"/>
      <c r="M368" s="181"/>
      <c r="N368" s="7"/>
      <c r="O368" s="181"/>
      <c r="P368" s="7"/>
      <c r="Q368" s="181"/>
      <c r="R368" s="6"/>
      <c r="S368" s="6"/>
      <c r="T368" s="6"/>
      <c r="U368" s="6"/>
      <c r="V368" s="6"/>
      <c r="W368" s="6"/>
      <c r="X368" s="6"/>
      <c r="Y368" s="6"/>
      <c r="Z368" s="6"/>
      <c r="AA368" s="6"/>
      <c r="AB368" s="6"/>
      <c r="AC368" s="6"/>
      <c r="AD368" s="6"/>
      <c r="AE368" s="6"/>
      <c r="AF368" s="6"/>
      <c r="AG368" s="6"/>
      <c r="AH368" s="6"/>
      <c r="AI368" s="6"/>
      <c r="AJ368" s="6"/>
      <c r="AK368" s="6"/>
      <c r="AL368" s="6"/>
      <c r="AM368" s="6"/>
      <c r="AN368" s="6"/>
      <c r="AO368" s="6"/>
      <c r="AP368" s="6"/>
      <c r="AQ368" s="6"/>
      <c r="AR368" s="6"/>
      <c r="AS368" s="6"/>
      <c r="AT368" s="6"/>
      <c r="AU368" s="6"/>
      <c r="AV368" s="6"/>
    </row>
    <row r="369">
      <c r="A369" s="6"/>
      <c r="B369" s="199"/>
      <c r="C369" s="6"/>
      <c r="D369" s="6"/>
      <c r="E369" s="7"/>
      <c r="F369" s="7"/>
      <c r="G369" s="198"/>
      <c r="H369" s="198"/>
      <c r="I369" s="181"/>
      <c r="J369" s="7"/>
      <c r="K369" s="181"/>
      <c r="L369" s="7"/>
      <c r="M369" s="181"/>
      <c r="N369" s="7"/>
      <c r="O369" s="181"/>
      <c r="P369" s="7"/>
      <c r="Q369" s="181"/>
      <c r="R369" s="6"/>
      <c r="S369" s="6"/>
      <c r="T369" s="6"/>
      <c r="U369" s="6"/>
      <c r="V369" s="6"/>
      <c r="W369" s="6"/>
      <c r="X369" s="6"/>
      <c r="Y369" s="6"/>
      <c r="Z369" s="6"/>
      <c r="AA369" s="6"/>
      <c r="AB369" s="6"/>
      <c r="AC369" s="6"/>
      <c r="AD369" s="6"/>
      <c r="AE369" s="6"/>
      <c r="AF369" s="6"/>
      <c r="AG369" s="6"/>
      <c r="AH369" s="6"/>
      <c r="AI369" s="6"/>
      <c r="AJ369" s="6"/>
      <c r="AK369" s="6"/>
      <c r="AL369" s="6"/>
      <c r="AM369" s="6"/>
      <c r="AN369" s="6"/>
      <c r="AO369" s="6"/>
      <c r="AP369" s="6"/>
      <c r="AQ369" s="6"/>
      <c r="AR369" s="6"/>
      <c r="AS369" s="6"/>
      <c r="AT369" s="6"/>
      <c r="AU369" s="6"/>
      <c r="AV369" s="6"/>
    </row>
    <row r="370">
      <c r="A370" s="6"/>
      <c r="B370" s="199"/>
      <c r="C370" s="6"/>
      <c r="D370" s="6"/>
      <c r="E370" s="7"/>
      <c r="F370" s="7"/>
      <c r="G370" s="198"/>
      <c r="H370" s="198"/>
      <c r="I370" s="181"/>
      <c r="J370" s="7"/>
      <c r="K370" s="181"/>
      <c r="L370" s="7"/>
      <c r="M370" s="181"/>
      <c r="N370" s="7"/>
      <c r="O370" s="181"/>
      <c r="P370" s="7"/>
      <c r="Q370" s="181"/>
      <c r="R370" s="6"/>
      <c r="S370" s="6"/>
      <c r="T370" s="6"/>
      <c r="U370" s="6"/>
      <c r="V370" s="6"/>
      <c r="W370" s="6"/>
      <c r="X370" s="6"/>
      <c r="Y370" s="6"/>
      <c r="Z370" s="6"/>
      <c r="AA370" s="6"/>
      <c r="AB370" s="6"/>
      <c r="AC370" s="6"/>
      <c r="AD370" s="6"/>
      <c r="AE370" s="6"/>
      <c r="AF370" s="6"/>
      <c r="AG370" s="6"/>
      <c r="AH370" s="6"/>
      <c r="AI370" s="6"/>
      <c r="AJ370" s="6"/>
      <c r="AK370" s="6"/>
      <c r="AL370" s="6"/>
      <c r="AM370" s="6"/>
      <c r="AN370" s="6"/>
      <c r="AO370" s="6"/>
      <c r="AP370" s="6"/>
      <c r="AQ370" s="6"/>
      <c r="AR370" s="6"/>
      <c r="AS370" s="6"/>
      <c r="AT370" s="6"/>
      <c r="AU370" s="6"/>
      <c r="AV370" s="6"/>
    </row>
    <row r="371">
      <c r="A371" s="6"/>
      <c r="B371" s="199"/>
      <c r="C371" s="6"/>
      <c r="D371" s="6"/>
      <c r="E371" s="7"/>
      <c r="F371" s="7"/>
      <c r="G371" s="198"/>
      <c r="H371" s="198"/>
      <c r="I371" s="181"/>
      <c r="J371" s="7"/>
      <c r="K371" s="181"/>
      <c r="L371" s="7"/>
      <c r="M371" s="181"/>
      <c r="N371" s="7"/>
      <c r="O371" s="181"/>
      <c r="P371" s="7"/>
      <c r="Q371" s="181"/>
      <c r="R371" s="6"/>
      <c r="S371" s="6"/>
      <c r="T371" s="6"/>
      <c r="U371" s="6"/>
      <c r="V371" s="6"/>
      <c r="W371" s="6"/>
      <c r="X371" s="6"/>
      <c r="Y371" s="6"/>
      <c r="Z371" s="6"/>
      <c r="AA371" s="6"/>
      <c r="AB371" s="6"/>
      <c r="AC371" s="6"/>
      <c r="AD371" s="6"/>
      <c r="AE371" s="6"/>
      <c r="AF371" s="6"/>
      <c r="AG371" s="6"/>
      <c r="AH371" s="6"/>
      <c r="AI371" s="6"/>
      <c r="AJ371" s="6"/>
      <c r="AK371" s="6"/>
      <c r="AL371" s="6"/>
      <c r="AM371" s="6"/>
      <c r="AN371" s="6"/>
      <c r="AO371" s="6"/>
      <c r="AP371" s="6"/>
      <c r="AQ371" s="6"/>
      <c r="AR371" s="6"/>
      <c r="AS371" s="6"/>
      <c r="AT371" s="6"/>
      <c r="AU371" s="6"/>
      <c r="AV371" s="6"/>
    </row>
    <row r="372">
      <c r="A372" s="6"/>
      <c r="B372" s="199"/>
      <c r="C372" s="6"/>
      <c r="D372" s="6"/>
      <c r="E372" s="7"/>
      <c r="F372" s="7"/>
      <c r="G372" s="198"/>
      <c r="H372" s="198"/>
      <c r="I372" s="181"/>
      <c r="J372" s="7"/>
      <c r="K372" s="181"/>
      <c r="L372" s="7"/>
      <c r="M372" s="181"/>
      <c r="N372" s="7"/>
      <c r="O372" s="181"/>
      <c r="P372" s="7"/>
      <c r="Q372" s="181"/>
      <c r="R372" s="6"/>
      <c r="S372" s="6"/>
      <c r="T372" s="6"/>
      <c r="U372" s="6"/>
      <c r="V372" s="6"/>
      <c r="W372" s="6"/>
      <c r="X372" s="6"/>
      <c r="Y372" s="6"/>
      <c r="Z372" s="6"/>
      <c r="AA372" s="6"/>
      <c r="AB372" s="6"/>
      <c r="AC372" s="6"/>
      <c r="AD372" s="6"/>
      <c r="AE372" s="6"/>
      <c r="AF372" s="6"/>
      <c r="AG372" s="6"/>
      <c r="AH372" s="6"/>
      <c r="AI372" s="6"/>
      <c r="AJ372" s="6"/>
      <c r="AK372" s="6"/>
      <c r="AL372" s="6"/>
      <c r="AM372" s="6"/>
      <c r="AN372" s="6"/>
      <c r="AO372" s="6"/>
      <c r="AP372" s="6"/>
      <c r="AQ372" s="6"/>
      <c r="AR372" s="6"/>
      <c r="AS372" s="6"/>
      <c r="AT372" s="6"/>
      <c r="AU372" s="6"/>
      <c r="AV372" s="6"/>
    </row>
    <row r="373">
      <c r="A373" s="6"/>
      <c r="B373" s="199"/>
      <c r="C373" s="6"/>
      <c r="D373" s="6"/>
      <c r="E373" s="7"/>
      <c r="F373" s="7"/>
      <c r="G373" s="198"/>
      <c r="H373" s="198"/>
      <c r="I373" s="181"/>
      <c r="J373" s="7"/>
      <c r="K373" s="181"/>
      <c r="L373" s="7"/>
      <c r="M373" s="181"/>
      <c r="N373" s="7"/>
      <c r="O373" s="181"/>
      <c r="P373" s="7"/>
      <c r="Q373" s="181"/>
      <c r="R373" s="6"/>
      <c r="S373" s="6"/>
      <c r="T373" s="6"/>
      <c r="U373" s="6"/>
      <c r="V373" s="6"/>
      <c r="W373" s="6"/>
      <c r="X373" s="6"/>
      <c r="Y373" s="6"/>
      <c r="Z373" s="6"/>
      <c r="AA373" s="6"/>
      <c r="AB373" s="6"/>
      <c r="AC373" s="6"/>
      <c r="AD373" s="6"/>
      <c r="AE373" s="6"/>
      <c r="AF373" s="6"/>
      <c r="AG373" s="6"/>
      <c r="AH373" s="6"/>
      <c r="AI373" s="6"/>
      <c r="AJ373" s="6"/>
      <c r="AK373" s="6"/>
      <c r="AL373" s="6"/>
      <c r="AM373" s="6"/>
      <c r="AN373" s="6"/>
      <c r="AO373" s="6"/>
      <c r="AP373" s="6"/>
      <c r="AQ373" s="6"/>
      <c r="AR373" s="6"/>
      <c r="AS373" s="6"/>
      <c r="AT373" s="6"/>
      <c r="AU373" s="6"/>
      <c r="AV373" s="6"/>
    </row>
    <row r="374">
      <c r="A374" s="6"/>
      <c r="B374" s="199"/>
      <c r="C374" s="6"/>
      <c r="D374" s="6"/>
      <c r="E374" s="7"/>
      <c r="F374" s="7"/>
      <c r="G374" s="198"/>
      <c r="H374" s="198"/>
      <c r="I374" s="181"/>
      <c r="J374" s="7"/>
      <c r="K374" s="181"/>
      <c r="L374" s="7"/>
      <c r="M374" s="181"/>
      <c r="N374" s="7"/>
      <c r="O374" s="181"/>
      <c r="P374" s="7"/>
      <c r="Q374" s="181"/>
      <c r="R374" s="6"/>
      <c r="S374" s="6"/>
      <c r="T374" s="6"/>
      <c r="U374" s="6"/>
      <c r="V374" s="6"/>
      <c r="W374" s="6"/>
      <c r="X374" s="6"/>
      <c r="Y374" s="6"/>
      <c r="Z374" s="6"/>
      <c r="AA374" s="6"/>
      <c r="AB374" s="6"/>
      <c r="AC374" s="6"/>
      <c r="AD374" s="6"/>
      <c r="AE374" s="6"/>
      <c r="AF374" s="6"/>
      <c r="AG374" s="6"/>
      <c r="AH374" s="6"/>
      <c r="AI374" s="6"/>
      <c r="AJ374" s="6"/>
      <c r="AK374" s="6"/>
      <c r="AL374" s="6"/>
      <c r="AM374" s="6"/>
      <c r="AN374" s="6"/>
      <c r="AO374" s="6"/>
      <c r="AP374" s="6"/>
      <c r="AQ374" s="6"/>
      <c r="AR374" s="6"/>
      <c r="AS374" s="6"/>
      <c r="AT374" s="6"/>
      <c r="AU374" s="6"/>
      <c r="AV374" s="6"/>
    </row>
    <row r="375">
      <c r="A375" s="6"/>
      <c r="B375" s="199"/>
      <c r="C375" s="6"/>
      <c r="D375" s="6"/>
      <c r="E375" s="7"/>
      <c r="F375" s="7"/>
      <c r="G375" s="198"/>
      <c r="H375" s="198"/>
      <c r="I375" s="181"/>
      <c r="J375" s="7"/>
      <c r="K375" s="181"/>
      <c r="L375" s="7"/>
      <c r="M375" s="181"/>
      <c r="N375" s="7"/>
      <c r="O375" s="181"/>
      <c r="P375" s="7"/>
      <c r="Q375" s="181"/>
      <c r="R375" s="6"/>
      <c r="S375" s="6"/>
      <c r="T375" s="6"/>
      <c r="U375" s="6"/>
      <c r="V375" s="6"/>
      <c r="W375" s="6"/>
      <c r="X375" s="6"/>
      <c r="Y375" s="6"/>
      <c r="Z375" s="6"/>
      <c r="AA375" s="6"/>
      <c r="AB375" s="6"/>
      <c r="AC375" s="6"/>
      <c r="AD375" s="6"/>
      <c r="AE375" s="6"/>
      <c r="AF375" s="6"/>
      <c r="AG375" s="6"/>
      <c r="AH375" s="6"/>
      <c r="AI375" s="6"/>
      <c r="AJ375" s="6"/>
      <c r="AK375" s="6"/>
      <c r="AL375" s="6"/>
      <c r="AM375" s="6"/>
      <c r="AN375" s="6"/>
      <c r="AO375" s="6"/>
      <c r="AP375" s="6"/>
      <c r="AQ375" s="6"/>
      <c r="AR375" s="6"/>
      <c r="AS375" s="6"/>
      <c r="AT375" s="6"/>
      <c r="AU375" s="6"/>
      <c r="AV375" s="6"/>
    </row>
    <row r="376">
      <c r="A376" s="6"/>
      <c r="B376" s="199"/>
      <c r="C376" s="6"/>
      <c r="D376" s="6"/>
      <c r="E376" s="7"/>
      <c r="F376" s="7"/>
      <c r="G376" s="198"/>
      <c r="H376" s="198"/>
      <c r="I376" s="181"/>
      <c r="J376" s="7"/>
      <c r="K376" s="181"/>
      <c r="L376" s="7"/>
      <c r="M376" s="181"/>
      <c r="N376" s="7"/>
      <c r="O376" s="181"/>
      <c r="P376" s="7"/>
      <c r="Q376" s="181"/>
      <c r="R376" s="6"/>
      <c r="S376" s="6"/>
      <c r="T376" s="6"/>
      <c r="U376" s="6"/>
      <c r="V376" s="6"/>
      <c r="W376" s="6"/>
      <c r="X376" s="6"/>
      <c r="Y376" s="6"/>
      <c r="Z376" s="6"/>
      <c r="AA376" s="6"/>
      <c r="AB376" s="6"/>
      <c r="AC376" s="6"/>
      <c r="AD376" s="6"/>
      <c r="AE376" s="6"/>
      <c r="AF376" s="6"/>
      <c r="AG376" s="6"/>
      <c r="AH376" s="6"/>
      <c r="AI376" s="6"/>
      <c r="AJ376" s="6"/>
      <c r="AK376" s="6"/>
      <c r="AL376" s="6"/>
      <c r="AM376" s="6"/>
      <c r="AN376" s="6"/>
      <c r="AO376" s="6"/>
      <c r="AP376" s="6"/>
      <c r="AQ376" s="6"/>
      <c r="AR376" s="6"/>
      <c r="AS376" s="6"/>
      <c r="AT376" s="6"/>
      <c r="AU376" s="6"/>
      <c r="AV376" s="6"/>
    </row>
    <row r="377">
      <c r="A377" s="6"/>
      <c r="B377" s="199"/>
      <c r="C377" s="6"/>
      <c r="D377" s="6"/>
      <c r="E377" s="7"/>
      <c r="F377" s="7"/>
      <c r="G377" s="198"/>
      <c r="H377" s="198"/>
      <c r="I377" s="181"/>
      <c r="J377" s="7"/>
      <c r="K377" s="181"/>
      <c r="L377" s="7"/>
      <c r="M377" s="181"/>
      <c r="N377" s="7"/>
      <c r="O377" s="181"/>
      <c r="P377" s="7"/>
      <c r="Q377" s="181"/>
      <c r="R377" s="6"/>
      <c r="S377" s="6"/>
      <c r="T377" s="6"/>
      <c r="U377" s="6"/>
      <c r="V377" s="6"/>
      <c r="W377" s="6"/>
      <c r="X377" s="6"/>
      <c r="Y377" s="6"/>
      <c r="Z377" s="6"/>
      <c r="AA377" s="6"/>
      <c r="AB377" s="6"/>
      <c r="AC377" s="6"/>
      <c r="AD377" s="6"/>
      <c r="AE377" s="6"/>
      <c r="AF377" s="6"/>
      <c r="AG377" s="6"/>
      <c r="AH377" s="6"/>
      <c r="AI377" s="6"/>
      <c r="AJ377" s="6"/>
      <c r="AK377" s="6"/>
      <c r="AL377" s="6"/>
      <c r="AM377" s="6"/>
      <c r="AN377" s="6"/>
      <c r="AO377" s="6"/>
      <c r="AP377" s="6"/>
      <c r="AQ377" s="6"/>
      <c r="AR377" s="6"/>
      <c r="AS377" s="6"/>
      <c r="AT377" s="6"/>
      <c r="AU377" s="6"/>
      <c r="AV377" s="6"/>
    </row>
    <row r="378">
      <c r="A378" s="6"/>
      <c r="B378" s="199"/>
      <c r="C378" s="6"/>
      <c r="D378" s="6"/>
      <c r="E378" s="7"/>
      <c r="F378" s="7"/>
      <c r="G378" s="198"/>
      <c r="H378" s="198"/>
      <c r="I378" s="181"/>
      <c r="J378" s="7"/>
      <c r="K378" s="181"/>
      <c r="L378" s="7"/>
      <c r="M378" s="181"/>
      <c r="N378" s="7"/>
      <c r="O378" s="181"/>
      <c r="P378" s="7"/>
      <c r="Q378" s="181"/>
      <c r="R378" s="6"/>
      <c r="S378" s="6"/>
      <c r="T378" s="6"/>
      <c r="U378" s="6"/>
      <c r="V378" s="6"/>
      <c r="W378" s="6"/>
      <c r="X378" s="6"/>
      <c r="Y378" s="6"/>
      <c r="Z378" s="6"/>
      <c r="AA378" s="6"/>
      <c r="AB378" s="6"/>
      <c r="AC378" s="6"/>
      <c r="AD378" s="6"/>
      <c r="AE378" s="6"/>
      <c r="AF378" s="6"/>
      <c r="AG378" s="6"/>
      <c r="AH378" s="6"/>
      <c r="AI378" s="6"/>
      <c r="AJ378" s="6"/>
      <c r="AK378" s="6"/>
      <c r="AL378" s="6"/>
      <c r="AM378" s="6"/>
      <c r="AN378" s="6"/>
      <c r="AO378" s="6"/>
      <c r="AP378" s="6"/>
      <c r="AQ378" s="6"/>
      <c r="AR378" s="6"/>
      <c r="AS378" s="6"/>
      <c r="AT378" s="6"/>
      <c r="AU378" s="6"/>
      <c r="AV378" s="6"/>
    </row>
    <row r="379">
      <c r="A379" s="6"/>
      <c r="B379" s="199"/>
      <c r="C379" s="6"/>
      <c r="D379" s="6"/>
      <c r="E379" s="7"/>
      <c r="F379" s="7"/>
      <c r="G379" s="198"/>
      <c r="H379" s="198"/>
      <c r="I379" s="181"/>
      <c r="J379" s="7"/>
      <c r="K379" s="181"/>
      <c r="L379" s="7"/>
      <c r="M379" s="181"/>
      <c r="N379" s="7"/>
      <c r="O379" s="181"/>
      <c r="P379" s="7"/>
      <c r="Q379" s="181"/>
      <c r="R379" s="6"/>
      <c r="S379" s="6"/>
      <c r="T379" s="6"/>
      <c r="U379" s="6"/>
      <c r="V379" s="6"/>
      <c r="W379" s="6"/>
      <c r="X379" s="6"/>
      <c r="Y379" s="6"/>
      <c r="Z379" s="6"/>
      <c r="AA379" s="6"/>
      <c r="AB379" s="6"/>
      <c r="AC379" s="6"/>
      <c r="AD379" s="6"/>
      <c r="AE379" s="6"/>
      <c r="AF379" s="6"/>
      <c r="AG379" s="6"/>
      <c r="AH379" s="6"/>
      <c r="AI379" s="6"/>
      <c r="AJ379" s="6"/>
      <c r="AK379" s="6"/>
      <c r="AL379" s="6"/>
      <c r="AM379" s="6"/>
      <c r="AN379" s="6"/>
      <c r="AO379" s="6"/>
      <c r="AP379" s="6"/>
      <c r="AQ379" s="6"/>
      <c r="AR379" s="6"/>
      <c r="AS379" s="6"/>
      <c r="AT379" s="6"/>
      <c r="AU379" s="6"/>
      <c r="AV379" s="6"/>
    </row>
    <row r="380">
      <c r="A380" s="6"/>
      <c r="B380" s="199"/>
      <c r="C380" s="6"/>
      <c r="D380" s="6"/>
      <c r="E380" s="7"/>
      <c r="F380" s="7"/>
      <c r="G380" s="198"/>
      <c r="H380" s="198"/>
      <c r="I380" s="181"/>
      <c r="J380" s="7"/>
      <c r="K380" s="181"/>
      <c r="L380" s="7"/>
      <c r="M380" s="181"/>
      <c r="N380" s="7"/>
      <c r="O380" s="181"/>
      <c r="P380" s="7"/>
      <c r="Q380" s="181"/>
      <c r="R380" s="6"/>
      <c r="S380" s="6"/>
      <c r="T380" s="6"/>
      <c r="U380" s="6"/>
      <c r="V380" s="6"/>
      <c r="W380" s="6"/>
      <c r="X380" s="6"/>
      <c r="Y380" s="6"/>
      <c r="Z380" s="6"/>
      <c r="AA380" s="6"/>
      <c r="AB380" s="6"/>
      <c r="AC380" s="6"/>
      <c r="AD380" s="6"/>
      <c r="AE380" s="6"/>
      <c r="AF380" s="6"/>
      <c r="AG380" s="6"/>
      <c r="AH380" s="6"/>
      <c r="AI380" s="6"/>
      <c r="AJ380" s="6"/>
      <c r="AK380" s="6"/>
      <c r="AL380" s="6"/>
      <c r="AM380" s="6"/>
      <c r="AN380" s="6"/>
      <c r="AO380" s="6"/>
      <c r="AP380" s="6"/>
      <c r="AQ380" s="6"/>
      <c r="AR380" s="6"/>
      <c r="AS380" s="6"/>
      <c r="AT380" s="6"/>
      <c r="AU380" s="6"/>
      <c r="AV380" s="6"/>
    </row>
    <row r="381">
      <c r="A381" s="6"/>
      <c r="B381" s="199"/>
      <c r="C381" s="6"/>
      <c r="D381" s="6"/>
      <c r="E381" s="7"/>
      <c r="F381" s="7"/>
      <c r="G381" s="198"/>
      <c r="H381" s="198"/>
      <c r="I381" s="181"/>
      <c r="J381" s="7"/>
      <c r="K381" s="181"/>
      <c r="L381" s="7"/>
      <c r="M381" s="181"/>
      <c r="N381" s="7"/>
      <c r="O381" s="181"/>
      <c r="P381" s="7"/>
      <c r="Q381" s="181"/>
      <c r="R381" s="6"/>
      <c r="S381" s="6"/>
      <c r="T381" s="6"/>
      <c r="U381" s="6"/>
      <c r="V381" s="6"/>
      <c r="W381" s="6"/>
      <c r="X381" s="6"/>
      <c r="Y381" s="6"/>
      <c r="Z381" s="6"/>
      <c r="AA381" s="6"/>
      <c r="AB381" s="6"/>
      <c r="AC381" s="6"/>
      <c r="AD381" s="6"/>
      <c r="AE381" s="6"/>
      <c r="AF381" s="6"/>
      <c r="AG381" s="6"/>
      <c r="AH381" s="6"/>
      <c r="AI381" s="6"/>
      <c r="AJ381" s="6"/>
      <c r="AK381" s="6"/>
      <c r="AL381" s="6"/>
      <c r="AM381" s="6"/>
      <c r="AN381" s="6"/>
      <c r="AO381" s="6"/>
      <c r="AP381" s="6"/>
      <c r="AQ381" s="6"/>
      <c r="AR381" s="6"/>
      <c r="AS381" s="6"/>
      <c r="AT381" s="6"/>
      <c r="AU381" s="6"/>
      <c r="AV381" s="6"/>
    </row>
    <row r="382">
      <c r="A382" s="6"/>
      <c r="B382" s="199"/>
      <c r="C382" s="6"/>
      <c r="D382" s="6"/>
      <c r="E382" s="7"/>
      <c r="F382" s="7"/>
      <c r="G382" s="198"/>
      <c r="H382" s="198"/>
      <c r="I382" s="181"/>
      <c r="J382" s="7"/>
      <c r="K382" s="181"/>
      <c r="L382" s="7"/>
      <c r="M382" s="181"/>
      <c r="N382" s="7"/>
      <c r="O382" s="181"/>
      <c r="P382" s="7"/>
      <c r="Q382" s="181"/>
      <c r="R382" s="6"/>
      <c r="S382" s="6"/>
      <c r="T382" s="6"/>
      <c r="U382" s="6"/>
      <c r="V382" s="6"/>
      <c r="W382" s="6"/>
      <c r="X382" s="6"/>
      <c r="Y382" s="6"/>
      <c r="Z382" s="6"/>
      <c r="AA382" s="6"/>
      <c r="AB382" s="6"/>
      <c r="AC382" s="6"/>
      <c r="AD382" s="6"/>
      <c r="AE382" s="6"/>
      <c r="AF382" s="6"/>
      <c r="AG382" s="6"/>
      <c r="AH382" s="6"/>
      <c r="AI382" s="6"/>
      <c r="AJ382" s="6"/>
      <c r="AK382" s="6"/>
      <c r="AL382" s="6"/>
      <c r="AM382" s="6"/>
      <c r="AN382" s="6"/>
      <c r="AO382" s="6"/>
      <c r="AP382" s="6"/>
      <c r="AQ382" s="6"/>
      <c r="AR382" s="6"/>
      <c r="AS382" s="6"/>
      <c r="AT382" s="6"/>
      <c r="AU382" s="6"/>
      <c r="AV382" s="6"/>
    </row>
    <row r="383">
      <c r="A383" s="6"/>
      <c r="B383" s="199"/>
      <c r="C383" s="6"/>
      <c r="D383" s="6"/>
      <c r="E383" s="7"/>
      <c r="F383" s="7"/>
      <c r="G383" s="198"/>
      <c r="H383" s="198"/>
      <c r="I383" s="181"/>
      <c r="J383" s="7"/>
      <c r="K383" s="181"/>
      <c r="L383" s="7"/>
      <c r="M383" s="181"/>
      <c r="N383" s="7"/>
      <c r="O383" s="181"/>
      <c r="P383" s="7"/>
      <c r="Q383" s="181"/>
      <c r="R383" s="6"/>
      <c r="S383" s="6"/>
      <c r="T383" s="6"/>
      <c r="U383" s="6"/>
      <c r="V383" s="6"/>
      <c r="W383" s="6"/>
      <c r="X383" s="6"/>
      <c r="Y383" s="6"/>
      <c r="Z383" s="6"/>
      <c r="AA383" s="6"/>
      <c r="AB383" s="6"/>
      <c r="AC383" s="6"/>
      <c r="AD383" s="6"/>
      <c r="AE383" s="6"/>
      <c r="AF383" s="6"/>
      <c r="AG383" s="6"/>
      <c r="AH383" s="6"/>
      <c r="AI383" s="6"/>
      <c r="AJ383" s="6"/>
      <c r="AK383" s="6"/>
      <c r="AL383" s="6"/>
      <c r="AM383" s="6"/>
      <c r="AN383" s="6"/>
      <c r="AO383" s="6"/>
      <c r="AP383" s="6"/>
      <c r="AQ383" s="6"/>
      <c r="AR383" s="6"/>
      <c r="AS383" s="6"/>
      <c r="AT383" s="6"/>
      <c r="AU383" s="6"/>
      <c r="AV383" s="6"/>
    </row>
    <row r="384">
      <c r="A384" s="6"/>
      <c r="B384" s="199"/>
      <c r="C384" s="6"/>
      <c r="D384" s="6"/>
      <c r="E384" s="7"/>
      <c r="F384" s="7"/>
      <c r="G384" s="198"/>
      <c r="H384" s="198"/>
      <c r="I384" s="181"/>
      <c r="J384" s="7"/>
      <c r="K384" s="181"/>
      <c r="L384" s="7"/>
      <c r="M384" s="181"/>
      <c r="N384" s="7"/>
      <c r="O384" s="181"/>
      <c r="P384" s="7"/>
      <c r="Q384" s="181"/>
      <c r="R384" s="6"/>
      <c r="S384" s="6"/>
      <c r="T384" s="6"/>
      <c r="U384" s="6"/>
      <c r="V384" s="6"/>
      <c r="W384" s="6"/>
      <c r="X384" s="6"/>
      <c r="Y384" s="6"/>
      <c r="Z384" s="6"/>
      <c r="AA384" s="6"/>
      <c r="AB384" s="6"/>
      <c r="AC384" s="6"/>
      <c r="AD384" s="6"/>
      <c r="AE384" s="6"/>
      <c r="AF384" s="6"/>
      <c r="AG384" s="6"/>
      <c r="AH384" s="6"/>
      <c r="AI384" s="6"/>
      <c r="AJ384" s="6"/>
      <c r="AK384" s="6"/>
      <c r="AL384" s="6"/>
      <c r="AM384" s="6"/>
      <c r="AN384" s="6"/>
      <c r="AO384" s="6"/>
      <c r="AP384" s="6"/>
      <c r="AQ384" s="6"/>
      <c r="AR384" s="6"/>
      <c r="AS384" s="6"/>
      <c r="AT384" s="6"/>
      <c r="AU384" s="6"/>
      <c r="AV384" s="6"/>
    </row>
    <row r="385">
      <c r="A385" s="6"/>
      <c r="B385" s="199"/>
      <c r="C385" s="6"/>
      <c r="D385" s="6"/>
      <c r="E385" s="7"/>
      <c r="F385" s="7"/>
      <c r="G385" s="198"/>
      <c r="H385" s="198"/>
      <c r="I385" s="181"/>
      <c r="J385" s="7"/>
      <c r="K385" s="181"/>
      <c r="L385" s="7"/>
      <c r="M385" s="181"/>
      <c r="N385" s="7"/>
      <c r="O385" s="181"/>
      <c r="P385" s="7"/>
      <c r="Q385" s="181"/>
      <c r="R385" s="6"/>
      <c r="S385" s="6"/>
      <c r="T385" s="6"/>
      <c r="U385" s="6"/>
      <c r="V385" s="6"/>
      <c r="W385" s="6"/>
      <c r="X385" s="6"/>
      <c r="Y385" s="6"/>
      <c r="Z385" s="6"/>
      <c r="AA385" s="6"/>
      <c r="AB385" s="6"/>
      <c r="AC385" s="6"/>
      <c r="AD385" s="6"/>
      <c r="AE385" s="6"/>
      <c r="AF385" s="6"/>
      <c r="AG385" s="6"/>
      <c r="AH385" s="6"/>
      <c r="AI385" s="6"/>
      <c r="AJ385" s="6"/>
      <c r="AK385" s="6"/>
      <c r="AL385" s="6"/>
      <c r="AM385" s="6"/>
      <c r="AN385" s="6"/>
      <c r="AO385" s="6"/>
      <c r="AP385" s="6"/>
      <c r="AQ385" s="6"/>
      <c r="AR385" s="6"/>
      <c r="AS385" s="6"/>
      <c r="AT385" s="6"/>
      <c r="AU385" s="6"/>
      <c r="AV385" s="6"/>
    </row>
    <row r="386">
      <c r="A386" s="6"/>
      <c r="B386" s="199"/>
      <c r="C386" s="6"/>
      <c r="D386" s="6"/>
      <c r="E386" s="7"/>
      <c r="F386" s="7"/>
      <c r="G386" s="198"/>
      <c r="H386" s="198"/>
      <c r="I386" s="181"/>
      <c r="J386" s="7"/>
      <c r="K386" s="181"/>
      <c r="L386" s="7"/>
      <c r="M386" s="181"/>
      <c r="N386" s="7"/>
      <c r="O386" s="181"/>
      <c r="P386" s="7"/>
      <c r="Q386" s="181"/>
      <c r="R386" s="6"/>
      <c r="S386" s="6"/>
      <c r="T386" s="6"/>
      <c r="U386" s="6"/>
      <c r="V386" s="6"/>
      <c r="W386" s="6"/>
      <c r="X386" s="6"/>
      <c r="Y386" s="6"/>
      <c r="Z386" s="6"/>
      <c r="AA386" s="6"/>
      <c r="AB386" s="6"/>
      <c r="AC386" s="6"/>
      <c r="AD386" s="6"/>
      <c r="AE386" s="6"/>
      <c r="AF386" s="6"/>
      <c r="AG386" s="6"/>
      <c r="AH386" s="6"/>
      <c r="AI386" s="6"/>
      <c r="AJ386" s="6"/>
      <c r="AK386" s="6"/>
      <c r="AL386" s="6"/>
      <c r="AM386" s="6"/>
      <c r="AN386" s="6"/>
      <c r="AO386" s="6"/>
      <c r="AP386" s="6"/>
      <c r="AQ386" s="6"/>
      <c r="AR386" s="6"/>
      <c r="AS386" s="6"/>
      <c r="AT386" s="6"/>
      <c r="AU386" s="6"/>
      <c r="AV386" s="6"/>
    </row>
    <row r="387">
      <c r="A387" s="6"/>
      <c r="B387" s="199"/>
      <c r="C387" s="6"/>
      <c r="D387" s="6"/>
      <c r="E387" s="7"/>
      <c r="F387" s="7"/>
      <c r="G387" s="198"/>
      <c r="H387" s="198"/>
      <c r="I387" s="181"/>
      <c r="J387" s="7"/>
      <c r="K387" s="181"/>
      <c r="L387" s="7"/>
      <c r="M387" s="181"/>
      <c r="N387" s="7"/>
      <c r="O387" s="181"/>
      <c r="P387" s="7"/>
      <c r="Q387" s="181"/>
      <c r="R387" s="6"/>
      <c r="S387" s="6"/>
      <c r="T387" s="6"/>
      <c r="U387" s="6"/>
      <c r="V387" s="6"/>
      <c r="W387" s="6"/>
      <c r="X387" s="6"/>
      <c r="Y387" s="6"/>
      <c r="Z387" s="6"/>
      <c r="AA387" s="6"/>
      <c r="AB387" s="6"/>
      <c r="AC387" s="6"/>
      <c r="AD387" s="6"/>
      <c r="AE387" s="6"/>
      <c r="AF387" s="6"/>
      <c r="AG387" s="6"/>
      <c r="AH387" s="6"/>
      <c r="AI387" s="6"/>
      <c r="AJ387" s="6"/>
      <c r="AK387" s="6"/>
      <c r="AL387" s="6"/>
      <c r="AM387" s="6"/>
      <c r="AN387" s="6"/>
      <c r="AO387" s="6"/>
      <c r="AP387" s="6"/>
      <c r="AQ387" s="6"/>
      <c r="AR387" s="6"/>
      <c r="AS387" s="6"/>
      <c r="AT387" s="6"/>
      <c r="AU387" s="6"/>
      <c r="AV387" s="6"/>
    </row>
    <row r="388">
      <c r="A388" s="6"/>
      <c r="B388" s="199"/>
      <c r="C388" s="6"/>
      <c r="D388" s="6"/>
      <c r="E388" s="7"/>
      <c r="F388" s="7"/>
      <c r="G388" s="198"/>
      <c r="H388" s="198"/>
      <c r="I388" s="181"/>
      <c r="J388" s="7"/>
      <c r="K388" s="181"/>
      <c r="L388" s="7"/>
      <c r="M388" s="181"/>
      <c r="N388" s="7"/>
      <c r="O388" s="181"/>
      <c r="P388" s="7"/>
      <c r="Q388" s="181"/>
      <c r="R388" s="6"/>
      <c r="S388" s="6"/>
      <c r="T388" s="6"/>
      <c r="U388" s="6"/>
      <c r="V388" s="6"/>
      <c r="W388" s="6"/>
      <c r="X388" s="6"/>
      <c r="Y388" s="6"/>
      <c r="Z388" s="6"/>
      <c r="AA388" s="6"/>
      <c r="AB388" s="6"/>
      <c r="AC388" s="6"/>
      <c r="AD388" s="6"/>
      <c r="AE388" s="6"/>
      <c r="AF388" s="6"/>
      <c r="AG388" s="6"/>
      <c r="AH388" s="6"/>
      <c r="AI388" s="6"/>
      <c r="AJ388" s="6"/>
      <c r="AK388" s="6"/>
      <c r="AL388" s="6"/>
      <c r="AM388" s="6"/>
      <c r="AN388" s="6"/>
      <c r="AO388" s="6"/>
      <c r="AP388" s="6"/>
      <c r="AQ388" s="6"/>
      <c r="AR388" s="6"/>
      <c r="AS388" s="6"/>
      <c r="AT388" s="6"/>
      <c r="AU388" s="6"/>
      <c r="AV388" s="6"/>
    </row>
    <row r="389">
      <c r="A389" s="6"/>
      <c r="B389" s="199"/>
      <c r="C389" s="6"/>
      <c r="D389" s="6"/>
      <c r="E389" s="7"/>
      <c r="F389" s="7"/>
      <c r="G389" s="198"/>
      <c r="H389" s="198"/>
      <c r="I389" s="181"/>
      <c r="J389" s="7"/>
      <c r="K389" s="181"/>
      <c r="L389" s="7"/>
      <c r="M389" s="181"/>
      <c r="N389" s="7"/>
      <c r="O389" s="181"/>
      <c r="P389" s="7"/>
      <c r="Q389" s="181"/>
      <c r="R389" s="6"/>
      <c r="S389" s="6"/>
      <c r="T389" s="6"/>
      <c r="U389" s="6"/>
      <c r="V389" s="6"/>
      <c r="W389" s="6"/>
      <c r="X389" s="6"/>
      <c r="Y389" s="6"/>
      <c r="Z389" s="6"/>
      <c r="AA389" s="6"/>
      <c r="AB389" s="6"/>
      <c r="AC389" s="6"/>
      <c r="AD389" s="6"/>
      <c r="AE389" s="6"/>
      <c r="AF389" s="6"/>
      <c r="AG389" s="6"/>
      <c r="AH389" s="6"/>
      <c r="AI389" s="6"/>
      <c r="AJ389" s="6"/>
      <c r="AK389" s="6"/>
      <c r="AL389" s="6"/>
      <c r="AM389" s="6"/>
      <c r="AN389" s="6"/>
      <c r="AO389" s="6"/>
      <c r="AP389" s="6"/>
      <c r="AQ389" s="6"/>
      <c r="AR389" s="6"/>
      <c r="AS389" s="6"/>
      <c r="AT389" s="6"/>
      <c r="AU389" s="6"/>
      <c r="AV389" s="6"/>
    </row>
    <row r="390">
      <c r="A390" s="6"/>
      <c r="B390" s="199"/>
      <c r="C390" s="6"/>
      <c r="D390" s="6"/>
      <c r="E390" s="7"/>
      <c r="F390" s="7"/>
      <c r="G390" s="198"/>
      <c r="H390" s="198"/>
      <c r="I390" s="181"/>
      <c r="J390" s="7"/>
      <c r="K390" s="181"/>
      <c r="L390" s="7"/>
      <c r="M390" s="181"/>
      <c r="N390" s="7"/>
      <c r="O390" s="181"/>
      <c r="P390" s="7"/>
      <c r="Q390" s="181"/>
      <c r="R390" s="6"/>
      <c r="S390" s="6"/>
      <c r="T390" s="6"/>
      <c r="U390" s="6"/>
      <c r="V390" s="6"/>
      <c r="W390" s="6"/>
      <c r="X390" s="6"/>
      <c r="Y390" s="6"/>
      <c r="Z390" s="6"/>
      <c r="AA390" s="6"/>
      <c r="AB390" s="6"/>
      <c r="AC390" s="6"/>
      <c r="AD390" s="6"/>
      <c r="AE390" s="6"/>
      <c r="AF390" s="6"/>
      <c r="AG390" s="6"/>
      <c r="AH390" s="6"/>
      <c r="AI390" s="6"/>
      <c r="AJ390" s="6"/>
      <c r="AK390" s="6"/>
      <c r="AL390" s="6"/>
      <c r="AM390" s="6"/>
      <c r="AN390" s="6"/>
      <c r="AO390" s="6"/>
      <c r="AP390" s="6"/>
      <c r="AQ390" s="6"/>
      <c r="AR390" s="6"/>
      <c r="AS390" s="6"/>
      <c r="AT390" s="6"/>
      <c r="AU390" s="6"/>
      <c r="AV390" s="6"/>
    </row>
    <row r="391">
      <c r="A391" s="6"/>
      <c r="B391" s="199"/>
      <c r="C391" s="6"/>
      <c r="D391" s="6"/>
      <c r="E391" s="7"/>
      <c r="F391" s="7"/>
      <c r="G391" s="198"/>
      <c r="H391" s="198"/>
      <c r="I391" s="181"/>
      <c r="J391" s="7"/>
      <c r="K391" s="181"/>
      <c r="L391" s="7"/>
      <c r="M391" s="181"/>
      <c r="N391" s="7"/>
      <c r="O391" s="181"/>
      <c r="P391" s="7"/>
      <c r="Q391" s="181"/>
      <c r="R391" s="6"/>
      <c r="S391" s="6"/>
      <c r="T391" s="6"/>
      <c r="U391" s="6"/>
      <c r="V391" s="6"/>
      <c r="W391" s="6"/>
      <c r="X391" s="6"/>
      <c r="Y391" s="6"/>
      <c r="Z391" s="6"/>
      <c r="AA391" s="6"/>
      <c r="AB391" s="6"/>
      <c r="AC391" s="6"/>
      <c r="AD391" s="6"/>
      <c r="AE391" s="6"/>
      <c r="AF391" s="6"/>
      <c r="AG391" s="6"/>
      <c r="AH391" s="6"/>
      <c r="AI391" s="6"/>
      <c r="AJ391" s="6"/>
      <c r="AK391" s="6"/>
      <c r="AL391" s="6"/>
      <c r="AM391" s="6"/>
      <c r="AN391" s="6"/>
      <c r="AO391" s="6"/>
      <c r="AP391" s="6"/>
      <c r="AQ391" s="6"/>
      <c r="AR391" s="6"/>
      <c r="AS391" s="6"/>
      <c r="AT391" s="6"/>
      <c r="AU391" s="6"/>
      <c r="AV391" s="6"/>
    </row>
    <row r="392">
      <c r="A392" s="6"/>
      <c r="B392" s="199"/>
      <c r="C392" s="6"/>
      <c r="D392" s="6"/>
      <c r="E392" s="7"/>
      <c r="F392" s="7"/>
      <c r="G392" s="198"/>
      <c r="H392" s="198"/>
      <c r="I392" s="181"/>
      <c r="J392" s="7"/>
      <c r="K392" s="181"/>
      <c r="L392" s="7"/>
      <c r="M392" s="181"/>
      <c r="N392" s="7"/>
      <c r="O392" s="181"/>
      <c r="P392" s="7"/>
      <c r="Q392" s="181"/>
      <c r="R392" s="6"/>
      <c r="S392" s="6"/>
      <c r="T392" s="6"/>
      <c r="U392" s="6"/>
      <c r="V392" s="6"/>
      <c r="W392" s="6"/>
      <c r="X392" s="6"/>
      <c r="Y392" s="6"/>
      <c r="Z392" s="6"/>
      <c r="AA392" s="6"/>
      <c r="AB392" s="6"/>
      <c r="AC392" s="6"/>
      <c r="AD392" s="6"/>
      <c r="AE392" s="6"/>
      <c r="AF392" s="6"/>
      <c r="AG392" s="6"/>
      <c r="AH392" s="6"/>
      <c r="AI392" s="6"/>
      <c r="AJ392" s="6"/>
      <c r="AK392" s="6"/>
      <c r="AL392" s="6"/>
      <c r="AM392" s="6"/>
      <c r="AN392" s="6"/>
      <c r="AO392" s="6"/>
      <c r="AP392" s="6"/>
      <c r="AQ392" s="6"/>
      <c r="AR392" s="6"/>
      <c r="AS392" s="6"/>
      <c r="AT392" s="6"/>
      <c r="AU392" s="6"/>
      <c r="AV392" s="6"/>
    </row>
    <row r="393">
      <c r="A393" s="6"/>
      <c r="B393" s="199"/>
      <c r="C393" s="6"/>
      <c r="D393" s="6"/>
      <c r="E393" s="7"/>
      <c r="F393" s="7"/>
      <c r="G393" s="198"/>
      <c r="H393" s="198"/>
      <c r="I393" s="181"/>
      <c r="J393" s="7"/>
      <c r="K393" s="181"/>
      <c r="L393" s="7"/>
      <c r="M393" s="181"/>
      <c r="N393" s="7"/>
      <c r="O393" s="181"/>
      <c r="P393" s="7"/>
      <c r="Q393" s="181"/>
      <c r="R393" s="6"/>
      <c r="S393" s="6"/>
      <c r="T393" s="6"/>
      <c r="U393" s="6"/>
      <c r="V393" s="6"/>
      <c r="W393" s="6"/>
      <c r="X393" s="6"/>
      <c r="Y393" s="6"/>
      <c r="Z393" s="6"/>
      <c r="AA393" s="6"/>
      <c r="AB393" s="6"/>
      <c r="AC393" s="6"/>
      <c r="AD393" s="6"/>
      <c r="AE393" s="6"/>
      <c r="AF393" s="6"/>
      <c r="AG393" s="6"/>
      <c r="AH393" s="6"/>
      <c r="AI393" s="6"/>
      <c r="AJ393" s="6"/>
      <c r="AK393" s="6"/>
      <c r="AL393" s="6"/>
      <c r="AM393" s="6"/>
      <c r="AN393" s="6"/>
      <c r="AO393" s="6"/>
      <c r="AP393" s="6"/>
      <c r="AQ393" s="6"/>
      <c r="AR393" s="6"/>
      <c r="AS393" s="6"/>
      <c r="AT393" s="6"/>
      <c r="AU393" s="6"/>
      <c r="AV393" s="6"/>
    </row>
    <row r="394">
      <c r="A394" s="6"/>
      <c r="B394" s="199"/>
      <c r="C394" s="6"/>
      <c r="D394" s="6"/>
      <c r="E394" s="7"/>
      <c r="F394" s="7"/>
      <c r="G394" s="198"/>
      <c r="H394" s="198"/>
      <c r="I394" s="181"/>
      <c r="J394" s="7"/>
      <c r="K394" s="181"/>
      <c r="L394" s="7"/>
      <c r="M394" s="181"/>
      <c r="N394" s="7"/>
      <c r="O394" s="181"/>
      <c r="P394" s="7"/>
      <c r="Q394" s="181"/>
      <c r="R394" s="6"/>
      <c r="S394" s="6"/>
      <c r="T394" s="6"/>
      <c r="U394" s="6"/>
      <c r="V394" s="6"/>
      <c r="W394" s="6"/>
      <c r="X394" s="6"/>
      <c r="Y394" s="6"/>
      <c r="Z394" s="6"/>
      <c r="AA394" s="6"/>
      <c r="AB394" s="6"/>
      <c r="AC394" s="6"/>
      <c r="AD394" s="6"/>
      <c r="AE394" s="6"/>
      <c r="AF394" s="6"/>
      <c r="AG394" s="6"/>
      <c r="AH394" s="6"/>
      <c r="AI394" s="6"/>
      <c r="AJ394" s="6"/>
      <c r="AK394" s="6"/>
      <c r="AL394" s="6"/>
      <c r="AM394" s="6"/>
      <c r="AN394" s="6"/>
      <c r="AO394" s="6"/>
      <c r="AP394" s="6"/>
      <c r="AQ394" s="6"/>
      <c r="AR394" s="6"/>
      <c r="AS394" s="6"/>
      <c r="AT394" s="6"/>
      <c r="AU394" s="6"/>
      <c r="AV394" s="6"/>
    </row>
    <row r="395">
      <c r="A395" s="6"/>
      <c r="B395" s="199"/>
      <c r="C395" s="6"/>
      <c r="D395" s="6"/>
      <c r="E395" s="7"/>
      <c r="F395" s="7"/>
      <c r="G395" s="198"/>
      <c r="H395" s="198"/>
      <c r="I395" s="181"/>
      <c r="J395" s="7"/>
      <c r="K395" s="181"/>
      <c r="L395" s="7"/>
      <c r="M395" s="181"/>
      <c r="N395" s="7"/>
      <c r="O395" s="181"/>
      <c r="P395" s="7"/>
      <c r="Q395" s="181"/>
      <c r="R395" s="6"/>
      <c r="S395" s="6"/>
      <c r="T395" s="6"/>
      <c r="U395" s="6"/>
      <c r="V395" s="6"/>
      <c r="W395" s="6"/>
      <c r="X395" s="6"/>
      <c r="Y395" s="6"/>
      <c r="Z395" s="6"/>
      <c r="AA395" s="6"/>
      <c r="AB395" s="6"/>
      <c r="AC395" s="6"/>
      <c r="AD395" s="6"/>
      <c r="AE395" s="6"/>
      <c r="AF395" s="6"/>
      <c r="AG395" s="6"/>
      <c r="AH395" s="6"/>
      <c r="AI395" s="6"/>
      <c r="AJ395" s="6"/>
      <c r="AK395" s="6"/>
      <c r="AL395" s="6"/>
      <c r="AM395" s="6"/>
      <c r="AN395" s="6"/>
      <c r="AO395" s="6"/>
      <c r="AP395" s="6"/>
      <c r="AQ395" s="6"/>
      <c r="AR395" s="6"/>
      <c r="AS395" s="6"/>
      <c r="AT395" s="6"/>
      <c r="AU395" s="6"/>
      <c r="AV395" s="6"/>
    </row>
    <row r="396">
      <c r="A396" s="6"/>
      <c r="B396" s="199"/>
      <c r="C396" s="6"/>
      <c r="D396" s="6"/>
      <c r="E396" s="7"/>
      <c r="F396" s="7"/>
      <c r="G396" s="198"/>
      <c r="H396" s="198"/>
      <c r="I396" s="181"/>
      <c r="J396" s="7"/>
      <c r="K396" s="181"/>
      <c r="L396" s="7"/>
      <c r="M396" s="181"/>
      <c r="N396" s="7"/>
      <c r="O396" s="181"/>
      <c r="P396" s="7"/>
      <c r="Q396" s="181"/>
      <c r="R396" s="6"/>
      <c r="S396" s="6"/>
      <c r="T396" s="6"/>
      <c r="U396" s="6"/>
      <c r="V396" s="6"/>
      <c r="W396" s="6"/>
      <c r="X396" s="6"/>
      <c r="Y396" s="6"/>
      <c r="Z396" s="6"/>
      <c r="AA396" s="6"/>
      <c r="AB396" s="6"/>
      <c r="AC396" s="6"/>
      <c r="AD396" s="6"/>
      <c r="AE396" s="6"/>
      <c r="AF396" s="6"/>
      <c r="AG396" s="6"/>
      <c r="AH396" s="6"/>
      <c r="AI396" s="6"/>
      <c r="AJ396" s="6"/>
      <c r="AK396" s="6"/>
      <c r="AL396" s="6"/>
      <c r="AM396" s="6"/>
      <c r="AN396" s="6"/>
      <c r="AO396" s="6"/>
      <c r="AP396" s="6"/>
      <c r="AQ396" s="6"/>
      <c r="AR396" s="6"/>
      <c r="AS396" s="6"/>
      <c r="AT396" s="6"/>
      <c r="AU396" s="6"/>
      <c r="AV396" s="6"/>
    </row>
    <row r="397">
      <c r="A397" s="6"/>
      <c r="B397" s="199"/>
      <c r="C397" s="6"/>
      <c r="D397" s="6"/>
      <c r="E397" s="7"/>
      <c r="F397" s="7"/>
      <c r="G397" s="198"/>
      <c r="H397" s="198"/>
      <c r="I397" s="181"/>
      <c r="J397" s="7"/>
      <c r="K397" s="181"/>
      <c r="L397" s="7"/>
      <c r="M397" s="181"/>
      <c r="N397" s="7"/>
      <c r="O397" s="181"/>
      <c r="P397" s="7"/>
      <c r="Q397" s="181"/>
      <c r="R397" s="6"/>
      <c r="S397" s="6"/>
      <c r="T397" s="6"/>
      <c r="U397" s="6"/>
      <c r="V397" s="6"/>
      <c r="W397" s="6"/>
      <c r="X397" s="6"/>
      <c r="Y397" s="6"/>
      <c r="Z397" s="6"/>
      <c r="AA397" s="6"/>
      <c r="AB397" s="6"/>
      <c r="AC397" s="6"/>
      <c r="AD397" s="6"/>
      <c r="AE397" s="6"/>
      <c r="AF397" s="6"/>
      <c r="AG397" s="6"/>
      <c r="AH397" s="6"/>
      <c r="AI397" s="6"/>
      <c r="AJ397" s="6"/>
      <c r="AK397" s="6"/>
      <c r="AL397" s="6"/>
      <c r="AM397" s="6"/>
      <c r="AN397" s="6"/>
      <c r="AO397" s="6"/>
      <c r="AP397" s="6"/>
      <c r="AQ397" s="6"/>
      <c r="AR397" s="6"/>
      <c r="AS397" s="6"/>
      <c r="AT397" s="6"/>
      <c r="AU397" s="6"/>
      <c r="AV397" s="6"/>
    </row>
    <row r="398">
      <c r="A398" s="6"/>
      <c r="B398" s="199"/>
      <c r="C398" s="6"/>
      <c r="D398" s="6"/>
      <c r="E398" s="7"/>
      <c r="F398" s="7"/>
      <c r="G398" s="198"/>
      <c r="H398" s="198"/>
      <c r="I398" s="181"/>
      <c r="J398" s="7"/>
      <c r="K398" s="181"/>
      <c r="L398" s="7"/>
      <c r="M398" s="181"/>
      <c r="N398" s="7"/>
      <c r="O398" s="181"/>
      <c r="P398" s="7"/>
      <c r="Q398" s="181"/>
      <c r="R398" s="6"/>
      <c r="S398" s="6"/>
      <c r="T398" s="6"/>
      <c r="U398" s="6"/>
      <c r="V398" s="6"/>
      <c r="W398" s="6"/>
      <c r="X398" s="6"/>
      <c r="Y398" s="6"/>
      <c r="Z398" s="6"/>
      <c r="AA398" s="6"/>
      <c r="AB398" s="6"/>
      <c r="AC398" s="6"/>
      <c r="AD398" s="6"/>
      <c r="AE398" s="6"/>
      <c r="AF398" s="6"/>
      <c r="AG398" s="6"/>
      <c r="AH398" s="6"/>
      <c r="AI398" s="6"/>
      <c r="AJ398" s="6"/>
      <c r="AK398" s="6"/>
      <c r="AL398" s="6"/>
      <c r="AM398" s="6"/>
      <c r="AN398" s="6"/>
      <c r="AO398" s="6"/>
      <c r="AP398" s="6"/>
      <c r="AQ398" s="6"/>
      <c r="AR398" s="6"/>
      <c r="AS398" s="6"/>
      <c r="AT398" s="6"/>
      <c r="AU398" s="6"/>
      <c r="AV398" s="6"/>
    </row>
    <row r="399">
      <c r="A399" s="6"/>
      <c r="B399" s="199"/>
      <c r="C399" s="6"/>
      <c r="D399" s="6"/>
      <c r="E399" s="7"/>
      <c r="F399" s="7"/>
      <c r="G399" s="198"/>
      <c r="H399" s="198"/>
      <c r="I399" s="181"/>
      <c r="J399" s="7"/>
      <c r="K399" s="181"/>
      <c r="L399" s="7"/>
      <c r="M399" s="181"/>
      <c r="N399" s="7"/>
      <c r="O399" s="181"/>
      <c r="P399" s="7"/>
      <c r="Q399" s="181"/>
      <c r="R399" s="6"/>
      <c r="S399" s="6"/>
      <c r="T399" s="6"/>
      <c r="U399" s="6"/>
      <c r="V399" s="6"/>
      <c r="W399" s="6"/>
      <c r="X399" s="6"/>
      <c r="Y399" s="6"/>
      <c r="Z399" s="6"/>
      <c r="AA399" s="6"/>
      <c r="AB399" s="6"/>
      <c r="AC399" s="6"/>
      <c r="AD399" s="6"/>
      <c r="AE399" s="6"/>
      <c r="AF399" s="6"/>
      <c r="AG399" s="6"/>
      <c r="AH399" s="6"/>
      <c r="AI399" s="6"/>
      <c r="AJ399" s="6"/>
      <c r="AK399" s="6"/>
      <c r="AL399" s="6"/>
      <c r="AM399" s="6"/>
      <c r="AN399" s="6"/>
      <c r="AO399" s="6"/>
      <c r="AP399" s="6"/>
      <c r="AQ399" s="6"/>
      <c r="AR399" s="6"/>
      <c r="AS399" s="6"/>
      <c r="AT399" s="6"/>
      <c r="AU399" s="6"/>
      <c r="AV399" s="6"/>
    </row>
    <row r="400">
      <c r="A400" s="6"/>
      <c r="B400" s="199"/>
      <c r="C400" s="6"/>
      <c r="D400" s="6"/>
      <c r="E400" s="7"/>
      <c r="F400" s="7"/>
      <c r="G400" s="198"/>
      <c r="H400" s="198"/>
      <c r="I400" s="181"/>
      <c r="J400" s="7"/>
      <c r="K400" s="181"/>
      <c r="L400" s="7"/>
      <c r="M400" s="181"/>
      <c r="N400" s="7"/>
      <c r="O400" s="181"/>
      <c r="P400" s="7"/>
      <c r="Q400" s="181"/>
      <c r="R400" s="6"/>
      <c r="S400" s="6"/>
      <c r="T400" s="6"/>
      <c r="U400" s="6"/>
      <c r="V400" s="6"/>
      <c r="W400" s="6"/>
      <c r="X400" s="6"/>
      <c r="Y400" s="6"/>
      <c r="Z400" s="6"/>
      <c r="AA400" s="6"/>
      <c r="AB400" s="6"/>
      <c r="AC400" s="6"/>
      <c r="AD400" s="6"/>
      <c r="AE400" s="6"/>
      <c r="AF400" s="6"/>
      <c r="AG400" s="6"/>
      <c r="AH400" s="6"/>
      <c r="AI400" s="6"/>
      <c r="AJ400" s="6"/>
      <c r="AK400" s="6"/>
      <c r="AL400" s="6"/>
      <c r="AM400" s="6"/>
      <c r="AN400" s="6"/>
      <c r="AO400" s="6"/>
      <c r="AP400" s="6"/>
      <c r="AQ400" s="6"/>
      <c r="AR400" s="6"/>
      <c r="AS400" s="6"/>
      <c r="AT400" s="6"/>
      <c r="AU400" s="6"/>
      <c r="AV400" s="6"/>
    </row>
    <row r="401">
      <c r="A401" s="6"/>
      <c r="B401" s="199"/>
      <c r="C401" s="6"/>
      <c r="D401" s="6"/>
      <c r="E401" s="7"/>
      <c r="F401" s="7"/>
      <c r="G401" s="198"/>
      <c r="H401" s="198"/>
      <c r="I401" s="181"/>
      <c r="J401" s="7"/>
      <c r="K401" s="181"/>
      <c r="L401" s="7"/>
      <c r="M401" s="181"/>
      <c r="N401" s="7"/>
      <c r="O401" s="181"/>
      <c r="P401" s="7"/>
      <c r="Q401" s="181"/>
      <c r="R401" s="6"/>
      <c r="S401" s="6"/>
      <c r="T401" s="6"/>
      <c r="U401" s="6"/>
      <c r="V401" s="6"/>
      <c r="W401" s="6"/>
      <c r="X401" s="6"/>
      <c r="Y401" s="6"/>
      <c r="Z401" s="6"/>
      <c r="AA401" s="6"/>
      <c r="AB401" s="6"/>
      <c r="AC401" s="6"/>
      <c r="AD401" s="6"/>
      <c r="AE401" s="6"/>
      <c r="AF401" s="6"/>
      <c r="AG401" s="6"/>
      <c r="AH401" s="6"/>
      <c r="AI401" s="6"/>
      <c r="AJ401" s="6"/>
      <c r="AK401" s="6"/>
      <c r="AL401" s="6"/>
      <c r="AM401" s="6"/>
      <c r="AN401" s="6"/>
      <c r="AO401" s="6"/>
      <c r="AP401" s="6"/>
      <c r="AQ401" s="6"/>
      <c r="AR401" s="6"/>
      <c r="AS401" s="6"/>
      <c r="AT401" s="6"/>
      <c r="AU401" s="6"/>
      <c r="AV401" s="6"/>
    </row>
    <row r="402">
      <c r="A402" s="6"/>
      <c r="B402" s="199"/>
      <c r="C402" s="6"/>
      <c r="D402" s="6"/>
      <c r="E402" s="7"/>
      <c r="F402" s="7"/>
      <c r="G402" s="198"/>
      <c r="H402" s="198"/>
      <c r="I402" s="181"/>
      <c r="J402" s="7"/>
      <c r="K402" s="181"/>
      <c r="L402" s="7"/>
      <c r="M402" s="181"/>
      <c r="N402" s="7"/>
      <c r="O402" s="181"/>
      <c r="P402" s="7"/>
      <c r="Q402" s="181"/>
      <c r="R402" s="6"/>
      <c r="S402" s="6"/>
      <c r="T402" s="6"/>
      <c r="U402" s="6"/>
      <c r="V402" s="6"/>
      <c r="W402" s="6"/>
      <c r="X402" s="6"/>
      <c r="Y402" s="6"/>
      <c r="Z402" s="6"/>
      <c r="AA402" s="6"/>
      <c r="AB402" s="6"/>
      <c r="AC402" s="6"/>
      <c r="AD402" s="6"/>
      <c r="AE402" s="6"/>
      <c r="AF402" s="6"/>
      <c r="AG402" s="6"/>
      <c r="AH402" s="6"/>
      <c r="AI402" s="6"/>
      <c r="AJ402" s="6"/>
      <c r="AK402" s="6"/>
      <c r="AL402" s="6"/>
      <c r="AM402" s="6"/>
      <c r="AN402" s="6"/>
      <c r="AO402" s="6"/>
      <c r="AP402" s="6"/>
      <c r="AQ402" s="6"/>
      <c r="AR402" s="6"/>
      <c r="AS402" s="6"/>
      <c r="AT402" s="6"/>
      <c r="AU402" s="6"/>
      <c r="AV402" s="6"/>
    </row>
    <row r="403">
      <c r="A403" s="6"/>
      <c r="B403" s="199"/>
      <c r="C403" s="6"/>
      <c r="D403" s="6"/>
      <c r="E403" s="7"/>
      <c r="F403" s="7"/>
      <c r="G403" s="198"/>
      <c r="H403" s="198"/>
      <c r="I403" s="181"/>
      <c r="J403" s="7"/>
      <c r="K403" s="181"/>
      <c r="L403" s="7"/>
      <c r="M403" s="181"/>
      <c r="N403" s="7"/>
      <c r="O403" s="181"/>
      <c r="P403" s="7"/>
      <c r="Q403" s="181"/>
      <c r="R403" s="6"/>
      <c r="S403" s="6"/>
      <c r="T403" s="6"/>
      <c r="U403" s="6"/>
      <c r="V403" s="6"/>
      <c r="W403" s="6"/>
      <c r="X403" s="6"/>
      <c r="Y403" s="6"/>
      <c r="Z403" s="6"/>
      <c r="AA403" s="6"/>
      <c r="AB403" s="6"/>
      <c r="AC403" s="6"/>
      <c r="AD403" s="6"/>
      <c r="AE403" s="6"/>
      <c r="AF403" s="6"/>
      <c r="AG403" s="6"/>
      <c r="AH403" s="6"/>
      <c r="AI403" s="6"/>
      <c r="AJ403" s="6"/>
      <c r="AK403" s="6"/>
      <c r="AL403" s="6"/>
      <c r="AM403" s="6"/>
      <c r="AN403" s="6"/>
      <c r="AO403" s="6"/>
      <c r="AP403" s="6"/>
      <c r="AQ403" s="6"/>
      <c r="AR403" s="6"/>
      <c r="AS403" s="6"/>
      <c r="AT403" s="6"/>
      <c r="AU403" s="6"/>
      <c r="AV403" s="6"/>
    </row>
    <row r="404">
      <c r="A404" s="6"/>
      <c r="B404" s="199"/>
      <c r="C404" s="6"/>
      <c r="D404" s="6"/>
      <c r="E404" s="7"/>
      <c r="F404" s="7"/>
      <c r="G404" s="198"/>
      <c r="H404" s="198"/>
      <c r="I404" s="181"/>
      <c r="J404" s="7"/>
      <c r="K404" s="181"/>
      <c r="L404" s="7"/>
      <c r="M404" s="181"/>
      <c r="N404" s="7"/>
      <c r="O404" s="181"/>
      <c r="P404" s="7"/>
      <c r="Q404" s="181"/>
      <c r="R404" s="6"/>
      <c r="S404" s="6"/>
      <c r="T404" s="6"/>
      <c r="U404" s="6"/>
      <c r="V404" s="6"/>
      <c r="W404" s="6"/>
      <c r="X404" s="6"/>
      <c r="Y404" s="6"/>
      <c r="Z404" s="6"/>
      <c r="AA404" s="6"/>
      <c r="AB404" s="6"/>
      <c r="AC404" s="6"/>
      <c r="AD404" s="6"/>
      <c r="AE404" s="6"/>
      <c r="AF404" s="6"/>
      <c r="AG404" s="6"/>
      <c r="AH404" s="6"/>
      <c r="AI404" s="6"/>
      <c r="AJ404" s="6"/>
      <c r="AK404" s="6"/>
      <c r="AL404" s="6"/>
      <c r="AM404" s="6"/>
      <c r="AN404" s="6"/>
      <c r="AO404" s="6"/>
      <c r="AP404" s="6"/>
      <c r="AQ404" s="6"/>
      <c r="AR404" s="6"/>
      <c r="AS404" s="6"/>
      <c r="AT404" s="6"/>
      <c r="AU404" s="6"/>
      <c r="AV404" s="6"/>
    </row>
    <row r="405">
      <c r="A405" s="6"/>
      <c r="B405" s="199"/>
      <c r="C405" s="6"/>
      <c r="D405" s="6"/>
      <c r="E405" s="7"/>
      <c r="F405" s="7"/>
      <c r="G405" s="198"/>
      <c r="H405" s="198"/>
      <c r="I405" s="181"/>
      <c r="J405" s="7"/>
      <c r="K405" s="181"/>
      <c r="L405" s="7"/>
      <c r="M405" s="181"/>
      <c r="N405" s="7"/>
      <c r="O405" s="181"/>
      <c r="P405" s="7"/>
      <c r="Q405" s="181"/>
      <c r="R405" s="6"/>
      <c r="S405" s="6"/>
      <c r="T405" s="6"/>
      <c r="U405" s="6"/>
      <c r="V405" s="6"/>
      <c r="W405" s="6"/>
      <c r="X405" s="6"/>
      <c r="Y405" s="6"/>
      <c r="Z405" s="6"/>
      <c r="AA405" s="6"/>
      <c r="AB405" s="6"/>
      <c r="AC405" s="6"/>
      <c r="AD405" s="6"/>
      <c r="AE405" s="6"/>
      <c r="AF405" s="6"/>
      <c r="AG405" s="6"/>
      <c r="AH405" s="6"/>
      <c r="AI405" s="6"/>
      <c r="AJ405" s="6"/>
      <c r="AK405" s="6"/>
      <c r="AL405" s="6"/>
      <c r="AM405" s="6"/>
      <c r="AN405" s="6"/>
      <c r="AO405" s="6"/>
      <c r="AP405" s="6"/>
      <c r="AQ405" s="6"/>
      <c r="AR405" s="6"/>
      <c r="AS405" s="6"/>
      <c r="AT405" s="6"/>
      <c r="AU405" s="6"/>
      <c r="AV405" s="6"/>
    </row>
    <row r="406">
      <c r="A406" s="6"/>
      <c r="B406" s="199"/>
      <c r="C406" s="6"/>
      <c r="D406" s="6"/>
      <c r="E406" s="7"/>
      <c r="F406" s="7"/>
      <c r="G406" s="198"/>
      <c r="H406" s="198"/>
      <c r="I406" s="181"/>
      <c r="J406" s="7"/>
      <c r="K406" s="181"/>
      <c r="L406" s="7"/>
      <c r="M406" s="181"/>
      <c r="N406" s="7"/>
      <c r="O406" s="181"/>
      <c r="P406" s="7"/>
      <c r="Q406" s="181"/>
      <c r="R406" s="6"/>
      <c r="S406" s="6"/>
      <c r="T406" s="6"/>
      <c r="U406" s="6"/>
      <c r="V406" s="6"/>
      <c r="W406" s="6"/>
      <c r="X406" s="6"/>
      <c r="Y406" s="6"/>
      <c r="Z406" s="6"/>
      <c r="AA406" s="6"/>
      <c r="AB406" s="6"/>
      <c r="AC406" s="6"/>
      <c r="AD406" s="6"/>
      <c r="AE406" s="6"/>
      <c r="AF406" s="6"/>
      <c r="AG406" s="6"/>
      <c r="AH406" s="6"/>
      <c r="AI406" s="6"/>
      <c r="AJ406" s="6"/>
      <c r="AK406" s="6"/>
      <c r="AL406" s="6"/>
      <c r="AM406" s="6"/>
      <c r="AN406" s="6"/>
      <c r="AO406" s="6"/>
      <c r="AP406" s="6"/>
      <c r="AQ406" s="6"/>
      <c r="AR406" s="6"/>
      <c r="AS406" s="6"/>
      <c r="AT406" s="6"/>
      <c r="AU406" s="6"/>
      <c r="AV406" s="6"/>
    </row>
    <row r="407">
      <c r="A407" s="6"/>
      <c r="B407" s="199"/>
      <c r="C407" s="6"/>
      <c r="D407" s="6"/>
      <c r="E407" s="7"/>
      <c r="F407" s="7"/>
      <c r="G407" s="198"/>
      <c r="H407" s="198"/>
      <c r="I407" s="181"/>
      <c r="J407" s="7"/>
      <c r="K407" s="181"/>
      <c r="L407" s="7"/>
      <c r="M407" s="181"/>
      <c r="N407" s="7"/>
      <c r="O407" s="181"/>
      <c r="P407" s="7"/>
      <c r="Q407" s="181"/>
      <c r="R407" s="6"/>
      <c r="S407" s="6"/>
      <c r="T407" s="6"/>
      <c r="U407" s="6"/>
      <c r="V407" s="6"/>
      <c r="W407" s="6"/>
      <c r="X407" s="6"/>
      <c r="Y407" s="6"/>
      <c r="Z407" s="6"/>
      <c r="AA407" s="6"/>
      <c r="AB407" s="6"/>
      <c r="AC407" s="6"/>
      <c r="AD407" s="6"/>
      <c r="AE407" s="6"/>
      <c r="AF407" s="6"/>
      <c r="AG407" s="6"/>
      <c r="AH407" s="6"/>
      <c r="AI407" s="6"/>
      <c r="AJ407" s="6"/>
      <c r="AK407" s="6"/>
      <c r="AL407" s="6"/>
      <c r="AM407" s="6"/>
      <c r="AN407" s="6"/>
      <c r="AO407" s="6"/>
      <c r="AP407" s="6"/>
      <c r="AQ407" s="6"/>
      <c r="AR407" s="6"/>
      <c r="AS407" s="6"/>
      <c r="AT407" s="6"/>
      <c r="AU407" s="6"/>
      <c r="AV407" s="6"/>
    </row>
    <row r="408">
      <c r="A408" s="6"/>
      <c r="B408" s="199"/>
      <c r="C408" s="6"/>
      <c r="D408" s="6"/>
      <c r="E408" s="7"/>
      <c r="F408" s="7"/>
      <c r="G408" s="198"/>
      <c r="H408" s="198"/>
      <c r="I408" s="181"/>
      <c r="J408" s="7"/>
      <c r="K408" s="181"/>
      <c r="L408" s="7"/>
      <c r="M408" s="181"/>
      <c r="N408" s="7"/>
      <c r="O408" s="181"/>
      <c r="P408" s="7"/>
      <c r="Q408" s="181"/>
      <c r="R408" s="6"/>
      <c r="S408" s="6"/>
      <c r="T408" s="6"/>
      <c r="U408" s="6"/>
      <c r="V408" s="6"/>
      <c r="W408" s="6"/>
      <c r="X408" s="6"/>
      <c r="Y408" s="6"/>
      <c r="Z408" s="6"/>
      <c r="AA408" s="6"/>
      <c r="AB408" s="6"/>
      <c r="AC408" s="6"/>
      <c r="AD408" s="6"/>
      <c r="AE408" s="6"/>
      <c r="AF408" s="6"/>
      <c r="AG408" s="6"/>
      <c r="AH408" s="6"/>
      <c r="AI408" s="6"/>
      <c r="AJ408" s="6"/>
      <c r="AK408" s="6"/>
      <c r="AL408" s="6"/>
      <c r="AM408" s="6"/>
      <c r="AN408" s="6"/>
      <c r="AO408" s="6"/>
      <c r="AP408" s="6"/>
      <c r="AQ408" s="6"/>
      <c r="AR408" s="6"/>
      <c r="AS408" s="6"/>
      <c r="AT408" s="6"/>
      <c r="AU408" s="6"/>
      <c r="AV408" s="6"/>
    </row>
    <row r="409">
      <c r="A409" s="6"/>
      <c r="B409" s="199"/>
      <c r="C409" s="6"/>
      <c r="D409" s="6"/>
      <c r="E409" s="7"/>
      <c r="F409" s="7"/>
      <c r="G409" s="198"/>
      <c r="H409" s="198"/>
      <c r="I409" s="181"/>
      <c r="J409" s="7"/>
      <c r="K409" s="181"/>
      <c r="L409" s="7"/>
      <c r="M409" s="181"/>
      <c r="N409" s="7"/>
      <c r="O409" s="181"/>
      <c r="P409" s="7"/>
      <c r="Q409" s="181"/>
      <c r="R409" s="6"/>
      <c r="S409" s="6"/>
      <c r="T409" s="6"/>
      <c r="U409" s="6"/>
      <c r="V409" s="6"/>
      <c r="W409" s="6"/>
      <c r="X409" s="6"/>
      <c r="Y409" s="6"/>
      <c r="Z409" s="6"/>
      <c r="AA409" s="6"/>
      <c r="AB409" s="6"/>
      <c r="AC409" s="6"/>
      <c r="AD409" s="6"/>
      <c r="AE409" s="6"/>
      <c r="AF409" s="6"/>
      <c r="AG409" s="6"/>
      <c r="AH409" s="6"/>
      <c r="AI409" s="6"/>
      <c r="AJ409" s="6"/>
      <c r="AK409" s="6"/>
      <c r="AL409" s="6"/>
      <c r="AM409" s="6"/>
      <c r="AN409" s="6"/>
      <c r="AO409" s="6"/>
      <c r="AP409" s="6"/>
      <c r="AQ409" s="6"/>
      <c r="AR409" s="6"/>
      <c r="AS409" s="6"/>
      <c r="AT409" s="6"/>
      <c r="AU409" s="6"/>
      <c r="AV409" s="6"/>
    </row>
    <row r="410">
      <c r="A410" s="6"/>
      <c r="B410" s="199"/>
      <c r="C410" s="6"/>
      <c r="D410" s="6"/>
      <c r="E410" s="7"/>
      <c r="F410" s="7"/>
      <c r="G410" s="198"/>
      <c r="H410" s="198"/>
      <c r="I410" s="181"/>
      <c r="J410" s="7"/>
      <c r="K410" s="181"/>
      <c r="L410" s="7"/>
      <c r="M410" s="181"/>
      <c r="N410" s="7"/>
      <c r="O410" s="181"/>
      <c r="P410" s="7"/>
      <c r="Q410" s="181"/>
      <c r="R410" s="6"/>
      <c r="S410" s="6"/>
      <c r="T410" s="6"/>
      <c r="U410" s="6"/>
      <c r="V410" s="6"/>
      <c r="W410" s="6"/>
      <c r="X410" s="6"/>
      <c r="Y410" s="6"/>
      <c r="Z410" s="6"/>
      <c r="AA410" s="6"/>
      <c r="AB410" s="6"/>
      <c r="AC410" s="6"/>
      <c r="AD410" s="6"/>
      <c r="AE410" s="6"/>
      <c r="AF410" s="6"/>
      <c r="AG410" s="6"/>
      <c r="AH410" s="6"/>
      <c r="AI410" s="6"/>
      <c r="AJ410" s="6"/>
      <c r="AK410" s="6"/>
      <c r="AL410" s="6"/>
      <c r="AM410" s="6"/>
      <c r="AN410" s="6"/>
      <c r="AO410" s="6"/>
      <c r="AP410" s="6"/>
      <c r="AQ410" s="6"/>
      <c r="AR410" s="6"/>
      <c r="AS410" s="6"/>
      <c r="AT410" s="6"/>
      <c r="AU410" s="6"/>
      <c r="AV410" s="6"/>
    </row>
    <row r="411">
      <c r="A411" s="6"/>
      <c r="B411" s="199"/>
      <c r="C411" s="6"/>
      <c r="D411" s="6"/>
      <c r="E411" s="7"/>
      <c r="F411" s="7"/>
      <c r="G411" s="198"/>
      <c r="H411" s="198"/>
      <c r="I411" s="181"/>
      <c r="J411" s="7"/>
      <c r="K411" s="181"/>
      <c r="L411" s="7"/>
      <c r="M411" s="181"/>
      <c r="N411" s="7"/>
      <c r="O411" s="181"/>
      <c r="P411" s="7"/>
      <c r="Q411" s="181"/>
      <c r="R411" s="6"/>
      <c r="S411" s="6"/>
      <c r="T411" s="6"/>
      <c r="U411" s="6"/>
      <c r="V411" s="6"/>
      <c r="W411" s="6"/>
      <c r="X411" s="6"/>
      <c r="Y411" s="6"/>
      <c r="Z411" s="6"/>
      <c r="AA411" s="6"/>
      <c r="AB411" s="6"/>
      <c r="AC411" s="6"/>
      <c r="AD411" s="6"/>
      <c r="AE411" s="6"/>
      <c r="AF411" s="6"/>
      <c r="AG411" s="6"/>
      <c r="AH411" s="6"/>
      <c r="AI411" s="6"/>
      <c r="AJ411" s="6"/>
      <c r="AK411" s="6"/>
      <c r="AL411" s="6"/>
      <c r="AM411" s="6"/>
      <c r="AN411" s="6"/>
      <c r="AO411" s="6"/>
      <c r="AP411" s="6"/>
      <c r="AQ411" s="6"/>
      <c r="AR411" s="6"/>
      <c r="AS411" s="6"/>
      <c r="AT411" s="6"/>
      <c r="AU411" s="6"/>
      <c r="AV411" s="6"/>
    </row>
    <row r="412">
      <c r="A412" s="6"/>
      <c r="B412" s="199"/>
      <c r="C412" s="6"/>
      <c r="D412" s="6"/>
      <c r="E412" s="7"/>
      <c r="F412" s="7"/>
      <c r="G412" s="198"/>
      <c r="H412" s="198"/>
      <c r="I412" s="181"/>
      <c r="J412" s="7"/>
      <c r="K412" s="181"/>
      <c r="L412" s="7"/>
      <c r="M412" s="181"/>
      <c r="N412" s="7"/>
      <c r="O412" s="181"/>
      <c r="P412" s="7"/>
      <c r="Q412" s="181"/>
      <c r="R412" s="6"/>
      <c r="S412" s="6"/>
      <c r="T412" s="6"/>
      <c r="U412" s="6"/>
      <c r="V412" s="6"/>
      <c r="W412" s="6"/>
      <c r="X412" s="6"/>
      <c r="Y412" s="6"/>
      <c r="Z412" s="6"/>
      <c r="AA412" s="6"/>
      <c r="AB412" s="6"/>
      <c r="AC412" s="6"/>
      <c r="AD412" s="6"/>
      <c r="AE412" s="6"/>
      <c r="AF412" s="6"/>
      <c r="AG412" s="6"/>
      <c r="AH412" s="6"/>
      <c r="AI412" s="6"/>
      <c r="AJ412" s="6"/>
      <c r="AK412" s="6"/>
      <c r="AL412" s="6"/>
      <c r="AM412" s="6"/>
      <c r="AN412" s="6"/>
      <c r="AO412" s="6"/>
      <c r="AP412" s="6"/>
      <c r="AQ412" s="6"/>
      <c r="AR412" s="6"/>
      <c r="AS412" s="6"/>
      <c r="AT412" s="6"/>
      <c r="AU412" s="6"/>
      <c r="AV412" s="6"/>
    </row>
    <row r="413">
      <c r="A413" s="6"/>
      <c r="B413" s="199"/>
      <c r="C413" s="6"/>
      <c r="D413" s="6"/>
      <c r="E413" s="7"/>
      <c r="F413" s="7"/>
      <c r="G413" s="198"/>
      <c r="H413" s="198"/>
      <c r="I413" s="181"/>
      <c r="J413" s="7"/>
      <c r="K413" s="181"/>
      <c r="L413" s="7"/>
      <c r="M413" s="181"/>
      <c r="N413" s="7"/>
      <c r="O413" s="181"/>
      <c r="P413" s="7"/>
      <c r="Q413" s="181"/>
      <c r="R413" s="6"/>
      <c r="S413" s="6"/>
      <c r="T413" s="6"/>
      <c r="U413" s="6"/>
      <c r="V413" s="6"/>
      <c r="W413" s="6"/>
      <c r="X413" s="6"/>
      <c r="Y413" s="6"/>
      <c r="Z413" s="6"/>
      <c r="AA413" s="6"/>
      <c r="AB413" s="6"/>
      <c r="AC413" s="6"/>
      <c r="AD413" s="6"/>
      <c r="AE413" s="6"/>
      <c r="AF413" s="6"/>
      <c r="AG413" s="6"/>
      <c r="AH413" s="6"/>
      <c r="AI413" s="6"/>
      <c r="AJ413" s="6"/>
      <c r="AK413" s="6"/>
      <c r="AL413" s="6"/>
      <c r="AM413" s="6"/>
      <c r="AN413" s="6"/>
      <c r="AO413" s="6"/>
      <c r="AP413" s="6"/>
      <c r="AQ413" s="6"/>
      <c r="AR413" s="6"/>
      <c r="AS413" s="6"/>
      <c r="AT413" s="6"/>
      <c r="AU413" s="6"/>
      <c r="AV413" s="6"/>
    </row>
    <row r="414">
      <c r="A414" s="6"/>
      <c r="B414" s="199"/>
      <c r="C414" s="6"/>
      <c r="D414" s="6"/>
      <c r="E414" s="7"/>
      <c r="F414" s="7"/>
      <c r="G414" s="198"/>
      <c r="H414" s="198"/>
      <c r="I414" s="181"/>
      <c r="J414" s="7"/>
      <c r="K414" s="181"/>
      <c r="L414" s="7"/>
      <c r="M414" s="181"/>
      <c r="N414" s="7"/>
      <c r="O414" s="181"/>
      <c r="P414" s="7"/>
      <c r="Q414" s="181"/>
      <c r="R414" s="6"/>
      <c r="S414" s="6"/>
      <c r="T414" s="6"/>
      <c r="U414" s="6"/>
      <c r="V414" s="6"/>
      <c r="W414" s="6"/>
      <c r="X414" s="6"/>
      <c r="Y414" s="6"/>
      <c r="Z414" s="6"/>
      <c r="AA414" s="6"/>
      <c r="AB414" s="6"/>
      <c r="AC414" s="6"/>
      <c r="AD414" s="6"/>
      <c r="AE414" s="6"/>
      <c r="AF414" s="6"/>
      <c r="AG414" s="6"/>
      <c r="AH414" s="6"/>
      <c r="AI414" s="6"/>
      <c r="AJ414" s="6"/>
      <c r="AK414" s="6"/>
      <c r="AL414" s="6"/>
      <c r="AM414" s="6"/>
      <c r="AN414" s="6"/>
      <c r="AO414" s="6"/>
      <c r="AP414" s="6"/>
      <c r="AQ414" s="6"/>
      <c r="AR414" s="6"/>
      <c r="AS414" s="6"/>
      <c r="AT414" s="6"/>
      <c r="AU414" s="6"/>
      <c r="AV414" s="6"/>
    </row>
    <row r="415">
      <c r="A415" s="6"/>
      <c r="B415" s="199"/>
      <c r="C415" s="6"/>
      <c r="D415" s="6"/>
      <c r="E415" s="7"/>
      <c r="F415" s="7"/>
      <c r="G415" s="198"/>
      <c r="H415" s="198"/>
      <c r="I415" s="181"/>
      <c r="J415" s="7"/>
      <c r="K415" s="181"/>
      <c r="L415" s="7"/>
      <c r="M415" s="181"/>
      <c r="N415" s="7"/>
      <c r="O415" s="181"/>
      <c r="P415" s="7"/>
      <c r="Q415" s="181"/>
      <c r="R415" s="6"/>
      <c r="S415" s="6"/>
      <c r="T415" s="6"/>
      <c r="U415" s="6"/>
      <c r="V415" s="6"/>
      <c r="W415" s="6"/>
      <c r="X415" s="6"/>
      <c r="Y415" s="6"/>
      <c r="Z415" s="6"/>
      <c r="AA415" s="6"/>
      <c r="AB415" s="6"/>
      <c r="AC415" s="6"/>
      <c r="AD415" s="6"/>
      <c r="AE415" s="6"/>
      <c r="AF415" s="6"/>
      <c r="AG415" s="6"/>
      <c r="AH415" s="6"/>
      <c r="AI415" s="6"/>
      <c r="AJ415" s="6"/>
      <c r="AK415" s="6"/>
      <c r="AL415" s="6"/>
      <c r="AM415" s="6"/>
      <c r="AN415" s="6"/>
      <c r="AO415" s="6"/>
      <c r="AP415" s="6"/>
      <c r="AQ415" s="6"/>
      <c r="AR415" s="6"/>
      <c r="AS415" s="6"/>
      <c r="AT415" s="6"/>
      <c r="AU415" s="6"/>
      <c r="AV415" s="6"/>
    </row>
    <row r="416">
      <c r="A416" s="6"/>
      <c r="B416" s="199"/>
      <c r="C416" s="6"/>
      <c r="D416" s="6"/>
      <c r="E416" s="7"/>
      <c r="F416" s="7"/>
      <c r="G416" s="198"/>
      <c r="H416" s="198"/>
      <c r="I416" s="181"/>
      <c r="J416" s="7"/>
      <c r="K416" s="181"/>
      <c r="L416" s="7"/>
      <c r="M416" s="181"/>
      <c r="N416" s="7"/>
      <c r="O416" s="181"/>
      <c r="P416" s="7"/>
      <c r="Q416" s="181"/>
      <c r="R416" s="6"/>
      <c r="S416" s="6"/>
      <c r="T416" s="6"/>
      <c r="U416" s="6"/>
      <c r="V416" s="6"/>
      <c r="W416" s="6"/>
      <c r="X416" s="6"/>
      <c r="Y416" s="6"/>
      <c r="Z416" s="6"/>
      <c r="AA416" s="6"/>
      <c r="AB416" s="6"/>
      <c r="AC416" s="6"/>
      <c r="AD416" s="6"/>
      <c r="AE416" s="6"/>
      <c r="AF416" s="6"/>
      <c r="AG416" s="6"/>
      <c r="AH416" s="6"/>
      <c r="AI416" s="6"/>
      <c r="AJ416" s="6"/>
      <c r="AK416" s="6"/>
      <c r="AL416" s="6"/>
      <c r="AM416" s="6"/>
      <c r="AN416" s="6"/>
      <c r="AO416" s="6"/>
      <c r="AP416" s="6"/>
      <c r="AQ416" s="6"/>
      <c r="AR416" s="6"/>
      <c r="AS416" s="6"/>
      <c r="AT416" s="6"/>
      <c r="AU416" s="6"/>
      <c r="AV416" s="6"/>
    </row>
    <row r="417">
      <c r="A417" s="6"/>
      <c r="B417" s="199"/>
      <c r="C417" s="6"/>
      <c r="D417" s="6"/>
      <c r="E417" s="7"/>
      <c r="F417" s="7"/>
      <c r="G417" s="198"/>
      <c r="H417" s="198"/>
      <c r="I417" s="181"/>
      <c r="J417" s="7"/>
      <c r="K417" s="181"/>
      <c r="L417" s="7"/>
      <c r="M417" s="181"/>
      <c r="N417" s="7"/>
      <c r="O417" s="181"/>
      <c r="P417" s="7"/>
      <c r="Q417" s="181"/>
      <c r="R417" s="6"/>
      <c r="S417" s="6"/>
      <c r="T417" s="6"/>
      <c r="U417" s="6"/>
      <c r="V417" s="6"/>
      <c r="W417" s="6"/>
      <c r="X417" s="6"/>
      <c r="Y417" s="6"/>
      <c r="Z417" s="6"/>
      <c r="AA417" s="6"/>
      <c r="AB417" s="6"/>
      <c r="AC417" s="6"/>
      <c r="AD417" s="6"/>
      <c r="AE417" s="6"/>
      <c r="AF417" s="6"/>
      <c r="AG417" s="6"/>
      <c r="AH417" s="6"/>
      <c r="AI417" s="6"/>
      <c r="AJ417" s="6"/>
      <c r="AK417" s="6"/>
      <c r="AL417" s="6"/>
      <c r="AM417" s="6"/>
      <c r="AN417" s="6"/>
      <c r="AO417" s="6"/>
      <c r="AP417" s="6"/>
      <c r="AQ417" s="6"/>
      <c r="AR417" s="6"/>
      <c r="AS417" s="6"/>
      <c r="AT417" s="6"/>
      <c r="AU417" s="6"/>
      <c r="AV417" s="6"/>
    </row>
    <row r="418">
      <c r="A418" s="6"/>
      <c r="B418" s="199"/>
      <c r="C418" s="6"/>
      <c r="D418" s="6"/>
      <c r="E418" s="7"/>
      <c r="F418" s="7"/>
      <c r="G418" s="198"/>
      <c r="H418" s="198"/>
      <c r="I418" s="181"/>
      <c r="J418" s="7"/>
      <c r="K418" s="181"/>
      <c r="L418" s="7"/>
      <c r="M418" s="181"/>
      <c r="N418" s="7"/>
      <c r="O418" s="181"/>
      <c r="P418" s="7"/>
      <c r="Q418" s="181"/>
      <c r="R418" s="6"/>
      <c r="S418" s="6"/>
      <c r="T418" s="6"/>
      <c r="U418" s="6"/>
      <c r="V418" s="6"/>
      <c r="W418" s="6"/>
      <c r="X418" s="6"/>
      <c r="Y418" s="6"/>
      <c r="Z418" s="6"/>
      <c r="AA418" s="6"/>
      <c r="AB418" s="6"/>
      <c r="AC418" s="6"/>
      <c r="AD418" s="6"/>
      <c r="AE418" s="6"/>
      <c r="AF418" s="6"/>
      <c r="AG418" s="6"/>
      <c r="AH418" s="6"/>
      <c r="AI418" s="6"/>
      <c r="AJ418" s="6"/>
      <c r="AK418" s="6"/>
      <c r="AL418" s="6"/>
      <c r="AM418" s="6"/>
      <c r="AN418" s="6"/>
      <c r="AO418" s="6"/>
      <c r="AP418" s="6"/>
      <c r="AQ418" s="6"/>
      <c r="AR418" s="6"/>
      <c r="AS418" s="6"/>
      <c r="AT418" s="6"/>
      <c r="AU418" s="6"/>
      <c r="AV418" s="6"/>
    </row>
    <row r="419">
      <c r="A419" s="6"/>
      <c r="B419" s="199"/>
      <c r="C419" s="6"/>
      <c r="D419" s="6"/>
      <c r="E419" s="7"/>
      <c r="F419" s="7"/>
      <c r="G419" s="198"/>
      <c r="H419" s="198"/>
      <c r="I419" s="181"/>
      <c r="J419" s="7"/>
      <c r="K419" s="181"/>
      <c r="L419" s="7"/>
      <c r="M419" s="181"/>
      <c r="N419" s="7"/>
      <c r="O419" s="181"/>
      <c r="P419" s="7"/>
      <c r="Q419" s="181"/>
      <c r="R419" s="6"/>
      <c r="S419" s="6"/>
      <c r="T419" s="6"/>
      <c r="U419" s="6"/>
      <c r="V419" s="6"/>
      <c r="W419" s="6"/>
      <c r="X419" s="6"/>
      <c r="Y419" s="6"/>
      <c r="Z419" s="6"/>
      <c r="AA419" s="6"/>
      <c r="AB419" s="6"/>
      <c r="AC419" s="6"/>
      <c r="AD419" s="6"/>
      <c r="AE419" s="6"/>
      <c r="AF419" s="6"/>
      <c r="AG419" s="6"/>
      <c r="AH419" s="6"/>
      <c r="AI419" s="6"/>
      <c r="AJ419" s="6"/>
      <c r="AK419" s="6"/>
      <c r="AL419" s="6"/>
      <c r="AM419" s="6"/>
      <c r="AN419" s="6"/>
      <c r="AO419" s="6"/>
      <c r="AP419" s="6"/>
      <c r="AQ419" s="6"/>
      <c r="AR419" s="6"/>
      <c r="AS419" s="6"/>
      <c r="AT419" s="6"/>
      <c r="AU419" s="6"/>
      <c r="AV419" s="6"/>
    </row>
    <row r="420">
      <c r="A420" s="6"/>
      <c r="B420" s="199"/>
      <c r="C420" s="6"/>
      <c r="D420" s="6"/>
      <c r="E420" s="7"/>
      <c r="F420" s="7"/>
      <c r="G420" s="198"/>
      <c r="H420" s="198"/>
      <c r="I420" s="181"/>
      <c r="J420" s="7"/>
      <c r="K420" s="181"/>
      <c r="L420" s="7"/>
      <c r="M420" s="181"/>
      <c r="N420" s="7"/>
      <c r="O420" s="181"/>
      <c r="P420" s="7"/>
      <c r="Q420" s="181"/>
      <c r="R420" s="6"/>
      <c r="S420" s="6"/>
      <c r="T420" s="6"/>
      <c r="U420" s="6"/>
      <c r="V420" s="6"/>
      <c r="W420" s="6"/>
      <c r="X420" s="6"/>
      <c r="Y420" s="6"/>
      <c r="Z420" s="6"/>
      <c r="AA420" s="6"/>
      <c r="AB420" s="6"/>
      <c r="AC420" s="6"/>
      <c r="AD420" s="6"/>
      <c r="AE420" s="6"/>
      <c r="AF420" s="6"/>
      <c r="AG420" s="6"/>
      <c r="AH420" s="6"/>
      <c r="AI420" s="6"/>
      <c r="AJ420" s="6"/>
      <c r="AK420" s="6"/>
      <c r="AL420" s="6"/>
      <c r="AM420" s="6"/>
      <c r="AN420" s="6"/>
      <c r="AO420" s="6"/>
      <c r="AP420" s="6"/>
      <c r="AQ420" s="6"/>
      <c r="AR420" s="6"/>
      <c r="AS420" s="6"/>
      <c r="AT420" s="6"/>
      <c r="AU420" s="6"/>
      <c r="AV420" s="6"/>
    </row>
    <row r="421">
      <c r="A421" s="6"/>
      <c r="B421" s="199"/>
      <c r="C421" s="6"/>
      <c r="D421" s="6"/>
      <c r="E421" s="7"/>
      <c r="F421" s="7"/>
      <c r="G421" s="198"/>
      <c r="H421" s="198"/>
      <c r="I421" s="181"/>
      <c r="J421" s="7"/>
      <c r="K421" s="181"/>
      <c r="L421" s="7"/>
      <c r="M421" s="181"/>
      <c r="N421" s="7"/>
      <c r="O421" s="181"/>
      <c r="P421" s="7"/>
      <c r="Q421" s="181"/>
      <c r="R421" s="6"/>
      <c r="S421" s="6"/>
      <c r="T421" s="6"/>
      <c r="U421" s="6"/>
      <c r="V421" s="6"/>
      <c r="W421" s="6"/>
      <c r="X421" s="6"/>
      <c r="Y421" s="6"/>
      <c r="Z421" s="6"/>
      <c r="AA421" s="6"/>
      <c r="AB421" s="6"/>
      <c r="AC421" s="6"/>
      <c r="AD421" s="6"/>
      <c r="AE421" s="6"/>
      <c r="AF421" s="6"/>
      <c r="AG421" s="6"/>
      <c r="AH421" s="6"/>
      <c r="AI421" s="6"/>
      <c r="AJ421" s="6"/>
      <c r="AK421" s="6"/>
      <c r="AL421" s="6"/>
      <c r="AM421" s="6"/>
      <c r="AN421" s="6"/>
      <c r="AO421" s="6"/>
      <c r="AP421" s="6"/>
      <c r="AQ421" s="6"/>
      <c r="AR421" s="6"/>
      <c r="AS421" s="6"/>
      <c r="AT421" s="6"/>
      <c r="AU421" s="6"/>
      <c r="AV421" s="6"/>
    </row>
    <row r="422">
      <c r="A422" s="6"/>
      <c r="B422" s="199"/>
      <c r="C422" s="6"/>
      <c r="D422" s="6"/>
      <c r="E422" s="7"/>
      <c r="F422" s="7"/>
      <c r="G422" s="198"/>
      <c r="H422" s="198"/>
      <c r="I422" s="181"/>
      <c r="J422" s="7"/>
      <c r="K422" s="181"/>
      <c r="L422" s="7"/>
      <c r="M422" s="181"/>
      <c r="N422" s="7"/>
      <c r="O422" s="181"/>
      <c r="P422" s="7"/>
      <c r="Q422" s="181"/>
      <c r="R422" s="6"/>
      <c r="S422" s="6"/>
      <c r="T422" s="6"/>
      <c r="U422" s="6"/>
      <c r="V422" s="6"/>
      <c r="W422" s="6"/>
      <c r="X422" s="6"/>
      <c r="Y422" s="6"/>
      <c r="Z422" s="6"/>
      <c r="AA422" s="6"/>
      <c r="AB422" s="6"/>
      <c r="AC422" s="6"/>
      <c r="AD422" s="6"/>
      <c r="AE422" s="6"/>
      <c r="AF422" s="6"/>
      <c r="AG422" s="6"/>
      <c r="AH422" s="6"/>
      <c r="AI422" s="6"/>
      <c r="AJ422" s="6"/>
      <c r="AK422" s="6"/>
      <c r="AL422" s="6"/>
      <c r="AM422" s="6"/>
      <c r="AN422" s="6"/>
      <c r="AO422" s="6"/>
      <c r="AP422" s="6"/>
      <c r="AQ422" s="6"/>
      <c r="AR422" s="6"/>
      <c r="AS422" s="6"/>
      <c r="AT422" s="6"/>
      <c r="AU422" s="6"/>
      <c r="AV422" s="6"/>
    </row>
    <row r="423">
      <c r="A423" s="6"/>
      <c r="B423" s="199"/>
      <c r="C423" s="6"/>
      <c r="D423" s="6"/>
      <c r="E423" s="7"/>
      <c r="F423" s="7"/>
      <c r="G423" s="198"/>
      <c r="H423" s="198"/>
      <c r="I423" s="181"/>
      <c r="J423" s="7"/>
      <c r="K423" s="181"/>
      <c r="L423" s="7"/>
      <c r="M423" s="181"/>
      <c r="N423" s="7"/>
      <c r="O423" s="181"/>
      <c r="P423" s="7"/>
      <c r="Q423" s="181"/>
      <c r="R423" s="6"/>
      <c r="S423" s="6"/>
      <c r="T423" s="6"/>
      <c r="U423" s="6"/>
      <c r="V423" s="6"/>
      <c r="W423" s="6"/>
      <c r="X423" s="6"/>
      <c r="Y423" s="6"/>
      <c r="Z423" s="6"/>
      <c r="AA423" s="6"/>
      <c r="AB423" s="6"/>
      <c r="AC423" s="6"/>
      <c r="AD423" s="6"/>
      <c r="AE423" s="6"/>
      <c r="AF423" s="6"/>
      <c r="AG423" s="6"/>
      <c r="AH423" s="6"/>
      <c r="AI423" s="6"/>
      <c r="AJ423" s="6"/>
      <c r="AK423" s="6"/>
      <c r="AL423" s="6"/>
      <c r="AM423" s="6"/>
      <c r="AN423" s="6"/>
      <c r="AO423" s="6"/>
      <c r="AP423" s="6"/>
      <c r="AQ423" s="6"/>
      <c r="AR423" s="6"/>
      <c r="AS423" s="6"/>
      <c r="AT423" s="6"/>
      <c r="AU423" s="6"/>
      <c r="AV423" s="6"/>
    </row>
    <row r="424">
      <c r="A424" s="6"/>
      <c r="B424" s="199"/>
      <c r="C424" s="6"/>
      <c r="D424" s="6"/>
      <c r="E424" s="7"/>
      <c r="F424" s="7"/>
      <c r="G424" s="198"/>
      <c r="H424" s="198"/>
      <c r="I424" s="181"/>
      <c r="J424" s="7"/>
      <c r="K424" s="181"/>
      <c r="L424" s="7"/>
      <c r="M424" s="181"/>
      <c r="N424" s="7"/>
      <c r="O424" s="181"/>
      <c r="P424" s="7"/>
      <c r="Q424" s="181"/>
      <c r="R424" s="6"/>
      <c r="S424" s="6"/>
      <c r="T424" s="6"/>
      <c r="U424" s="6"/>
      <c r="V424" s="6"/>
      <c r="W424" s="6"/>
      <c r="X424" s="6"/>
      <c r="Y424" s="6"/>
      <c r="Z424" s="6"/>
      <c r="AA424" s="6"/>
      <c r="AB424" s="6"/>
      <c r="AC424" s="6"/>
      <c r="AD424" s="6"/>
      <c r="AE424" s="6"/>
      <c r="AF424" s="6"/>
      <c r="AG424" s="6"/>
      <c r="AH424" s="6"/>
      <c r="AI424" s="6"/>
      <c r="AJ424" s="6"/>
      <c r="AK424" s="6"/>
      <c r="AL424" s="6"/>
      <c r="AM424" s="6"/>
      <c r="AN424" s="6"/>
      <c r="AO424" s="6"/>
      <c r="AP424" s="6"/>
      <c r="AQ424" s="6"/>
      <c r="AR424" s="6"/>
      <c r="AS424" s="6"/>
      <c r="AT424" s="6"/>
      <c r="AU424" s="6"/>
      <c r="AV424" s="6"/>
    </row>
    <row r="425">
      <c r="A425" s="6"/>
      <c r="B425" s="199"/>
      <c r="C425" s="6"/>
      <c r="D425" s="6"/>
      <c r="E425" s="7"/>
      <c r="F425" s="7"/>
      <c r="G425" s="198"/>
      <c r="H425" s="198"/>
      <c r="I425" s="181"/>
      <c r="J425" s="7"/>
      <c r="K425" s="181"/>
      <c r="L425" s="7"/>
      <c r="M425" s="181"/>
      <c r="N425" s="7"/>
      <c r="O425" s="181"/>
      <c r="P425" s="7"/>
      <c r="Q425" s="181"/>
      <c r="R425" s="6"/>
      <c r="S425" s="6"/>
      <c r="T425" s="6"/>
      <c r="U425" s="6"/>
      <c r="V425" s="6"/>
      <c r="W425" s="6"/>
      <c r="X425" s="6"/>
      <c r="Y425" s="6"/>
      <c r="Z425" s="6"/>
      <c r="AA425" s="6"/>
      <c r="AB425" s="6"/>
      <c r="AC425" s="6"/>
      <c r="AD425" s="6"/>
      <c r="AE425" s="6"/>
      <c r="AF425" s="6"/>
      <c r="AG425" s="6"/>
      <c r="AH425" s="6"/>
      <c r="AI425" s="6"/>
      <c r="AJ425" s="6"/>
      <c r="AK425" s="6"/>
      <c r="AL425" s="6"/>
      <c r="AM425" s="6"/>
      <c r="AN425" s="6"/>
      <c r="AO425" s="6"/>
      <c r="AP425" s="6"/>
      <c r="AQ425" s="6"/>
      <c r="AR425" s="6"/>
      <c r="AS425" s="6"/>
      <c r="AT425" s="6"/>
      <c r="AU425" s="6"/>
      <c r="AV425" s="6"/>
    </row>
    <row r="426">
      <c r="A426" s="6"/>
      <c r="B426" s="199"/>
      <c r="C426" s="6"/>
      <c r="D426" s="6"/>
      <c r="E426" s="7"/>
      <c r="F426" s="7"/>
      <c r="G426" s="198"/>
      <c r="H426" s="198"/>
      <c r="I426" s="181"/>
      <c r="J426" s="7"/>
      <c r="K426" s="181"/>
      <c r="L426" s="7"/>
      <c r="M426" s="181"/>
      <c r="N426" s="7"/>
      <c r="O426" s="181"/>
      <c r="P426" s="7"/>
      <c r="Q426" s="181"/>
      <c r="R426" s="6"/>
      <c r="S426" s="6"/>
      <c r="T426" s="6"/>
      <c r="U426" s="6"/>
      <c r="V426" s="6"/>
      <c r="W426" s="6"/>
      <c r="X426" s="6"/>
      <c r="Y426" s="6"/>
      <c r="Z426" s="6"/>
      <c r="AA426" s="6"/>
      <c r="AB426" s="6"/>
      <c r="AC426" s="6"/>
      <c r="AD426" s="6"/>
      <c r="AE426" s="6"/>
      <c r="AF426" s="6"/>
      <c r="AG426" s="6"/>
      <c r="AH426" s="6"/>
      <c r="AI426" s="6"/>
      <c r="AJ426" s="6"/>
      <c r="AK426" s="6"/>
      <c r="AL426" s="6"/>
      <c r="AM426" s="6"/>
      <c r="AN426" s="6"/>
      <c r="AO426" s="6"/>
      <c r="AP426" s="6"/>
      <c r="AQ426" s="6"/>
      <c r="AR426" s="6"/>
      <c r="AS426" s="6"/>
      <c r="AT426" s="6"/>
      <c r="AU426" s="6"/>
      <c r="AV426" s="6"/>
    </row>
    <row r="427">
      <c r="A427" s="6"/>
      <c r="B427" s="199"/>
      <c r="C427" s="6"/>
      <c r="D427" s="6"/>
      <c r="E427" s="7"/>
      <c r="F427" s="7"/>
      <c r="G427" s="198"/>
      <c r="H427" s="198"/>
      <c r="I427" s="181"/>
      <c r="J427" s="7"/>
      <c r="K427" s="181"/>
      <c r="L427" s="7"/>
      <c r="M427" s="181"/>
      <c r="N427" s="7"/>
      <c r="O427" s="181"/>
      <c r="P427" s="7"/>
      <c r="Q427" s="181"/>
      <c r="R427" s="6"/>
      <c r="S427" s="6"/>
      <c r="T427" s="6"/>
      <c r="U427" s="6"/>
      <c r="V427" s="6"/>
      <c r="W427" s="6"/>
      <c r="X427" s="6"/>
      <c r="Y427" s="6"/>
      <c r="Z427" s="6"/>
      <c r="AA427" s="6"/>
      <c r="AB427" s="6"/>
      <c r="AC427" s="6"/>
      <c r="AD427" s="6"/>
      <c r="AE427" s="6"/>
      <c r="AF427" s="6"/>
      <c r="AG427" s="6"/>
      <c r="AH427" s="6"/>
      <c r="AI427" s="6"/>
      <c r="AJ427" s="6"/>
      <c r="AK427" s="6"/>
      <c r="AL427" s="6"/>
      <c r="AM427" s="6"/>
      <c r="AN427" s="6"/>
      <c r="AO427" s="6"/>
      <c r="AP427" s="6"/>
      <c r="AQ427" s="6"/>
      <c r="AR427" s="6"/>
      <c r="AS427" s="6"/>
      <c r="AT427" s="6"/>
      <c r="AU427" s="6"/>
      <c r="AV427" s="6"/>
    </row>
    <row r="428">
      <c r="A428" s="6"/>
      <c r="B428" s="199"/>
      <c r="C428" s="6"/>
      <c r="D428" s="6"/>
      <c r="E428" s="7"/>
      <c r="F428" s="7"/>
      <c r="G428" s="198"/>
      <c r="H428" s="198"/>
      <c r="I428" s="181"/>
      <c r="J428" s="7"/>
      <c r="K428" s="181"/>
      <c r="L428" s="7"/>
      <c r="M428" s="181"/>
      <c r="N428" s="7"/>
      <c r="O428" s="181"/>
      <c r="P428" s="7"/>
      <c r="Q428" s="181"/>
      <c r="R428" s="6"/>
      <c r="S428" s="6"/>
      <c r="T428" s="6"/>
      <c r="U428" s="6"/>
      <c r="V428" s="6"/>
      <c r="W428" s="6"/>
      <c r="X428" s="6"/>
      <c r="Y428" s="6"/>
      <c r="Z428" s="6"/>
      <c r="AA428" s="6"/>
      <c r="AB428" s="6"/>
      <c r="AC428" s="6"/>
      <c r="AD428" s="6"/>
      <c r="AE428" s="6"/>
      <c r="AF428" s="6"/>
      <c r="AG428" s="6"/>
      <c r="AH428" s="6"/>
      <c r="AI428" s="6"/>
      <c r="AJ428" s="6"/>
      <c r="AK428" s="6"/>
      <c r="AL428" s="6"/>
      <c r="AM428" s="6"/>
      <c r="AN428" s="6"/>
      <c r="AO428" s="6"/>
      <c r="AP428" s="6"/>
      <c r="AQ428" s="6"/>
      <c r="AR428" s="6"/>
      <c r="AS428" s="6"/>
      <c r="AT428" s="6"/>
      <c r="AU428" s="6"/>
      <c r="AV428" s="6"/>
    </row>
    <row r="429">
      <c r="A429" s="6"/>
      <c r="B429" s="199"/>
      <c r="C429" s="6"/>
      <c r="D429" s="6"/>
      <c r="E429" s="7"/>
      <c r="F429" s="7"/>
      <c r="G429" s="198"/>
      <c r="H429" s="198"/>
      <c r="I429" s="181"/>
      <c r="J429" s="7"/>
      <c r="K429" s="181"/>
      <c r="L429" s="7"/>
      <c r="M429" s="181"/>
      <c r="N429" s="7"/>
      <c r="O429" s="181"/>
      <c r="P429" s="7"/>
      <c r="Q429" s="181"/>
      <c r="R429" s="6"/>
      <c r="S429" s="6"/>
      <c r="T429" s="6"/>
      <c r="U429" s="6"/>
      <c r="V429" s="6"/>
      <c r="W429" s="6"/>
      <c r="X429" s="6"/>
      <c r="Y429" s="6"/>
      <c r="Z429" s="6"/>
      <c r="AA429" s="6"/>
      <c r="AB429" s="6"/>
      <c r="AC429" s="6"/>
      <c r="AD429" s="6"/>
      <c r="AE429" s="6"/>
      <c r="AF429" s="6"/>
      <c r="AG429" s="6"/>
      <c r="AH429" s="6"/>
      <c r="AI429" s="6"/>
      <c r="AJ429" s="6"/>
      <c r="AK429" s="6"/>
      <c r="AL429" s="6"/>
      <c r="AM429" s="6"/>
      <c r="AN429" s="6"/>
      <c r="AO429" s="6"/>
      <c r="AP429" s="6"/>
      <c r="AQ429" s="6"/>
      <c r="AR429" s="6"/>
      <c r="AS429" s="6"/>
      <c r="AT429" s="6"/>
      <c r="AU429" s="6"/>
      <c r="AV429" s="6"/>
    </row>
    <row r="430">
      <c r="A430" s="6"/>
      <c r="B430" s="199"/>
      <c r="C430" s="6"/>
      <c r="D430" s="6"/>
      <c r="E430" s="7"/>
      <c r="F430" s="7"/>
      <c r="G430" s="198"/>
      <c r="H430" s="198"/>
      <c r="I430" s="181"/>
      <c r="J430" s="7"/>
      <c r="K430" s="181"/>
      <c r="L430" s="7"/>
      <c r="M430" s="181"/>
      <c r="N430" s="7"/>
      <c r="O430" s="181"/>
      <c r="P430" s="7"/>
      <c r="Q430" s="181"/>
      <c r="R430" s="6"/>
      <c r="S430" s="6"/>
      <c r="T430" s="6"/>
      <c r="U430" s="6"/>
      <c r="V430" s="6"/>
      <c r="W430" s="6"/>
      <c r="X430" s="6"/>
      <c r="Y430" s="6"/>
      <c r="Z430" s="6"/>
      <c r="AA430" s="6"/>
      <c r="AB430" s="6"/>
      <c r="AC430" s="6"/>
      <c r="AD430" s="6"/>
      <c r="AE430" s="6"/>
      <c r="AF430" s="6"/>
      <c r="AG430" s="6"/>
      <c r="AH430" s="6"/>
      <c r="AI430" s="6"/>
      <c r="AJ430" s="6"/>
      <c r="AK430" s="6"/>
      <c r="AL430" s="6"/>
      <c r="AM430" s="6"/>
      <c r="AN430" s="6"/>
      <c r="AO430" s="6"/>
      <c r="AP430" s="6"/>
      <c r="AQ430" s="6"/>
      <c r="AR430" s="6"/>
      <c r="AS430" s="6"/>
      <c r="AT430" s="6"/>
      <c r="AU430" s="6"/>
      <c r="AV430" s="6"/>
    </row>
    <row r="431">
      <c r="A431" s="6"/>
      <c r="B431" s="199"/>
      <c r="C431" s="6"/>
      <c r="D431" s="6"/>
      <c r="E431" s="7"/>
      <c r="F431" s="7"/>
      <c r="G431" s="198"/>
      <c r="H431" s="198"/>
      <c r="I431" s="181"/>
      <c r="J431" s="7"/>
      <c r="K431" s="181"/>
      <c r="L431" s="7"/>
      <c r="M431" s="181"/>
      <c r="N431" s="7"/>
      <c r="O431" s="181"/>
      <c r="P431" s="7"/>
      <c r="Q431" s="181"/>
      <c r="R431" s="6"/>
      <c r="S431" s="6"/>
      <c r="T431" s="6"/>
      <c r="U431" s="6"/>
      <c r="V431" s="6"/>
      <c r="W431" s="6"/>
      <c r="X431" s="6"/>
      <c r="Y431" s="6"/>
      <c r="Z431" s="6"/>
      <c r="AA431" s="6"/>
      <c r="AB431" s="6"/>
      <c r="AC431" s="6"/>
      <c r="AD431" s="6"/>
      <c r="AE431" s="6"/>
      <c r="AF431" s="6"/>
      <c r="AG431" s="6"/>
      <c r="AH431" s="6"/>
      <c r="AI431" s="6"/>
      <c r="AJ431" s="6"/>
      <c r="AK431" s="6"/>
      <c r="AL431" s="6"/>
      <c r="AM431" s="6"/>
      <c r="AN431" s="6"/>
      <c r="AO431" s="6"/>
      <c r="AP431" s="6"/>
      <c r="AQ431" s="6"/>
      <c r="AR431" s="6"/>
      <c r="AS431" s="6"/>
      <c r="AT431" s="6"/>
      <c r="AU431" s="6"/>
      <c r="AV431" s="6"/>
    </row>
    <row r="432">
      <c r="A432" s="6"/>
      <c r="B432" s="199"/>
      <c r="C432" s="6"/>
      <c r="D432" s="6"/>
      <c r="E432" s="7"/>
      <c r="F432" s="7"/>
      <c r="G432" s="198"/>
      <c r="H432" s="198"/>
      <c r="I432" s="181"/>
      <c r="J432" s="7"/>
      <c r="K432" s="181"/>
      <c r="L432" s="7"/>
      <c r="M432" s="181"/>
      <c r="N432" s="7"/>
      <c r="O432" s="181"/>
      <c r="P432" s="7"/>
      <c r="Q432" s="181"/>
      <c r="R432" s="6"/>
      <c r="S432" s="6"/>
      <c r="T432" s="6"/>
      <c r="U432" s="6"/>
      <c r="V432" s="6"/>
      <c r="W432" s="6"/>
      <c r="X432" s="6"/>
      <c r="Y432" s="6"/>
      <c r="Z432" s="6"/>
      <c r="AA432" s="6"/>
      <c r="AB432" s="6"/>
      <c r="AC432" s="6"/>
      <c r="AD432" s="6"/>
      <c r="AE432" s="6"/>
      <c r="AF432" s="6"/>
      <c r="AG432" s="6"/>
      <c r="AH432" s="6"/>
      <c r="AI432" s="6"/>
      <c r="AJ432" s="6"/>
      <c r="AK432" s="6"/>
      <c r="AL432" s="6"/>
      <c r="AM432" s="6"/>
      <c r="AN432" s="6"/>
      <c r="AO432" s="6"/>
      <c r="AP432" s="6"/>
      <c r="AQ432" s="6"/>
      <c r="AR432" s="6"/>
      <c r="AS432" s="6"/>
      <c r="AT432" s="6"/>
      <c r="AU432" s="6"/>
      <c r="AV432" s="6"/>
    </row>
    <row r="433">
      <c r="A433" s="6"/>
      <c r="B433" s="199"/>
      <c r="C433" s="6"/>
      <c r="D433" s="6"/>
      <c r="E433" s="7"/>
      <c r="F433" s="7"/>
      <c r="G433" s="198"/>
      <c r="H433" s="198"/>
      <c r="I433" s="181"/>
      <c r="J433" s="7"/>
      <c r="K433" s="181"/>
      <c r="L433" s="7"/>
      <c r="M433" s="181"/>
      <c r="N433" s="7"/>
      <c r="O433" s="181"/>
      <c r="P433" s="7"/>
      <c r="Q433" s="181"/>
      <c r="R433" s="6"/>
      <c r="S433" s="6"/>
      <c r="T433" s="6"/>
      <c r="U433" s="6"/>
      <c r="V433" s="6"/>
      <c r="W433" s="6"/>
      <c r="X433" s="6"/>
      <c r="Y433" s="6"/>
      <c r="Z433" s="6"/>
      <c r="AA433" s="6"/>
      <c r="AB433" s="6"/>
      <c r="AC433" s="6"/>
      <c r="AD433" s="6"/>
      <c r="AE433" s="6"/>
      <c r="AF433" s="6"/>
      <c r="AG433" s="6"/>
      <c r="AH433" s="6"/>
      <c r="AI433" s="6"/>
      <c r="AJ433" s="6"/>
      <c r="AK433" s="6"/>
      <c r="AL433" s="6"/>
      <c r="AM433" s="6"/>
      <c r="AN433" s="6"/>
      <c r="AO433" s="6"/>
      <c r="AP433" s="6"/>
      <c r="AQ433" s="6"/>
      <c r="AR433" s="6"/>
      <c r="AS433" s="6"/>
      <c r="AT433" s="6"/>
      <c r="AU433" s="6"/>
      <c r="AV433" s="6"/>
    </row>
    <row r="434">
      <c r="A434" s="6"/>
      <c r="B434" s="199"/>
      <c r="C434" s="6"/>
      <c r="D434" s="6"/>
      <c r="E434" s="7"/>
      <c r="F434" s="7"/>
      <c r="G434" s="198"/>
      <c r="H434" s="198"/>
      <c r="I434" s="181"/>
      <c r="J434" s="7"/>
      <c r="K434" s="181"/>
      <c r="L434" s="7"/>
      <c r="M434" s="181"/>
      <c r="N434" s="7"/>
      <c r="O434" s="181"/>
      <c r="P434" s="7"/>
      <c r="Q434" s="181"/>
      <c r="R434" s="6"/>
      <c r="S434" s="6"/>
      <c r="T434" s="6"/>
      <c r="U434" s="6"/>
      <c r="V434" s="6"/>
      <c r="W434" s="6"/>
      <c r="X434" s="6"/>
      <c r="Y434" s="6"/>
      <c r="Z434" s="6"/>
      <c r="AA434" s="6"/>
      <c r="AB434" s="6"/>
      <c r="AC434" s="6"/>
      <c r="AD434" s="6"/>
      <c r="AE434" s="6"/>
      <c r="AF434" s="6"/>
      <c r="AG434" s="6"/>
      <c r="AH434" s="6"/>
      <c r="AI434" s="6"/>
      <c r="AJ434" s="6"/>
      <c r="AK434" s="6"/>
      <c r="AL434" s="6"/>
      <c r="AM434" s="6"/>
      <c r="AN434" s="6"/>
      <c r="AO434" s="6"/>
      <c r="AP434" s="6"/>
      <c r="AQ434" s="6"/>
      <c r="AR434" s="6"/>
      <c r="AS434" s="6"/>
      <c r="AT434" s="6"/>
      <c r="AU434" s="6"/>
      <c r="AV434" s="6"/>
    </row>
    <row r="435">
      <c r="A435" s="6"/>
      <c r="B435" s="199"/>
      <c r="C435" s="6"/>
      <c r="D435" s="6"/>
      <c r="E435" s="7"/>
      <c r="F435" s="7"/>
      <c r="G435" s="198"/>
      <c r="H435" s="198"/>
      <c r="I435" s="181"/>
      <c r="J435" s="7"/>
      <c r="K435" s="181"/>
      <c r="L435" s="7"/>
      <c r="M435" s="181"/>
      <c r="N435" s="7"/>
      <c r="O435" s="181"/>
      <c r="P435" s="7"/>
      <c r="Q435" s="181"/>
      <c r="R435" s="6"/>
      <c r="S435" s="6"/>
      <c r="T435" s="6"/>
      <c r="U435" s="6"/>
      <c r="V435" s="6"/>
      <c r="W435" s="6"/>
      <c r="X435" s="6"/>
      <c r="Y435" s="6"/>
      <c r="Z435" s="6"/>
      <c r="AA435" s="6"/>
      <c r="AB435" s="6"/>
      <c r="AC435" s="6"/>
      <c r="AD435" s="6"/>
      <c r="AE435" s="6"/>
      <c r="AF435" s="6"/>
      <c r="AG435" s="6"/>
      <c r="AH435" s="6"/>
      <c r="AI435" s="6"/>
      <c r="AJ435" s="6"/>
      <c r="AK435" s="6"/>
      <c r="AL435" s="6"/>
      <c r="AM435" s="6"/>
      <c r="AN435" s="6"/>
      <c r="AO435" s="6"/>
      <c r="AP435" s="6"/>
      <c r="AQ435" s="6"/>
      <c r="AR435" s="6"/>
      <c r="AS435" s="6"/>
      <c r="AT435" s="6"/>
      <c r="AU435" s="6"/>
      <c r="AV435" s="6"/>
    </row>
    <row r="436">
      <c r="A436" s="6"/>
      <c r="B436" s="199"/>
      <c r="C436" s="6"/>
      <c r="D436" s="6"/>
      <c r="E436" s="7"/>
      <c r="F436" s="7"/>
      <c r="G436" s="198"/>
      <c r="H436" s="198"/>
      <c r="I436" s="181"/>
      <c r="J436" s="7"/>
      <c r="K436" s="181"/>
      <c r="L436" s="7"/>
      <c r="M436" s="181"/>
      <c r="N436" s="7"/>
      <c r="O436" s="181"/>
      <c r="P436" s="7"/>
      <c r="Q436" s="181"/>
      <c r="R436" s="6"/>
      <c r="S436" s="6"/>
      <c r="T436" s="6"/>
      <c r="U436" s="6"/>
      <c r="V436" s="6"/>
      <c r="W436" s="6"/>
      <c r="X436" s="6"/>
      <c r="Y436" s="6"/>
      <c r="Z436" s="6"/>
      <c r="AA436" s="6"/>
      <c r="AB436" s="6"/>
      <c r="AC436" s="6"/>
      <c r="AD436" s="6"/>
      <c r="AE436" s="6"/>
      <c r="AF436" s="6"/>
      <c r="AG436" s="6"/>
      <c r="AH436" s="6"/>
      <c r="AI436" s="6"/>
      <c r="AJ436" s="6"/>
      <c r="AK436" s="6"/>
      <c r="AL436" s="6"/>
      <c r="AM436" s="6"/>
      <c r="AN436" s="6"/>
      <c r="AO436" s="6"/>
      <c r="AP436" s="6"/>
      <c r="AQ436" s="6"/>
      <c r="AR436" s="6"/>
      <c r="AS436" s="6"/>
      <c r="AT436" s="6"/>
      <c r="AU436" s="6"/>
      <c r="AV436" s="6"/>
    </row>
    <row r="437">
      <c r="A437" s="6"/>
      <c r="B437" s="199"/>
      <c r="C437" s="6"/>
      <c r="D437" s="6"/>
      <c r="E437" s="7"/>
      <c r="F437" s="7"/>
      <c r="G437" s="198"/>
      <c r="H437" s="198"/>
      <c r="I437" s="181"/>
      <c r="J437" s="7"/>
      <c r="K437" s="181"/>
      <c r="L437" s="7"/>
      <c r="M437" s="181"/>
      <c r="N437" s="7"/>
      <c r="O437" s="181"/>
      <c r="P437" s="7"/>
      <c r="Q437" s="181"/>
      <c r="R437" s="6"/>
      <c r="S437" s="6"/>
      <c r="T437" s="6"/>
      <c r="U437" s="6"/>
      <c r="V437" s="6"/>
      <c r="W437" s="6"/>
      <c r="X437" s="6"/>
      <c r="Y437" s="6"/>
      <c r="Z437" s="6"/>
      <c r="AA437" s="6"/>
      <c r="AB437" s="6"/>
      <c r="AC437" s="6"/>
      <c r="AD437" s="6"/>
      <c r="AE437" s="6"/>
      <c r="AF437" s="6"/>
      <c r="AG437" s="6"/>
      <c r="AH437" s="6"/>
      <c r="AI437" s="6"/>
      <c r="AJ437" s="6"/>
      <c r="AK437" s="6"/>
      <c r="AL437" s="6"/>
      <c r="AM437" s="6"/>
      <c r="AN437" s="6"/>
      <c r="AO437" s="6"/>
      <c r="AP437" s="6"/>
      <c r="AQ437" s="6"/>
      <c r="AR437" s="6"/>
      <c r="AS437" s="6"/>
      <c r="AT437" s="6"/>
      <c r="AU437" s="6"/>
      <c r="AV437" s="6"/>
    </row>
    <row r="438">
      <c r="A438" s="6"/>
      <c r="B438" s="199"/>
      <c r="C438" s="6"/>
      <c r="D438" s="6"/>
      <c r="E438" s="7"/>
      <c r="F438" s="7"/>
      <c r="G438" s="198"/>
      <c r="H438" s="198"/>
      <c r="I438" s="181"/>
      <c r="J438" s="7"/>
      <c r="K438" s="181"/>
      <c r="L438" s="7"/>
      <c r="M438" s="181"/>
      <c r="N438" s="7"/>
      <c r="O438" s="181"/>
      <c r="P438" s="7"/>
      <c r="Q438" s="181"/>
      <c r="R438" s="6"/>
      <c r="S438" s="6"/>
      <c r="T438" s="6"/>
      <c r="U438" s="6"/>
      <c r="V438" s="6"/>
      <c r="W438" s="6"/>
      <c r="X438" s="6"/>
      <c r="Y438" s="6"/>
      <c r="Z438" s="6"/>
      <c r="AA438" s="6"/>
      <c r="AB438" s="6"/>
      <c r="AC438" s="6"/>
      <c r="AD438" s="6"/>
      <c r="AE438" s="6"/>
      <c r="AF438" s="6"/>
      <c r="AG438" s="6"/>
      <c r="AH438" s="6"/>
      <c r="AI438" s="6"/>
      <c r="AJ438" s="6"/>
      <c r="AK438" s="6"/>
      <c r="AL438" s="6"/>
      <c r="AM438" s="6"/>
      <c r="AN438" s="6"/>
      <c r="AO438" s="6"/>
      <c r="AP438" s="6"/>
      <c r="AQ438" s="6"/>
      <c r="AR438" s="6"/>
      <c r="AS438" s="6"/>
      <c r="AT438" s="6"/>
      <c r="AU438" s="6"/>
      <c r="AV438" s="6"/>
    </row>
    <row r="439">
      <c r="A439" s="6"/>
      <c r="B439" s="199"/>
      <c r="C439" s="6"/>
      <c r="D439" s="6"/>
      <c r="E439" s="7"/>
      <c r="F439" s="7"/>
      <c r="G439" s="198"/>
      <c r="H439" s="198"/>
      <c r="I439" s="181"/>
      <c r="J439" s="7"/>
      <c r="K439" s="181"/>
      <c r="L439" s="7"/>
      <c r="M439" s="181"/>
      <c r="N439" s="7"/>
      <c r="O439" s="181"/>
      <c r="P439" s="7"/>
      <c r="Q439" s="181"/>
      <c r="R439" s="6"/>
      <c r="S439" s="6"/>
      <c r="T439" s="6"/>
      <c r="U439" s="6"/>
      <c r="V439" s="6"/>
      <c r="W439" s="6"/>
      <c r="X439" s="6"/>
      <c r="Y439" s="6"/>
      <c r="Z439" s="6"/>
      <c r="AA439" s="6"/>
      <c r="AB439" s="6"/>
      <c r="AC439" s="6"/>
      <c r="AD439" s="6"/>
      <c r="AE439" s="6"/>
      <c r="AF439" s="6"/>
      <c r="AG439" s="6"/>
      <c r="AH439" s="6"/>
      <c r="AI439" s="6"/>
      <c r="AJ439" s="6"/>
      <c r="AK439" s="6"/>
      <c r="AL439" s="6"/>
      <c r="AM439" s="6"/>
      <c r="AN439" s="6"/>
      <c r="AO439" s="6"/>
      <c r="AP439" s="6"/>
      <c r="AQ439" s="6"/>
      <c r="AR439" s="6"/>
      <c r="AS439" s="6"/>
      <c r="AT439" s="6"/>
      <c r="AU439" s="6"/>
      <c r="AV439" s="6"/>
    </row>
    <row r="440">
      <c r="A440" s="6"/>
      <c r="B440" s="199"/>
      <c r="C440" s="6"/>
      <c r="D440" s="6"/>
      <c r="E440" s="7"/>
      <c r="F440" s="7"/>
      <c r="G440" s="198"/>
      <c r="H440" s="198"/>
      <c r="I440" s="181"/>
      <c r="J440" s="7"/>
      <c r="K440" s="181"/>
      <c r="L440" s="7"/>
      <c r="M440" s="181"/>
      <c r="N440" s="7"/>
      <c r="O440" s="181"/>
      <c r="P440" s="7"/>
      <c r="Q440" s="181"/>
      <c r="R440" s="6"/>
      <c r="S440" s="6"/>
      <c r="T440" s="6"/>
      <c r="U440" s="6"/>
      <c r="V440" s="6"/>
      <c r="W440" s="6"/>
      <c r="X440" s="6"/>
      <c r="Y440" s="6"/>
      <c r="Z440" s="6"/>
      <c r="AA440" s="6"/>
      <c r="AB440" s="6"/>
      <c r="AC440" s="6"/>
      <c r="AD440" s="6"/>
      <c r="AE440" s="6"/>
      <c r="AF440" s="6"/>
      <c r="AG440" s="6"/>
      <c r="AH440" s="6"/>
      <c r="AI440" s="6"/>
      <c r="AJ440" s="6"/>
      <c r="AK440" s="6"/>
      <c r="AL440" s="6"/>
      <c r="AM440" s="6"/>
      <c r="AN440" s="6"/>
      <c r="AO440" s="6"/>
      <c r="AP440" s="6"/>
      <c r="AQ440" s="6"/>
      <c r="AR440" s="6"/>
      <c r="AS440" s="6"/>
      <c r="AT440" s="6"/>
      <c r="AU440" s="6"/>
      <c r="AV440" s="6"/>
    </row>
    <row r="441">
      <c r="A441" s="6"/>
      <c r="B441" s="199"/>
      <c r="C441" s="6"/>
      <c r="D441" s="6"/>
      <c r="E441" s="7"/>
      <c r="F441" s="7"/>
      <c r="G441" s="198"/>
      <c r="H441" s="198"/>
      <c r="I441" s="181"/>
      <c r="J441" s="7"/>
      <c r="K441" s="181"/>
      <c r="L441" s="7"/>
      <c r="M441" s="181"/>
      <c r="N441" s="7"/>
      <c r="O441" s="181"/>
      <c r="P441" s="7"/>
      <c r="Q441" s="181"/>
      <c r="R441" s="6"/>
      <c r="S441" s="6"/>
      <c r="T441" s="6"/>
      <c r="U441" s="6"/>
      <c r="V441" s="6"/>
      <c r="W441" s="6"/>
      <c r="X441" s="6"/>
      <c r="Y441" s="6"/>
      <c r="Z441" s="6"/>
      <c r="AA441" s="6"/>
      <c r="AB441" s="6"/>
      <c r="AC441" s="6"/>
      <c r="AD441" s="6"/>
      <c r="AE441" s="6"/>
      <c r="AF441" s="6"/>
      <c r="AG441" s="6"/>
      <c r="AH441" s="6"/>
      <c r="AI441" s="6"/>
      <c r="AJ441" s="6"/>
      <c r="AK441" s="6"/>
      <c r="AL441" s="6"/>
      <c r="AM441" s="6"/>
      <c r="AN441" s="6"/>
      <c r="AO441" s="6"/>
      <c r="AP441" s="6"/>
      <c r="AQ441" s="6"/>
      <c r="AR441" s="6"/>
      <c r="AS441" s="6"/>
      <c r="AT441" s="6"/>
      <c r="AU441" s="6"/>
      <c r="AV441" s="6"/>
    </row>
    <row r="442">
      <c r="A442" s="6"/>
      <c r="B442" s="199"/>
      <c r="C442" s="6"/>
      <c r="D442" s="6"/>
      <c r="E442" s="7"/>
      <c r="F442" s="7"/>
      <c r="G442" s="198"/>
      <c r="H442" s="198"/>
      <c r="I442" s="181"/>
      <c r="J442" s="7"/>
      <c r="K442" s="181"/>
      <c r="L442" s="7"/>
      <c r="M442" s="181"/>
      <c r="N442" s="7"/>
      <c r="O442" s="181"/>
      <c r="P442" s="7"/>
      <c r="Q442" s="181"/>
      <c r="R442" s="6"/>
      <c r="S442" s="6"/>
      <c r="T442" s="6"/>
      <c r="U442" s="6"/>
      <c r="V442" s="6"/>
      <c r="W442" s="6"/>
      <c r="X442" s="6"/>
      <c r="Y442" s="6"/>
      <c r="Z442" s="6"/>
      <c r="AA442" s="6"/>
      <c r="AB442" s="6"/>
      <c r="AC442" s="6"/>
      <c r="AD442" s="6"/>
      <c r="AE442" s="6"/>
      <c r="AF442" s="6"/>
      <c r="AG442" s="6"/>
      <c r="AH442" s="6"/>
      <c r="AI442" s="6"/>
      <c r="AJ442" s="6"/>
      <c r="AK442" s="6"/>
      <c r="AL442" s="6"/>
      <c r="AM442" s="6"/>
      <c r="AN442" s="6"/>
      <c r="AO442" s="6"/>
      <c r="AP442" s="6"/>
      <c r="AQ442" s="6"/>
      <c r="AR442" s="6"/>
      <c r="AS442" s="6"/>
      <c r="AT442" s="6"/>
      <c r="AU442" s="6"/>
      <c r="AV442" s="6"/>
    </row>
    <row r="443">
      <c r="A443" s="6"/>
      <c r="B443" s="199"/>
      <c r="C443" s="6"/>
      <c r="D443" s="6"/>
      <c r="E443" s="7"/>
      <c r="F443" s="7"/>
      <c r="G443" s="198"/>
      <c r="H443" s="198"/>
      <c r="I443" s="181"/>
      <c r="J443" s="7"/>
      <c r="K443" s="181"/>
      <c r="L443" s="7"/>
      <c r="M443" s="181"/>
      <c r="N443" s="7"/>
      <c r="O443" s="181"/>
      <c r="P443" s="7"/>
      <c r="Q443" s="181"/>
      <c r="R443" s="6"/>
      <c r="S443" s="6"/>
      <c r="T443" s="6"/>
      <c r="U443" s="6"/>
      <c r="V443" s="6"/>
      <c r="W443" s="6"/>
      <c r="X443" s="6"/>
      <c r="Y443" s="6"/>
      <c r="Z443" s="6"/>
      <c r="AA443" s="6"/>
      <c r="AB443" s="6"/>
      <c r="AC443" s="6"/>
      <c r="AD443" s="6"/>
      <c r="AE443" s="6"/>
      <c r="AF443" s="6"/>
      <c r="AG443" s="6"/>
      <c r="AH443" s="6"/>
      <c r="AI443" s="6"/>
      <c r="AJ443" s="6"/>
      <c r="AK443" s="6"/>
      <c r="AL443" s="6"/>
      <c r="AM443" s="6"/>
      <c r="AN443" s="6"/>
      <c r="AO443" s="6"/>
      <c r="AP443" s="6"/>
      <c r="AQ443" s="6"/>
      <c r="AR443" s="6"/>
      <c r="AS443" s="6"/>
      <c r="AT443" s="6"/>
      <c r="AU443" s="6"/>
      <c r="AV443" s="6"/>
    </row>
    <row r="444">
      <c r="A444" s="6"/>
      <c r="B444" s="199"/>
      <c r="C444" s="6"/>
      <c r="D444" s="6"/>
      <c r="E444" s="7"/>
      <c r="F444" s="7"/>
      <c r="G444" s="198"/>
      <c r="H444" s="198"/>
      <c r="I444" s="181"/>
      <c r="J444" s="7"/>
      <c r="K444" s="181"/>
      <c r="L444" s="7"/>
      <c r="M444" s="181"/>
      <c r="N444" s="7"/>
      <c r="O444" s="181"/>
      <c r="P444" s="7"/>
      <c r="Q444" s="181"/>
      <c r="R444" s="6"/>
      <c r="S444" s="6"/>
      <c r="T444" s="6"/>
      <c r="U444" s="6"/>
      <c r="V444" s="6"/>
      <c r="W444" s="6"/>
      <c r="X444" s="6"/>
      <c r="Y444" s="6"/>
      <c r="Z444" s="6"/>
      <c r="AA444" s="6"/>
      <c r="AB444" s="6"/>
      <c r="AC444" s="6"/>
      <c r="AD444" s="6"/>
      <c r="AE444" s="6"/>
      <c r="AF444" s="6"/>
      <c r="AG444" s="6"/>
      <c r="AH444" s="6"/>
      <c r="AI444" s="6"/>
      <c r="AJ444" s="6"/>
      <c r="AK444" s="6"/>
      <c r="AL444" s="6"/>
      <c r="AM444" s="6"/>
      <c r="AN444" s="6"/>
      <c r="AO444" s="6"/>
      <c r="AP444" s="6"/>
      <c r="AQ444" s="6"/>
      <c r="AR444" s="6"/>
      <c r="AS444" s="6"/>
      <c r="AT444" s="6"/>
      <c r="AU444" s="6"/>
      <c r="AV444" s="6"/>
    </row>
    <row r="445">
      <c r="A445" s="6"/>
      <c r="B445" s="199"/>
      <c r="C445" s="6"/>
      <c r="D445" s="6"/>
      <c r="E445" s="7"/>
      <c r="F445" s="7"/>
      <c r="G445" s="198"/>
      <c r="H445" s="198"/>
      <c r="I445" s="181"/>
      <c r="J445" s="7"/>
      <c r="K445" s="181"/>
      <c r="L445" s="7"/>
      <c r="M445" s="181"/>
      <c r="N445" s="7"/>
      <c r="O445" s="181"/>
      <c r="P445" s="7"/>
      <c r="Q445" s="181"/>
      <c r="R445" s="6"/>
      <c r="S445" s="6"/>
      <c r="T445" s="6"/>
      <c r="U445" s="6"/>
      <c r="V445" s="6"/>
      <c r="W445" s="6"/>
      <c r="X445" s="6"/>
      <c r="Y445" s="6"/>
      <c r="Z445" s="6"/>
      <c r="AA445" s="6"/>
      <c r="AB445" s="6"/>
      <c r="AC445" s="6"/>
      <c r="AD445" s="6"/>
      <c r="AE445" s="6"/>
      <c r="AF445" s="6"/>
      <c r="AG445" s="6"/>
      <c r="AH445" s="6"/>
      <c r="AI445" s="6"/>
      <c r="AJ445" s="6"/>
      <c r="AK445" s="6"/>
      <c r="AL445" s="6"/>
      <c r="AM445" s="6"/>
      <c r="AN445" s="6"/>
      <c r="AO445" s="6"/>
      <c r="AP445" s="6"/>
      <c r="AQ445" s="6"/>
      <c r="AR445" s="6"/>
      <c r="AS445" s="6"/>
      <c r="AT445" s="6"/>
      <c r="AU445" s="6"/>
      <c r="AV445" s="6"/>
    </row>
    <row r="446">
      <c r="A446" s="6"/>
      <c r="B446" s="199"/>
      <c r="C446" s="6"/>
      <c r="D446" s="6"/>
      <c r="E446" s="7"/>
      <c r="F446" s="7"/>
      <c r="G446" s="198"/>
      <c r="H446" s="198"/>
      <c r="I446" s="181"/>
      <c r="J446" s="7"/>
      <c r="K446" s="181"/>
      <c r="L446" s="7"/>
      <c r="M446" s="181"/>
      <c r="N446" s="7"/>
      <c r="O446" s="181"/>
      <c r="P446" s="7"/>
      <c r="Q446" s="181"/>
      <c r="R446" s="6"/>
      <c r="S446" s="6"/>
      <c r="T446" s="6"/>
      <c r="U446" s="6"/>
      <c r="V446" s="6"/>
      <c r="W446" s="6"/>
      <c r="X446" s="6"/>
      <c r="Y446" s="6"/>
      <c r="Z446" s="6"/>
      <c r="AA446" s="6"/>
      <c r="AB446" s="6"/>
      <c r="AC446" s="6"/>
      <c r="AD446" s="6"/>
      <c r="AE446" s="6"/>
      <c r="AF446" s="6"/>
      <c r="AG446" s="6"/>
      <c r="AH446" s="6"/>
      <c r="AI446" s="6"/>
      <c r="AJ446" s="6"/>
      <c r="AK446" s="6"/>
      <c r="AL446" s="6"/>
      <c r="AM446" s="6"/>
      <c r="AN446" s="6"/>
      <c r="AO446" s="6"/>
      <c r="AP446" s="6"/>
      <c r="AQ446" s="6"/>
      <c r="AR446" s="6"/>
      <c r="AS446" s="6"/>
      <c r="AT446" s="6"/>
      <c r="AU446" s="6"/>
      <c r="AV446" s="6"/>
    </row>
    <row r="447">
      <c r="A447" s="6"/>
      <c r="B447" s="199"/>
      <c r="C447" s="6"/>
      <c r="D447" s="6"/>
      <c r="E447" s="7"/>
      <c r="F447" s="7"/>
      <c r="G447" s="198"/>
      <c r="H447" s="198"/>
      <c r="I447" s="181"/>
      <c r="J447" s="7"/>
      <c r="K447" s="181"/>
      <c r="L447" s="7"/>
      <c r="M447" s="181"/>
      <c r="N447" s="7"/>
      <c r="O447" s="181"/>
      <c r="P447" s="7"/>
      <c r="Q447" s="181"/>
      <c r="R447" s="6"/>
      <c r="S447" s="6"/>
      <c r="T447" s="6"/>
      <c r="U447" s="6"/>
      <c r="V447" s="6"/>
      <c r="W447" s="6"/>
      <c r="X447" s="6"/>
      <c r="Y447" s="6"/>
      <c r="Z447" s="6"/>
      <c r="AA447" s="6"/>
      <c r="AB447" s="6"/>
      <c r="AC447" s="6"/>
      <c r="AD447" s="6"/>
      <c r="AE447" s="6"/>
      <c r="AF447" s="6"/>
      <c r="AG447" s="6"/>
      <c r="AH447" s="6"/>
      <c r="AI447" s="6"/>
      <c r="AJ447" s="6"/>
      <c r="AK447" s="6"/>
      <c r="AL447" s="6"/>
      <c r="AM447" s="6"/>
      <c r="AN447" s="6"/>
      <c r="AO447" s="6"/>
      <c r="AP447" s="6"/>
      <c r="AQ447" s="6"/>
      <c r="AR447" s="6"/>
      <c r="AS447" s="6"/>
      <c r="AT447" s="6"/>
      <c r="AU447" s="6"/>
      <c r="AV447" s="6"/>
    </row>
    <row r="448">
      <c r="A448" s="6"/>
      <c r="B448" s="199"/>
      <c r="C448" s="6"/>
      <c r="D448" s="6"/>
      <c r="E448" s="7"/>
      <c r="F448" s="7"/>
      <c r="G448" s="198"/>
      <c r="H448" s="198"/>
      <c r="I448" s="181"/>
      <c r="J448" s="7"/>
      <c r="K448" s="181"/>
      <c r="L448" s="7"/>
      <c r="M448" s="181"/>
      <c r="N448" s="7"/>
      <c r="O448" s="181"/>
      <c r="P448" s="7"/>
      <c r="Q448" s="181"/>
      <c r="R448" s="6"/>
      <c r="S448" s="6"/>
      <c r="T448" s="6"/>
      <c r="U448" s="6"/>
      <c r="V448" s="6"/>
      <c r="W448" s="6"/>
      <c r="X448" s="6"/>
      <c r="Y448" s="6"/>
      <c r="Z448" s="6"/>
      <c r="AA448" s="6"/>
      <c r="AB448" s="6"/>
      <c r="AC448" s="6"/>
      <c r="AD448" s="6"/>
      <c r="AE448" s="6"/>
      <c r="AF448" s="6"/>
      <c r="AG448" s="6"/>
      <c r="AH448" s="6"/>
      <c r="AI448" s="6"/>
      <c r="AJ448" s="6"/>
      <c r="AK448" s="6"/>
      <c r="AL448" s="6"/>
      <c r="AM448" s="6"/>
      <c r="AN448" s="6"/>
      <c r="AO448" s="6"/>
      <c r="AP448" s="6"/>
      <c r="AQ448" s="6"/>
      <c r="AR448" s="6"/>
      <c r="AS448" s="6"/>
      <c r="AT448" s="6"/>
      <c r="AU448" s="6"/>
      <c r="AV448" s="6"/>
    </row>
    <row r="449">
      <c r="A449" s="6"/>
      <c r="B449" s="199"/>
      <c r="C449" s="6"/>
      <c r="D449" s="6"/>
      <c r="E449" s="7"/>
      <c r="F449" s="7"/>
      <c r="G449" s="198"/>
      <c r="H449" s="198"/>
      <c r="I449" s="181"/>
      <c r="J449" s="7"/>
      <c r="K449" s="181"/>
      <c r="L449" s="7"/>
      <c r="M449" s="181"/>
      <c r="N449" s="7"/>
      <c r="O449" s="181"/>
      <c r="P449" s="7"/>
      <c r="Q449" s="181"/>
      <c r="R449" s="6"/>
      <c r="S449" s="6"/>
      <c r="T449" s="6"/>
      <c r="U449" s="6"/>
      <c r="V449" s="6"/>
      <c r="W449" s="6"/>
      <c r="X449" s="6"/>
      <c r="Y449" s="6"/>
      <c r="Z449" s="6"/>
      <c r="AA449" s="6"/>
      <c r="AB449" s="6"/>
      <c r="AC449" s="6"/>
      <c r="AD449" s="6"/>
      <c r="AE449" s="6"/>
      <c r="AF449" s="6"/>
      <c r="AG449" s="6"/>
      <c r="AH449" s="6"/>
      <c r="AI449" s="6"/>
      <c r="AJ449" s="6"/>
      <c r="AK449" s="6"/>
      <c r="AL449" s="6"/>
      <c r="AM449" s="6"/>
      <c r="AN449" s="6"/>
      <c r="AO449" s="6"/>
      <c r="AP449" s="6"/>
      <c r="AQ449" s="6"/>
      <c r="AR449" s="6"/>
      <c r="AS449" s="6"/>
      <c r="AT449" s="6"/>
      <c r="AU449" s="6"/>
      <c r="AV449" s="6"/>
    </row>
    <row r="450">
      <c r="A450" s="6"/>
      <c r="B450" s="199"/>
      <c r="C450" s="6"/>
      <c r="D450" s="6"/>
      <c r="E450" s="7"/>
      <c r="F450" s="7"/>
      <c r="G450" s="198"/>
      <c r="H450" s="198"/>
      <c r="I450" s="181"/>
      <c r="J450" s="7"/>
      <c r="K450" s="181"/>
      <c r="L450" s="7"/>
      <c r="M450" s="181"/>
      <c r="N450" s="7"/>
      <c r="O450" s="181"/>
      <c r="P450" s="7"/>
      <c r="Q450" s="181"/>
      <c r="R450" s="6"/>
      <c r="S450" s="6"/>
      <c r="T450" s="6"/>
      <c r="U450" s="6"/>
      <c r="V450" s="6"/>
      <c r="W450" s="6"/>
      <c r="X450" s="6"/>
      <c r="Y450" s="6"/>
      <c r="Z450" s="6"/>
      <c r="AA450" s="6"/>
      <c r="AB450" s="6"/>
      <c r="AC450" s="6"/>
      <c r="AD450" s="6"/>
      <c r="AE450" s="6"/>
      <c r="AF450" s="6"/>
      <c r="AG450" s="6"/>
      <c r="AH450" s="6"/>
      <c r="AI450" s="6"/>
      <c r="AJ450" s="6"/>
      <c r="AK450" s="6"/>
      <c r="AL450" s="6"/>
      <c r="AM450" s="6"/>
      <c r="AN450" s="6"/>
      <c r="AO450" s="6"/>
      <c r="AP450" s="6"/>
      <c r="AQ450" s="6"/>
      <c r="AR450" s="6"/>
      <c r="AS450" s="6"/>
      <c r="AT450" s="6"/>
      <c r="AU450" s="6"/>
      <c r="AV450" s="6"/>
    </row>
    <row r="451">
      <c r="A451" s="6"/>
      <c r="B451" s="199"/>
      <c r="C451" s="6"/>
      <c r="D451" s="6"/>
      <c r="E451" s="7"/>
      <c r="F451" s="7"/>
      <c r="G451" s="198"/>
      <c r="H451" s="198"/>
      <c r="I451" s="181"/>
      <c r="J451" s="7"/>
      <c r="K451" s="181"/>
      <c r="L451" s="7"/>
      <c r="M451" s="181"/>
      <c r="N451" s="7"/>
      <c r="O451" s="181"/>
      <c r="P451" s="7"/>
      <c r="Q451" s="181"/>
      <c r="R451" s="6"/>
      <c r="S451" s="6"/>
      <c r="T451" s="6"/>
      <c r="U451" s="6"/>
      <c r="V451" s="6"/>
      <c r="W451" s="6"/>
      <c r="X451" s="6"/>
      <c r="Y451" s="6"/>
      <c r="Z451" s="6"/>
      <c r="AA451" s="6"/>
      <c r="AB451" s="6"/>
      <c r="AC451" s="6"/>
      <c r="AD451" s="6"/>
      <c r="AE451" s="6"/>
      <c r="AF451" s="6"/>
      <c r="AG451" s="6"/>
      <c r="AH451" s="6"/>
      <c r="AI451" s="6"/>
      <c r="AJ451" s="6"/>
      <c r="AK451" s="6"/>
      <c r="AL451" s="6"/>
      <c r="AM451" s="6"/>
      <c r="AN451" s="6"/>
      <c r="AO451" s="6"/>
      <c r="AP451" s="6"/>
      <c r="AQ451" s="6"/>
      <c r="AR451" s="6"/>
      <c r="AS451" s="6"/>
      <c r="AT451" s="6"/>
      <c r="AU451" s="6"/>
      <c r="AV451" s="6"/>
    </row>
    <row r="452">
      <c r="A452" s="6"/>
      <c r="B452" s="199"/>
      <c r="C452" s="6"/>
      <c r="D452" s="6"/>
      <c r="E452" s="7"/>
      <c r="F452" s="7"/>
      <c r="G452" s="198"/>
      <c r="H452" s="198"/>
      <c r="I452" s="181"/>
      <c r="J452" s="7"/>
      <c r="K452" s="181"/>
      <c r="L452" s="7"/>
      <c r="M452" s="181"/>
      <c r="N452" s="7"/>
      <c r="O452" s="181"/>
      <c r="P452" s="7"/>
      <c r="Q452" s="181"/>
      <c r="R452" s="6"/>
      <c r="S452" s="6"/>
      <c r="T452" s="6"/>
      <c r="U452" s="6"/>
      <c r="V452" s="6"/>
      <c r="W452" s="6"/>
      <c r="X452" s="6"/>
      <c r="Y452" s="6"/>
      <c r="Z452" s="6"/>
      <c r="AA452" s="6"/>
      <c r="AB452" s="6"/>
      <c r="AC452" s="6"/>
      <c r="AD452" s="6"/>
      <c r="AE452" s="6"/>
      <c r="AF452" s="6"/>
      <c r="AG452" s="6"/>
      <c r="AH452" s="6"/>
      <c r="AI452" s="6"/>
      <c r="AJ452" s="6"/>
      <c r="AK452" s="6"/>
      <c r="AL452" s="6"/>
      <c r="AM452" s="6"/>
      <c r="AN452" s="6"/>
      <c r="AO452" s="6"/>
      <c r="AP452" s="6"/>
      <c r="AQ452" s="6"/>
      <c r="AR452" s="6"/>
      <c r="AS452" s="6"/>
      <c r="AT452" s="6"/>
      <c r="AU452" s="6"/>
      <c r="AV452" s="6"/>
    </row>
    <row r="453">
      <c r="A453" s="6"/>
      <c r="B453" s="199"/>
      <c r="C453" s="6"/>
      <c r="D453" s="6"/>
      <c r="E453" s="7"/>
      <c r="F453" s="7"/>
      <c r="G453" s="198"/>
      <c r="H453" s="198"/>
      <c r="I453" s="181"/>
      <c r="J453" s="7"/>
      <c r="K453" s="181"/>
      <c r="L453" s="7"/>
      <c r="M453" s="181"/>
      <c r="N453" s="7"/>
      <c r="O453" s="181"/>
      <c r="P453" s="7"/>
      <c r="Q453" s="181"/>
      <c r="R453" s="6"/>
      <c r="S453" s="6"/>
      <c r="T453" s="6"/>
      <c r="U453" s="6"/>
      <c r="V453" s="6"/>
      <c r="W453" s="6"/>
      <c r="X453" s="6"/>
      <c r="Y453" s="6"/>
      <c r="Z453" s="6"/>
      <c r="AA453" s="6"/>
      <c r="AB453" s="6"/>
      <c r="AC453" s="6"/>
      <c r="AD453" s="6"/>
      <c r="AE453" s="6"/>
      <c r="AF453" s="6"/>
      <c r="AG453" s="6"/>
      <c r="AH453" s="6"/>
      <c r="AI453" s="6"/>
      <c r="AJ453" s="6"/>
      <c r="AK453" s="6"/>
      <c r="AL453" s="6"/>
      <c r="AM453" s="6"/>
      <c r="AN453" s="6"/>
      <c r="AO453" s="6"/>
      <c r="AP453" s="6"/>
      <c r="AQ453" s="6"/>
      <c r="AR453" s="6"/>
      <c r="AS453" s="6"/>
      <c r="AT453" s="6"/>
      <c r="AU453" s="6"/>
      <c r="AV453" s="6"/>
    </row>
    <row r="454">
      <c r="A454" s="6"/>
      <c r="B454" s="199"/>
      <c r="C454" s="6"/>
      <c r="D454" s="6"/>
      <c r="E454" s="7"/>
      <c r="F454" s="7"/>
      <c r="G454" s="198"/>
      <c r="H454" s="198"/>
      <c r="I454" s="181"/>
      <c r="J454" s="7"/>
      <c r="K454" s="181"/>
      <c r="L454" s="7"/>
      <c r="M454" s="181"/>
      <c r="N454" s="7"/>
      <c r="O454" s="181"/>
      <c r="P454" s="7"/>
      <c r="Q454" s="181"/>
      <c r="R454" s="6"/>
      <c r="S454" s="6"/>
      <c r="T454" s="6"/>
      <c r="U454" s="6"/>
      <c r="V454" s="6"/>
      <c r="W454" s="6"/>
      <c r="X454" s="6"/>
      <c r="Y454" s="6"/>
      <c r="Z454" s="6"/>
      <c r="AA454" s="6"/>
      <c r="AB454" s="6"/>
      <c r="AC454" s="6"/>
      <c r="AD454" s="6"/>
      <c r="AE454" s="6"/>
      <c r="AF454" s="6"/>
      <c r="AG454" s="6"/>
      <c r="AH454" s="6"/>
      <c r="AI454" s="6"/>
      <c r="AJ454" s="6"/>
      <c r="AK454" s="6"/>
      <c r="AL454" s="6"/>
      <c r="AM454" s="6"/>
      <c r="AN454" s="6"/>
      <c r="AO454" s="6"/>
      <c r="AP454" s="6"/>
      <c r="AQ454" s="6"/>
      <c r="AR454" s="6"/>
      <c r="AS454" s="6"/>
      <c r="AT454" s="6"/>
      <c r="AU454" s="6"/>
      <c r="AV454" s="6"/>
    </row>
    <row r="455">
      <c r="A455" s="6"/>
      <c r="B455" s="199"/>
      <c r="C455" s="6"/>
      <c r="D455" s="6"/>
      <c r="E455" s="7"/>
      <c r="F455" s="7"/>
      <c r="G455" s="198"/>
      <c r="H455" s="198"/>
      <c r="I455" s="181"/>
      <c r="J455" s="7"/>
      <c r="K455" s="181"/>
      <c r="L455" s="7"/>
      <c r="M455" s="181"/>
      <c r="N455" s="7"/>
      <c r="O455" s="181"/>
      <c r="P455" s="7"/>
      <c r="Q455" s="181"/>
      <c r="R455" s="6"/>
      <c r="S455" s="6"/>
      <c r="T455" s="6"/>
      <c r="U455" s="6"/>
      <c r="V455" s="6"/>
      <c r="W455" s="6"/>
      <c r="X455" s="6"/>
      <c r="Y455" s="6"/>
      <c r="Z455" s="6"/>
      <c r="AA455" s="6"/>
      <c r="AB455" s="6"/>
      <c r="AC455" s="6"/>
      <c r="AD455" s="6"/>
      <c r="AE455" s="6"/>
      <c r="AF455" s="6"/>
      <c r="AG455" s="6"/>
      <c r="AH455" s="6"/>
      <c r="AI455" s="6"/>
      <c r="AJ455" s="6"/>
      <c r="AK455" s="6"/>
      <c r="AL455" s="6"/>
      <c r="AM455" s="6"/>
      <c r="AN455" s="6"/>
      <c r="AO455" s="6"/>
      <c r="AP455" s="6"/>
      <c r="AQ455" s="6"/>
      <c r="AR455" s="6"/>
      <c r="AS455" s="6"/>
      <c r="AT455" s="6"/>
      <c r="AU455" s="6"/>
      <c r="AV455" s="6"/>
    </row>
    <row r="456">
      <c r="A456" s="6"/>
      <c r="B456" s="199"/>
      <c r="C456" s="6"/>
      <c r="D456" s="6"/>
      <c r="E456" s="7"/>
      <c r="F456" s="7"/>
      <c r="G456" s="198"/>
      <c r="H456" s="198"/>
      <c r="I456" s="181"/>
      <c r="J456" s="7"/>
      <c r="K456" s="181"/>
      <c r="L456" s="7"/>
      <c r="M456" s="181"/>
      <c r="N456" s="7"/>
      <c r="O456" s="181"/>
      <c r="P456" s="7"/>
      <c r="Q456" s="181"/>
      <c r="R456" s="6"/>
      <c r="S456" s="6"/>
      <c r="T456" s="6"/>
      <c r="U456" s="6"/>
      <c r="V456" s="6"/>
      <c r="W456" s="6"/>
      <c r="X456" s="6"/>
      <c r="Y456" s="6"/>
      <c r="Z456" s="6"/>
      <c r="AA456" s="6"/>
      <c r="AB456" s="6"/>
      <c r="AC456" s="6"/>
      <c r="AD456" s="6"/>
      <c r="AE456" s="6"/>
      <c r="AF456" s="6"/>
      <c r="AG456" s="6"/>
      <c r="AH456" s="6"/>
      <c r="AI456" s="6"/>
      <c r="AJ456" s="6"/>
      <c r="AK456" s="6"/>
      <c r="AL456" s="6"/>
      <c r="AM456" s="6"/>
      <c r="AN456" s="6"/>
      <c r="AO456" s="6"/>
      <c r="AP456" s="6"/>
      <c r="AQ456" s="6"/>
      <c r="AR456" s="6"/>
      <c r="AS456" s="6"/>
      <c r="AT456" s="6"/>
      <c r="AU456" s="6"/>
      <c r="AV456" s="6"/>
    </row>
    <row r="457">
      <c r="A457" s="6"/>
      <c r="B457" s="199"/>
      <c r="C457" s="6"/>
      <c r="D457" s="6"/>
      <c r="E457" s="7"/>
      <c r="F457" s="7"/>
      <c r="G457" s="198"/>
      <c r="H457" s="198"/>
      <c r="I457" s="181"/>
      <c r="J457" s="7"/>
      <c r="K457" s="181"/>
      <c r="L457" s="7"/>
      <c r="M457" s="181"/>
      <c r="N457" s="7"/>
      <c r="O457" s="181"/>
      <c r="P457" s="7"/>
      <c r="Q457" s="181"/>
      <c r="R457" s="6"/>
      <c r="S457" s="6"/>
      <c r="T457" s="6"/>
      <c r="U457" s="6"/>
      <c r="V457" s="6"/>
      <c r="W457" s="6"/>
      <c r="X457" s="6"/>
      <c r="Y457" s="6"/>
      <c r="Z457" s="6"/>
      <c r="AA457" s="6"/>
      <c r="AB457" s="6"/>
      <c r="AC457" s="6"/>
      <c r="AD457" s="6"/>
      <c r="AE457" s="6"/>
      <c r="AF457" s="6"/>
      <c r="AG457" s="6"/>
      <c r="AH457" s="6"/>
      <c r="AI457" s="6"/>
      <c r="AJ457" s="6"/>
      <c r="AK457" s="6"/>
      <c r="AL457" s="6"/>
      <c r="AM457" s="6"/>
      <c r="AN457" s="6"/>
      <c r="AO457" s="6"/>
      <c r="AP457" s="6"/>
      <c r="AQ457" s="6"/>
      <c r="AR457" s="6"/>
      <c r="AS457" s="6"/>
      <c r="AT457" s="6"/>
      <c r="AU457" s="6"/>
      <c r="AV457" s="6"/>
    </row>
    <row r="458">
      <c r="A458" s="6"/>
      <c r="B458" s="199"/>
      <c r="C458" s="6"/>
      <c r="D458" s="6"/>
      <c r="E458" s="7"/>
      <c r="F458" s="7"/>
      <c r="G458" s="198"/>
      <c r="H458" s="198"/>
      <c r="I458" s="181"/>
      <c r="J458" s="7"/>
      <c r="K458" s="181"/>
      <c r="L458" s="7"/>
      <c r="M458" s="181"/>
      <c r="N458" s="7"/>
      <c r="O458" s="181"/>
      <c r="P458" s="7"/>
      <c r="Q458" s="181"/>
      <c r="R458" s="6"/>
      <c r="S458" s="6"/>
      <c r="T458" s="6"/>
      <c r="U458" s="6"/>
      <c r="V458" s="6"/>
      <c r="W458" s="6"/>
      <c r="X458" s="6"/>
      <c r="Y458" s="6"/>
      <c r="Z458" s="6"/>
      <c r="AA458" s="6"/>
      <c r="AB458" s="6"/>
      <c r="AC458" s="6"/>
      <c r="AD458" s="6"/>
      <c r="AE458" s="6"/>
      <c r="AF458" s="6"/>
      <c r="AG458" s="6"/>
      <c r="AH458" s="6"/>
      <c r="AI458" s="6"/>
      <c r="AJ458" s="6"/>
      <c r="AK458" s="6"/>
      <c r="AL458" s="6"/>
      <c r="AM458" s="6"/>
      <c r="AN458" s="6"/>
      <c r="AO458" s="6"/>
      <c r="AP458" s="6"/>
      <c r="AQ458" s="6"/>
      <c r="AR458" s="6"/>
      <c r="AS458" s="6"/>
      <c r="AT458" s="6"/>
      <c r="AU458" s="6"/>
      <c r="AV458" s="6"/>
    </row>
    <row r="459">
      <c r="A459" s="6"/>
      <c r="B459" s="199"/>
      <c r="C459" s="6"/>
      <c r="D459" s="6"/>
      <c r="E459" s="7"/>
      <c r="F459" s="7"/>
      <c r="G459" s="198"/>
      <c r="H459" s="198"/>
      <c r="I459" s="181"/>
      <c r="J459" s="7"/>
      <c r="K459" s="181"/>
      <c r="L459" s="7"/>
      <c r="M459" s="181"/>
      <c r="N459" s="7"/>
      <c r="O459" s="181"/>
      <c r="P459" s="7"/>
      <c r="Q459" s="181"/>
      <c r="R459" s="6"/>
      <c r="S459" s="6"/>
      <c r="T459" s="6"/>
      <c r="U459" s="6"/>
      <c r="V459" s="6"/>
      <c r="W459" s="6"/>
      <c r="X459" s="6"/>
      <c r="Y459" s="6"/>
      <c r="Z459" s="6"/>
      <c r="AA459" s="6"/>
      <c r="AB459" s="6"/>
      <c r="AC459" s="6"/>
      <c r="AD459" s="6"/>
      <c r="AE459" s="6"/>
      <c r="AF459" s="6"/>
      <c r="AG459" s="6"/>
      <c r="AH459" s="6"/>
      <c r="AI459" s="6"/>
      <c r="AJ459" s="6"/>
      <c r="AK459" s="6"/>
      <c r="AL459" s="6"/>
      <c r="AM459" s="6"/>
      <c r="AN459" s="6"/>
      <c r="AO459" s="6"/>
      <c r="AP459" s="6"/>
      <c r="AQ459" s="6"/>
      <c r="AR459" s="6"/>
      <c r="AS459" s="6"/>
      <c r="AT459" s="6"/>
      <c r="AU459" s="6"/>
      <c r="AV459" s="6"/>
    </row>
    <row r="460">
      <c r="A460" s="6"/>
      <c r="B460" s="199"/>
      <c r="C460" s="6"/>
      <c r="D460" s="6"/>
      <c r="E460" s="7"/>
      <c r="F460" s="7"/>
      <c r="G460" s="198"/>
      <c r="H460" s="198"/>
      <c r="I460" s="181"/>
      <c r="J460" s="7"/>
      <c r="K460" s="181"/>
      <c r="L460" s="7"/>
      <c r="M460" s="181"/>
      <c r="N460" s="7"/>
      <c r="O460" s="181"/>
      <c r="P460" s="7"/>
      <c r="Q460" s="181"/>
      <c r="R460" s="6"/>
      <c r="S460" s="6"/>
      <c r="T460" s="6"/>
      <c r="U460" s="6"/>
      <c r="V460" s="6"/>
      <c r="W460" s="6"/>
      <c r="X460" s="6"/>
      <c r="Y460" s="6"/>
      <c r="Z460" s="6"/>
      <c r="AA460" s="6"/>
      <c r="AB460" s="6"/>
      <c r="AC460" s="6"/>
      <c r="AD460" s="6"/>
      <c r="AE460" s="6"/>
      <c r="AF460" s="6"/>
      <c r="AG460" s="6"/>
      <c r="AH460" s="6"/>
      <c r="AI460" s="6"/>
      <c r="AJ460" s="6"/>
      <c r="AK460" s="6"/>
      <c r="AL460" s="6"/>
      <c r="AM460" s="6"/>
      <c r="AN460" s="6"/>
      <c r="AO460" s="6"/>
      <c r="AP460" s="6"/>
      <c r="AQ460" s="6"/>
      <c r="AR460" s="6"/>
      <c r="AS460" s="6"/>
      <c r="AT460" s="6"/>
      <c r="AU460" s="6"/>
      <c r="AV460" s="6"/>
    </row>
    <row r="461">
      <c r="A461" s="6"/>
      <c r="B461" s="199"/>
      <c r="C461" s="6"/>
      <c r="D461" s="6"/>
      <c r="E461" s="7"/>
      <c r="F461" s="7"/>
      <c r="G461" s="198"/>
      <c r="H461" s="198"/>
      <c r="I461" s="181"/>
      <c r="J461" s="7"/>
      <c r="K461" s="181"/>
      <c r="L461" s="7"/>
      <c r="M461" s="181"/>
      <c r="N461" s="7"/>
      <c r="O461" s="181"/>
      <c r="P461" s="7"/>
      <c r="Q461" s="181"/>
      <c r="R461" s="6"/>
      <c r="S461" s="6"/>
      <c r="T461" s="6"/>
      <c r="U461" s="6"/>
      <c r="V461" s="6"/>
      <c r="W461" s="6"/>
      <c r="X461" s="6"/>
      <c r="Y461" s="6"/>
      <c r="Z461" s="6"/>
      <c r="AA461" s="6"/>
      <c r="AB461" s="6"/>
      <c r="AC461" s="6"/>
      <c r="AD461" s="6"/>
      <c r="AE461" s="6"/>
      <c r="AF461" s="6"/>
      <c r="AG461" s="6"/>
      <c r="AH461" s="6"/>
      <c r="AI461" s="6"/>
      <c r="AJ461" s="6"/>
      <c r="AK461" s="6"/>
      <c r="AL461" s="6"/>
      <c r="AM461" s="6"/>
      <c r="AN461" s="6"/>
      <c r="AO461" s="6"/>
      <c r="AP461" s="6"/>
      <c r="AQ461" s="6"/>
      <c r="AR461" s="6"/>
      <c r="AS461" s="6"/>
      <c r="AT461" s="6"/>
      <c r="AU461" s="6"/>
      <c r="AV461" s="6"/>
    </row>
    <row r="462">
      <c r="A462" s="6"/>
      <c r="B462" s="199"/>
      <c r="C462" s="6"/>
      <c r="D462" s="6"/>
      <c r="E462" s="7"/>
      <c r="F462" s="7"/>
      <c r="G462" s="198"/>
      <c r="H462" s="198"/>
      <c r="I462" s="181"/>
      <c r="J462" s="7"/>
      <c r="K462" s="181"/>
      <c r="L462" s="7"/>
      <c r="M462" s="181"/>
      <c r="N462" s="7"/>
      <c r="O462" s="181"/>
      <c r="P462" s="7"/>
      <c r="Q462" s="181"/>
      <c r="R462" s="6"/>
      <c r="S462" s="6"/>
      <c r="T462" s="6"/>
      <c r="U462" s="6"/>
      <c r="V462" s="6"/>
      <c r="W462" s="6"/>
      <c r="X462" s="6"/>
      <c r="Y462" s="6"/>
      <c r="Z462" s="6"/>
      <c r="AA462" s="6"/>
      <c r="AB462" s="6"/>
      <c r="AC462" s="6"/>
      <c r="AD462" s="6"/>
      <c r="AE462" s="6"/>
      <c r="AF462" s="6"/>
      <c r="AG462" s="6"/>
      <c r="AH462" s="6"/>
      <c r="AI462" s="6"/>
      <c r="AJ462" s="6"/>
      <c r="AK462" s="6"/>
      <c r="AL462" s="6"/>
      <c r="AM462" s="6"/>
      <c r="AN462" s="6"/>
      <c r="AO462" s="6"/>
      <c r="AP462" s="6"/>
      <c r="AQ462" s="6"/>
      <c r="AR462" s="6"/>
      <c r="AS462" s="6"/>
      <c r="AT462" s="6"/>
      <c r="AU462" s="6"/>
      <c r="AV462" s="6"/>
    </row>
    <row r="463">
      <c r="A463" s="6"/>
      <c r="B463" s="199"/>
      <c r="C463" s="6"/>
      <c r="D463" s="6"/>
      <c r="E463" s="7"/>
      <c r="F463" s="7"/>
      <c r="G463" s="198"/>
      <c r="H463" s="198"/>
      <c r="I463" s="181"/>
      <c r="J463" s="7"/>
      <c r="K463" s="181"/>
      <c r="L463" s="7"/>
      <c r="M463" s="181"/>
      <c r="N463" s="7"/>
      <c r="O463" s="181"/>
      <c r="P463" s="7"/>
      <c r="Q463" s="181"/>
      <c r="R463" s="6"/>
      <c r="S463" s="6"/>
      <c r="T463" s="6"/>
      <c r="U463" s="6"/>
      <c r="V463" s="6"/>
      <c r="W463" s="6"/>
      <c r="X463" s="6"/>
      <c r="Y463" s="6"/>
      <c r="Z463" s="6"/>
      <c r="AA463" s="6"/>
      <c r="AB463" s="6"/>
      <c r="AC463" s="6"/>
      <c r="AD463" s="6"/>
      <c r="AE463" s="6"/>
      <c r="AF463" s="6"/>
      <c r="AG463" s="6"/>
      <c r="AH463" s="6"/>
      <c r="AI463" s="6"/>
      <c r="AJ463" s="6"/>
      <c r="AK463" s="6"/>
      <c r="AL463" s="6"/>
      <c r="AM463" s="6"/>
      <c r="AN463" s="6"/>
      <c r="AO463" s="6"/>
      <c r="AP463" s="6"/>
      <c r="AQ463" s="6"/>
      <c r="AR463" s="6"/>
      <c r="AS463" s="6"/>
      <c r="AT463" s="6"/>
      <c r="AU463" s="6"/>
      <c r="AV463" s="6"/>
    </row>
    <row r="464">
      <c r="A464" s="6"/>
      <c r="B464" s="199"/>
      <c r="C464" s="6"/>
      <c r="D464" s="6"/>
      <c r="E464" s="7"/>
      <c r="F464" s="7"/>
      <c r="G464" s="198"/>
      <c r="H464" s="198"/>
      <c r="I464" s="181"/>
      <c r="J464" s="7"/>
      <c r="K464" s="181"/>
      <c r="L464" s="7"/>
      <c r="M464" s="181"/>
      <c r="N464" s="7"/>
      <c r="O464" s="181"/>
      <c r="P464" s="7"/>
      <c r="Q464" s="181"/>
      <c r="R464" s="6"/>
      <c r="S464" s="6"/>
      <c r="T464" s="6"/>
      <c r="U464" s="6"/>
      <c r="V464" s="6"/>
      <c r="W464" s="6"/>
      <c r="X464" s="6"/>
      <c r="Y464" s="6"/>
      <c r="Z464" s="6"/>
      <c r="AA464" s="6"/>
      <c r="AB464" s="6"/>
      <c r="AC464" s="6"/>
      <c r="AD464" s="6"/>
      <c r="AE464" s="6"/>
      <c r="AF464" s="6"/>
      <c r="AG464" s="6"/>
      <c r="AH464" s="6"/>
      <c r="AI464" s="6"/>
      <c r="AJ464" s="6"/>
      <c r="AK464" s="6"/>
      <c r="AL464" s="6"/>
      <c r="AM464" s="6"/>
      <c r="AN464" s="6"/>
      <c r="AO464" s="6"/>
      <c r="AP464" s="6"/>
      <c r="AQ464" s="6"/>
      <c r="AR464" s="6"/>
      <c r="AS464" s="6"/>
      <c r="AT464" s="6"/>
      <c r="AU464" s="6"/>
      <c r="AV464" s="6"/>
    </row>
    <row r="465">
      <c r="A465" s="6"/>
      <c r="B465" s="199"/>
      <c r="C465" s="6"/>
      <c r="D465" s="6"/>
      <c r="E465" s="7"/>
      <c r="F465" s="7"/>
      <c r="G465" s="198"/>
      <c r="H465" s="198"/>
      <c r="I465" s="181"/>
      <c r="J465" s="7"/>
      <c r="K465" s="181"/>
      <c r="L465" s="7"/>
      <c r="M465" s="181"/>
      <c r="N465" s="7"/>
      <c r="O465" s="181"/>
      <c r="P465" s="7"/>
      <c r="Q465" s="181"/>
      <c r="R465" s="6"/>
      <c r="S465" s="6"/>
      <c r="T465" s="6"/>
      <c r="U465" s="6"/>
      <c r="V465" s="6"/>
      <c r="W465" s="6"/>
      <c r="X465" s="6"/>
      <c r="Y465" s="6"/>
      <c r="Z465" s="6"/>
      <c r="AA465" s="6"/>
      <c r="AB465" s="6"/>
      <c r="AC465" s="6"/>
      <c r="AD465" s="6"/>
      <c r="AE465" s="6"/>
      <c r="AF465" s="6"/>
      <c r="AG465" s="6"/>
      <c r="AH465" s="6"/>
      <c r="AI465" s="6"/>
      <c r="AJ465" s="6"/>
      <c r="AK465" s="6"/>
      <c r="AL465" s="6"/>
      <c r="AM465" s="6"/>
      <c r="AN465" s="6"/>
      <c r="AO465" s="6"/>
      <c r="AP465" s="6"/>
      <c r="AQ465" s="6"/>
      <c r="AR465" s="6"/>
      <c r="AS465" s="6"/>
      <c r="AT465" s="6"/>
      <c r="AU465" s="6"/>
      <c r="AV465" s="6"/>
    </row>
    <row r="466">
      <c r="A466" s="6"/>
      <c r="B466" s="199"/>
      <c r="C466" s="6"/>
      <c r="D466" s="6"/>
      <c r="E466" s="7"/>
      <c r="F466" s="7"/>
      <c r="G466" s="198"/>
      <c r="H466" s="198"/>
      <c r="I466" s="181"/>
      <c r="J466" s="7"/>
      <c r="K466" s="181"/>
      <c r="L466" s="7"/>
      <c r="M466" s="181"/>
      <c r="N466" s="7"/>
      <c r="O466" s="181"/>
      <c r="P466" s="7"/>
      <c r="Q466" s="181"/>
      <c r="R466" s="6"/>
      <c r="S466" s="6"/>
      <c r="T466" s="6"/>
      <c r="U466" s="6"/>
      <c r="V466" s="6"/>
      <c r="W466" s="6"/>
      <c r="X466" s="6"/>
      <c r="Y466" s="6"/>
      <c r="Z466" s="6"/>
      <c r="AA466" s="6"/>
      <c r="AB466" s="6"/>
      <c r="AC466" s="6"/>
      <c r="AD466" s="6"/>
      <c r="AE466" s="6"/>
      <c r="AF466" s="6"/>
      <c r="AG466" s="6"/>
      <c r="AH466" s="6"/>
      <c r="AI466" s="6"/>
      <c r="AJ466" s="6"/>
      <c r="AK466" s="6"/>
      <c r="AL466" s="6"/>
      <c r="AM466" s="6"/>
      <c r="AN466" s="6"/>
      <c r="AO466" s="6"/>
      <c r="AP466" s="6"/>
      <c r="AQ466" s="6"/>
      <c r="AR466" s="6"/>
      <c r="AS466" s="6"/>
      <c r="AT466" s="6"/>
      <c r="AU466" s="6"/>
      <c r="AV466" s="6"/>
    </row>
    <row r="467">
      <c r="A467" s="6"/>
      <c r="B467" s="199"/>
      <c r="C467" s="6"/>
      <c r="D467" s="6"/>
      <c r="E467" s="7"/>
      <c r="F467" s="7"/>
      <c r="G467" s="198"/>
      <c r="H467" s="198"/>
      <c r="I467" s="181"/>
      <c r="J467" s="7"/>
      <c r="K467" s="181"/>
      <c r="L467" s="7"/>
      <c r="M467" s="181"/>
      <c r="N467" s="7"/>
      <c r="O467" s="181"/>
      <c r="P467" s="7"/>
      <c r="Q467" s="181"/>
      <c r="R467" s="6"/>
      <c r="S467" s="6"/>
      <c r="T467" s="6"/>
      <c r="U467" s="6"/>
      <c r="V467" s="6"/>
      <c r="W467" s="6"/>
      <c r="X467" s="6"/>
      <c r="Y467" s="6"/>
      <c r="Z467" s="6"/>
      <c r="AA467" s="6"/>
      <c r="AB467" s="6"/>
      <c r="AC467" s="6"/>
      <c r="AD467" s="6"/>
      <c r="AE467" s="6"/>
      <c r="AF467" s="6"/>
      <c r="AG467" s="6"/>
      <c r="AH467" s="6"/>
      <c r="AI467" s="6"/>
      <c r="AJ467" s="6"/>
      <c r="AK467" s="6"/>
      <c r="AL467" s="6"/>
      <c r="AM467" s="6"/>
      <c r="AN467" s="6"/>
      <c r="AO467" s="6"/>
      <c r="AP467" s="6"/>
      <c r="AQ467" s="6"/>
      <c r="AR467" s="6"/>
      <c r="AS467" s="6"/>
      <c r="AT467" s="6"/>
      <c r="AU467" s="6"/>
      <c r="AV467" s="6"/>
    </row>
    <row r="468">
      <c r="A468" s="6"/>
      <c r="B468" s="199"/>
      <c r="C468" s="6"/>
      <c r="D468" s="6"/>
      <c r="E468" s="7"/>
      <c r="F468" s="7"/>
      <c r="G468" s="198"/>
      <c r="H468" s="198"/>
      <c r="I468" s="181"/>
      <c r="J468" s="7"/>
      <c r="K468" s="181"/>
      <c r="L468" s="7"/>
      <c r="M468" s="181"/>
      <c r="N468" s="7"/>
      <c r="O468" s="181"/>
      <c r="P468" s="7"/>
      <c r="Q468" s="181"/>
      <c r="R468" s="6"/>
      <c r="S468" s="6"/>
      <c r="T468" s="6"/>
      <c r="U468" s="6"/>
      <c r="V468" s="6"/>
      <c r="W468" s="6"/>
      <c r="X468" s="6"/>
      <c r="Y468" s="6"/>
      <c r="Z468" s="6"/>
      <c r="AA468" s="6"/>
      <c r="AB468" s="6"/>
      <c r="AC468" s="6"/>
      <c r="AD468" s="6"/>
      <c r="AE468" s="6"/>
      <c r="AF468" s="6"/>
      <c r="AG468" s="6"/>
      <c r="AH468" s="6"/>
      <c r="AI468" s="6"/>
      <c r="AJ468" s="6"/>
      <c r="AK468" s="6"/>
      <c r="AL468" s="6"/>
      <c r="AM468" s="6"/>
      <c r="AN468" s="6"/>
      <c r="AO468" s="6"/>
      <c r="AP468" s="6"/>
      <c r="AQ468" s="6"/>
      <c r="AR468" s="6"/>
      <c r="AS468" s="6"/>
      <c r="AT468" s="6"/>
      <c r="AU468" s="6"/>
      <c r="AV468" s="6"/>
    </row>
    <row r="469">
      <c r="A469" s="6"/>
      <c r="B469" s="199"/>
      <c r="C469" s="6"/>
      <c r="D469" s="6"/>
      <c r="E469" s="7"/>
      <c r="F469" s="7"/>
      <c r="G469" s="198"/>
      <c r="H469" s="198"/>
      <c r="I469" s="181"/>
      <c r="J469" s="7"/>
      <c r="K469" s="181"/>
      <c r="L469" s="7"/>
      <c r="M469" s="181"/>
      <c r="N469" s="7"/>
      <c r="O469" s="181"/>
      <c r="P469" s="7"/>
      <c r="Q469" s="181"/>
      <c r="R469" s="6"/>
      <c r="S469" s="6"/>
      <c r="T469" s="6"/>
      <c r="U469" s="6"/>
      <c r="V469" s="6"/>
      <c r="W469" s="6"/>
      <c r="X469" s="6"/>
      <c r="Y469" s="6"/>
      <c r="Z469" s="6"/>
      <c r="AA469" s="6"/>
      <c r="AB469" s="6"/>
      <c r="AC469" s="6"/>
      <c r="AD469" s="6"/>
      <c r="AE469" s="6"/>
      <c r="AF469" s="6"/>
      <c r="AG469" s="6"/>
      <c r="AH469" s="6"/>
      <c r="AI469" s="6"/>
      <c r="AJ469" s="6"/>
      <c r="AK469" s="6"/>
      <c r="AL469" s="6"/>
      <c r="AM469" s="6"/>
      <c r="AN469" s="6"/>
      <c r="AO469" s="6"/>
      <c r="AP469" s="6"/>
      <c r="AQ469" s="6"/>
      <c r="AR469" s="6"/>
      <c r="AS469" s="6"/>
      <c r="AT469" s="6"/>
      <c r="AU469" s="6"/>
      <c r="AV469" s="6"/>
    </row>
    <row r="470">
      <c r="A470" s="6"/>
      <c r="B470" s="199"/>
      <c r="C470" s="6"/>
      <c r="D470" s="6"/>
      <c r="E470" s="7"/>
      <c r="F470" s="7"/>
      <c r="G470" s="198"/>
      <c r="H470" s="198"/>
      <c r="I470" s="181"/>
      <c r="J470" s="7"/>
      <c r="K470" s="181"/>
      <c r="L470" s="7"/>
      <c r="M470" s="181"/>
      <c r="N470" s="7"/>
      <c r="O470" s="181"/>
      <c r="P470" s="7"/>
      <c r="Q470" s="181"/>
      <c r="R470" s="6"/>
      <c r="S470" s="6"/>
      <c r="T470" s="6"/>
      <c r="U470" s="6"/>
      <c r="V470" s="6"/>
      <c r="W470" s="6"/>
      <c r="X470" s="6"/>
      <c r="Y470" s="6"/>
      <c r="Z470" s="6"/>
      <c r="AA470" s="6"/>
      <c r="AB470" s="6"/>
      <c r="AC470" s="6"/>
      <c r="AD470" s="6"/>
      <c r="AE470" s="6"/>
      <c r="AF470" s="6"/>
      <c r="AG470" s="6"/>
      <c r="AH470" s="6"/>
      <c r="AI470" s="6"/>
      <c r="AJ470" s="6"/>
      <c r="AK470" s="6"/>
      <c r="AL470" s="6"/>
      <c r="AM470" s="6"/>
      <c r="AN470" s="6"/>
      <c r="AO470" s="6"/>
      <c r="AP470" s="6"/>
      <c r="AQ470" s="6"/>
      <c r="AR470" s="6"/>
      <c r="AS470" s="6"/>
      <c r="AT470" s="6"/>
      <c r="AU470" s="6"/>
      <c r="AV470" s="6"/>
    </row>
    <row r="471">
      <c r="A471" s="6"/>
      <c r="B471" s="199"/>
      <c r="C471" s="6"/>
      <c r="D471" s="6"/>
      <c r="E471" s="7"/>
      <c r="F471" s="7"/>
      <c r="G471" s="198"/>
      <c r="H471" s="198"/>
      <c r="I471" s="181"/>
      <c r="J471" s="7"/>
      <c r="K471" s="181"/>
      <c r="L471" s="7"/>
      <c r="M471" s="181"/>
      <c r="N471" s="7"/>
      <c r="O471" s="181"/>
      <c r="P471" s="7"/>
      <c r="Q471" s="181"/>
      <c r="R471" s="6"/>
      <c r="S471" s="6"/>
      <c r="T471" s="6"/>
      <c r="U471" s="6"/>
      <c r="V471" s="6"/>
      <c r="W471" s="6"/>
      <c r="X471" s="6"/>
      <c r="Y471" s="6"/>
      <c r="Z471" s="6"/>
      <c r="AA471" s="6"/>
      <c r="AB471" s="6"/>
      <c r="AC471" s="6"/>
      <c r="AD471" s="6"/>
      <c r="AE471" s="6"/>
      <c r="AF471" s="6"/>
      <c r="AG471" s="6"/>
      <c r="AH471" s="6"/>
      <c r="AI471" s="6"/>
      <c r="AJ471" s="6"/>
      <c r="AK471" s="6"/>
      <c r="AL471" s="6"/>
      <c r="AM471" s="6"/>
      <c r="AN471" s="6"/>
      <c r="AO471" s="6"/>
      <c r="AP471" s="6"/>
      <c r="AQ471" s="6"/>
      <c r="AR471" s="6"/>
      <c r="AS471" s="6"/>
      <c r="AT471" s="6"/>
      <c r="AU471" s="6"/>
      <c r="AV471" s="6"/>
    </row>
    <row r="472">
      <c r="A472" s="6"/>
      <c r="B472" s="199"/>
      <c r="C472" s="6"/>
      <c r="D472" s="6"/>
      <c r="E472" s="7"/>
      <c r="F472" s="7"/>
      <c r="G472" s="198"/>
      <c r="H472" s="198"/>
      <c r="I472" s="181"/>
      <c r="J472" s="7"/>
      <c r="K472" s="181"/>
      <c r="L472" s="7"/>
      <c r="M472" s="181"/>
      <c r="N472" s="7"/>
      <c r="O472" s="181"/>
      <c r="P472" s="7"/>
      <c r="Q472" s="181"/>
      <c r="R472" s="6"/>
      <c r="S472" s="6"/>
      <c r="T472" s="6"/>
      <c r="U472" s="6"/>
      <c r="V472" s="6"/>
      <c r="W472" s="6"/>
      <c r="X472" s="6"/>
      <c r="Y472" s="6"/>
      <c r="Z472" s="6"/>
      <c r="AA472" s="6"/>
      <c r="AB472" s="6"/>
      <c r="AC472" s="6"/>
      <c r="AD472" s="6"/>
      <c r="AE472" s="6"/>
      <c r="AF472" s="6"/>
      <c r="AG472" s="6"/>
      <c r="AH472" s="6"/>
      <c r="AI472" s="6"/>
      <c r="AJ472" s="6"/>
      <c r="AK472" s="6"/>
      <c r="AL472" s="6"/>
      <c r="AM472" s="6"/>
      <c r="AN472" s="6"/>
      <c r="AO472" s="6"/>
      <c r="AP472" s="6"/>
      <c r="AQ472" s="6"/>
      <c r="AR472" s="6"/>
      <c r="AS472" s="6"/>
      <c r="AT472" s="6"/>
      <c r="AU472" s="6"/>
      <c r="AV472" s="6"/>
    </row>
    <row r="473">
      <c r="A473" s="6"/>
      <c r="B473" s="199"/>
      <c r="C473" s="6"/>
      <c r="D473" s="6"/>
      <c r="E473" s="7"/>
      <c r="F473" s="7"/>
      <c r="G473" s="198"/>
      <c r="H473" s="198"/>
      <c r="I473" s="181"/>
      <c r="J473" s="7"/>
      <c r="K473" s="181"/>
      <c r="L473" s="7"/>
      <c r="M473" s="181"/>
      <c r="N473" s="7"/>
      <c r="O473" s="181"/>
      <c r="P473" s="7"/>
      <c r="Q473" s="181"/>
      <c r="R473" s="6"/>
      <c r="S473" s="6"/>
      <c r="T473" s="6"/>
      <c r="U473" s="6"/>
      <c r="V473" s="6"/>
      <c r="W473" s="6"/>
      <c r="X473" s="6"/>
      <c r="Y473" s="6"/>
      <c r="Z473" s="6"/>
      <c r="AA473" s="6"/>
      <c r="AB473" s="6"/>
      <c r="AC473" s="6"/>
      <c r="AD473" s="6"/>
      <c r="AE473" s="6"/>
      <c r="AF473" s="6"/>
      <c r="AG473" s="6"/>
      <c r="AH473" s="6"/>
      <c r="AI473" s="6"/>
      <c r="AJ473" s="6"/>
      <c r="AK473" s="6"/>
      <c r="AL473" s="6"/>
      <c r="AM473" s="6"/>
      <c r="AN473" s="6"/>
      <c r="AO473" s="6"/>
      <c r="AP473" s="6"/>
      <c r="AQ473" s="6"/>
      <c r="AR473" s="6"/>
      <c r="AS473" s="6"/>
      <c r="AT473" s="6"/>
      <c r="AU473" s="6"/>
      <c r="AV473" s="6"/>
    </row>
    <row r="474">
      <c r="A474" s="6"/>
      <c r="B474" s="199"/>
      <c r="C474" s="6"/>
      <c r="D474" s="6"/>
      <c r="E474" s="7"/>
      <c r="F474" s="7"/>
      <c r="G474" s="198"/>
      <c r="H474" s="198"/>
      <c r="I474" s="181"/>
      <c r="J474" s="7"/>
      <c r="K474" s="181"/>
      <c r="L474" s="7"/>
      <c r="M474" s="181"/>
      <c r="N474" s="7"/>
      <c r="O474" s="181"/>
      <c r="P474" s="7"/>
      <c r="Q474" s="181"/>
      <c r="R474" s="6"/>
      <c r="S474" s="6"/>
      <c r="T474" s="6"/>
      <c r="U474" s="6"/>
      <c r="V474" s="6"/>
      <c r="W474" s="6"/>
      <c r="X474" s="6"/>
      <c r="Y474" s="6"/>
      <c r="Z474" s="6"/>
      <c r="AA474" s="6"/>
      <c r="AB474" s="6"/>
      <c r="AC474" s="6"/>
      <c r="AD474" s="6"/>
      <c r="AE474" s="6"/>
      <c r="AF474" s="6"/>
      <c r="AG474" s="6"/>
      <c r="AH474" s="6"/>
      <c r="AI474" s="6"/>
      <c r="AJ474" s="6"/>
      <c r="AK474" s="6"/>
      <c r="AL474" s="6"/>
      <c r="AM474" s="6"/>
      <c r="AN474" s="6"/>
      <c r="AO474" s="6"/>
      <c r="AP474" s="6"/>
      <c r="AQ474" s="6"/>
      <c r="AR474" s="6"/>
      <c r="AS474" s="6"/>
      <c r="AT474" s="6"/>
      <c r="AU474" s="6"/>
      <c r="AV474" s="6"/>
    </row>
    <row r="475">
      <c r="A475" s="6"/>
      <c r="B475" s="199"/>
      <c r="C475" s="6"/>
      <c r="D475" s="6"/>
      <c r="E475" s="7"/>
      <c r="F475" s="7"/>
      <c r="G475" s="198"/>
      <c r="H475" s="198"/>
      <c r="I475" s="181"/>
      <c r="J475" s="7"/>
      <c r="K475" s="181"/>
      <c r="L475" s="7"/>
      <c r="M475" s="181"/>
      <c r="N475" s="7"/>
      <c r="O475" s="181"/>
      <c r="P475" s="7"/>
      <c r="Q475" s="181"/>
      <c r="R475" s="6"/>
      <c r="S475" s="6"/>
      <c r="T475" s="6"/>
      <c r="U475" s="6"/>
      <c r="V475" s="6"/>
      <c r="W475" s="6"/>
      <c r="X475" s="6"/>
      <c r="Y475" s="6"/>
      <c r="Z475" s="6"/>
      <c r="AA475" s="6"/>
      <c r="AB475" s="6"/>
      <c r="AC475" s="6"/>
      <c r="AD475" s="6"/>
      <c r="AE475" s="6"/>
      <c r="AF475" s="6"/>
      <c r="AG475" s="6"/>
      <c r="AH475" s="6"/>
      <c r="AI475" s="6"/>
      <c r="AJ475" s="6"/>
      <c r="AK475" s="6"/>
      <c r="AL475" s="6"/>
      <c r="AM475" s="6"/>
      <c r="AN475" s="6"/>
      <c r="AO475" s="6"/>
      <c r="AP475" s="6"/>
      <c r="AQ475" s="6"/>
      <c r="AR475" s="6"/>
      <c r="AS475" s="6"/>
      <c r="AT475" s="6"/>
      <c r="AU475" s="6"/>
      <c r="AV475" s="6"/>
    </row>
    <row r="476">
      <c r="A476" s="6"/>
      <c r="B476" s="199"/>
      <c r="C476" s="6"/>
      <c r="D476" s="6"/>
      <c r="E476" s="7"/>
      <c r="F476" s="7"/>
      <c r="G476" s="198"/>
      <c r="H476" s="198"/>
      <c r="I476" s="181"/>
      <c r="J476" s="7"/>
      <c r="K476" s="181"/>
      <c r="L476" s="7"/>
      <c r="M476" s="181"/>
      <c r="N476" s="7"/>
      <c r="O476" s="181"/>
      <c r="P476" s="7"/>
      <c r="Q476" s="181"/>
      <c r="R476" s="6"/>
      <c r="S476" s="6"/>
      <c r="T476" s="6"/>
      <c r="U476" s="6"/>
      <c r="V476" s="6"/>
      <c r="W476" s="6"/>
      <c r="X476" s="6"/>
      <c r="Y476" s="6"/>
      <c r="Z476" s="6"/>
      <c r="AA476" s="6"/>
      <c r="AB476" s="6"/>
      <c r="AC476" s="6"/>
      <c r="AD476" s="6"/>
      <c r="AE476" s="6"/>
      <c r="AF476" s="6"/>
      <c r="AG476" s="6"/>
      <c r="AH476" s="6"/>
      <c r="AI476" s="6"/>
      <c r="AJ476" s="6"/>
      <c r="AK476" s="6"/>
      <c r="AL476" s="6"/>
      <c r="AM476" s="6"/>
      <c r="AN476" s="6"/>
      <c r="AO476" s="6"/>
      <c r="AP476" s="6"/>
      <c r="AQ476" s="6"/>
      <c r="AR476" s="6"/>
      <c r="AS476" s="6"/>
      <c r="AT476" s="6"/>
      <c r="AU476" s="6"/>
      <c r="AV476" s="6"/>
    </row>
    <row r="477">
      <c r="A477" s="6"/>
      <c r="B477" s="199"/>
      <c r="C477" s="6"/>
      <c r="D477" s="6"/>
      <c r="E477" s="7"/>
      <c r="F477" s="7"/>
      <c r="G477" s="198"/>
      <c r="H477" s="198"/>
      <c r="I477" s="181"/>
      <c r="J477" s="7"/>
      <c r="K477" s="181"/>
      <c r="L477" s="7"/>
      <c r="M477" s="181"/>
      <c r="N477" s="7"/>
      <c r="O477" s="181"/>
      <c r="P477" s="7"/>
      <c r="Q477" s="181"/>
      <c r="R477" s="6"/>
      <c r="S477" s="6"/>
      <c r="T477" s="6"/>
      <c r="U477" s="6"/>
      <c r="V477" s="6"/>
      <c r="W477" s="6"/>
      <c r="X477" s="6"/>
      <c r="Y477" s="6"/>
      <c r="Z477" s="6"/>
      <c r="AA477" s="6"/>
      <c r="AB477" s="6"/>
      <c r="AC477" s="6"/>
      <c r="AD477" s="6"/>
      <c r="AE477" s="6"/>
      <c r="AF477" s="6"/>
      <c r="AG477" s="6"/>
      <c r="AH477" s="6"/>
      <c r="AI477" s="6"/>
      <c r="AJ477" s="6"/>
      <c r="AK477" s="6"/>
      <c r="AL477" s="6"/>
      <c r="AM477" s="6"/>
      <c r="AN477" s="6"/>
      <c r="AO477" s="6"/>
      <c r="AP477" s="6"/>
      <c r="AQ477" s="6"/>
      <c r="AR477" s="6"/>
      <c r="AS477" s="6"/>
      <c r="AT477" s="6"/>
      <c r="AU477" s="6"/>
      <c r="AV477" s="6"/>
    </row>
    <row r="478">
      <c r="A478" s="6"/>
      <c r="B478" s="199"/>
      <c r="C478" s="6"/>
      <c r="D478" s="6"/>
      <c r="E478" s="7"/>
      <c r="F478" s="7"/>
      <c r="G478" s="198"/>
      <c r="H478" s="198"/>
      <c r="I478" s="181"/>
      <c r="J478" s="7"/>
      <c r="K478" s="181"/>
      <c r="L478" s="7"/>
      <c r="M478" s="181"/>
      <c r="N478" s="7"/>
      <c r="O478" s="181"/>
      <c r="P478" s="7"/>
      <c r="Q478" s="181"/>
      <c r="R478" s="6"/>
      <c r="S478" s="6"/>
      <c r="T478" s="6"/>
      <c r="U478" s="6"/>
      <c r="V478" s="6"/>
      <c r="W478" s="6"/>
      <c r="X478" s="6"/>
      <c r="Y478" s="6"/>
      <c r="Z478" s="6"/>
      <c r="AA478" s="6"/>
      <c r="AB478" s="6"/>
      <c r="AC478" s="6"/>
      <c r="AD478" s="6"/>
      <c r="AE478" s="6"/>
      <c r="AF478" s="6"/>
      <c r="AG478" s="6"/>
      <c r="AH478" s="6"/>
      <c r="AI478" s="6"/>
      <c r="AJ478" s="6"/>
      <c r="AK478" s="6"/>
      <c r="AL478" s="6"/>
      <c r="AM478" s="6"/>
      <c r="AN478" s="6"/>
      <c r="AO478" s="6"/>
      <c r="AP478" s="6"/>
      <c r="AQ478" s="6"/>
      <c r="AR478" s="6"/>
      <c r="AS478" s="6"/>
      <c r="AT478" s="6"/>
      <c r="AU478" s="6"/>
      <c r="AV478" s="6"/>
    </row>
    <row r="479">
      <c r="A479" s="6"/>
      <c r="B479" s="199"/>
      <c r="C479" s="6"/>
      <c r="D479" s="6"/>
      <c r="E479" s="7"/>
      <c r="F479" s="7"/>
      <c r="G479" s="198"/>
      <c r="H479" s="198"/>
      <c r="I479" s="181"/>
      <c r="J479" s="7"/>
      <c r="K479" s="181"/>
      <c r="L479" s="7"/>
      <c r="M479" s="181"/>
      <c r="N479" s="7"/>
      <c r="O479" s="181"/>
      <c r="P479" s="7"/>
      <c r="Q479" s="181"/>
      <c r="R479" s="6"/>
      <c r="S479" s="6"/>
      <c r="T479" s="6"/>
      <c r="U479" s="6"/>
      <c r="V479" s="6"/>
      <c r="W479" s="6"/>
      <c r="X479" s="6"/>
      <c r="Y479" s="6"/>
      <c r="Z479" s="6"/>
      <c r="AA479" s="6"/>
      <c r="AB479" s="6"/>
      <c r="AC479" s="6"/>
      <c r="AD479" s="6"/>
      <c r="AE479" s="6"/>
      <c r="AF479" s="6"/>
      <c r="AG479" s="6"/>
      <c r="AH479" s="6"/>
      <c r="AI479" s="6"/>
      <c r="AJ479" s="6"/>
      <c r="AK479" s="6"/>
      <c r="AL479" s="6"/>
      <c r="AM479" s="6"/>
      <c r="AN479" s="6"/>
      <c r="AO479" s="6"/>
      <c r="AP479" s="6"/>
      <c r="AQ479" s="6"/>
      <c r="AR479" s="6"/>
      <c r="AS479" s="6"/>
      <c r="AT479" s="6"/>
      <c r="AU479" s="6"/>
      <c r="AV479" s="6"/>
    </row>
    <row r="480">
      <c r="A480" s="6"/>
      <c r="B480" s="199"/>
      <c r="C480" s="6"/>
      <c r="D480" s="6"/>
      <c r="E480" s="7"/>
      <c r="F480" s="7"/>
      <c r="G480" s="198"/>
      <c r="H480" s="198"/>
      <c r="I480" s="181"/>
      <c r="J480" s="7"/>
      <c r="K480" s="181"/>
      <c r="L480" s="7"/>
      <c r="M480" s="181"/>
      <c r="N480" s="7"/>
      <c r="O480" s="181"/>
      <c r="P480" s="7"/>
      <c r="Q480" s="181"/>
      <c r="R480" s="6"/>
      <c r="S480" s="6"/>
      <c r="T480" s="6"/>
      <c r="U480" s="6"/>
      <c r="V480" s="6"/>
      <c r="W480" s="6"/>
      <c r="X480" s="6"/>
      <c r="Y480" s="6"/>
      <c r="Z480" s="6"/>
      <c r="AA480" s="6"/>
      <c r="AB480" s="6"/>
      <c r="AC480" s="6"/>
      <c r="AD480" s="6"/>
      <c r="AE480" s="6"/>
      <c r="AF480" s="6"/>
      <c r="AG480" s="6"/>
      <c r="AH480" s="6"/>
      <c r="AI480" s="6"/>
      <c r="AJ480" s="6"/>
      <c r="AK480" s="6"/>
      <c r="AL480" s="6"/>
      <c r="AM480" s="6"/>
      <c r="AN480" s="6"/>
      <c r="AO480" s="6"/>
      <c r="AP480" s="6"/>
      <c r="AQ480" s="6"/>
      <c r="AR480" s="6"/>
      <c r="AS480" s="6"/>
      <c r="AT480" s="6"/>
      <c r="AU480" s="6"/>
      <c r="AV480" s="6"/>
    </row>
    <row r="481">
      <c r="A481" s="6"/>
      <c r="B481" s="199"/>
      <c r="C481" s="6"/>
      <c r="D481" s="6"/>
      <c r="E481" s="7"/>
      <c r="F481" s="7"/>
      <c r="G481" s="198"/>
      <c r="H481" s="198"/>
      <c r="I481" s="181"/>
      <c r="J481" s="7"/>
      <c r="K481" s="181"/>
      <c r="L481" s="7"/>
      <c r="M481" s="181"/>
      <c r="N481" s="7"/>
      <c r="O481" s="181"/>
      <c r="P481" s="7"/>
      <c r="Q481" s="181"/>
      <c r="R481" s="6"/>
      <c r="S481" s="6"/>
      <c r="T481" s="6"/>
      <c r="U481" s="6"/>
      <c r="V481" s="6"/>
      <c r="W481" s="6"/>
      <c r="X481" s="6"/>
      <c r="Y481" s="6"/>
      <c r="Z481" s="6"/>
      <c r="AA481" s="6"/>
      <c r="AB481" s="6"/>
      <c r="AC481" s="6"/>
      <c r="AD481" s="6"/>
      <c r="AE481" s="6"/>
      <c r="AF481" s="6"/>
      <c r="AG481" s="6"/>
      <c r="AH481" s="6"/>
      <c r="AI481" s="6"/>
      <c r="AJ481" s="6"/>
      <c r="AK481" s="6"/>
      <c r="AL481" s="6"/>
      <c r="AM481" s="6"/>
      <c r="AN481" s="6"/>
      <c r="AO481" s="6"/>
      <c r="AP481" s="6"/>
      <c r="AQ481" s="6"/>
      <c r="AR481" s="6"/>
      <c r="AS481" s="6"/>
      <c r="AT481" s="6"/>
      <c r="AU481" s="6"/>
      <c r="AV481" s="6"/>
    </row>
    <row r="482">
      <c r="A482" s="6"/>
      <c r="B482" s="199"/>
      <c r="C482" s="6"/>
      <c r="D482" s="6"/>
      <c r="E482" s="7"/>
      <c r="F482" s="7"/>
      <c r="G482" s="198"/>
      <c r="H482" s="198"/>
      <c r="I482" s="181"/>
      <c r="J482" s="7"/>
      <c r="K482" s="181"/>
      <c r="L482" s="7"/>
      <c r="M482" s="181"/>
      <c r="N482" s="7"/>
      <c r="O482" s="181"/>
      <c r="P482" s="7"/>
      <c r="Q482" s="181"/>
      <c r="R482" s="6"/>
      <c r="S482" s="6"/>
      <c r="T482" s="6"/>
      <c r="U482" s="6"/>
      <c r="V482" s="6"/>
      <c r="W482" s="6"/>
      <c r="X482" s="6"/>
      <c r="Y482" s="6"/>
      <c r="Z482" s="6"/>
      <c r="AA482" s="6"/>
      <c r="AB482" s="6"/>
      <c r="AC482" s="6"/>
      <c r="AD482" s="6"/>
      <c r="AE482" s="6"/>
      <c r="AF482" s="6"/>
      <c r="AG482" s="6"/>
      <c r="AH482" s="6"/>
      <c r="AI482" s="6"/>
      <c r="AJ482" s="6"/>
      <c r="AK482" s="6"/>
      <c r="AL482" s="6"/>
      <c r="AM482" s="6"/>
      <c r="AN482" s="6"/>
      <c r="AO482" s="6"/>
      <c r="AP482" s="6"/>
      <c r="AQ482" s="6"/>
      <c r="AR482" s="6"/>
      <c r="AS482" s="6"/>
      <c r="AT482" s="6"/>
      <c r="AU482" s="6"/>
      <c r="AV482" s="6"/>
    </row>
    <row r="483">
      <c r="A483" s="6"/>
      <c r="B483" s="199"/>
      <c r="C483" s="6"/>
      <c r="D483" s="6"/>
      <c r="E483" s="7"/>
      <c r="F483" s="7"/>
      <c r="G483" s="198"/>
      <c r="H483" s="198"/>
      <c r="I483" s="181"/>
      <c r="J483" s="7"/>
      <c r="K483" s="181"/>
      <c r="L483" s="7"/>
      <c r="M483" s="181"/>
      <c r="N483" s="7"/>
      <c r="O483" s="181"/>
      <c r="P483" s="7"/>
      <c r="Q483" s="181"/>
      <c r="R483" s="6"/>
      <c r="S483" s="6"/>
      <c r="T483" s="6"/>
      <c r="U483" s="6"/>
      <c r="V483" s="6"/>
      <c r="W483" s="6"/>
      <c r="X483" s="6"/>
      <c r="Y483" s="6"/>
      <c r="Z483" s="6"/>
      <c r="AA483" s="6"/>
      <c r="AB483" s="6"/>
      <c r="AC483" s="6"/>
      <c r="AD483" s="6"/>
      <c r="AE483" s="6"/>
      <c r="AF483" s="6"/>
      <c r="AG483" s="6"/>
      <c r="AH483" s="6"/>
      <c r="AI483" s="6"/>
      <c r="AJ483" s="6"/>
      <c r="AK483" s="6"/>
      <c r="AL483" s="6"/>
      <c r="AM483" s="6"/>
      <c r="AN483" s="6"/>
      <c r="AO483" s="6"/>
      <c r="AP483" s="6"/>
      <c r="AQ483" s="6"/>
      <c r="AR483" s="6"/>
      <c r="AS483" s="6"/>
      <c r="AT483" s="6"/>
      <c r="AU483" s="6"/>
      <c r="AV483" s="6"/>
    </row>
    <row r="484">
      <c r="A484" s="6"/>
      <c r="B484" s="199"/>
      <c r="C484" s="6"/>
      <c r="D484" s="6"/>
      <c r="E484" s="7"/>
      <c r="F484" s="7"/>
      <c r="G484" s="198"/>
      <c r="H484" s="198"/>
      <c r="I484" s="181"/>
      <c r="J484" s="7"/>
      <c r="K484" s="181"/>
      <c r="L484" s="7"/>
      <c r="M484" s="181"/>
      <c r="N484" s="7"/>
      <c r="O484" s="181"/>
      <c r="P484" s="7"/>
      <c r="Q484" s="181"/>
      <c r="R484" s="6"/>
      <c r="S484" s="6"/>
      <c r="T484" s="6"/>
      <c r="U484" s="6"/>
      <c r="V484" s="6"/>
      <c r="W484" s="6"/>
      <c r="X484" s="6"/>
      <c r="Y484" s="6"/>
      <c r="Z484" s="6"/>
      <c r="AA484" s="6"/>
      <c r="AB484" s="6"/>
      <c r="AC484" s="6"/>
      <c r="AD484" s="6"/>
      <c r="AE484" s="6"/>
      <c r="AF484" s="6"/>
      <c r="AG484" s="6"/>
      <c r="AH484" s="6"/>
      <c r="AI484" s="6"/>
      <c r="AJ484" s="6"/>
      <c r="AK484" s="6"/>
      <c r="AL484" s="6"/>
      <c r="AM484" s="6"/>
      <c r="AN484" s="6"/>
      <c r="AO484" s="6"/>
      <c r="AP484" s="6"/>
      <c r="AQ484" s="6"/>
      <c r="AR484" s="6"/>
      <c r="AS484" s="6"/>
      <c r="AT484" s="6"/>
      <c r="AU484" s="6"/>
      <c r="AV484" s="6"/>
    </row>
    <row r="485">
      <c r="A485" s="6"/>
      <c r="B485" s="199"/>
      <c r="C485" s="6"/>
      <c r="D485" s="6"/>
      <c r="E485" s="7"/>
      <c r="F485" s="7"/>
      <c r="G485" s="198"/>
      <c r="H485" s="198"/>
      <c r="I485" s="181"/>
      <c r="J485" s="7"/>
      <c r="K485" s="181"/>
      <c r="L485" s="7"/>
      <c r="M485" s="181"/>
      <c r="N485" s="7"/>
      <c r="O485" s="181"/>
      <c r="P485" s="7"/>
      <c r="Q485" s="181"/>
      <c r="R485" s="6"/>
      <c r="S485" s="6"/>
      <c r="T485" s="6"/>
      <c r="U485" s="6"/>
      <c r="V485" s="6"/>
      <c r="W485" s="6"/>
      <c r="X485" s="6"/>
      <c r="Y485" s="6"/>
      <c r="Z485" s="6"/>
      <c r="AA485" s="6"/>
      <c r="AB485" s="6"/>
      <c r="AC485" s="6"/>
      <c r="AD485" s="6"/>
      <c r="AE485" s="6"/>
      <c r="AF485" s="6"/>
      <c r="AG485" s="6"/>
      <c r="AH485" s="6"/>
      <c r="AI485" s="6"/>
      <c r="AJ485" s="6"/>
      <c r="AK485" s="6"/>
      <c r="AL485" s="6"/>
      <c r="AM485" s="6"/>
      <c r="AN485" s="6"/>
      <c r="AO485" s="6"/>
      <c r="AP485" s="6"/>
      <c r="AQ485" s="6"/>
      <c r="AR485" s="6"/>
      <c r="AS485" s="6"/>
      <c r="AT485" s="6"/>
      <c r="AU485" s="6"/>
      <c r="AV485" s="6"/>
    </row>
    <row r="486">
      <c r="A486" s="6"/>
      <c r="B486" s="199"/>
      <c r="C486" s="6"/>
      <c r="D486" s="6"/>
      <c r="E486" s="7"/>
      <c r="F486" s="7"/>
      <c r="G486" s="198"/>
      <c r="H486" s="198"/>
      <c r="I486" s="181"/>
      <c r="J486" s="7"/>
      <c r="K486" s="181"/>
      <c r="L486" s="7"/>
      <c r="M486" s="181"/>
      <c r="N486" s="7"/>
      <c r="O486" s="181"/>
      <c r="P486" s="7"/>
      <c r="Q486" s="181"/>
      <c r="R486" s="6"/>
      <c r="S486" s="6"/>
      <c r="T486" s="6"/>
      <c r="U486" s="6"/>
      <c r="V486" s="6"/>
      <c r="W486" s="6"/>
      <c r="X486" s="6"/>
      <c r="Y486" s="6"/>
      <c r="Z486" s="6"/>
      <c r="AA486" s="6"/>
      <c r="AB486" s="6"/>
      <c r="AC486" s="6"/>
      <c r="AD486" s="6"/>
      <c r="AE486" s="6"/>
      <c r="AF486" s="6"/>
      <c r="AG486" s="6"/>
      <c r="AH486" s="6"/>
      <c r="AI486" s="6"/>
      <c r="AJ486" s="6"/>
      <c r="AK486" s="6"/>
      <c r="AL486" s="6"/>
      <c r="AM486" s="6"/>
      <c r="AN486" s="6"/>
      <c r="AO486" s="6"/>
      <c r="AP486" s="6"/>
      <c r="AQ486" s="6"/>
      <c r="AR486" s="6"/>
      <c r="AS486" s="6"/>
      <c r="AT486" s="6"/>
      <c r="AU486" s="6"/>
      <c r="AV486" s="6"/>
    </row>
    <row r="487">
      <c r="A487" s="6"/>
      <c r="B487" s="199"/>
      <c r="C487" s="6"/>
      <c r="D487" s="6"/>
      <c r="E487" s="7"/>
      <c r="F487" s="7"/>
      <c r="G487" s="198"/>
      <c r="H487" s="198"/>
      <c r="I487" s="181"/>
      <c r="J487" s="7"/>
      <c r="K487" s="181"/>
      <c r="L487" s="7"/>
      <c r="M487" s="181"/>
      <c r="N487" s="7"/>
      <c r="O487" s="181"/>
      <c r="P487" s="7"/>
      <c r="Q487" s="181"/>
      <c r="R487" s="6"/>
      <c r="S487" s="6"/>
      <c r="T487" s="6"/>
      <c r="U487" s="6"/>
      <c r="V487" s="6"/>
      <c r="W487" s="6"/>
      <c r="X487" s="6"/>
      <c r="Y487" s="6"/>
      <c r="Z487" s="6"/>
      <c r="AA487" s="6"/>
      <c r="AB487" s="6"/>
      <c r="AC487" s="6"/>
      <c r="AD487" s="6"/>
      <c r="AE487" s="6"/>
      <c r="AF487" s="6"/>
      <c r="AG487" s="6"/>
      <c r="AH487" s="6"/>
      <c r="AI487" s="6"/>
      <c r="AJ487" s="6"/>
      <c r="AK487" s="6"/>
      <c r="AL487" s="6"/>
      <c r="AM487" s="6"/>
      <c r="AN487" s="6"/>
      <c r="AO487" s="6"/>
      <c r="AP487" s="6"/>
      <c r="AQ487" s="6"/>
      <c r="AR487" s="6"/>
      <c r="AS487" s="6"/>
      <c r="AT487" s="6"/>
      <c r="AU487" s="6"/>
      <c r="AV487" s="6"/>
    </row>
    <row r="488">
      <c r="A488" s="6"/>
      <c r="B488" s="199"/>
      <c r="C488" s="6"/>
      <c r="D488" s="6"/>
      <c r="E488" s="7"/>
      <c r="F488" s="7"/>
      <c r="G488" s="198"/>
      <c r="H488" s="198"/>
      <c r="I488" s="181"/>
      <c r="J488" s="7"/>
      <c r="K488" s="181"/>
      <c r="L488" s="7"/>
      <c r="M488" s="181"/>
      <c r="N488" s="7"/>
      <c r="O488" s="181"/>
      <c r="P488" s="7"/>
      <c r="Q488" s="181"/>
      <c r="R488" s="6"/>
      <c r="S488" s="6"/>
      <c r="T488" s="6"/>
      <c r="U488" s="6"/>
      <c r="V488" s="6"/>
      <c r="W488" s="6"/>
      <c r="X488" s="6"/>
      <c r="Y488" s="6"/>
      <c r="Z488" s="6"/>
      <c r="AA488" s="6"/>
      <c r="AB488" s="6"/>
      <c r="AC488" s="6"/>
      <c r="AD488" s="6"/>
      <c r="AE488" s="6"/>
      <c r="AF488" s="6"/>
      <c r="AG488" s="6"/>
      <c r="AH488" s="6"/>
      <c r="AI488" s="6"/>
      <c r="AJ488" s="6"/>
      <c r="AK488" s="6"/>
      <c r="AL488" s="6"/>
      <c r="AM488" s="6"/>
      <c r="AN488" s="6"/>
      <c r="AO488" s="6"/>
      <c r="AP488" s="6"/>
      <c r="AQ488" s="6"/>
      <c r="AR488" s="6"/>
      <c r="AS488" s="6"/>
      <c r="AT488" s="6"/>
      <c r="AU488" s="6"/>
      <c r="AV488" s="6"/>
    </row>
    <row r="489">
      <c r="A489" s="6"/>
      <c r="B489" s="199"/>
      <c r="C489" s="6"/>
      <c r="D489" s="6"/>
      <c r="E489" s="7"/>
      <c r="F489" s="7"/>
      <c r="G489" s="198"/>
      <c r="H489" s="198"/>
      <c r="I489" s="181"/>
      <c r="J489" s="7"/>
      <c r="K489" s="181"/>
      <c r="L489" s="7"/>
      <c r="M489" s="181"/>
      <c r="N489" s="7"/>
      <c r="O489" s="181"/>
      <c r="P489" s="7"/>
      <c r="Q489" s="181"/>
      <c r="R489" s="6"/>
      <c r="S489" s="6"/>
      <c r="T489" s="6"/>
      <c r="U489" s="6"/>
      <c r="V489" s="6"/>
      <c r="W489" s="6"/>
      <c r="X489" s="6"/>
      <c r="Y489" s="6"/>
      <c r="Z489" s="6"/>
      <c r="AA489" s="6"/>
      <c r="AB489" s="6"/>
      <c r="AC489" s="6"/>
      <c r="AD489" s="6"/>
      <c r="AE489" s="6"/>
      <c r="AF489" s="6"/>
      <c r="AG489" s="6"/>
      <c r="AH489" s="6"/>
      <c r="AI489" s="6"/>
      <c r="AJ489" s="6"/>
      <c r="AK489" s="6"/>
      <c r="AL489" s="6"/>
      <c r="AM489" s="6"/>
      <c r="AN489" s="6"/>
      <c r="AO489" s="6"/>
      <c r="AP489" s="6"/>
      <c r="AQ489" s="6"/>
      <c r="AR489" s="6"/>
      <c r="AS489" s="6"/>
      <c r="AT489" s="6"/>
      <c r="AU489" s="6"/>
      <c r="AV489" s="6"/>
    </row>
    <row r="490">
      <c r="A490" s="6"/>
      <c r="B490" s="199"/>
      <c r="C490" s="6"/>
      <c r="D490" s="6"/>
      <c r="E490" s="7"/>
      <c r="F490" s="7"/>
      <c r="G490" s="198"/>
      <c r="H490" s="198"/>
      <c r="I490" s="181"/>
      <c r="J490" s="7"/>
      <c r="K490" s="181"/>
      <c r="L490" s="7"/>
      <c r="M490" s="181"/>
      <c r="N490" s="7"/>
      <c r="O490" s="181"/>
      <c r="P490" s="7"/>
      <c r="Q490" s="181"/>
      <c r="R490" s="6"/>
      <c r="S490" s="6"/>
      <c r="T490" s="6"/>
      <c r="U490" s="6"/>
      <c r="V490" s="6"/>
      <c r="W490" s="6"/>
      <c r="X490" s="6"/>
      <c r="Y490" s="6"/>
      <c r="Z490" s="6"/>
      <c r="AA490" s="6"/>
      <c r="AB490" s="6"/>
      <c r="AC490" s="6"/>
      <c r="AD490" s="6"/>
      <c r="AE490" s="6"/>
      <c r="AF490" s="6"/>
      <c r="AG490" s="6"/>
      <c r="AH490" s="6"/>
      <c r="AI490" s="6"/>
      <c r="AJ490" s="6"/>
      <c r="AK490" s="6"/>
      <c r="AL490" s="6"/>
      <c r="AM490" s="6"/>
      <c r="AN490" s="6"/>
      <c r="AO490" s="6"/>
      <c r="AP490" s="6"/>
      <c r="AQ490" s="6"/>
      <c r="AR490" s="6"/>
      <c r="AS490" s="6"/>
      <c r="AT490" s="6"/>
      <c r="AU490" s="6"/>
      <c r="AV490" s="6"/>
    </row>
    <row r="491">
      <c r="A491" s="6"/>
      <c r="B491" s="199"/>
      <c r="C491" s="6"/>
      <c r="D491" s="6"/>
      <c r="E491" s="7"/>
      <c r="F491" s="7"/>
      <c r="G491" s="198"/>
      <c r="H491" s="198"/>
      <c r="I491" s="181"/>
      <c r="J491" s="7"/>
      <c r="K491" s="181"/>
      <c r="L491" s="7"/>
      <c r="M491" s="181"/>
      <c r="N491" s="7"/>
      <c r="O491" s="181"/>
      <c r="P491" s="7"/>
      <c r="Q491" s="181"/>
      <c r="R491" s="6"/>
      <c r="S491" s="6"/>
      <c r="T491" s="6"/>
      <c r="U491" s="6"/>
      <c r="V491" s="6"/>
      <c r="W491" s="6"/>
      <c r="X491" s="6"/>
      <c r="Y491" s="6"/>
      <c r="Z491" s="6"/>
      <c r="AA491" s="6"/>
      <c r="AB491" s="6"/>
      <c r="AC491" s="6"/>
      <c r="AD491" s="6"/>
      <c r="AE491" s="6"/>
      <c r="AF491" s="6"/>
      <c r="AG491" s="6"/>
      <c r="AH491" s="6"/>
      <c r="AI491" s="6"/>
      <c r="AJ491" s="6"/>
      <c r="AK491" s="6"/>
      <c r="AL491" s="6"/>
      <c r="AM491" s="6"/>
      <c r="AN491" s="6"/>
      <c r="AO491" s="6"/>
      <c r="AP491" s="6"/>
      <c r="AQ491" s="6"/>
      <c r="AR491" s="6"/>
      <c r="AS491" s="6"/>
      <c r="AT491" s="6"/>
      <c r="AU491" s="6"/>
      <c r="AV491" s="6"/>
    </row>
  </sheetData>
  <conditionalFormatting sqref="F9:F491">
    <cfRule type="cellIs" dxfId="4" priority="1" operator="greaterThan">
      <formula>"20%"</formula>
    </cfRule>
  </conditionalFormatting>
  <conditionalFormatting sqref="F9:F491">
    <cfRule type="cellIs" dxfId="6" priority="2" operator="lessThan">
      <formula>0</formula>
    </cfRule>
  </conditionalFormatting>
  <conditionalFormatting sqref="J9:J491 L23 N23 P23 R23 L46 N46 P46 R46 L70 N70 P70 R70 F82 L82:L83 N82:N83 P82:P83 R82:R83 F103 L104 N104 P104 R104 F122 L123 N123 P123 R123 F135 L135:L136 N135:N136 P135:P136 R135:R136 F159 L159:L160 N159:N160 P159:P160 R159:R160 F176 L176:L177 N176:N177 P176:P177 R176:R177 F193 L193:L194 N193:N194 P193:P194 R193:R194 F209 L209:L210 N209:N210 P209:P210 R209:R210 F217 L217:L218 N217:N218 P217:P218 R217:R218 F240 L240:L241 N240:N241 P240:P241 R240:R241 F257 L257:L258 N257:N258 P257:P258 R257:R258 F286 L286:L287 N286:N287 P286:P287 R286:R287 F295 L295:L296 N295:N296 P295:P296 R295:R296 F312 L312:L313 N312:N313 P312:P313 R312:R313 F329 L329:L330 N329:N330 P329:P330 R329:R330 F336 L336:L337 N336:N337 P336:P337 R336:R337 F355 L355:L356 N355:N356 P355:P356 R355:R356">
    <cfRule type="cellIs" dxfId="4" priority="3" operator="greaterThan">
      <formula>"20%"</formula>
    </cfRule>
  </conditionalFormatting>
  <conditionalFormatting sqref="J9:J491 L23 N23 P23 R23 L46 N46 P46 R46 L70 N70 P70 R70 F82 L82:L83 N82:N83 P82:P83 R82:R83 F103 L104 N104 P104 R104 F122 L123 N123 P123 R123 F135 L135:L136 N135:N136 P135:P136 R135:R136 F159 L159:L160 N159:N160 P159:P160 R159:R160 F176 L176:L177 N176:N177 P176:P177 R176:R177 F193 L193:L194 N193:N194 P193:P194 R193:R194 F209 L209:L210 N209:N210 P209:P210 R209:R210 F217 L217:L218 N217:N218 P217:P218 R217:R218 F240 L240:L241 N240:N241 P240:P241 R240:R241 F257 L257:L258 N257:N258 P257:P258 R257:R258 F286 L286:L287 N286:N287 P286:P287 R286:R287 F295 L295:L296 N295:N296 P295:P296 R295:R296 F312 L312:L313 N312:N313 P312:P313 R312:R313 F329 L329:L330 N329:N330 P329:P330 R329:R330 F336 L336:L337 N336:N337 P336:P337 R336:R337 F355 L355:L356 N355:N356 P355:P356 R355:R356">
    <cfRule type="cellIs" dxfId="1" priority="4" operator="greaterThan">
      <formula>0</formula>
    </cfRule>
  </conditionalFormatting>
  <conditionalFormatting sqref="J9:J491 L23 N23 P23 R23 L46 N46 P46 R46 L70 N70 P70 R70 F82 L82:L83 N82:N83 P82:P83 R82:R83 F103 L104 N104 P104 R104 F122 L123 N123 P123 R123 F135 L135:L136 N135:N136 P135:P136 R135:R136 F159 L159:L160 N159:N160 P159:P160 R159:R160 F176 L176:L177 N176:N177 P176:P177 R176:R177 F193 L193:L194 N193:N194 P193:P194 R193:R194 F209 L209:L210 N209:N210 P209:P210 R209:R210 F217 L217:L218 N217:N218 P217:P218 R217:R218 F240 L240:L241 N240:N241 P240:P241 R240:R241 F257 L257:L258 N257:N258 P257:P258 R257:R258 F286 L286:L287 N286:N287 P286:P287 R286:R287 F295 L295:L296 N295:N296 P295:P296 R295:R296 F312 L312:L313 N312:N313 P312:P313 R312:R313 F329 L329:L330 N329:N330 P329:P330 R329:R330 F336 L336:L337 N336:N337 P336:P337 R336:R337 F355 L355:L356 N355:N356 P355:P356 R355:R356">
    <cfRule type="cellIs" dxfId="6" priority="5" operator="lessThan">
      <formula>0</formula>
    </cfRule>
  </conditionalFormatting>
  <conditionalFormatting sqref="F9:F491">
    <cfRule type="cellIs" dxfId="1" priority="6" operator="greaterThan">
      <formula>0</formula>
    </cfRule>
  </conditionalFormatting>
  <conditionalFormatting sqref="L9:L491 N9:N491 P9:P491 R9:R491 F22 F45 F69">
    <cfRule type="cellIs" dxfId="4" priority="7" operator="greaterThan">
      <formula>"20%"</formula>
    </cfRule>
  </conditionalFormatting>
  <conditionalFormatting sqref="L9:L491 N9:N491 P9:P491 R9:R491 F22 F45 F69">
    <cfRule type="cellIs" dxfId="1" priority="8" operator="greaterThan">
      <formula>0</formula>
    </cfRule>
  </conditionalFormatting>
  <conditionalFormatting sqref="L9:L491 N9:N491 P9:P491 R9:R491 F22 F45 F69">
    <cfRule type="cellIs" dxfId="6" priority="9" operator="lessThan">
      <formula>0</formula>
    </cfRule>
  </conditionalFormatting>
  <conditionalFormatting sqref="N9:N491 P106:P120 P125:P133 P138:P157 P162:P174 P179:P191">
    <cfRule type="cellIs" dxfId="1" priority="10" operator="greaterThan">
      <formula>0</formula>
    </cfRule>
  </conditionalFormatting>
  <conditionalFormatting sqref="N9:N491 P106:P120 P125:P133 P138:P157 P162:P174 P179:P191">
    <cfRule type="cellIs" dxfId="6" priority="11" operator="lessThan">
      <formula>0</formula>
    </cfRule>
  </conditionalFormatting>
  <conditionalFormatting sqref="P9:P491">
    <cfRule type="cellIs" dxfId="1" priority="12" operator="greaterThan">
      <formula>0</formula>
    </cfRule>
  </conditionalFormatting>
  <conditionalFormatting sqref="P9:P491">
    <cfRule type="cellIs" dxfId="6" priority="13" operator="lessThan">
      <formula>0</formula>
    </cfRule>
  </conditionalFormatting>
  <conditionalFormatting sqref="R9:R491 F22 F45 F69">
    <cfRule type="cellIs" dxfId="1" priority="14" operator="greaterThan">
      <formula>0</formula>
    </cfRule>
  </conditionalFormatting>
  <conditionalFormatting sqref="R9:R491 F22 F45 F69">
    <cfRule type="cellIs" dxfId="6" priority="15" operator="lessThan">
      <formula>0</formula>
    </cfRule>
  </conditionalFormatting>
  <conditionalFormatting sqref="N6 N22 N45 N69 N82 N103 N122 N135 N159 N176 N193 N209 N217 N240 N257 N286 N295 N312 N329 N336 N355">
    <cfRule type="expression" dxfId="1" priority="16">
      <formula>$N6&gt;$L6</formula>
    </cfRule>
  </conditionalFormatting>
  <conditionalFormatting sqref="P6 P22 P45 P69 P82 P103 P122 P135 P159 P176 P193 P209 P217 P240 P257 P286 P295 P312 P329 P336 P355">
    <cfRule type="expression" dxfId="2" priority="17">
      <formula>$P6&lt;$N6</formula>
    </cfRule>
  </conditionalFormatting>
  <conditionalFormatting sqref="P6 P22 P45 P69 P82 P103 P122 P135 P159 P176 P193 P209 P217 P240 P257 P286 P295 P312 P329 P336 P355">
    <cfRule type="expression" dxfId="1" priority="18">
      <formula>$P6&gt;$N6</formula>
    </cfRule>
  </conditionalFormatting>
  <conditionalFormatting sqref="N6 N22 N45 N69 N82 N103 N122 N135 N159 N176 N193 N209 N217 N240 N257 N286 N295 N312 N329 N336 N355">
    <cfRule type="expression" dxfId="2" priority="19">
      <formula>$N6&lt;$L6</formula>
    </cfRule>
  </conditionalFormatting>
  <conditionalFormatting sqref="L6 L22 L45 L69 L82 L103 L122 L135 L159 L176 L193 L209 L217 L240 L257 L286 L295 L312 L329 L336 L355">
    <cfRule type="expression" dxfId="1" priority="20">
      <formula>$L6&gt;$J6</formula>
    </cfRule>
  </conditionalFormatting>
  <conditionalFormatting sqref="L6 L22 L45 L69 L82 L103 L122 L135 L159 L176 L193 L209 L217 L240 L257 L286 L295 L312 L329 L336 L355">
    <cfRule type="expression" dxfId="2" priority="21">
      <formula>$L6&lt;$J6</formula>
    </cfRule>
  </conditionalFormatting>
  <conditionalFormatting sqref="F6 R6 F22 R22 F45 R45 F69 R69 R82 R103 R122 R135 R159 R176 R193 R209 R217 R240 R257 R286 R295 R312 R329 R336 R355">
    <cfRule type="expression" dxfId="2" priority="22">
      <formula>$R6&lt;$P6</formula>
    </cfRule>
  </conditionalFormatting>
  <conditionalFormatting sqref="F6 R6 F22 R22 F45 R45 F69 R69 R82 R103 R122 R135 R159 R176 R193 R209 R217 R240 R257 R286 R295 R312 R329 R336 R355">
    <cfRule type="expression" dxfId="1" priority="23">
      <formula>$R6&gt;$P6</formula>
    </cfRule>
  </conditionalFormatting>
  <conditionalFormatting sqref="J6:J7 L7 N7 P7 R7 J22:J23 L23 N23 P23 R23 J45:J46 L46 N46 P46 R46 J69:J70 L70 N70 P70 R70 F82 J82:J83 L82:L83 N82:N83 P82:P83 R82:R83 F103 J103:J104 L104 N104 P104 R104 F122 J122:J123 L123 N123 P123 R123 F135 J135:J136 L135:L136 N135:N136 P135:P136 R135:R136 F159 J159:J160 L159:L160 N159:N160 P159:P160 R159:R160 F176 J176:J177 L176:L177 N176:N177 P176:P177 R176:R177 F193 J193:J194 L193:L194 N193:N194 P193:P194 R193:R194 F209 J209:J210 L209:L210 N209:N210 P209:P210 R209:R210 F217 J217:J218 L217:L218 N217:N218 P217:P218 R217:R218 F240 J240:J241 L240:L241 N240:N241 P240:P241 R240:R241 F257 J257:J258 L257:L258 N257:N258 P257:P258 R257:R258 F286 J286:J287 L286:L287 N286:N287 P286:P287 R286:R287 F295 J295:J296 L295:L296 N295:N296 P295:P296 R295:R296 F312 J312:J313 L312:L313 N312:N313 P312:P313 R312:R313 F329 J329:J330 L329:L330 N329:N330 P329:P330 R329:R330 F336 J336:J337 L336:L337 N336:N337 P336:P337 R336:R337 F355 J355:J356 L355:L356 N355:N356 P355:P356 R355:R356">
    <cfRule type="cellIs" dxfId="1" priority="24" operator="greaterThan">
      <formula>0</formula>
    </cfRule>
  </conditionalFormatting>
  <conditionalFormatting sqref="J6:J7 L7 N7 P7 R7 J22:J23 L23 N23 P23 R23 J45:J46 L46 N46 P46 R46 J69:J70 L70 N70 P70 R70 F82 J82:J83 L82:L83 N82:N83 P82:P83 R82:R83 F103 J103:J104 L104 N104 P104 R104 F122 J122:J123 L123 N123 P123 R123 F135 J135:J136 L135:L136 N135:N136 P135:P136 R135:R136 F159 J159:J160 L159:L160 N159:N160 P159:P160 R159:R160 F176 J176:J177 L176:L177 N176:N177 P176:P177 R176:R177 F193 J193:J194 L193:L194 N193:N194 P193:P194 R193:R194 F209 J209:J210 L209:L210 N209:N210 P209:P210 R209:R210 F217 J217:J218 L217:L218 N217:N218 P217:P218 R217:R218 F240 J240:J241 L240:L241 N240:N241 P240:P241 R240:R241 F257 J257:J258 L257:L258 N257:N258 P257:P258 R257:R258 F286 J286:J287 L286:L287 N286:N287 P286:P287 R286:R287 F295 J295:J296 L295:L296 N295:N296 P295:P296 R295:R296 F312 J312:J313 L312:L313 N312:N313 P312:P313 R312:R313 F329 J329:J330 L329:L330 N329:N330 P329:P330 R329:R330 F336 J336:J337 L336:L337 N336:N337 P336:P337 R336:R337 F355 J355:J356 L355:L356 N355:N356 P355:P356 R355:R356">
    <cfRule type="cellIs" dxfId="2" priority="25" operator="lessThan">
      <formula>0</formula>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5"/>
    <col customWidth="1" min="2" max="2" width="7.63"/>
    <col customWidth="1" min="3" max="3" width="8.38"/>
    <col customWidth="1" min="4" max="4" width="9.38"/>
    <col customWidth="1" min="5" max="5" width="12.63"/>
    <col customWidth="1" min="6" max="9" width="9.38"/>
    <col customWidth="1" min="10" max="10" width="21.5"/>
    <col customWidth="1" min="11" max="11" width="6.88"/>
    <col customWidth="1" min="12" max="12" width="9.38"/>
    <col customWidth="1" min="13" max="13" width="6.63"/>
    <col customWidth="1" min="14" max="14" width="9.38"/>
    <col customWidth="1" min="15" max="15" width="6.63"/>
    <col customWidth="1" min="16" max="16" width="8.38"/>
    <col customWidth="1" min="17" max="17" width="6.63"/>
    <col customWidth="1" min="18" max="18" width="8.38"/>
    <col customWidth="1" min="19" max="19" width="6.63"/>
  </cols>
  <sheetData>
    <row r="1">
      <c r="A1" s="92" t="s">
        <v>4544</v>
      </c>
      <c r="B1" s="93" t="s">
        <v>4545</v>
      </c>
      <c r="C1" s="180">
        <f>NOW()</f>
        <v>46134.61698</v>
      </c>
      <c r="D1" s="6"/>
      <c r="E1" s="6"/>
      <c r="F1" s="3"/>
      <c r="G1" s="3"/>
      <c r="H1" s="5"/>
      <c r="I1" s="254"/>
      <c r="J1" s="5"/>
      <c r="K1" s="6"/>
      <c r="M1" s="3"/>
      <c r="N1" s="7"/>
      <c r="O1" s="3"/>
      <c r="P1" s="181"/>
      <c r="Q1" s="3"/>
      <c r="R1" s="181"/>
      <c r="S1" s="3"/>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row>
    <row r="2">
      <c r="A2" s="3" t="s">
        <v>4656</v>
      </c>
      <c r="B2" s="182"/>
      <c r="C2" s="1" t="s">
        <v>4695</v>
      </c>
      <c r="D2" s="14"/>
      <c r="E2" s="14"/>
      <c r="F2" s="14"/>
      <c r="G2" s="14"/>
      <c r="H2" s="14"/>
      <c r="I2" s="13"/>
      <c r="J2" s="14"/>
      <c r="L2" s="14"/>
      <c r="M2" s="14"/>
      <c r="N2" s="14"/>
      <c r="O2" s="14"/>
      <c r="P2" s="1"/>
      <c r="Q2" s="14"/>
      <c r="R2" s="1"/>
      <c r="S2" s="14"/>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row>
    <row r="3">
      <c r="A3" s="6"/>
      <c r="B3" s="182"/>
      <c r="D3" s="14"/>
      <c r="E3" s="14"/>
      <c r="F3" s="14"/>
      <c r="G3" s="14"/>
      <c r="H3" s="14"/>
      <c r="I3" s="13"/>
      <c r="J3" s="14"/>
      <c r="K3" s="14"/>
      <c r="L3" s="14"/>
      <c r="M3" s="14"/>
      <c r="N3" s="14"/>
      <c r="O3" s="14"/>
      <c r="P3" s="1"/>
      <c r="Q3" s="14"/>
      <c r="R3" s="1"/>
      <c r="S3" s="14"/>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row>
    <row r="4">
      <c r="A4" s="6"/>
      <c r="B4" s="182"/>
      <c r="C4" s="14"/>
      <c r="D4" s="14"/>
      <c r="E4" s="14"/>
      <c r="F4" s="14"/>
      <c r="G4" s="14"/>
      <c r="I4" s="255"/>
      <c r="J4" s="73"/>
      <c r="K4" s="14"/>
      <c r="L4" s="73"/>
      <c r="M4" s="14"/>
      <c r="N4" s="73"/>
      <c r="O4" s="14"/>
      <c r="Q4" s="14"/>
      <c r="S4" s="14"/>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row>
    <row r="5">
      <c r="A5" s="204" t="s">
        <v>4696</v>
      </c>
      <c r="B5" s="256"/>
      <c r="C5" s="257"/>
      <c r="D5" s="258"/>
      <c r="E5" s="258" t="s">
        <v>4697</v>
      </c>
      <c r="F5" s="257"/>
      <c r="G5" s="259"/>
      <c r="H5" s="260"/>
      <c r="I5" s="261"/>
      <c r="J5" s="257"/>
      <c r="K5" s="261"/>
      <c r="L5" s="257"/>
      <c r="M5" s="261"/>
      <c r="N5" s="257"/>
      <c r="O5" s="261"/>
      <c r="P5" s="259"/>
      <c r="Q5" s="261"/>
      <c r="R5" s="259"/>
      <c r="S5" s="261"/>
      <c r="T5" s="256"/>
      <c r="U5" s="262"/>
      <c r="V5" s="262"/>
      <c r="W5" s="262"/>
      <c r="X5" s="262"/>
      <c r="Y5" s="262"/>
      <c r="Z5" s="262"/>
      <c r="AA5" s="262"/>
      <c r="AB5" s="262"/>
      <c r="AC5" s="262"/>
      <c r="AD5" s="262"/>
      <c r="AE5" s="262"/>
      <c r="AF5" s="262"/>
      <c r="AG5" s="262"/>
      <c r="AH5" s="262"/>
      <c r="AI5" s="262"/>
      <c r="AJ5" s="262"/>
      <c r="AK5" s="262"/>
      <c r="AL5" s="262"/>
      <c r="AM5" s="262"/>
      <c r="AN5" s="262"/>
      <c r="AO5" s="262"/>
      <c r="AP5" s="262"/>
      <c r="AQ5" s="262"/>
      <c r="AR5" s="262"/>
      <c r="AS5" s="262"/>
      <c r="AT5" s="262"/>
      <c r="AU5" s="262"/>
      <c r="AV5" s="262"/>
      <c r="AW5" s="262"/>
    </row>
    <row r="6">
      <c r="A6" s="6"/>
      <c r="B6" s="182"/>
      <c r="C6" s="14"/>
      <c r="D6" s="14"/>
      <c r="E6" s="14"/>
      <c r="F6" s="14"/>
      <c r="G6" s="14"/>
      <c r="I6" s="255"/>
      <c r="J6" s="73"/>
      <c r="K6" s="14"/>
      <c r="L6" s="73"/>
      <c r="M6" s="14"/>
      <c r="N6" s="73"/>
      <c r="O6" s="14"/>
      <c r="Q6" s="14"/>
      <c r="S6" s="14"/>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row>
    <row r="7">
      <c r="A7" s="126" t="s">
        <v>4562</v>
      </c>
      <c r="B7" s="190" t="s">
        <v>4664</v>
      </c>
      <c r="C7" s="126" t="s">
        <v>4665</v>
      </c>
      <c r="D7" s="126" t="s">
        <v>4698</v>
      </c>
      <c r="E7" s="126" t="s">
        <v>4699</v>
      </c>
      <c r="F7" s="126" t="s">
        <v>4700</v>
      </c>
      <c r="G7" s="125" t="s">
        <v>4701</v>
      </c>
      <c r="H7" s="191" t="s">
        <v>4702</v>
      </c>
      <c r="I7" s="214" t="s">
        <v>4703</v>
      </c>
      <c r="J7" s="126" t="s">
        <v>4704</v>
      </c>
      <c r="K7" s="126"/>
      <c r="L7" s="126"/>
      <c r="M7" s="126"/>
      <c r="N7" s="126"/>
      <c r="O7" s="126"/>
      <c r="P7" s="125"/>
      <c r="Q7" s="126"/>
      <c r="R7" s="125"/>
      <c r="S7" s="126"/>
      <c r="T7" s="190"/>
      <c r="U7" s="192"/>
      <c r="V7" s="192"/>
      <c r="W7" s="192"/>
      <c r="X7" s="192"/>
      <c r="Y7" s="192"/>
      <c r="Z7" s="192"/>
      <c r="AA7" s="192"/>
      <c r="AB7" s="192"/>
      <c r="AC7" s="192"/>
      <c r="AD7" s="192"/>
      <c r="AE7" s="192"/>
      <c r="AF7" s="192"/>
      <c r="AG7" s="192"/>
      <c r="AH7" s="192"/>
      <c r="AI7" s="192"/>
      <c r="AJ7" s="192"/>
      <c r="AK7" s="192"/>
      <c r="AL7" s="192"/>
      <c r="AM7" s="192"/>
      <c r="AN7" s="192"/>
      <c r="AO7" s="192"/>
      <c r="AP7" s="192"/>
      <c r="AQ7" s="192"/>
      <c r="AR7" s="192"/>
      <c r="AS7" s="192"/>
      <c r="AT7" s="192"/>
      <c r="AU7" s="192"/>
      <c r="AV7" s="192"/>
      <c r="AW7" s="192"/>
    </row>
    <row r="8">
      <c r="A8" s="263" t="str">
        <f>IF(ISBLANK(B8), "", VLOOKUP(B8, Database!A:E, 2, FALSE))</f>
        <v>立碁</v>
      </c>
      <c r="B8" s="222" t="s">
        <v>3110</v>
      </c>
      <c r="C8" s="226">
        <f>IFERROR(__xludf.DUMMYFUNCTION("IF(ISBLANK(B8), """", IF(ISBLANK($B$1), """", IMPORTXML('公式表'!$A$2&amp;B8&amp;'公式表'!$A$3, '公式表'!$A$13)))"),77.0)</f>
        <v>77</v>
      </c>
      <c r="D8" s="228">
        <f t="shared" ref="D8:D12" si="1">IF(ISBLANK(B8), "", IFERROR((C8/G8)-1, ""))</f>
        <v>0.1846153846</v>
      </c>
      <c r="E8" s="226">
        <v>65.0</v>
      </c>
      <c r="F8" s="226">
        <v>80.0</v>
      </c>
      <c r="G8" s="226">
        <v>65.0</v>
      </c>
      <c r="H8" s="264">
        <v>80.0</v>
      </c>
      <c r="I8" s="265">
        <f t="shared" ref="I8:I12" si="2">IF(ISBLANK(B8), "", ((H8-G8)/G8))</f>
        <v>0.2307692308</v>
      </c>
      <c r="J8" s="226" t="s">
        <v>4705</v>
      </c>
      <c r="K8" s="225"/>
      <c r="L8" s="224"/>
      <c r="M8" s="228"/>
      <c r="N8" s="224"/>
      <c r="O8" s="228"/>
      <c r="P8" s="226"/>
      <c r="Q8" s="228"/>
      <c r="R8" s="226"/>
      <c r="S8" s="228"/>
      <c r="T8" s="223"/>
      <c r="U8" s="223"/>
      <c r="V8" s="223"/>
      <c r="W8" s="223"/>
      <c r="X8" s="223"/>
      <c r="Y8" s="223"/>
      <c r="Z8" s="223"/>
      <c r="AA8" s="223"/>
      <c r="AB8" s="223"/>
      <c r="AC8" s="223"/>
      <c r="AD8" s="223"/>
      <c r="AE8" s="223"/>
      <c r="AF8" s="223"/>
      <c r="AG8" s="223"/>
      <c r="AH8" s="223"/>
      <c r="AI8" s="223"/>
      <c r="AJ8" s="223"/>
      <c r="AK8" s="223"/>
      <c r="AL8" s="223"/>
      <c r="AM8" s="223"/>
      <c r="AN8" s="223"/>
      <c r="AO8" s="223"/>
      <c r="AP8" s="223"/>
      <c r="AQ8" s="223"/>
      <c r="AR8" s="223"/>
      <c r="AS8" s="223"/>
      <c r="AT8" s="223"/>
      <c r="AU8" s="223"/>
      <c r="AV8" s="223"/>
      <c r="AW8" s="223"/>
    </row>
    <row r="9">
      <c r="A9" s="263" t="str">
        <f>IF(ISBLANK(B9), "", VLOOKUP(B9, Database!A:E, 2, FALSE))</f>
        <v>楠梓電</v>
      </c>
      <c r="B9" s="222" t="s">
        <v>774</v>
      </c>
      <c r="C9" s="226">
        <f>IFERROR(__xludf.DUMMYFUNCTION("IF(ISBLANK(B9), """", IF(ISBLANK($B$1), """", IMPORTXML('公式表'!$A$2&amp;B9&amp;'公式表'!$A$3, '公式表'!$A$13)))"),113.5)</f>
        <v>113.5</v>
      </c>
      <c r="D9" s="228">
        <f t="shared" si="1"/>
        <v>0.1947368421</v>
      </c>
      <c r="E9" s="226">
        <v>95.0</v>
      </c>
      <c r="F9" s="226">
        <v>110.0</v>
      </c>
      <c r="G9" s="226">
        <v>95.0</v>
      </c>
      <c r="H9" s="264">
        <v>120.0</v>
      </c>
      <c r="I9" s="265">
        <f t="shared" si="2"/>
        <v>0.2631578947</v>
      </c>
      <c r="J9" s="226" t="s">
        <v>4706</v>
      </c>
      <c r="K9" s="225"/>
      <c r="L9" s="224"/>
      <c r="M9" s="228"/>
      <c r="N9" s="224"/>
      <c r="O9" s="228"/>
      <c r="P9" s="226"/>
      <c r="Q9" s="228"/>
      <c r="R9" s="226"/>
      <c r="S9" s="228"/>
      <c r="T9" s="223"/>
      <c r="U9" s="223"/>
      <c r="V9" s="223"/>
      <c r="W9" s="223"/>
      <c r="X9" s="223"/>
      <c r="Y9" s="223"/>
      <c r="Z9" s="223"/>
      <c r="AA9" s="223"/>
      <c r="AB9" s="223"/>
      <c r="AC9" s="223"/>
      <c r="AD9" s="223"/>
      <c r="AE9" s="223"/>
      <c r="AF9" s="223"/>
      <c r="AG9" s="223"/>
      <c r="AH9" s="223"/>
      <c r="AI9" s="223"/>
      <c r="AJ9" s="223"/>
      <c r="AK9" s="223"/>
      <c r="AL9" s="223"/>
      <c r="AM9" s="223"/>
      <c r="AN9" s="223"/>
      <c r="AO9" s="223"/>
      <c r="AP9" s="223"/>
      <c r="AQ9" s="223"/>
      <c r="AR9" s="223"/>
      <c r="AS9" s="223"/>
      <c r="AT9" s="223"/>
      <c r="AU9" s="223"/>
      <c r="AV9" s="223"/>
      <c r="AW9" s="223"/>
    </row>
    <row r="10">
      <c r="A10" s="263" t="str">
        <f>IF(ISBLANK(B10), "", VLOOKUP(B10, Database!A:E, 2, FALSE))</f>
        <v>茂矽</v>
      </c>
      <c r="B10" s="222" t="s">
        <v>4109</v>
      </c>
      <c r="C10" s="226">
        <f>IFERROR(__xludf.DUMMYFUNCTION("IF(ISBLANK(B10), """", IF(ISBLANK($B$1), """", IMPORTXML('公式表'!$A$2&amp;B10&amp;'公式表'!$A$3, '公式表'!$A$13)))"),33.3)</f>
        <v>33.3</v>
      </c>
      <c r="D10" s="228">
        <f t="shared" si="1"/>
        <v>0.1482758621</v>
      </c>
      <c r="E10" s="226">
        <v>28.5</v>
      </c>
      <c r="F10" s="226">
        <v>40.0</v>
      </c>
      <c r="G10" s="226">
        <v>29.0</v>
      </c>
      <c r="H10" s="264">
        <v>38.0</v>
      </c>
      <c r="I10" s="265">
        <f t="shared" si="2"/>
        <v>0.3103448276</v>
      </c>
      <c r="J10" s="226" t="s">
        <v>4707</v>
      </c>
      <c r="K10" s="225"/>
      <c r="L10" s="224"/>
      <c r="M10" s="228"/>
      <c r="N10" s="224"/>
      <c r="O10" s="228"/>
      <c r="P10" s="226"/>
      <c r="Q10" s="228"/>
      <c r="R10" s="226"/>
      <c r="S10" s="228"/>
      <c r="T10" s="223"/>
      <c r="U10" s="223"/>
      <c r="V10" s="223"/>
      <c r="W10" s="223"/>
      <c r="X10" s="223"/>
      <c r="Y10" s="223"/>
      <c r="Z10" s="223"/>
      <c r="AA10" s="223"/>
      <c r="AB10" s="223"/>
      <c r="AC10" s="223"/>
      <c r="AD10" s="223"/>
      <c r="AE10" s="223"/>
      <c r="AF10" s="223"/>
      <c r="AG10" s="223"/>
      <c r="AH10" s="223"/>
      <c r="AI10" s="223"/>
      <c r="AJ10" s="223"/>
      <c r="AK10" s="223"/>
      <c r="AL10" s="223"/>
      <c r="AM10" s="223"/>
      <c r="AN10" s="223"/>
      <c r="AO10" s="223"/>
      <c r="AP10" s="223"/>
      <c r="AQ10" s="223"/>
      <c r="AR10" s="223"/>
      <c r="AS10" s="223"/>
      <c r="AT10" s="223"/>
      <c r="AU10" s="223"/>
      <c r="AV10" s="223"/>
      <c r="AW10" s="223"/>
    </row>
    <row r="11">
      <c r="A11" s="263" t="str">
        <f>IF(ISBLANK(B11), "", VLOOKUP(B11, Database!A:E, 2, FALSE))</f>
        <v>金居</v>
      </c>
      <c r="B11" s="222" t="s">
        <v>2817</v>
      </c>
      <c r="C11" s="226">
        <f>IFERROR(__xludf.DUMMYFUNCTION("IF(ISBLANK(B11), """", IF(ISBLANK($B$1), """", IMPORTXML('公式表'!$A$2&amp;B11&amp;'公式表'!$A$3, '公式表'!$A$13)))"),393.5)</f>
        <v>393.5</v>
      </c>
      <c r="D11" s="228">
        <f t="shared" si="1"/>
        <v>0.606122449</v>
      </c>
      <c r="E11" s="226">
        <v>238.0</v>
      </c>
      <c r="F11" s="226">
        <v>294.0</v>
      </c>
      <c r="G11" s="226">
        <v>245.0</v>
      </c>
      <c r="H11" s="264">
        <v>290.0</v>
      </c>
      <c r="I11" s="265">
        <f t="shared" si="2"/>
        <v>0.1836734694</v>
      </c>
      <c r="J11" s="226" t="s">
        <v>4708</v>
      </c>
      <c r="K11" s="225"/>
      <c r="L11" s="224"/>
      <c r="M11" s="228"/>
      <c r="N11" s="224"/>
      <c r="O11" s="228"/>
      <c r="P11" s="226"/>
      <c r="Q11" s="228"/>
      <c r="R11" s="226"/>
      <c r="S11" s="228"/>
      <c r="T11" s="223"/>
      <c r="U11" s="223"/>
      <c r="V11" s="223"/>
      <c r="W11" s="223"/>
      <c r="X11" s="223"/>
      <c r="Y11" s="223"/>
      <c r="Z11" s="223"/>
      <c r="AA11" s="223"/>
      <c r="AB11" s="223"/>
      <c r="AC11" s="223"/>
      <c r="AD11" s="223"/>
      <c r="AE11" s="223"/>
      <c r="AF11" s="223"/>
      <c r="AG11" s="223"/>
      <c r="AH11" s="223"/>
      <c r="AI11" s="223"/>
      <c r="AJ11" s="223"/>
      <c r="AK11" s="223"/>
      <c r="AL11" s="223"/>
      <c r="AM11" s="223"/>
      <c r="AN11" s="223"/>
      <c r="AO11" s="223"/>
      <c r="AP11" s="223"/>
      <c r="AQ11" s="223"/>
      <c r="AR11" s="223"/>
      <c r="AS11" s="223"/>
      <c r="AT11" s="223"/>
      <c r="AU11" s="223"/>
      <c r="AV11" s="223"/>
      <c r="AW11" s="223"/>
    </row>
    <row r="12">
      <c r="A12" s="263" t="str">
        <f>IF(ISBLANK(B12), "", VLOOKUP(B12, Database!A:E, 2, FALSE))</f>
        <v>三晃</v>
      </c>
      <c r="B12" s="222" t="s">
        <v>2899</v>
      </c>
      <c r="C12" s="226">
        <f>IFERROR(__xludf.DUMMYFUNCTION("IF(ISBLANK(B12), """", IF(ISBLANK($B$1), """", IMPORTXML('公式表'!$A$2&amp;B12&amp;'公式表'!$A$3, '公式表'!$A$13)))"),27.25)</f>
        <v>27.25</v>
      </c>
      <c r="D12" s="228">
        <f t="shared" si="1"/>
        <v>0.7580645161</v>
      </c>
      <c r="E12" s="226">
        <v>15.0</v>
      </c>
      <c r="F12" s="226">
        <v>20.0</v>
      </c>
      <c r="G12" s="226">
        <v>15.5</v>
      </c>
      <c r="H12" s="264">
        <v>20.0</v>
      </c>
      <c r="I12" s="265">
        <f t="shared" si="2"/>
        <v>0.2903225806</v>
      </c>
      <c r="J12" s="226" t="s">
        <v>4708</v>
      </c>
      <c r="K12" s="225"/>
      <c r="L12" s="224"/>
      <c r="M12" s="228"/>
      <c r="N12" s="224"/>
      <c r="O12" s="228"/>
      <c r="P12" s="226"/>
      <c r="Q12" s="228"/>
      <c r="R12" s="226"/>
      <c r="S12" s="228"/>
      <c r="T12" s="223"/>
      <c r="U12" s="223"/>
      <c r="V12" s="223"/>
      <c r="W12" s="223"/>
      <c r="X12" s="223"/>
      <c r="Y12" s="223"/>
      <c r="Z12" s="223"/>
      <c r="AA12" s="223"/>
      <c r="AB12" s="223"/>
      <c r="AC12" s="223"/>
      <c r="AD12" s="223"/>
      <c r="AE12" s="223"/>
      <c r="AF12" s="223"/>
      <c r="AG12" s="223"/>
      <c r="AH12" s="223"/>
      <c r="AI12" s="223"/>
      <c r="AJ12" s="223"/>
      <c r="AK12" s="223"/>
      <c r="AL12" s="223"/>
      <c r="AM12" s="223"/>
      <c r="AN12" s="223"/>
      <c r="AO12" s="223"/>
      <c r="AP12" s="223"/>
      <c r="AQ12" s="223"/>
      <c r="AR12" s="223"/>
      <c r="AS12" s="223"/>
      <c r="AT12" s="223"/>
      <c r="AU12" s="223"/>
      <c r="AV12" s="223"/>
      <c r="AW12" s="223"/>
    </row>
    <row r="13">
      <c r="A13" s="193"/>
      <c r="B13" s="197"/>
      <c r="C13" s="6"/>
      <c r="D13" s="195"/>
      <c r="E13" s="194"/>
      <c r="F13" s="7"/>
      <c r="G13" s="7"/>
      <c r="H13" s="196"/>
      <c r="I13" s="255"/>
      <c r="J13" s="194"/>
      <c r="K13" s="7"/>
      <c r="L13" s="194"/>
      <c r="M13" s="195"/>
      <c r="N13" s="194"/>
      <c r="O13" s="195"/>
      <c r="P13" s="3"/>
      <c r="Q13" s="195"/>
      <c r="R13" s="3"/>
      <c r="S13" s="195"/>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row>
    <row r="14">
      <c r="A14" s="193"/>
      <c r="B14" s="182"/>
      <c r="C14" s="6"/>
      <c r="D14" s="195"/>
      <c r="E14" s="194"/>
      <c r="F14" s="7"/>
      <c r="G14" s="7"/>
      <c r="H14" s="196"/>
      <c r="I14" s="255"/>
      <c r="J14" s="194"/>
      <c r="K14" s="195"/>
      <c r="L14" s="194"/>
      <c r="M14" s="195"/>
      <c r="N14" s="194"/>
      <c r="O14" s="195"/>
      <c r="P14" s="3"/>
      <c r="Q14" s="195"/>
      <c r="R14" s="3"/>
      <c r="S14" s="195"/>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row>
    <row r="15">
      <c r="A15" s="193"/>
      <c r="B15" s="182"/>
      <c r="C15" s="6"/>
      <c r="D15" s="195"/>
      <c r="E15" s="194"/>
      <c r="F15" s="7"/>
      <c r="G15" s="7"/>
      <c r="H15" s="3"/>
      <c r="I15" s="255"/>
      <c r="J15" s="194"/>
      <c r="K15" s="7"/>
      <c r="L15" s="194"/>
      <c r="M15" s="195"/>
      <c r="N15" s="194"/>
      <c r="O15" s="195"/>
      <c r="P15" s="3"/>
      <c r="Q15" s="195"/>
      <c r="R15" s="3"/>
      <c r="S15" s="195"/>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row>
    <row r="16">
      <c r="A16" s="193"/>
      <c r="B16" s="197"/>
      <c r="C16" s="6"/>
      <c r="D16" s="195"/>
      <c r="E16" s="194"/>
      <c r="F16" s="7"/>
      <c r="G16" s="7"/>
      <c r="H16" s="196"/>
      <c r="I16" s="255"/>
      <c r="J16" s="194"/>
      <c r="K16" s="7"/>
      <c r="L16" s="194"/>
      <c r="M16" s="195"/>
      <c r="N16" s="3"/>
      <c r="O16" s="195"/>
      <c r="P16" s="3"/>
      <c r="Q16" s="195"/>
      <c r="R16" s="3"/>
      <c r="S16" s="195"/>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row>
    <row r="17">
      <c r="A17" s="193"/>
      <c r="B17" s="182"/>
      <c r="C17" s="6"/>
      <c r="D17" s="195"/>
      <c r="E17" s="194"/>
      <c r="F17" s="7"/>
      <c r="G17" s="7"/>
      <c r="H17" s="3"/>
      <c r="I17" s="255"/>
      <c r="J17" s="194"/>
      <c r="K17" s="7"/>
      <c r="L17" s="194"/>
      <c r="M17" s="195"/>
      <c r="N17" s="194"/>
      <c r="O17" s="195"/>
      <c r="P17" s="3"/>
      <c r="Q17" s="195"/>
      <c r="R17" s="3"/>
      <c r="S17" s="195"/>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row>
    <row r="18">
      <c r="A18" s="193"/>
      <c r="B18" s="197"/>
      <c r="C18" s="6"/>
      <c r="D18" s="195"/>
      <c r="E18" s="194"/>
      <c r="F18" s="7"/>
      <c r="G18" s="7"/>
      <c r="H18" s="196"/>
      <c r="I18" s="255"/>
      <c r="J18" s="194"/>
      <c r="K18" s="195"/>
      <c r="L18" s="194"/>
      <c r="M18" s="195"/>
      <c r="N18" s="194"/>
      <c r="O18" s="195"/>
      <c r="P18" s="3"/>
      <c r="Q18" s="195"/>
      <c r="R18" s="3"/>
      <c r="S18" s="195"/>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row>
  </sheetData>
  <conditionalFormatting sqref="B8:B18">
    <cfRule type="expression" dxfId="5" priority="1">
      <formula>COUNTIF(B:B, B8) &gt; 1</formula>
    </cfRule>
  </conditionalFormatting>
  <conditionalFormatting sqref="G8:G17">
    <cfRule type="expression" dxfId="1" priority="2">
      <formula>IF(ISBLANK(B8), "", IF(ISBLANK($B$1), "", C8&lt;G8*1.03))</formula>
    </cfRule>
  </conditionalFormatting>
  <conditionalFormatting sqref="H8:H15">
    <cfRule type="expression" dxfId="1" priority="3">
      <formula>IF(ISBLANK(B8), "", IF(ISBLANK($B$1), "", C8&gt;H8*0.97))</formula>
    </cfRule>
  </conditionalFormatting>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topLeftCell="F1" activePane="topRight" state="frozen"/>
      <selection activeCell="G2" sqref="G2" pane="topRight"/>
    </sheetView>
  </sheetViews>
  <sheetFormatPr customHeight="1" defaultColWidth="12.63" defaultRowHeight="15.75"/>
  <cols>
    <col customWidth="1" min="1" max="1" width="11.5"/>
    <col customWidth="1" min="2" max="2" width="7.63"/>
    <col customWidth="1" min="3" max="3" width="8.38"/>
    <col customWidth="1" min="4" max="4" width="7.63"/>
    <col customWidth="1" min="5" max="5" width="8.13"/>
    <col customWidth="1" min="6" max="6" width="14.25"/>
    <col customWidth="1" min="7" max="7" width="13.5"/>
    <col customWidth="1" min="8" max="8" width="11.5"/>
    <col customWidth="1" min="9" max="9" width="16.88"/>
    <col customWidth="1" min="10" max="10" width="14.75"/>
    <col customWidth="1" min="11" max="12" width="7.63"/>
    <col customWidth="1" min="13" max="13" width="8.75"/>
    <col customWidth="1" min="14" max="14" width="7.63"/>
    <col customWidth="1" min="15" max="15" width="8.63"/>
    <col customWidth="1" min="16" max="18" width="7.63"/>
    <col customWidth="1" min="19" max="20" width="5.88"/>
    <col customWidth="1" min="21" max="21" width="8.63"/>
    <col customWidth="1" min="22" max="24" width="7.63"/>
    <col customWidth="1" min="25" max="27" width="8.63"/>
    <col customWidth="1" min="28" max="28" width="7.63"/>
    <col customWidth="1" min="29" max="29" width="9.38"/>
    <col customWidth="1" min="30" max="30" width="4.38"/>
    <col customWidth="1" min="31" max="32" width="6.0"/>
    <col customWidth="1" min="33" max="33" width="9.38"/>
    <col customWidth="1" min="34" max="34" width="13.0"/>
    <col customWidth="1" min="35" max="35" width="9.38"/>
    <col customWidth="1" min="36" max="36" width="5.13"/>
    <col customWidth="1" min="37" max="37" width="13.5"/>
    <col customWidth="1" min="38" max="38" width="5.13"/>
    <col customWidth="1" min="39" max="39" width="6.88"/>
    <col customWidth="1" min="40" max="40" width="6.0"/>
    <col customWidth="1" min="41" max="41" width="13.5"/>
    <col customWidth="1" min="42" max="42" width="5.13"/>
    <col customWidth="1" min="43" max="44" width="7.25"/>
    <col customWidth="1" min="45" max="45" width="12.5"/>
    <col customWidth="1" min="46" max="46" width="5.13"/>
    <col customWidth="1" min="47" max="47" width="7.63"/>
    <col customWidth="1" min="48" max="48" width="6.0"/>
    <col customWidth="1" min="49" max="49" width="12.5"/>
    <col customWidth="1" min="50" max="50" width="5.13"/>
    <col customWidth="1" min="51" max="52" width="7.63"/>
    <col customWidth="1" min="53" max="53" width="12.5"/>
    <col customWidth="1" min="54" max="54" width="5.13"/>
    <col customWidth="1" min="55" max="56" width="7.63"/>
    <col customWidth="1" min="57" max="57" width="12.5"/>
    <col customWidth="1" min="58" max="58" width="5.13"/>
    <col customWidth="1" min="59" max="60" width="7.63"/>
    <col customWidth="1" min="61" max="61" width="12.5"/>
    <col customWidth="1" min="62" max="62" width="5.13"/>
    <col customWidth="1" min="63" max="63" width="7.63"/>
    <col customWidth="1" min="64" max="64" width="6.0"/>
    <col customWidth="1" min="65" max="65" width="12.5"/>
    <col customWidth="1" min="66" max="68" width="6.0"/>
  </cols>
  <sheetData>
    <row r="1">
      <c r="A1" s="92" t="s">
        <v>4544</v>
      </c>
      <c r="B1" s="93"/>
      <c r="C1" s="180">
        <f>NOW()</f>
        <v>46134.61698</v>
      </c>
      <c r="D1" s="6"/>
      <c r="F1" s="5"/>
      <c r="G1" s="5"/>
      <c r="I1" s="5"/>
      <c r="J1" s="3"/>
      <c r="K1" s="3"/>
      <c r="L1" s="3"/>
      <c r="M1" s="3"/>
      <c r="N1" s="3"/>
      <c r="O1" s="3"/>
      <c r="P1" s="5"/>
      <c r="Q1" s="5"/>
      <c r="R1" s="5"/>
      <c r="T1" s="1" t="s">
        <v>4709</v>
      </c>
      <c r="U1" s="6"/>
      <c r="V1" s="5"/>
      <c r="W1" s="5" t="s">
        <v>4710</v>
      </c>
      <c r="Z1" s="8"/>
      <c r="AA1" s="8"/>
      <c r="AD1" s="266"/>
      <c r="AF1" s="267"/>
      <c r="AH1" s="183"/>
      <c r="AJ1" s="5"/>
      <c r="AK1" s="5"/>
      <c r="AM1" s="7"/>
      <c r="AN1" s="7"/>
      <c r="AO1" s="268"/>
      <c r="AP1" s="268"/>
      <c r="AQ1" s="8"/>
      <c r="AR1" s="8"/>
      <c r="AS1" s="7"/>
      <c r="AT1" s="7"/>
      <c r="AU1" s="7"/>
      <c r="AV1" s="7"/>
      <c r="AW1" s="6"/>
      <c r="AX1" s="6"/>
      <c r="AY1" s="7"/>
      <c r="AZ1" s="7"/>
      <c r="BA1" s="6"/>
      <c r="BB1" s="6"/>
      <c r="BC1" s="7"/>
      <c r="BD1" s="7"/>
      <c r="BE1" s="6"/>
      <c r="BF1" s="6"/>
      <c r="BG1" s="7"/>
      <c r="BH1" s="7"/>
      <c r="BI1" s="6"/>
      <c r="BJ1" s="6"/>
      <c r="BK1" s="7"/>
      <c r="BL1" s="6"/>
      <c r="BM1" s="6"/>
      <c r="BN1" s="6"/>
      <c r="BO1" s="6"/>
      <c r="BP1" s="6"/>
    </row>
    <row r="2">
      <c r="C2" s="6"/>
      <c r="D2" s="6"/>
      <c r="E2" s="195"/>
      <c r="F2" s="4"/>
      <c r="G2" s="4"/>
      <c r="H2" s="4"/>
      <c r="I2" s="4"/>
      <c r="J2" s="4"/>
      <c r="K2" s="4"/>
      <c r="L2" s="4"/>
      <c r="M2" s="4"/>
      <c r="N2" s="4"/>
      <c r="O2" s="4"/>
      <c r="P2" s="3"/>
      <c r="Q2" s="4"/>
      <c r="R2" s="4"/>
      <c r="S2" s="4"/>
      <c r="T2" s="4"/>
      <c r="U2" s="4"/>
      <c r="V2" s="5"/>
      <c r="W2" s="5" t="s">
        <v>4711</v>
      </c>
      <c r="X2" s="4"/>
      <c r="Z2" s="195"/>
      <c r="AA2" s="195"/>
      <c r="AB2" s="4"/>
      <c r="AC2" s="4"/>
      <c r="AD2" s="269"/>
      <c r="AE2" s="4"/>
      <c r="AF2" s="270"/>
      <c r="AG2" s="4"/>
      <c r="AH2" s="199"/>
      <c r="AI2" s="4"/>
      <c r="AJ2" s="6"/>
      <c r="AK2" s="6"/>
      <c r="AM2" s="7"/>
      <c r="AN2" s="7"/>
      <c r="AO2" s="7"/>
      <c r="AP2" s="7"/>
      <c r="AQ2" s="8"/>
      <c r="AR2" s="8"/>
      <c r="AS2" s="7"/>
      <c r="AT2" s="7"/>
      <c r="AU2" s="7"/>
      <c r="AV2" s="7"/>
      <c r="AW2" s="6"/>
      <c r="AX2" s="6"/>
      <c r="AY2" s="7"/>
      <c r="AZ2" s="7"/>
      <c r="BA2" s="6"/>
      <c r="BB2" s="6"/>
      <c r="BC2" s="7"/>
      <c r="BD2" s="7"/>
      <c r="BE2" s="6"/>
      <c r="BF2" s="6"/>
      <c r="BG2" s="7"/>
      <c r="BH2" s="7"/>
      <c r="BI2" s="6"/>
      <c r="BJ2" s="6"/>
      <c r="BK2" s="7"/>
      <c r="BL2" s="6"/>
      <c r="BM2" s="6"/>
      <c r="BN2" s="6"/>
      <c r="BO2" s="6"/>
      <c r="BP2" s="6"/>
    </row>
    <row r="3">
      <c r="A3" s="203" t="s">
        <v>4712</v>
      </c>
      <c r="B3" s="271" t="s">
        <v>4713</v>
      </c>
      <c r="C3" s="272"/>
      <c r="D3" s="272"/>
      <c r="E3" s="272"/>
      <c r="F3" s="272"/>
      <c r="G3" s="272"/>
      <c r="H3" s="272"/>
      <c r="I3" s="270"/>
      <c r="J3" s="273"/>
      <c r="K3" s="272"/>
      <c r="L3" s="272"/>
      <c r="M3" s="272"/>
      <c r="N3" s="272"/>
      <c r="O3" s="272"/>
      <c r="P3" s="181"/>
      <c r="Q3" s="272"/>
      <c r="R3" s="272"/>
      <c r="S3" s="272"/>
      <c r="T3" s="272"/>
      <c r="U3" s="272"/>
      <c r="V3" s="5"/>
      <c r="W3" s="5" t="s">
        <v>4714</v>
      </c>
      <c r="X3" s="272"/>
      <c r="Z3" s="7"/>
      <c r="AA3" s="7"/>
      <c r="AB3" s="272"/>
      <c r="AC3" s="272"/>
      <c r="AD3" s="274"/>
      <c r="AE3" s="272"/>
      <c r="AF3" s="272"/>
      <c r="AG3" s="272"/>
      <c r="AH3" s="199"/>
      <c r="AI3" s="272"/>
      <c r="AJ3" s="272"/>
      <c r="AK3" s="274"/>
      <c r="AL3" s="272"/>
      <c r="AQ3" s="8"/>
      <c r="AR3" s="8"/>
      <c r="AU3" s="8"/>
      <c r="AV3" s="8"/>
      <c r="AW3" s="272"/>
      <c r="AX3" s="272"/>
      <c r="AY3" s="8"/>
      <c r="AZ3" s="8"/>
      <c r="BC3" s="7"/>
      <c r="BD3" s="7"/>
      <c r="BE3" s="6"/>
      <c r="BF3" s="6"/>
      <c r="BG3" s="7"/>
      <c r="BH3" s="7"/>
      <c r="BI3" s="6"/>
      <c r="BJ3" s="6"/>
      <c r="BK3" s="7"/>
      <c r="BL3" s="6"/>
      <c r="BM3" s="6"/>
      <c r="BN3" s="6"/>
      <c r="BO3" s="6"/>
      <c r="BP3" s="6"/>
    </row>
    <row r="4">
      <c r="A4" s="3" t="s">
        <v>4656</v>
      </c>
      <c r="B4" s="271" t="s">
        <v>4715</v>
      </c>
      <c r="C4" s="272"/>
      <c r="D4" s="272"/>
      <c r="E4" s="272"/>
      <c r="F4" s="272"/>
      <c r="G4" s="272"/>
      <c r="H4" s="272"/>
      <c r="I4" s="270"/>
      <c r="J4" s="275" t="s">
        <v>4716</v>
      </c>
      <c r="K4" s="272"/>
      <c r="L4" s="272"/>
      <c r="M4" s="272"/>
      <c r="N4" s="272"/>
      <c r="O4" s="272"/>
      <c r="P4" s="181"/>
      <c r="Q4" s="272"/>
      <c r="R4" s="272"/>
      <c r="S4" s="272"/>
      <c r="T4" s="272"/>
      <c r="U4" s="272"/>
      <c r="V4" s="5"/>
      <c r="W4" s="5" t="s">
        <v>4717</v>
      </c>
      <c r="X4" s="272"/>
      <c r="Z4" s="7"/>
      <c r="AA4" s="7"/>
      <c r="AB4" s="272"/>
      <c r="AC4" s="272"/>
      <c r="AD4" s="274"/>
      <c r="AE4" s="272"/>
      <c r="AF4" s="272"/>
      <c r="AG4" s="272"/>
      <c r="AH4" s="199"/>
      <c r="AI4" s="272"/>
      <c r="AJ4" s="272"/>
      <c r="AK4" s="274"/>
      <c r="AL4" s="272"/>
      <c r="AQ4" s="8"/>
      <c r="AR4" s="8"/>
      <c r="AU4" s="8"/>
      <c r="AV4" s="8"/>
      <c r="AW4" s="272"/>
      <c r="AX4" s="272"/>
      <c r="AY4" s="8"/>
      <c r="AZ4" s="8"/>
      <c r="BC4" s="7"/>
      <c r="BD4" s="7"/>
      <c r="BE4" s="6"/>
      <c r="BF4" s="6"/>
      <c r="BG4" s="7"/>
      <c r="BH4" s="7"/>
      <c r="BI4" s="6"/>
      <c r="BJ4" s="6"/>
      <c r="BK4" s="7"/>
      <c r="BL4" s="6"/>
      <c r="BM4" s="6"/>
      <c r="BN4" s="6"/>
      <c r="BO4" s="6"/>
      <c r="BP4" s="6"/>
    </row>
    <row r="5">
      <c r="B5" s="183" t="s">
        <v>4718</v>
      </c>
      <c r="C5" s="272"/>
      <c r="D5" s="272"/>
      <c r="E5" s="272"/>
      <c r="F5" s="272"/>
      <c r="G5" s="272"/>
      <c r="J5" s="6"/>
      <c r="K5" s="272"/>
      <c r="L5" s="272"/>
      <c r="M5" s="272"/>
      <c r="N5" s="272"/>
      <c r="O5" s="272"/>
      <c r="P5" s="181"/>
      <c r="Q5" s="272"/>
      <c r="R5" s="272"/>
      <c r="S5" s="272"/>
      <c r="T5" s="272"/>
      <c r="U5" s="272"/>
      <c r="V5" s="5"/>
      <c r="W5" s="5" t="s">
        <v>4719</v>
      </c>
      <c r="X5" s="272"/>
      <c r="Z5" s="7"/>
      <c r="AA5" s="7"/>
      <c r="AB5" s="272"/>
      <c r="AC5" s="272"/>
      <c r="AD5" s="274"/>
      <c r="AE5" s="272"/>
      <c r="AF5" s="272"/>
      <c r="AG5" s="272"/>
      <c r="AH5" s="199"/>
      <c r="AI5" s="272"/>
      <c r="AJ5" s="272"/>
      <c r="AK5" s="274"/>
      <c r="AL5" s="272"/>
      <c r="AM5" s="1"/>
      <c r="AN5" s="1"/>
      <c r="AQ5" s="8"/>
      <c r="AR5" s="8"/>
      <c r="AU5" s="8"/>
      <c r="AV5" s="8"/>
      <c r="AW5" s="272"/>
      <c r="AX5" s="272"/>
      <c r="AY5" s="8"/>
      <c r="AZ5" s="8"/>
      <c r="BC5" s="7"/>
      <c r="BD5" s="7"/>
      <c r="BE5" s="6"/>
      <c r="BF5" s="6"/>
      <c r="BG5" s="7"/>
      <c r="BH5" s="7"/>
      <c r="BI5" s="6"/>
      <c r="BJ5" s="6"/>
      <c r="BK5" s="7"/>
      <c r="BL5" s="6"/>
      <c r="BM5" s="6"/>
      <c r="BN5" s="6"/>
      <c r="BO5" s="6"/>
      <c r="BP5" s="6"/>
    </row>
    <row r="6">
      <c r="A6" s="3"/>
      <c r="B6" s="276" t="s">
        <v>4720</v>
      </c>
      <c r="C6" s="272"/>
      <c r="D6" s="272"/>
      <c r="E6" s="272"/>
      <c r="F6" s="272"/>
      <c r="G6" s="272"/>
      <c r="J6" s="277"/>
      <c r="K6" s="272"/>
      <c r="L6" s="272"/>
      <c r="M6" s="272"/>
      <c r="N6" s="272"/>
      <c r="O6" s="272"/>
      <c r="P6" s="181"/>
      <c r="Q6" s="272"/>
      <c r="R6" s="272"/>
      <c r="S6" s="272"/>
      <c r="T6" s="272"/>
      <c r="U6" s="272"/>
      <c r="V6" s="5"/>
      <c r="W6" s="5" t="s">
        <v>4721</v>
      </c>
      <c r="X6" s="272"/>
      <c r="Z6" s="7"/>
      <c r="AA6" s="7"/>
      <c r="AB6" s="272"/>
      <c r="AC6" s="272"/>
      <c r="AD6" s="274"/>
      <c r="AE6" s="272"/>
      <c r="AF6" s="272"/>
      <c r="AG6" s="272"/>
      <c r="AH6" s="199"/>
      <c r="AI6" s="272"/>
      <c r="AJ6" s="272"/>
      <c r="AK6" s="274"/>
      <c r="AL6" s="272"/>
      <c r="AM6" s="1"/>
      <c r="AN6" s="1"/>
      <c r="AQ6" s="8"/>
      <c r="AR6" s="8"/>
      <c r="AU6" s="8"/>
      <c r="AV6" s="8"/>
      <c r="AW6" s="272"/>
      <c r="AX6" s="272"/>
      <c r="AY6" s="8"/>
      <c r="AZ6" s="8"/>
      <c r="BC6" s="7"/>
      <c r="BD6" s="7"/>
      <c r="BE6" s="6"/>
      <c r="BF6" s="6"/>
      <c r="BG6" s="7"/>
      <c r="BH6" s="7"/>
      <c r="BI6" s="6"/>
      <c r="BJ6" s="6"/>
      <c r="BK6" s="7"/>
      <c r="BL6" s="6"/>
      <c r="BM6" s="6"/>
      <c r="BN6" s="6"/>
      <c r="BO6" s="6"/>
      <c r="BP6" s="6"/>
    </row>
    <row r="7">
      <c r="A7" s="3" t="s">
        <v>4722</v>
      </c>
      <c r="B7" s="183" t="s">
        <v>4723</v>
      </c>
      <c r="C7" s="272"/>
      <c r="D7" s="272"/>
      <c r="E7" s="272"/>
      <c r="F7" s="272"/>
      <c r="G7" s="272"/>
      <c r="J7" s="6"/>
      <c r="K7" s="272"/>
      <c r="L7" s="272"/>
      <c r="M7" s="272"/>
      <c r="N7" s="272"/>
      <c r="O7" s="272"/>
      <c r="P7" s="181"/>
      <c r="Q7" s="272"/>
      <c r="R7" s="272"/>
      <c r="S7" s="272"/>
      <c r="T7" s="272"/>
      <c r="U7" s="272"/>
      <c r="V7" s="5"/>
      <c r="W7" s="5" t="s">
        <v>4724</v>
      </c>
      <c r="X7" s="272"/>
      <c r="Z7" s="7"/>
      <c r="AA7" s="7"/>
      <c r="AB7" s="272"/>
      <c r="AC7" s="272"/>
      <c r="AD7" s="274"/>
      <c r="AE7" s="272"/>
      <c r="AF7" s="272"/>
      <c r="AG7" s="272"/>
      <c r="AH7" s="199"/>
      <c r="AI7" s="272"/>
      <c r="AJ7" s="272"/>
      <c r="AK7" s="274"/>
      <c r="AL7" s="272"/>
      <c r="AM7" s="1"/>
      <c r="AN7" s="1"/>
      <c r="AQ7" s="8"/>
      <c r="AR7" s="8"/>
      <c r="AU7" s="8"/>
      <c r="AV7" s="8"/>
      <c r="AW7" s="272"/>
      <c r="AX7" s="272"/>
      <c r="AY7" s="8"/>
      <c r="AZ7" s="8"/>
      <c r="BC7" s="7"/>
      <c r="BD7" s="7"/>
      <c r="BE7" s="6"/>
      <c r="BF7" s="6"/>
      <c r="BG7" s="7"/>
      <c r="BH7" s="7"/>
      <c r="BI7" s="6"/>
      <c r="BJ7" s="6"/>
      <c r="BK7" s="7"/>
      <c r="BL7" s="6"/>
      <c r="BM7" s="6"/>
      <c r="BN7" s="6"/>
      <c r="BO7" s="6"/>
      <c r="BP7" s="6"/>
    </row>
    <row r="8">
      <c r="B8" s="278" t="s">
        <v>4725</v>
      </c>
      <c r="C8" s="272"/>
      <c r="D8" s="272"/>
      <c r="E8" s="272"/>
      <c r="F8" s="272"/>
      <c r="G8" s="272"/>
      <c r="J8" s="6"/>
      <c r="K8" s="272"/>
      <c r="L8" s="272"/>
      <c r="M8" s="272"/>
      <c r="N8" s="272"/>
      <c r="O8" s="272"/>
      <c r="P8" s="181"/>
      <c r="Q8" s="272"/>
      <c r="R8" s="272"/>
      <c r="S8" s="272"/>
      <c r="T8" s="272"/>
      <c r="U8" s="272"/>
      <c r="V8" s="5"/>
      <c r="W8" s="5" t="s">
        <v>4726</v>
      </c>
      <c r="X8" s="272"/>
      <c r="Z8" s="7"/>
      <c r="AA8" s="7"/>
      <c r="AB8" s="272"/>
      <c r="AC8" s="272"/>
      <c r="AD8" s="274"/>
      <c r="AE8" s="272"/>
      <c r="AF8" s="272"/>
      <c r="AG8" s="272"/>
      <c r="AH8" s="199"/>
      <c r="AI8" s="272"/>
      <c r="AJ8" s="272"/>
      <c r="AK8" s="274"/>
      <c r="AL8" s="272"/>
      <c r="AM8" s="1"/>
      <c r="AN8" s="1"/>
      <c r="AQ8" s="8"/>
      <c r="AR8" s="8"/>
      <c r="AU8" s="8"/>
      <c r="AV8" s="8"/>
      <c r="AW8" s="272"/>
      <c r="AX8" s="272"/>
      <c r="AY8" s="8"/>
      <c r="AZ8" s="8"/>
      <c r="BC8" s="7"/>
      <c r="BD8" s="7"/>
      <c r="BE8" s="6"/>
      <c r="BF8" s="6"/>
      <c r="BG8" s="7"/>
      <c r="BH8" s="7"/>
      <c r="BI8" s="6"/>
      <c r="BJ8" s="6"/>
      <c r="BK8" s="7"/>
      <c r="BL8" s="6"/>
      <c r="BM8" s="6"/>
      <c r="BN8" s="6"/>
      <c r="BO8" s="6"/>
      <c r="BP8" s="6"/>
    </row>
    <row r="9">
      <c r="B9" s="276" t="s">
        <v>4727</v>
      </c>
      <c r="C9" s="272"/>
      <c r="D9" s="272"/>
      <c r="E9" s="272"/>
      <c r="F9" s="272"/>
      <c r="G9" s="272"/>
      <c r="J9" s="6"/>
      <c r="K9" s="272"/>
      <c r="L9" s="272"/>
      <c r="M9" s="272"/>
      <c r="N9" s="272"/>
      <c r="O9" s="272"/>
      <c r="P9" s="181"/>
      <c r="Q9" s="272"/>
      <c r="R9" s="272"/>
      <c r="S9" s="272"/>
      <c r="T9" s="272"/>
      <c r="U9" s="272"/>
      <c r="V9" s="275"/>
      <c r="W9" s="275" t="s">
        <v>4728</v>
      </c>
      <c r="X9" s="272"/>
      <c r="Y9" s="7"/>
      <c r="Z9" s="7"/>
      <c r="AA9" s="7"/>
      <c r="AB9" s="272"/>
      <c r="AC9" s="272"/>
      <c r="AD9" s="274"/>
      <c r="AE9" s="272"/>
      <c r="AF9" s="272"/>
      <c r="AG9" s="272"/>
      <c r="AH9" s="199"/>
      <c r="AI9" s="270"/>
      <c r="AJ9" s="272"/>
      <c r="AK9" s="274"/>
      <c r="AL9" s="272"/>
      <c r="AM9" s="1"/>
      <c r="AN9" s="1"/>
      <c r="AQ9" s="8"/>
      <c r="AR9" s="8"/>
      <c r="AU9" s="8"/>
      <c r="AV9" s="8"/>
      <c r="AW9" s="272"/>
      <c r="AX9" s="272"/>
      <c r="AY9" s="8"/>
      <c r="AZ9" s="8"/>
      <c r="BC9" s="7"/>
      <c r="BD9" s="7"/>
      <c r="BE9" s="6"/>
      <c r="BF9" s="6"/>
      <c r="BG9" s="7"/>
      <c r="BH9" s="7"/>
      <c r="BI9" s="6"/>
      <c r="BJ9" s="6"/>
      <c r="BK9" s="7"/>
      <c r="BL9" s="6"/>
      <c r="BM9" s="6"/>
      <c r="BN9" s="6"/>
      <c r="BO9" s="6"/>
      <c r="BP9" s="6"/>
    </row>
    <row r="10">
      <c r="A10" s="3"/>
      <c r="B10" s="182"/>
      <c r="C10" s="6"/>
      <c r="D10" s="6"/>
      <c r="E10" s="7"/>
      <c r="F10" s="198"/>
      <c r="G10" s="198"/>
      <c r="H10" s="198"/>
      <c r="I10" s="198"/>
      <c r="J10" s="198"/>
      <c r="K10" s="198"/>
      <c r="L10" s="198"/>
      <c r="M10" s="198"/>
      <c r="N10" s="198"/>
      <c r="O10" s="198"/>
      <c r="P10" s="181"/>
      <c r="Q10" s="198"/>
      <c r="R10" s="198"/>
      <c r="S10" s="198"/>
      <c r="T10" s="198"/>
      <c r="U10" s="198"/>
      <c r="V10" s="198"/>
      <c r="W10" s="198"/>
      <c r="X10" s="198"/>
      <c r="Y10" s="7"/>
      <c r="Z10" s="7"/>
      <c r="AA10" s="7"/>
      <c r="AB10" s="198"/>
      <c r="AC10" s="198"/>
      <c r="AD10" s="274"/>
      <c r="AE10" s="198"/>
      <c r="AF10" s="272"/>
      <c r="AG10" s="198"/>
      <c r="AH10" s="199"/>
      <c r="AI10" s="198"/>
      <c r="AJ10" s="6"/>
      <c r="AK10" s="6"/>
      <c r="AL10" s="6"/>
      <c r="AM10" s="7"/>
      <c r="AN10" s="7"/>
      <c r="AO10" s="7"/>
      <c r="AP10" s="7"/>
      <c r="AQ10" s="7"/>
      <c r="AR10" s="7"/>
      <c r="AS10" s="7"/>
      <c r="AT10" s="7"/>
      <c r="AU10" s="7"/>
      <c r="AV10" s="7"/>
      <c r="AW10" s="6"/>
      <c r="AX10" s="6"/>
      <c r="AY10" s="7"/>
      <c r="AZ10" s="7"/>
      <c r="BA10" s="6"/>
      <c r="BB10" s="6"/>
      <c r="BC10" s="7"/>
      <c r="BD10" s="7"/>
      <c r="BE10" s="6"/>
      <c r="BF10" s="6"/>
      <c r="BG10" s="7"/>
      <c r="BH10" s="7"/>
      <c r="BI10" s="6"/>
      <c r="BJ10" s="6"/>
      <c r="BK10" s="7"/>
      <c r="BL10" s="6"/>
      <c r="BM10" s="6"/>
      <c r="BN10" s="6"/>
      <c r="BO10" s="6"/>
      <c r="BP10" s="6"/>
    </row>
    <row r="11">
      <c r="A11" s="279" t="s">
        <v>4729</v>
      </c>
      <c r="B11" s="280" t="s">
        <v>191</v>
      </c>
      <c r="C11" s="210"/>
      <c r="D11" s="210"/>
      <c r="E11" s="281"/>
      <c r="F11" s="282"/>
      <c r="G11" s="282"/>
      <c r="H11" s="282"/>
      <c r="I11" s="282"/>
      <c r="J11" s="282"/>
      <c r="K11" s="282"/>
      <c r="L11" s="282"/>
      <c r="M11" s="282"/>
      <c r="N11" s="282"/>
      <c r="O11" s="282"/>
      <c r="P11" s="283"/>
      <c r="Q11" s="282"/>
      <c r="R11" s="282"/>
      <c r="S11" s="282"/>
      <c r="T11" s="282"/>
      <c r="U11" s="282"/>
      <c r="V11" s="282"/>
      <c r="W11" s="282"/>
      <c r="X11" s="282"/>
      <c r="Y11" s="281"/>
      <c r="Z11" s="281"/>
      <c r="AA11" s="281"/>
      <c r="AB11" s="282"/>
      <c r="AC11" s="282"/>
      <c r="AD11" s="284"/>
      <c r="AE11" s="282"/>
      <c r="AF11" s="285"/>
      <c r="AG11" s="282"/>
      <c r="AH11" s="286" t="str">
        <f>IF(ISBLANK(B11), "", IFERROR(VLOOKUP(B11, category!A:C, 3, FALSE), ""))</f>
        <v/>
      </c>
      <c r="AI11" s="287" t="s">
        <v>4730</v>
      </c>
      <c r="AJ11" s="210"/>
      <c r="AK11" s="210"/>
      <c r="AL11" s="210"/>
      <c r="AM11" s="281"/>
      <c r="AN11" s="281"/>
      <c r="AO11" s="281"/>
      <c r="AP11" s="281"/>
      <c r="AQ11" s="281"/>
      <c r="AR11" s="281"/>
      <c r="AS11" s="281"/>
      <c r="AT11" s="281"/>
      <c r="AU11" s="281"/>
      <c r="AV11" s="281"/>
      <c r="AW11" s="210"/>
      <c r="AX11" s="210"/>
      <c r="AY11" s="281"/>
      <c r="AZ11" s="281"/>
      <c r="BA11" s="210"/>
      <c r="BB11" s="210"/>
      <c r="BC11" s="281"/>
      <c r="BD11" s="281"/>
      <c r="BE11" s="210"/>
      <c r="BF11" s="210"/>
      <c r="BG11" s="281"/>
      <c r="BH11" s="281"/>
      <c r="BI11" s="210"/>
      <c r="BJ11" s="210"/>
      <c r="BK11" s="281"/>
      <c r="BL11" s="210"/>
      <c r="BM11" s="210"/>
      <c r="BN11" s="210"/>
      <c r="BO11" s="210"/>
      <c r="BP11" s="210"/>
    </row>
    <row r="12">
      <c r="A12" s="126" t="s">
        <v>4562</v>
      </c>
      <c r="B12" s="190" t="s">
        <v>4664</v>
      </c>
      <c r="C12" s="126" t="s">
        <v>4665</v>
      </c>
      <c r="D12" s="126" t="s">
        <v>4731</v>
      </c>
      <c r="E12" s="125" t="s">
        <v>4732</v>
      </c>
      <c r="F12" s="191" t="s">
        <v>4733</v>
      </c>
      <c r="G12" s="191" t="s">
        <v>4734</v>
      </c>
      <c r="H12" s="126" t="s">
        <v>4735</v>
      </c>
      <c r="I12" s="191" t="s">
        <v>4736</v>
      </c>
      <c r="J12" s="191" t="s">
        <v>4737</v>
      </c>
      <c r="K12" s="126" t="s">
        <v>4667</v>
      </c>
      <c r="L12" s="126" t="s">
        <v>4738</v>
      </c>
      <c r="M12" s="126" t="s">
        <v>4739</v>
      </c>
      <c r="N12" s="126" t="s">
        <v>4740</v>
      </c>
      <c r="O12" s="191" t="s">
        <v>4741</v>
      </c>
      <c r="P12" s="288" t="s">
        <v>4742</v>
      </c>
      <c r="Q12" s="191" t="s">
        <v>4743</v>
      </c>
      <c r="R12" s="191" t="s">
        <v>4744</v>
      </c>
      <c r="S12" s="126" t="s">
        <v>4745</v>
      </c>
      <c r="T12" s="126" t="s">
        <v>4610</v>
      </c>
      <c r="U12" s="191" t="s">
        <v>4746</v>
      </c>
      <c r="V12" s="126" t="s">
        <v>4747</v>
      </c>
      <c r="W12" s="126" t="s">
        <v>4748</v>
      </c>
      <c r="X12" s="125" t="s">
        <v>4749</v>
      </c>
      <c r="Y12" s="125" t="s">
        <v>4750</v>
      </c>
      <c r="Z12" s="125" t="s">
        <v>4751</v>
      </c>
      <c r="AA12" s="125" t="s">
        <v>4752</v>
      </c>
      <c r="AB12" s="126" t="s">
        <v>4753</v>
      </c>
      <c r="AC12" s="126" t="s">
        <v>4754</v>
      </c>
      <c r="AD12" s="289" t="s">
        <v>4755</v>
      </c>
      <c r="AE12" s="126" t="s">
        <v>4756</v>
      </c>
      <c r="AF12" s="290" t="s">
        <v>4757</v>
      </c>
      <c r="AG12" s="126" t="s">
        <v>4758</v>
      </c>
      <c r="AH12" s="190" t="s">
        <v>4759</v>
      </c>
      <c r="AI12" s="126" t="s">
        <v>4760</v>
      </c>
      <c r="AJ12" s="126" t="s">
        <v>4761</v>
      </c>
      <c r="AK12" s="126" t="s">
        <v>4762</v>
      </c>
      <c r="AL12" s="126" t="s">
        <v>4763</v>
      </c>
      <c r="AM12" s="125" t="s">
        <v>4764</v>
      </c>
      <c r="AN12" s="125" t="s">
        <v>4765</v>
      </c>
      <c r="AO12" s="126" t="s">
        <v>4766</v>
      </c>
      <c r="AP12" s="126" t="s">
        <v>4673</v>
      </c>
      <c r="AQ12" s="125" t="s">
        <v>4764</v>
      </c>
      <c r="AR12" s="125" t="s">
        <v>4765</v>
      </c>
      <c r="AS12" s="126" t="s">
        <v>4766</v>
      </c>
      <c r="AT12" s="126" t="s">
        <v>4675</v>
      </c>
      <c r="AU12" s="125" t="s">
        <v>4764</v>
      </c>
      <c r="AV12" s="125" t="s">
        <v>4765</v>
      </c>
      <c r="AW12" s="126" t="s">
        <v>4766</v>
      </c>
      <c r="AX12" s="126" t="s">
        <v>4676</v>
      </c>
      <c r="AY12" s="125" t="s">
        <v>4764</v>
      </c>
      <c r="AZ12" s="125" t="s">
        <v>4765</v>
      </c>
      <c r="BA12" s="126" t="s">
        <v>4766</v>
      </c>
      <c r="BB12" s="126" t="s">
        <v>4677</v>
      </c>
      <c r="BC12" s="125" t="s">
        <v>4764</v>
      </c>
      <c r="BD12" s="125" t="s">
        <v>4765</v>
      </c>
      <c r="BE12" s="126" t="s">
        <v>4766</v>
      </c>
      <c r="BF12" s="126" t="s">
        <v>4767</v>
      </c>
      <c r="BG12" s="125" t="s">
        <v>4764</v>
      </c>
      <c r="BH12" s="125" t="s">
        <v>4765</v>
      </c>
      <c r="BI12" s="126" t="s">
        <v>4766</v>
      </c>
      <c r="BJ12" s="126" t="s">
        <v>4768</v>
      </c>
      <c r="BK12" s="125" t="s">
        <v>4764</v>
      </c>
      <c r="BL12" s="125" t="s">
        <v>4765</v>
      </c>
      <c r="BM12" s="126" t="s">
        <v>4766</v>
      </c>
      <c r="BN12" s="125"/>
      <c r="BO12" s="125"/>
      <c r="BP12" s="125"/>
    </row>
    <row r="13">
      <c r="A13" s="223" t="str">
        <f>IF(ISBLANK(B13), "", VLOOKUP(B13, Database!A:E, 2, FALSE))</f>
        <v>#N/A</v>
      </c>
      <c r="B13" s="222" t="s">
        <v>4769</v>
      </c>
      <c r="C13" s="223" t="str">
        <f>IFERROR(__xludf.DUMMYFUNCTION("IF(ISBLANK(B13), """", IF(ISBLANK($B$1), """", IMPORTXML('公式表'!$A$2&amp;B13&amp;'公式表'!$A$3, '公式表'!$A$13)))"),"")</f>
        <v/>
      </c>
      <c r="D13" s="226"/>
      <c r="E13" s="225" t="str">
        <f>IF(ISBLANK(B13), "", IFERROR((C13/D13)-1, ""))</f>
        <v/>
      </c>
      <c r="F13" s="226"/>
      <c r="G13" s="226"/>
      <c r="H13" s="226"/>
      <c r="I13" s="226"/>
      <c r="J13" s="226"/>
      <c r="K13" s="226"/>
      <c r="L13" s="226"/>
      <c r="M13" s="226"/>
      <c r="N13" s="226"/>
      <c r="O13" s="226"/>
      <c r="P13" s="226"/>
      <c r="Q13" s="226"/>
      <c r="R13" s="226"/>
      <c r="S13" s="291"/>
      <c r="T13" s="291"/>
      <c r="U13" s="291"/>
      <c r="V13" s="291"/>
      <c r="W13" s="291"/>
      <c r="X13" s="291"/>
      <c r="Y13" s="228" t="str">
        <f>IF(X13="", "", IF(W13=0, IF(X13=0, "0.0%", "∞ ↑"), TEXT(ABS(X13-W13)/MAX(ABS(W13),0.000001),"0.0%") &amp; IF(X13-W13&gt;0," ↑"," ↓")))</f>
        <v/>
      </c>
      <c r="Z13" s="228"/>
      <c r="AA13" s="228" t="str">
        <f>IF(X13="", "", IF(Z13=0, IF(X13=0, "0.0%", "∞ ↑"), TEXT(ABS(X13-Z13)/MAX(ABS(Z13),0.000001),"0.0%") &amp; IF(X13-Z13&gt;0," ↑"," ↓")))</f>
        <v/>
      </c>
      <c r="AB13" s="291"/>
      <c r="AC13" s="291"/>
      <c r="AD13" s="292">
        <f>AB13+AC13</f>
        <v>0</v>
      </c>
      <c r="AE13" s="291"/>
      <c r="AF13" s="293">
        <f>AD13*AE13</f>
        <v>0</v>
      </c>
      <c r="AG13" s="291"/>
      <c r="AH13" s="294" t="str">
        <f>IF(ISBLANK(B13), "", IFERROR(VLOOKUP(B13, category!A:C, 3, FALSE), ""))</f>
        <v/>
      </c>
      <c r="AI13" s="291"/>
      <c r="AJ13" s="223"/>
      <c r="AK13" s="226"/>
      <c r="AL13" s="226"/>
      <c r="AM13" s="228" t="str">
        <f>IF(ISBLANK(AL13), "", IFERROR((AL13/$AJ13)-1, ""))</f>
        <v/>
      </c>
      <c r="AN13" s="225" t="str">
        <f>IF(ISBLANK(AL13), "", IFERROR((AL13/$D13)-1, ""))</f>
        <v/>
      </c>
      <c r="AO13" s="226"/>
      <c r="AP13" s="223"/>
      <c r="AQ13" s="228" t="str">
        <f>IF(ISBLANK(AP13), "", IFERROR((AP13/$AL13)-1, ""))</f>
        <v/>
      </c>
      <c r="AR13" s="225" t="str">
        <f>IF(ISBLANK(AP13), "", IFERROR((AP13/$D13)-1, ""))</f>
        <v/>
      </c>
      <c r="AS13" s="226"/>
      <c r="AT13" s="223"/>
      <c r="AU13" s="228" t="str">
        <f>IF(ISBLANK(AT13), "", IFERROR((AT13/$AP13)-1, ""))</f>
        <v/>
      </c>
      <c r="AV13" s="225" t="str">
        <f>IF(ISBLANK(AT13), "", IFERROR((AT13/$D13)-1, ""))</f>
        <v/>
      </c>
      <c r="AW13" s="226"/>
      <c r="AX13" s="223"/>
      <c r="AY13" s="228" t="str">
        <f>IF(ISBLANK(AX13), "", IFERROR((AX13/$AT13)-1, ""))</f>
        <v/>
      </c>
      <c r="AZ13" s="225" t="str">
        <f>IF(ISBLANK(AX13), "", IFERROR((AX13/$D13)-1, ""))</f>
        <v/>
      </c>
      <c r="BA13" s="226"/>
      <c r="BB13" s="223"/>
      <c r="BC13" s="228" t="str">
        <f>IF(ISBLANK(BB13), "", IFERROR((BB13/$AX13)-1, ""))</f>
        <v/>
      </c>
      <c r="BD13" s="225" t="str">
        <f>IF(ISBLANK(BB13), "", IFERROR((BB13/$D13)-1, ""))</f>
        <v/>
      </c>
      <c r="BE13" s="226"/>
      <c r="BF13" s="223"/>
      <c r="BG13" s="228" t="str">
        <f>IF(ISBLANK(BF13), "", IFERROR((BF13/$BB13)-1, ""))</f>
        <v/>
      </c>
      <c r="BH13" s="225" t="str">
        <f>IF(ISBLANK(BF13), "", IFERROR((BF13/$D13)-1, ""))</f>
        <v/>
      </c>
      <c r="BI13" s="226"/>
      <c r="BJ13" s="223"/>
      <c r="BK13" s="228" t="str">
        <f>IF(ISBLANK(BJ13), "", IFERROR((BJ13/$BF13)-1, ""))</f>
        <v/>
      </c>
      <c r="BL13" s="225" t="str">
        <f>IF(ISBLANK(BJ13), "", IFERROR((BJ13/$D13)-1, ""))</f>
        <v/>
      </c>
      <c r="BM13" s="226"/>
      <c r="BN13" s="223"/>
      <c r="BO13" s="223"/>
      <c r="BP13" s="223"/>
    </row>
    <row r="14">
      <c r="A14" s="223"/>
      <c r="B14" s="222"/>
      <c r="C14" s="223"/>
      <c r="D14" s="226"/>
      <c r="E14" s="225"/>
      <c r="F14" s="226"/>
      <c r="G14" s="226"/>
      <c r="H14" s="226"/>
      <c r="I14" s="226"/>
      <c r="J14" s="226"/>
      <c r="K14" s="226"/>
      <c r="L14" s="226"/>
      <c r="M14" s="226"/>
      <c r="N14" s="226"/>
      <c r="O14" s="226"/>
      <c r="P14" s="226"/>
      <c r="Q14" s="226"/>
      <c r="R14" s="226"/>
      <c r="S14" s="222"/>
      <c r="T14" s="222"/>
      <c r="U14" s="226"/>
      <c r="V14" s="226"/>
      <c r="W14" s="226"/>
      <c r="X14" s="226"/>
      <c r="Y14" s="228"/>
      <c r="Z14" s="226"/>
      <c r="AA14" s="228"/>
      <c r="AB14" s="291"/>
      <c r="AC14" s="291"/>
      <c r="AD14" s="292"/>
      <c r="AE14" s="291"/>
      <c r="AF14" s="293"/>
      <c r="AG14" s="295"/>
      <c r="AH14" s="294"/>
      <c r="AI14" s="295"/>
      <c r="AJ14" s="223"/>
      <c r="AK14" s="226"/>
      <c r="AL14" s="223"/>
      <c r="AM14" s="228"/>
      <c r="AN14" s="225"/>
      <c r="AO14" s="226"/>
      <c r="AP14" s="223"/>
      <c r="AQ14" s="228"/>
      <c r="AR14" s="225"/>
      <c r="AS14" s="226"/>
      <c r="AT14" s="223"/>
      <c r="AU14" s="228"/>
      <c r="AV14" s="225"/>
      <c r="AW14" s="226"/>
      <c r="AX14" s="223"/>
      <c r="AY14" s="228"/>
      <c r="AZ14" s="225"/>
      <c r="BA14" s="226"/>
      <c r="BB14" s="223"/>
      <c r="BC14" s="228"/>
      <c r="BD14" s="225"/>
      <c r="BE14" s="226"/>
      <c r="BF14" s="223"/>
      <c r="BG14" s="228"/>
      <c r="BH14" s="225"/>
      <c r="BI14" s="226"/>
      <c r="BJ14" s="223"/>
      <c r="BK14" s="228"/>
      <c r="BL14" s="225"/>
      <c r="BM14" s="226"/>
      <c r="BN14" s="223"/>
      <c r="BO14" s="223"/>
      <c r="BP14" s="223"/>
    </row>
    <row r="15">
      <c r="A15" s="223"/>
      <c r="B15" s="222"/>
      <c r="C15" s="223"/>
      <c r="D15" s="226"/>
      <c r="E15" s="225"/>
      <c r="F15" s="226"/>
      <c r="G15" s="226"/>
      <c r="H15" s="226"/>
      <c r="I15" s="226"/>
      <c r="J15" s="226"/>
      <c r="K15" s="226"/>
      <c r="L15" s="226"/>
      <c r="M15" s="226"/>
      <c r="N15" s="226"/>
      <c r="O15" s="226"/>
      <c r="P15" s="226"/>
      <c r="Q15" s="226"/>
      <c r="R15" s="226"/>
      <c r="S15" s="291"/>
      <c r="T15" s="291"/>
      <c r="U15" s="291"/>
      <c r="V15" s="291"/>
      <c r="W15" s="291"/>
      <c r="X15" s="291"/>
      <c r="Y15" s="228"/>
      <c r="Z15" s="228"/>
      <c r="AA15" s="228"/>
      <c r="AB15" s="291"/>
      <c r="AC15" s="291"/>
      <c r="AD15" s="292"/>
      <c r="AE15" s="291"/>
      <c r="AF15" s="293"/>
      <c r="AG15" s="295"/>
      <c r="AH15" s="294"/>
      <c r="AI15" s="295"/>
      <c r="AJ15" s="223"/>
      <c r="AK15" s="226"/>
      <c r="AL15" s="223"/>
      <c r="AM15" s="228"/>
      <c r="AN15" s="225"/>
      <c r="AO15" s="226"/>
      <c r="AP15" s="223"/>
      <c r="AQ15" s="228"/>
      <c r="AR15" s="225"/>
      <c r="AS15" s="226"/>
      <c r="AT15" s="223"/>
      <c r="AU15" s="228"/>
      <c r="AV15" s="225"/>
      <c r="AW15" s="226"/>
      <c r="AX15" s="223"/>
      <c r="AY15" s="228"/>
      <c r="AZ15" s="225"/>
      <c r="BA15" s="226"/>
      <c r="BB15" s="223"/>
      <c r="BC15" s="228"/>
      <c r="BD15" s="225"/>
      <c r="BE15" s="226"/>
      <c r="BF15" s="223"/>
      <c r="BG15" s="228"/>
      <c r="BH15" s="225"/>
      <c r="BI15" s="226"/>
      <c r="BJ15" s="223"/>
      <c r="BK15" s="228"/>
      <c r="BL15" s="225"/>
      <c r="BM15" s="226"/>
      <c r="BN15" s="223"/>
      <c r="BO15" s="223"/>
      <c r="BP15" s="223"/>
    </row>
    <row r="16">
      <c r="A16" s="223"/>
      <c r="B16" s="222"/>
      <c r="C16" s="223"/>
      <c r="D16" s="226"/>
      <c r="E16" s="225"/>
      <c r="F16" s="226"/>
      <c r="G16" s="226"/>
      <c r="H16" s="226"/>
      <c r="I16" s="226"/>
      <c r="J16" s="226"/>
      <c r="K16" s="226"/>
      <c r="L16" s="226"/>
      <c r="M16" s="226"/>
      <c r="N16" s="226"/>
      <c r="O16" s="226"/>
      <c r="P16" s="226"/>
      <c r="Q16" s="226"/>
      <c r="R16" s="226"/>
      <c r="S16" s="291"/>
      <c r="T16" s="291"/>
      <c r="U16" s="291"/>
      <c r="V16" s="291"/>
      <c r="W16" s="291"/>
      <c r="X16" s="291"/>
      <c r="Y16" s="228"/>
      <c r="Z16" s="228"/>
      <c r="AA16" s="228"/>
      <c r="AB16" s="291"/>
      <c r="AC16" s="291"/>
      <c r="AD16" s="292"/>
      <c r="AE16" s="291"/>
      <c r="AF16" s="293"/>
      <c r="AG16" s="295"/>
      <c r="AH16" s="294"/>
      <c r="AI16" s="295"/>
      <c r="AJ16" s="223"/>
      <c r="AK16" s="226"/>
      <c r="AL16" s="223"/>
      <c r="AM16" s="228"/>
      <c r="AN16" s="225"/>
      <c r="AO16" s="226"/>
      <c r="AP16" s="223"/>
      <c r="AQ16" s="228"/>
      <c r="AR16" s="225"/>
      <c r="AS16" s="226"/>
      <c r="AT16" s="223"/>
      <c r="AU16" s="228"/>
      <c r="AV16" s="225"/>
      <c r="AW16" s="226"/>
      <c r="AX16" s="223"/>
      <c r="AY16" s="228"/>
      <c r="AZ16" s="225"/>
      <c r="BA16" s="226"/>
      <c r="BB16" s="223"/>
      <c r="BC16" s="228"/>
      <c r="BD16" s="225"/>
      <c r="BE16" s="226"/>
      <c r="BF16" s="223"/>
      <c r="BG16" s="228"/>
      <c r="BH16" s="225"/>
      <c r="BI16" s="226"/>
      <c r="BJ16" s="223"/>
      <c r="BK16" s="228"/>
      <c r="BL16" s="225"/>
      <c r="BM16" s="226"/>
      <c r="BN16" s="223"/>
      <c r="BO16" s="223"/>
      <c r="BP16" s="223"/>
    </row>
    <row r="17">
      <c r="A17" s="6"/>
      <c r="B17" s="199"/>
      <c r="C17" s="6"/>
      <c r="D17" s="6"/>
      <c r="E17" s="7"/>
      <c r="F17" s="198"/>
      <c r="G17" s="198"/>
      <c r="H17" s="198"/>
      <c r="I17" s="198"/>
      <c r="J17" s="198"/>
      <c r="K17" s="198"/>
      <c r="L17" s="198"/>
      <c r="M17" s="198"/>
      <c r="N17" s="198"/>
      <c r="O17" s="198"/>
      <c r="P17" s="181"/>
      <c r="Q17" s="198"/>
      <c r="R17" s="198"/>
      <c r="S17" s="198"/>
      <c r="T17" s="198"/>
      <c r="U17" s="198"/>
      <c r="V17" s="198"/>
      <c r="W17" s="198"/>
      <c r="X17" s="198"/>
      <c r="Y17" s="7"/>
      <c r="Z17" s="7"/>
      <c r="AA17" s="7"/>
      <c r="AB17" s="198"/>
      <c r="AC17" s="198"/>
      <c r="AD17" s="274"/>
      <c r="AE17" s="198"/>
      <c r="AF17" s="272"/>
      <c r="AG17" s="198"/>
      <c r="AH17" s="199"/>
      <c r="AI17" s="198"/>
      <c r="AJ17" s="6"/>
      <c r="AK17" s="6"/>
      <c r="AL17" s="6"/>
      <c r="AM17" s="7"/>
      <c r="AN17" s="7"/>
      <c r="AO17" s="7"/>
      <c r="AP17" s="7"/>
      <c r="AQ17" s="7"/>
      <c r="AR17" s="7"/>
      <c r="AS17" s="7"/>
      <c r="AT17" s="7"/>
      <c r="AU17" s="7"/>
      <c r="AV17" s="7"/>
      <c r="AW17" s="6"/>
      <c r="AX17" s="6"/>
      <c r="AY17" s="7"/>
      <c r="AZ17" s="7"/>
      <c r="BA17" s="6"/>
      <c r="BB17" s="6"/>
      <c r="BC17" s="7"/>
      <c r="BD17" s="7"/>
      <c r="BE17" s="6"/>
      <c r="BF17" s="6"/>
      <c r="BG17" s="7"/>
      <c r="BH17" s="7"/>
      <c r="BI17" s="6"/>
      <c r="BJ17" s="6"/>
      <c r="BK17" s="7"/>
      <c r="BL17" s="6"/>
      <c r="BM17" s="6"/>
      <c r="BN17" s="6"/>
      <c r="BO17" s="6"/>
      <c r="BP17" s="6"/>
    </row>
    <row r="18">
      <c r="A18" s="6"/>
      <c r="B18" s="199"/>
      <c r="C18" s="6"/>
      <c r="D18" s="6"/>
      <c r="E18" s="7"/>
      <c r="F18" s="198"/>
      <c r="G18" s="198"/>
      <c r="H18" s="198"/>
      <c r="I18" s="198"/>
      <c r="J18" s="198"/>
      <c r="K18" s="198"/>
      <c r="L18" s="198"/>
      <c r="M18" s="198"/>
      <c r="N18" s="198"/>
      <c r="O18" s="198"/>
      <c r="P18" s="181"/>
      <c r="Q18" s="198"/>
      <c r="R18" s="198"/>
      <c r="S18" s="198"/>
      <c r="T18" s="198"/>
      <c r="U18" s="198"/>
      <c r="V18" s="198"/>
      <c r="W18" s="198"/>
      <c r="X18" s="198"/>
      <c r="Y18" s="7"/>
      <c r="Z18" s="7"/>
      <c r="AA18" s="7"/>
      <c r="AB18" s="198"/>
      <c r="AC18" s="198"/>
      <c r="AD18" s="274"/>
      <c r="AE18" s="198"/>
      <c r="AF18" s="272"/>
      <c r="AG18" s="198"/>
      <c r="AH18" s="199"/>
      <c r="AI18" s="198"/>
      <c r="AJ18" s="6"/>
      <c r="AK18" s="6"/>
      <c r="AL18" s="6"/>
      <c r="AM18" s="7"/>
      <c r="AN18" s="7"/>
      <c r="AO18" s="7"/>
      <c r="AP18" s="7"/>
      <c r="AQ18" s="7"/>
      <c r="AR18" s="7"/>
      <c r="AS18" s="7"/>
      <c r="AT18" s="7"/>
      <c r="AU18" s="7"/>
      <c r="AV18" s="7"/>
      <c r="AW18" s="6"/>
      <c r="AX18" s="6"/>
      <c r="AY18" s="7"/>
      <c r="AZ18" s="7"/>
      <c r="BA18" s="6"/>
      <c r="BB18" s="6"/>
      <c r="BC18" s="7"/>
      <c r="BD18" s="7"/>
      <c r="BE18" s="6"/>
      <c r="BF18" s="6"/>
      <c r="BG18" s="7"/>
      <c r="BH18" s="7"/>
      <c r="BI18" s="6"/>
      <c r="BJ18" s="6"/>
      <c r="BK18" s="7"/>
      <c r="BL18" s="6"/>
      <c r="BM18" s="6"/>
      <c r="BN18" s="6"/>
      <c r="BO18" s="6"/>
      <c r="BP18" s="6"/>
    </row>
    <row r="19">
      <c r="A19" s="279" t="s">
        <v>4729</v>
      </c>
      <c r="B19" s="280" t="s">
        <v>4770</v>
      </c>
      <c r="C19" s="287"/>
      <c r="D19" s="296"/>
      <c r="E19" s="297"/>
      <c r="F19" s="282"/>
      <c r="G19" s="282"/>
      <c r="H19" s="282"/>
      <c r="I19" s="282"/>
      <c r="J19" s="282"/>
      <c r="K19" s="282"/>
      <c r="L19" s="282"/>
      <c r="M19" s="282"/>
      <c r="N19" s="282"/>
      <c r="O19" s="282"/>
      <c r="P19" s="283"/>
      <c r="Q19" s="282"/>
      <c r="R19" s="282"/>
      <c r="S19" s="287"/>
      <c r="T19" s="287" t="s">
        <v>4771</v>
      </c>
      <c r="U19" s="287" t="s">
        <v>4772</v>
      </c>
      <c r="V19" s="282"/>
      <c r="W19" s="282"/>
      <c r="X19" s="282"/>
      <c r="Y19" s="287" t="s">
        <v>4772</v>
      </c>
      <c r="Z19" s="281"/>
      <c r="AA19" s="287" t="s">
        <v>4772</v>
      </c>
      <c r="AB19" s="282"/>
      <c r="AC19" s="282"/>
      <c r="AD19" s="284"/>
      <c r="AE19" s="282"/>
      <c r="AF19" s="298" t="s">
        <v>4773</v>
      </c>
      <c r="AG19" s="282"/>
      <c r="AH19" s="286" t="str">
        <f>IF(ISBLANK(B19), "", IFERROR(VLOOKUP(B19, category!A:C, 3, FALSE), ""))</f>
        <v/>
      </c>
      <c r="AI19" s="287" t="s">
        <v>4730</v>
      </c>
      <c r="AJ19" s="210"/>
      <c r="AK19" s="210"/>
      <c r="AL19" s="210"/>
      <c r="AM19" s="281"/>
      <c r="AN19" s="281"/>
      <c r="AO19" s="281"/>
      <c r="AP19" s="281"/>
      <c r="AQ19" s="281"/>
      <c r="AR19" s="281"/>
      <c r="AS19" s="281"/>
      <c r="AT19" s="281"/>
      <c r="AU19" s="281"/>
      <c r="AV19" s="281"/>
      <c r="AW19" s="210"/>
      <c r="AX19" s="210"/>
      <c r="AY19" s="281"/>
      <c r="AZ19" s="281"/>
      <c r="BA19" s="210"/>
      <c r="BB19" s="210"/>
      <c r="BC19" s="281"/>
      <c r="BD19" s="281"/>
      <c r="BE19" s="210"/>
      <c r="BF19" s="210"/>
      <c r="BG19" s="281"/>
      <c r="BH19" s="281"/>
      <c r="BI19" s="210"/>
      <c r="BJ19" s="210"/>
      <c r="BK19" s="281"/>
      <c r="BL19" s="210"/>
      <c r="BM19" s="210"/>
      <c r="BN19" s="210"/>
      <c r="BO19" s="210"/>
      <c r="BP19" s="210"/>
    </row>
    <row r="20">
      <c r="A20" s="126" t="s">
        <v>4562</v>
      </c>
      <c r="B20" s="190" t="s">
        <v>4664</v>
      </c>
      <c r="C20" s="126" t="s">
        <v>4665</v>
      </c>
      <c r="D20" s="126" t="s">
        <v>4731</v>
      </c>
      <c r="E20" s="125" t="s">
        <v>4732</v>
      </c>
      <c r="F20" s="191" t="s">
        <v>4733</v>
      </c>
      <c r="G20" s="191" t="s">
        <v>4734</v>
      </c>
      <c r="H20" s="126" t="s">
        <v>4735</v>
      </c>
      <c r="I20" s="191" t="s">
        <v>4736</v>
      </c>
      <c r="J20" s="191" t="s">
        <v>4737</v>
      </c>
      <c r="K20" s="126" t="s">
        <v>4667</v>
      </c>
      <c r="L20" s="126" t="s">
        <v>4738</v>
      </c>
      <c r="M20" s="126" t="s">
        <v>4739</v>
      </c>
      <c r="N20" s="126" t="s">
        <v>4740</v>
      </c>
      <c r="O20" s="191" t="s">
        <v>4741</v>
      </c>
      <c r="P20" s="288" t="s">
        <v>4742</v>
      </c>
      <c r="Q20" s="191" t="s">
        <v>4743</v>
      </c>
      <c r="R20" s="191" t="s">
        <v>4744</v>
      </c>
      <c r="S20" s="126" t="s">
        <v>4745</v>
      </c>
      <c r="T20" s="126" t="s">
        <v>4610</v>
      </c>
      <c r="U20" s="191" t="s">
        <v>4746</v>
      </c>
      <c r="V20" s="126" t="s">
        <v>4747</v>
      </c>
      <c r="W20" s="126" t="s">
        <v>4748</v>
      </c>
      <c r="X20" s="125" t="s">
        <v>4749</v>
      </c>
      <c r="Y20" s="125" t="s">
        <v>4750</v>
      </c>
      <c r="Z20" s="125" t="s">
        <v>4751</v>
      </c>
      <c r="AA20" s="125" t="s">
        <v>4752</v>
      </c>
      <c r="AB20" s="126" t="s">
        <v>4753</v>
      </c>
      <c r="AC20" s="126" t="s">
        <v>4754</v>
      </c>
      <c r="AD20" s="289" t="s">
        <v>4755</v>
      </c>
      <c r="AE20" s="126" t="s">
        <v>4756</v>
      </c>
      <c r="AF20" s="290" t="s">
        <v>4757</v>
      </c>
      <c r="AG20" s="126" t="s">
        <v>4758</v>
      </c>
      <c r="AH20" s="190" t="s">
        <v>4759</v>
      </c>
      <c r="AI20" s="126" t="s">
        <v>4760</v>
      </c>
      <c r="AJ20" s="126" t="s">
        <v>4761</v>
      </c>
      <c r="AK20" s="126" t="s">
        <v>4762</v>
      </c>
      <c r="AL20" s="126" t="s">
        <v>4763</v>
      </c>
      <c r="AM20" s="125" t="s">
        <v>4764</v>
      </c>
      <c r="AN20" s="125" t="s">
        <v>4765</v>
      </c>
      <c r="AO20" s="126" t="s">
        <v>4766</v>
      </c>
      <c r="AP20" s="126" t="s">
        <v>4673</v>
      </c>
      <c r="AQ20" s="125" t="s">
        <v>4764</v>
      </c>
      <c r="AR20" s="125" t="s">
        <v>4765</v>
      </c>
      <c r="AS20" s="126" t="s">
        <v>4766</v>
      </c>
      <c r="AT20" s="126" t="s">
        <v>4675</v>
      </c>
      <c r="AU20" s="125" t="s">
        <v>4764</v>
      </c>
      <c r="AV20" s="125" t="s">
        <v>4765</v>
      </c>
      <c r="AW20" s="126" t="s">
        <v>4766</v>
      </c>
      <c r="AX20" s="126" t="s">
        <v>4676</v>
      </c>
      <c r="AY20" s="125" t="s">
        <v>4764</v>
      </c>
      <c r="AZ20" s="125" t="s">
        <v>4765</v>
      </c>
      <c r="BA20" s="126" t="s">
        <v>4766</v>
      </c>
      <c r="BB20" s="126" t="s">
        <v>4677</v>
      </c>
      <c r="BC20" s="125" t="s">
        <v>4764</v>
      </c>
      <c r="BD20" s="125" t="s">
        <v>4765</v>
      </c>
      <c r="BE20" s="126" t="s">
        <v>4766</v>
      </c>
      <c r="BF20" s="126" t="s">
        <v>4767</v>
      </c>
      <c r="BG20" s="125" t="s">
        <v>4764</v>
      </c>
      <c r="BH20" s="125" t="s">
        <v>4765</v>
      </c>
      <c r="BI20" s="126" t="s">
        <v>4766</v>
      </c>
      <c r="BJ20" s="126" t="s">
        <v>4768</v>
      </c>
      <c r="BK20" s="125" t="s">
        <v>4764</v>
      </c>
      <c r="BL20" s="125" t="s">
        <v>4765</v>
      </c>
      <c r="BM20" s="126" t="s">
        <v>4766</v>
      </c>
      <c r="BN20" s="125"/>
      <c r="BO20" s="125"/>
      <c r="BP20" s="125"/>
    </row>
    <row r="21">
      <c r="A21" s="223" t="str">
        <f>IF(ISBLANK(B21), "", VLOOKUP(B21, Database!A:E, 2, FALSE))</f>
        <v>#N/A</v>
      </c>
      <c r="B21" s="222" t="s">
        <v>4774</v>
      </c>
      <c r="C21" s="223" t="str">
        <f>IFERROR(__xludf.DUMMYFUNCTION("IF(ISBLANK(B21), """", IF(ISBLANK($B$1), """", IMPORTXML('公式表'!$A$2&amp;B21&amp;'公式表'!$A$3, '公式表'!$A$13)))"),"")</f>
        <v/>
      </c>
      <c r="D21" s="226"/>
      <c r="E21" s="225" t="str">
        <f t="shared" ref="E21:E22" si="1">IF(ISBLANK(B21), "", IFERROR((C21/D21)-1, ""))</f>
        <v/>
      </c>
      <c r="F21" s="226"/>
      <c r="G21" s="226"/>
      <c r="H21" s="226"/>
      <c r="I21" s="226"/>
      <c r="J21" s="226"/>
      <c r="K21" s="226"/>
      <c r="L21" s="226"/>
      <c r="M21" s="226"/>
      <c r="N21" s="226"/>
      <c r="O21" s="226"/>
      <c r="P21" s="226"/>
      <c r="Q21" s="263"/>
      <c r="R21" s="226"/>
      <c r="S21" s="226"/>
      <c r="T21" s="226"/>
      <c r="U21" s="226"/>
      <c r="V21" s="291"/>
      <c r="W21" s="291"/>
      <c r="X21" s="291"/>
      <c r="Y21" s="228" t="str">
        <f t="shared" ref="Y21:Y22" si="2">IF(X21="", "", IF(W21=0, IF(X21=0, "0.0%", "∞ ↑"), TEXT(ABS(X21-W21)/MAX(ABS(W21),0.000001),"0.0%") &amp; IF(X21-W21&gt;0," ↑"," ↓")))</f>
        <v/>
      </c>
      <c r="Z21" s="228"/>
      <c r="AA21" s="228" t="str">
        <f t="shared" ref="AA21:AA22" si="3">IF(X21="", "", IF(Z21=0, IF(X21=0, "0.0%", "∞ ↑"), TEXT(ABS(X21-Z21)/MAX(ABS(Z21),0.000001),"0.0%") &amp; IF(X21-Z21&gt;0," ↑"," ↓")))</f>
        <v/>
      </c>
      <c r="AB21" s="291"/>
      <c r="AC21" s="291"/>
      <c r="AD21" s="292">
        <f t="shared" ref="AD21:AD22" si="4">AB21+AC21</f>
        <v>0</v>
      </c>
      <c r="AE21" s="291"/>
      <c r="AF21" s="293">
        <f t="shared" ref="AF21:AF22" si="5">AD21*AE21</f>
        <v>0</v>
      </c>
      <c r="AG21" s="291"/>
      <c r="AH21" s="222"/>
      <c r="AI21" s="291"/>
      <c r="AJ21" s="223"/>
      <c r="AK21" s="226"/>
      <c r="AL21" s="226"/>
      <c r="AM21" s="228" t="str">
        <f t="shared" ref="AM21:AM22" si="6">IF(ISBLANK(AL21), "", IFERROR((AL21/$AJ21)-1, ""))</f>
        <v/>
      </c>
      <c r="AN21" s="225" t="str">
        <f t="shared" ref="AN21:AN22" si="7">IF(ISBLANK(AL21), "", IFERROR((AL21/$D21)-1, ""))</f>
        <v/>
      </c>
      <c r="AO21" s="226"/>
      <c r="AP21" s="223"/>
      <c r="AQ21" s="228" t="str">
        <f t="shared" ref="AQ21:AQ22" si="8">IF(ISBLANK(AP21), "", IFERROR((AP21/$AL21)-1, ""))</f>
        <v/>
      </c>
      <c r="AR21" s="225" t="str">
        <f t="shared" ref="AR21:AR22" si="9">IF(ISBLANK(AP21), "", IFERROR((AP21/$D21)-1, ""))</f>
        <v/>
      </c>
      <c r="AS21" s="226"/>
      <c r="AT21" s="223"/>
      <c r="AU21" s="228" t="str">
        <f t="shared" ref="AU21:AU22" si="10">IF(ISBLANK(AT21), "", IFERROR((AT21/$AP21)-1, ""))</f>
        <v/>
      </c>
      <c r="AV21" s="225" t="str">
        <f t="shared" ref="AV21:AV22" si="11">IF(ISBLANK(AT21), "", IFERROR((AT21/$D21)-1, ""))</f>
        <v/>
      </c>
      <c r="AW21" s="226"/>
      <c r="AX21" s="223"/>
      <c r="AY21" s="228" t="str">
        <f t="shared" ref="AY21:AY22" si="12">IF(ISBLANK(AX21), "", IFERROR((AX21/$AT21)-1, ""))</f>
        <v/>
      </c>
      <c r="AZ21" s="225" t="str">
        <f t="shared" ref="AZ21:AZ22" si="13">IF(ISBLANK(AX21), "", IFERROR((AX21/$D21)-1, ""))</f>
        <v/>
      </c>
      <c r="BA21" s="226"/>
      <c r="BB21" s="223"/>
      <c r="BC21" s="228" t="str">
        <f t="shared" ref="BC21:BC22" si="14">IF(ISBLANK(BB21), "", IFERROR((BB21/$AX21)-1, ""))</f>
        <v/>
      </c>
      <c r="BD21" s="225" t="str">
        <f t="shared" ref="BD21:BD22" si="15">IF(ISBLANK(BB21), "", IFERROR((BB21/$D21)-1, ""))</f>
        <v/>
      </c>
      <c r="BE21" s="226"/>
      <c r="BF21" s="223"/>
      <c r="BG21" s="228" t="str">
        <f t="shared" ref="BG21:BG22" si="16">IF(ISBLANK(BF21), "", IFERROR((BF21/$BB21)-1, ""))</f>
        <v/>
      </c>
      <c r="BH21" s="225" t="str">
        <f t="shared" ref="BH21:BH22" si="17">IF(ISBLANK(BF21), "", IFERROR((BF21/$D21)-1, ""))</f>
        <v/>
      </c>
      <c r="BI21" s="226"/>
      <c r="BJ21" s="223"/>
      <c r="BK21" s="228" t="str">
        <f t="shared" ref="BK21:BK22" si="18">IF(ISBLANK(BJ21), "", IFERROR((BJ21/$BF21)-1, ""))</f>
        <v/>
      </c>
      <c r="BL21" s="225" t="str">
        <f t="shared" ref="BL21:BL22" si="19">IF(ISBLANK(BJ21), "", IFERROR((BJ21/$D21)-1, ""))</f>
        <v/>
      </c>
      <c r="BM21" s="226"/>
      <c r="BN21" s="223"/>
      <c r="BO21" s="223"/>
      <c r="BP21" s="223"/>
    </row>
    <row r="22">
      <c r="A22" s="223" t="str">
        <f>IF(ISBLANK(B22), "", VLOOKUP(B22, Database!A:E, 2, FALSE))</f>
        <v>金山電</v>
      </c>
      <c r="B22" s="222" t="s">
        <v>1232</v>
      </c>
      <c r="C22" s="223" t="str">
        <f>IFERROR(__xludf.DUMMYFUNCTION("IF(ISBLANK(B22), """", IF(ISBLANK($B$1), """", IMPORTXML('公式表'!$A$2&amp;B22&amp;'公式表'!$A$3, '公式表'!$A$13)))"),"")</f>
        <v/>
      </c>
      <c r="D22" s="226">
        <v>52.4</v>
      </c>
      <c r="E22" s="225">
        <f t="shared" si="1"/>
        <v>-1</v>
      </c>
      <c r="F22" s="226" t="s">
        <v>4775</v>
      </c>
      <c r="G22" s="226" t="s">
        <v>4776</v>
      </c>
      <c r="H22" s="226" t="s">
        <v>4777</v>
      </c>
      <c r="I22" s="226" t="s">
        <v>4778</v>
      </c>
      <c r="J22" s="226"/>
      <c r="K22" s="226"/>
      <c r="L22" s="226"/>
      <c r="M22" s="226"/>
      <c r="N22" s="226"/>
      <c r="O22" s="226"/>
      <c r="P22" s="226"/>
      <c r="Q22" s="263"/>
      <c r="R22" s="226"/>
      <c r="S22" s="226"/>
      <c r="T22" s="226"/>
      <c r="U22" s="226"/>
      <c r="V22" s="291"/>
      <c r="W22" s="291"/>
      <c r="X22" s="291"/>
      <c r="Y22" s="228" t="str">
        <f t="shared" si="2"/>
        <v/>
      </c>
      <c r="Z22" s="228"/>
      <c r="AA22" s="228" t="str">
        <f t="shared" si="3"/>
        <v/>
      </c>
      <c r="AB22" s="226">
        <v>0.89</v>
      </c>
      <c r="AC22" s="291"/>
      <c r="AD22" s="292">
        <f t="shared" si="4"/>
        <v>0.89</v>
      </c>
      <c r="AE22" s="291"/>
      <c r="AF22" s="293">
        <f t="shared" si="5"/>
        <v>0</v>
      </c>
      <c r="AG22" s="291">
        <v>46108.0</v>
      </c>
      <c r="AH22" s="294" t="str">
        <f>IF(ISBLANK(B22), "", IFERROR(VLOOKUP(B22, category!A:C, 3, FALSE), ""))</f>
        <v>被動元件-MLCC</v>
      </c>
      <c r="AI22" s="291">
        <v>46108.0</v>
      </c>
      <c r="AJ22" s="226">
        <v>52.4</v>
      </c>
      <c r="AK22" s="226"/>
      <c r="AL22" s="226"/>
      <c r="AM22" s="228" t="str">
        <f t="shared" si="6"/>
        <v/>
      </c>
      <c r="AN22" s="225" t="str">
        <f t="shared" si="7"/>
        <v/>
      </c>
      <c r="AO22" s="226"/>
      <c r="AP22" s="223"/>
      <c r="AQ22" s="228" t="str">
        <f t="shared" si="8"/>
        <v/>
      </c>
      <c r="AR22" s="225" t="str">
        <f t="shared" si="9"/>
        <v/>
      </c>
      <c r="AS22" s="226"/>
      <c r="AT22" s="223"/>
      <c r="AU22" s="228" t="str">
        <f t="shared" si="10"/>
        <v/>
      </c>
      <c r="AV22" s="225" t="str">
        <f t="shared" si="11"/>
        <v/>
      </c>
      <c r="AW22" s="226"/>
      <c r="AX22" s="223"/>
      <c r="AY22" s="228" t="str">
        <f t="shared" si="12"/>
        <v/>
      </c>
      <c r="AZ22" s="225" t="str">
        <f t="shared" si="13"/>
        <v/>
      </c>
      <c r="BA22" s="226"/>
      <c r="BB22" s="223"/>
      <c r="BC22" s="228" t="str">
        <f t="shared" si="14"/>
        <v/>
      </c>
      <c r="BD22" s="225" t="str">
        <f t="shared" si="15"/>
        <v/>
      </c>
      <c r="BE22" s="226"/>
      <c r="BF22" s="223"/>
      <c r="BG22" s="228" t="str">
        <f t="shared" si="16"/>
        <v/>
      </c>
      <c r="BH22" s="225" t="str">
        <f t="shared" si="17"/>
        <v/>
      </c>
      <c r="BI22" s="226"/>
      <c r="BJ22" s="223"/>
      <c r="BK22" s="228" t="str">
        <f t="shared" si="18"/>
        <v/>
      </c>
      <c r="BL22" s="225" t="str">
        <f t="shared" si="19"/>
        <v/>
      </c>
      <c r="BM22" s="226"/>
      <c r="BN22" s="223"/>
      <c r="BO22" s="223"/>
      <c r="BP22" s="223"/>
    </row>
    <row r="23">
      <c r="A23" s="6"/>
      <c r="B23" s="199"/>
      <c r="C23" s="6"/>
      <c r="D23" s="6"/>
      <c r="E23" s="7"/>
      <c r="F23" s="198"/>
      <c r="G23" s="198"/>
      <c r="H23" s="198"/>
      <c r="I23" s="198"/>
      <c r="J23" s="198"/>
      <c r="K23" s="198"/>
      <c r="L23" s="198"/>
      <c r="M23" s="198"/>
      <c r="N23" s="198"/>
      <c r="O23" s="198"/>
      <c r="P23" s="181"/>
      <c r="Q23" s="299"/>
      <c r="R23" s="198"/>
      <c r="S23" s="198"/>
      <c r="T23" s="198"/>
      <c r="U23" s="198"/>
      <c r="V23" s="198"/>
      <c r="W23" s="198"/>
      <c r="X23" s="198"/>
      <c r="Y23" s="7"/>
      <c r="Z23" s="7"/>
      <c r="AA23" s="7"/>
      <c r="AB23" s="198"/>
      <c r="AC23" s="198"/>
      <c r="AD23" s="274"/>
      <c r="AE23" s="198"/>
      <c r="AF23" s="272"/>
      <c r="AG23" s="198"/>
      <c r="AH23" s="199"/>
      <c r="AI23" s="198"/>
      <c r="AJ23" s="6"/>
      <c r="AK23" s="6"/>
      <c r="AL23" s="6"/>
      <c r="AM23" s="7"/>
      <c r="AN23" s="7"/>
      <c r="AO23" s="7"/>
      <c r="AP23" s="7"/>
      <c r="AQ23" s="7"/>
      <c r="AR23" s="7"/>
      <c r="AS23" s="7"/>
      <c r="AT23" s="7"/>
      <c r="AU23" s="7"/>
      <c r="AV23" s="7"/>
      <c r="AW23" s="6"/>
      <c r="AX23" s="6"/>
      <c r="AY23" s="7"/>
      <c r="AZ23" s="7"/>
      <c r="BA23" s="6"/>
      <c r="BB23" s="6"/>
      <c r="BC23" s="7"/>
      <c r="BD23" s="7"/>
      <c r="BE23" s="6"/>
      <c r="BF23" s="6"/>
      <c r="BG23" s="7"/>
      <c r="BH23" s="7"/>
      <c r="BI23" s="6"/>
      <c r="BJ23" s="6"/>
      <c r="BK23" s="7"/>
      <c r="BL23" s="6"/>
      <c r="BM23" s="6"/>
      <c r="BN23" s="6"/>
      <c r="BO23" s="6"/>
      <c r="BP23" s="6"/>
    </row>
    <row r="24">
      <c r="A24" s="6"/>
      <c r="B24" s="199"/>
      <c r="C24" s="6"/>
      <c r="D24" s="6"/>
      <c r="E24" s="7"/>
      <c r="F24" s="198"/>
      <c r="G24" s="198"/>
      <c r="H24" s="198"/>
      <c r="I24" s="198"/>
      <c r="J24" s="198"/>
      <c r="K24" s="198"/>
      <c r="L24" s="198"/>
      <c r="M24" s="198"/>
      <c r="N24" s="198"/>
      <c r="O24" s="198"/>
      <c r="P24" s="181"/>
      <c r="Q24" s="299"/>
      <c r="R24" s="198"/>
      <c r="S24" s="198"/>
      <c r="T24" s="198"/>
      <c r="U24" s="198"/>
      <c r="V24" s="198"/>
      <c r="W24" s="198"/>
      <c r="X24" s="198"/>
      <c r="Y24" s="7"/>
      <c r="Z24" s="7"/>
      <c r="AA24" s="7"/>
      <c r="AB24" s="198"/>
      <c r="AC24" s="198"/>
      <c r="AD24" s="274"/>
      <c r="AE24" s="198"/>
      <c r="AF24" s="272"/>
      <c r="AG24" s="198"/>
      <c r="AH24" s="199"/>
      <c r="AI24" s="198"/>
      <c r="AJ24" s="6"/>
      <c r="AK24" s="6"/>
      <c r="AL24" s="6"/>
      <c r="AM24" s="7"/>
      <c r="AN24" s="7"/>
      <c r="AO24" s="7"/>
      <c r="AP24" s="7"/>
      <c r="AQ24" s="7"/>
      <c r="AR24" s="7"/>
      <c r="AS24" s="7"/>
      <c r="AT24" s="7"/>
      <c r="AU24" s="7"/>
      <c r="AV24" s="7"/>
      <c r="AW24" s="6"/>
      <c r="AX24" s="6"/>
      <c r="AY24" s="7"/>
      <c r="AZ24" s="7"/>
      <c r="BA24" s="6"/>
      <c r="BB24" s="6"/>
      <c r="BC24" s="7"/>
      <c r="BD24" s="7"/>
      <c r="BE24" s="6"/>
      <c r="BF24" s="6"/>
      <c r="BG24" s="7"/>
      <c r="BH24" s="7"/>
      <c r="BI24" s="6"/>
      <c r="BJ24" s="6"/>
      <c r="BK24" s="7"/>
      <c r="BL24" s="6"/>
      <c r="BM24" s="6"/>
      <c r="BN24" s="6"/>
      <c r="BO24" s="6"/>
      <c r="BP24" s="6"/>
    </row>
    <row r="25">
      <c r="A25" s="6"/>
      <c r="B25" s="199"/>
      <c r="C25" s="6"/>
      <c r="D25" s="6"/>
      <c r="E25" s="7"/>
      <c r="F25" s="3"/>
      <c r="G25" s="198"/>
      <c r="H25" s="198"/>
      <c r="I25" s="198"/>
      <c r="J25" s="198"/>
      <c r="K25" s="198"/>
      <c r="L25" s="198"/>
      <c r="M25" s="198"/>
      <c r="N25" s="198"/>
      <c r="O25" s="198"/>
      <c r="P25" s="181"/>
      <c r="Q25" s="299"/>
      <c r="R25" s="198"/>
      <c r="S25" s="198"/>
      <c r="T25" s="198"/>
      <c r="U25" s="198"/>
      <c r="V25" s="198"/>
      <c r="W25" s="198"/>
      <c r="X25" s="198"/>
      <c r="Y25" s="7"/>
      <c r="Z25" s="7"/>
      <c r="AA25" s="7"/>
      <c r="AB25" s="198"/>
      <c r="AC25" s="198"/>
      <c r="AD25" s="274"/>
      <c r="AE25" s="198"/>
      <c r="AF25" s="272"/>
      <c r="AG25" s="198"/>
      <c r="AH25" s="199"/>
      <c r="AI25" s="198"/>
      <c r="AJ25" s="6"/>
      <c r="AK25" s="6"/>
      <c r="AL25" s="6"/>
      <c r="AM25" s="7"/>
      <c r="AN25" s="7"/>
      <c r="AO25" s="7"/>
      <c r="AP25" s="7"/>
      <c r="AQ25" s="7"/>
      <c r="AR25" s="7"/>
      <c r="AS25" s="7"/>
      <c r="AT25" s="7"/>
      <c r="AU25" s="7"/>
      <c r="AV25" s="7"/>
      <c r="AW25" s="6"/>
      <c r="AX25" s="6"/>
      <c r="AY25" s="7"/>
      <c r="AZ25" s="7"/>
      <c r="BA25" s="6"/>
      <c r="BB25" s="6"/>
      <c r="BC25" s="7"/>
      <c r="BD25" s="7"/>
      <c r="BE25" s="6"/>
      <c r="BF25" s="6"/>
      <c r="BG25" s="7"/>
      <c r="BH25" s="7"/>
      <c r="BI25" s="6"/>
      <c r="BJ25" s="6"/>
      <c r="BK25" s="7"/>
      <c r="BL25" s="6"/>
      <c r="BM25" s="6"/>
      <c r="BN25" s="6"/>
      <c r="BO25" s="6"/>
      <c r="BP25" s="6"/>
    </row>
    <row r="26">
      <c r="A26" s="223"/>
      <c r="B26" s="222"/>
      <c r="C26" s="223"/>
      <c r="D26" s="226"/>
      <c r="E26" s="225"/>
      <c r="F26" s="226"/>
      <c r="G26" s="226"/>
      <c r="H26" s="226"/>
      <c r="I26" s="226"/>
      <c r="J26" s="226"/>
      <c r="K26" s="226"/>
      <c r="L26" s="226"/>
      <c r="M26" s="226"/>
      <c r="N26" s="226"/>
      <c r="O26" s="226"/>
      <c r="P26" s="226"/>
      <c r="Q26" s="263"/>
      <c r="R26" s="226"/>
      <c r="S26" s="226"/>
      <c r="T26" s="226"/>
      <c r="U26" s="226"/>
      <c r="V26" s="291"/>
      <c r="W26" s="291"/>
      <c r="X26" s="291"/>
      <c r="Y26" s="228"/>
      <c r="Z26" s="228"/>
      <c r="AA26" s="228"/>
      <c r="AB26" s="291"/>
      <c r="AC26" s="291"/>
      <c r="AD26" s="292"/>
      <c r="AE26" s="291"/>
      <c r="AF26" s="293"/>
      <c r="AG26" s="291"/>
      <c r="AH26" s="222"/>
      <c r="AI26" s="291"/>
      <c r="AJ26" s="223"/>
      <c r="AK26" s="226"/>
      <c r="AL26" s="226"/>
      <c r="AM26" s="228"/>
      <c r="AN26" s="225"/>
      <c r="AO26" s="226"/>
      <c r="AP26" s="223"/>
      <c r="AQ26" s="228"/>
      <c r="AR26" s="225"/>
      <c r="AS26" s="226"/>
      <c r="AT26" s="223"/>
      <c r="AU26" s="228"/>
      <c r="AV26" s="225"/>
      <c r="AW26" s="226"/>
      <c r="AX26" s="223"/>
      <c r="AY26" s="228"/>
      <c r="AZ26" s="225"/>
      <c r="BA26" s="226"/>
      <c r="BB26" s="223"/>
      <c r="BC26" s="228"/>
      <c r="BD26" s="225"/>
      <c r="BE26" s="226"/>
      <c r="BF26" s="223"/>
      <c r="BG26" s="228"/>
      <c r="BH26" s="225"/>
      <c r="BI26" s="226"/>
      <c r="BJ26" s="223"/>
      <c r="BK26" s="228"/>
      <c r="BL26" s="225"/>
      <c r="BM26" s="226"/>
      <c r="BN26" s="223"/>
      <c r="BO26" s="223"/>
      <c r="BP26" s="223"/>
    </row>
    <row r="27">
      <c r="A27" s="223"/>
      <c r="B27" s="222"/>
      <c r="C27" s="223"/>
      <c r="D27" s="226"/>
      <c r="E27" s="225"/>
      <c r="F27" s="226"/>
      <c r="G27" s="226"/>
      <c r="H27" s="226"/>
      <c r="I27" s="226"/>
      <c r="J27" s="226"/>
      <c r="K27" s="226"/>
      <c r="L27" s="226"/>
      <c r="M27" s="226"/>
      <c r="N27" s="226"/>
      <c r="O27" s="226"/>
      <c r="P27" s="226"/>
      <c r="Q27" s="263"/>
      <c r="R27" s="226"/>
      <c r="S27" s="226"/>
      <c r="T27" s="226"/>
      <c r="U27" s="226"/>
      <c r="V27" s="291"/>
      <c r="W27" s="291"/>
      <c r="X27" s="291"/>
      <c r="Y27" s="228"/>
      <c r="Z27" s="228"/>
      <c r="AA27" s="228"/>
      <c r="AB27" s="291"/>
      <c r="AC27" s="291"/>
      <c r="AD27" s="292"/>
      <c r="AE27" s="291"/>
      <c r="AF27" s="293"/>
      <c r="AG27" s="291"/>
      <c r="AH27" s="222"/>
      <c r="AI27" s="291"/>
      <c r="AJ27" s="223"/>
      <c r="AK27" s="226"/>
      <c r="AL27" s="226"/>
      <c r="AM27" s="228"/>
      <c r="AN27" s="225"/>
      <c r="AO27" s="226"/>
      <c r="AP27" s="223"/>
      <c r="AQ27" s="228"/>
      <c r="AR27" s="225"/>
      <c r="AS27" s="226"/>
      <c r="AT27" s="223"/>
      <c r="AU27" s="228"/>
      <c r="AV27" s="225"/>
      <c r="AW27" s="226"/>
      <c r="AX27" s="223"/>
      <c r="AY27" s="228"/>
      <c r="AZ27" s="225"/>
      <c r="BA27" s="226"/>
      <c r="BB27" s="223"/>
      <c r="BC27" s="228"/>
      <c r="BD27" s="225"/>
      <c r="BE27" s="226"/>
      <c r="BF27" s="223"/>
      <c r="BG27" s="228"/>
      <c r="BH27" s="225"/>
      <c r="BI27" s="226"/>
      <c r="BJ27" s="223"/>
      <c r="BK27" s="228"/>
      <c r="BL27" s="225"/>
      <c r="BM27" s="226"/>
      <c r="BN27" s="223"/>
      <c r="BO27" s="223"/>
      <c r="BP27" s="223"/>
    </row>
    <row r="28">
      <c r="A28" s="223"/>
      <c r="B28" s="222"/>
      <c r="C28" s="223"/>
      <c r="D28" s="226"/>
      <c r="E28" s="225"/>
      <c r="F28" s="226"/>
      <c r="G28" s="226"/>
      <c r="H28" s="226"/>
      <c r="I28" s="226"/>
      <c r="J28" s="226"/>
      <c r="K28" s="226"/>
      <c r="L28" s="226"/>
      <c r="M28" s="226"/>
      <c r="N28" s="226"/>
      <c r="O28" s="226"/>
      <c r="P28" s="226"/>
      <c r="Q28" s="263"/>
      <c r="R28" s="226"/>
      <c r="S28" s="226"/>
      <c r="T28" s="226"/>
      <c r="U28" s="226"/>
      <c r="V28" s="291"/>
      <c r="W28" s="291"/>
      <c r="X28" s="291"/>
      <c r="Y28" s="228"/>
      <c r="Z28" s="228"/>
      <c r="AA28" s="228"/>
      <c r="AB28" s="291"/>
      <c r="AC28" s="291"/>
      <c r="AD28" s="292"/>
      <c r="AE28" s="291"/>
      <c r="AF28" s="293"/>
      <c r="AG28" s="291"/>
      <c r="AH28" s="222"/>
      <c r="AI28" s="291"/>
      <c r="AJ28" s="223"/>
      <c r="AK28" s="226"/>
      <c r="AL28" s="226"/>
      <c r="AM28" s="228"/>
      <c r="AN28" s="225"/>
      <c r="AO28" s="226"/>
      <c r="AP28" s="223"/>
      <c r="AQ28" s="228"/>
      <c r="AR28" s="225"/>
      <c r="AS28" s="226"/>
      <c r="AT28" s="223"/>
      <c r="AU28" s="228"/>
      <c r="AV28" s="225"/>
      <c r="AW28" s="226"/>
      <c r="AX28" s="223"/>
      <c r="AY28" s="228"/>
      <c r="AZ28" s="225"/>
      <c r="BA28" s="226"/>
      <c r="BB28" s="223"/>
      <c r="BC28" s="228"/>
      <c r="BD28" s="225"/>
      <c r="BE28" s="226"/>
      <c r="BF28" s="223"/>
      <c r="BG28" s="228"/>
      <c r="BH28" s="225"/>
      <c r="BI28" s="226"/>
      <c r="BJ28" s="223"/>
      <c r="BK28" s="228"/>
      <c r="BL28" s="225"/>
      <c r="BM28" s="226"/>
      <c r="BN28" s="223"/>
      <c r="BO28" s="223"/>
      <c r="BP28" s="223"/>
    </row>
    <row r="29">
      <c r="A29" s="6"/>
      <c r="B29" s="199"/>
      <c r="C29" s="6"/>
      <c r="D29" s="6"/>
      <c r="E29" s="7"/>
      <c r="F29" s="198"/>
      <c r="G29" s="198"/>
      <c r="H29" s="198"/>
      <c r="I29" s="198"/>
      <c r="J29" s="198"/>
      <c r="K29" s="198"/>
      <c r="L29" s="198"/>
      <c r="M29" s="198"/>
      <c r="N29" s="198"/>
      <c r="O29" s="198"/>
      <c r="P29" s="181"/>
      <c r="Q29" s="299"/>
      <c r="R29" s="198"/>
      <c r="S29" s="198"/>
      <c r="T29" s="198"/>
      <c r="U29" s="198"/>
      <c r="V29" s="198"/>
      <c r="W29" s="198"/>
      <c r="X29" s="198"/>
      <c r="Y29" s="7"/>
      <c r="Z29" s="7"/>
      <c r="AA29" s="7"/>
      <c r="AB29" s="198"/>
      <c r="AC29" s="198"/>
      <c r="AD29" s="274"/>
      <c r="AE29" s="198"/>
      <c r="AF29" s="272"/>
      <c r="AG29" s="198"/>
      <c r="AH29" s="199"/>
      <c r="AI29" s="198"/>
      <c r="AJ29" s="6"/>
      <c r="AK29" s="6"/>
      <c r="AL29" s="6"/>
      <c r="AM29" s="7"/>
      <c r="AN29" s="7"/>
      <c r="AO29" s="7"/>
      <c r="AP29" s="7"/>
      <c r="AQ29" s="7"/>
      <c r="AR29" s="7"/>
      <c r="AS29" s="7"/>
      <c r="AT29" s="7"/>
      <c r="AU29" s="7"/>
      <c r="AV29" s="7"/>
      <c r="AW29" s="6"/>
      <c r="AX29" s="6"/>
      <c r="AY29" s="7"/>
      <c r="AZ29" s="7"/>
      <c r="BA29" s="6"/>
      <c r="BB29" s="6"/>
      <c r="BC29" s="7"/>
      <c r="BD29" s="7"/>
      <c r="BE29" s="6"/>
      <c r="BF29" s="6"/>
      <c r="BG29" s="7"/>
      <c r="BH29" s="7"/>
      <c r="BI29" s="6"/>
      <c r="BJ29" s="6"/>
      <c r="BK29" s="7"/>
      <c r="BL29" s="6"/>
      <c r="BM29" s="6"/>
      <c r="BN29" s="6"/>
      <c r="BO29" s="6"/>
      <c r="BP29" s="6"/>
    </row>
    <row r="30">
      <c r="A30" s="6"/>
      <c r="B30" s="199"/>
      <c r="C30" s="6"/>
      <c r="D30" s="6"/>
      <c r="E30" s="7"/>
      <c r="F30" s="198"/>
      <c r="G30" s="198"/>
      <c r="H30" s="198"/>
      <c r="I30" s="198"/>
      <c r="J30" s="198"/>
      <c r="K30" s="198"/>
      <c r="L30" s="198"/>
      <c r="M30" s="198"/>
      <c r="N30" s="198"/>
      <c r="O30" s="198"/>
      <c r="P30" s="181"/>
      <c r="Q30" s="299"/>
      <c r="R30" s="198"/>
      <c r="S30" s="198"/>
      <c r="T30" s="198"/>
      <c r="U30" s="198"/>
      <c r="V30" s="198"/>
      <c r="W30" s="198"/>
      <c r="X30" s="198"/>
      <c r="Y30" s="7"/>
      <c r="Z30" s="7"/>
      <c r="AA30" s="7"/>
      <c r="AB30" s="198"/>
      <c r="AC30" s="198"/>
      <c r="AD30" s="274"/>
      <c r="AE30" s="198"/>
      <c r="AF30" s="272"/>
      <c r="AG30" s="198"/>
      <c r="AH30" s="199"/>
      <c r="AI30" s="198"/>
      <c r="AJ30" s="6"/>
      <c r="AK30" s="6"/>
      <c r="AL30" s="6"/>
      <c r="AM30" s="7"/>
      <c r="AN30" s="7"/>
      <c r="AO30" s="7"/>
      <c r="AP30" s="7"/>
      <c r="AQ30" s="7"/>
      <c r="AR30" s="7"/>
      <c r="AS30" s="7"/>
      <c r="AT30" s="7"/>
      <c r="AU30" s="7"/>
      <c r="AV30" s="7"/>
      <c r="AW30" s="6"/>
      <c r="AX30" s="6"/>
      <c r="AY30" s="7"/>
      <c r="AZ30" s="7"/>
      <c r="BA30" s="6"/>
      <c r="BB30" s="6"/>
      <c r="BC30" s="7"/>
      <c r="BD30" s="7"/>
      <c r="BE30" s="6"/>
      <c r="BF30" s="6"/>
      <c r="BG30" s="7"/>
      <c r="BH30" s="7"/>
      <c r="BI30" s="6"/>
      <c r="BJ30" s="6"/>
      <c r="BK30" s="7"/>
      <c r="BL30" s="6"/>
      <c r="BM30" s="6"/>
      <c r="BN30" s="6"/>
      <c r="BO30" s="6"/>
      <c r="BP30" s="6"/>
    </row>
    <row r="31">
      <c r="A31" s="279" t="s">
        <v>4729</v>
      </c>
      <c r="B31" s="280" t="s">
        <v>4779</v>
      </c>
      <c r="C31" s="210"/>
      <c r="D31" s="210"/>
      <c r="E31" s="281"/>
      <c r="F31" s="282"/>
      <c r="G31" s="282"/>
      <c r="H31" s="282"/>
      <c r="I31" s="282"/>
      <c r="J31" s="282"/>
      <c r="K31" s="282"/>
      <c r="L31" s="282"/>
      <c r="M31" s="282"/>
      <c r="N31" s="282"/>
      <c r="O31" s="282"/>
      <c r="P31" s="283"/>
      <c r="Q31" s="282"/>
      <c r="R31" s="282"/>
      <c r="S31" s="282"/>
      <c r="T31" s="282"/>
      <c r="U31" s="282"/>
      <c r="V31" s="282"/>
      <c r="W31" s="282"/>
      <c r="X31" s="282"/>
      <c r="Y31" s="281"/>
      <c r="Z31" s="281"/>
      <c r="AA31" s="281"/>
      <c r="AB31" s="282"/>
      <c r="AC31" s="282"/>
      <c r="AD31" s="284"/>
      <c r="AE31" s="282"/>
      <c r="AF31" s="285"/>
      <c r="AG31" s="282"/>
      <c r="AH31" s="286"/>
      <c r="AI31" s="287"/>
      <c r="AJ31" s="210"/>
      <c r="AK31" s="210"/>
      <c r="AL31" s="210"/>
      <c r="AM31" s="281"/>
      <c r="AN31" s="281"/>
      <c r="AO31" s="281"/>
      <c r="AP31" s="281"/>
      <c r="AQ31" s="281"/>
      <c r="AR31" s="281"/>
      <c r="AS31" s="281"/>
      <c r="AT31" s="281"/>
      <c r="AU31" s="281"/>
      <c r="AV31" s="281"/>
      <c r="AW31" s="210"/>
      <c r="AX31" s="210"/>
      <c r="AY31" s="281"/>
      <c r="AZ31" s="281"/>
      <c r="BA31" s="210"/>
      <c r="BB31" s="210"/>
      <c r="BC31" s="281"/>
      <c r="BD31" s="281"/>
      <c r="BE31" s="210"/>
      <c r="BF31" s="210"/>
      <c r="BG31" s="281"/>
      <c r="BH31" s="281"/>
      <c r="BI31" s="210"/>
      <c r="BJ31" s="210"/>
      <c r="BK31" s="281"/>
      <c r="BL31" s="210"/>
      <c r="BM31" s="210"/>
      <c r="BN31" s="210"/>
      <c r="BO31" s="210"/>
      <c r="BP31" s="210"/>
    </row>
    <row r="32">
      <c r="A32" s="126" t="s">
        <v>4562</v>
      </c>
      <c r="B32" s="190" t="s">
        <v>4664</v>
      </c>
      <c r="C32" s="126" t="s">
        <v>4665</v>
      </c>
      <c r="D32" s="126" t="s">
        <v>4780</v>
      </c>
      <c r="E32" s="125" t="s">
        <v>4732</v>
      </c>
      <c r="F32" s="191" t="s">
        <v>4733</v>
      </c>
      <c r="G32" s="191" t="s">
        <v>4734</v>
      </c>
      <c r="H32" s="126" t="s">
        <v>4781</v>
      </c>
      <c r="I32" s="288" t="s">
        <v>4782</v>
      </c>
      <c r="J32" s="191" t="s">
        <v>4783</v>
      </c>
      <c r="K32" s="191" t="s">
        <v>4784</v>
      </c>
      <c r="L32" s="126" t="s">
        <v>4785</v>
      </c>
      <c r="M32" s="126" t="s">
        <v>4786</v>
      </c>
      <c r="N32" s="126" t="s">
        <v>4787</v>
      </c>
      <c r="O32" s="126" t="s">
        <v>4788</v>
      </c>
      <c r="P32" s="191"/>
      <c r="Q32" s="191"/>
      <c r="R32" s="191"/>
      <c r="S32" s="126"/>
      <c r="T32" s="126"/>
      <c r="U32" s="191"/>
      <c r="V32" s="126"/>
      <c r="W32" s="126"/>
      <c r="X32" s="125"/>
      <c r="Y32" s="125"/>
      <c r="Z32" s="125"/>
      <c r="AA32" s="125"/>
      <c r="AB32" s="126"/>
      <c r="AC32" s="126"/>
      <c r="AD32" s="289"/>
      <c r="AE32" s="126"/>
      <c r="AF32" s="290"/>
      <c r="AG32" s="126" t="s">
        <v>4758</v>
      </c>
      <c r="AH32" s="190" t="s">
        <v>4759</v>
      </c>
      <c r="AI32" s="126" t="s">
        <v>4760</v>
      </c>
      <c r="AJ32" s="126" t="s">
        <v>4761</v>
      </c>
      <c r="AK32" s="126" t="s">
        <v>4762</v>
      </c>
      <c r="AL32" s="126" t="s">
        <v>4763</v>
      </c>
      <c r="AM32" s="125" t="s">
        <v>4764</v>
      </c>
      <c r="AN32" s="125" t="s">
        <v>4765</v>
      </c>
      <c r="AO32" s="126" t="s">
        <v>4766</v>
      </c>
      <c r="AP32" s="126" t="s">
        <v>4673</v>
      </c>
      <c r="AQ32" s="125" t="s">
        <v>4764</v>
      </c>
      <c r="AR32" s="125" t="s">
        <v>4765</v>
      </c>
      <c r="AS32" s="126" t="s">
        <v>4766</v>
      </c>
      <c r="AT32" s="126" t="s">
        <v>4675</v>
      </c>
      <c r="AU32" s="125" t="s">
        <v>4764</v>
      </c>
      <c r="AV32" s="125" t="s">
        <v>4765</v>
      </c>
      <c r="AW32" s="126" t="s">
        <v>4766</v>
      </c>
      <c r="AX32" s="126" t="s">
        <v>4676</v>
      </c>
      <c r="AY32" s="125" t="s">
        <v>4764</v>
      </c>
      <c r="AZ32" s="125" t="s">
        <v>4765</v>
      </c>
      <c r="BA32" s="126" t="s">
        <v>4766</v>
      </c>
      <c r="BB32" s="126" t="s">
        <v>4677</v>
      </c>
      <c r="BC32" s="125" t="s">
        <v>4764</v>
      </c>
      <c r="BD32" s="125" t="s">
        <v>4765</v>
      </c>
      <c r="BE32" s="126" t="s">
        <v>4766</v>
      </c>
      <c r="BF32" s="126" t="s">
        <v>4767</v>
      </c>
      <c r="BG32" s="125" t="s">
        <v>4764</v>
      </c>
      <c r="BH32" s="125" t="s">
        <v>4765</v>
      </c>
      <c r="BI32" s="126" t="s">
        <v>4766</v>
      </c>
      <c r="BJ32" s="126" t="s">
        <v>4768</v>
      </c>
      <c r="BK32" s="125" t="s">
        <v>4764</v>
      </c>
      <c r="BL32" s="125" t="s">
        <v>4765</v>
      </c>
      <c r="BM32" s="126" t="s">
        <v>4766</v>
      </c>
      <c r="BN32" s="125"/>
      <c r="BO32" s="125"/>
      <c r="BP32" s="125"/>
    </row>
    <row r="33">
      <c r="A33" s="223" t="str">
        <f>IF(ISBLANK(B33), "", VLOOKUP(B33, Database!A:E, 2, FALSE))</f>
        <v>#N/A</v>
      </c>
      <c r="B33" s="222" t="s">
        <v>4769</v>
      </c>
      <c r="C33" s="223" t="str">
        <f>IFERROR(__xludf.DUMMYFUNCTION("IF(ISBLANK(B33), """", IF(ISBLANK($B$1), """", IMPORTXML('公式表'!$A$2&amp;B33&amp;'公式表'!$A$3, '公式表'!$A$13)))"),"")</f>
        <v/>
      </c>
      <c r="D33" s="226"/>
      <c r="E33" s="225" t="str">
        <f t="shared" ref="E33:E42" si="20">IF(ISBLANK(B33), "", IFERROR((C33/D33)-1, ""))</f>
        <v/>
      </c>
      <c r="F33" s="226" t="s">
        <v>4779</v>
      </c>
      <c r="G33" s="226"/>
      <c r="H33" s="226"/>
      <c r="I33" s="226"/>
      <c r="J33" s="226"/>
      <c r="K33" s="226"/>
      <c r="L33" s="226"/>
      <c r="M33" s="226"/>
      <c r="N33" s="226"/>
      <c r="O33" s="226"/>
      <c r="P33" s="226"/>
      <c r="Q33" s="226"/>
      <c r="R33" s="226"/>
      <c r="S33" s="291"/>
      <c r="T33" s="291"/>
      <c r="U33" s="291"/>
      <c r="V33" s="291"/>
      <c r="W33" s="291"/>
      <c r="X33" s="291"/>
      <c r="Y33" s="228" t="str">
        <f t="shared" ref="Y33:Y42" si="21">IF(X33="", "", IF(W33=0, IF(X33=0, "0.0%", "∞ ↑"), TEXT(ABS(X33-W33)/MAX(ABS(W33),0.000001),"0.0%") &amp; IF(X33-W33&gt;0," ↑"," ↓")))</f>
        <v/>
      </c>
      <c r="Z33" s="228"/>
      <c r="AA33" s="228" t="str">
        <f t="shared" ref="AA33:AA42" si="22">IF(X33="", "", IF(Z33=0, IF(X33=0, "0.0%", "∞ ↑"), TEXT(ABS(X33-Z33)/MAX(ABS(Z33),0.000001),"0.0%") &amp; IF(X33-Z33&gt;0," ↑"," ↓")))</f>
        <v/>
      </c>
      <c r="AB33" s="291"/>
      <c r="AC33" s="291"/>
      <c r="AD33" s="292"/>
      <c r="AE33" s="291"/>
      <c r="AF33" s="293"/>
      <c r="AG33" s="291">
        <v>46091.0</v>
      </c>
      <c r="AH33" s="294" t="str">
        <f>IF(ISBLANK(B33), "", IFERROR(VLOOKUP(B33, category!A:C, 3, FALSE), ""))</f>
        <v/>
      </c>
      <c r="AI33" s="291"/>
      <c r="AJ33" s="223"/>
      <c r="AK33" s="226"/>
      <c r="AL33" s="226"/>
      <c r="AM33" s="228" t="str">
        <f t="shared" ref="AM33:AM42" si="23">IF(ISBLANK(AL33), "", IFERROR((AL33/$AJ33)-1, ""))</f>
        <v/>
      </c>
      <c r="AN33" s="225" t="str">
        <f t="shared" ref="AN33:AN42" si="24">IF(ISBLANK(AL33), "", IFERROR((AL33/$D33)-1, ""))</f>
        <v/>
      </c>
      <c r="AO33" s="226"/>
      <c r="AP33" s="223"/>
      <c r="AQ33" s="228" t="str">
        <f t="shared" ref="AQ33:AQ42" si="25">IF(ISBLANK(AP33), "", IFERROR((AP33/$AL33)-1, ""))</f>
        <v/>
      </c>
      <c r="AR33" s="225" t="str">
        <f t="shared" ref="AR33:AR42" si="26">IF(ISBLANK(AP33), "", IFERROR((AP33/$D33)-1, ""))</f>
        <v/>
      </c>
      <c r="AS33" s="226"/>
      <c r="AT33" s="223"/>
      <c r="AU33" s="228" t="str">
        <f t="shared" ref="AU33:AU42" si="27">IF(ISBLANK(AT33), "", IFERROR((AT33/$AP33)-1, ""))</f>
        <v/>
      </c>
      <c r="AV33" s="225" t="str">
        <f t="shared" ref="AV33:AV42" si="28">IF(ISBLANK(AT33), "", IFERROR((AT33/$D33)-1, ""))</f>
        <v/>
      </c>
      <c r="AW33" s="226"/>
      <c r="AX33" s="223"/>
      <c r="AY33" s="228" t="str">
        <f t="shared" ref="AY33:AY42" si="29">IF(ISBLANK(AX33), "", IFERROR((AX33/$AT33)-1, ""))</f>
        <v/>
      </c>
      <c r="AZ33" s="225" t="str">
        <f t="shared" ref="AZ33:AZ42" si="30">IF(ISBLANK(AX33), "", IFERROR((AX33/$D33)-1, ""))</f>
        <v/>
      </c>
      <c r="BA33" s="226"/>
      <c r="BB33" s="223"/>
      <c r="BC33" s="228" t="str">
        <f t="shared" ref="BC33:BC42" si="31">IF(ISBLANK(BB33), "", IFERROR((BB33/$AX33)-1, ""))</f>
        <v/>
      </c>
      <c r="BD33" s="225" t="str">
        <f t="shared" ref="BD33:BD42" si="32">IF(ISBLANK(BB33), "", IFERROR((BB33/$D33)-1, ""))</f>
        <v/>
      </c>
      <c r="BE33" s="226"/>
      <c r="BF33" s="223"/>
      <c r="BG33" s="228" t="str">
        <f t="shared" ref="BG33:BG42" si="33">IF(ISBLANK(BF33), "", IFERROR((BF33/$BB33)-1, ""))</f>
        <v/>
      </c>
      <c r="BH33" s="225" t="str">
        <f t="shared" ref="BH33:BH42" si="34">IF(ISBLANK(BF33), "", IFERROR((BF33/$D33)-1, ""))</f>
        <v/>
      </c>
      <c r="BI33" s="226"/>
      <c r="BJ33" s="223"/>
      <c r="BK33" s="228" t="str">
        <f t="shared" ref="BK33:BK42" si="35">IF(ISBLANK(BJ33), "", IFERROR((BJ33/$BF33)-1, ""))</f>
        <v/>
      </c>
      <c r="BL33" s="225" t="str">
        <f t="shared" ref="BL33:BL42" si="36">IF(ISBLANK(BJ33), "", IFERROR((BJ33/$D33)-1, ""))</f>
        <v/>
      </c>
      <c r="BM33" s="226"/>
      <c r="BN33" s="223"/>
      <c r="BO33" s="223"/>
      <c r="BP33" s="223"/>
    </row>
    <row r="34">
      <c r="A34" s="223" t="str">
        <f>IF(ISBLANK(B34), "", VLOOKUP(B34, Database!A:E, 2, FALSE))</f>
        <v/>
      </c>
      <c r="B34" s="222"/>
      <c r="C34" s="223" t="str">
        <f>IFERROR(__xludf.DUMMYFUNCTION("IF(ISBLANK(B34), """", IF(ISBLANK($B$1), """", IMPORTXML('公式表'!$A$2&amp;B34&amp;'公式表'!$A$3, '公式表'!$A$13)))"),"")</f>
        <v/>
      </c>
      <c r="D34" s="226"/>
      <c r="E34" s="225" t="str">
        <f t="shared" si="20"/>
        <v/>
      </c>
      <c r="F34" s="226" t="s">
        <v>4779</v>
      </c>
      <c r="G34" s="226"/>
      <c r="H34" s="226"/>
      <c r="I34" s="226"/>
      <c r="J34" s="226"/>
      <c r="K34" s="226"/>
      <c r="L34" s="226"/>
      <c r="M34" s="226"/>
      <c r="N34" s="226"/>
      <c r="O34" s="226"/>
      <c r="P34" s="226"/>
      <c r="Q34" s="226"/>
      <c r="R34" s="226"/>
      <c r="S34" s="291"/>
      <c r="T34" s="291"/>
      <c r="U34" s="291"/>
      <c r="V34" s="291"/>
      <c r="W34" s="291"/>
      <c r="X34" s="291"/>
      <c r="Y34" s="228" t="str">
        <f t="shared" si="21"/>
        <v/>
      </c>
      <c r="Z34" s="228"/>
      <c r="AA34" s="228" t="str">
        <f t="shared" si="22"/>
        <v/>
      </c>
      <c r="AB34" s="291"/>
      <c r="AC34" s="291"/>
      <c r="AD34" s="292"/>
      <c r="AE34" s="291"/>
      <c r="AF34" s="293"/>
      <c r="AG34" s="291"/>
      <c r="AH34" s="294" t="str">
        <f>IF(ISBLANK(B34), "", IFERROR(VLOOKUP(B34, category!A:C, 3, FALSE), ""))</f>
        <v/>
      </c>
      <c r="AI34" s="291"/>
      <c r="AJ34" s="223"/>
      <c r="AK34" s="226"/>
      <c r="AL34" s="226"/>
      <c r="AM34" s="228" t="str">
        <f t="shared" si="23"/>
        <v/>
      </c>
      <c r="AN34" s="225" t="str">
        <f t="shared" si="24"/>
        <v/>
      </c>
      <c r="AO34" s="226"/>
      <c r="AP34" s="223"/>
      <c r="AQ34" s="228" t="str">
        <f t="shared" si="25"/>
        <v/>
      </c>
      <c r="AR34" s="225" t="str">
        <f t="shared" si="26"/>
        <v/>
      </c>
      <c r="AS34" s="226"/>
      <c r="AT34" s="223"/>
      <c r="AU34" s="228" t="str">
        <f t="shared" si="27"/>
        <v/>
      </c>
      <c r="AV34" s="225" t="str">
        <f t="shared" si="28"/>
        <v/>
      </c>
      <c r="AW34" s="226"/>
      <c r="AX34" s="223"/>
      <c r="AY34" s="228" t="str">
        <f t="shared" si="29"/>
        <v/>
      </c>
      <c r="AZ34" s="225" t="str">
        <f t="shared" si="30"/>
        <v/>
      </c>
      <c r="BA34" s="226"/>
      <c r="BB34" s="223"/>
      <c r="BC34" s="228" t="str">
        <f t="shared" si="31"/>
        <v/>
      </c>
      <c r="BD34" s="225" t="str">
        <f t="shared" si="32"/>
        <v/>
      </c>
      <c r="BE34" s="226"/>
      <c r="BF34" s="223"/>
      <c r="BG34" s="228" t="str">
        <f t="shared" si="33"/>
        <v/>
      </c>
      <c r="BH34" s="225" t="str">
        <f t="shared" si="34"/>
        <v/>
      </c>
      <c r="BI34" s="226"/>
      <c r="BJ34" s="223"/>
      <c r="BK34" s="228" t="str">
        <f t="shared" si="35"/>
        <v/>
      </c>
      <c r="BL34" s="225" t="str">
        <f t="shared" si="36"/>
        <v/>
      </c>
      <c r="BM34" s="226"/>
      <c r="BN34" s="223"/>
      <c r="BO34" s="223"/>
      <c r="BP34" s="223"/>
    </row>
    <row r="35">
      <c r="A35" s="223" t="str">
        <f>IF(ISBLANK(B35), "", VLOOKUP(B35, Database!A:E, 2, FALSE))</f>
        <v>兆赫</v>
      </c>
      <c r="B35" s="222" t="s">
        <v>2322</v>
      </c>
      <c r="C35" s="223" t="str">
        <f>IFERROR(__xludf.DUMMYFUNCTION("IF(ISBLANK(B35), """", IF(ISBLANK($B$1), """", IMPORTXML('公式表'!$A$2&amp;B35&amp;'公式表'!$A$3, '公式表'!$A$13)))"),"")</f>
        <v/>
      </c>
      <c r="D35" s="226">
        <v>80.0</v>
      </c>
      <c r="E35" s="225">
        <f t="shared" si="20"/>
        <v>-1</v>
      </c>
      <c r="F35" s="226" t="s">
        <v>4779</v>
      </c>
      <c r="G35" s="226" t="s">
        <v>4789</v>
      </c>
      <c r="H35" s="226" t="s">
        <v>4790</v>
      </c>
      <c r="I35" s="226" t="s">
        <v>4790</v>
      </c>
      <c r="J35" s="226" t="s">
        <v>4791</v>
      </c>
      <c r="K35" s="226">
        <v>80602.0</v>
      </c>
      <c r="L35" s="226">
        <v>25.37</v>
      </c>
      <c r="M35" s="226" t="s">
        <v>30</v>
      </c>
      <c r="N35" s="226"/>
      <c r="O35" s="226"/>
      <c r="P35" s="226"/>
      <c r="Q35" s="226"/>
      <c r="R35" s="226"/>
      <c r="S35" s="291"/>
      <c r="T35" s="291"/>
      <c r="U35" s="291"/>
      <c r="V35" s="291"/>
      <c r="W35" s="291"/>
      <c r="X35" s="291"/>
      <c r="Y35" s="228" t="str">
        <f t="shared" si="21"/>
        <v/>
      </c>
      <c r="Z35" s="228"/>
      <c r="AA35" s="228" t="str">
        <f t="shared" si="22"/>
        <v/>
      </c>
      <c r="AB35" s="291"/>
      <c r="AC35" s="291"/>
      <c r="AD35" s="292"/>
      <c r="AE35" s="291"/>
      <c r="AF35" s="293"/>
      <c r="AG35" s="291">
        <v>46098.0</v>
      </c>
      <c r="AH35" s="294" t="str">
        <f>IF(ISBLANK(B35), "", IFERROR(VLOOKUP(B35, category!A:C, 3, FALSE), ""))</f>
        <v>低軌衛星</v>
      </c>
      <c r="AI35" s="291">
        <v>46099.0</v>
      </c>
      <c r="AJ35" s="226">
        <v>80.0</v>
      </c>
      <c r="AK35" s="226" t="s">
        <v>4792</v>
      </c>
      <c r="AL35" s="223">
        <v>80.1</v>
      </c>
      <c r="AM35" s="228">
        <f t="shared" si="23"/>
        <v>0.00125</v>
      </c>
      <c r="AN35" s="225">
        <f t="shared" si="24"/>
        <v>0.00125</v>
      </c>
      <c r="AO35" s="226" t="s">
        <v>4793</v>
      </c>
      <c r="AP35" s="223">
        <v>73.9</v>
      </c>
      <c r="AQ35" s="228">
        <f t="shared" si="25"/>
        <v>-0.07740324594</v>
      </c>
      <c r="AR35" s="225">
        <f t="shared" si="26"/>
        <v>-0.07625</v>
      </c>
      <c r="AS35" s="226" t="s">
        <v>4794</v>
      </c>
      <c r="AT35" s="223">
        <v>80.0</v>
      </c>
      <c r="AU35" s="228">
        <f t="shared" si="27"/>
        <v>0.08254397835</v>
      </c>
      <c r="AV35" s="225">
        <f t="shared" si="28"/>
        <v>0</v>
      </c>
      <c r="AW35" s="226"/>
      <c r="AX35" s="223"/>
      <c r="AY35" s="228" t="str">
        <f t="shared" si="29"/>
        <v/>
      </c>
      <c r="AZ35" s="225" t="str">
        <f t="shared" si="30"/>
        <v/>
      </c>
      <c r="BA35" s="226"/>
      <c r="BB35" s="223"/>
      <c r="BC35" s="228" t="str">
        <f t="shared" si="31"/>
        <v/>
      </c>
      <c r="BD35" s="225" t="str">
        <f t="shared" si="32"/>
        <v/>
      </c>
      <c r="BE35" s="226"/>
      <c r="BF35" s="223"/>
      <c r="BG35" s="228" t="str">
        <f t="shared" si="33"/>
        <v/>
      </c>
      <c r="BH35" s="225" t="str">
        <f t="shared" si="34"/>
        <v/>
      </c>
      <c r="BI35" s="226"/>
      <c r="BJ35" s="223"/>
      <c r="BK35" s="228" t="str">
        <f t="shared" si="35"/>
        <v/>
      </c>
      <c r="BL35" s="225" t="str">
        <f t="shared" si="36"/>
        <v/>
      </c>
      <c r="BM35" s="226"/>
      <c r="BN35" s="223"/>
      <c r="BO35" s="223"/>
      <c r="BP35" s="223"/>
    </row>
    <row r="36">
      <c r="A36" s="223" t="str">
        <f>IF(ISBLANK(B36), "", VLOOKUP(B36, Database!A:E, 2, FALSE))</f>
        <v>良維</v>
      </c>
      <c r="B36" s="222" t="s">
        <v>4083</v>
      </c>
      <c r="C36" s="223" t="str">
        <f>IFERROR(__xludf.DUMMYFUNCTION("IF(ISBLANK(B36), """", IF(ISBLANK($B$1), """", IMPORTXML('公式表'!$A$2&amp;B36&amp;'公式表'!$A$3, '公式表'!$A$13)))"),"")</f>
        <v/>
      </c>
      <c r="D36" s="226">
        <v>219.5</v>
      </c>
      <c r="E36" s="225">
        <f t="shared" si="20"/>
        <v>-1</v>
      </c>
      <c r="F36" s="226" t="s">
        <v>4779</v>
      </c>
      <c r="G36" s="226" t="s">
        <v>4795</v>
      </c>
      <c r="H36" s="226" t="s">
        <v>4796</v>
      </c>
      <c r="I36" s="226" t="s">
        <v>4796</v>
      </c>
      <c r="J36" s="226" t="s">
        <v>4791</v>
      </c>
      <c r="K36" s="226">
        <v>24287.0</v>
      </c>
      <c r="L36" s="226">
        <v>14.33</v>
      </c>
      <c r="M36" s="226" t="s">
        <v>29</v>
      </c>
      <c r="N36" s="226"/>
      <c r="O36" s="226"/>
      <c r="P36" s="226"/>
      <c r="Q36" s="226"/>
      <c r="R36" s="226"/>
      <c r="S36" s="291"/>
      <c r="T36" s="291"/>
      <c r="U36" s="291"/>
      <c r="V36" s="291"/>
      <c r="W36" s="291"/>
      <c r="X36" s="291"/>
      <c r="Y36" s="228" t="str">
        <f t="shared" si="21"/>
        <v/>
      </c>
      <c r="Z36" s="228"/>
      <c r="AA36" s="228" t="str">
        <f t="shared" si="22"/>
        <v/>
      </c>
      <c r="AB36" s="291"/>
      <c r="AC36" s="291"/>
      <c r="AD36" s="292"/>
      <c r="AE36" s="291"/>
      <c r="AF36" s="293"/>
      <c r="AG36" s="291">
        <v>46098.0</v>
      </c>
      <c r="AH36" s="294" t="str">
        <f>IF(ISBLANK(B36), "", IFERROR(VLOOKUP(B36, category!A:C, 3, FALSE), ""))</f>
        <v/>
      </c>
      <c r="AI36" s="291">
        <v>46099.0</v>
      </c>
      <c r="AJ36" s="226">
        <v>219.5</v>
      </c>
      <c r="AK36" s="226" t="s">
        <v>4795</v>
      </c>
      <c r="AL36" s="223">
        <v>241.0</v>
      </c>
      <c r="AM36" s="228">
        <f t="shared" si="23"/>
        <v>0.0979498861</v>
      </c>
      <c r="AN36" s="225">
        <f t="shared" si="24"/>
        <v>0.0979498861</v>
      </c>
      <c r="AO36" s="226" t="s">
        <v>4776</v>
      </c>
      <c r="AP36" s="223">
        <v>224.0</v>
      </c>
      <c r="AQ36" s="228">
        <f t="shared" si="25"/>
        <v>-0.07053941909</v>
      </c>
      <c r="AR36" s="225">
        <f t="shared" si="26"/>
        <v>0.02050113895</v>
      </c>
      <c r="AS36" s="226" t="s">
        <v>4794</v>
      </c>
      <c r="AT36" s="223">
        <v>217.5</v>
      </c>
      <c r="AU36" s="228">
        <f t="shared" si="27"/>
        <v>-0.02901785714</v>
      </c>
      <c r="AV36" s="225">
        <f t="shared" si="28"/>
        <v>-0.009111617312</v>
      </c>
      <c r="AW36" s="226"/>
      <c r="AX36" s="223"/>
      <c r="AY36" s="228" t="str">
        <f t="shared" si="29"/>
        <v/>
      </c>
      <c r="AZ36" s="225" t="str">
        <f t="shared" si="30"/>
        <v/>
      </c>
      <c r="BA36" s="226"/>
      <c r="BB36" s="223"/>
      <c r="BC36" s="228" t="str">
        <f t="shared" si="31"/>
        <v/>
      </c>
      <c r="BD36" s="225" t="str">
        <f t="shared" si="32"/>
        <v/>
      </c>
      <c r="BE36" s="226"/>
      <c r="BF36" s="223"/>
      <c r="BG36" s="228" t="str">
        <f t="shared" si="33"/>
        <v/>
      </c>
      <c r="BH36" s="225" t="str">
        <f t="shared" si="34"/>
        <v/>
      </c>
      <c r="BI36" s="226"/>
      <c r="BJ36" s="223"/>
      <c r="BK36" s="228" t="str">
        <f t="shared" si="35"/>
        <v/>
      </c>
      <c r="BL36" s="225" t="str">
        <f t="shared" si="36"/>
        <v/>
      </c>
      <c r="BM36" s="226"/>
      <c r="BN36" s="223"/>
      <c r="BO36" s="223"/>
      <c r="BP36" s="223"/>
    </row>
    <row r="37">
      <c r="A37" s="223" t="str">
        <f>IF(ISBLANK(B37), "", VLOOKUP(B37, Database!A:E, 2, FALSE))</f>
        <v>台虹</v>
      </c>
      <c r="B37" s="222" t="s">
        <v>2393</v>
      </c>
      <c r="C37" s="223" t="str">
        <f>IFERROR(__xludf.DUMMYFUNCTION("IF(ISBLANK(B37), """", IF(ISBLANK($B$1), """", IMPORTXML('公式表'!$A$2&amp;B37&amp;'公式表'!$A$3, '公式表'!$A$13)))"),"")</f>
        <v/>
      </c>
      <c r="D37" s="226">
        <v>119.5</v>
      </c>
      <c r="E37" s="225">
        <f t="shared" si="20"/>
        <v>-1</v>
      </c>
      <c r="F37" s="226" t="s">
        <v>4779</v>
      </c>
      <c r="G37" s="226" t="s">
        <v>4797</v>
      </c>
      <c r="H37" s="226" t="s">
        <v>4798</v>
      </c>
      <c r="I37" s="226" t="s">
        <v>4796</v>
      </c>
      <c r="J37" s="226" t="s">
        <v>4799</v>
      </c>
      <c r="K37" s="226">
        <v>33904.0</v>
      </c>
      <c r="L37" s="226">
        <v>12.86</v>
      </c>
      <c r="M37" s="226" t="s">
        <v>29</v>
      </c>
      <c r="N37" s="226"/>
      <c r="O37" s="226"/>
      <c r="P37" s="226"/>
      <c r="Q37" s="226"/>
      <c r="R37" s="226"/>
      <c r="S37" s="291"/>
      <c r="T37" s="291"/>
      <c r="U37" s="291"/>
      <c r="V37" s="291"/>
      <c r="W37" s="291"/>
      <c r="X37" s="291"/>
      <c r="Y37" s="228" t="str">
        <f t="shared" si="21"/>
        <v/>
      </c>
      <c r="Z37" s="228"/>
      <c r="AA37" s="228" t="str">
        <f t="shared" si="22"/>
        <v/>
      </c>
      <c r="AB37" s="291"/>
      <c r="AC37" s="291"/>
      <c r="AD37" s="292"/>
      <c r="AE37" s="291"/>
      <c r="AF37" s="293"/>
      <c r="AG37" s="291">
        <v>46098.0</v>
      </c>
      <c r="AH37" s="294" t="str">
        <f>IF(ISBLANK(B37), "", IFERROR(VLOOKUP(B37, category!A:C, 3, FALSE), ""))</f>
        <v>PCB</v>
      </c>
      <c r="AI37" s="291">
        <v>46099.0</v>
      </c>
      <c r="AJ37" s="226">
        <v>119.5</v>
      </c>
      <c r="AK37" s="226" t="s">
        <v>4795</v>
      </c>
      <c r="AL37" s="223">
        <v>117.5</v>
      </c>
      <c r="AM37" s="228">
        <f t="shared" si="23"/>
        <v>-0.01673640167</v>
      </c>
      <c r="AN37" s="225">
        <f t="shared" si="24"/>
        <v>-0.01673640167</v>
      </c>
      <c r="AO37" s="226" t="s">
        <v>4795</v>
      </c>
      <c r="AP37" s="223">
        <v>117.5</v>
      </c>
      <c r="AQ37" s="228">
        <f t="shared" si="25"/>
        <v>0</v>
      </c>
      <c r="AR37" s="225">
        <f t="shared" si="26"/>
        <v>-0.01673640167</v>
      </c>
      <c r="AS37" s="226" t="s">
        <v>4795</v>
      </c>
      <c r="AT37" s="223">
        <v>112.5</v>
      </c>
      <c r="AU37" s="228">
        <f t="shared" si="27"/>
        <v>-0.04255319149</v>
      </c>
      <c r="AV37" s="225">
        <f t="shared" si="28"/>
        <v>-0.05857740586</v>
      </c>
      <c r="AW37" s="226"/>
      <c r="AX37" s="223"/>
      <c r="AY37" s="228" t="str">
        <f t="shared" si="29"/>
        <v/>
      </c>
      <c r="AZ37" s="225" t="str">
        <f t="shared" si="30"/>
        <v/>
      </c>
      <c r="BA37" s="226"/>
      <c r="BB37" s="223"/>
      <c r="BC37" s="228" t="str">
        <f t="shared" si="31"/>
        <v/>
      </c>
      <c r="BD37" s="225" t="str">
        <f t="shared" si="32"/>
        <v/>
      </c>
      <c r="BE37" s="226"/>
      <c r="BF37" s="223"/>
      <c r="BG37" s="228" t="str">
        <f t="shared" si="33"/>
        <v/>
      </c>
      <c r="BH37" s="225" t="str">
        <f t="shared" si="34"/>
        <v/>
      </c>
      <c r="BI37" s="226"/>
      <c r="BJ37" s="223"/>
      <c r="BK37" s="228" t="str">
        <f t="shared" si="35"/>
        <v/>
      </c>
      <c r="BL37" s="225" t="str">
        <f t="shared" si="36"/>
        <v/>
      </c>
      <c r="BM37" s="226"/>
      <c r="BN37" s="223"/>
      <c r="BO37" s="223"/>
      <c r="BP37" s="223"/>
    </row>
    <row r="38">
      <c r="A38" s="223" t="str">
        <f>IF(ISBLANK(B38), "", VLOOKUP(B38, Database!A:E, 2, FALSE))</f>
        <v>全新</v>
      </c>
      <c r="B38" s="222" t="s">
        <v>2548</v>
      </c>
      <c r="C38" s="223" t="str">
        <f>IFERROR(__xludf.DUMMYFUNCTION("IF(ISBLANK(B38), """", IF(ISBLANK($B$1), """", IMPORTXML('公式表'!$A$2&amp;B38&amp;'公式表'!$A$3, '公式表'!$A$13)))"),"")</f>
        <v/>
      </c>
      <c r="D38" s="226">
        <v>227.5</v>
      </c>
      <c r="E38" s="225">
        <f t="shared" si="20"/>
        <v>-1</v>
      </c>
      <c r="F38" s="226" t="s">
        <v>4779</v>
      </c>
      <c r="G38" s="226" t="s">
        <v>4797</v>
      </c>
      <c r="H38" s="226" t="s">
        <v>4798</v>
      </c>
      <c r="I38" s="226" t="s">
        <v>4790</v>
      </c>
      <c r="J38" s="226" t="s">
        <v>4799</v>
      </c>
      <c r="K38" s="226">
        <v>20531.0</v>
      </c>
      <c r="L38" s="226">
        <v>11.1</v>
      </c>
      <c r="M38" s="226" t="s">
        <v>29</v>
      </c>
      <c r="N38" s="226"/>
      <c r="O38" s="226"/>
      <c r="P38" s="226"/>
      <c r="Q38" s="226"/>
      <c r="R38" s="226"/>
      <c r="S38" s="291"/>
      <c r="T38" s="291"/>
      <c r="U38" s="291"/>
      <c r="V38" s="291"/>
      <c r="W38" s="291"/>
      <c r="X38" s="291"/>
      <c r="Y38" s="228" t="str">
        <f t="shared" si="21"/>
        <v/>
      </c>
      <c r="Z38" s="228"/>
      <c r="AA38" s="228" t="str">
        <f t="shared" si="22"/>
        <v/>
      </c>
      <c r="AB38" s="291"/>
      <c r="AC38" s="291"/>
      <c r="AD38" s="292"/>
      <c r="AE38" s="291"/>
      <c r="AF38" s="293"/>
      <c r="AG38" s="291">
        <v>46098.0</v>
      </c>
      <c r="AH38" s="294" t="str">
        <f>IF(ISBLANK(B38), "", IFERROR(VLOOKUP(B38, category!A:C, 3, FALSE), ""))</f>
        <v>光通訊</v>
      </c>
      <c r="AI38" s="291">
        <v>46099.0</v>
      </c>
      <c r="AJ38" s="226">
        <v>227.5</v>
      </c>
      <c r="AK38" s="226" t="s">
        <v>4776</v>
      </c>
      <c r="AL38" s="223">
        <v>227.0</v>
      </c>
      <c r="AM38" s="228">
        <f t="shared" si="23"/>
        <v>-0.002197802198</v>
      </c>
      <c r="AN38" s="225">
        <f t="shared" si="24"/>
        <v>-0.002197802198</v>
      </c>
      <c r="AO38" s="226" t="s">
        <v>4800</v>
      </c>
      <c r="AP38" s="223">
        <v>230.0</v>
      </c>
      <c r="AQ38" s="228">
        <f t="shared" si="25"/>
        <v>0.01321585903</v>
      </c>
      <c r="AR38" s="225">
        <f t="shared" si="26"/>
        <v>0.01098901099</v>
      </c>
      <c r="AS38" s="226" t="s">
        <v>4800</v>
      </c>
      <c r="AT38" s="223">
        <v>266.5</v>
      </c>
      <c r="AU38" s="228">
        <f t="shared" si="27"/>
        <v>0.1586956522</v>
      </c>
      <c r="AV38" s="225">
        <f t="shared" si="28"/>
        <v>0.1714285714</v>
      </c>
      <c r="AW38" s="226"/>
      <c r="AX38" s="223"/>
      <c r="AY38" s="228" t="str">
        <f t="shared" si="29"/>
        <v/>
      </c>
      <c r="AZ38" s="225" t="str">
        <f t="shared" si="30"/>
        <v/>
      </c>
      <c r="BA38" s="226"/>
      <c r="BB38" s="223"/>
      <c r="BC38" s="228" t="str">
        <f t="shared" si="31"/>
        <v/>
      </c>
      <c r="BD38" s="225" t="str">
        <f t="shared" si="32"/>
        <v/>
      </c>
      <c r="BE38" s="226"/>
      <c r="BF38" s="223"/>
      <c r="BG38" s="228" t="str">
        <f t="shared" si="33"/>
        <v/>
      </c>
      <c r="BH38" s="225" t="str">
        <f t="shared" si="34"/>
        <v/>
      </c>
      <c r="BI38" s="226"/>
      <c r="BJ38" s="223"/>
      <c r="BK38" s="228" t="str">
        <f t="shared" si="35"/>
        <v/>
      </c>
      <c r="BL38" s="225" t="str">
        <f t="shared" si="36"/>
        <v/>
      </c>
      <c r="BM38" s="226"/>
      <c r="BN38" s="223"/>
      <c r="BO38" s="223"/>
      <c r="BP38" s="223"/>
    </row>
    <row r="39">
      <c r="A39" s="223" t="str">
        <f>IF(ISBLANK(B39), "", VLOOKUP(B39, Database!A:E, 2, FALSE))</f>
        <v>大眾控</v>
      </c>
      <c r="B39" s="222" t="s">
        <v>1873</v>
      </c>
      <c r="C39" s="223" t="str">
        <f>IFERROR(__xludf.DUMMYFUNCTION("IF(ISBLANK(B39), """", IF(ISBLANK($B$1), """", IMPORTXML('公式表'!$A$2&amp;B39&amp;'公式表'!$A$3, '公式表'!$A$13)))"),"")</f>
        <v/>
      </c>
      <c r="D39" s="223">
        <v>66.2</v>
      </c>
      <c r="E39" s="225">
        <f t="shared" si="20"/>
        <v>-1</v>
      </c>
      <c r="F39" s="226" t="s">
        <v>4779</v>
      </c>
      <c r="G39" s="226" t="s">
        <v>4792</v>
      </c>
      <c r="H39" s="226" t="s">
        <v>4798</v>
      </c>
      <c r="I39" s="226" t="s">
        <v>4796</v>
      </c>
      <c r="J39" s="226" t="s">
        <v>4799</v>
      </c>
      <c r="K39" s="226">
        <v>23314.0</v>
      </c>
      <c r="L39" s="226">
        <v>9.85</v>
      </c>
      <c r="M39" s="226" t="s">
        <v>30</v>
      </c>
      <c r="N39" s="226"/>
      <c r="O39" s="226"/>
      <c r="P39" s="226"/>
      <c r="Q39" s="226"/>
      <c r="R39" s="226"/>
      <c r="S39" s="291"/>
      <c r="T39" s="291"/>
      <c r="U39" s="291"/>
      <c r="V39" s="291"/>
      <c r="W39" s="291"/>
      <c r="X39" s="291"/>
      <c r="Y39" s="228" t="str">
        <f t="shared" si="21"/>
        <v/>
      </c>
      <c r="Z39" s="228"/>
      <c r="AA39" s="228" t="str">
        <f t="shared" si="22"/>
        <v/>
      </c>
      <c r="AB39" s="291"/>
      <c r="AC39" s="291"/>
      <c r="AD39" s="292"/>
      <c r="AE39" s="291"/>
      <c r="AF39" s="293"/>
      <c r="AG39" s="291">
        <v>46097.0</v>
      </c>
      <c r="AH39" s="294" t="str">
        <f>IF(ISBLANK(B39), "", IFERROR(VLOOKUP(B39, category!A:C, 3, FALSE), ""))</f>
        <v/>
      </c>
      <c r="AI39" s="291">
        <v>46098.0</v>
      </c>
      <c r="AJ39" s="223">
        <v>66.2</v>
      </c>
      <c r="AK39" s="226" t="s">
        <v>4800</v>
      </c>
      <c r="AL39" s="226">
        <v>65.2</v>
      </c>
      <c r="AM39" s="228">
        <f t="shared" si="23"/>
        <v>-0.01510574018</v>
      </c>
      <c r="AN39" s="225">
        <f t="shared" si="24"/>
        <v>-0.01510574018</v>
      </c>
      <c r="AO39" s="226" t="s">
        <v>4800</v>
      </c>
      <c r="AP39" s="223">
        <v>66.0</v>
      </c>
      <c r="AQ39" s="228">
        <f t="shared" si="25"/>
        <v>0.01226993865</v>
      </c>
      <c r="AR39" s="225">
        <f t="shared" si="26"/>
        <v>-0.003021148036</v>
      </c>
      <c r="AS39" s="226" t="s">
        <v>4800</v>
      </c>
      <c r="AT39" s="223">
        <v>65.8</v>
      </c>
      <c r="AU39" s="228">
        <f t="shared" si="27"/>
        <v>-0.00303030303</v>
      </c>
      <c r="AV39" s="225">
        <f t="shared" si="28"/>
        <v>-0.006042296073</v>
      </c>
      <c r="AW39" s="226" t="s">
        <v>4800</v>
      </c>
      <c r="AX39" s="223"/>
      <c r="AY39" s="228" t="str">
        <f t="shared" si="29"/>
        <v/>
      </c>
      <c r="AZ39" s="225" t="str">
        <f t="shared" si="30"/>
        <v/>
      </c>
      <c r="BA39" s="226"/>
      <c r="BB39" s="223"/>
      <c r="BC39" s="228" t="str">
        <f t="shared" si="31"/>
        <v/>
      </c>
      <c r="BD39" s="225" t="str">
        <f t="shared" si="32"/>
        <v/>
      </c>
      <c r="BE39" s="226"/>
      <c r="BF39" s="223"/>
      <c r="BG39" s="228" t="str">
        <f t="shared" si="33"/>
        <v/>
      </c>
      <c r="BH39" s="225" t="str">
        <f t="shared" si="34"/>
        <v/>
      </c>
      <c r="BI39" s="226"/>
      <c r="BJ39" s="223"/>
      <c r="BK39" s="228" t="str">
        <f t="shared" si="35"/>
        <v/>
      </c>
      <c r="BL39" s="225" t="str">
        <f t="shared" si="36"/>
        <v/>
      </c>
      <c r="BM39" s="226"/>
      <c r="BN39" s="223"/>
      <c r="BO39" s="223"/>
      <c r="BP39" s="223"/>
    </row>
    <row r="40">
      <c r="A40" s="223" t="str">
        <f>IF(ISBLANK(B40), "", VLOOKUP(B40, Database!A:E, 2, FALSE))</f>
        <v>華容</v>
      </c>
      <c r="B40" s="222" t="s">
        <v>1843</v>
      </c>
      <c r="C40" s="223" t="str">
        <f>IFERROR(__xludf.DUMMYFUNCTION("IF(ISBLANK(B40), """", IF(ISBLANK($B$1), """", IMPORTXML('公式表'!$A$2&amp;B40&amp;'公式表'!$A$3, '公式表'!$A$13)))"),"")</f>
        <v/>
      </c>
      <c r="D40" s="223">
        <v>28.8</v>
      </c>
      <c r="E40" s="225">
        <f t="shared" si="20"/>
        <v>-1</v>
      </c>
      <c r="F40" s="226" t="s">
        <v>4779</v>
      </c>
      <c r="G40" s="226" t="s">
        <v>4792</v>
      </c>
      <c r="H40" s="226" t="s">
        <v>4798</v>
      </c>
      <c r="I40" s="226" t="s">
        <v>4796</v>
      </c>
      <c r="J40" s="226" t="s">
        <v>4799</v>
      </c>
      <c r="K40" s="226">
        <v>16388.0</v>
      </c>
      <c r="L40" s="226">
        <v>9.49</v>
      </c>
      <c r="M40" s="226" t="s">
        <v>30</v>
      </c>
      <c r="N40" s="226"/>
      <c r="O40" s="226"/>
      <c r="P40" s="226"/>
      <c r="Q40" s="226"/>
      <c r="R40" s="226"/>
      <c r="S40" s="291"/>
      <c r="T40" s="291"/>
      <c r="U40" s="291"/>
      <c r="V40" s="291"/>
      <c r="W40" s="291"/>
      <c r="X40" s="291"/>
      <c r="Y40" s="228" t="str">
        <f t="shared" si="21"/>
        <v/>
      </c>
      <c r="Z40" s="228"/>
      <c r="AA40" s="228" t="str">
        <f t="shared" si="22"/>
        <v/>
      </c>
      <c r="AB40" s="291"/>
      <c r="AC40" s="291"/>
      <c r="AD40" s="292"/>
      <c r="AE40" s="291"/>
      <c r="AF40" s="293"/>
      <c r="AG40" s="291">
        <v>46097.0</v>
      </c>
      <c r="AH40" s="294" t="str">
        <f>IF(ISBLANK(B40), "", IFERROR(VLOOKUP(B40, category!A:C, 3, FALSE), ""))</f>
        <v/>
      </c>
      <c r="AI40" s="291">
        <v>46098.0</v>
      </c>
      <c r="AJ40" s="223">
        <v>28.8</v>
      </c>
      <c r="AK40" s="226" t="s">
        <v>4800</v>
      </c>
      <c r="AL40" s="226">
        <v>28.85</v>
      </c>
      <c r="AM40" s="228">
        <f t="shared" si="23"/>
        <v>0.001736111111</v>
      </c>
      <c r="AN40" s="225">
        <f t="shared" si="24"/>
        <v>0.001736111111</v>
      </c>
      <c r="AO40" s="226" t="s">
        <v>4800</v>
      </c>
      <c r="AP40" s="223">
        <v>28.3</v>
      </c>
      <c r="AQ40" s="228">
        <f t="shared" si="25"/>
        <v>-0.01906412478</v>
      </c>
      <c r="AR40" s="225">
        <f t="shared" si="26"/>
        <v>-0.01736111111</v>
      </c>
      <c r="AS40" s="226" t="s">
        <v>4800</v>
      </c>
      <c r="AT40" s="223">
        <v>27.5</v>
      </c>
      <c r="AU40" s="228">
        <f t="shared" si="27"/>
        <v>-0.02826855124</v>
      </c>
      <c r="AV40" s="225">
        <f t="shared" si="28"/>
        <v>-0.04513888889</v>
      </c>
      <c r="AW40" s="226" t="s">
        <v>4794</v>
      </c>
      <c r="AX40" s="223"/>
      <c r="AY40" s="228" t="str">
        <f t="shared" si="29"/>
        <v/>
      </c>
      <c r="AZ40" s="225" t="str">
        <f t="shared" si="30"/>
        <v/>
      </c>
      <c r="BA40" s="226"/>
      <c r="BB40" s="223"/>
      <c r="BC40" s="228" t="str">
        <f t="shared" si="31"/>
        <v/>
      </c>
      <c r="BD40" s="225" t="str">
        <f t="shared" si="32"/>
        <v/>
      </c>
      <c r="BE40" s="226"/>
      <c r="BF40" s="223"/>
      <c r="BG40" s="228" t="str">
        <f t="shared" si="33"/>
        <v/>
      </c>
      <c r="BH40" s="225" t="str">
        <f t="shared" si="34"/>
        <v/>
      </c>
      <c r="BI40" s="226"/>
      <c r="BJ40" s="223"/>
      <c r="BK40" s="228" t="str">
        <f t="shared" si="35"/>
        <v/>
      </c>
      <c r="BL40" s="225" t="str">
        <f t="shared" si="36"/>
        <v/>
      </c>
      <c r="BM40" s="226"/>
      <c r="BN40" s="223"/>
      <c r="BO40" s="223"/>
      <c r="BP40" s="223"/>
    </row>
    <row r="41">
      <c r="A41" s="223" t="str">
        <f>IF(ISBLANK(B41), "", VLOOKUP(B41, Database!A:E, 2, FALSE))</f>
        <v>新日興</v>
      </c>
      <c r="B41" s="222" t="s">
        <v>2127</v>
      </c>
      <c r="C41" s="223" t="str">
        <f>IFERROR(__xludf.DUMMYFUNCTION("IF(ISBLANK(B41), """", IF(ISBLANK($B$1), """", IMPORTXML('公式表'!$A$2&amp;B41&amp;'公式表'!$A$3, '公式表'!$A$13)))"),"")</f>
        <v/>
      </c>
      <c r="D41" s="226">
        <v>221.0</v>
      </c>
      <c r="E41" s="225">
        <f t="shared" si="20"/>
        <v>-1</v>
      </c>
      <c r="F41" s="226" t="s">
        <v>4779</v>
      </c>
      <c r="G41" s="226" t="s">
        <v>4789</v>
      </c>
      <c r="H41" s="226" t="s">
        <v>4790</v>
      </c>
      <c r="I41" s="226" t="s">
        <v>4796</v>
      </c>
      <c r="J41" s="226" t="s">
        <v>4799</v>
      </c>
      <c r="K41" s="226">
        <v>17836.0</v>
      </c>
      <c r="L41" s="226">
        <v>9.11</v>
      </c>
      <c r="M41" s="226" t="s">
        <v>30</v>
      </c>
      <c r="N41" s="226"/>
      <c r="O41" s="226"/>
      <c r="P41" s="226"/>
      <c r="Q41" s="226"/>
      <c r="R41" s="226"/>
      <c r="S41" s="291"/>
      <c r="T41" s="291"/>
      <c r="U41" s="291"/>
      <c r="V41" s="291"/>
      <c r="W41" s="291"/>
      <c r="X41" s="291"/>
      <c r="Y41" s="228" t="str">
        <f t="shared" si="21"/>
        <v/>
      </c>
      <c r="Z41" s="228"/>
      <c r="AA41" s="228" t="str">
        <f t="shared" si="22"/>
        <v/>
      </c>
      <c r="AB41" s="291"/>
      <c r="AC41" s="291"/>
      <c r="AD41" s="292"/>
      <c r="AE41" s="291"/>
      <c r="AF41" s="293"/>
      <c r="AG41" s="291">
        <v>46098.0</v>
      </c>
      <c r="AH41" s="294" t="str">
        <f>IF(ISBLANK(B41), "", IFERROR(VLOOKUP(B41, category!A:C, 3, FALSE), ""))</f>
        <v/>
      </c>
      <c r="AI41" s="291">
        <v>46099.0</v>
      </c>
      <c r="AJ41" s="226">
        <v>221.0</v>
      </c>
      <c r="AK41" s="226" t="s">
        <v>4800</v>
      </c>
      <c r="AL41" s="223">
        <v>230.5</v>
      </c>
      <c r="AM41" s="228">
        <f t="shared" si="23"/>
        <v>0.04298642534</v>
      </c>
      <c r="AN41" s="225">
        <f t="shared" si="24"/>
        <v>0.04298642534</v>
      </c>
      <c r="AO41" s="226" t="s">
        <v>4776</v>
      </c>
      <c r="AP41" s="223">
        <v>223.5</v>
      </c>
      <c r="AQ41" s="228">
        <f t="shared" si="25"/>
        <v>-0.03036876356</v>
      </c>
      <c r="AR41" s="225">
        <f t="shared" si="26"/>
        <v>0.01131221719</v>
      </c>
      <c r="AS41" s="226" t="s">
        <v>4794</v>
      </c>
      <c r="AT41" s="223">
        <v>217.5</v>
      </c>
      <c r="AU41" s="228">
        <f t="shared" si="27"/>
        <v>-0.02684563758</v>
      </c>
      <c r="AV41" s="225">
        <f t="shared" si="28"/>
        <v>-0.01583710407</v>
      </c>
      <c r="AW41" s="226"/>
      <c r="AX41" s="223"/>
      <c r="AY41" s="228" t="str">
        <f t="shared" si="29"/>
        <v/>
      </c>
      <c r="AZ41" s="225" t="str">
        <f t="shared" si="30"/>
        <v/>
      </c>
      <c r="BA41" s="226"/>
      <c r="BB41" s="223"/>
      <c r="BC41" s="228" t="str">
        <f t="shared" si="31"/>
        <v/>
      </c>
      <c r="BD41" s="225" t="str">
        <f t="shared" si="32"/>
        <v/>
      </c>
      <c r="BE41" s="226"/>
      <c r="BF41" s="223"/>
      <c r="BG41" s="228" t="str">
        <f t="shared" si="33"/>
        <v/>
      </c>
      <c r="BH41" s="225" t="str">
        <f t="shared" si="34"/>
        <v/>
      </c>
      <c r="BI41" s="226"/>
      <c r="BJ41" s="223"/>
      <c r="BK41" s="228" t="str">
        <f t="shared" si="35"/>
        <v/>
      </c>
      <c r="BL41" s="225" t="str">
        <f t="shared" si="36"/>
        <v/>
      </c>
      <c r="BM41" s="226"/>
      <c r="BN41" s="223"/>
      <c r="BO41" s="223"/>
      <c r="BP41" s="223"/>
    </row>
    <row r="42">
      <c r="A42" s="223" t="str">
        <f>IF(ISBLANK(B42), "", VLOOKUP(B42, Database!A:E, 2, FALSE))</f>
        <v>穩懋</v>
      </c>
      <c r="B42" s="222" t="s">
        <v>926</v>
      </c>
      <c r="C42" s="223" t="str">
        <f>IFERROR(__xludf.DUMMYFUNCTION("IF(ISBLANK(B42), """", IF(ISBLANK($B$1), """", IMPORTXML('公式表'!$A$2&amp;B42&amp;'公式表'!$A$3, '公式表'!$A$13)))"),"")</f>
        <v/>
      </c>
      <c r="D42" s="226">
        <v>322.5</v>
      </c>
      <c r="E42" s="225">
        <f t="shared" si="20"/>
        <v>-1</v>
      </c>
      <c r="F42" s="226" t="s">
        <v>4779</v>
      </c>
      <c r="G42" s="226" t="s">
        <v>4797</v>
      </c>
      <c r="H42" s="226" t="s">
        <v>4798</v>
      </c>
      <c r="I42" s="226" t="s">
        <v>4790</v>
      </c>
      <c r="J42" s="226" t="s">
        <v>4799</v>
      </c>
      <c r="K42" s="226">
        <v>25104.0</v>
      </c>
      <c r="L42" s="226">
        <v>5.92</v>
      </c>
      <c r="M42" s="226" t="s">
        <v>29</v>
      </c>
      <c r="N42" s="226"/>
      <c r="O42" s="226"/>
      <c r="P42" s="226"/>
      <c r="Q42" s="226"/>
      <c r="R42" s="226"/>
      <c r="S42" s="291"/>
      <c r="T42" s="291"/>
      <c r="U42" s="291"/>
      <c r="V42" s="291"/>
      <c r="W42" s="291"/>
      <c r="X42" s="291"/>
      <c r="Y42" s="228" t="str">
        <f t="shared" si="21"/>
        <v/>
      </c>
      <c r="Z42" s="228"/>
      <c r="AA42" s="228" t="str">
        <f t="shared" si="22"/>
        <v/>
      </c>
      <c r="AB42" s="291"/>
      <c r="AC42" s="291"/>
      <c r="AD42" s="292"/>
      <c r="AE42" s="291"/>
      <c r="AF42" s="293"/>
      <c r="AG42" s="291">
        <v>46098.0</v>
      </c>
      <c r="AH42" s="294" t="str">
        <f>IF(ISBLANK(B42), "", IFERROR(VLOOKUP(B42, category!A:C, 3, FALSE), ""))</f>
        <v>低軌衛星</v>
      </c>
      <c r="AI42" s="291">
        <v>46099.0</v>
      </c>
      <c r="AJ42" s="226">
        <v>322.5</v>
      </c>
      <c r="AK42" s="226" t="s">
        <v>4776</v>
      </c>
      <c r="AL42" s="223">
        <v>354.5</v>
      </c>
      <c r="AM42" s="228">
        <f t="shared" si="23"/>
        <v>0.0992248062</v>
      </c>
      <c r="AN42" s="225">
        <f t="shared" si="24"/>
        <v>0.0992248062</v>
      </c>
      <c r="AO42" s="226" t="s">
        <v>4789</v>
      </c>
      <c r="AP42" s="223">
        <v>344.0</v>
      </c>
      <c r="AQ42" s="228">
        <f t="shared" si="25"/>
        <v>-0.02961918195</v>
      </c>
      <c r="AR42" s="225">
        <f t="shared" si="26"/>
        <v>0.06666666667</v>
      </c>
      <c r="AS42" s="226" t="s">
        <v>4794</v>
      </c>
      <c r="AT42" s="223">
        <v>344.5</v>
      </c>
      <c r="AU42" s="228">
        <f t="shared" si="27"/>
        <v>0.001453488372</v>
      </c>
      <c r="AV42" s="225">
        <f t="shared" si="28"/>
        <v>0.06821705426</v>
      </c>
      <c r="AW42" s="226"/>
      <c r="AX42" s="223"/>
      <c r="AY42" s="228" t="str">
        <f t="shared" si="29"/>
        <v/>
      </c>
      <c r="AZ42" s="225" t="str">
        <f t="shared" si="30"/>
        <v/>
      </c>
      <c r="BA42" s="226"/>
      <c r="BB42" s="223"/>
      <c r="BC42" s="228" t="str">
        <f t="shared" si="31"/>
        <v/>
      </c>
      <c r="BD42" s="225" t="str">
        <f t="shared" si="32"/>
        <v/>
      </c>
      <c r="BE42" s="226"/>
      <c r="BF42" s="223"/>
      <c r="BG42" s="228" t="str">
        <f t="shared" si="33"/>
        <v/>
      </c>
      <c r="BH42" s="225" t="str">
        <f t="shared" si="34"/>
        <v/>
      </c>
      <c r="BI42" s="226"/>
      <c r="BJ42" s="223"/>
      <c r="BK42" s="228" t="str">
        <f t="shared" si="35"/>
        <v/>
      </c>
      <c r="BL42" s="225" t="str">
        <f t="shared" si="36"/>
        <v/>
      </c>
      <c r="BM42" s="226"/>
      <c r="BN42" s="223"/>
      <c r="BO42" s="223"/>
      <c r="BP42" s="223"/>
    </row>
    <row r="43">
      <c r="A43" s="6"/>
      <c r="B43" s="199"/>
      <c r="C43" s="6"/>
      <c r="D43" s="6"/>
      <c r="E43" s="7"/>
      <c r="F43" s="198"/>
      <c r="G43" s="198"/>
      <c r="H43" s="198"/>
      <c r="I43" s="198"/>
      <c r="J43" s="198"/>
      <c r="K43" s="198"/>
      <c r="L43" s="198"/>
      <c r="M43" s="198"/>
      <c r="N43" s="198"/>
      <c r="O43" s="198"/>
      <c r="P43" s="181"/>
      <c r="Q43" s="299"/>
      <c r="R43" s="198"/>
      <c r="S43" s="198"/>
      <c r="T43" s="198"/>
      <c r="U43" s="198"/>
      <c r="V43" s="198"/>
      <c r="W43" s="198"/>
      <c r="X43" s="198"/>
      <c r="Y43" s="7"/>
      <c r="Z43" s="7"/>
      <c r="AA43" s="7"/>
      <c r="AB43" s="198"/>
      <c r="AC43" s="198"/>
      <c r="AD43" s="274"/>
      <c r="AE43" s="198"/>
      <c r="AF43" s="272"/>
      <c r="AG43" s="198"/>
      <c r="AH43" s="199"/>
      <c r="AI43" s="198"/>
      <c r="AJ43" s="6"/>
      <c r="AK43" s="6"/>
      <c r="AL43" s="6"/>
      <c r="AM43" s="7"/>
      <c r="AN43" s="7"/>
      <c r="AO43" s="7"/>
      <c r="AP43" s="7"/>
      <c r="AQ43" s="7"/>
      <c r="AR43" s="7"/>
      <c r="AS43" s="7"/>
      <c r="AT43" s="7"/>
      <c r="AU43" s="7"/>
      <c r="AV43" s="7"/>
      <c r="AW43" s="6"/>
      <c r="AX43" s="6"/>
      <c r="AY43" s="7"/>
      <c r="AZ43" s="7"/>
      <c r="BA43" s="6"/>
      <c r="BB43" s="6"/>
      <c r="BC43" s="7"/>
      <c r="BD43" s="7"/>
      <c r="BE43" s="6"/>
      <c r="BF43" s="6"/>
      <c r="BG43" s="7"/>
      <c r="BH43" s="7"/>
      <c r="BI43" s="6"/>
      <c r="BJ43" s="6"/>
      <c r="BK43" s="7"/>
      <c r="BL43" s="6"/>
      <c r="BM43" s="6"/>
      <c r="BN43" s="6"/>
      <c r="BO43" s="6"/>
      <c r="BP43" s="6"/>
    </row>
    <row r="44">
      <c r="A44" s="6"/>
      <c r="B44" s="199"/>
      <c r="C44" s="6"/>
      <c r="D44" s="6"/>
      <c r="E44" s="7"/>
      <c r="F44" s="198"/>
      <c r="G44" s="198"/>
      <c r="H44" s="198"/>
      <c r="I44" s="198"/>
      <c r="J44" s="198"/>
      <c r="K44" s="198"/>
      <c r="L44" s="198"/>
      <c r="M44" s="198"/>
      <c r="N44" s="198"/>
      <c r="O44" s="198"/>
      <c r="P44" s="181"/>
      <c r="Q44" s="299"/>
      <c r="R44" s="198"/>
      <c r="S44" s="198"/>
      <c r="T44" s="198"/>
      <c r="U44" s="198"/>
      <c r="V44" s="198"/>
      <c r="W44" s="198"/>
      <c r="X44" s="198"/>
      <c r="Y44" s="7"/>
      <c r="Z44" s="7"/>
      <c r="AA44" s="7"/>
      <c r="AB44" s="198"/>
      <c r="AC44" s="198"/>
      <c r="AD44" s="274"/>
      <c r="AE44" s="198"/>
      <c r="AF44" s="272"/>
      <c r="AG44" s="198"/>
      <c r="AH44" s="199"/>
      <c r="AI44" s="198"/>
      <c r="AJ44" s="6"/>
      <c r="AK44" s="6"/>
      <c r="AL44" s="6"/>
      <c r="AM44" s="7"/>
      <c r="AN44" s="7"/>
      <c r="AO44" s="7"/>
      <c r="AP44" s="7"/>
      <c r="AQ44" s="7"/>
      <c r="AR44" s="7"/>
      <c r="AS44" s="7"/>
      <c r="AT44" s="7"/>
      <c r="AU44" s="7"/>
      <c r="AV44" s="7"/>
      <c r="AW44" s="6"/>
      <c r="AX44" s="6"/>
      <c r="AY44" s="7"/>
      <c r="AZ44" s="7"/>
      <c r="BA44" s="6"/>
      <c r="BB44" s="6"/>
      <c r="BC44" s="7"/>
      <c r="BD44" s="7"/>
      <c r="BE44" s="6"/>
      <c r="BF44" s="6"/>
      <c r="BG44" s="7"/>
      <c r="BH44" s="7"/>
      <c r="BI44" s="6"/>
      <c r="BJ44" s="6"/>
      <c r="BK44" s="7"/>
      <c r="BL44" s="6"/>
      <c r="BM44" s="6"/>
      <c r="BN44" s="6"/>
      <c r="BO44" s="6"/>
      <c r="BP44" s="6"/>
    </row>
    <row r="45">
      <c r="A45" s="6"/>
      <c r="B45" s="199"/>
      <c r="C45" s="6"/>
      <c r="D45" s="6"/>
      <c r="E45" s="7"/>
      <c r="F45" s="198"/>
      <c r="G45" s="198"/>
      <c r="H45" s="198"/>
      <c r="I45" s="198"/>
      <c r="J45" s="198"/>
      <c r="K45" s="198"/>
      <c r="L45" s="198"/>
      <c r="M45" s="198"/>
      <c r="N45" s="198"/>
      <c r="O45" s="198"/>
      <c r="P45" s="181"/>
      <c r="Q45" s="299"/>
      <c r="R45" s="198"/>
      <c r="S45" s="198"/>
      <c r="T45" s="198"/>
      <c r="U45" s="198"/>
      <c r="V45" s="198"/>
      <c r="W45" s="198"/>
      <c r="X45" s="198"/>
      <c r="Y45" s="7"/>
      <c r="Z45" s="7"/>
      <c r="AA45" s="7"/>
      <c r="AB45" s="198"/>
      <c r="AC45" s="198"/>
      <c r="AD45" s="274"/>
      <c r="AE45" s="198"/>
      <c r="AF45" s="272"/>
      <c r="AG45" s="198"/>
      <c r="AH45" s="199"/>
      <c r="AI45" s="198"/>
      <c r="AJ45" s="6"/>
      <c r="AK45" s="6"/>
      <c r="AL45" s="6"/>
      <c r="AM45" s="7"/>
      <c r="AN45" s="7"/>
      <c r="AO45" s="7"/>
      <c r="AP45" s="7"/>
      <c r="AQ45" s="7"/>
      <c r="AR45" s="7"/>
      <c r="AS45" s="7"/>
      <c r="AT45" s="7"/>
      <c r="AU45" s="7"/>
      <c r="AV45" s="7"/>
      <c r="AW45" s="6"/>
      <c r="AX45" s="6"/>
      <c r="AY45" s="7"/>
      <c r="AZ45" s="7"/>
      <c r="BA45" s="6"/>
      <c r="BB45" s="6"/>
      <c r="BC45" s="7"/>
      <c r="BD45" s="7"/>
      <c r="BE45" s="6"/>
      <c r="BF45" s="6"/>
      <c r="BG45" s="7"/>
      <c r="BH45" s="7"/>
      <c r="BI45" s="6"/>
      <c r="BJ45" s="6"/>
      <c r="BK45" s="7"/>
      <c r="BL45" s="6"/>
      <c r="BM45" s="6"/>
      <c r="BN45" s="6"/>
      <c r="BO45" s="6"/>
      <c r="BP45" s="6"/>
    </row>
    <row r="46">
      <c r="A46" s="6"/>
      <c r="B46" s="199"/>
      <c r="C46" s="6"/>
      <c r="D46" s="6"/>
      <c r="E46" s="7"/>
      <c r="F46" s="198"/>
      <c r="G46" s="198"/>
      <c r="H46" s="198"/>
      <c r="I46" s="198"/>
      <c r="J46" s="198"/>
      <c r="K46" s="198"/>
      <c r="L46" s="198"/>
      <c r="M46" s="198"/>
      <c r="N46" s="198"/>
      <c r="O46" s="198"/>
      <c r="P46" s="181"/>
      <c r="Q46" s="299"/>
      <c r="R46" s="198"/>
      <c r="S46" s="198"/>
      <c r="T46" s="198"/>
      <c r="U46" s="198"/>
      <c r="V46" s="198"/>
      <c r="W46" s="198"/>
      <c r="X46" s="198"/>
      <c r="Y46" s="7"/>
      <c r="Z46" s="7"/>
      <c r="AA46" s="7"/>
      <c r="AB46" s="198"/>
      <c r="AC46" s="198"/>
      <c r="AD46" s="274"/>
      <c r="AE46" s="198"/>
      <c r="AF46" s="272"/>
      <c r="AG46" s="198"/>
      <c r="AH46" s="199"/>
      <c r="AI46" s="198"/>
      <c r="AJ46" s="6"/>
      <c r="AK46" s="6"/>
      <c r="AL46" s="6"/>
      <c r="AM46" s="7"/>
      <c r="AN46" s="7"/>
      <c r="AO46" s="7"/>
      <c r="AP46" s="7"/>
      <c r="AQ46" s="7"/>
      <c r="AR46" s="7"/>
      <c r="AS46" s="7"/>
      <c r="AT46" s="7"/>
      <c r="AU46" s="7"/>
      <c r="AV46" s="7"/>
      <c r="AW46" s="6"/>
      <c r="AX46" s="6"/>
      <c r="AY46" s="7"/>
      <c r="AZ46" s="7"/>
      <c r="BA46" s="6"/>
      <c r="BB46" s="6"/>
      <c r="BC46" s="7"/>
      <c r="BD46" s="7"/>
      <c r="BE46" s="6"/>
      <c r="BF46" s="6"/>
      <c r="BG46" s="7"/>
      <c r="BH46" s="7"/>
      <c r="BI46" s="6"/>
      <c r="BJ46" s="6"/>
      <c r="BK46" s="7"/>
      <c r="BL46" s="6"/>
      <c r="BM46" s="6"/>
      <c r="BN46" s="6"/>
      <c r="BO46" s="6"/>
      <c r="BP46" s="6"/>
    </row>
    <row r="47">
      <c r="A47" s="6"/>
      <c r="B47" s="199"/>
      <c r="C47" s="6"/>
      <c r="D47" s="6"/>
      <c r="E47" s="7"/>
      <c r="F47" s="198"/>
      <c r="G47" s="198"/>
      <c r="H47" s="198"/>
      <c r="I47" s="198"/>
      <c r="J47" s="198"/>
      <c r="K47" s="198"/>
      <c r="L47" s="198"/>
      <c r="M47" s="198"/>
      <c r="N47" s="198"/>
      <c r="O47" s="198"/>
      <c r="P47" s="181"/>
      <c r="Q47" s="299"/>
      <c r="R47" s="198"/>
      <c r="S47" s="198"/>
      <c r="T47" s="198"/>
      <c r="U47" s="198"/>
      <c r="V47" s="198"/>
      <c r="W47" s="198"/>
      <c r="X47" s="198"/>
      <c r="Y47" s="7"/>
      <c r="Z47" s="7"/>
      <c r="AA47" s="7"/>
      <c r="AB47" s="198"/>
      <c r="AC47" s="198"/>
      <c r="AD47" s="274"/>
      <c r="AE47" s="198"/>
      <c r="AF47" s="272"/>
      <c r="AG47" s="198"/>
      <c r="AH47" s="199"/>
      <c r="AI47" s="198"/>
      <c r="AJ47" s="6"/>
      <c r="AK47" s="6"/>
      <c r="AL47" s="6"/>
      <c r="AM47" s="7"/>
      <c r="AN47" s="7"/>
      <c r="AO47" s="7"/>
      <c r="AP47" s="7"/>
      <c r="AQ47" s="7"/>
      <c r="AR47" s="7"/>
      <c r="AS47" s="7"/>
      <c r="AT47" s="7"/>
      <c r="AU47" s="7"/>
      <c r="AV47" s="7"/>
      <c r="AW47" s="6"/>
      <c r="AX47" s="6"/>
      <c r="AY47" s="7"/>
      <c r="AZ47" s="7"/>
      <c r="BA47" s="6"/>
      <c r="BB47" s="6"/>
      <c r="BC47" s="7"/>
      <c r="BD47" s="7"/>
      <c r="BE47" s="6"/>
      <c r="BF47" s="6"/>
      <c r="BG47" s="7"/>
      <c r="BH47" s="7"/>
      <c r="BI47" s="6"/>
      <c r="BJ47" s="6"/>
      <c r="BK47" s="7"/>
      <c r="BL47" s="6"/>
      <c r="BM47" s="6"/>
      <c r="BN47" s="6"/>
      <c r="BO47" s="6"/>
      <c r="BP47" s="6"/>
    </row>
    <row r="48">
      <c r="A48" s="6"/>
      <c r="B48" s="199"/>
      <c r="C48" s="6"/>
      <c r="D48" s="6"/>
      <c r="E48" s="7"/>
      <c r="F48" s="198"/>
      <c r="G48" s="198"/>
      <c r="H48" s="198"/>
      <c r="I48" s="198"/>
      <c r="J48" s="198"/>
      <c r="K48" s="198"/>
      <c r="L48" s="198"/>
      <c r="M48" s="198"/>
      <c r="N48" s="198"/>
      <c r="O48" s="198"/>
      <c r="P48" s="181"/>
      <c r="Q48" s="299"/>
      <c r="R48" s="198"/>
      <c r="S48" s="198"/>
      <c r="T48" s="198"/>
      <c r="U48" s="198"/>
      <c r="V48" s="198"/>
      <c r="W48" s="198"/>
      <c r="X48" s="198"/>
      <c r="Y48" s="7"/>
      <c r="Z48" s="7"/>
      <c r="AA48" s="7"/>
      <c r="AB48" s="198"/>
      <c r="AC48" s="198"/>
      <c r="AD48" s="274"/>
      <c r="AE48" s="198"/>
      <c r="AF48" s="272"/>
      <c r="AG48" s="198"/>
      <c r="AH48" s="199"/>
      <c r="AI48" s="198"/>
      <c r="AJ48" s="6"/>
      <c r="AK48" s="6"/>
      <c r="AL48" s="6"/>
      <c r="AM48" s="7"/>
      <c r="AN48" s="7"/>
      <c r="AO48" s="7"/>
      <c r="AP48" s="7"/>
      <c r="AQ48" s="7"/>
      <c r="AR48" s="7"/>
      <c r="AS48" s="7"/>
      <c r="AT48" s="7"/>
      <c r="AU48" s="7"/>
      <c r="AV48" s="7"/>
      <c r="AW48" s="6"/>
      <c r="AX48" s="6"/>
      <c r="AY48" s="7"/>
      <c r="AZ48" s="7"/>
      <c r="BA48" s="6"/>
      <c r="BB48" s="6"/>
      <c r="BC48" s="7"/>
      <c r="BD48" s="7"/>
      <c r="BE48" s="6"/>
      <c r="BF48" s="6"/>
      <c r="BG48" s="7"/>
      <c r="BH48" s="7"/>
      <c r="BI48" s="6"/>
      <c r="BJ48" s="6"/>
      <c r="BK48" s="7"/>
      <c r="BL48" s="6"/>
      <c r="BM48" s="6"/>
      <c r="BN48" s="6"/>
      <c r="BO48" s="6"/>
      <c r="BP48" s="6"/>
    </row>
    <row r="49">
      <c r="A49" s="6"/>
      <c r="B49" s="199"/>
      <c r="C49" s="6"/>
      <c r="D49" s="6"/>
      <c r="E49" s="7"/>
      <c r="F49" s="198"/>
      <c r="G49" s="198"/>
      <c r="H49" s="198"/>
      <c r="I49" s="198"/>
      <c r="J49" s="198"/>
      <c r="K49" s="198"/>
      <c r="L49" s="198"/>
      <c r="M49" s="198"/>
      <c r="N49" s="198"/>
      <c r="O49" s="198"/>
      <c r="P49" s="181"/>
      <c r="Q49" s="299"/>
      <c r="R49" s="198"/>
      <c r="S49" s="198"/>
      <c r="T49" s="198"/>
      <c r="U49" s="198"/>
      <c r="V49" s="198"/>
      <c r="W49" s="198"/>
      <c r="X49" s="198"/>
      <c r="Y49" s="7"/>
      <c r="Z49" s="7"/>
      <c r="AA49" s="7"/>
      <c r="AB49" s="198"/>
      <c r="AC49" s="198"/>
      <c r="AD49" s="274"/>
      <c r="AE49" s="198"/>
      <c r="AF49" s="272"/>
      <c r="AG49" s="198"/>
      <c r="AH49" s="199"/>
      <c r="AI49" s="198"/>
      <c r="AJ49" s="6"/>
      <c r="AK49" s="6"/>
      <c r="AL49" s="6"/>
      <c r="AM49" s="7"/>
      <c r="AN49" s="7"/>
      <c r="AO49" s="7"/>
      <c r="AP49" s="7"/>
      <c r="AQ49" s="7"/>
      <c r="AR49" s="7"/>
      <c r="AS49" s="7"/>
      <c r="AT49" s="7"/>
      <c r="AU49" s="7"/>
      <c r="AV49" s="7"/>
      <c r="AW49" s="6"/>
      <c r="AX49" s="6"/>
      <c r="AY49" s="7"/>
      <c r="AZ49" s="7"/>
      <c r="BA49" s="6"/>
      <c r="BB49" s="6"/>
      <c r="BC49" s="7"/>
      <c r="BD49" s="7"/>
      <c r="BE49" s="6"/>
      <c r="BF49" s="6"/>
      <c r="BG49" s="7"/>
      <c r="BH49" s="7"/>
      <c r="BI49" s="6"/>
      <c r="BJ49" s="6"/>
      <c r="BK49" s="7"/>
      <c r="BL49" s="6"/>
      <c r="BM49" s="6"/>
      <c r="BN49" s="6"/>
      <c r="BO49" s="6"/>
      <c r="BP49" s="6"/>
    </row>
    <row r="50">
      <c r="A50" s="6"/>
      <c r="B50" s="199"/>
      <c r="C50" s="6"/>
      <c r="D50" s="6"/>
      <c r="E50" s="7"/>
      <c r="F50" s="198"/>
      <c r="G50" s="198"/>
      <c r="H50" s="198"/>
      <c r="I50" s="198"/>
      <c r="J50" s="198"/>
      <c r="K50" s="198"/>
      <c r="L50" s="198"/>
      <c r="M50" s="198"/>
      <c r="N50" s="198"/>
      <c r="O50" s="198"/>
      <c r="P50" s="181"/>
      <c r="Q50" s="299"/>
      <c r="R50" s="198"/>
      <c r="S50" s="198"/>
      <c r="T50" s="198"/>
      <c r="U50" s="198"/>
      <c r="V50" s="198"/>
      <c r="W50" s="198"/>
      <c r="X50" s="198"/>
      <c r="Y50" s="7"/>
      <c r="Z50" s="7"/>
      <c r="AA50" s="7"/>
      <c r="AB50" s="198"/>
      <c r="AC50" s="198"/>
      <c r="AD50" s="274"/>
      <c r="AE50" s="198"/>
      <c r="AF50" s="272"/>
      <c r="AG50" s="198"/>
      <c r="AH50" s="199"/>
      <c r="AI50" s="198"/>
      <c r="AJ50" s="6"/>
      <c r="AK50" s="6"/>
      <c r="AL50" s="6"/>
      <c r="AM50" s="7"/>
      <c r="AN50" s="7"/>
      <c r="AO50" s="7"/>
      <c r="AP50" s="7"/>
      <c r="AQ50" s="7"/>
      <c r="AR50" s="7"/>
      <c r="AS50" s="7"/>
      <c r="AT50" s="7"/>
      <c r="AU50" s="7"/>
      <c r="AV50" s="7"/>
      <c r="AW50" s="6"/>
      <c r="AX50" s="6"/>
      <c r="AY50" s="7"/>
      <c r="AZ50" s="7"/>
      <c r="BA50" s="6"/>
      <c r="BB50" s="6"/>
      <c r="BC50" s="7"/>
      <c r="BD50" s="7"/>
      <c r="BE50" s="6"/>
      <c r="BF50" s="6"/>
      <c r="BG50" s="7"/>
      <c r="BH50" s="7"/>
      <c r="BI50" s="6"/>
      <c r="BJ50" s="6"/>
      <c r="BK50" s="7"/>
      <c r="BL50" s="6"/>
      <c r="BM50" s="6"/>
      <c r="BN50" s="6"/>
      <c r="BO50" s="6"/>
      <c r="BP50" s="6"/>
    </row>
    <row r="51">
      <c r="A51" s="6"/>
      <c r="B51" s="199"/>
      <c r="C51" s="6"/>
      <c r="D51" s="6"/>
      <c r="E51" s="7"/>
      <c r="F51" s="198"/>
      <c r="G51" s="198"/>
      <c r="H51" s="198"/>
      <c r="I51" s="198"/>
      <c r="J51" s="198"/>
      <c r="K51" s="198"/>
      <c r="L51" s="198"/>
      <c r="M51" s="198"/>
      <c r="N51" s="198"/>
      <c r="O51" s="198"/>
      <c r="P51" s="181"/>
      <c r="Q51" s="299"/>
      <c r="R51" s="198"/>
      <c r="S51" s="198"/>
      <c r="T51" s="198"/>
      <c r="U51" s="198"/>
      <c r="V51" s="198"/>
      <c r="W51" s="198"/>
      <c r="X51" s="198"/>
      <c r="Y51" s="7"/>
      <c r="Z51" s="7"/>
      <c r="AA51" s="7"/>
      <c r="AB51" s="198"/>
      <c r="AC51" s="198"/>
      <c r="AD51" s="274"/>
      <c r="AE51" s="198"/>
      <c r="AF51" s="272"/>
      <c r="AG51" s="198"/>
      <c r="AH51" s="199"/>
      <c r="AI51" s="198"/>
      <c r="AJ51" s="6"/>
      <c r="AK51" s="6"/>
      <c r="AL51" s="6"/>
      <c r="AM51" s="7"/>
      <c r="AN51" s="7"/>
      <c r="AO51" s="7"/>
      <c r="AP51" s="7"/>
      <c r="AQ51" s="7"/>
      <c r="AR51" s="7"/>
      <c r="AS51" s="7"/>
      <c r="AT51" s="7"/>
      <c r="AU51" s="7"/>
      <c r="AV51" s="7"/>
      <c r="AW51" s="6"/>
      <c r="AX51" s="6"/>
      <c r="AY51" s="7"/>
      <c r="AZ51" s="7"/>
      <c r="BA51" s="6"/>
      <c r="BB51" s="6"/>
      <c r="BC51" s="7"/>
      <c r="BD51" s="7"/>
      <c r="BE51" s="6"/>
      <c r="BF51" s="6"/>
      <c r="BG51" s="7"/>
      <c r="BH51" s="7"/>
      <c r="BI51" s="6"/>
      <c r="BJ51" s="6"/>
      <c r="BK51" s="7"/>
      <c r="BL51" s="6"/>
      <c r="BM51" s="6"/>
      <c r="BN51" s="6"/>
      <c r="BO51" s="6"/>
      <c r="BP51" s="6"/>
    </row>
    <row r="52">
      <c r="A52" s="6"/>
      <c r="B52" s="199"/>
      <c r="C52" s="6"/>
      <c r="D52" s="6"/>
      <c r="E52" s="7"/>
      <c r="F52" s="198"/>
      <c r="G52" s="198"/>
      <c r="H52" s="198"/>
      <c r="I52" s="198"/>
      <c r="J52" s="198"/>
      <c r="K52" s="198"/>
      <c r="L52" s="198"/>
      <c r="M52" s="198"/>
      <c r="N52" s="198"/>
      <c r="O52" s="198"/>
      <c r="P52" s="181"/>
      <c r="Q52" s="299"/>
      <c r="R52" s="198"/>
      <c r="S52" s="198"/>
      <c r="T52" s="198"/>
      <c r="U52" s="198"/>
      <c r="V52" s="198"/>
      <c r="W52" s="198"/>
      <c r="X52" s="198"/>
      <c r="Y52" s="7"/>
      <c r="Z52" s="7"/>
      <c r="AA52" s="7"/>
      <c r="AB52" s="198"/>
      <c r="AC52" s="198"/>
      <c r="AD52" s="274"/>
      <c r="AE52" s="198"/>
      <c r="AF52" s="272"/>
      <c r="AG52" s="198"/>
      <c r="AH52" s="199"/>
      <c r="AI52" s="198"/>
      <c r="AJ52" s="6"/>
      <c r="AK52" s="6"/>
      <c r="AL52" s="6"/>
      <c r="AM52" s="7"/>
      <c r="AN52" s="7"/>
      <c r="AO52" s="7"/>
      <c r="AP52" s="7"/>
      <c r="AQ52" s="7"/>
      <c r="AR52" s="7"/>
      <c r="AS52" s="7"/>
      <c r="AT52" s="7"/>
      <c r="AU52" s="7"/>
      <c r="AV52" s="7"/>
      <c r="AW52" s="6"/>
      <c r="AX52" s="6"/>
      <c r="AY52" s="7"/>
      <c r="AZ52" s="7"/>
      <c r="BA52" s="6"/>
      <c r="BB52" s="6"/>
      <c r="BC52" s="7"/>
      <c r="BD52" s="7"/>
      <c r="BE52" s="6"/>
      <c r="BF52" s="6"/>
      <c r="BG52" s="7"/>
      <c r="BH52" s="7"/>
      <c r="BI52" s="6"/>
      <c r="BJ52" s="6"/>
      <c r="BK52" s="7"/>
      <c r="BL52" s="6"/>
      <c r="BM52" s="6"/>
      <c r="BN52" s="6"/>
      <c r="BO52" s="6"/>
      <c r="BP52" s="6"/>
    </row>
    <row r="53">
      <c r="A53" s="6"/>
      <c r="B53" s="199"/>
      <c r="C53" s="6"/>
      <c r="D53" s="6"/>
      <c r="E53" s="7"/>
      <c r="F53" s="198"/>
      <c r="G53" s="198"/>
      <c r="H53" s="198"/>
      <c r="I53" s="198"/>
      <c r="J53" s="198"/>
      <c r="K53" s="198"/>
      <c r="L53" s="198"/>
      <c r="M53" s="198"/>
      <c r="N53" s="198"/>
      <c r="O53" s="198"/>
      <c r="P53" s="181"/>
      <c r="Q53" s="299"/>
      <c r="R53" s="198"/>
      <c r="S53" s="198"/>
      <c r="T53" s="198"/>
      <c r="U53" s="198"/>
      <c r="V53" s="198"/>
      <c r="W53" s="198"/>
      <c r="X53" s="198"/>
      <c r="Y53" s="7"/>
      <c r="Z53" s="7"/>
      <c r="AA53" s="7"/>
      <c r="AB53" s="198"/>
      <c r="AC53" s="198"/>
      <c r="AD53" s="274"/>
      <c r="AE53" s="198"/>
      <c r="AF53" s="272"/>
      <c r="AG53" s="198"/>
      <c r="AH53" s="199"/>
      <c r="AI53" s="198"/>
      <c r="AJ53" s="6"/>
      <c r="AK53" s="6"/>
      <c r="AL53" s="6"/>
      <c r="AM53" s="7"/>
      <c r="AN53" s="7"/>
      <c r="AO53" s="7"/>
      <c r="AP53" s="7"/>
      <c r="AQ53" s="7"/>
      <c r="AR53" s="7"/>
      <c r="AS53" s="7"/>
      <c r="AT53" s="7"/>
      <c r="AU53" s="7"/>
      <c r="AV53" s="7"/>
      <c r="AW53" s="6"/>
      <c r="AX53" s="6"/>
      <c r="AY53" s="7"/>
      <c r="AZ53" s="7"/>
      <c r="BA53" s="6"/>
      <c r="BB53" s="6"/>
      <c r="BC53" s="7"/>
      <c r="BD53" s="7"/>
      <c r="BE53" s="6"/>
      <c r="BF53" s="6"/>
      <c r="BG53" s="7"/>
      <c r="BH53" s="7"/>
      <c r="BI53" s="6"/>
      <c r="BJ53" s="6"/>
      <c r="BK53" s="7"/>
      <c r="BL53" s="6"/>
      <c r="BM53" s="6"/>
      <c r="BN53" s="6"/>
      <c r="BO53" s="6"/>
      <c r="BP53" s="6"/>
    </row>
    <row r="54">
      <c r="A54" s="6"/>
      <c r="B54" s="199"/>
      <c r="C54" s="6"/>
      <c r="D54" s="6"/>
      <c r="E54" s="7"/>
      <c r="F54" s="198"/>
      <c r="G54" s="198"/>
      <c r="H54" s="198"/>
      <c r="I54" s="198"/>
      <c r="J54" s="198"/>
      <c r="K54" s="198"/>
      <c r="L54" s="198"/>
      <c r="M54" s="198"/>
      <c r="N54" s="198"/>
      <c r="O54" s="198"/>
      <c r="P54" s="181"/>
      <c r="Q54" s="299"/>
      <c r="R54" s="198"/>
      <c r="S54" s="198"/>
      <c r="T54" s="198"/>
      <c r="U54" s="198"/>
      <c r="V54" s="198"/>
      <c r="W54" s="198"/>
      <c r="X54" s="198"/>
      <c r="Y54" s="7"/>
      <c r="Z54" s="7"/>
      <c r="AA54" s="7"/>
      <c r="AB54" s="198"/>
      <c r="AC54" s="198"/>
      <c r="AD54" s="274"/>
      <c r="AE54" s="198"/>
      <c r="AF54" s="272"/>
      <c r="AG54" s="198"/>
      <c r="AH54" s="199"/>
      <c r="AI54" s="198"/>
      <c r="AJ54" s="6"/>
      <c r="AK54" s="6"/>
      <c r="AL54" s="6"/>
      <c r="AM54" s="7"/>
      <c r="AN54" s="7"/>
      <c r="AO54" s="7"/>
      <c r="AP54" s="7"/>
      <c r="AQ54" s="7"/>
      <c r="AR54" s="7"/>
      <c r="AS54" s="7"/>
      <c r="AT54" s="7"/>
      <c r="AU54" s="7"/>
      <c r="AV54" s="7"/>
      <c r="AW54" s="6"/>
      <c r="AX54" s="6"/>
      <c r="AY54" s="7"/>
      <c r="AZ54" s="7"/>
      <c r="BA54" s="6"/>
      <c r="BB54" s="6"/>
      <c r="BC54" s="7"/>
      <c r="BD54" s="7"/>
      <c r="BE54" s="6"/>
      <c r="BF54" s="6"/>
      <c r="BG54" s="7"/>
      <c r="BH54" s="7"/>
      <c r="BI54" s="6"/>
      <c r="BJ54" s="6"/>
      <c r="BK54" s="7"/>
      <c r="BL54" s="6"/>
      <c r="BM54" s="6"/>
      <c r="BN54" s="6"/>
      <c r="BO54" s="6"/>
      <c r="BP54" s="6"/>
    </row>
    <row r="55">
      <c r="A55" s="6"/>
      <c r="B55" s="199"/>
      <c r="C55" s="6"/>
      <c r="D55" s="6"/>
      <c r="E55" s="7"/>
      <c r="F55" s="198"/>
      <c r="G55" s="198"/>
      <c r="H55" s="198"/>
      <c r="I55" s="198"/>
      <c r="J55" s="198"/>
      <c r="K55" s="198"/>
      <c r="L55" s="198"/>
      <c r="M55" s="198"/>
      <c r="N55" s="198"/>
      <c r="O55" s="198"/>
      <c r="P55" s="181"/>
      <c r="Q55" s="299"/>
      <c r="R55" s="198"/>
      <c r="S55" s="198"/>
      <c r="T55" s="198"/>
      <c r="U55" s="198"/>
      <c r="V55" s="198"/>
      <c r="W55" s="198"/>
      <c r="X55" s="198"/>
      <c r="Y55" s="7"/>
      <c r="Z55" s="7"/>
      <c r="AA55" s="7"/>
      <c r="AB55" s="198"/>
      <c r="AC55" s="198"/>
      <c r="AD55" s="274"/>
      <c r="AE55" s="198"/>
      <c r="AF55" s="272"/>
      <c r="AG55" s="198"/>
      <c r="AH55" s="199"/>
      <c r="AI55" s="198"/>
      <c r="AJ55" s="6"/>
      <c r="AK55" s="6"/>
      <c r="AL55" s="6"/>
      <c r="AM55" s="7"/>
      <c r="AN55" s="7"/>
      <c r="AO55" s="7"/>
      <c r="AP55" s="7"/>
      <c r="AQ55" s="7"/>
      <c r="AR55" s="7"/>
      <c r="AS55" s="7"/>
      <c r="AT55" s="7"/>
      <c r="AU55" s="7"/>
      <c r="AV55" s="7"/>
      <c r="AW55" s="6"/>
      <c r="AX55" s="6"/>
      <c r="AY55" s="7"/>
      <c r="AZ55" s="7"/>
      <c r="BA55" s="6"/>
      <c r="BB55" s="6"/>
      <c r="BC55" s="7"/>
      <c r="BD55" s="7"/>
      <c r="BE55" s="6"/>
      <c r="BF55" s="6"/>
      <c r="BG55" s="7"/>
      <c r="BH55" s="7"/>
      <c r="BI55" s="6"/>
      <c r="BJ55" s="6"/>
      <c r="BK55" s="7"/>
      <c r="BL55" s="6"/>
      <c r="BM55" s="6"/>
      <c r="BN55" s="6"/>
      <c r="BO55" s="6"/>
      <c r="BP55" s="6"/>
    </row>
    <row r="56">
      <c r="A56" s="6"/>
      <c r="B56" s="199"/>
      <c r="C56" s="6"/>
      <c r="D56" s="6"/>
      <c r="E56" s="7"/>
      <c r="F56" s="198"/>
      <c r="G56" s="198"/>
      <c r="H56" s="198"/>
      <c r="I56" s="198"/>
      <c r="J56" s="198"/>
      <c r="K56" s="198"/>
      <c r="L56" s="198"/>
      <c r="M56" s="198"/>
      <c r="N56" s="198"/>
      <c r="O56" s="198"/>
      <c r="P56" s="181"/>
      <c r="Q56" s="299"/>
      <c r="R56" s="198"/>
      <c r="S56" s="198"/>
      <c r="T56" s="198"/>
      <c r="U56" s="198"/>
      <c r="V56" s="198"/>
      <c r="W56" s="198"/>
      <c r="X56" s="198"/>
      <c r="Y56" s="7"/>
      <c r="Z56" s="7"/>
      <c r="AA56" s="7"/>
      <c r="AB56" s="198"/>
      <c r="AC56" s="198"/>
      <c r="AD56" s="274"/>
      <c r="AE56" s="198"/>
      <c r="AF56" s="272"/>
      <c r="AG56" s="198"/>
      <c r="AH56" s="199"/>
      <c r="AI56" s="198"/>
      <c r="AJ56" s="6"/>
      <c r="AK56" s="6"/>
      <c r="AL56" s="6"/>
      <c r="AM56" s="7"/>
      <c r="AN56" s="7"/>
      <c r="AO56" s="7"/>
      <c r="AP56" s="7"/>
      <c r="AQ56" s="7"/>
      <c r="AR56" s="7"/>
      <c r="AS56" s="7"/>
      <c r="AT56" s="7"/>
      <c r="AU56" s="7"/>
      <c r="AV56" s="7"/>
      <c r="AW56" s="6"/>
      <c r="AX56" s="6"/>
      <c r="AY56" s="7"/>
      <c r="AZ56" s="7"/>
      <c r="BA56" s="6"/>
      <c r="BB56" s="6"/>
      <c r="BC56" s="7"/>
      <c r="BD56" s="7"/>
      <c r="BE56" s="6"/>
      <c r="BF56" s="6"/>
      <c r="BG56" s="7"/>
      <c r="BH56" s="7"/>
      <c r="BI56" s="6"/>
      <c r="BJ56" s="6"/>
      <c r="BK56" s="7"/>
      <c r="BL56" s="6"/>
      <c r="BM56" s="6"/>
      <c r="BN56" s="6"/>
      <c r="BO56" s="6"/>
      <c r="BP56" s="6"/>
    </row>
    <row r="57">
      <c r="A57" s="6"/>
      <c r="B57" s="199"/>
      <c r="C57" s="6"/>
      <c r="D57" s="6"/>
      <c r="E57" s="7"/>
      <c r="F57" s="198"/>
      <c r="G57" s="198"/>
      <c r="H57" s="198"/>
      <c r="I57" s="198"/>
      <c r="J57" s="198"/>
      <c r="K57" s="198"/>
      <c r="L57" s="198"/>
      <c r="M57" s="198"/>
      <c r="N57" s="198"/>
      <c r="O57" s="198"/>
      <c r="P57" s="181"/>
      <c r="Q57" s="299"/>
      <c r="R57" s="198"/>
      <c r="S57" s="198"/>
      <c r="T57" s="198"/>
      <c r="U57" s="198"/>
      <c r="V57" s="198"/>
      <c r="W57" s="198"/>
      <c r="X57" s="198"/>
      <c r="Y57" s="7"/>
      <c r="Z57" s="7"/>
      <c r="AA57" s="7"/>
      <c r="AB57" s="198"/>
      <c r="AC57" s="198"/>
      <c r="AD57" s="274"/>
      <c r="AE57" s="198"/>
      <c r="AF57" s="272"/>
      <c r="AG57" s="198"/>
      <c r="AH57" s="199"/>
      <c r="AI57" s="198"/>
      <c r="AJ57" s="6"/>
      <c r="AK57" s="6"/>
      <c r="AL57" s="6"/>
      <c r="AM57" s="7"/>
      <c r="AN57" s="7"/>
      <c r="AO57" s="7"/>
      <c r="AP57" s="7"/>
      <c r="AQ57" s="7"/>
      <c r="AR57" s="7"/>
      <c r="AS57" s="7"/>
      <c r="AT57" s="7"/>
      <c r="AU57" s="7"/>
      <c r="AV57" s="7"/>
      <c r="AW57" s="6"/>
      <c r="AX57" s="6"/>
      <c r="AY57" s="7"/>
      <c r="AZ57" s="7"/>
      <c r="BA57" s="6"/>
      <c r="BB57" s="6"/>
      <c r="BC57" s="7"/>
      <c r="BD57" s="7"/>
      <c r="BE57" s="6"/>
      <c r="BF57" s="6"/>
      <c r="BG57" s="7"/>
      <c r="BH57" s="7"/>
      <c r="BI57" s="6"/>
      <c r="BJ57" s="6"/>
      <c r="BK57" s="7"/>
      <c r="BL57" s="6"/>
      <c r="BM57" s="6"/>
      <c r="BN57" s="6"/>
      <c r="BO57" s="6"/>
      <c r="BP57" s="6"/>
    </row>
    <row r="58">
      <c r="A58" s="6"/>
      <c r="B58" s="199"/>
      <c r="C58" s="6"/>
      <c r="D58" s="6"/>
      <c r="E58" s="7"/>
      <c r="F58" s="198"/>
      <c r="G58" s="198"/>
      <c r="H58" s="198"/>
      <c r="I58" s="198"/>
      <c r="J58" s="198"/>
      <c r="K58" s="198"/>
      <c r="L58" s="198"/>
      <c r="M58" s="198"/>
      <c r="N58" s="198"/>
      <c r="O58" s="198"/>
      <c r="P58" s="181"/>
      <c r="Q58" s="299"/>
      <c r="R58" s="198"/>
      <c r="S58" s="198"/>
      <c r="T58" s="198"/>
      <c r="U58" s="198"/>
      <c r="V58" s="198"/>
      <c r="W58" s="198"/>
      <c r="X58" s="198"/>
      <c r="Y58" s="7"/>
      <c r="Z58" s="7"/>
      <c r="AA58" s="7"/>
      <c r="AB58" s="198"/>
      <c r="AC58" s="198"/>
      <c r="AD58" s="274"/>
      <c r="AE58" s="198"/>
      <c r="AF58" s="272"/>
      <c r="AG58" s="198"/>
      <c r="AH58" s="199"/>
      <c r="AI58" s="198"/>
      <c r="AJ58" s="6"/>
      <c r="AK58" s="6"/>
      <c r="AL58" s="6"/>
      <c r="AM58" s="7"/>
      <c r="AN58" s="7"/>
      <c r="AO58" s="7"/>
      <c r="AP58" s="7"/>
      <c r="AQ58" s="7"/>
      <c r="AR58" s="7"/>
      <c r="AS58" s="7"/>
      <c r="AT58" s="7"/>
      <c r="AU58" s="7"/>
      <c r="AV58" s="7"/>
      <c r="AW58" s="6"/>
      <c r="AX58" s="6"/>
      <c r="AY58" s="7"/>
      <c r="AZ58" s="7"/>
      <c r="BA58" s="6"/>
      <c r="BB58" s="6"/>
      <c r="BC58" s="7"/>
      <c r="BD58" s="7"/>
      <c r="BE58" s="6"/>
      <c r="BF58" s="6"/>
      <c r="BG58" s="7"/>
      <c r="BH58" s="7"/>
      <c r="BI58" s="6"/>
      <c r="BJ58" s="6"/>
      <c r="BK58" s="7"/>
      <c r="BL58" s="6"/>
      <c r="BM58" s="6"/>
      <c r="BN58" s="6"/>
      <c r="BO58" s="6"/>
      <c r="BP58" s="6"/>
    </row>
    <row r="59">
      <c r="A59" s="6"/>
      <c r="B59" s="199"/>
      <c r="C59" s="6"/>
      <c r="D59" s="6"/>
      <c r="E59" s="7"/>
      <c r="F59" s="198"/>
      <c r="G59" s="198"/>
      <c r="H59" s="198"/>
      <c r="I59" s="198"/>
      <c r="J59" s="198"/>
      <c r="K59" s="198"/>
      <c r="L59" s="198"/>
      <c r="M59" s="198"/>
      <c r="N59" s="198"/>
      <c r="O59" s="198"/>
      <c r="P59" s="181"/>
      <c r="Q59" s="299"/>
      <c r="R59" s="198"/>
      <c r="S59" s="198"/>
      <c r="T59" s="198"/>
      <c r="U59" s="198"/>
      <c r="V59" s="198"/>
      <c r="W59" s="198"/>
      <c r="X59" s="198"/>
      <c r="Y59" s="7"/>
      <c r="Z59" s="7"/>
      <c r="AA59" s="7"/>
      <c r="AB59" s="198"/>
      <c r="AC59" s="198"/>
      <c r="AD59" s="274"/>
      <c r="AE59" s="198"/>
      <c r="AF59" s="272"/>
      <c r="AG59" s="198"/>
      <c r="AH59" s="199"/>
      <c r="AI59" s="198"/>
      <c r="AJ59" s="6"/>
      <c r="AK59" s="6"/>
      <c r="AL59" s="6"/>
      <c r="AM59" s="7"/>
      <c r="AN59" s="7"/>
      <c r="AO59" s="7"/>
      <c r="AP59" s="7"/>
      <c r="AQ59" s="7"/>
      <c r="AR59" s="7"/>
      <c r="AS59" s="7"/>
      <c r="AT59" s="7"/>
      <c r="AU59" s="7"/>
      <c r="AV59" s="7"/>
      <c r="AW59" s="6"/>
      <c r="AX59" s="6"/>
      <c r="AY59" s="7"/>
      <c r="AZ59" s="7"/>
      <c r="BA59" s="6"/>
      <c r="BB59" s="6"/>
      <c r="BC59" s="7"/>
      <c r="BD59" s="7"/>
      <c r="BE59" s="6"/>
      <c r="BF59" s="6"/>
      <c r="BG59" s="7"/>
      <c r="BH59" s="7"/>
      <c r="BI59" s="6"/>
      <c r="BJ59" s="6"/>
      <c r="BK59" s="7"/>
      <c r="BL59" s="6"/>
      <c r="BM59" s="6"/>
      <c r="BN59" s="6"/>
      <c r="BO59" s="6"/>
      <c r="BP59" s="6"/>
    </row>
  </sheetData>
  <conditionalFormatting sqref="B13:B59">
    <cfRule type="expression" dxfId="5" priority="1">
      <formula>COUNTIF(B:B, B13) &gt; 1</formula>
    </cfRule>
  </conditionalFormatting>
  <conditionalFormatting sqref="E10:E11 E13:E59">
    <cfRule type="cellIs" dxfId="6" priority="2" operator="lessThan">
      <formula>0</formula>
    </cfRule>
  </conditionalFormatting>
  <conditionalFormatting sqref="AM10:AN11 AM13:AN59 AQ13:AR16 AU13:AV16 AY13:AZ16 BC13:BD16 BG13:BH16 BL13:BL16 AQ21:AR22 AU21:AV22 AY21:AZ22 BC21:BD22 BG21:BH22 BL21:BL22 AQ26:AR28 AU26:AV28 AY26:AZ28 BC26:BD28 BG26:BH28 BL26:BL28 AQ33:AR42 AU33:AV42 AY33:AZ42 BC33:BD42 BG33:BH42 BL33:BL42">
    <cfRule type="cellIs" dxfId="4" priority="3" operator="greaterThan">
      <formula>"20%"</formula>
    </cfRule>
  </conditionalFormatting>
  <conditionalFormatting sqref="AM10:AN11 AM13:AN59 AQ13:AR16 AU13:AV16 AY13:AZ16 BC13:BD16 BG13:BH16 BL13:BL16 AQ21:AR22 AU21:AV22 AY21:AZ22 BC21:BD22 BG21:BH22 BL21:BL22 AQ26:AR28 AU26:AV28 AY26:AZ28 BC26:BD28 BG26:BH28 BL26:BL28 AQ33:AR42 AU33:AV42 AY33:AZ42 BC33:BD42 BG33:BH42 BL33:BL42">
    <cfRule type="cellIs" dxfId="1" priority="4" operator="greaterThan">
      <formula>0</formula>
    </cfRule>
  </conditionalFormatting>
  <conditionalFormatting sqref="AM10:AN11 AM13:AN59 AQ13:AR16 AU13:AV16 AY13:AZ16 BC13:BD16 BG13:BH16 BL13:BL16 AQ21:AR22 AU21:AV22 AY21:AZ22 BC21:BD22 BG21:BH22 BL21:BL22 AQ26:AR28 AU26:AV28 AY26:AZ28 BC26:BD28 BG26:BH28 BL26:BL28 AQ33:AR42 AU33:AV42 AY33:AZ42 BC33:BD42 BG33:BH42 BL33:BL42">
    <cfRule type="cellIs" dxfId="6" priority="5" operator="lessThan">
      <formula>0</formula>
    </cfRule>
  </conditionalFormatting>
  <conditionalFormatting sqref="E10:E11 E13:E59">
    <cfRule type="cellIs" dxfId="1" priority="6" operator="greaterThan">
      <formula>0</formula>
    </cfRule>
  </conditionalFormatting>
  <conditionalFormatting sqref="AQ10:AR11 AQ13:AR59 AV13:AV16 AZ13:AZ16 BD13:BD16 BH13:BH16 BL13:BL16 AV21:AV22 AZ21:AZ22 BD21:BD22 BH21:BH22 BL21:BL22 AV26:AV28 AZ26:AZ28 BD26:BD28 BH26:BH28 BL26:BL28 AV33:AV42 AZ33:AZ42 BD33:BD42 BH33:BH42 BL33:BL42">
    <cfRule type="cellIs" dxfId="4" priority="7" operator="greaterThan">
      <formula>"20%"</formula>
    </cfRule>
  </conditionalFormatting>
  <conditionalFormatting sqref="AQ10:AR11 AQ13:AR59 AV13:AV16 AZ13:AZ16 BD13:BD16 BH13:BH16 BL13:BL16 AV21:AV22 AZ21:AZ22 BD21:BD22 BH21:BH22 BL21:BL22 AV26:AV28 AZ26:AZ28 BD26:BD28 BH26:BH28 BL26:BL28 AV33:AV42 AZ33:AZ42 BD33:BD42 BH33:BH42 BL33:BL42">
    <cfRule type="cellIs" dxfId="1" priority="8" operator="greaterThan">
      <formula>0</formula>
    </cfRule>
  </conditionalFormatting>
  <conditionalFormatting sqref="AQ10:AR11 AQ13:AR59 AV13:AV16 AZ13:AZ16 BD13:BD16 BH13:BH16 BL13:BL16 AV21:AV22 AZ21:AZ22 BD21:BD22 BH21:BH22 BL21:BL22 AV26:AV28 AZ26:AZ28 BD26:BD28 BH26:BH28 BL26:BL28 AV33:AV42 AZ33:AZ42 BD33:BD42 BH33:BH42 BL33:BL42">
    <cfRule type="cellIs" dxfId="6" priority="9" operator="lessThan">
      <formula>0</formula>
    </cfRule>
  </conditionalFormatting>
  <conditionalFormatting sqref="AU10:AV11 AU13:AV59 AZ13:AZ16 BD13:BD16 BH13:BH16 BL13:BL16 AZ21:AZ22 BD21:BD22 BH21:BH22 BL21:BL22 AZ26:AZ28 BD26:BD28 BH26:BH28 BL26:BL28 AZ33:AZ42 BD33:BD42 BH33:BH42 BL33:BL42">
    <cfRule type="cellIs" dxfId="4" priority="10" operator="greaterThan">
      <formula>"20%"</formula>
    </cfRule>
  </conditionalFormatting>
  <conditionalFormatting sqref="AU10:AV11 AU13:AV59 AZ13:AZ16 BD13:BD16 BH13:BH16 BL13:BL16 AZ21:AZ22 BD21:BD22 BH21:BH22 BL21:BL22 AZ26:AZ28 BD26:BD28 BH26:BH28 BL26:BL28 AZ33:AZ42 BD33:BD42 BH33:BH42 BL33:BL42">
    <cfRule type="cellIs" dxfId="1" priority="11" operator="greaterThan">
      <formula>0</formula>
    </cfRule>
  </conditionalFormatting>
  <conditionalFormatting sqref="AU10:AV11 AU13:AV59 AZ13:AZ16 BD13:BD16 BH13:BH16 BL13:BL16 AZ21:AZ22 BD21:BD22 BH21:BH22 BL21:BL22 AZ26:AZ28 BD26:BD28 BH26:BH28 BL26:BL28 AZ33:AZ42 BD33:BD42 BH33:BH42 BL33:BL42">
    <cfRule type="cellIs" dxfId="6" priority="12" operator="lessThan">
      <formula>0</formula>
    </cfRule>
  </conditionalFormatting>
  <conditionalFormatting sqref="AY10:AZ11 AY13:AZ59 BD13:BD16 BH13:BH16 BL13:BL16 BD21:BD22 BH21:BH22 BL21:BL22 BD26:BD28 BH26:BH28 BL26:BL28 BD33:BD42 BH33:BH42 BL33:BL42">
    <cfRule type="cellIs" dxfId="4" priority="13" operator="greaterThan">
      <formula>"20%"</formula>
    </cfRule>
  </conditionalFormatting>
  <conditionalFormatting sqref="AY10:AZ11 AY13:AZ59 BD13:BD16 BH13:BH16 BL13:BL16 BD21:BD22 BH21:BH22 BL21:BL22 BD26:BD28 BH26:BH28 BL26:BL28 BD33:BD42 BH33:BH42 BL33:BL42">
    <cfRule type="cellIs" dxfId="1" priority="14" operator="greaterThan">
      <formula>0</formula>
    </cfRule>
  </conditionalFormatting>
  <conditionalFormatting sqref="AY10:AZ11 AY13:AZ59 BD13:BD16 BH13:BH16 BL13:BL16 BD21:BD22 BH21:BH22 BL21:BL22 BD26:BD28 BH26:BH28 BL26:BL28 BD33:BD42 BH33:BH42 BL33:BL42">
    <cfRule type="cellIs" dxfId="6" priority="15" operator="lessThan">
      <formula>0</formula>
    </cfRule>
  </conditionalFormatting>
  <conditionalFormatting sqref="BC10:BD11 BC13:BD59 BH13:BH16 BL13:BL16 BH21:BH22 BL21:BL22 BH26:BH28 BL26:BL28 BH33:BH42 BL33:BL42">
    <cfRule type="cellIs" dxfId="4" priority="16" operator="greaterThan">
      <formula>"20%"</formula>
    </cfRule>
  </conditionalFormatting>
  <conditionalFormatting sqref="BC10:BD11 BC13:BD59 BH13:BH16 BL13:BL16 BH21:BH22 BL21:BL22 BH26:BH28 BL26:BL28 BH33:BH42 BL33:BL42">
    <cfRule type="cellIs" dxfId="1" priority="17" operator="greaterThan">
      <formula>0</formula>
    </cfRule>
  </conditionalFormatting>
  <conditionalFormatting sqref="BC10:BD11 BC13:BD59 BH13:BH16 BL13:BL16 BH21:BH22 BL21:BL22 BH26:BH28 BL26:BL28 BH33:BH42 BL33:BL42">
    <cfRule type="cellIs" dxfId="6" priority="18" operator="lessThan">
      <formula>0</formula>
    </cfRule>
  </conditionalFormatting>
  <conditionalFormatting sqref="BK10:BK11 BK13:BK59">
    <cfRule type="cellIs" dxfId="4" priority="19" operator="greaterThan">
      <formula>"20%"</formula>
    </cfRule>
  </conditionalFormatting>
  <conditionalFormatting sqref="BK10:BK11 BK13:BK59">
    <cfRule type="cellIs" dxfId="1" priority="20" operator="greaterThan">
      <formula>0</formula>
    </cfRule>
  </conditionalFormatting>
  <conditionalFormatting sqref="BK10:BK11 BK13:BK59">
    <cfRule type="cellIs" dxfId="6" priority="21" operator="lessThan">
      <formula>0</formula>
    </cfRule>
  </conditionalFormatting>
  <conditionalFormatting sqref="C10:C11 C13:C59">
    <cfRule type="expression" dxfId="1" priority="22">
      <formula>IF(ISBLANK(B10), "", C10) &gt; D10</formula>
    </cfRule>
  </conditionalFormatting>
  <conditionalFormatting sqref="C10:C11 C13:C59">
    <cfRule type="expression" dxfId="2" priority="23">
      <formula>IF(ISBLANK(B10), "", C10) &lt; D10</formula>
    </cfRule>
  </conditionalFormatting>
  <conditionalFormatting sqref="R10:R11 R13:R19 R21:R59">
    <cfRule type="expression" dxfId="7" priority="24">
      <formula>(Q10-R10)&gt;=10</formula>
    </cfRule>
  </conditionalFormatting>
  <conditionalFormatting sqref="P10:P11 P13:P19 P21:P31 I32 P43:P59">
    <cfRule type="expression" dxfId="6" priority="25">
      <formula>(P10-O10)&gt;0</formula>
    </cfRule>
  </conditionalFormatting>
  <conditionalFormatting sqref="O10:O11 U12 O13:O19 U20 O21:O31 U32 O36:O59">
    <cfRule type="expression" dxfId="8" priority="26">
      <formula>(P10-O10)&lt;0</formula>
    </cfRule>
  </conditionalFormatting>
  <conditionalFormatting sqref="AI13:AI59 AG15:AG16 AG22">
    <cfRule type="expression" dxfId="0" priority="27">
      <formula>AND(AI13&lt;&gt;"",($C$1-$AI13) &gt;7)</formula>
    </cfRule>
  </conditionalFormatting>
  <conditionalFormatting sqref="U13:U18 U21:U59">
    <cfRule type="cellIs" dxfId="0" priority="28" operator="greaterThan">
      <formula>20</formula>
    </cfRule>
  </conditionalFormatting>
  <conditionalFormatting sqref="AG13:AG59 AI14:AI16 AI22 AI35:AI42">
    <cfRule type="expression" dxfId="0" priority="29">
      <formula>AND(B13&lt;&gt;"",($C$1-$AG13) &gt;7)</formula>
    </cfRule>
  </conditionalFormatting>
  <conditionalFormatting sqref="Y13:Y59 AA13:AA16 AA21:AA22 AA26:AA28 AA33:AA42">
    <cfRule type="expression" dxfId="0" priority="30">
      <formula>AND(RIGHT(Y13,1)="↑", OR(LEFT(Y13,1)="∞", VALUE(LEFT(Y13,LEN(Y13)-2))&gt;0.2))</formula>
    </cfRule>
  </conditionalFormatting>
  <conditionalFormatting sqref="AA13:AA59">
    <cfRule type="expression" dxfId="0" priority="31">
      <formula>AND(RIGHT(AA13,1)="↑", OR(LEFT(AA13,1)="∞", VALUE(LEFT(AA13,LEN(AA13)-2))&gt;0.2))</formula>
    </cfRule>
  </conditionalFormatting>
  <conditionalFormatting sqref="AF13:AF19 AF21:AF59">
    <cfRule type="expression" dxfId="4" priority="32">
      <formula>IF(ISBLANK(B13), "", C13) &lt; AF13</formula>
    </cfRule>
  </conditionalFormatting>
  <dataValidations>
    <dataValidation type="list" allowBlank="1" showErrorMessage="1" sqref="H33:I42">
      <formula1>"紅,綠,平盤"</formula1>
    </dataValidation>
    <dataValidation type="list" allowBlank="1" showErrorMessage="1" sqref="M33:M42">
      <formula1>"漲,跌"</formula1>
    </dataValidation>
    <dataValidation type="list" allowBlank="1" showErrorMessage="1" sqref="N33:N42">
      <formula1>"三紅,三綠,其他"</formula1>
    </dataValidation>
    <dataValidation type="list" allowBlank="1" showErrorMessage="1" sqref="H13:H16 H21:H22">
      <formula1>"往上,往下,平盤"</formula1>
    </dataValidation>
    <dataValidation type="list" allowBlank="1" showErrorMessage="1" sqref="J33:J42">
      <formula1>"是,否"</formula1>
    </dataValidation>
    <dataValidation type="list" allowBlank="1" showErrorMessage="1" sqref="I13:I16 I21:I22">
      <formula1>"股價低於20MA,股價高於20MA"</formula1>
    </dataValidation>
    <dataValidation type="list" allowBlank="1" showErrorMessage="1" sqref="O33:O42">
      <formula1>"是,否"</formula1>
    </dataValidation>
    <dataValidation type="list" allowBlank="1" showErrorMessage="1" sqref="F13:F16 F21:F22 F33:F42">
      <formula1>"紅綠,月營收財報,季合併財報,模擬盤,新紅綠"</formula1>
    </dataValidation>
    <dataValidation type="list" allowBlank="1" showErrorMessage="1" sqref="G13:G16 AK13:AK16 AO13:AO16 AS13:AS16 AW13:AW16 BA13:BA16 BE13:BE16 BI13:BI16 BM13:BM16 G21:G22 AK21:AK22 AO21:AO22 AS21:AS22 AW21:AW22 BA21:BA22 BE21:BE22 BI21:BI22 BM21:BM22 G33:G42 AK33:AK42 AO33:AO42 AS33:AS42 AW33:AW42 BA33:BA42 BE33:BE42 BI33:BI42 BM33:BM42">
      <formula1>"一紅,二紅,三紅,超過三紅,一綠,二綠,三綠,超過三綠,前綠平盤,前紅平盤"</formula1>
    </dataValidation>
  </dataValidations>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1.0" topLeftCell="L1" activePane="topRight" state="frozen"/>
      <selection activeCell="M2" sqref="M2" pane="topRight"/>
    </sheetView>
  </sheetViews>
  <sheetFormatPr customHeight="1" defaultColWidth="12.63" defaultRowHeight="15.75"/>
  <cols>
    <col customWidth="1" min="1" max="1" width="11.5"/>
    <col customWidth="1" min="2" max="2" width="9.38"/>
    <col customWidth="1" min="3" max="3" width="8.38"/>
    <col customWidth="1" min="4" max="4" width="7.63"/>
    <col customWidth="1" min="5" max="5" width="7.5"/>
    <col customWidth="1" min="6" max="6" width="9.75"/>
    <col customWidth="1" min="7" max="7" width="9.88"/>
    <col customWidth="1" min="8" max="8" width="7.63"/>
    <col customWidth="1" min="9" max="9" width="6.0"/>
    <col customWidth="1" min="10" max="11" width="11.0"/>
    <col customWidth="1" min="12" max="12" width="13.0"/>
    <col customWidth="1" min="13" max="13" width="5.13"/>
    <col customWidth="1" min="14" max="14" width="11.0"/>
    <col customWidth="1" min="15" max="15" width="5.13"/>
    <col customWidth="1" min="16" max="16" width="7.63"/>
    <col customWidth="1" min="17" max="17" width="6.63"/>
    <col customWidth="1" min="18" max="18" width="7.5"/>
    <col customWidth="1" min="19" max="19" width="5.13"/>
    <col customWidth="1" min="20" max="20" width="7.63"/>
    <col customWidth="1" min="21" max="21" width="6.63"/>
    <col customWidth="1" min="22" max="22" width="7.5"/>
    <col customWidth="1" min="23" max="23" width="5.13"/>
    <col customWidth="1" min="24" max="24" width="7.63"/>
    <col customWidth="1" min="25" max="25" width="6.63"/>
    <col customWidth="1" min="26" max="26" width="7.5"/>
    <col customWidth="1" min="27" max="27" width="5.13"/>
    <col customWidth="1" min="28" max="28" width="7.63"/>
    <col customWidth="1" min="29" max="29" width="6.63"/>
    <col customWidth="1" min="30" max="30" width="7.5"/>
    <col customWidth="1" min="31" max="31" width="5.13"/>
    <col customWidth="1" min="32" max="32" width="7.63"/>
    <col customWidth="1" min="33" max="33" width="6.0"/>
    <col customWidth="1" min="34" max="34" width="7.5"/>
    <col customWidth="1" min="35" max="35" width="5.13"/>
    <col customWidth="1" min="36" max="36" width="7.63"/>
    <col customWidth="1" min="37" max="37" width="6.0"/>
    <col customWidth="1" min="38" max="38" width="7.5"/>
    <col customWidth="1" min="39" max="39" width="5.13"/>
    <col customWidth="1" min="40" max="40" width="7.63"/>
    <col customWidth="1" min="41" max="41" width="6.0"/>
    <col customWidth="1" min="42" max="42" width="7.5"/>
    <col customWidth="1" min="43" max="43" width="5.13"/>
    <col customWidth="1" min="44" max="44" width="7.63"/>
    <col customWidth="1" min="45" max="45" width="6.0"/>
    <col customWidth="1" min="46" max="46" width="7.5"/>
    <col customWidth="1" min="47" max="47" width="5.13"/>
    <col customWidth="1" min="48" max="48" width="7.63"/>
    <col customWidth="1" min="49" max="49" width="6.0"/>
    <col customWidth="1" min="50" max="50" width="7.5"/>
    <col customWidth="1" min="51" max="51" width="5.13"/>
    <col customWidth="1" min="52" max="52" width="7.63"/>
    <col customWidth="1" min="53" max="53" width="6.0"/>
    <col customWidth="1" min="54" max="54" width="7.5"/>
    <col customWidth="1" min="55" max="55" width="5.13"/>
    <col customWidth="1" min="56" max="56" width="7.63"/>
    <col customWidth="1" min="57" max="57" width="6.0"/>
    <col customWidth="1" min="58" max="58" width="7.5"/>
    <col customWidth="1" min="59" max="59" width="6.0"/>
  </cols>
  <sheetData>
    <row r="1">
      <c r="A1" s="300" t="s">
        <v>4544</v>
      </c>
      <c r="B1" s="140"/>
      <c r="C1" s="301">
        <f>NOW()</f>
        <v>46134.61698</v>
      </c>
      <c r="D1" s="100" t="s">
        <v>4801</v>
      </c>
      <c r="E1" s="131">
        <v>46121.0</v>
      </c>
      <c r="F1" s="100" t="s">
        <v>4802</v>
      </c>
      <c r="G1" s="129"/>
      <c r="H1" s="99"/>
      <c r="I1" s="44"/>
      <c r="J1" s="99"/>
      <c r="K1" s="44"/>
      <c r="L1" s="100" t="s">
        <v>4803</v>
      </c>
      <c r="M1" s="100"/>
      <c r="N1" s="99"/>
      <c r="O1" s="99"/>
      <c r="P1" s="99"/>
      <c r="Q1" s="99"/>
      <c r="R1" s="44"/>
      <c r="S1" s="44"/>
      <c r="T1" s="99"/>
      <c r="U1" s="99"/>
      <c r="V1" s="99"/>
      <c r="W1" s="99"/>
      <c r="X1" s="99"/>
      <c r="Y1" s="99"/>
      <c r="Z1" s="44"/>
      <c r="AA1" s="44"/>
      <c r="AB1" s="99"/>
      <c r="AC1" s="99"/>
      <c r="AD1" s="44"/>
      <c r="AE1" s="44"/>
      <c r="AF1" s="99"/>
      <c r="AG1" s="99"/>
      <c r="AH1" s="44"/>
      <c r="AI1" s="44"/>
      <c r="AJ1" s="99"/>
      <c r="AK1" s="99"/>
      <c r="AL1" s="44"/>
      <c r="AM1" s="44"/>
      <c r="AN1" s="99"/>
      <c r="AO1" s="44"/>
      <c r="AP1" s="44"/>
      <c r="AQ1" s="44"/>
      <c r="AR1" s="99"/>
      <c r="AS1" s="44"/>
      <c r="AT1" s="44"/>
      <c r="AU1" s="44"/>
      <c r="AV1" s="99"/>
      <c r="AW1" s="44"/>
      <c r="AX1" s="44"/>
      <c r="AY1" s="44"/>
      <c r="AZ1" s="99"/>
      <c r="BA1" s="44"/>
      <c r="BB1" s="44"/>
      <c r="BC1" s="44"/>
      <c r="BD1" s="99"/>
      <c r="BE1" s="44"/>
      <c r="BF1" s="143"/>
      <c r="BG1" s="143"/>
    </row>
    <row r="2">
      <c r="A2" s="44"/>
      <c r="B2" s="105" t="s">
        <v>4804</v>
      </c>
      <c r="C2" s="44"/>
      <c r="D2" s="44"/>
      <c r="E2" s="134"/>
      <c r="F2" s="105" t="s">
        <v>4805</v>
      </c>
      <c r="G2" s="106"/>
      <c r="H2" s="134"/>
      <c r="I2" s="302"/>
      <c r="J2" s="134"/>
      <c r="K2" s="302"/>
      <c r="L2" s="100" t="s">
        <v>4806</v>
      </c>
      <c r="M2" s="44"/>
      <c r="N2" s="100"/>
      <c r="O2" s="44"/>
      <c r="P2" s="99"/>
      <c r="Q2" s="99"/>
      <c r="R2" s="99"/>
      <c r="S2" s="99"/>
      <c r="T2" s="99"/>
      <c r="U2" s="99"/>
      <c r="V2" s="99"/>
      <c r="W2" s="99"/>
      <c r="X2" s="99"/>
      <c r="Y2" s="99"/>
      <c r="Z2" s="44"/>
      <c r="AA2" s="44"/>
      <c r="AB2" s="99"/>
      <c r="AC2" s="99"/>
      <c r="AD2" s="44"/>
      <c r="AE2" s="44"/>
      <c r="AF2" s="99"/>
      <c r="AG2" s="99"/>
      <c r="AH2" s="44"/>
      <c r="AI2" s="44"/>
      <c r="AJ2" s="99"/>
      <c r="AK2" s="99"/>
      <c r="AL2" s="44"/>
      <c r="AM2" s="44"/>
      <c r="AN2" s="99"/>
      <c r="AO2" s="44"/>
      <c r="AP2" s="44"/>
      <c r="AQ2" s="44"/>
      <c r="AR2" s="99"/>
      <c r="AS2" s="44"/>
      <c r="AT2" s="44"/>
      <c r="AU2" s="44"/>
      <c r="AV2" s="99"/>
      <c r="AW2" s="44"/>
      <c r="AX2" s="44"/>
      <c r="AY2" s="44"/>
      <c r="AZ2" s="99"/>
      <c r="BA2" s="44"/>
      <c r="BB2" s="44"/>
      <c r="BC2" s="44"/>
      <c r="BD2" s="99"/>
      <c r="BE2" s="44"/>
      <c r="BF2" s="143"/>
      <c r="BG2" s="143"/>
    </row>
    <row r="3">
      <c r="A3" s="100"/>
      <c r="B3" s="105" t="s">
        <v>4807</v>
      </c>
      <c r="C3" s="44"/>
      <c r="D3" s="44"/>
      <c r="E3" s="99"/>
      <c r="F3" s="44"/>
      <c r="G3" s="129"/>
      <c r="H3" s="99"/>
      <c r="I3" s="54"/>
      <c r="J3" s="99"/>
      <c r="K3" s="54"/>
      <c r="L3" s="44"/>
      <c r="M3" s="44"/>
      <c r="N3" s="44"/>
      <c r="O3" s="44"/>
      <c r="P3" s="99"/>
      <c r="Q3" s="99"/>
      <c r="R3" s="99"/>
      <c r="S3" s="99"/>
      <c r="T3" s="99"/>
      <c r="U3" s="99"/>
      <c r="V3" s="99"/>
      <c r="W3" s="99"/>
      <c r="X3" s="99"/>
      <c r="Y3" s="99"/>
      <c r="Z3" s="44"/>
      <c r="AA3" s="44"/>
      <c r="AB3" s="99"/>
      <c r="AC3" s="99"/>
      <c r="AD3" s="44"/>
      <c r="AE3" s="44"/>
      <c r="AF3" s="99"/>
      <c r="AG3" s="99"/>
      <c r="AH3" s="44"/>
      <c r="AI3" s="44"/>
      <c r="AJ3" s="99"/>
      <c r="AK3" s="99"/>
      <c r="AL3" s="44"/>
      <c r="AM3" s="44"/>
      <c r="AN3" s="99"/>
      <c r="AO3" s="44"/>
      <c r="AP3" s="44"/>
      <c r="AQ3" s="44"/>
      <c r="AR3" s="99"/>
      <c r="AS3" s="44"/>
      <c r="AT3" s="44"/>
      <c r="AU3" s="44"/>
      <c r="AV3" s="99"/>
      <c r="AW3" s="44"/>
      <c r="AX3" s="44"/>
      <c r="AY3" s="44"/>
      <c r="AZ3" s="99"/>
      <c r="BA3" s="44"/>
      <c r="BB3" s="44"/>
      <c r="BC3" s="44"/>
      <c r="BD3" s="99"/>
      <c r="BE3" s="44"/>
      <c r="BF3" s="143"/>
      <c r="BG3" s="143"/>
    </row>
    <row r="4">
      <c r="A4" s="303" t="s">
        <v>4729</v>
      </c>
      <c r="B4" s="304" t="s">
        <v>4808</v>
      </c>
      <c r="C4" s="305" t="str">
        <f>IF(ISBLANK(B4), "", IFERROR(VLOOKUP(B4, STOCKS!A:W, 4, FALSE), ""))</f>
        <v/>
      </c>
      <c r="D4" s="305"/>
      <c r="E4" s="306"/>
      <c r="F4" s="307"/>
      <c r="G4" s="308" t="s">
        <v>4809</v>
      </c>
      <c r="H4" s="309"/>
      <c r="I4" s="310"/>
      <c r="J4" s="309"/>
      <c r="K4" s="310"/>
      <c r="L4" s="310"/>
      <c r="M4" s="305"/>
      <c r="N4" s="310" t="s">
        <v>4810</v>
      </c>
      <c r="O4" s="305"/>
      <c r="P4" s="306"/>
      <c r="Q4" s="306"/>
      <c r="R4" s="306"/>
      <c r="S4" s="306"/>
      <c r="T4" s="306"/>
      <c r="U4" s="306"/>
      <c r="V4" s="306"/>
      <c r="W4" s="306"/>
      <c r="X4" s="306"/>
      <c r="Y4" s="306"/>
      <c r="Z4" s="305"/>
      <c r="AA4" s="305"/>
      <c r="AB4" s="306"/>
      <c r="AC4" s="306"/>
      <c r="AD4" s="305"/>
      <c r="AE4" s="305"/>
      <c r="AF4" s="306"/>
      <c r="AG4" s="306"/>
      <c r="AH4" s="305"/>
      <c r="AI4" s="305"/>
      <c r="AJ4" s="306"/>
      <c r="AK4" s="306"/>
      <c r="AL4" s="305"/>
      <c r="AM4" s="305"/>
      <c r="AN4" s="306"/>
      <c r="AO4" s="305"/>
      <c r="AP4" s="305"/>
      <c r="AQ4" s="305"/>
      <c r="AR4" s="306"/>
      <c r="AS4" s="305"/>
      <c r="AT4" s="305"/>
      <c r="AU4" s="305"/>
      <c r="AV4" s="306"/>
      <c r="AW4" s="305"/>
      <c r="AX4" s="305"/>
      <c r="AY4" s="305"/>
      <c r="AZ4" s="306"/>
      <c r="BA4" s="305"/>
      <c r="BB4" s="305"/>
      <c r="BC4" s="305"/>
      <c r="BD4" s="306"/>
      <c r="BE4" s="305"/>
      <c r="BF4" s="311"/>
      <c r="BG4" s="311"/>
    </row>
    <row r="5">
      <c r="A5" s="126" t="s">
        <v>4562</v>
      </c>
      <c r="B5" s="190" t="s">
        <v>4664</v>
      </c>
      <c r="C5" s="126" t="s">
        <v>4665</v>
      </c>
      <c r="D5" s="126" t="s">
        <v>4811</v>
      </c>
      <c r="E5" s="125" t="s">
        <v>4732</v>
      </c>
      <c r="F5" s="126" t="s">
        <v>4812</v>
      </c>
      <c r="G5" s="289" t="s">
        <v>4813</v>
      </c>
      <c r="H5" s="214" t="s">
        <v>4575</v>
      </c>
      <c r="I5" s="125" t="s">
        <v>4814</v>
      </c>
      <c r="J5" s="214" t="s">
        <v>4815</v>
      </c>
      <c r="K5" s="126" t="s">
        <v>4816</v>
      </c>
      <c r="L5" s="126" t="s">
        <v>4817</v>
      </c>
      <c r="M5" s="126" t="s">
        <v>4761</v>
      </c>
      <c r="N5" s="126" t="s">
        <v>4818</v>
      </c>
      <c r="O5" s="126" t="s">
        <v>4763</v>
      </c>
      <c r="P5" s="125" t="s">
        <v>4764</v>
      </c>
      <c r="Q5" s="125" t="s">
        <v>4765</v>
      </c>
      <c r="R5" s="126" t="s">
        <v>4818</v>
      </c>
      <c r="S5" s="126" t="s">
        <v>4673</v>
      </c>
      <c r="T5" s="125" t="s">
        <v>4764</v>
      </c>
      <c r="U5" s="125" t="s">
        <v>4765</v>
      </c>
      <c r="V5" s="126" t="s">
        <v>4818</v>
      </c>
      <c r="W5" s="126" t="s">
        <v>4675</v>
      </c>
      <c r="X5" s="125" t="s">
        <v>4764</v>
      </c>
      <c r="Y5" s="125" t="s">
        <v>4765</v>
      </c>
      <c r="Z5" s="126" t="s">
        <v>4818</v>
      </c>
      <c r="AA5" s="126" t="s">
        <v>4676</v>
      </c>
      <c r="AB5" s="125" t="s">
        <v>4764</v>
      </c>
      <c r="AC5" s="125" t="s">
        <v>4765</v>
      </c>
      <c r="AD5" s="126" t="s">
        <v>4818</v>
      </c>
      <c r="AE5" s="126" t="s">
        <v>4677</v>
      </c>
      <c r="AF5" s="125" t="s">
        <v>4764</v>
      </c>
      <c r="AG5" s="125" t="s">
        <v>4765</v>
      </c>
      <c r="AH5" s="126" t="s">
        <v>4818</v>
      </c>
      <c r="AI5" s="126" t="s">
        <v>4767</v>
      </c>
      <c r="AJ5" s="125" t="s">
        <v>4764</v>
      </c>
      <c r="AK5" s="125" t="s">
        <v>4765</v>
      </c>
      <c r="AL5" s="126" t="s">
        <v>4818</v>
      </c>
      <c r="AM5" s="126" t="s">
        <v>4768</v>
      </c>
      <c r="AN5" s="125" t="s">
        <v>4764</v>
      </c>
      <c r="AO5" s="125" t="s">
        <v>4765</v>
      </c>
      <c r="AP5" s="126" t="s">
        <v>4818</v>
      </c>
      <c r="AQ5" s="126" t="s">
        <v>4819</v>
      </c>
      <c r="AR5" s="125" t="s">
        <v>4764</v>
      </c>
      <c r="AS5" s="125" t="s">
        <v>4765</v>
      </c>
      <c r="AT5" s="126" t="s">
        <v>4818</v>
      </c>
      <c r="AU5" s="126" t="s">
        <v>4820</v>
      </c>
      <c r="AV5" s="125" t="s">
        <v>4764</v>
      </c>
      <c r="AW5" s="125" t="s">
        <v>4765</v>
      </c>
      <c r="AX5" s="126" t="s">
        <v>4818</v>
      </c>
      <c r="AY5" s="126" t="s">
        <v>4821</v>
      </c>
      <c r="AZ5" s="125" t="s">
        <v>4764</v>
      </c>
      <c r="BA5" s="125" t="s">
        <v>4765</v>
      </c>
      <c r="BB5" s="126" t="s">
        <v>4818</v>
      </c>
      <c r="BC5" s="126" t="s">
        <v>4822</v>
      </c>
      <c r="BD5" s="125" t="s">
        <v>4764</v>
      </c>
      <c r="BE5" s="125" t="s">
        <v>4765</v>
      </c>
      <c r="BF5" s="127" t="s">
        <v>4818</v>
      </c>
      <c r="BG5" s="312"/>
    </row>
    <row r="6">
      <c r="A6" s="49" t="str">
        <f>IF(ISBLANK(B6), "", VLOOKUP(B6, Database!A:E, 2, FALSE))</f>
        <v>#N/A</v>
      </c>
      <c r="B6" s="313" t="s">
        <v>4769</v>
      </c>
      <c r="C6" s="49" t="str">
        <f>IFERROR(__xludf.DUMMYFUNCTION("IF(ISBLANK(B6), """", IF(ISBLANK($B$1), """", IMPORTXML('公式表'!$A$2&amp;B6&amp;'公式表'!$A$3, '公式表'!$A$13)))"),"")</f>
        <v/>
      </c>
      <c r="D6" s="314"/>
      <c r="E6" s="315" t="str">
        <f t="shared" ref="E6:E18" si="1">IF(ISBLANK(B6), "", IFERROR((C6/D6)-1, ""))</f>
        <v/>
      </c>
      <c r="F6" s="316"/>
      <c r="G6" s="317"/>
      <c r="H6" s="318" t="str">
        <f t="shared" ref="H6:H41" si="2">IF(ISBLANK(B6), "", IFERROR((G6/D6)-1, ""))</f>
        <v/>
      </c>
      <c r="I6" s="319"/>
      <c r="J6" s="318"/>
      <c r="K6" s="319">
        <v>46121.0</v>
      </c>
      <c r="L6" s="314"/>
      <c r="M6" s="49"/>
      <c r="N6" s="314"/>
      <c r="O6" s="314"/>
      <c r="P6" s="318" t="str">
        <f t="shared" ref="P6:P18" si="3">IF(ISBLANK(O6), "", IFERROR((O6/$M6)-1, ""))</f>
        <v/>
      </c>
      <c r="Q6" s="315" t="str">
        <f t="shared" ref="Q6:Q18" si="4">IF(ISBLANK(O6), "", IFERROR((O6/$D6)-1, ""))</f>
        <v/>
      </c>
      <c r="R6" s="314"/>
      <c r="S6" s="49"/>
      <c r="T6" s="318" t="str">
        <f t="shared" ref="T6:T18" si="5">IF(ISBLANK(S6), "", IFERROR((S6/$O6)-1, ""))</f>
        <v/>
      </c>
      <c r="U6" s="315" t="str">
        <f t="shared" ref="U6:U18" si="6">IF(ISBLANK(S6), "", IFERROR((S6/$D6)-1, ""))</f>
        <v/>
      </c>
      <c r="V6" s="314"/>
      <c r="W6" s="49"/>
      <c r="X6" s="318" t="str">
        <f t="shared" ref="X6:X18" si="7">IF(ISBLANK(W6), "", IFERROR((W6/$S6)-1, ""))</f>
        <v/>
      </c>
      <c r="Y6" s="315" t="str">
        <f t="shared" ref="Y6:Y18" si="8">IF(ISBLANK(W6), "", IFERROR((W6/$D6)-1, ""))</f>
        <v/>
      </c>
      <c r="Z6" s="314"/>
      <c r="AA6" s="49"/>
      <c r="AB6" s="318" t="str">
        <f t="shared" ref="AB6:AB18" si="9">IF(ISBLANK(AA6), "", IFERROR((AA6/$W6)-1, ""))</f>
        <v/>
      </c>
      <c r="AC6" s="315" t="str">
        <f t="shared" ref="AC6:AC18" si="10">IF(ISBLANK(AA6), "", IFERROR((AA6/$D6)-1, ""))</f>
        <v/>
      </c>
      <c r="AD6" s="314"/>
      <c r="AE6" s="49"/>
      <c r="AF6" s="318" t="str">
        <f t="shared" ref="AF6:AF18" si="11">IF(ISBLANK(AE6), "", IFERROR((AE6/$AA6)-1, ""))</f>
        <v/>
      </c>
      <c r="AG6" s="315" t="str">
        <f t="shared" ref="AG6:AG18" si="12">IF(ISBLANK(AE6), "", IFERROR((AE6/$D6)-1, ""))</f>
        <v/>
      </c>
      <c r="AH6" s="314"/>
      <c r="AI6" s="49"/>
      <c r="AJ6" s="318" t="str">
        <f t="shared" ref="AJ6:AJ18" si="13">IF(ISBLANK(AI6), "", IFERROR((AI6/$AE6)-1, ""))</f>
        <v/>
      </c>
      <c r="AK6" s="315" t="str">
        <f t="shared" ref="AK6:AK18" si="14">IF(ISBLANK(AI6), "", IFERROR((AI6/$D6)-1, ""))</f>
        <v/>
      </c>
      <c r="AL6" s="314"/>
      <c r="AM6" s="49"/>
      <c r="AN6" s="318" t="str">
        <f t="shared" ref="AN6:AN18" si="15">IF(ISBLANK(AM6), "", IFERROR((AM6/$AI6)-1, ""))</f>
        <v/>
      </c>
      <c r="AO6" s="315" t="str">
        <f t="shared" ref="AO6:AO18" si="16">IF(ISBLANK(AM6), "", IFERROR((AM6/$D6)-1, ""))</f>
        <v/>
      </c>
      <c r="AP6" s="314"/>
      <c r="AQ6" s="49"/>
      <c r="AR6" s="318" t="str">
        <f>IF(ISBLANK(AQ6), "", IFERROR((AQ6/$AI6)-1, ""))</f>
        <v/>
      </c>
      <c r="AS6" s="315" t="str">
        <f t="shared" ref="AS6:AS18" si="17">IF(ISBLANK(AQ6), "", IFERROR((AQ6/$D6)-1, ""))</f>
        <v/>
      </c>
      <c r="AT6" s="314"/>
      <c r="AU6" s="49"/>
      <c r="AV6" s="318" t="str">
        <f>IF(ISBLANK(AU6), "", IFERROR((AU6/$AI6)-1, ""))</f>
        <v/>
      </c>
      <c r="AW6" s="315" t="str">
        <f t="shared" ref="AW6:AW18" si="18">IF(ISBLANK(AU6), "", IFERROR((AU6/$D6)-1, ""))</f>
        <v/>
      </c>
      <c r="AX6" s="314"/>
      <c r="AY6" s="49"/>
      <c r="AZ6" s="318" t="str">
        <f>IF(ISBLANK(AY6), "", IFERROR((AY6/$AI6)-1, ""))</f>
        <v/>
      </c>
      <c r="BA6" s="315" t="str">
        <f t="shared" ref="BA6:BA18" si="19">IF(ISBLANK(AY6), "", IFERROR((AY6/$D6)-1, ""))</f>
        <v/>
      </c>
      <c r="BB6" s="314"/>
      <c r="BC6" s="49"/>
      <c r="BD6" s="318" t="str">
        <f>IF(ISBLANK(BC6), "", IFERROR((BC6/$AI6)-1, ""))</f>
        <v/>
      </c>
      <c r="BE6" s="315" t="str">
        <f t="shared" ref="BE6:BE18" si="20">IF(ISBLANK(BC6), "", IFERROR((BC6/$D6)-1, ""))</f>
        <v/>
      </c>
      <c r="BF6" s="320"/>
      <c r="BG6" s="320"/>
    </row>
    <row r="7">
      <c r="A7" s="49" t="str">
        <f>IF(ISBLANK(B7), "", VLOOKUP(B7, Database!A:E, 2, FALSE))</f>
        <v>凱崴</v>
      </c>
      <c r="B7" s="313" t="s">
        <v>2056</v>
      </c>
      <c r="C7" s="49" t="str">
        <f>IFERROR(__xludf.DUMMYFUNCTION("IF(ISBLANK(B7), """", IF(ISBLANK($B$1), """", IMPORTXML('公式表'!$A$2&amp;B7&amp;'公式表'!$A$3, '公式表'!$A$13)))"),"")</f>
        <v/>
      </c>
      <c r="D7" s="314">
        <v>62.9</v>
      </c>
      <c r="E7" s="315">
        <f t="shared" si="1"/>
        <v>-1</v>
      </c>
      <c r="F7" s="313" t="s">
        <v>4823</v>
      </c>
      <c r="G7" s="49">
        <v>68.8</v>
      </c>
      <c r="H7" s="318">
        <f t="shared" si="2"/>
        <v>0.09379968203</v>
      </c>
      <c r="I7" s="319"/>
      <c r="J7" s="318">
        <f t="shared" ref="J7:J18" si="21">IF(ISBLANK(B7), "", IFERROR((I7/G7)-1, ""))</f>
        <v>-1</v>
      </c>
      <c r="K7" s="319">
        <v>46121.0</v>
      </c>
      <c r="L7" s="314"/>
      <c r="M7" s="314">
        <v>62.9</v>
      </c>
      <c r="N7" s="314" t="s">
        <v>4791</v>
      </c>
      <c r="O7" s="49">
        <v>65.6</v>
      </c>
      <c r="P7" s="318">
        <f t="shared" si="3"/>
        <v>0.04292527822</v>
      </c>
      <c r="Q7" s="315">
        <f t="shared" si="4"/>
        <v>0.04292527822</v>
      </c>
      <c r="R7" s="314" t="s">
        <v>4791</v>
      </c>
      <c r="S7" s="49">
        <v>65.9</v>
      </c>
      <c r="T7" s="318">
        <f t="shared" si="5"/>
        <v>0.004573170732</v>
      </c>
      <c r="U7" s="315">
        <f t="shared" si="6"/>
        <v>0.04769475358</v>
      </c>
      <c r="V7" s="314" t="s">
        <v>4791</v>
      </c>
      <c r="W7" s="49">
        <v>63.7</v>
      </c>
      <c r="X7" s="318">
        <f t="shared" si="7"/>
        <v>-0.03338391502</v>
      </c>
      <c r="Y7" s="315">
        <f t="shared" si="8"/>
        <v>0.01271860095</v>
      </c>
      <c r="Z7" s="314" t="s">
        <v>4791</v>
      </c>
      <c r="AA7" s="49">
        <v>63.0</v>
      </c>
      <c r="AB7" s="318">
        <f t="shared" si="9"/>
        <v>-0.01098901099</v>
      </c>
      <c r="AC7" s="315">
        <f t="shared" si="10"/>
        <v>0.001589825119</v>
      </c>
      <c r="AD7" s="314" t="s">
        <v>4791</v>
      </c>
      <c r="AE7" s="49">
        <v>69.3</v>
      </c>
      <c r="AF7" s="318">
        <f t="shared" si="11"/>
        <v>0.1</v>
      </c>
      <c r="AG7" s="315">
        <f t="shared" si="12"/>
        <v>0.1017488076</v>
      </c>
      <c r="AH7" s="314" t="s">
        <v>4791</v>
      </c>
      <c r="AI7" s="49">
        <v>68.8</v>
      </c>
      <c r="AJ7" s="318">
        <f t="shared" si="13"/>
        <v>-0.007215007215</v>
      </c>
      <c r="AK7" s="315">
        <f t="shared" si="14"/>
        <v>0.09379968203</v>
      </c>
      <c r="AL7" s="321" t="s">
        <v>4799</v>
      </c>
      <c r="AM7" s="49">
        <v>75.6</v>
      </c>
      <c r="AN7" s="318">
        <f t="shared" si="15"/>
        <v>0.0988372093</v>
      </c>
      <c r="AO7" s="315">
        <f t="shared" si="16"/>
        <v>0.2019077901</v>
      </c>
      <c r="AP7" s="314" t="s">
        <v>4799</v>
      </c>
      <c r="AQ7" s="49">
        <v>83.1</v>
      </c>
      <c r="AR7" s="318">
        <f t="shared" ref="AR7:AR18" si="22">IF(ISBLANK(AQ7), "", IFERROR((AQ7/$AM7)-1, ""))</f>
        <v>0.09920634921</v>
      </c>
      <c r="AS7" s="315">
        <f t="shared" si="17"/>
        <v>0.3211446741</v>
      </c>
      <c r="AT7" s="314" t="s">
        <v>4799</v>
      </c>
      <c r="AU7" s="49"/>
      <c r="AV7" s="318" t="str">
        <f t="shared" ref="AV7:AV18" si="23">IF(ISBLANK(AU7), "", IFERROR((AU7/AQ7)-1, ""))</f>
        <v/>
      </c>
      <c r="AW7" s="315" t="str">
        <f t="shared" si="18"/>
        <v/>
      </c>
      <c r="AX7" s="322"/>
      <c r="AY7" s="49"/>
      <c r="AZ7" s="318" t="str">
        <f t="shared" ref="AZ7:AZ18" si="24">IF(ISBLANK(AY7), "", IFERROR((AY7/AU7)-1, ""))</f>
        <v/>
      </c>
      <c r="BA7" s="315" t="str">
        <f t="shared" si="19"/>
        <v/>
      </c>
      <c r="BB7" s="322"/>
      <c r="BC7" s="49"/>
      <c r="BD7" s="318" t="str">
        <f t="shared" ref="BD7:BD18" si="25">IF(ISBLANK(BC7), "", IFERROR((BC7/AY7)-1, ""))</f>
        <v/>
      </c>
      <c r="BE7" s="315" t="str">
        <f t="shared" si="20"/>
        <v/>
      </c>
      <c r="BF7" s="323"/>
      <c r="BG7" s="320"/>
    </row>
    <row r="8">
      <c r="A8" s="49" t="str">
        <f>IF(ISBLANK(B8), "", VLOOKUP(B8, Database!A:E, 2, FALSE))</f>
        <v>方土昶</v>
      </c>
      <c r="B8" s="313" t="s">
        <v>985</v>
      </c>
      <c r="C8" s="49" t="str">
        <f>IFERROR(__xludf.DUMMYFUNCTION("IF(ISBLANK(B8), """", IF(ISBLANK($B$1), """", IMPORTXML('公式表'!$A$2&amp;B8&amp;'公式表'!$A$3, '公式表'!$A$13)))"),"")</f>
        <v/>
      </c>
      <c r="D8" s="314">
        <v>36.85</v>
      </c>
      <c r="E8" s="315">
        <f t="shared" si="1"/>
        <v>-1</v>
      </c>
      <c r="F8" s="313" t="s">
        <v>4824</v>
      </c>
      <c r="G8" s="317"/>
      <c r="H8" s="318">
        <f t="shared" si="2"/>
        <v>-1</v>
      </c>
      <c r="I8" s="319"/>
      <c r="J8" s="318" t="str">
        <f t="shared" si="21"/>
        <v/>
      </c>
      <c r="K8" s="319">
        <v>46121.0</v>
      </c>
      <c r="L8" s="314"/>
      <c r="M8" s="314">
        <v>36.85</v>
      </c>
      <c r="N8" s="314" t="s">
        <v>4791</v>
      </c>
      <c r="O8" s="49">
        <v>40.5</v>
      </c>
      <c r="P8" s="318">
        <f t="shared" si="3"/>
        <v>0.09905020353</v>
      </c>
      <c r="Q8" s="315">
        <f t="shared" si="4"/>
        <v>0.09905020353</v>
      </c>
      <c r="R8" s="314" t="s">
        <v>4791</v>
      </c>
      <c r="S8" s="49">
        <v>40.75</v>
      </c>
      <c r="T8" s="318">
        <f t="shared" si="5"/>
        <v>0.006172839506</v>
      </c>
      <c r="U8" s="315">
        <f t="shared" si="6"/>
        <v>0.105834464</v>
      </c>
      <c r="V8" s="314" t="s">
        <v>4791</v>
      </c>
      <c r="W8" s="49">
        <v>40.75</v>
      </c>
      <c r="X8" s="318">
        <f t="shared" si="7"/>
        <v>0</v>
      </c>
      <c r="Y8" s="315">
        <f t="shared" si="8"/>
        <v>0.105834464</v>
      </c>
      <c r="Z8" s="314" t="s">
        <v>4791</v>
      </c>
      <c r="AA8" s="49">
        <v>39.95</v>
      </c>
      <c r="AB8" s="318">
        <f t="shared" si="9"/>
        <v>-0.01963190184</v>
      </c>
      <c r="AC8" s="315">
        <f t="shared" si="10"/>
        <v>0.08412483039</v>
      </c>
      <c r="AD8" s="314" t="s">
        <v>4791</v>
      </c>
      <c r="AE8" s="49">
        <v>38.65</v>
      </c>
      <c r="AF8" s="318">
        <f t="shared" si="11"/>
        <v>-0.03254067584</v>
      </c>
      <c r="AG8" s="315">
        <f t="shared" si="12"/>
        <v>0.04884667571</v>
      </c>
      <c r="AH8" s="314" t="s">
        <v>4791</v>
      </c>
      <c r="AI8" s="49">
        <v>38.9</v>
      </c>
      <c r="AJ8" s="318">
        <f t="shared" si="13"/>
        <v>0.006468305304</v>
      </c>
      <c r="AK8" s="315">
        <f t="shared" si="14"/>
        <v>0.05563093623</v>
      </c>
      <c r="AL8" s="314" t="s">
        <v>4791</v>
      </c>
      <c r="AM8" s="49">
        <v>38.15</v>
      </c>
      <c r="AN8" s="318">
        <f t="shared" si="15"/>
        <v>-0.01928020566</v>
      </c>
      <c r="AO8" s="315">
        <f t="shared" si="16"/>
        <v>0.03527815468</v>
      </c>
      <c r="AP8" s="314" t="s">
        <v>4791</v>
      </c>
      <c r="AQ8" s="49">
        <v>40.15</v>
      </c>
      <c r="AR8" s="318">
        <f t="shared" si="22"/>
        <v>0.05242463958</v>
      </c>
      <c r="AS8" s="315">
        <f t="shared" si="17"/>
        <v>0.08955223881</v>
      </c>
      <c r="AT8" s="314" t="s">
        <v>4791</v>
      </c>
      <c r="AU8" s="49"/>
      <c r="AV8" s="318" t="str">
        <f t="shared" si="23"/>
        <v/>
      </c>
      <c r="AW8" s="315" t="str">
        <f t="shared" si="18"/>
        <v/>
      </c>
      <c r="AX8" s="322"/>
      <c r="AY8" s="49"/>
      <c r="AZ8" s="318" t="str">
        <f t="shared" si="24"/>
        <v/>
      </c>
      <c r="BA8" s="315" t="str">
        <f t="shared" si="19"/>
        <v/>
      </c>
      <c r="BB8" s="322"/>
      <c r="BC8" s="49"/>
      <c r="BD8" s="318" t="str">
        <f t="shared" si="25"/>
        <v/>
      </c>
      <c r="BE8" s="315" t="str">
        <f t="shared" si="20"/>
        <v/>
      </c>
      <c r="BF8" s="323"/>
      <c r="BG8" s="320"/>
    </row>
    <row r="9">
      <c r="A9" s="49" t="str">
        <f>IF(ISBLANK(B9), "", VLOOKUP(B9, Database!A:E, 2, FALSE))</f>
        <v>台灣精銳</v>
      </c>
      <c r="B9" s="313" t="s">
        <v>1597</v>
      </c>
      <c r="C9" s="49" t="str">
        <f>IFERROR(__xludf.DUMMYFUNCTION("IF(ISBLANK(B9), """", IF(ISBLANK($B$1), """", IMPORTXML('公式表'!$A$2&amp;B9&amp;'公式表'!$A$3, '公式表'!$A$13)))"),"")</f>
        <v/>
      </c>
      <c r="D9" s="314">
        <v>664.0</v>
      </c>
      <c r="E9" s="315">
        <f t="shared" si="1"/>
        <v>-1</v>
      </c>
      <c r="F9" s="313" t="s">
        <v>4825</v>
      </c>
      <c r="G9" s="317">
        <v>742.0</v>
      </c>
      <c r="H9" s="318">
        <f t="shared" si="2"/>
        <v>0.1174698795</v>
      </c>
      <c r="I9" s="319"/>
      <c r="J9" s="318">
        <f t="shared" si="21"/>
        <v>-1</v>
      </c>
      <c r="K9" s="319">
        <v>46121.0</v>
      </c>
      <c r="L9" s="314"/>
      <c r="M9" s="314">
        <v>664.0</v>
      </c>
      <c r="N9" s="314" t="s">
        <v>4791</v>
      </c>
      <c r="O9" s="49">
        <v>668.0</v>
      </c>
      <c r="P9" s="318">
        <f t="shared" si="3"/>
        <v>0.006024096386</v>
      </c>
      <c r="Q9" s="315">
        <f t="shared" si="4"/>
        <v>0.006024096386</v>
      </c>
      <c r="R9" s="314" t="s">
        <v>4791</v>
      </c>
      <c r="S9" s="49">
        <v>663.0</v>
      </c>
      <c r="T9" s="318">
        <f t="shared" si="5"/>
        <v>-0.00748502994</v>
      </c>
      <c r="U9" s="315">
        <f t="shared" si="6"/>
        <v>-0.001506024096</v>
      </c>
      <c r="V9" s="314" t="s">
        <v>4791</v>
      </c>
      <c r="W9" s="49">
        <v>683.0</v>
      </c>
      <c r="X9" s="318">
        <f t="shared" si="7"/>
        <v>0.03016591252</v>
      </c>
      <c r="Y9" s="315">
        <f t="shared" si="8"/>
        <v>0.02861445783</v>
      </c>
      <c r="Z9" s="314" t="s">
        <v>4791</v>
      </c>
      <c r="AA9" s="49">
        <v>742.0</v>
      </c>
      <c r="AB9" s="318">
        <f t="shared" si="9"/>
        <v>0.08638360176</v>
      </c>
      <c r="AC9" s="315">
        <f t="shared" si="10"/>
        <v>0.1174698795</v>
      </c>
      <c r="AD9" s="321" t="s">
        <v>4799</v>
      </c>
      <c r="AE9" s="49">
        <v>737.0</v>
      </c>
      <c r="AF9" s="318">
        <f t="shared" si="11"/>
        <v>-0.006738544474</v>
      </c>
      <c r="AG9" s="315">
        <f t="shared" si="12"/>
        <v>0.109939759</v>
      </c>
      <c r="AH9" s="314" t="s">
        <v>4799</v>
      </c>
      <c r="AI9" s="49">
        <v>734.0</v>
      </c>
      <c r="AJ9" s="318">
        <f t="shared" si="13"/>
        <v>-0.004070556309</v>
      </c>
      <c r="AK9" s="315">
        <f t="shared" si="14"/>
        <v>0.1054216867</v>
      </c>
      <c r="AL9" s="314" t="s">
        <v>4799</v>
      </c>
      <c r="AM9" s="49">
        <v>745.0</v>
      </c>
      <c r="AN9" s="318">
        <f t="shared" si="15"/>
        <v>0.01498637602</v>
      </c>
      <c r="AO9" s="315">
        <f t="shared" si="16"/>
        <v>0.1219879518</v>
      </c>
      <c r="AP9" s="314" t="s">
        <v>4799</v>
      </c>
      <c r="AQ9" s="49">
        <v>750.0</v>
      </c>
      <c r="AR9" s="318">
        <f t="shared" si="22"/>
        <v>0.006711409396</v>
      </c>
      <c r="AS9" s="315">
        <f t="shared" si="17"/>
        <v>0.1295180723</v>
      </c>
      <c r="AT9" s="314" t="s">
        <v>4799</v>
      </c>
      <c r="AU9" s="49"/>
      <c r="AV9" s="318" t="str">
        <f t="shared" si="23"/>
        <v/>
      </c>
      <c r="AW9" s="315" t="str">
        <f t="shared" si="18"/>
        <v/>
      </c>
      <c r="AX9" s="322"/>
      <c r="AY9" s="49"/>
      <c r="AZ9" s="318" t="str">
        <f t="shared" si="24"/>
        <v/>
      </c>
      <c r="BA9" s="315" t="str">
        <f t="shared" si="19"/>
        <v/>
      </c>
      <c r="BB9" s="322"/>
      <c r="BC9" s="49"/>
      <c r="BD9" s="318" t="str">
        <f t="shared" si="25"/>
        <v/>
      </c>
      <c r="BE9" s="315" t="str">
        <f t="shared" si="20"/>
        <v/>
      </c>
      <c r="BF9" s="323"/>
      <c r="BG9" s="320"/>
    </row>
    <row r="10">
      <c r="A10" s="49" t="str">
        <f>IF(ISBLANK(B10), "", VLOOKUP(B10, Database!A:E, 2, FALSE))</f>
        <v>錦明</v>
      </c>
      <c r="B10" s="313" t="s">
        <v>2966</v>
      </c>
      <c r="C10" s="49" t="str">
        <f>IFERROR(__xludf.DUMMYFUNCTION("IF(ISBLANK(B10), """", IF(ISBLANK($B$1), """", IMPORTXML('公式表'!$A$2&amp;B10&amp;'公式表'!$A$3, '公式表'!$A$13)))"),"")</f>
        <v/>
      </c>
      <c r="D10" s="314">
        <v>38.1</v>
      </c>
      <c r="E10" s="315">
        <f t="shared" si="1"/>
        <v>-1</v>
      </c>
      <c r="F10" s="313" t="s">
        <v>4826</v>
      </c>
      <c r="G10" s="317">
        <v>38.7</v>
      </c>
      <c r="H10" s="318">
        <f t="shared" si="2"/>
        <v>0.0157480315</v>
      </c>
      <c r="I10" s="49">
        <v>40.65</v>
      </c>
      <c r="J10" s="318">
        <f t="shared" si="21"/>
        <v>0.0503875969</v>
      </c>
      <c r="K10" s="319">
        <v>46121.0</v>
      </c>
      <c r="L10" s="314"/>
      <c r="M10" s="314">
        <v>38.1</v>
      </c>
      <c r="N10" s="314" t="s">
        <v>4791</v>
      </c>
      <c r="O10" s="49">
        <v>38.7</v>
      </c>
      <c r="P10" s="318">
        <f t="shared" si="3"/>
        <v>0.0157480315</v>
      </c>
      <c r="Q10" s="315">
        <f t="shared" si="4"/>
        <v>0.0157480315</v>
      </c>
      <c r="R10" s="321" t="s">
        <v>4799</v>
      </c>
      <c r="S10" s="49">
        <v>39.8</v>
      </c>
      <c r="T10" s="318">
        <f t="shared" si="5"/>
        <v>0.02842377261</v>
      </c>
      <c r="U10" s="315">
        <f t="shared" si="6"/>
        <v>0.04461942257</v>
      </c>
      <c r="V10" s="314" t="s">
        <v>4799</v>
      </c>
      <c r="W10" s="49">
        <v>39.15</v>
      </c>
      <c r="X10" s="318">
        <f t="shared" si="7"/>
        <v>-0.01633165829</v>
      </c>
      <c r="Y10" s="315">
        <f t="shared" si="8"/>
        <v>0.02755905512</v>
      </c>
      <c r="Z10" s="314" t="s">
        <v>4799</v>
      </c>
      <c r="AA10" s="49">
        <v>38.5</v>
      </c>
      <c r="AB10" s="318">
        <f t="shared" si="9"/>
        <v>-0.01660280971</v>
      </c>
      <c r="AC10" s="315">
        <f t="shared" si="10"/>
        <v>0.01049868766</v>
      </c>
      <c r="AD10" s="314" t="s">
        <v>4799</v>
      </c>
      <c r="AE10" s="49">
        <v>39.45</v>
      </c>
      <c r="AF10" s="318">
        <f t="shared" si="11"/>
        <v>0.02467532468</v>
      </c>
      <c r="AG10" s="315">
        <f t="shared" si="12"/>
        <v>0.03543307087</v>
      </c>
      <c r="AH10" s="314" t="s">
        <v>4799</v>
      </c>
      <c r="AI10" s="49">
        <v>43.35</v>
      </c>
      <c r="AJ10" s="318">
        <f t="shared" si="13"/>
        <v>0.09885931559</v>
      </c>
      <c r="AK10" s="315">
        <f t="shared" si="14"/>
        <v>0.1377952756</v>
      </c>
      <c r="AL10" s="314" t="s">
        <v>4799</v>
      </c>
      <c r="AM10" s="49">
        <v>42.8</v>
      </c>
      <c r="AN10" s="318">
        <f t="shared" si="15"/>
        <v>-0.01268742791</v>
      </c>
      <c r="AO10" s="315">
        <f t="shared" si="16"/>
        <v>0.1233595801</v>
      </c>
      <c r="AP10" s="314" t="s">
        <v>4799</v>
      </c>
      <c r="AQ10" s="49">
        <v>40.65</v>
      </c>
      <c r="AR10" s="318">
        <f t="shared" si="22"/>
        <v>-0.05023364486</v>
      </c>
      <c r="AS10" s="315">
        <f t="shared" si="17"/>
        <v>0.06692913386</v>
      </c>
      <c r="AT10" s="324" t="s">
        <v>4791</v>
      </c>
      <c r="AU10" s="49"/>
      <c r="AV10" s="318" t="str">
        <f t="shared" si="23"/>
        <v/>
      </c>
      <c r="AW10" s="315" t="str">
        <f t="shared" si="18"/>
        <v/>
      </c>
      <c r="AX10" s="322"/>
      <c r="AY10" s="49"/>
      <c r="AZ10" s="318" t="str">
        <f t="shared" si="24"/>
        <v/>
      </c>
      <c r="BA10" s="315" t="str">
        <f t="shared" si="19"/>
        <v/>
      </c>
      <c r="BB10" s="322"/>
      <c r="BC10" s="49"/>
      <c r="BD10" s="318" t="str">
        <f t="shared" si="25"/>
        <v/>
      </c>
      <c r="BE10" s="315" t="str">
        <f t="shared" si="20"/>
        <v/>
      </c>
      <c r="BF10" s="323"/>
      <c r="BG10" s="320"/>
    </row>
    <row r="11">
      <c r="A11" s="49" t="str">
        <f>IF(ISBLANK(B11), "", VLOOKUP(B11, Database!A:E, 2, FALSE))</f>
        <v>九豪</v>
      </c>
      <c r="B11" s="313" t="s">
        <v>2550</v>
      </c>
      <c r="C11" s="49" t="str">
        <f>IFERROR(__xludf.DUMMYFUNCTION("IF(ISBLANK(B11), """", IF(ISBLANK($B$1), """", IMPORTXML('公式表'!$A$2&amp;B11&amp;'公式表'!$A$3, '公式表'!$A$13)))"),"")</f>
        <v/>
      </c>
      <c r="D11" s="314">
        <v>38.9</v>
      </c>
      <c r="E11" s="315">
        <f t="shared" si="1"/>
        <v>-1</v>
      </c>
      <c r="F11" s="313" t="s">
        <v>4827</v>
      </c>
      <c r="G11" s="317">
        <v>50.1</v>
      </c>
      <c r="H11" s="318">
        <f t="shared" si="2"/>
        <v>0.2879177378</v>
      </c>
      <c r="I11" s="319"/>
      <c r="J11" s="318">
        <f t="shared" si="21"/>
        <v>-1</v>
      </c>
      <c r="K11" s="319">
        <v>46121.0</v>
      </c>
      <c r="L11" s="314"/>
      <c r="M11" s="314">
        <v>38.9</v>
      </c>
      <c r="N11" s="314" t="s">
        <v>4791</v>
      </c>
      <c r="O11" s="49">
        <v>42.75</v>
      </c>
      <c r="P11" s="318">
        <f t="shared" si="3"/>
        <v>0.09897172237</v>
      </c>
      <c r="Q11" s="315">
        <f t="shared" si="4"/>
        <v>0.09897172237</v>
      </c>
      <c r="R11" s="314" t="s">
        <v>4791</v>
      </c>
      <c r="S11" s="49">
        <v>44.0</v>
      </c>
      <c r="T11" s="318">
        <f t="shared" si="5"/>
        <v>0.02923976608</v>
      </c>
      <c r="U11" s="315">
        <f t="shared" si="6"/>
        <v>0.1311053985</v>
      </c>
      <c r="V11" s="314" t="s">
        <v>4791</v>
      </c>
      <c r="W11" s="49">
        <v>48.15</v>
      </c>
      <c r="X11" s="318">
        <f t="shared" si="7"/>
        <v>0.09431818182</v>
      </c>
      <c r="Y11" s="315">
        <f t="shared" si="8"/>
        <v>0.2377892031</v>
      </c>
      <c r="Z11" s="314" t="s">
        <v>4791</v>
      </c>
      <c r="AA11" s="49">
        <v>47.4</v>
      </c>
      <c r="AB11" s="318">
        <f t="shared" si="9"/>
        <v>-0.01557632399</v>
      </c>
      <c r="AC11" s="315">
        <f t="shared" si="10"/>
        <v>0.2185089974</v>
      </c>
      <c r="AD11" s="314" t="s">
        <v>4791</v>
      </c>
      <c r="AE11" s="49">
        <v>51.3</v>
      </c>
      <c r="AF11" s="318">
        <f t="shared" si="11"/>
        <v>0.08227848101</v>
      </c>
      <c r="AG11" s="315">
        <f t="shared" si="12"/>
        <v>0.3187660668</v>
      </c>
      <c r="AH11" s="314" t="s">
        <v>4791</v>
      </c>
      <c r="AI11" s="49">
        <v>50.3</v>
      </c>
      <c r="AJ11" s="318">
        <f t="shared" si="13"/>
        <v>-0.01949317739</v>
      </c>
      <c r="AK11" s="315">
        <f t="shared" si="14"/>
        <v>0.293059126</v>
      </c>
      <c r="AL11" s="314" t="s">
        <v>4791</v>
      </c>
      <c r="AM11" s="49">
        <v>48.0</v>
      </c>
      <c r="AN11" s="318">
        <f t="shared" si="15"/>
        <v>-0.04572564612</v>
      </c>
      <c r="AO11" s="315">
        <f t="shared" si="16"/>
        <v>0.233933162</v>
      </c>
      <c r="AP11" s="314" t="s">
        <v>4791</v>
      </c>
      <c r="AQ11" s="49">
        <v>50.1</v>
      </c>
      <c r="AR11" s="318">
        <f t="shared" si="22"/>
        <v>0.04375</v>
      </c>
      <c r="AS11" s="315">
        <f t="shared" si="17"/>
        <v>0.2879177378</v>
      </c>
      <c r="AT11" s="321" t="s">
        <v>4799</v>
      </c>
      <c r="AU11" s="49"/>
      <c r="AV11" s="318" t="str">
        <f t="shared" si="23"/>
        <v/>
      </c>
      <c r="AW11" s="315" t="str">
        <f t="shared" si="18"/>
        <v/>
      </c>
      <c r="AX11" s="322"/>
      <c r="AY11" s="49"/>
      <c r="AZ11" s="318" t="str">
        <f t="shared" si="24"/>
        <v/>
      </c>
      <c r="BA11" s="315" t="str">
        <f t="shared" si="19"/>
        <v/>
      </c>
      <c r="BB11" s="322"/>
      <c r="BC11" s="49"/>
      <c r="BD11" s="318" t="str">
        <f t="shared" si="25"/>
        <v/>
      </c>
      <c r="BE11" s="315" t="str">
        <f t="shared" si="20"/>
        <v/>
      </c>
      <c r="BF11" s="323"/>
      <c r="BG11" s="320"/>
    </row>
    <row r="12">
      <c r="A12" s="49" t="str">
        <f>IF(ISBLANK(B12), "", VLOOKUP(B12, Database!A:E, 2, FALSE))</f>
        <v>兆赫</v>
      </c>
      <c r="B12" s="313" t="s">
        <v>2322</v>
      </c>
      <c r="C12" s="49" t="str">
        <f>IFERROR(__xludf.DUMMYFUNCTION("IF(ISBLANK(B12), """", IF(ISBLANK($B$1), """", IMPORTXML('公式表'!$A$2&amp;B12&amp;'公式表'!$A$3, '公式表'!$A$13)))"),"")</f>
        <v/>
      </c>
      <c r="D12" s="314">
        <v>69.9</v>
      </c>
      <c r="E12" s="315">
        <f t="shared" si="1"/>
        <v>-1</v>
      </c>
      <c r="F12" s="313" t="s">
        <v>4828</v>
      </c>
      <c r="G12" s="317">
        <v>79.9</v>
      </c>
      <c r="H12" s="318">
        <f t="shared" si="2"/>
        <v>0.1430615165</v>
      </c>
      <c r="I12" s="319"/>
      <c r="J12" s="318">
        <f t="shared" si="21"/>
        <v>-1</v>
      </c>
      <c r="K12" s="319">
        <v>46121.0</v>
      </c>
      <c r="L12" s="314"/>
      <c r="M12" s="314">
        <v>69.9</v>
      </c>
      <c r="N12" s="314" t="s">
        <v>4791</v>
      </c>
      <c r="O12" s="49">
        <v>73.5</v>
      </c>
      <c r="P12" s="318">
        <f t="shared" si="3"/>
        <v>0.05150214592</v>
      </c>
      <c r="Q12" s="315">
        <f t="shared" si="4"/>
        <v>0.05150214592</v>
      </c>
      <c r="R12" s="314" t="s">
        <v>4791</v>
      </c>
      <c r="S12" s="49">
        <v>80.8</v>
      </c>
      <c r="T12" s="318">
        <f t="shared" si="5"/>
        <v>0.09931972789</v>
      </c>
      <c r="U12" s="315">
        <f t="shared" si="6"/>
        <v>0.1559370529</v>
      </c>
      <c r="V12" s="314" t="s">
        <v>4791</v>
      </c>
      <c r="W12" s="49">
        <v>78.3</v>
      </c>
      <c r="X12" s="318">
        <f t="shared" si="7"/>
        <v>-0.03094059406</v>
      </c>
      <c r="Y12" s="315">
        <f t="shared" si="8"/>
        <v>0.1201716738</v>
      </c>
      <c r="Z12" s="314" t="s">
        <v>4791</v>
      </c>
      <c r="AA12" s="49">
        <v>79.9</v>
      </c>
      <c r="AB12" s="318">
        <f t="shared" si="9"/>
        <v>0.02043422733</v>
      </c>
      <c r="AC12" s="315">
        <f t="shared" si="10"/>
        <v>0.1430615165</v>
      </c>
      <c r="AD12" s="321" t="s">
        <v>4799</v>
      </c>
      <c r="AE12" s="49">
        <v>79.1</v>
      </c>
      <c r="AF12" s="318">
        <f t="shared" si="11"/>
        <v>-0.01001251564</v>
      </c>
      <c r="AG12" s="315">
        <f t="shared" si="12"/>
        <v>0.1316165951</v>
      </c>
      <c r="AH12" s="314" t="s">
        <v>4799</v>
      </c>
      <c r="AI12" s="49">
        <v>77.7</v>
      </c>
      <c r="AJ12" s="318">
        <f t="shared" si="13"/>
        <v>-0.01769911504</v>
      </c>
      <c r="AK12" s="315">
        <f t="shared" si="14"/>
        <v>0.1115879828</v>
      </c>
      <c r="AL12" s="314" t="s">
        <v>4799</v>
      </c>
      <c r="AM12" s="49">
        <v>71.0</v>
      </c>
      <c r="AN12" s="318">
        <f t="shared" si="15"/>
        <v>-0.08622908623</v>
      </c>
      <c r="AO12" s="315">
        <f t="shared" si="16"/>
        <v>0.01573676681</v>
      </c>
      <c r="AP12" s="324" t="s">
        <v>4791</v>
      </c>
      <c r="AQ12" s="49">
        <v>72.3</v>
      </c>
      <c r="AR12" s="318">
        <f t="shared" si="22"/>
        <v>0.01830985915</v>
      </c>
      <c r="AS12" s="315">
        <f t="shared" si="17"/>
        <v>0.03433476395</v>
      </c>
      <c r="AT12" s="321" t="s">
        <v>4799</v>
      </c>
      <c r="AU12" s="49"/>
      <c r="AV12" s="318" t="str">
        <f t="shared" si="23"/>
        <v/>
      </c>
      <c r="AW12" s="315" t="str">
        <f t="shared" si="18"/>
        <v/>
      </c>
      <c r="AX12" s="322"/>
      <c r="AY12" s="49"/>
      <c r="AZ12" s="318" t="str">
        <f t="shared" si="24"/>
        <v/>
      </c>
      <c r="BA12" s="315" t="str">
        <f t="shared" si="19"/>
        <v/>
      </c>
      <c r="BB12" s="322"/>
      <c r="BC12" s="49"/>
      <c r="BD12" s="318" t="str">
        <f t="shared" si="25"/>
        <v/>
      </c>
      <c r="BE12" s="315" t="str">
        <f t="shared" si="20"/>
        <v/>
      </c>
      <c r="BF12" s="323"/>
      <c r="BG12" s="320"/>
    </row>
    <row r="13">
      <c r="A13" s="49" t="str">
        <f>IF(ISBLANK(B13), "", VLOOKUP(B13, Database!A:E, 2, FALSE))</f>
        <v>榮科</v>
      </c>
      <c r="B13" s="313" t="s">
        <v>680</v>
      </c>
      <c r="C13" s="49" t="str">
        <f>IFERROR(__xludf.DUMMYFUNCTION("IF(ISBLANK(B13), """", IF(ISBLANK($B$1), """", IMPORTXML('公式表'!$A$2&amp;B13&amp;'公式表'!$A$3, '公式表'!$A$13)))"),"")</f>
        <v/>
      </c>
      <c r="D13" s="314">
        <v>73.4</v>
      </c>
      <c r="E13" s="315">
        <f t="shared" si="1"/>
        <v>-1</v>
      </c>
      <c r="F13" s="313" t="s">
        <v>4829</v>
      </c>
      <c r="G13" s="49">
        <v>107.0</v>
      </c>
      <c r="H13" s="318">
        <f t="shared" si="2"/>
        <v>0.4577656676</v>
      </c>
      <c r="I13" s="319"/>
      <c r="J13" s="318">
        <f t="shared" si="21"/>
        <v>-1</v>
      </c>
      <c r="K13" s="319">
        <v>46121.0</v>
      </c>
      <c r="L13" s="314"/>
      <c r="M13" s="314">
        <v>73.4</v>
      </c>
      <c r="N13" s="314" t="s">
        <v>4791</v>
      </c>
      <c r="O13" s="49">
        <v>80.7</v>
      </c>
      <c r="P13" s="318">
        <f t="shared" si="3"/>
        <v>0.09945504087</v>
      </c>
      <c r="Q13" s="315">
        <f t="shared" si="4"/>
        <v>0.09945504087</v>
      </c>
      <c r="R13" s="314" t="s">
        <v>4791</v>
      </c>
      <c r="S13" s="49">
        <v>81.3</v>
      </c>
      <c r="T13" s="318">
        <f t="shared" si="5"/>
        <v>0.007434944238</v>
      </c>
      <c r="U13" s="315">
        <f t="shared" si="6"/>
        <v>0.1076294278</v>
      </c>
      <c r="V13" s="314" t="s">
        <v>4791</v>
      </c>
      <c r="W13" s="49">
        <v>89.4</v>
      </c>
      <c r="X13" s="318">
        <f t="shared" si="7"/>
        <v>0.09963099631</v>
      </c>
      <c r="Y13" s="315">
        <f t="shared" si="8"/>
        <v>0.2179836512</v>
      </c>
      <c r="Z13" s="314" t="s">
        <v>4791</v>
      </c>
      <c r="AA13" s="49">
        <v>98.3</v>
      </c>
      <c r="AB13" s="318">
        <f t="shared" si="9"/>
        <v>0.09955257271</v>
      </c>
      <c r="AC13" s="315">
        <f t="shared" si="10"/>
        <v>0.3392370572</v>
      </c>
      <c r="AD13" s="314" t="s">
        <v>4791</v>
      </c>
      <c r="AE13" s="49">
        <v>105.0</v>
      </c>
      <c r="AF13" s="318">
        <f t="shared" si="11"/>
        <v>0.06815869786</v>
      </c>
      <c r="AG13" s="315">
        <f t="shared" si="12"/>
        <v>0.4305177112</v>
      </c>
      <c r="AH13" s="314" t="s">
        <v>4791</v>
      </c>
      <c r="AI13" s="49">
        <v>102.5</v>
      </c>
      <c r="AJ13" s="318">
        <f t="shared" si="13"/>
        <v>-0.02380952381</v>
      </c>
      <c r="AK13" s="315">
        <f t="shared" si="14"/>
        <v>0.3964577657</v>
      </c>
      <c r="AL13" s="314" t="s">
        <v>4791</v>
      </c>
      <c r="AM13" s="49">
        <v>107.0</v>
      </c>
      <c r="AN13" s="318">
        <f t="shared" si="15"/>
        <v>0.04390243902</v>
      </c>
      <c r="AO13" s="315">
        <f t="shared" si="16"/>
        <v>0.4577656676</v>
      </c>
      <c r="AP13" s="321" t="s">
        <v>4799</v>
      </c>
      <c r="AQ13" s="49">
        <v>106.5</v>
      </c>
      <c r="AR13" s="318">
        <f t="shared" si="22"/>
        <v>-0.004672897196</v>
      </c>
      <c r="AS13" s="315">
        <f t="shared" si="17"/>
        <v>0.4509536785</v>
      </c>
      <c r="AT13" s="314" t="s">
        <v>4799</v>
      </c>
      <c r="AU13" s="49"/>
      <c r="AV13" s="318" t="str">
        <f t="shared" si="23"/>
        <v/>
      </c>
      <c r="AW13" s="315" t="str">
        <f t="shared" si="18"/>
        <v/>
      </c>
      <c r="AX13" s="322"/>
      <c r="AY13" s="49"/>
      <c r="AZ13" s="318" t="str">
        <f t="shared" si="24"/>
        <v/>
      </c>
      <c r="BA13" s="315" t="str">
        <f t="shared" si="19"/>
        <v/>
      </c>
      <c r="BB13" s="322"/>
      <c r="BC13" s="49"/>
      <c r="BD13" s="318" t="str">
        <f t="shared" si="25"/>
        <v/>
      </c>
      <c r="BE13" s="315" t="str">
        <f t="shared" si="20"/>
        <v/>
      </c>
      <c r="BF13" s="323"/>
      <c r="BG13" s="320"/>
    </row>
    <row r="14">
      <c r="A14" s="49" t="str">
        <f>IF(ISBLANK(B14), "", VLOOKUP(B14, Database!A:E, 2, FALSE))</f>
        <v>精確</v>
      </c>
      <c r="B14" s="313" t="s">
        <v>710</v>
      </c>
      <c r="C14" s="49" t="str">
        <f>IFERROR(__xludf.DUMMYFUNCTION("IF(ISBLANK(B14), """", IF(ISBLANK($B$1), """", IMPORTXML('公式表'!$A$2&amp;B14&amp;'公式表'!$A$3, '公式表'!$A$13)))"),"")</f>
        <v/>
      </c>
      <c r="D14" s="314">
        <v>67.5</v>
      </c>
      <c r="E14" s="315">
        <f t="shared" si="1"/>
        <v>-1</v>
      </c>
      <c r="F14" s="313" t="s">
        <v>4830</v>
      </c>
      <c r="G14" s="317">
        <v>63.2</v>
      </c>
      <c r="H14" s="318">
        <f t="shared" si="2"/>
        <v>-0.0637037037</v>
      </c>
      <c r="I14" s="49">
        <v>69.4</v>
      </c>
      <c r="J14" s="318">
        <f t="shared" si="21"/>
        <v>0.09810126582</v>
      </c>
      <c r="K14" s="319">
        <v>46121.0</v>
      </c>
      <c r="L14" s="314"/>
      <c r="M14" s="314">
        <v>67.5</v>
      </c>
      <c r="N14" s="314" t="s">
        <v>4791</v>
      </c>
      <c r="O14" s="49">
        <v>63.2</v>
      </c>
      <c r="P14" s="318">
        <f t="shared" si="3"/>
        <v>-0.0637037037</v>
      </c>
      <c r="Q14" s="315">
        <f t="shared" si="4"/>
        <v>-0.0637037037</v>
      </c>
      <c r="R14" s="321" t="s">
        <v>4799</v>
      </c>
      <c r="S14" s="49">
        <v>66.7</v>
      </c>
      <c r="T14" s="318">
        <f t="shared" si="5"/>
        <v>0.05537974684</v>
      </c>
      <c r="U14" s="315">
        <f t="shared" si="6"/>
        <v>-0.01185185185</v>
      </c>
      <c r="V14" s="314" t="s">
        <v>4799</v>
      </c>
      <c r="W14" s="49">
        <v>67.4</v>
      </c>
      <c r="X14" s="318">
        <f t="shared" si="7"/>
        <v>0.01049475262</v>
      </c>
      <c r="Y14" s="315">
        <f t="shared" si="8"/>
        <v>-0.001481481481</v>
      </c>
      <c r="Z14" s="314" t="s">
        <v>4799</v>
      </c>
      <c r="AA14" s="49">
        <v>67.1</v>
      </c>
      <c r="AB14" s="318">
        <f t="shared" si="9"/>
        <v>-0.004451038576</v>
      </c>
      <c r="AC14" s="315">
        <f t="shared" si="10"/>
        <v>-0.005925925926</v>
      </c>
      <c r="AD14" s="314" t="s">
        <v>4799</v>
      </c>
      <c r="AE14" s="49">
        <v>63.0</v>
      </c>
      <c r="AF14" s="318">
        <f t="shared" si="11"/>
        <v>-0.06110283159</v>
      </c>
      <c r="AG14" s="315">
        <f t="shared" si="12"/>
        <v>-0.06666666667</v>
      </c>
      <c r="AH14" s="314" t="s">
        <v>4799</v>
      </c>
      <c r="AI14" s="49">
        <v>64.5</v>
      </c>
      <c r="AJ14" s="318">
        <f t="shared" si="13"/>
        <v>0.02380952381</v>
      </c>
      <c r="AK14" s="315">
        <f t="shared" si="14"/>
        <v>-0.04444444444</v>
      </c>
      <c r="AL14" s="314" t="s">
        <v>4799</v>
      </c>
      <c r="AM14" s="49">
        <v>69.0</v>
      </c>
      <c r="AN14" s="318">
        <f t="shared" si="15"/>
        <v>0.06976744186</v>
      </c>
      <c r="AO14" s="315">
        <f t="shared" si="16"/>
        <v>0.02222222222</v>
      </c>
      <c r="AP14" s="314" t="s">
        <v>4799</v>
      </c>
      <c r="AQ14" s="49">
        <v>69.4</v>
      </c>
      <c r="AR14" s="318">
        <f t="shared" si="22"/>
        <v>0.005797101449</v>
      </c>
      <c r="AS14" s="315">
        <f t="shared" si="17"/>
        <v>0.02814814815</v>
      </c>
      <c r="AT14" s="314" t="s">
        <v>4799</v>
      </c>
      <c r="AU14" s="49"/>
      <c r="AV14" s="318" t="str">
        <f t="shared" si="23"/>
        <v/>
      </c>
      <c r="AW14" s="315" t="str">
        <f t="shared" si="18"/>
        <v/>
      </c>
      <c r="AX14" s="322"/>
      <c r="AY14" s="49"/>
      <c r="AZ14" s="318" t="str">
        <f t="shared" si="24"/>
        <v/>
      </c>
      <c r="BA14" s="315" t="str">
        <f t="shared" si="19"/>
        <v/>
      </c>
      <c r="BB14" s="322"/>
      <c r="BC14" s="49"/>
      <c r="BD14" s="318" t="str">
        <f t="shared" si="25"/>
        <v/>
      </c>
      <c r="BE14" s="315" t="str">
        <f t="shared" si="20"/>
        <v/>
      </c>
      <c r="BF14" s="323"/>
      <c r="BG14" s="320"/>
    </row>
    <row r="15">
      <c r="A15" s="49" t="str">
        <f>IF(ISBLANK(B15), "", VLOOKUP(B15, Database!A:E, 2, FALSE))</f>
        <v>有成精密</v>
      </c>
      <c r="B15" s="313" t="s">
        <v>4189</v>
      </c>
      <c r="C15" s="49" t="str">
        <f>IFERROR(__xludf.DUMMYFUNCTION("IF(ISBLANK(B15), """", IF(ISBLANK($B$1), """", IMPORTXML('公式表'!$A$2&amp;B15&amp;'公式表'!$A$3, '公式表'!$A$13)))"),"")</f>
        <v/>
      </c>
      <c r="D15" s="314">
        <v>77.0</v>
      </c>
      <c r="E15" s="315">
        <f t="shared" si="1"/>
        <v>-1</v>
      </c>
      <c r="F15" s="313" t="s">
        <v>4831</v>
      </c>
      <c r="G15" s="317">
        <v>93.1</v>
      </c>
      <c r="H15" s="318">
        <f t="shared" si="2"/>
        <v>0.2090909091</v>
      </c>
      <c r="I15" s="319"/>
      <c r="J15" s="318">
        <f t="shared" si="21"/>
        <v>-1</v>
      </c>
      <c r="K15" s="319">
        <v>46121.0</v>
      </c>
      <c r="L15" s="314"/>
      <c r="M15" s="314">
        <v>77.0</v>
      </c>
      <c r="N15" s="314" t="s">
        <v>4791</v>
      </c>
      <c r="O15" s="49">
        <v>84.7</v>
      </c>
      <c r="P15" s="318">
        <f t="shared" si="3"/>
        <v>0.1</v>
      </c>
      <c r="Q15" s="315">
        <f t="shared" si="4"/>
        <v>0.1</v>
      </c>
      <c r="R15" s="314" t="s">
        <v>4791</v>
      </c>
      <c r="S15" s="49">
        <v>93.1</v>
      </c>
      <c r="T15" s="318">
        <f t="shared" si="5"/>
        <v>0.09917355372</v>
      </c>
      <c r="U15" s="315">
        <f t="shared" si="6"/>
        <v>0.2090909091</v>
      </c>
      <c r="V15" s="321" t="s">
        <v>4799</v>
      </c>
      <c r="W15" s="49">
        <v>92.3</v>
      </c>
      <c r="X15" s="318">
        <f t="shared" si="7"/>
        <v>-0.008592910849</v>
      </c>
      <c r="Y15" s="315">
        <f t="shared" si="8"/>
        <v>0.1987012987</v>
      </c>
      <c r="Z15" s="314" t="s">
        <v>4799</v>
      </c>
      <c r="AA15" s="49">
        <v>89.0</v>
      </c>
      <c r="AB15" s="318">
        <f t="shared" si="9"/>
        <v>-0.03575297941</v>
      </c>
      <c r="AC15" s="315">
        <f t="shared" si="10"/>
        <v>0.1558441558</v>
      </c>
      <c r="AD15" s="314" t="s">
        <v>4799</v>
      </c>
      <c r="AE15" s="49">
        <v>88.4</v>
      </c>
      <c r="AF15" s="318">
        <f t="shared" si="11"/>
        <v>-0.006741573034</v>
      </c>
      <c r="AG15" s="315">
        <f t="shared" si="12"/>
        <v>0.1480519481</v>
      </c>
      <c r="AH15" s="314" t="s">
        <v>4799</v>
      </c>
      <c r="AI15" s="49">
        <v>90.4</v>
      </c>
      <c r="AJ15" s="318">
        <f t="shared" si="13"/>
        <v>0.02262443439</v>
      </c>
      <c r="AK15" s="315">
        <f t="shared" si="14"/>
        <v>0.174025974</v>
      </c>
      <c r="AL15" s="314" t="s">
        <v>4799</v>
      </c>
      <c r="AM15" s="49">
        <v>89.3</v>
      </c>
      <c r="AN15" s="318">
        <f t="shared" si="15"/>
        <v>-0.01216814159</v>
      </c>
      <c r="AO15" s="315">
        <f t="shared" si="16"/>
        <v>0.1597402597</v>
      </c>
      <c r="AP15" s="314" t="s">
        <v>4799</v>
      </c>
      <c r="AQ15" s="49">
        <v>89.5</v>
      </c>
      <c r="AR15" s="318">
        <f t="shared" si="22"/>
        <v>0.002239641657</v>
      </c>
      <c r="AS15" s="315">
        <f t="shared" si="17"/>
        <v>0.1623376623</v>
      </c>
      <c r="AT15" s="314" t="s">
        <v>4799</v>
      </c>
      <c r="AU15" s="49"/>
      <c r="AV15" s="318" t="str">
        <f t="shared" si="23"/>
        <v/>
      </c>
      <c r="AW15" s="315" t="str">
        <f t="shared" si="18"/>
        <v/>
      </c>
      <c r="AX15" s="322"/>
      <c r="AY15" s="49"/>
      <c r="AZ15" s="318" t="str">
        <f t="shared" si="24"/>
        <v/>
      </c>
      <c r="BA15" s="315" t="str">
        <f t="shared" si="19"/>
        <v/>
      </c>
      <c r="BB15" s="322"/>
      <c r="BC15" s="49"/>
      <c r="BD15" s="318" t="str">
        <f t="shared" si="25"/>
        <v/>
      </c>
      <c r="BE15" s="315" t="str">
        <f t="shared" si="20"/>
        <v/>
      </c>
      <c r="BF15" s="323"/>
      <c r="BG15" s="320"/>
    </row>
    <row r="16">
      <c r="A16" s="49" t="str">
        <f>IF(ISBLANK(B16), "", VLOOKUP(B16, Database!A:E, 2, FALSE))</f>
        <v>鈞興-KY</v>
      </c>
      <c r="B16" s="313" t="s">
        <v>2989</v>
      </c>
      <c r="C16" s="49" t="str">
        <f>IFERROR(__xludf.DUMMYFUNCTION("IF(ISBLANK(B16), """", IF(ISBLANK($B$1), """", IMPORTXML('公式表'!$A$2&amp;B16&amp;'公式表'!$A$3, '公式表'!$A$13)))"),"")</f>
        <v/>
      </c>
      <c r="D16" s="314">
        <v>153.0</v>
      </c>
      <c r="E16" s="315">
        <f t="shared" si="1"/>
        <v>-1</v>
      </c>
      <c r="F16" s="313" t="s">
        <v>4832</v>
      </c>
      <c r="G16" s="317">
        <v>154.0</v>
      </c>
      <c r="H16" s="318">
        <f t="shared" si="2"/>
        <v>0.006535947712</v>
      </c>
      <c r="I16" s="49">
        <v>160.0</v>
      </c>
      <c r="J16" s="318">
        <f t="shared" si="21"/>
        <v>0.03896103896</v>
      </c>
      <c r="K16" s="319">
        <v>46121.0</v>
      </c>
      <c r="L16" s="314"/>
      <c r="M16" s="314">
        <v>153.0</v>
      </c>
      <c r="N16" s="314" t="s">
        <v>4791</v>
      </c>
      <c r="O16" s="49">
        <v>154.0</v>
      </c>
      <c r="P16" s="318">
        <f t="shared" si="3"/>
        <v>0.006535947712</v>
      </c>
      <c r="Q16" s="315">
        <f t="shared" si="4"/>
        <v>0.006535947712</v>
      </c>
      <c r="R16" s="321" t="s">
        <v>4799</v>
      </c>
      <c r="S16" s="49">
        <v>154.0</v>
      </c>
      <c r="T16" s="318">
        <f t="shared" si="5"/>
        <v>0</v>
      </c>
      <c r="U16" s="315">
        <f t="shared" si="6"/>
        <v>0.006535947712</v>
      </c>
      <c r="V16" s="314" t="s">
        <v>4799</v>
      </c>
      <c r="W16" s="49">
        <v>157.5</v>
      </c>
      <c r="X16" s="318">
        <f t="shared" si="7"/>
        <v>0.02272727273</v>
      </c>
      <c r="Y16" s="315">
        <f t="shared" si="8"/>
        <v>0.02941176471</v>
      </c>
      <c r="Z16" s="314" t="s">
        <v>4799</v>
      </c>
      <c r="AA16" s="49">
        <v>160.0</v>
      </c>
      <c r="AB16" s="318">
        <f t="shared" si="9"/>
        <v>0.01587301587</v>
      </c>
      <c r="AC16" s="315">
        <f t="shared" si="10"/>
        <v>0.04575163399</v>
      </c>
      <c r="AD16" s="314" t="s">
        <v>4799</v>
      </c>
      <c r="AE16" s="49">
        <v>159.5</v>
      </c>
      <c r="AF16" s="318">
        <f t="shared" si="11"/>
        <v>-0.003125</v>
      </c>
      <c r="AG16" s="315">
        <f t="shared" si="12"/>
        <v>0.04248366013</v>
      </c>
      <c r="AH16" s="314" t="s">
        <v>4799</v>
      </c>
      <c r="AI16" s="49">
        <v>160.0</v>
      </c>
      <c r="AJ16" s="318">
        <f t="shared" si="13"/>
        <v>0.003134796238</v>
      </c>
      <c r="AK16" s="315">
        <f t="shared" si="14"/>
        <v>0.04575163399</v>
      </c>
      <c r="AL16" s="314" t="s">
        <v>4799</v>
      </c>
      <c r="AM16" s="49">
        <v>160.5</v>
      </c>
      <c r="AN16" s="318">
        <f t="shared" si="15"/>
        <v>0.003125</v>
      </c>
      <c r="AO16" s="315">
        <f t="shared" si="16"/>
        <v>0.04901960784</v>
      </c>
      <c r="AP16" s="314" t="s">
        <v>4799</v>
      </c>
      <c r="AQ16" s="49">
        <v>160.0</v>
      </c>
      <c r="AR16" s="318">
        <f t="shared" si="22"/>
        <v>-0.003115264798</v>
      </c>
      <c r="AS16" s="315">
        <f t="shared" si="17"/>
        <v>0.04575163399</v>
      </c>
      <c r="AT16" s="314" t="s">
        <v>4799</v>
      </c>
      <c r="AU16" s="49"/>
      <c r="AV16" s="318" t="str">
        <f t="shared" si="23"/>
        <v/>
      </c>
      <c r="AW16" s="315" t="str">
        <f t="shared" si="18"/>
        <v/>
      </c>
      <c r="AX16" s="322"/>
      <c r="AY16" s="49"/>
      <c r="AZ16" s="318" t="str">
        <f t="shared" si="24"/>
        <v/>
      </c>
      <c r="BA16" s="315" t="str">
        <f t="shared" si="19"/>
        <v/>
      </c>
      <c r="BB16" s="322"/>
      <c r="BC16" s="49"/>
      <c r="BD16" s="318" t="str">
        <f t="shared" si="25"/>
        <v/>
      </c>
      <c r="BE16" s="315" t="str">
        <f t="shared" si="20"/>
        <v/>
      </c>
      <c r="BF16" s="323"/>
      <c r="BG16" s="320"/>
    </row>
    <row r="17">
      <c r="A17" s="49" t="str">
        <f>IF(ISBLANK(B17), "", VLOOKUP(B17, Database!A:E, 2, FALSE))</f>
        <v>光焱科技</v>
      </c>
      <c r="B17" s="313" t="s">
        <v>1469</v>
      </c>
      <c r="C17" s="49" t="str">
        <f>IFERROR(__xludf.DUMMYFUNCTION("IF(ISBLANK(B17), """", IF(ISBLANK($B$1), """", IMPORTXML('公式表'!$A$2&amp;B17&amp;'公式表'!$A$3, '公式表'!$A$13)))"),"")</f>
        <v/>
      </c>
      <c r="D17" s="314">
        <v>821.0</v>
      </c>
      <c r="E17" s="315">
        <f t="shared" si="1"/>
        <v>-1</v>
      </c>
      <c r="F17" s="313" t="s">
        <v>4832</v>
      </c>
      <c r="G17" s="317">
        <v>857.0</v>
      </c>
      <c r="H17" s="318">
        <f t="shared" si="2"/>
        <v>0.04384896468</v>
      </c>
      <c r="I17" s="49">
        <v>810.0</v>
      </c>
      <c r="J17" s="318">
        <f t="shared" si="21"/>
        <v>-0.05484247375</v>
      </c>
      <c r="K17" s="319">
        <v>46121.0</v>
      </c>
      <c r="L17" s="314"/>
      <c r="M17" s="314">
        <v>821.0</v>
      </c>
      <c r="N17" s="314" t="s">
        <v>4791</v>
      </c>
      <c r="O17" s="49">
        <v>857.0</v>
      </c>
      <c r="P17" s="318">
        <f t="shared" si="3"/>
        <v>0.04384896468</v>
      </c>
      <c r="Q17" s="315">
        <f t="shared" si="4"/>
        <v>0.04384896468</v>
      </c>
      <c r="R17" s="321" t="s">
        <v>4799</v>
      </c>
      <c r="S17" s="49">
        <v>816.0</v>
      </c>
      <c r="T17" s="318">
        <f t="shared" si="5"/>
        <v>-0.04784130688</v>
      </c>
      <c r="U17" s="315">
        <f t="shared" si="6"/>
        <v>-0.006090133983</v>
      </c>
      <c r="V17" s="314" t="s">
        <v>4799</v>
      </c>
      <c r="W17" s="49">
        <v>851.0</v>
      </c>
      <c r="X17" s="318">
        <f t="shared" si="7"/>
        <v>0.04289215686</v>
      </c>
      <c r="Y17" s="315">
        <f t="shared" si="8"/>
        <v>0.0365408039</v>
      </c>
      <c r="Z17" s="314" t="s">
        <v>4799</v>
      </c>
      <c r="AA17" s="49">
        <v>841.0</v>
      </c>
      <c r="AB17" s="318">
        <f t="shared" si="9"/>
        <v>-0.01175088132</v>
      </c>
      <c r="AC17" s="315">
        <f t="shared" si="10"/>
        <v>0.02436053593</v>
      </c>
      <c r="AD17" s="314" t="s">
        <v>4799</v>
      </c>
      <c r="AE17" s="49">
        <v>811.0</v>
      </c>
      <c r="AF17" s="318">
        <f t="shared" si="11"/>
        <v>-0.03567181926</v>
      </c>
      <c r="AG17" s="315">
        <f t="shared" si="12"/>
        <v>-0.01218026797</v>
      </c>
      <c r="AH17" s="314" t="s">
        <v>4799</v>
      </c>
      <c r="AI17" s="49">
        <v>815.0</v>
      </c>
      <c r="AJ17" s="318">
        <f t="shared" si="13"/>
        <v>0.004932182491</v>
      </c>
      <c r="AK17" s="315">
        <f t="shared" si="14"/>
        <v>-0.00730816078</v>
      </c>
      <c r="AL17" s="314" t="s">
        <v>4799</v>
      </c>
      <c r="AM17" s="49">
        <v>800.0</v>
      </c>
      <c r="AN17" s="318">
        <f t="shared" si="15"/>
        <v>-0.01840490798</v>
      </c>
      <c r="AO17" s="315">
        <f t="shared" si="16"/>
        <v>-0.02557856273</v>
      </c>
      <c r="AP17" s="314" t="s">
        <v>4799</v>
      </c>
      <c r="AQ17" s="49">
        <v>810.0</v>
      </c>
      <c r="AR17" s="318">
        <f t="shared" si="22"/>
        <v>0.0125</v>
      </c>
      <c r="AS17" s="315">
        <f t="shared" si="17"/>
        <v>-0.01339829476</v>
      </c>
      <c r="AT17" s="314" t="s">
        <v>4799</v>
      </c>
      <c r="AU17" s="49"/>
      <c r="AV17" s="318" t="str">
        <f t="shared" si="23"/>
        <v/>
      </c>
      <c r="AW17" s="315" t="str">
        <f t="shared" si="18"/>
        <v/>
      </c>
      <c r="AX17" s="322"/>
      <c r="AY17" s="49"/>
      <c r="AZ17" s="318" t="str">
        <f t="shared" si="24"/>
        <v/>
      </c>
      <c r="BA17" s="315" t="str">
        <f t="shared" si="19"/>
        <v/>
      </c>
      <c r="BB17" s="322"/>
      <c r="BC17" s="49"/>
      <c r="BD17" s="318" t="str">
        <f t="shared" si="25"/>
        <v/>
      </c>
      <c r="BE17" s="315" t="str">
        <f t="shared" si="20"/>
        <v/>
      </c>
      <c r="BF17" s="323"/>
      <c r="BG17" s="320"/>
    </row>
    <row r="18">
      <c r="A18" s="49" t="str">
        <f>IF(ISBLANK(B18), "", VLOOKUP(B18, Database!A:E, 2, FALSE))</f>
        <v>睿生光電</v>
      </c>
      <c r="B18" s="313" t="s">
        <v>3955</v>
      </c>
      <c r="C18" s="49" t="str">
        <f>IFERROR(__xludf.DUMMYFUNCTION("IF(ISBLANK(B18), """", IF(ISBLANK($B$1), """", IMPORTXML('公式表'!$A$2&amp;B18&amp;'公式表'!$A$3, '公式表'!$A$13)))"),"")</f>
        <v/>
      </c>
      <c r="D18" s="314">
        <v>135.0</v>
      </c>
      <c r="E18" s="315">
        <f t="shared" si="1"/>
        <v>-1</v>
      </c>
      <c r="F18" s="313" t="s">
        <v>4832</v>
      </c>
      <c r="G18" s="317">
        <v>136.0</v>
      </c>
      <c r="H18" s="318">
        <f t="shared" si="2"/>
        <v>0.007407407407</v>
      </c>
      <c r="I18" s="49">
        <v>195.0</v>
      </c>
      <c r="J18" s="318">
        <f t="shared" si="21"/>
        <v>0.4338235294</v>
      </c>
      <c r="K18" s="319">
        <v>46121.0</v>
      </c>
      <c r="L18" s="314"/>
      <c r="M18" s="314">
        <v>135.0</v>
      </c>
      <c r="N18" s="314" t="s">
        <v>4791</v>
      </c>
      <c r="O18" s="49">
        <v>136.0</v>
      </c>
      <c r="P18" s="318">
        <f t="shared" si="3"/>
        <v>0.007407407407</v>
      </c>
      <c r="Q18" s="315">
        <f t="shared" si="4"/>
        <v>0.007407407407</v>
      </c>
      <c r="R18" s="321" t="s">
        <v>4799</v>
      </c>
      <c r="S18" s="49">
        <v>132.5</v>
      </c>
      <c r="T18" s="318">
        <f t="shared" si="5"/>
        <v>-0.02573529412</v>
      </c>
      <c r="U18" s="315">
        <f t="shared" si="6"/>
        <v>-0.01851851852</v>
      </c>
      <c r="V18" s="314" t="s">
        <v>4799</v>
      </c>
      <c r="W18" s="49">
        <v>145.5</v>
      </c>
      <c r="X18" s="318">
        <f t="shared" si="7"/>
        <v>0.09811320755</v>
      </c>
      <c r="Y18" s="315">
        <f t="shared" si="8"/>
        <v>0.07777777778</v>
      </c>
      <c r="Z18" s="314" t="s">
        <v>4799</v>
      </c>
      <c r="AA18" s="49">
        <v>151.5</v>
      </c>
      <c r="AB18" s="318">
        <f t="shared" si="9"/>
        <v>0.0412371134</v>
      </c>
      <c r="AC18" s="315">
        <f t="shared" si="10"/>
        <v>0.1222222222</v>
      </c>
      <c r="AD18" s="314" t="s">
        <v>4799</v>
      </c>
      <c r="AE18" s="49">
        <v>148.0</v>
      </c>
      <c r="AF18" s="318">
        <f t="shared" si="11"/>
        <v>-0.02310231023</v>
      </c>
      <c r="AG18" s="315">
        <f t="shared" si="12"/>
        <v>0.0962962963</v>
      </c>
      <c r="AH18" s="314" t="s">
        <v>4799</v>
      </c>
      <c r="AI18" s="49">
        <v>161.5</v>
      </c>
      <c r="AJ18" s="318">
        <f t="shared" si="13"/>
        <v>0.09121621622</v>
      </c>
      <c r="AK18" s="315">
        <f t="shared" si="14"/>
        <v>0.1962962963</v>
      </c>
      <c r="AL18" s="314" t="s">
        <v>4799</v>
      </c>
      <c r="AM18" s="49">
        <v>177.5</v>
      </c>
      <c r="AN18" s="318">
        <f t="shared" si="15"/>
        <v>0.09907120743</v>
      </c>
      <c r="AO18" s="315">
        <f t="shared" si="16"/>
        <v>0.3148148148</v>
      </c>
      <c r="AP18" s="314" t="s">
        <v>4799</v>
      </c>
      <c r="AQ18" s="49">
        <v>195.0</v>
      </c>
      <c r="AR18" s="318">
        <f t="shared" si="22"/>
        <v>0.0985915493</v>
      </c>
      <c r="AS18" s="315">
        <f t="shared" si="17"/>
        <v>0.4444444444</v>
      </c>
      <c r="AT18" s="314" t="s">
        <v>4799</v>
      </c>
      <c r="AU18" s="49"/>
      <c r="AV18" s="318" t="str">
        <f t="shared" si="23"/>
        <v/>
      </c>
      <c r="AW18" s="315" t="str">
        <f t="shared" si="18"/>
        <v/>
      </c>
      <c r="AX18" s="322"/>
      <c r="AY18" s="49"/>
      <c r="AZ18" s="318" t="str">
        <f t="shared" si="24"/>
        <v/>
      </c>
      <c r="BA18" s="315" t="str">
        <f t="shared" si="19"/>
        <v/>
      </c>
      <c r="BB18" s="322"/>
      <c r="BC18" s="49"/>
      <c r="BD18" s="318" t="str">
        <f t="shared" si="25"/>
        <v/>
      </c>
      <c r="BE18" s="315" t="str">
        <f t="shared" si="20"/>
        <v/>
      </c>
      <c r="BF18" s="323"/>
      <c r="BG18" s="320"/>
    </row>
    <row r="19">
      <c r="A19" s="44"/>
      <c r="B19" s="128"/>
      <c r="C19" s="44"/>
      <c r="D19" s="44"/>
      <c r="E19" s="99"/>
      <c r="F19" s="128"/>
      <c r="G19" s="129"/>
      <c r="H19" s="318" t="str">
        <f t="shared" si="2"/>
        <v/>
      </c>
      <c r="I19" s="54"/>
      <c r="J19" s="99"/>
      <c r="K19" s="54"/>
      <c r="L19" s="44"/>
      <c r="M19" s="44"/>
      <c r="N19" s="44"/>
      <c r="O19" s="44"/>
      <c r="P19" s="99"/>
      <c r="Q19" s="99"/>
      <c r="R19" s="99"/>
      <c r="S19" s="99"/>
      <c r="T19" s="99"/>
      <c r="U19" s="99"/>
      <c r="V19" s="99"/>
      <c r="W19" s="99"/>
      <c r="X19" s="99"/>
      <c r="Y19" s="99"/>
      <c r="Z19" s="44"/>
      <c r="AA19" s="44"/>
      <c r="AB19" s="99"/>
      <c r="AC19" s="99"/>
      <c r="AD19" s="44"/>
      <c r="AE19" s="44"/>
      <c r="AF19" s="99"/>
      <c r="AG19" s="99"/>
      <c r="AH19" s="44"/>
      <c r="AI19" s="44"/>
      <c r="AJ19" s="99"/>
      <c r="AK19" s="99"/>
      <c r="AL19" s="44"/>
      <c r="AM19" s="44"/>
      <c r="AN19" s="99"/>
      <c r="AO19" s="44"/>
      <c r="AP19" s="44"/>
      <c r="AQ19" s="44"/>
      <c r="AR19" s="99"/>
      <c r="AS19" s="44"/>
      <c r="AT19" s="44"/>
      <c r="AU19" s="44"/>
      <c r="AV19" s="99"/>
      <c r="AW19" s="44"/>
      <c r="AX19" s="44"/>
      <c r="AY19" s="44"/>
      <c r="AZ19" s="99"/>
      <c r="BA19" s="44"/>
      <c r="BB19" s="44"/>
      <c r="BC19" s="44"/>
      <c r="BD19" s="99"/>
      <c r="BE19" s="44"/>
      <c r="BF19" s="143"/>
      <c r="BG19" s="143"/>
    </row>
    <row r="20">
      <c r="A20" s="49" t="str">
        <f>IF(ISBLANK(B20), "", VLOOKUP(B20, Database!A:E, 2, FALSE))</f>
        <v>亞航</v>
      </c>
      <c r="B20" s="313" t="s">
        <v>3344</v>
      </c>
      <c r="C20" s="49" t="str">
        <f>IFERROR(__xludf.DUMMYFUNCTION("IF(ISBLANK(B20), """", IF(ISBLANK($B$1), """", IMPORTXML('公式表'!$A$2&amp;B20&amp;'公式表'!$A$3, '公式表'!$A$13)))"),"")</f>
        <v/>
      </c>
      <c r="D20" s="49">
        <v>45.85</v>
      </c>
      <c r="E20" s="315">
        <f t="shared" ref="E20:E25" si="26">IF(ISBLANK(B20), "", IFERROR((C20/D20)-1, ""))</f>
        <v>-1</v>
      </c>
      <c r="F20" s="313" t="s">
        <v>4833</v>
      </c>
      <c r="G20" s="49">
        <v>50.1</v>
      </c>
      <c r="H20" s="318">
        <f t="shared" si="2"/>
        <v>0.09269356598</v>
      </c>
      <c r="I20" s="319"/>
      <c r="J20" s="318">
        <f t="shared" ref="J20:J25" si="27">IF(ISBLANK(B20), "", IFERROR((I20/G20)-1, ""))</f>
        <v>-1</v>
      </c>
      <c r="K20" s="319">
        <v>46122.0</v>
      </c>
      <c r="L20" s="314" t="s">
        <v>4799</v>
      </c>
      <c r="M20" s="49">
        <v>45.85</v>
      </c>
      <c r="N20" s="314" t="s">
        <v>4791</v>
      </c>
      <c r="O20" s="49">
        <v>45.15</v>
      </c>
      <c r="P20" s="318">
        <f t="shared" ref="P20:P25" si="28">IF(ISBLANK(O20), "", IFERROR((O20/$M20)-1, ""))</f>
        <v>-0.01526717557</v>
      </c>
      <c r="Q20" s="315">
        <f t="shared" ref="Q20:Q25" si="29">IF(ISBLANK(O20), "", IFERROR((O20/$D20)-1, ""))</f>
        <v>-0.01526717557</v>
      </c>
      <c r="R20" s="314" t="s">
        <v>4791</v>
      </c>
      <c r="S20" s="49">
        <v>46.3</v>
      </c>
      <c r="T20" s="318">
        <f t="shared" ref="T20:T25" si="30">IF(ISBLANK(S20), "", IFERROR((S20/$O20)-1, ""))</f>
        <v>0.02547065338</v>
      </c>
      <c r="U20" s="315">
        <f t="shared" ref="U20:U25" si="31">IF(ISBLANK(S20), "", IFERROR((S20/$D20)-1, ""))</f>
        <v>0.009814612868</v>
      </c>
      <c r="V20" s="314" t="s">
        <v>4791</v>
      </c>
      <c r="W20" s="49">
        <v>46.65</v>
      </c>
      <c r="X20" s="318">
        <f t="shared" ref="X20:X25" si="32">IF(ISBLANK(W20), "", IFERROR((W20/$S20)-1, ""))</f>
        <v>0.007559395248</v>
      </c>
      <c r="Y20" s="315">
        <f t="shared" ref="Y20:Y25" si="33">IF(ISBLANK(W20), "", IFERROR((W20/$D20)-1, ""))</f>
        <v>0.01744820065</v>
      </c>
      <c r="Z20" s="314" t="s">
        <v>4791</v>
      </c>
      <c r="AA20" s="49">
        <v>48.7</v>
      </c>
      <c r="AB20" s="318">
        <f t="shared" ref="AB20:AB25" si="34">IF(ISBLANK(AA20), "", IFERROR((AA20/$W20)-1, ""))</f>
        <v>0.04394426581</v>
      </c>
      <c r="AC20" s="315">
        <f t="shared" ref="AC20:AC25" si="35">IF(ISBLANK(AA20), "", IFERROR((AA20/$D20)-1, ""))</f>
        <v>0.06215921483</v>
      </c>
      <c r="AD20" s="314" t="s">
        <v>4791</v>
      </c>
      <c r="AE20" s="49">
        <v>49.3</v>
      </c>
      <c r="AF20" s="318">
        <f t="shared" ref="AF20:AF25" si="36">IF(ISBLANK(AE20), "", IFERROR((AE20/$AA20)-1, ""))</f>
        <v>0.01232032854</v>
      </c>
      <c r="AG20" s="315">
        <f t="shared" ref="AG20:AG25" si="37">IF(ISBLANK(AE20), "", IFERROR((AE20/$D20)-1, ""))</f>
        <v>0.07524536532</v>
      </c>
      <c r="AH20" s="314" t="s">
        <v>4791</v>
      </c>
      <c r="AI20" s="49">
        <v>50.1</v>
      </c>
      <c r="AJ20" s="318">
        <f t="shared" ref="AJ20:AJ25" si="38">IF(ISBLANK(AI20), "", IFERROR((AI20/$AE20)-1, ""))</f>
        <v>0.01622718053</v>
      </c>
      <c r="AK20" s="315">
        <f t="shared" ref="AK20:AK25" si="39">IF(ISBLANK(AI20), "", IFERROR((AI20/$D20)-1, ""))</f>
        <v>0.09269356598</v>
      </c>
      <c r="AL20" s="314" t="s">
        <v>4791</v>
      </c>
      <c r="AM20" s="49">
        <v>49.15</v>
      </c>
      <c r="AN20" s="318">
        <f t="shared" ref="AN20:AN25" si="40">IF(ISBLANK(AM20), "", IFERROR((AM20/$AI20)-1, ""))</f>
        <v>-0.01896207585</v>
      </c>
      <c r="AO20" s="315">
        <f t="shared" ref="AO20:AO25" si="41">IF(ISBLANK(AM20), "", IFERROR((AM20/$D20)-1, ""))</f>
        <v>0.0719738277</v>
      </c>
      <c r="AP20" s="314" t="s">
        <v>4791</v>
      </c>
      <c r="AQ20" s="49"/>
      <c r="AR20" s="318" t="str">
        <f t="shared" ref="AR20:AR25" si="42">IF(ISBLANK(AQ20), "", IFERROR((AQ20/$AM20)-1, ""))</f>
        <v/>
      </c>
      <c r="AS20" s="315" t="str">
        <f t="shared" ref="AS20:AS25" si="43">IF(ISBLANK(AQ20), "", IFERROR((AQ20/$D20)-1, ""))</f>
        <v/>
      </c>
      <c r="AT20" s="314"/>
      <c r="AU20" s="49"/>
      <c r="AV20" s="318" t="str">
        <f t="shared" ref="AV20:AV25" si="44">IF(ISBLANK(AU20), "", IFERROR((AU20/AQ20)-1, ""))</f>
        <v/>
      </c>
      <c r="AW20" s="315" t="str">
        <f t="shared" ref="AW20:AW25" si="45">IF(ISBLANK(AU20), "", IFERROR((AU20/$D20)-1, ""))</f>
        <v/>
      </c>
      <c r="AX20" s="314"/>
      <c r="AY20" s="49"/>
      <c r="AZ20" s="318" t="str">
        <f t="shared" ref="AZ20:AZ25" si="46">IF(ISBLANK(AY20), "", IFERROR((AY20/AU20)-1, ""))</f>
        <v/>
      </c>
      <c r="BA20" s="315" t="str">
        <f t="shared" ref="BA20:BA25" si="47">IF(ISBLANK(AY20), "", IFERROR((AY20/$D20)-1, ""))</f>
        <v/>
      </c>
      <c r="BB20" s="314"/>
      <c r="BC20" s="49"/>
      <c r="BD20" s="318" t="str">
        <f t="shared" ref="BD20:BD25" si="48">IF(ISBLANK(BC20), "", IFERROR((BC20/AY20)-1, ""))</f>
        <v/>
      </c>
      <c r="BE20" s="315" t="str">
        <f t="shared" ref="BE20:BE25" si="49">IF(ISBLANK(BC20), "", IFERROR((BC20/$D20)-1, ""))</f>
        <v/>
      </c>
      <c r="BF20" s="320"/>
      <c r="BG20" s="320"/>
    </row>
    <row r="21">
      <c r="A21" s="49" t="str">
        <f>IF(ISBLANK(B21), "", VLOOKUP(B21, Database!A:E, 2, FALSE))</f>
        <v>創威</v>
      </c>
      <c r="B21" s="313" t="s">
        <v>3550</v>
      </c>
      <c r="C21" s="49" t="str">
        <f>IFERROR(__xludf.DUMMYFUNCTION("IF(ISBLANK(B21), """", IF(ISBLANK($B$1), """", IMPORTXML('公式表'!$A$2&amp;B21&amp;'公式表'!$A$3, '公式表'!$A$13)))"),"")</f>
        <v/>
      </c>
      <c r="D21" s="49">
        <v>101.5</v>
      </c>
      <c r="E21" s="315">
        <f t="shared" si="26"/>
        <v>-1</v>
      </c>
      <c r="F21" s="313" t="s">
        <v>4834</v>
      </c>
      <c r="G21" s="317">
        <v>95.0</v>
      </c>
      <c r="H21" s="318">
        <f t="shared" si="2"/>
        <v>-0.06403940887</v>
      </c>
      <c r="I21" s="319"/>
      <c r="J21" s="318">
        <f t="shared" si="27"/>
        <v>-1</v>
      </c>
      <c r="K21" s="319">
        <v>46122.0</v>
      </c>
      <c r="L21" s="314" t="s">
        <v>4799</v>
      </c>
      <c r="M21" s="49">
        <v>101.5</v>
      </c>
      <c r="N21" s="314" t="s">
        <v>4791</v>
      </c>
      <c r="O21" s="49">
        <v>99.0</v>
      </c>
      <c r="P21" s="318">
        <f t="shared" si="28"/>
        <v>-0.02463054187</v>
      </c>
      <c r="Q21" s="315">
        <f t="shared" si="29"/>
        <v>-0.02463054187</v>
      </c>
      <c r="R21" s="314" t="s">
        <v>4791</v>
      </c>
      <c r="S21" s="49">
        <v>95.0</v>
      </c>
      <c r="T21" s="318">
        <f t="shared" si="30"/>
        <v>-0.0404040404</v>
      </c>
      <c r="U21" s="315">
        <f t="shared" si="31"/>
        <v>-0.06403940887</v>
      </c>
      <c r="V21" s="321" t="s">
        <v>4799</v>
      </c>
      <c r="W21" s="49">
        <v>104.5</v>
      </c>
      <c r="X21" s="318">
        <f t="shared" si="32"/>
        <v>0.1</v>
      </c>
      <c r="Y21" s="315">
        <f t="shared" si="33"/>
        <v>0.02955665025</v>
      </c>
      <c r="Z21" s="314" t="s">
        <v>4799</v>
      </c>
      <c r="AA21" s="49">
        <v>114.5</v>
      </c>
      <c r="AB21" s="318">
        <f t="shared" si="34"/>
        <v>0.0956937799</v>
      </c>
      <c r="AC21" s="315">
        <f t="shared" si="35"/>
        <v>0.1280788177</v>
      </c>
      <c r="AD21" s="314" t="s">
        <v>4799</v>
      </c>
      <c r="AE21" s="49">
        <v>125.5</v>
      </c>
      <c r="AF21" s="318">
        <f t="shared" si="36"/>
        <v>0.096069869</v>
      </c>
      <c r="AG21" s="315">
        <f t="shared" si="37"/>
        <v>0.236453202</v>
      </c>
      <c r="AH21" s="314" t="s">
        <v>4799</v>
      </c>
      <c r="AI21" s="49">
        <v>127.0</v>
      </c>
      <c r="AJ21" s="318">
        <f t="shared" si="38"/>
        <v>0.01195219124</v>
      </c>
      <c r="AK21" s="315">
        <f t="shared" si="39"/>
        <v>0.2512315271</v>
      </c>
      <c r="AL21" s="314" t="s">
        <v>4799</v>
      </c>
      <c r="AM21" s="49">
        <v>133.5</v>
      </c>
      <c r="AN21" s="318">
        <f t="shared" si="40"/>
        <v>0.05118110236</v>
      </c>
      <c r="AO21" s="315">
        <f t="shared" si="41"/>
        <v>0.315270936</v>
      </c>
      <c r="AP21" s="314" t="s">
        <v>4799</v>
      </c>
      <c r="AQ21" s="49"/>
      <c r="AR21" s="318" t="str">
        <f t="shared" si="42"/>
        <v/>
      </c>
      <c r="AS21" s="315" t="str">
        <f t="shared" si="43"/>
        <v/>
      </c>
      <c r="AT21" s="314"/>
      <c r="AU21" s="49"/>
      <c r="AV21" s="318" t="str">
        <f t="shared" si="44"/>
        <v/>
      </c>
      <c r="AW21" s="315" t="str">
        <f t="shared" si="45"/>
        <v/>
      </c>
      <c r="AX21" s="314"/>
      <c r="AY21" s="49"/>
      <c r="AZ21" s="318" t="str">
        <f t="shared" si="46"/>
        <v/>
      </c>
      <c r="BA21" s="315" t="str">
        <f t="shared" si="47"/>
        <v/>
      </c>
      <c r="BB21" s="314"/>
      <c r="BC21" s="49"/>
      <c r="BD21" s="318" t="str">
        <f t="shared" si="48"/>
        <v/>
      </c>
      <c r="BE21" s="315" t="str">
        <f t="shared" si="49"/>
        <v/>
      </c>
      <c r="BF21" s="320"/>
      <c r="BG21" s="320"/>
    </row>
    <row r="22">
      <c r="A22" s="49" t="str">
        <f>IF(ISBLANK(B22), "", VLOOKUP(B22, Database!A:E, 2, FALSE))</f>
        <v>燿華</v>
      </c>
      <c r="B22" s="313" t="s">
        <v>571</v>
      </c>
      <c r="C22" s="49" t="str">
        <f>IFERROR(__xludf.DUMMYFUNCTION("IF(ISBLANK(B22), """", IF(ISBLANK($B$1), """", IMPORTXML('公式表'!$A$2&amp;B22&amp;'公式表'!$A$3, '公式表'!$A$13)))"),"")</f>
        <v/>
      </c>
      <c r="D22" s="49">
        <v>75.0</v>
      </c>
      <c r="E22" s="315">
        <f t="shared" si="26"/>
        <v>-1</v>
      </c>
      <c r="F22" s="313" t="s">
        <v>4834</v>
      </c>
      <c r="G22" s="317">
        <v>72.1</v>
      </c>
      <c r="H22" s="318">
        <f t="shared" si="2"/>
        <v>-0.03866666667</v>
      </c>
      <c r="I22" s="319"/>
      <c r="J22" s="318">
        <f t="shared" si="27"/>
        <v>-1</v>
      </c>
      <c r="K22" s="319">
        <v>46122.0</v>
      </c>
      <c r="L22" s="314" t="s">
        <v>4799</v>
      </c>
      <c r="M22" s="49">
        <v>75.0</v>
      </c>
      <c r="N22" s="314" t="s">
        <v>4791</v>
      </c>
      <c r="O22" s="49">
        <v>74.0</v>
      </c>
      <c r="P22" s="318">
        <f t="shared" si="28"/>
        <v>-0.01333333333</v>
      </c>
      <c r="Q22" s="315">
        <f t="shared" si="29"/>
        <v>-0.01333333333</v>
      </c>
      <c r="R22" s="314" t="s">
        <v>4791</v>
      </c>
      <c r="S22" s="49">
        <v>72.0</v>
      </c>
      <c r="T22" s="318">
        <f t="shared" si="30"/>
        <v>-0.02702702703</v>
      </c>
      <c r="U22" s="315">
        <f t="shared" si="31"/>
        <v>-0.04</v>
      </c>
      <c r="V22" s="314" t="s">
        <v>4791</v>
      </c>
      <c r="W22" s="49">
        <v>72.1</v>
      </c>
      <c r="X22" s="318">
        <f t="shared" si="32"/>
        <v>0.001388888889</v>
      </c>
      <c r="Y22" s="315">
        <f t="shared" si="33"/>
        <v>-0.03866666667</v>
      </c>
      <c r="Z22" s="321" t="s">
        <v>4799</v>
      </c>
      <c r="AA22" s="49">
        <v>70.4</v>
      </c>
      <c r="AB22" s="318">
        <f t="shared" si="34"/>
        <v>-0.02357836338</v>
      </c>
      <c r="AC22" s="315">
        <f t="shared" si="35"/>
        <v>-0.06133333333</v>
      </c>
      <c r="AD22" s="314" t="s">
        <v>4799</v>
      </c>
      <c r="AE22" s="49">
        <v>68.5</v>
      </c>
      <c r="AF22" s="318">
        <f t="shared" si="36"/>
        <v>-0.02698863636</v>
      </c>
      <c r="AG22" s="315">
        <f t="shared" si="37"/>
        <v>-0.08666666667</v>
      </c>
      <c r="AH22" s="314" t="s">
        <v>4799</v>
      </c>
      <c r="AI22" s="49">
        <v>65.6</v>
      </c>
      <c r="AJ22" s="318">
        <f t="shared" si="38"/>
        <v>-0.04233576642</v>
      </c>
      <c r="AK22" s="315">
        <f t="shared" si="39"/>
        <v>-0.1253333333</v>
      </c>
      <c r="AL22" s="314" t="s">
        <v>4799</v>
      </c>
      <c r="AM22" s="49">
        <v>70.3</v>
      </c>
      <c r="AN22" s="318">
        <f t="shared" si="40"/>
        <v>0.07164634146</v>
      </c>
      <c r="AO22" s="315">
        <f t="shared" si="41"/>
        <v>-0.06266666667</v>
      </c>
      <c r="AP22" s="314" t="s">
        <v>4799</v>
      </c>
      <c r="AQ22" s="49"/>
      <c r="AR22" s="318" t="str">
        <f t="shared" si="42"/>
        <v/>
      </c>
      <c r="AS22" s="315" t="str">
        <f t="shared" si="43"/>
        <v/>
      </c>
      <c r="AT22" s="314"/>
      <c r="AU22" s="49"/>
      <c r="AV22" s="318" t="str">
        <f t="shared" si="44"/>
        <v/>
      </c>
      <c r="AW22" s="315" t="str">
        <f t="shared" si="45"/>
        <v/>
      </c>
      <c r="AX22" s="314"/>
      <c r="AY22" s="49"/>
      <c r="AZ22" s="318" t="str">
        <f t="shared" si="46"/>
        <v/>
      </c>
      <c r="BA22" s="315" t="str">
        <f t="shared" si="47"/>
        <v/>
      </c>
      <c r="BB22" s="314"/>
      <c r="BC22" s="49"/>
      <c r="BD22" s="318" t="str">
        <f t="shared" si="48"/>
        <v/>
      </c>
      <c r="BE22" s="315" t="str">
        <f t="shared" si="49"/>
        <v/>
      </c>
      <c r="BF22" s="320"/>
      <c r="BG22" s="320"/>
    </row>
    <row r="23">
      <c r="A23" s="49" t="str">
        <f>IF(ISBLANK(B23), "", VLOOKUP(B23, Database!A:E, 2, FALSE))</f>
        <v>昆盈</v>
      </c>
      <c r="B23" s="313" t="s">
        <v>3586</v>
      </c>
      <c r="C23" s="49" t="str">
        <f>IFERROR(__xludf.DUMMYFUNCTION("IF(ISBLANK(B23), """", IF(ISBLANK($B$1), """", IMPORTXML('公式表'!$A$2&amp;B23&amp;'公式表'!$A$3, '公式表'!$A$13)))"),"")</f>
        <v/>
      </c>
      <c r="D23" s="49">
        <v>31.35</v>
      </c>
      <c r="E23" s="315">
        <f t="shared" si="26"/>
        <v>-1</v>
      </c>
      <c r="F23" s="313" t="s">
        <v>4835</v>
      </c>
      <c r="G23" s="317">
        <v>32.45</v>
      </c>
      <c r="H23" s="318">
        <f t="shared" si="2"/>
        <v>0.0350877193</v>
      </c>
      <c r="I23" s="319"/>
      <c r="J23" s="318">
        <f t="shared" si="27"/>
        <v>-1</v>
      </c>
      <c r="K23" s="319">
        <v>46122.0</v>
      </c>
      <c r="L23" s="314" t="s">
        <v>4799</v>
      </c>
      <c r="M23" s="49">
        <v>31.35</v>
      </c>
      <c r="N23" s="314" t="s">
        <v>4791</v>
      </c>
      <c r="O23" s="49">
        <v>32.45</v>
      </c>
      <c r="P23" s="318">
        <f t="shared" si="28"/>
        <v>0.0350877193</v>
      </c>
      <c r="Q23" s="315">
        <f t="shared" si="29"/>
        <v>0.0350877193</v>
      </c>
      <c r="R23" s="321" t="s">
        <v>4799</v>
      </c>
      <c r="S23" s="49">
        <v>34.35</v>
      </c>
      <c r="T23" s="318">
        <f t="shared" si="30"/>
        <v>0.05855161787</v>
      </c>
      <c r="U23" s="315">
        <f t="shared" si="31"/>
        <v>0.0956937799</v>
      </c>
      <c r="V23" s="314" t="s">
        <v>4799</v>
      </c>
      <c r="W23" s="49">
        <v>34.55</v>
      </c>
      <c r="X23" s="318">
        <f t="shared" si="32"/>
        <v>0.005822416303</v>
      </c>
      <c r="Y23" s="315">
        <f t="shared" si="33"/>
        <v>0.1020733652</v>
      </c>
      <c r="Z23" s="314" t="s">
        <v>4799</v>
      </c>
      <c r="AA23" s="49">
        <v>34.3</v>
      </c>
      <c r="AB23" s="318">
        <f t="shared" si="34"/>
        <v>-0.007235890014</v>
      </c>
      <c r="AC23" s="315">
        <f t="shared" si="35"/>
        <v>0.09409888357</v>
      </c>
      <c r="AD23" s="314" t="s">
        <v>4799</v>
      </c>
      <c r="AE23" s="49">
        <v>34.9</v>
      </c>
      <c r="AF23" s="318">
        <f t="shared" si="36"/>
        <v>0.01749271137</v>
      </c>
      <c r="AG23" s="315">
        <f t="shared" si="37"/>
        <v>0.1132376396</v>
      </c>
      <c r="AH23" s="314" t="s">
        <v>4799</v>
      </c>
      <c r="AI23" s="49">
        <v>35.15</v>
      </c>
      <c r="AJ23" s="318">
        <f t="shared" si="38"/>
        <v>0.007163323782</v>
      </c>
      <c r="AK23" s="315">
        <f t="shared" si="39"/>
        <v>0.1212121212</v>
      </c>
      <c r="AL23" s="314" t="s">
        <v>4799</v>
      </c>
      <c r="AM23" s="49">
        <v>35.9</v>
      </c>
      <c r="AN23" s="318">
        <f t="shared" si="40"/>
        <v>0.0213371266</v>
      </c>
      <c r="AO23" s="315">
        <f t="shared" si="41"/>
        <v>0.1451355662</v>
      </c>
      <c r="AP23" s="314" t="s">
        <v>4799</v>
      </c>
      <c r="AQ23" s="49"/>
      <c r="AR23" s="318" t="str">
        <f t="shared" si="42"/>
        <v/>
      </c>
      <c r="AS23" s="315" t="str">
        <f t="shared" si="43"/>
        <v/>
      </c>
      <c r="AT23" s="314"/>
      <c r="AU23" s="49"/>
      <c r="AV23" s="318" t="str">
        <f t="shared" si="44"/>
        <v/>
      </c>
      <c r="AW23" s="315" t="str">
        <f t="shared" si="45"/>
        <v/>
      </c>
      <c r="AX23" s="314"/>
      <c r="AY23" s="49"/>
      <c r="AZ23" s="318" t="str">
        <f t="shared" si="46"/>
        <v/>
      </c>
      <c r="BA23" s="315" t="str">
        <f t="shared" si="47"/>
        <v/>
      </c>
      <c r="BB23" s="314"/>
      <c r="BC23" s="49"/>
      <c r="BD23" s="318" t="str">
        <f t="shared" si="48"/>
        <v/>
      </c>
      <c r="BE23" s="315" t="str">
        <f t="shared" si="49"/>
        <v/>
      </c>
      <c r="BF23" s="320"/>
      <c r="BG23" s="320"/>
    </row>
    <row r="24">
      <c r="A24" s="49" t="str">
        <f>IF(ISBLANK(B24), "", VLOOKUP(B24, Database!A:E, 2, FALSE))</f>
        <v>宏致</v>
      </c>
      <c r="B24" s="313" t="s">
        <v>1603</v>
      </c>
      <c r="C24" s="49" t="str">
        <f>IFERROR(__xludf.DUMMYFUNCTION("IF(ISBLANK(B24), """", IF(ISBLANK($B$1), """", IMPORTXML('公式表'!$A$2&amp;B24&amp;'公式表'!$A$3, '公式表'!$A$13)))"),"")</f>
        <v/>
      </c>
      <c r="D24" s="49">
        <v>66.0</v>
      </c>
      <c r="E24" s="315">
        <f t="shared" si="26"/>
        <v>-1</v>
      </c>
      <c r="F24" s="313" t="s">
        <v>4835</v>
      </c>
      <c r="G24" s="317">
        <v>65.7</v>
      </c>
      <c r="H24" s="318">
        <f t="shared" si="2"/>
        <v>-0.004545454545</v>
      </c>
      <c r="I24" s="319"/>
      <c r="J24" s="318">
        <f t="shared" si="27"/>
        <v>-1</v>
      </c>
      <c r="K24" s="319">
        <v>46122.0</v>
      </c>
      <c r="L24" s="314" t="s">
        <v>4799</v>
      </c>
      <c r="M24" s="49">
        <v>66.0</v>
      </c>
      <c r="N24" s="314" t="s">
        <v>4791</v>
      </c>
      <c r="O24" s="49">
        <v>65.7</v>
      </c>
      <c r="P24" s="318">
        <f t="shared" si="28"/>
        <v>-0.004545454545</v>
      </c>
      <c r="Q24" s="315">
        <f t="shared" si="29"/>
        <v>-0.004545454545</v>
      </c>
      <c r="R24" s="321" t="s">
        <v>4799</v>
      </c>
      <c r="S24" s="49">
        <v>65.0</v>
      </c>
      <c r="T24" s="318">
        <f t="shared" si="30"/>
        <v>-0.01065449011</v>
      </c>
      <c r="U24" s="315">
        <f t="shared" si="31"/>
        <v>-0.01515151515</v>
      </c>
      <c r="V24" s="324" t="s">
        <v>4791</v>
      </c>
      <c r="W24" s="49">
        <v>63.8</v>
      </c>
      <c r="X24" s="318">
        <f t="shared" si="32"/>
        <v>-0.01846153846</v>
      </c>
      <c r="Y24" s="315">
        <f t="shared" si="33"/>
        <v>-0.03333333333</v>
      </c>
      <c r="Z24" s="314" t="s">
        <v>4791</v>
      </c>
      <c r="AA24" s="49">
        <v>64.7</v>
      </c>
      <c r="AB24" s="318">
        <f t="shared" si="34"/>
        <v>0.01410658307</v>
      </c>
      <c r="AC24" s="315">
        <f t="shared" si="35"/>
        <v>-0.0196969697</v>
      </c>
      <c r="AD24" s="321" t="s">
        <v>4799</v>
      </c>
      <c r="AE24" s="49">
        <v>65.6</v>
      </c>
      <c r="AF24" s="318">
        <f t="shared" si="36"/>
        <v>0.01391035549</v>
      </c>
      <c r="AG24" s="315">
        <f t="shared" si="37"/>
        <v>-0.006060606061</v>
      </c>
      <c r="AH24" s="314" t="s">
        <v>4799</v>
      </c>
      <c r="AI24" s="49">
        <v>67.5</v>
      </c>
      <c r="AJ24" s="318">
        <f t="shared" si="38"/>
        <v>0.02896341463</v>
      </c>
      <c r="AK24" s="315">
        <f t="shared" si="39"/>
        <v>0.02272727273</v>
      </c>
      <c r="AL24" s="314" t="s">
        <v>4799</v>
      </c>
      <c r="AM24" s="49">
        <v>71.6</v>
      </c>
      <c r="AN24" s="318">
        <f t="shared" si="40"/>
        <v>0.06074074074</v>
      </c>
      <c r="AO24" s="315">
        <f t="shared" si="41"/>
        <v>0.08484848485</v>
      </c>
      <c r="AP24" s="314" t="s">
        <v>4799</v>
      </c>
      <c r="AQ24" s="49"/>
      <c r="AR24" s="318" t="str">
        <f t="shared" si="42"/>
        <v/>
      </c>
      <c r="AS24" s="315" t="str">
        <f t="shared" si="43"/>
        <v/>
      </c>
      <c r="AT24" s="314"/>
      <c r="AU24" s="49"/>
      <c r="AV24" s="318" t="str">
        <f t="shared" si="44"/>
        <v/>
      </c>
      <c r="AW24" s="315" t="str">
        <f t="shared" si="45"/>
        <v/>
      </c>
      <c r="AX24" s="314"/>
      <c r="AY24" s="49"/>
      <c r="AZ24" s="318" t="str">
        <f t="shared" si="46"/>
        <v/>
      </c>
      <c r="BA24" s="315" t="str">
        <f t="shared" si="47"/>
        <v/>
      </c>
      <c r="BB24" s="314"/>
      <c r="BC24" s="49"/>
      <c r="BD24" s="318" t="str">
        <f t="shared" si="48"/>
        <v/>
      </c>
      <c r="BE24" s="315" t="str">
        <f t="shared" si="49"/>
        <v/>
      </c>
      <c r="BF24" s="320"/>
      <c r="BG24" s="320"/>
    </row>
    <row r="25">
      <c r="A25" s="49" t="str">
        <f>IF(ISBLANK(B25), "", VLOOKUP(B25, Database!A:E, 2, FALSE))</f>
        <v>訊芯-KY</v>
      </c>
      <c r="B25" s="313" t="s">
        <v>3252</v>
      </c>
      <c r="C25" s="49" t="str">
        <f>IFERROR(__xludf.DUMMYFUNCTION("IF(ISBLANK(B25), """", IF(ISBLANK($B$1), """", IMPORTXML('公式表'!$A$2&amp;B25&amp;'公式表'!$A$3, '公式表'!$A$13)))"),"")</f>
        <v/>
      </c>
      <c r="D25" s="49">
        <v>432.0</v>
      </c>
      <c r="E25" s="315">
        <f t="shared" si="26"/>
        <v>-1</v>
      </c>
      <c r="F25" s="313" t="s">
        <v>4835</v>
      </c>
      <c r="G25" s="317">
        <v>475.0</v>
      </c>
      <c r="H25" s="318">
        <f t="shared" si="2"/>
        <v>0.09953703704</v>
      </c>
      <c r="I25" s="319"/>
      <c r="J25" s="318">
        <f t="shared" si="27"/>
        <v>-1</v>
      </c>
      <c r="K25" s="319">
        <v>46122.0</v>
      </c>
      <c r="L25" s="314" t="s">
        <v>4799</v>
      </c>
      <c r="M25" s="49">
        <v>432.0</v>
      </c>
      <c r="N25" s="314" t="s">
        <v>4791</v>
      </c>
      <c r="O25" s="49">
        <v>475.0</v>
      </c>
      <c r="P25" s="318">
        <f t="shared" si="28"/>
        <v>0.09953703704</v>
      </c>
      <c r="Q25" s="315">
        <f t="shared" si="29"/>
        <v>0.09953703704</v>
      </c>
      <c r="R25" s="321" t="s">
        <v>4799</v>
      </c>
      <c r="S25" s="49">
        <v>476.0</v>
      </c>
      <c r="T25" s="318">
        <f t="shared" si="30"/>
        <v>0.002105263158</v>
      </c>
      <c r="U25" s="315">
        <f t="shared" si="31"/>
        <v>0.1018518519</v>
      </c>
      <c r="V25" s="314" t="s">
        <v>4799</v>
      </c>
      <c r="W25" s="49">
        <v>456.0</v>
      </c>
      <c r="X25" s="318">
        <f t="shared" si="32"/>
        <v>-0.04201680672</v>
      </c>
      <c r="Y25" s="315">
        <f t="shared" si="33"/>
        <v>0.05555555556</v>
      </c>
      <c r="Z25" s="314" t="s">
        <v>4799</v>
      </c>
      <c r="AA25" s="49">
        <v>494.0</v>
      </c>
      <c r="AB25" s="318">
        <f t="shared" si="34"/>
        <v>0.08333333333</v>
      </c>
      <c r="AC25" s="315">
        <f t="shared" si="35"/>
        <v>0.1435185185</v>
      </c>
      <c r="AD25" s="324" t="s">
        <v>4791</v>
      </c>
      <c r="AE25" s="49">
        <v>505.0</v>
      </c>
      <c r="AF25" s="318">
        <f t="shared" si="36"/>
        <v>0.02226720648</v>
      </c>
      <c r="AG25" s="315">
        <f t="shared" si="37"/>
        <v>0.1689814815</v>
      </c>
      <c r="AH25" s="314" t="s">
        <v>4791</v>
      </c>
      <c r="AI25" s="49">
        <v>507.0</v>
      </c>
      <c r="AJ25" s="318">
        <f t="shared" si="38"/>
        <v>0.00396039604</v>
      </c>
      <c r="AK25" s="315">
        <f t="shared" si="39"/>
        <v>0.1736111111</v>
      </c>
      <c r="AL25" s="314" t="s">
        <v>4791</v>
      </c>
      <c r="AM25" s="49">
        <v>474.0</v>
      </c>
      <c r="AN25" s="318">
        <f t="shared" si="40"/>
        <v>-0.0650887574</v>
      </c>
      <c r="AO25" s="315">
        <f t="shared" si="41"/>
        <v>0.09722222222</v>
      </c>
      <c r="AP25" s="314" t="s">
        <v>4791</v>
      </c>
      <c r="AQ25" s="49"/>
      <c r="AR25" s="318" t="str">
        <f t="shared" si="42"/>
        <v/>
      </c>
      <c r="AS25" s="315" t="str">
        <f t="shared" si="43"/>
        <v/>
      </c>
      <c r="AT25" s="314"/>
      <c r="AU25" s="49"/>
      <c r="AV25" s="318" t="str">
        <f t="shared" si="44"/>
        <v/>
      </c>
      <c r="AW25" s="315" t="str">
        <f t="shared" si="45"/>
        <v/>
      </c>
      <c r="AX25" s="314"/>
      <c r="AY25" s="49"/>
      <c r="AZ25" s="318" t="str">
        <f t="shared" si="46"/>
        <v/>
      </c>
      <c r="BA25" s="315" t="str">
        <f t="shared" si="47"/>
        <v/>
      </c>
      <c r="BB25" s="314"/>
      <c r="BC25" s="49"/>
      <c r="BD25" s="318" t="str">
        <f t="shared" si="48"/>
        <v/>
      </c>
      <c r="BE25" s="315" t="str">
        <f t="shared" si="49"/>
        <v/>
      </c>
      <c r="BF25" s="320"/>
      <c r="BG25" s="320"/>
    </row>
    <row r="26">
      <c r="A26" s="44"/>
      <c r="B26" s="128"/>
      <c r="C26" s="44"/>
      <c r="D26" s="44"/>
      <c r="E26" s="99"/>
      <c r="F26" s="128"/>
      <c r="G26" s="129"/>
      <c r="H26" s="318" t="str">
        <f t="shared" si="2"/>
        <v/>
      </c>
      <c r="I26" s="54"/>
      <c r="J26" s="99"/>
      <c r="K26" s="54"/>
      <c r="L26" s="44"/>
      <c r="M26" s="44"/>
      <c r="N26" s="44"/>
      <c r="O26" s="44"/>
      <c r="P26" s="99"/>
      <c r="Q26" s="99"/>
      <c r="R26" s="99"/>
      <c r="S26" s="99"/>
      <c r="T26" s="99"/>
      <c r="U26" s="99"/>
      <c r="V26" s="99"/>
      <c r="W26" s="99"/>
      <c r="X26" s="99"/>
      <c r="Y26" s="99"/>
      <c r="Z26" s="44"/>
      <c r="AA26" s="44"/>
      <c r="AB26" s="99"/>
      <c r="AC26" s="99"/>
      <c r="AD26" s="44"/>
      <c r="AE26" s="44"/>
      <c r="AF26" s="99"/>
      <c r="AG26" s="99"/>
      <c r="AH26" s="44"/>
      <c r="AI26" s="44"/>
      <c r="AJ26" s="99"/>
      <c r="AK26" s="99"/>
      <c r="AL26" s="44"/>
      <c r="AM26" s="44"/>
      <c r="AN26" s="99"/>
      <c r="AO26" s="44"/>
      <c r="AP26" s="44"/>
      <c r="AQ26" s="44"/>
      <c r="AR26" s="99"/>
      <c r="AS26" s="44"/>
      <c r="AT26" s="44"/>
      <c r="AU26" s="44"/>
      <c r="AV26" s="99"/>
      <c r="AW26" s="44"/>
      <c r="AX26" s="44"/>
      <c r="AY26" s="44"/>
      <c r="AZ26" s="99"/>
      <c r="BA26" s="44"/>
      <c r="BB26" s="44"/>
      <c r="BC26" s="44"/>
      <c r="BD26" s="99"/>
      <c r="BE26" s="44"/>
      <c r="BF26" s="143"/>
      <c r="BG26" s="143"/>
    </row>
    <row r="27">
      <c r="A27" s="49" t="str">
        <f>IF(ISBLANK(B27), "", VLOOKUP(B27, Database!A:E, 2, FALSE))</f>
        <v>銳澤</v>
      </c>
      <c r="B27" s="313" t="s">
        <v>1107</v>
      </c>
      <c r="C27" s="49" t="str">
        <f>IFERROR(__xludf.DUMMYFUNCTION("IF(ISBLANK(B27), """", IF(ISBLANK($B$1), """", IMPORTXML('公式表'!$A$2&amp;B27&amp;'公式表'!$A$3, '公式表'!$A$13)))"),"")</f>
        <v/>
      </c>
      <c r="D27" s="49">
        <v>221.0</v>
      </c>
      <c r="E27" s="315">
        <f t="shared" ref="E27:E31" si="50">IF(ISBLANK(B27), "", IFERROR((C27/D27)-1, ""))</f>
        <v>-1</v>
      </c>
      <c r="F27" s="313" t="s">
        <v>4824</v>
      </c>
      <c r="G27" s="49">
        <v>230.5</v>
      </c>
      <c r="H27" s="318">
        <f t="shared" si="2"/>
        <v>0.04298642534</v>
      </c>
      <c r="I27" s="319"/>
      <c r="J27" s="318">
        <f t="shared" ref="J27:J31" si="51">IF(ISBLANK(B27), "", IFERROR((I27/G27)-1, ""))</f>
        <v>-1</v>
      </c>
      <c r="K27" s="319">
        <v>46125.0</v>
      </c>
      <c r="L27" s="314" t="s">
        <v>4799</v>
      </c>
      <c r="M27" s="49">
        <v>221.0</v>
      </c>
      <c r="N27" s="314" t="s">
        <v>4791</v>
      </c>
      <c r="O27" s="49">
        <v>238.0</v>
      </c>
      <c r="P27" s="318">
        <f t="shared" ref="P27:P31" si="52">IF(ISBLANK(O27), "", IFERROR((O27/$M27)-1, ""))</f>
        <v>0.07692307692</v>
      </c>
      <c r="Q27" s="315">
        <f t="shared" ref="Q27:Q31" si="53">IF(ISBLANK(O27), "", IFERROR((O27/$D27)-1, ""))</f>
        <v>0.07692307692</v>
      </c>
      <c r="R27" s="314" t="s">
        <v>4791</v>
      </c>
      <c r="S27" s="49">
        <v>243.0</v>
      </c>
      <c r="T27" s="318">
        <f t="shared" ref="T27:T31" si="54">IF(ISBLANK(S27), "", IFERROR((S27/$O27)-1, ""))</f>
        <v>0.02100840336</v>
      </c>
      <c r="U27" s="315">
        <f t="shared" ref="U27:U31" si="55">IF(ISBLANK(S27), "", IFERROR((S27/$D27)-1, ""))</f>
        <v>0.09954751131</v>
      </c>
      <c r="V27" s="314" t="s">
        <v>4791</v>
      </c>
      <c r="W27" s="49">
        <v>237.5</v>
      </c>
      <c r="X27" s="318">
        <f t="shared" ref="X27:X31" si="56">IF(ISBLANK(W27), "", IFERROR((W27/$S27)-1, ""))</f>
        <v>-0.02263374486</v>
      </c>
      <c r="Y27" s="315">
        <f t="shared" ref="Y27:Y31" si="57">IF(ISBLANK(W27), "", IFERROR((W27/$D27)-1, ""))</f>
        <v>0.07466063348</v>
      </c>
      <c r="Z27" s="314" t="s">
        <v>4791</v>
      </c>
      <c r="AA27" s="49">
        <v>230.5</v>
      </c>
      <c r="AB27" s="318">
        <f t="shared" ref="AB27:AB31" si="58">IF(ISBLANK(AA27), "", IFERROR((AA27/$W27)-1, ""))</f>
        <v>-0.02947368421</v>
      </c>
      <c r="AC27" s="315">
        <f t="shared" ref="AC27:AC31" si="59">IF(ISBLANK(AA27), "", IFERROR((AA27/$D27)-1, ""))</f>
        <v>0.04298642534</v>
      </c>
      <c r="AD27" s="321" t="s">
        <v>4799</v>
      </c>
      <c r="AE27" s="49">
        <v>231.0</v>
      </c>
      <c r="AF27" s="318">
        <f t="shared" ref="AF27:AF31" si="60">IF(ISBLANK(AE27), "", IFERROR((AE27/$AA27)-1, ""))</f>
        <v>0.002169197397</v>
      </c>
      <c r="AG27" s="315">
        <f t="shared" ref="AG27:AG31" si="61">IF(ISBLANK(AE27), "", IFERROR((AE27/$D27)-1, ""))</f>
        <v>0.04524886878</v>
      </c>
      <c r="AH27" s="324" t="s">
        <v>4791</v>
      </c>
      <c r="AI27" s="49">
        <v>231.0</v>
      </c>
      <c r="AJ27" s="318">
        <f t="shared" ref="AJ27:AJ31" si="62">IF(ISBLANK(AI27), "", IFERROR((AI27/$AE27)-1, ""))</f>
        <v>0</v>
      </c>
      <c r="AK27" s="315">
        <f t="shared" ref="AK27:AK31" si="63">IF(ISBLANK(AI27), "", IFERROR((AI27/$D27)-1, ""))</f>
        <v>0.04524886878</v>
      </c>
      <c r="AL27" s="314" t="s">
        <v>4791</v>
      </c>
      <c r="AM27" s="49"/>
      <c r="AN27" s="318" t="str">
        <f t="shared" ref="AN27:AN31" si="64">IF(ISBLANK(AM27), "", IFERROR((AM27/$AI27)-1, ""))</f>
        <v/>
      </c>
      <c r="AO27" s="315" t="str">
        <f t="shared" ref="AO27:AO31" si="65">IF(ISBLANK(AM27), "", IFERROR((AM27/$D27)-1, ""))</f>
        <v/>
      </c>
      <c r="AP27" s="314"/>
      <c r="AQ27" s="49"/>
      <c r="AR27" s="318" t="str">
        <f t="shared" ref="AR27:AR31" si="66">IF(ISBLANK(AQ27), "", IFERROR((AQ27/$AM27)-1, ""))</f>
        <v/>
      </c>
      <c r="AS27" s="315" t="str">
        <f t="shared" ref="AS27:AS31" si="67">IF(ISBLANK(AQ27), "", IFERROR((AQ27/$D27)-1, ""))</f>
        <v/>
      </c>
      <c r="AT27" s="314"/>
      <c r="AU27" s="49"/>
      <c r="AV27" s="318" t="str">
        <f t="shared" ref="AV27:AV31" si="68">IF(ISBLANK(AU27), "", IFERROR((AU27/AQ27)-1, ""))</f>
        <v/>
      </c>
      <c r="AW27" s="315" t="str">
        <f t="shared" ref="AW27:AW31" si="69">IF(ISBLANK(AU27), "", IFERROR((AU27/$D27)-1, ""))</f>
        <v/>
      </c>
      <c r="AX27" s="314"/>
      <c r="AY27" s="49"/>
      <c r="AZ27" s="318" t="str">
        <f t="shared" ref="AZ27:AZ31" si="70">IF(ISBLANK(AY27), "", IFERROR((AY27/AU27)-1, ""))</f>
        <v/>
      </c>
      <c r="BA27" s="315" t="str">
        <f t="shared" ref="BA27:BA31" si="71">IF(ISBLANK(AY27), "", IFERROR((AY27/$D27)-1, ""))</f>
        <v/>
      </c>
      <c r="BB27" s="314"/>
      <c r="BC27" s="49"/>
      <c r="BD27" s="318" t="str">
        <f t="shared" ref="BD27:BD31" si="72">IF(ISBLANK(BC27), "", IFERROR((BC27/AY27)-1, ""))</f>
        <v/>
      </c>
      <c r="BE27" s="315" t="str">
        <f t="shared" ref="BE27:BE31" si="73">IF(ISBLANK(BC27), "", IFERROR((BC27/$D27)-1, ""))</f>
        <v/>
      </c>
      <c r="BF27" s="320"/>
      <c r="BG27" s="320"/>
    </row>
    <row r="28">
      <c r="A28" s="49" t="str">
        <f>IF(ISBLANK(B28), "", VLOOKUP(B28, Database!A:E, 2, FALSE))</f>
        <v>來億-KY</v>
      </c>
      <c r="B28" s="313" t="s">
        <v>1683</v>
      </c>
      <c r="C28" s="49" t="str">
        <f>IFERROR(__xludf.DUMMYFUNCTION("IF(ISBLANK(B28), """", IF(ISBLANK($B$1), """", IMPORTXML('公式表'!$A$2&amp;B28&amp;'公式表'!$A$3, '公式表'!$A$13)))"),"")</f>
        <v/>
      </c>
      <c r="D28" s="49">
        <v>151.0</v>
      </c>
      <c r="E28" s="315">
        <f t="shared" si="50"/>
        <v>-1</v>
      </c>
      <c r="F28" s="313" t="s">
        <v>4825</v>
      </c>
      <c r="G28" s="317">
        <v>156.5</v>
      </c>
      <c r="H28" s="318">
        <f t="shared" si="2"/>
        <v>0.03642384106</v>
      </c>
      <c r="I28" s="319"/>
      <c r="J28" s="318">
        <f t="shared" si="51"/>
        <v>-1</v>
      </c>
      <c r="K28" s="319">
        <v>46125.0</v>
      </c>
      <c r="L28" s="314" t="s">
        <v>4799</v>
      </c>
      <c r="M28" s="49">
        <v>151.0</v>
      </c>
      <c r="N28" s="314" t="s">
        <v>4791</v>
      </c>
      <c r="O28" s="49">
        <v>153.0</v>
      </c>
      <c r="P28" s="318">
        <f t="shared" si="52"/>
        <v>0.01324503311</v>
      </c>
      <c r="Q28" s="315">
        <f t="shared" si="53"/>
        <v>0.01324503311</v>
      </c>
      <c r="R28" s="314" t="s">
        <v>4791</v>
      </c>
      <c r="S28" s="49">
        <v>156.5</v>
      </c>
      <c r="T28" s="318">
        <f t="shared" si="54"/>
        <v>0.02287581699</v>
      </c>
      <c r="U28" s="315">
        <f t="shared" si="55"/>
        <v>0.03642384106</v>
      </c>
      <c r="V28" s="321" t="s">
        <v>4799</v>
      </c>
      <c r="W28" s="49">
        <v>172.0</v>
      </c>
      <c r="X28" s="318">
        <f t="shared" si="56"/>
        <v>0.09904153355</v>
      </c>
      <c r="Y28" s="315">
        <f t="shared" si="57"/>
        <v>0.1390728477</v>
      </c>
      <c r="Z28" s="314" t="s">
        <v>4799</v>
      </c>
      <c r="AA28" s="49">
        <v>175.5</v>
      </c>
      <c r="AB28" s="318">
        <f t="shared" si="58"/>
        <v>0.02034883721</v>
      </c>
      <c r="AC28" s="315">
        <f t="shared" si="59"/>
        <v>0.1622516556</v>
      </c>
      <c r="AD28" s="314" t="s">
        <v>4799</v>
      </c>
      <c r="AE28" s="49">
        <v>168.0</v>
      </c>
      <c r="AF28" s="318">
        <f t="shared" si="60"/>
        <v>-0.04273504274</v>
      </c>
      <c r="AG28" s="315">
        <f t="shared" si="61"/>
        <v>0.1125827815</v>
      </c>
      <c r="AH28" s="314" t="s">
        <v>4799</v>
      </c>
      <c r="AI28" s="49">
        <v>169.5</v>
      </c>
      <c r="AJ28" s="318">
        <f t="shared" si="62"/>
        <v>0.008928571429</v>
      </c>
      <c r="AK28" s="315">
        <f t="shared" si="63"/>
        <v>0.1225165563</v>
      </c>
      <c r="AL28" s="314" t="s">
        <v>4799</v>
      </c>
      <c r="AM28" s="49"/>
      <c r="AN28" s="318" t="str">
        <f t="shared" si="64"/>
        <v/>
      </c>
      <c r="AO28" s="315" t="str">
        <f t="shared" si="65"/>
        <v/>
      </c>
      <c r="AP28" s="314"/>
      <c r="AQ28" s="49"/>
      <c r="AR28" s="318" t="str">
        <f t="shared" si="66"/>
        <v/>
      </c>
      <c r="AS28" s="315" t="str">
        <f t="shared" si="67"/>
        <v/>
      </c>
      <c r="AT28" s="314"/>
      <c r="AU28" s="49"/>
      <c r="AV28" s="318" t="str">
        <f t="shared" si="68"/>
        <v/>
      </c>
      <c r="AW28" s="315" t="str">
        <f t="shared" si="69"/>
        <v/>
      </c>
      <c r="AX28" s="314"/>
      <c r="AY28" s="49"/>
      <c r="AZ28" s="318" t="str">
        <f t="shared" si="70"/>
        <v/>
      </c>
      <c r="BA28" s="315" t="str">
        <f t="shared" si="71"/>
        <v/>
      </c>
      <c r="BB28" s="314"/>
      <c r="BC28" s="49"/>
      <c r="BD28" s="318" t="str">
        <f t="shared" si="72"/>
        <v/>
      </c>
      <c r="BE28" s="315" t="str">
        <f t="shared" si="73"/>
        <v/>
      </c>
      <c r="BF28" s="320"/>
      <c r="BG28" s="320"/>
    </row>
    <row r="29">
      <c r="A29" s="49" t="str">
        <f>IF(ISBLANK(B29), "", VLOOKUP(B29, Database!A:E, 2, FALSE))</f>
        <v>晶彩科</v>
      </c>
      <c r="B29" s="313" t="s">
        <v>2909</v>
      </c>
      <c r="C29" s="49" t="str">
        <f>IFERROR(__xludf.DUMMYFUNCTION("IF(ISBLANK(B29), """", IF(ISBLANK($B$1), """", IMPORTXML('公式表'!$A$2&amp;B29&amp;'公式表'!$A$3, '公式表'!$A$13)))"),"")</f>
        <v/>
      </c>
      <c r="D29" s="49">
        <v>130.5</v>
      </c>
      <c r="E29" s="315">
        <f t="shared" si="50"/>
        <v>-1</v>
      </c>
      <c r="F29" s="313" t="s">
        <v>4830</v>
      </c>
      <c r="G29" s="317">
        <v>126.0</v>
      </c>
      <c r="H29" s="318">
        <f t="shared" si="2"/>
        <v>-0.03448275862</v>
      </c>
      <c r="I29" s="319"/>
      <c r="J29" s="318">
        <f t="shared" si="51"/>
        <v>-1</v>
      </c>
      <c r="K29" s="319">
        <v>46125.0</v>
      </c>
      <c r="L29" s="314" t="s">
        <v>4799</v>
      </c>
      <c r="M29" s="49">
        <v>130.5</v>
      </c>
      <c r="N29" s="314" t="s">
        <v>4791</v>
      </c>
      <c r="O29" s="49">
        <v>129.5</v>
      </c>
      <c r="P29" s="318">
        <f t="shared" si="52"/>
        <v>-0.007662835249</v>
      </c>
      <c r="Q29" s="315">
        <f t="shared" si="53"/>
        <v>-0.007662835249</v>
      </c>
      <c r="R29" s="314" t="s">
        <v>4791</v>
      </c>
      <c r="S29" s="49">
        <v>129.0</v>
      </c>
      <c r="T29" s="318">
        <f t="shared" si="54"/>
        <v>-0.003861003861</v>
      </c>
      <c r="U29" s="315">
        <f t="shared" si="55"/>
        <v>-0.01149425287</v>
      </c>
      <c r="V29" s="314" t="s">
        <v>4791</v>
      </c>
      <c r="W29" s="49">
        <v>126.0</v>
      </c>
      <c r="X29" s="318">
        <f t="shared" si="56"/>
        <v>-0.02325581395</v>
      </c>
      <c r="Y29" s="315">
        <f t="shared" si="57"/>
        <v>-0.03448275862</v>
      </c>
      <c r="Z29" s="321" t="s">
        <v>4799</v>
      </c>
      <c r="AA29" s="49">
        <v>120.5</v>
      </c>
      <c r="AB29" s="318">
        <f t="shared" si="58"/>
        <v>-0.04365079365</v>
      </c>
      <c r="AC29" s="315">
        <f t="shared" si="59"/>
        <v>-0.07662835249</v>
      </c>
      <c r="AD29" s="314" t="s">
        <v>4799</v>
      </c>
      <c r="AE29" s="49">
        <v>124.5</v>
      </c>
      <c r="AF29" s="318">
        <f t="shared" si="60"/>
        <v>0.03319502075</v>
      </c>
      <c r="AG29" s="315">
        <f t="shared" si="61"/>
        <v>-0.04597701149</v>
      </c>
      <c r="AH29" s="314" t="s">
        <v>4799</v>
      </c>
      <c r="AI29" s="49">
        <v>128.0</v>
      </c>
      <c r="AJ29" s="318">
        <f t="shared" si="62"/>
        <v>0.0281124498</v>
      </c>
      <c r="AK29" s="315">
        <f t="shared" si="63"/>
        <v>-0.01915708812</v>
      </c>
      <c r="AL29" s="314" t="s">
        <v>4799</v>
      </c>
      <c r="AM29" s="49"/>
      <c r="AN29" s="318" t="str">
        <f t="shared" si="64"/>
        <v/>
      </c>
      <c r="AO29" s="315" t="str">
        <f t="shared" si="65"/>
        <v/>
      </c>
      <c r="AP29" s="314"/>
      <c r="AQ29" s="49"/>
      <c r="AR29" s="318" t="str">
        <f t="shared" si="66"/>
        <v/>
      </c>
      <c r="AS29" s="315" t="str">
        <f t="shared" si="67"/>
        <v/>
      </c>
      <c r="AT29" s="314"/>
      <c r="AU29" s="49"/>
      <c r="AV29" s="318" t="str">
        <f t="shared" si="68"/>
        <v/>
      </c>
      <c r="AW29" s="315" t="str">
        <f t="shared" si="69"/>
        <v/>
      </c>
      <c r="AX29" s="314"/>
      <c r="AY29" s="49"/>
      <c r="AZ29" s="318" t="str">
        <f t="shared" si="70"/>
        <v/>
      </c>
      <c r="BA29" s="315" t="str">
        <f t="shared" si="71"/>
        <v/>
      </c>
      <c r="BB29" s="314"/>
      <c r="BC29" s="49"/>
      <c r="BD29" s="318" t="str">
        <f t="shared" si="72"/>
        <v/>
      </c>
      <c r="BE29" s="315" t="str">
        <f t="shared" si="73"/>
        <v/>
      </c>
      <c r="BF29" s="320"/>
      <c r="BG29" s="320"/>
    </row>
    <row r="30">
      <c r="A30" s="49" t="str">
        <f>IF(ISBLANK(B30), "", VLOOKUP(B30, Database!A:E, 2, FALSE))</f>
        <v>皇昌</v>
      </c>
      <c r="B30" s="313" t="s">
        <v>1649</v>
      </c>
      <c r="C30" s="49" t="str">
        <f>IFERROR(__xludf.DUMMYFUNCTION("IF(ISBLANK(B30), """", IF(ISBLANK($B$1), """", IMPORTXML('公式表'!$A$2&amp;B30&amp;'公式表'!$A$3, '公式表'!$A$13)))"),"")</f>
        <v/>
      </c>
      <c r="D30" s="49">
        <v>57.6</v>
      </c>
      <c r="E30" s="315">
        <f t="shared" si="50"/>
        <v>-1</v>
      </c>
      <c r="F30" s="313" t="s">
        <v>4835</v>
      </c>
      <c r="G30" s="49">
        <v>55.2</v>
      </c>
      <c r="H30" s="318">
        <f t="shared" si="2"/>
        <v>-0.04166666667</v>
      </c>
      <c r="I30" s="319"/>
      <c r="J30" s="318">
        <f t="shared" si="51"/>
        <v>-1</v>
      </c>
      <c r="K30" s="319">
        <v>46125.0</v>
      </c>
      <c r="L30" s="314" t="s">
        <v>4799</v>
      </c>
      <c r="M30" s="49">
        <v>57.6</v>
      </c>
      <c r="N30" s="314" t="s">
        <v>4791</v>
      </c>
      <c r="O30" s="49">
        <v>57.5</v>
      </c>
      <c r="P30" s="318">
        <f t="shared" si="52"/>
        <v>-0.001736111111</v>
      </c>
      <c r="Q30" s="315">
        <f t="shared" si="53"/>
        <v>-0.001736111111</v>
      </c>
      <c r="R30" s="314" t="s">
        <v>4791</v>
      </c>
      <c r="S30" s="49">
        <v>57.8</v>
      </c>
      <c r="T30" s="318">
        <f t="shared" si="54"/>
        <v>0.005217391304</v>
      </c>
      <c r="U30" s="315">
        <f t="shared" si="55"/>
        <v>0.003472222222</v>
      </c>
      <c r="V30" s="314" t="s">
        <v>4791</v>
      </c>
      <c r="W30" s="49">
        <v>57.7</v>
      </c>
      <c r="X30" s="318">
        <f t="shared" si="56"/>
        <v>-0.001730103806</v>
      </c>
      <c r="Y30" s="315">
        <f t="shared" si="57"/>
        <v>0.001736111111</v>
      </c>
      <c r="Z30" s="314" t="s">
        <v>4791</v>
      </c>
      <c r="AA30" s="49">
        <v>57.6</v>
      </c>
      <c r="AB30" s="318">
        <f t="shared" si="58"/>
        <v>-0.001733102253</v>
      </c>
      <c r="AC30" s="315">
        <f t="shared" si="59"/>
        <v>0</v>
      </c>
      <c r="AD30" s="314" t="s">
        <v>4791</v>
      </c>
      <c r="AE30" s="49">
        <v>55.2</v>
      </c>
      <c r="AF30" s="318">
        <f t="shared" si="60"/>
        <v>-0.04166666667</v>
      </c>
      <c r="AG30" s="315">
        <f t="shared" si="61"/>
        <v>-0.04166666667</v>
      </c>
      <c r="AH30" s="321" t="s">
        <v>4799</v>
      </c>
      <c r="AI30" s="49">
        <v>52.3</v>
      </c>
      <c r="AJ30" s="318">
        <f t="shared" si="62"/>
        <v>-0.05253623188</v>
      </c>
      <c r="AK30" s="315">
        <f t="shared" si="63"/>
        <v>-0.09201388889</v>
      </c>
      <c r="AL30" s="314" t="s">
        <v>4799</v>
      </c>
      <c r="AM30" s="49"/>
      <c r="AN30" s="318" t="str">
        <f t="shared" si="64"/>
        <v/>
      </c>
      <c r="AO30" s="315" t="str">
        <f t="shared" si="65"/>
        <v/>
      </c>
      <c r="AP30" s="314"/>
      <c r="AQ30" s="49"/>
      <c r="AR30" s="318" t="str">
        <f t="shared" si="66"/>
        <v/>
      </c>
      <c r="AS30" s="315" t="str">
        <f t="shared" si="67"/>
        <v/>
      </c>
      <c r="AT30" s="314"/>
      <c r="AU30" s="49"/>
      <c r="AV30" s="318" t="str">
        <f t="shared" si="68"/>
        <v/>
      </c>
      <c r="AW30" s="315" t="str">
        <f t="shared" si="69"/>
        <v/>
      </c>
      <c r="AX30" s="314"/>
      <c r="AY30" s="49"/>
      <c r="AZ30" s="318" t="str">
        <f t="shared" si="70"/>
        <v/>
      </c>
      <c r="BA30" s="315" t="str">
        <f t="shared" si="71"/>
        <v/>
      </c>
      <c r="BB30" s="314"/>
      <c r="BC30" s="49"/>
      <c r="BD30" s="318" t="str">
        <f t="shared" si="72"/>
        <v/>
      </c>
      <c r="BE30" s="315" t="str">
        <f t="shared" si="73"/>
        <v/>
      </c>
      <c r="BF30" s="320"/>
      <c r="BG30" s="320"/>
    </row>
    <row r="31">
      <c r="A31" s="49" t="str">
        <f>IF(ISBLANK(B31), "", VLOOKUP(B31, Database!A:E, 2, FALSE))</f>
        <v>世紀</v>
      </c>
      <c r="B31" s="313" t="s">
        <v>2877</v>
      </c>
      <c r="C31" s="49" t="str">
        <f>IFERROR(__xludf.DUMMYFUNCTION("IF(ISBLANK(B31), """", IF(ISBLANK($B$1), """", IMPORTXML('公式表'!$A$2&amp;B31&amp;'公式表'!$A$3, '公式表'!$A$13)))"),"")</f>
        <v/>
      </c>
      <c r="D31" s="49">
        <v>77.7</v>
      </c>
      <c r="E31" s="315">
        <f t="shared" si="50"/>
        <v>-1</v>
      </c>
      <c r="F31" s="313" t="s">
        <v>4835</v>
      </c>
      <c r="G31" s="317">
        <v>77.0</v>
      </c>
      <c r="H31" s="318">
        <f t="shared" si="2"/>
        <v>-0.009009009009</v>
      </c>
      <c r="I31" s="319"/>
      <c r="J31" s="318">
        <f t="shared" si="51"/>
        <v>-1</v>
      </c>
      <c r="K31" s="319">
        <v>46125.0</v>
      </c>
      <c r="L31" s="314" t="s">
        <v>4799</v>
      </c>
      <c r="M31" s="49">
        <v>77.7</v>
      </c>
      <c r="N31" s="314" t="s">
        <v>4791</v>
      </c>
      <c r="O31" s="49">
        <v>77.5</v>
      </c>
      <c r="P31" s="318">
        <f t="shared" si="52"/>
        <v>-0.002574002574</v>
      </c>
      <c r="Q31" s="315">
        <f t="shared" si="53"/>
        <v>-0.002574002574</v>
      </c>
      <c r="R31" s="314" t="s">
        <v>4791</v>
      </c>
      <c r="S31" s="49">
        <v>77.9</v>
      </c>
      <c r="T31" s="318">
        <f t="shared" si="54"/>
        <v>0.005161290323</v>
      </c>
      <c r="U31" s="315">
        <f t="shared" si="55"/>
        <v>0.002574002574</v>
      </c>
      <c r="V31" s="314" t="s">
        <v>4791</v>
      </c>
      <c r="W31" s="49">
        <v>81.0</v>
      </c>
      <c r="X31" s="318">
        <f t="shared" si="56"/>
        <v>0.03979460847</v>
      </c>
      <c r="Y31" s="315">
        <f t="shared" si="57"/>
        <v>0.04247104247</v>
      </c>
      <c r="Z31" s="314" t="s">
        <v>4791</v>
      </c>
      <c r="AA31" s="49">
        <v>80.2</v>
      </c>
      <c r="AB31" s="318">
        <f t="shared" si="58"/>
        <v>-0.00987654321</v>
      </c>
      <c r="AC31" s="315">
        <f t="shared" si="59"/>
        <v>0.03217503218</v>
      </c>
      <c r="AD31" s="314" t="s">
        <v>4791</v>
      </c>
      <c r="AE31" s="49">
        <v>78.1</v>
      </c>
      <c r="AF31" s="318">
        <f t="shared" si="60"/>
        <v>-0.02618453865</v>
      </c>
      <c r="AG31" s="315">
        <f t="shared" si="61"/>
        <v>0.005148005148</v>
      </c>
      <c r="AH31" s="314" t="s">
        <v>4791</v>
      </c>
      <c r="AI31" s="49">
        <v>77.0</v>
      </c>
      <c r="AJ31" s="318">
        <f t="shared" si="62"/>
        <v>-0.01408450704</v>
      </c>
      <c r="AK31" s="315">
        <f t="shared" si="63"/>
        <v>-0.009009009009</v>
      </c>
      <c r="AL31" s="321" t="s">
        <v>4799</v>
      </c>
      <c r="AM31" s="49"/>
      <c r="AN31" s="318" t="str">
        <f t="shared" si="64"/>
        <v/>
      </c>
      <c r="AO31" s="315" t="str">
        <f t="shared" si="65"/>
        <v/>
      </c>
      <c r="AP31" s="314"/>
      <c r="AQ31" s="49"/>
      <c r="AR31" s="318" t="str">
        <f t="shared" si="66"/>
        <v/>
      </c>
      <c r="AS31" s="315" t="str">
        <f t="shared" si="67"/>
        <v/>
      </c>
      <c r="AT31" s="314"/>
      <c r="AU31" s="49"/>
      <c r="AV31" s="318" t="str">
        <f t="shared" si="68"/>
        <v/>
      </c>
      <c r="AW31" s="315" t="str">
        <f t="shared" si="69"/>
        <v/>
      </c>
      <c r="AX31" s="314"/>
      <c r="AY31" s="49"/>
      <c r="AZ31" s="318" t="str">
        <f t="shared" si="70"/>
        <v/>
      </c>
      <c r="BA31" s="315" t="str">
        <f t="shared" si="71"/>
        <v/>
      </c>
      <c r="BB31" s="314"/>
      <c r="BC31" s="49"/>
      <c r="BD31" s="318" t="str">
        <f t="shared" si="72"/>
        <v/>
      </c>
      <c r="BE31" s="315" t="str">
        <f t="shared" si="73"/>
        <v/>
      </c>
      <c r="BF31" s="320"/>
      <c r="BG31" s="320"/>
    </row>
    <row r="32">
      <c r="A32" s="44"/>
      <c r="B32" s="128"/>
      <c r="C32" s="44"/>
      <c r="D32" s="44"/>
      <c r="E32" s="99"/>
      <c r="F32" s="128"/>
      <c r="G32" s="129"/>
      <c r="H32" s="318" t="str">
        <f t="shared" si="2"/>
        <v/>
      </c>
      <c r="I32" s="54"/>
      <c r="J32" s="99"/>
      <c r="K32" s="54"/>
      <c r="L32" s="44"/>
      <c r="M32" s="44"/>
      <c r="N32" s="44"/>
      <c r="O32" s="44"/>
      <c r="P32" s="99"/>
      <c r="Q32" s="99"/>
      <c r="R32" s="99"/>
      <c r="S32" s="99"/>
      <c r="T32" s="99"/>
      <c r="U32" s="99"/>
      <c r="V32" s="99"/>
      <c r="W32" s="99"/>
      <c r="X32" s="99"/>
      <c r="Y32" s="99"/>
      <c r="Z32" s="44"/>
      <c r="AA32" s="44"/>
      <c r="AB32" s="99"/>
      <c r="AC32" s="99"/>
      <c r="AD32" s="44"/>
      <c r="AE32" s="44"/>
      <c r="AF32" s="99"/>
      <c r="AG32" s="99"/>
      <c r="AH32" s="44"/>
      <c r="AI32" s="44"/>
      <c r="AJ32" s="99"/>
      <c r="AK32" s="99"/>
      <c r="AL32" s="44"/>
      <c r="AM32" s="44"/>
      <c r="AN32" s="99"/>
      <c r="AO32" s="44"/>
      <c r="AP32" s="44"/>
      <c r="AQ32" s="44"/>
      <c r="AR32" s="99"/>
      <c r="AS32" s="44"/>
      <c r="AT32" s="44"/>
      <c r="AU32" s="44"/>
      <c r="AV32" s="99"/>
      <c r="AW32" s="44"/>
      <c r="AX32" s="44"/>
      <c r="AY32" s="44"/>
      <c r="AZ32" s="99"/>
      <c r="BA32" s="44"/>
      <c r="BB32" s="44"/>
      <c r="BC32" s="44"/>
      <c r="BD32" s="99"/>
      <c r="BE32" s="44"/>
      <c r="BF32" s="143"/>
      <c r="BG32" s="143"/>
    </row>
    <row r="33">
      <c r="A33" s="49" t="str">
        <f>IF(ISBLANK(B33), "", VLOOKUP(B33, Database!A:E, 2, FALSE))</f>
        <v>穩得</v>
      </c>
      <c r="B33" s="313" t="s">
        <v>559</v>
      </c>
      <c r="C33" s="49" t="str">
        <f>IFERROR(__xludf.DUMMYFUNCTION("IF(ISBLANK(B33), """", IF(ISBLANK($B$1), """", IMPORTXML('公式表'!$A$2&amp;B33&amp;'公式表'!$A$3, '公式表'!$A$13)))"),"")</f>
        <v/>
      </c>
      <c r="D33" s="49">
        <v>195.0</v>
      </c>
      <c r="E33" s="315">
        <f t="shared" ref="E33:E36" si="74">IF(ISBLANK(B33), "", IFERROR((C33/D33)-1, ""))</f>
        <v>-1</v>
      </c>
      <c r="F33" s="313" t="s">
        <v>4836</v>
      </c>
      <c r="G33" s="317">
        <v>194.5</v>
      </c>
      <c r="H33" s="318">
        <f t="shared" si="2"/>
        <v>-0.002564102564</v>
      </c>
      <c r="I33" s="319"/>
      <c r="J33" s="318">
        <f t="shared" ref="J33:J36" si="75">IF(ISBLANK(B33), "", IFERROR((I33/G33)-1, ""))</f>
        <v>-1</v>
      </c>
      <c r="K33" s="319">
        <v>46126.0</v>
      </c>
      <c r="L33" s="314" t="s">
        <v>4799</v>
      </c>
      <c r="M33" s="49">
        <v>195.0</v>
      </c>
      <c r="N33" s="314" t="s">
        <v>4791</v>
      </c>
      <c r="O33" s="49">
        <v>195.0</v>
      </c>
      <c r="P33" s="318">
        <f t="shared" ref="P33:P36" si="76">IF(ISBLANK(O33), "", IFERROR((O33/$M33)-1, ""))</f>
        <v>0</v>
      </c>
      <c r="Q33" s="315">
        <f t="shared" ref="Q33:Q36" si="77">IF(ISBLANK(O33), "", IFERROR((O33/$D33)-1, ""))</f>
        <v>0</v>
      </c>
      <c r="R33" s="314" t="s">
        <v>4791</v>
      </c>
      <c r="S33" s="49">
        <v>194.5</v>
      </c>
      <c r="T33" s="318">
        <f t="shared" ref="T33:T36" si="78">IF(ISBLANK(S33), "", IFERROR((S33/$O33)-1, ""))</f>
        <v>-0.002564102564</v>
      </c>
      <c r="U33" s="315">
        <f t="shared" ref="U33:U36" si="79">IF(ISBLANK(S33), "", IFERROR((S33/$D33)-1, ""))</f>
        <v>-0.002564102564</v>
      </c>
      <c r="V33" s="321" t="s">
        <v>4799</v>
      </c>
      <c r="W33" s="49">
        <v>195.5</v>
      </c>
      <c r="X33" s="318">
        <f t="shared" ref="X33:X36" si="80">IF(ISBLANK(W33), "", IFERROR((W33/$S33)-1, ""))</f>
        <v>0.005141388175</v>
      </c>
      <c r="Y33" s="315">
        <f t="shared" ref="Y33:Y36" si="81">IF(ISBLANK(W33), "", IFERROR((W33/$D33)-1, ""))</f>
        <v>0.002564102564</v>
      </c>
      <c r="Z33" s="314" t="s">
        <v>4799</v>
      </c>
      <c r="AA33" s="49">
        <v>194.5</v>
      </c>
      <c r="AB33" s="318">
        <f t="shared" ref="AB33:AB36" si="82">IF(ISBLANK(AA33), "", IFERROR((AA33/$W33)-1, ""))</f>
        <v>-0.005115089514</v>
      </c>
      <c r="AC33" s="315">
        <f t="shared" ref="AC33:AC36" si="83">IF(ISBLANK(AA33), "", IFERROR((AA33/$D33)-1, ""))</f>
        <v>-0.002564102564</v>
      </c>
      <c r="AD33" s="314" t="s">
        <v>4799</v>
      </c>
      <c r="AE33" s="49">
        <v>198.5</v>
      </c>
      <c r="AF33" s="318">
        <f t="shared" ref="AF33:AF36" si="84">IF(ISBLANK(AE33), "", IFERROR((AE33/$AA33)-1, ""))</f>
        <v>0.0205655527</v>
      </c>
      <c r="AG33" s="315">
        <f t="shared" ref="AG33:AG36" si="85">IF(ISBLANK(AE33), "", IFERROR((AE33/$D33)-1, ""))</f>
        <v>0.01794871795</v>
      </c>
      <c r="AH33" s="314" t="s">
        <v>4799</v>
      </c>
      <c r="AI33" s="49"/>
      <c r="AJ33" s="318" t="str">
        <f t="shared" ref="AJ33:AJ36" si="86">IF(ISBLANK(AI33), "", IFERROR((AI33/$AE33)-1, ""))</f>
        <v/>
      </c>
      <c r="AK33" s="315" t="str">
        <f t="shared" ref="AK33:AK36" si="87">IF(ISBLANK(AI33), "", IFERROR((AI33/$D33)-1, ""))</f>
        <v/>
      </c>
      <c r="AL33" s="314"/>
      <c r="AM33" s="49"/>
      <c r="AN33" s="318" t="str">
        <f t="shared" ref="AN33:AN36" si="88">IF(ISBLANK(AM33), "", IFERROR((AM33/$AI33)-1, ""))</f>
        <v/>
      </c>
      <c r="AO33" s="315" t="str">
        <f t="shared" ref="AO33:AO36" si="89">IF(ISBLANK(AM33), "", IFERROR((AM33/$D33)-1, ""))</f>
        <v/>
      </c>
      <c r="AP33" s="314"/>
      <c r="AQ33" s="49"/>
      <c r="AR33" s="318" t="str">
        <f t="shared" ref="AR33:AR36" si="90">IF(ISBLANK(AQ33), "", IFERROR((AQ33/$AM33)-1, ""))</f>
        <v/>
      </c>
      <c r="AS33" s="315" t="str">
        <f t="shared" ref="AS33:AS36" si="91">IF(ISBLANK(AQ33), "", IFERROR((AQ33/$D33)-1, ""))</f>
        <v/>
      </c>
      <c r="AT33" s="314"/>
      <c r="AU33" s="49"/>
      <c r="AV33" s="318" t="str">
        <f t="shared" ref="AV33:AV36" si="92">IF(ISBLANK(AU33), "", IFERROR((AU33/AQ33)-1, ""))</f>
        <v/>
      </c>
      <c r="AW33" s="315" t="str">
        <f t="shared" ref="AW33:AW36" si="93">IF(ISBLANK(AU33), "", IFERROR((AU33/$D33)-1, ""))</f>
        <v/>
      </c>
      <c r="AX33" s="314"/>
      <c r="AY33" s="49"/>
      <c r="AZ33" s="318" t="str">
        <f t="shared" ref="AZ33:AZ36" si="94">IF(ISBLANK(AY33), "", IFERROR((AY33/AU33)-1, ""))</f>
        <v/>
      </c>
      <c r="BA33" s="315" t="str">
        <f t="shared" ref="BA33:BA36" si="95">IF(ISBLANK(AY33), "", IFERROR((AY33/$D33)-1, ""))</f>
        <v/>
      </c>
      <c r="BB33" s="314"/>
      <c r="BC33" s="49"/>
      <c r="BD33" s="318" t="str">
        <f t="shared" ref="BD33:BD36" si="96">IF(ISBLANK(BC33), "", IFERROR((BC33/AY33)-1, ""))</f>
        <v/>
      </c>
      <c r="BE33" s="315" t="str">
        <f t="shared" ref="BE33:BE36" si="97">IF(ISBLANK(BC33), "", IFERROR((BC33/$D33)-1, ""))</f>
        <v/>
      </c>
      <c r="BF33" s="320"/>
      <c r="BG33" s="320"/>
    </row>
    <row r="34">
      <c r="A34" s="320" t="str">
        <f>IF(ISBLANK(B34), "", VLOOKUP(B34, Database!A:E, 2, FALSE))</f>
        <v>百達-KY</v>
      </c>
      <c r="B34" s="325" t="s">
        <v>1668</v>
      </c>
      <c r="C34" s="49" t="str">
        <f>IFERROR(__xludf.DUMMYFUNCTION("IF(ISBLANK(B34), """", IF(ISBLANK($B$1), """", IMPORTXML('公式表'!$A$2&amp;B34&amp;'公式表'!$A$3, '公式表'!$A$13)))"),"")</f>
        <v/>
      </c>
      <c r="D34" s="320">
        <v>127.0</v>
      </c>
      <c r="E34" s="326">
        <f t="shared" si="74"/>
        <v>-1</v>
      </c>
      <c r="F34" s="325" t="s">
        <v>4834</v>
      </c>
      <c r="G34" s="317"/>
      <c r="H34" s="318">
        <f t="shared" si="2"/>
        <v>-1</v>
      </c>
      <c r="I34" s="319"/>
      <c r="J34" s="318" t="str">
        <f t="shared" si="75"/>
        <v/>
      </c>
      <c r="K34" s="319">
        <v>46126.0</v>
      </c>
      <c r="L34" s="314" t="s">
        <v>4799</v>
      </c>
      <c r="M34" s="320">
        <v>127.0</v>
      </c>
      <c r="N34" s="314" t="s">
        <v>4791</v>
      </c>
      <c r="O34" s="320">
        <v>125.5</v>
      </c>
      <c r="P34" s="326">
        <f t="shared" si="76"/>
        <v>-0.01181102362</v>
      </c>
      <c r="Q34" s="326">
        <f t="shared" si="77"/>
        <v>-0.01181102362</v>
      </c>
      <c r="R34" s="327" t="s">
        <v>4791</v>
      </c>
      <c r="S34" s="320">
        <v>129.5</v>
      </c>
      <c r="T34" s="326">
        <f t="shared" si="78"/>
        <v>0.03187250996</v>
      </c>
      <c r="U34" s="326">
        <f t="shared" si="79"/>
        <v>0.01968503937</v>
      </c>
      <c r="V34" s="327" t="s">
        <v>4791</v>
      </c>
      <c r="W34" s="320">
        <v>126.5</v>
      </c>
      <c r="X34" s="326">
        <f t="shared" si="80"/>
        <v>-0.02316602317</v>
      </c>
      <c r="Y34" s="326">
        <f t="shared" si="81"/>
        <v>-0.003937007874</v>
      </c>
      <c r="Z34" s="327" t="s">
        <v>4791</v>
      </c>
      <c r="AA34" s="320">
        <v>125.5</v>
      </c>
      <c r="AB34" s="326">
        <f t="shared" si="82"/>
        <v>-0.00790513834</v>
      </c>
      <c r="AC34" s="326">
        <f t="shared" si="83"/>
        <v>-0.01181102362</v>
      </c>
      <c r="AD34" s="327" t="s">
        <v>4791</v>
      </c>
      <c r="AE34" s="320">
        <v>129.0</v>
      </c>
      <c r="AF34" s="326">
        <f t="shared" si="84"/>
        <v>0.02788844622</v>
      </c>
      <c r="AG34" s="326">
        <f t="shared" si="85"/>
        <v>0.0157480315</v>
      </c>
      <c r="AH34" s="327" t="s">
        <v>4791</v>
      </c>
      <c r="AI34" s="320"/>
      <c r="AJ34" s="326" t="str">
        <f t="shared" si="86"/>
        <v/>
      </c>
      <c r="AK34" s="326" t="str">
        <f t="shared" si="87"/>
        <v/>
      </c>
      <c r="AL34" s="320"/>
      <c r="AM34" s="320"/>
      <c r="AN34" s="326" t="str">
        <f t="shared" si="88"/>
        <v/>
      </c>
      <c r="AO34" s="326" t="str">
        <f t="shared" si="89"/>
        <v/>
      </c>
      <c r="AP34" s="320"/>
      <c r="AQ34" s="320"/>
      <c r="AR34" s="318" t="str">
        <f t="shared" si="90"/>
        <v/>
      </c>
      <c r="AS34" s="326" t="str">
        <f t="shared" si="91"/>
        <v/>
      </c>
      <c r="AT34" s="320"/>
      <c r="AU34" s="320"/>
      <c r="AV34" s="318" t="str">
        <f t="shared" si="92"/>
        <v/>
      </c>
      <c r="AW34" s="326" t="str">
        <f t="shared" si="93"/>
        <v/>
      </c>
      <c r="AX34" s="320"/>
      <c r="AY34" s="320"/>
      <c r="AZ34" s="318" t="str">
        <f t="shared" si="94"/>
        <v/>
      </c>
      <c r="BA34" s="326" t="str">
        <f t="shared" si="95"/>
        <v/>
      </c>
      <c r="BB34" s="320"/>
      <c r="BC34" s="320"/>
      <c r="BD34" s="318" t="str">
        <f t="shared" si="96"/>
        <v/>
      </c>
      <c r="BE34" s="326" t="str">
        <f t="shared" si="97"/>
        <v/>
      </c>
      <c r="BF34" s="320"/>
      <c r="BG34" s="320"/>
    </row>
    <row r="35">
      <c r="A35" s="320" t="str">
        <f>IF(ISBLANK(B35), "", VLOOKUP(B35, Database!A:E, 2, FALSE))</f>
        <v>沛亨</v>
      </c>
      <c r="B35" s="325" t="s">
        <v>1207</v>
      </c>
      <c r="C35" s="49" t="str">
        <f>IFERROR(__xludf.DUMMYFUNCTION("IF(ISBLANK(B35), """", IF(ISBLANK($B$1), """", IMPORTXML('公式表'!$A$2&amp;B35&amp;'公式表'!$A$3, '公式表'!$A$13)))"),"")</f>
        <v/>
      </c>
      <c r="D35" s="320">
        <v>410.0</v>
      </c>
      <c r="E35" s="326">
        <f t="shared" si="74"/>
        <v>-1</v>
      </c>
      <c r="F35" s="325" t="s">
        <v>4830</v>
      </c>
      <c r="G35" s="317"/>
      <c r="H35" s="318">
        <f t="shared" si="2"/>
        <v>-1</v>
      </c>
      <c r="I35" s="319"/>
      <c r="J35" s="318" t="str">
        <f t="shared" si="75"/>
        <v/>
      </c>
      <c r="K35" s="319">
        <v>46126.0</v>
      </c>
      <c r="L35" s="314" t="s">
        <v>4799</v>
      </c>
      <c r="M35" s="320">
        <v>410.0</v>
      </c>
      <c r="N35" s="314" t="s">
        <v>4791</v>
      </c>
      <c r="O35" s="320">
        <v>424.0</v>
      </c>
      <c r="P35" s="326">
        <f t="shared" si="76"/>
        <v>0.03414634146</v>
      </c>
      <c r="Q35" s="326">
        <f t="shared" si="77"/>
        <v>0.03414634146</v>
      </c>
      <c r="R35" s="327" t="s">
        <v>4791</v>
      </c>
      <c r="S35" s="320">
        <v>414.5</v>
      </c>
      <c r="T35" s="326">
        <f t="shared" si="78"/>
        <v>-0.02240566038</v>
      </c>
      <c r="U35" s="326">
        <f t="shared" si="79"/>
        <v>0.01097560976</v>
      </c>
      <c r="V35" s="327" t="s">
        <v>4791</v>
      </c>
      <c r="W35" s="320">
        <v>421.5</v>
      </c>
      <c r="X35" s="326">
        <f t="shared" si="80"/>
        <v>0.01688781665</v>
      </c>
      <c r="Y35" s="326">
        <f t="shared" si="81"/>
        <v>0.02804878049</v>
      </c>
      <c r="Z35" s="327" t="s">
        <v>4791</v>
      </c>
      <c r="AA35" s="320">
        <v>418.5</v>
      </c>
      <c r="AB35" s="326">
        <f t="shared" si="82"/>
        <v>-0.007117437722</v>
      </c>
      <c r="AC35" s="326">
        <f t="shared" si="83"/>
        <v>0.02073170732</v>
      </c>
      <c r="AD35" s="327" t="s">
        <v>4791</v>
      </c>
      <c r="AE35" s="320">
        <v>460.0</v>
      </c>
      <c r="AF35" s="326">
        <f t="shared" si="84"/>
        <v>0.09916367981</v>
      </c>
      <c r="AG35" s="326">
        <f t="shared" si="85"/>
        <v>0.1219512195</v>
      </c>
      <c r="AH35" s="327" t="s">
        <v>4791</v>
      </c>
      <c r="AI35" s="320"/>
      <c r="AJ35" s="326" t="str">
        <f t="shared" si="86"/>
        <v/>
      </c>
      <c r="AK35" s="326" t="str">
        <f t="shared" si="87"/>
        <v/>
      </c>
      <c r="AL35" s="320"/>
      <c r="AM35" s="320"/>
      <c r="AN35" s="326" t="str">
        <f t="shared" si="88"/>
        <v/>
      </c>
      <c r="AO35" s="326" t="str">
        <f t="shared" si="89"/>
        <v/>
      </c>
      <c r="AP35" s="320"/>
      <c r="AQ35" s="320"/>
      <c r="AR35" s="318" t="str">
        <f t="shared" si="90"/>
        <v/>
      </c>
      <c r="AS35" s="326" t="str">
        <f t="shared" si="91"/>
        <v/>
      </c>
      <c r="AT35" s="320"/>
      <c r="AU35" s="320"/>
      <c r="AV35" s="318" t="str">
        <f t="shared" si="92"/>
        <v/>
      </c>
      <c r="AW35" s="326" t="str">
        <f t="shared" si="93"/>
        <v/>
      </c>
      <c r="AX35" s="320"/>
      <c r="AY35" s="320"/>
      <c r="AZ35" s="318" t="str">
        <f t="shared" si="94"/>
        <v/>
      </c>
      <c r="BA35" s="326" t="str">
        <f t="shared" si="95"/>
        <v/>
      </c>
      <c r="BB35" s="320"/>
      <c r="BC35" s="320"/>
      <c r="BD35" s="318" t="str">
        <f t="shared" si="96"/>
        <v/>
      </c>
      <c r="BE35" s="326" t="str">
        <f t="shared" si="97"/>
        <v/>
      </c>
      <c r="BF35" s="320"/>
      <c r="BG35" s="320"/>
    </row>
    <row r="36">
      <c r="A36" s="320" t="str">
        <f>IF(ISBLANK(B36), "", VLOOKUP(B36, Database!A:E, 2, FALSE))</f>
        <v>濱川</v>
      </c>
      <c r="B36" s="325" t="s">
        <v>2207</v>
      </c>
      <c r="C36" s="49" t="str">
        <f>IFERROR(__xludf.DUMMYFUNCTION("IF(ISBLANK(B36), """", IF(ISBLANK($B$1), """", IMPORTXML('公式表'!$A$2&amp;B36&amp;'公式表'!$A$3, '公式表'!$A$13)))"),"")</f>
        <v/>
      </c>
      <c r="D36" s="320">
        <v>54.5</v>
      </c>
      <c r="E36" s="326">
        <f t="shared" si="74"/>
        <v>-1</v>
      </c>
      <c r="F36" s="325" t="s">
        <v>4831</v>
      </c>
      <c r="G36" s="49">
        <v>52.5</v>
      </c>
      <c r="H36" s="318">
        <f t="shared" si="2"/>
        <v>-0.03669724771</v>
      </c>
      <c r="I36" s="319"/>
      <c r="J36" s="318">
        <f t="shared" si="75"/>
        <v>-1</v>
      </c>
      <c r="K36" s="319">
        <v>46126.0</v>
      </c>
      <c r="L36" s="314" t="s">
        <v>4799</v>
      </c>
      <c r="M36" s="320">
        <v>54.5</v>
      </c>
      <c r="N36" s="314" t="s">
        <v>4791</v>
      </c>
      <c r="O36" s="320">
        <v>53.5</v>
      </c>
      <c r="P36" s="326">
        <f t="shared" si="76"/>
        <v>-0.01834862385</v>
      </c>
      <c r="Q36" s="326">
        <f t="shared" si="77"/>
        <v>-0.01834862385</v>
      </c>
      <c r="R36" s="327" t="s">
        <v>4791</v>
      </c>
      <c r="S36" s="320">
        <v>52.9</v>
      </c>
      <c r="T36" s="326">
        <f t="shared" si="78"/>
        <v>-0.01121495327</v>
      </c>
      <c r="U36" s="326">
        <f t="shared" si="79"/>
        <v>-0.02935779817</v>
      </c>
      <c r="V36" s="327" t="s">
        <v>4791</v>
      </c>
      <c r="W36" s="320">
        <v>52.5</v>
      </c>
      <c r="X36" s="326">
        <f t="shared" si="80"/>
        <v>-0.007561436673</v>
      </c>
      <c r="Y36" s="326">
        <f t="shared" si="81"/>
        <v>-0.03669724771</v>
      </c>
      <c r="Z36" s="321" t="s">
        <v>4799</v>
      </c>
      <c r="AA36" s="320">
        <v>52.3</v>
      </c>
      <c r="AB36" s="326">
        <f t="shared" si="82"/>
        <v>-0.00380952381</v>
      </c>
      <c r="AC36" s="326">
        <f t="shared" si="83"/>
        <v>-0.04036697248</v>
      </c>
      <c r="AD36" s="328" t="s">
        <v>4791</v>
      </c>
      <c r="AE36" s="320">
        <v>54.4</v>
      </c>
      <c r="AF36" s="326">
        <f t="shared" si="84"/>
        <v>0.04015296367</v>
      </c>
      <c r="AG36" s="326">
        <f t="shared" si="85"/>
        <v>-0.001834862385</v>
      </c>
      <c r="AH36" s="327" t="s">
        <v>4791</v>
      </c>
      <c r="AI36" s="320"/>
      <c r="AJ36" s="326" t="str">
        <f t="shared" si="86"/>
        <v/>
      </c>
      <c r="AK36" s="326" t="str">
        <f t="shared" si="87"/>
        <v/>
      </c>
      <c r="AL36" s="320"/>
      <c r="AM36" s="320"/>
      <c r="AN36" s="326" t="str">
        <f t="shared" si="88"/>
        <v/>
      </c>
      <c r="AO36" s="326" t="str">
        <f t="shared" si="89"/>
        <v/>
      </c>
      <c r="AP36" s="320"/>
      <c r="AQ36" s="320"/>
      <c r="AR36" s="318" t="str">
        <f t="shared" si="90"/>
        <v/>
      </c>
      <c r="AS36" s="326" t="str">
        <f t="shared" si="91"/>
        <v/>
      </c>
      <c r="AT36" s="320"/>
      <c r="AU36" s="320"/>
      <c r="AV36" s="318" t="str">
        <f t="shared" si="92"/>
        <v/>
      </c>
      <c r="AW36" s="326" t="str">
        <f t="shared" si="93"/>
        <v/>
      </c>
      <c r="AX36" s="320"/>
      <c r="AY36" s="320"/>
      <c r="AZ36" s="318" t="str">
        <f t="shared" si="94"/>
        <v/>
      </c>
      <c r="BA36" s="326" t="str">
        <f t="shared" si="95"/>
        <v/>
      </c>
      <c r="BB36" s="320"/>
      <c r="BC36" s="320"/>
      <c r="BD36" s="318" t="str">
        <f t="shared" si="96"/>
        <v/>
      </c>
      <c r="BE36" s="326" t="str">
        <f t="shared" si="97"/>
        <v/>
      </c>
      <c r="BF36" s="320"/>
      <c r="BG36" s="320"/>
    </row>
    <row r="37">
      <c r="A37" s="44"/>
      <c r="B37" s="128"/>
      <c r="C37" s="44"/>
      <c r="D37" s="44"/>
      <c r="E37" s="99"/>
      <c r="F37" s="128"/>
      <c r="G37" s="129"/>
      <c r="H37" s="318" t="str">
        <f t="shared" si="2"/>
        <v/>
      </c>
      <c r="I37" s="54"/>
      <c r="J37" s="99"/>
      <c r="K37" s="54"/>
      <c r="L37" s="44"/>
      <c r="M37" s="44"/>
      <c r="N37" s="44"/>
      <c r="O37" s="44"/>
      <c r="P37" s="99"/>
      <c r="Q37" s="99"/>
      <c r="R37" s="99"/>
      <c r="S37" s="99"/>
      <c r="T37" s="99"/>
      <c r="U37" s="99"/>
      <c r="V37" s="99"/>
      <c r="W37" s="99"/>
      <c r="X37" s="99"/>
      <c r="Y37" s="99"/>
      <c r="Z37" s="44"/>
      <c r="AA37" s="44"/>
      <c r="AB37" s="99"/>
      <c r="AC37" s="99"/>
      <c r="AD37" s="44"/>
      <c r="AE37" s="44"/>
      <c r="AF37" s="99"/>
      <c r="AG37" s="99"/>
      <c r="AH37" s="44"/>
      <c r="AI37" s="44"/>
      <c r="AJ37" s="99"/>
      <c r="AK37" s="99"/>
      <c r="AL37" s="44"/>
      <c r="AM37" s="44"/>
      <c r="AN37" s="99"/>
      <c r="AO37" s="44"/>
      <c r="AP37" s="44"/>
      <c r="AQ37" s="44"/>
      <c r="AR37" s="99"/>
      <c r="AS37" s="44"/>
      <c r="AT37" s="44"/>
      <c r="AU37" s="44"/>
      <c r="AV37" s="99"/>
      <c r="AW37" s="44"/>
      <c r="AX37" s="44"/>
      <c r="AY37" s="44"/>
      <c r="AZ37" s="99"/>
      <c r="BA37" s="44"/>
      <c r="BB37" s="44"/>
      <c r="BC37" s="44"/>
      <c r="BD37" s="99"/>
      <c r="BE37" s="44"/>
      <c r="BF37" s="143"/>
      <c r="BG37" s="143"/>
    </row>
    <row r="38">
      <c r="A38" s="49" t="str">
        <f>IF(ISBLANK(B38), "", VLOOKUP(B38, Database!A:E, 2, FALSE))</f>
        <v>青雲</v>
      </c>
      <c r="B38" s="313" t="s">
        <v>1426</v>
      </c>
      <c r="C38" s="49" t="str">
        <f>IFERROR(__xludf.DUMMYFUNCTION("IF(ISBLANK(B38), """", IF(ISBLANK($B$1), """", IMPORTXML('公式表'!$A$2&amp;B38&amp;'公式表'!$A$3, '公式表'!$A$13)))"),"")</f>
        <v/>
      </c>
      <c r="D38" s="49">
        <v>390.0</v>
      </c>
      <c r="E38" s="315">
        <f t="shared" ref="E38:E41" si="98">IF(ISBLANK(B38), "", IFERROR((C38/D38)-1, ""))</f>
        <v>-1</v>
      </c>
      <c r="F38" s="313" t="s">
        <v>4825</v>
      </c>
      <c r="G38" s="317">
        <v>355.0</v>
      </c>
      <c r="H38" s="318">
        <f t="shared" si="2"/>
        <v>-0.08974358974</v>
      </c>
      <c r="I38" s="319"/>
      <c r="J38" s="318">
        <f t="shared" ref="J38:J41" si="99">IF(ISBLANK(B38), "", IFERROR((I38/G38)-1, ""))</f>
        <v>-1</v>
      </c>
      <c r="K38" s="319">
        <v>46127.0</v>
      </c>
      <c r="L38" s="314" t="s">
        <v>4799</v>
      </c>
      <c r="M38" s="49">
        <v>390.0</v>
      </c>
      <c r="N38" s="314" t="s">
        <v>4791</v>
      </c>
      <c r="O38" s="49">
        <v>355.0</v>
      </c>
      <c r="P38" s="318">
        <f t="shared" ref="P38:P41" si="100">IF(ISBLANK(O38), "", IFERROR((O38/$M38)-1, ""))</f>
        <v>-0.08974358974</v>
      </c>
      <c r="Q38" s="315">
        <f t="shared" ref="Q38:Q41" si="101">IF(ISBLANK(O38), "", IFERROR((O38/$D38)-1, ""))</f>
        <v>-0.08974358974</v>
      </c>
      <c r="R38" s="321" t="s">
        <v>4799</v>
      </c>
      <c r="S38" s="49">
        <v>352.0</v>
      </c>
      <c r="T38" s="318">
        <f t="shared" ref="T38:T41" si="102">IF(ISBLANK(S38), "", IFERROR((S38/$O38)-1, ""))</f>
        <v>-0.008450704225</v>
      </c>
      <c r="U38" s="315">
        <f t="shared" ref="U38:U41" si="103">IF(ISBLANK(S38), "", IFERROR((S38/$D38)-1, ""))</f>
        <v>-0.09743589744</v>
      </c>
      <c r="V38" s="314" t="s">
        <v>4799</v>
      </c>
      <c r="W38" s="49">
        <v>332.5</v>
      </c>
      <c r="X38" s="318">
        <f t="shared" ref="X38:X41" si="104">IF(ISBLANK(W38), "", IFERROR((W38/$S38)-1, ""))</f>
        <v>-0.05539772727</v>
      </c>
      <c r="Y38" s="315">
        <f t="shared" ref="Y38:Y41" si="105">IF(ISBLANK(W38), "", IFERROR((W38/$D38)-1, ""))</f>
        <v>-0.1474358974</v>
      </c>
      <c r="Z38" s="314" t="s">
        <v>4799</v>
      </c>
      <c r="AA38" s="49">
        <v>365.5</v>
      </c>
      <c r="AB38" s="318">
        <f t="shared" ref="AB38:AB41" si="106">IF(ISBLANK(AA38), "", IFERROR((AA38/$W38)-1, ""))</f>
        <v>0.0992481203</v>
      </c>
      <c r="AC38" s="315">
        <f t="shared" ref="AC38:AC41" si="107">IF(ISBLANK(AA38), "", IFERROR((AA38/$D38)-1, ""))</f>
        <v>-0.06282051282</v>
      </c>
      <c r="AD38" s="314" t="s">
        <v>4799</v>
      </c>
      <c r="AE38" s="49"/>
      <c r="AF38" s="318" t="str">
        <f t="shared" ref="AF38:AF41" si="108">IF(ISBLANK(AE38), "", IFERROR((AE38/$AA38)-1, ""))</f>
        <v/>
      </c>
      <c r="AG38" s="315" t="str">
        <f t="shared" ref="AG38:AG41" si="109">IF(ISBLANK(AE38), "", IFERROR((AE38/$D38)-1, ""))</f>
        <v/>
      </c>
      <c r="AH38" s="314"/>
      <c r="AI38" s="49"/>
      <c r="AJ38" s="318" t="str">
        <f t="shared" ref="AJ38:AJ41" si="110">IF(ISBLANK(AI38), "", IFERROR((AI38/$AE38)-1, ""))</f>
        <v/>
      </c>
      <c r="AK38" s="315" t="str">
        <f t="shared" ref="AK38:AK41" si="111">IF(ISBLANK(AI38), "", IFERROR((AI38/$D38)-1, ""))</f>
        <v/>
      </c>
      <c r="AL38" s="314"/>
      <c r="AM38" s="49"/>
      <c r="AN38" s="318" t="str">
        <f t="shared" ref="AN38:AN41" si="112">IF(ISBLANK(AM38), "", IFERROR((AM38/$AI38)-1, ""))</f>
        <v/>
      </c>
      <c r="AO38" s="315" t="str">
        <f t="shared" ref="AO38:AO41" si="113">IF(ISBLANK(AM38), "", IFERROR((AM38/$D38)-1, ""))</f>
        <v/>
      </c>
      <c r="AP38" s="314"/>
      <c r="AQ38" s="49"/>
      <c r="AR38" s="318" t="str">
        <f t="shared" ref="AR38:AR41" si="114">IF(ISBLANK(AQ38), "", IFERROR((AQ38/$AM38)-1, ""))</f>
        <v/>
      </c>
      <c r="AS38" s="315" t="str">
        <f t="shared" ref="AS38:AS41" si="115">IF(ISBLANK(AQ38), "", IFERROR((AQ38/$D38)-1, ""))</f>
        <v/>
      </c>
      <c r="AT38" s="314"/>
      <c r="AU38" s="49"/>
      <c r="AV38" s="318" t="str">
        <f t="shared" ref="AV38:AV41" si="116">IF(ISBLANK(AU38), "", IFERROR((AU38/AQ38)-1, ""))</f>
        <v/>
      </c>
      <c r="AW38" s="315" t="str">
        <f t="shared" ref="AW38:AW41" si="117">IF(ISBLANK(AU38), "", IFERROR((AU38/$D38)-1, ""))</f>
        <v/>
      </c>
      <c r="AX38" s="314"/>
      <c r="AY38" s="49"/>
      <c r="AZ38" s="318" t="str">
        <f t="shared" ref="AZ38:AZ41" si="118">IF(ISBLANK(AY38), "", IFERROR((AY38/AU38)-1, ""))</f>
        <v/>
      </c>
      <c r="BA38" s="315" t="str">
        <f t="shared" ref="BA38:BA41" si="119">IF(ISBLANK(AY38), "", IFERROR((AY38/$D38)-1, ""))</f>
        <v/>
      </c>
      <c r="BB38" s="314"/>
      <c r="BC38" s="49"/>
      <c r="BD38" s="318" t="str">
        <f t="shared" ref="BD38:BD41" si="120">IF(ISBLANK(BC38), "", IFERROR((BC38/AY38)-1, ""))</f>
        <v/>
      </c>
      <c r="BE38" s="315" t="str">
        <f t="shared" ref="BE38:BE41" si="121">IF(ISBLANK(BC38), "", IFERROR((BC38/$D38)-1, ""))</f>
        <v/>
      </c>
      <c r="BF38" s="320"/>
      <c r="BG38" s="320"/>
    </row>
    <row r="39">
      <c r="A39" s="49" t="str">
        <f>IF(ISBLANK(B39), "", VLOOKUP(B39, Database!A:E, 2, FALSE))</f>
        <v>金橋</v>
      </c>
      <c r="B39" s="313" t="s">
        <v>3248</v>
      </c>
      <c r="C39" s="49" t="str">
        <f>IFERROR(__xludf.DUMMYFUNCTION("IF(ISBLANK(B39), """", IF(ISBLANK($B$1), """", IMPORTXML('公式表'!$A$2&amp;B39&amp;'公式表'!$A$3, '公式表'!$A$13)))"),"")</f>
        <v/>
      </c>
      <c r="D39" s="49">
        <v>23.45</v>
      </c>
      <c r="E39" s="315">
        <f t="shared" si="98"/>
        <v>-1</v>
      </c>
      <c r="F39" s="313" t="s">
        <v>4833</v>
      </c>
      <c r="G39" s="317">
        <v>23.0</v>
      </c>
      <c r="H39" s="318">
        <f t="shared" si="2"/>
        <v>-0.01918976546</v>
      </c>
      <c r="I39" s="319"/>
      <c r="J39" s="318">
        <f t="shared" si="99"/>
        <v>-1</v>
      </c>
      <c r="K39" s="319">
        <v>46127.0</v>
      </c>
      <c r="L39" s="314" t="s">
        <v>4799</v>
      </c>
      <c r="M39" s="49">
        <v>23.45</v>
      </c>
      <c r="N39" s="314" t="s">
        <v>4791</v>
      </c>
      <c r="O39" s="49">
        <v>23.0</v>
      </c>
      <c r="P39" s="318">
        <f t="shared" si="100"/>
        <v>-0.01918976546</v>
      </c>
      <c r="Q39" s="315">
        <f t="shared" si="101"/>
        <v>-0.01918976546</v>
      </c>
      <c r="R39" s="321" t="s">
        <v>4799</v>
      </c>
      <c r="S39" s="49">
        <v>23.1</v>
      </c>
      <c r="T39" s="318">
        <f t="shared" si="102"/>
        <v>0.004347826087</v>
      </c>
      <c r="U39" s="315">
        <f t="shared" si="103"/>
        <v>-0.01492537313</v>
      </c>
      <c r="V39" s="314" t="s">
        <v>4799</v>
      </c>
      <c r="W39" s="49">
        <v>23.05</v>
      </c>
      <c r="X39" s="318">
        <f t="shared" si="104"/>
        <v>-0.002164502165</v>
      </c>
      <c r="Y39" s="315">
        <f t="shared" si="105"/>
        <v>-0.0170575693</v>
      </c>
      <c r="Z39" s="314" t="s">
        <v>4799</v>
      </c>
      <c r="AA39" s="49">
        <v>23.1</v>
      </c>
      <c r="AB39" s="318">
        <f t="shared" si="106"/>
        <v>0.002169197397</v>
      </c>
      <c r="AC39" s="315">
        <f t="shared" si="107"/>
        <v>-0.01492537313</v>
      </c>
      <c r="AD39" s="314" t="s">
        <v>4799</v>
      </c>
      <c r="AE39" s="49"/>
      <c r="AF39" s="318" t="str">
        <f t="shared" si="108"/>
        <v/>
      </c>
      <c r="AG39" s="315" t="str">
        <f t="shared" si="109"/>
        <v/>
      </c>
      <c r="AH39" s="314"/>
      <c r="AI39" s="49"/>
      <c r="AJ39" s="318" t="str">
        <f t="shared" si="110"/>
        <v/>
      </c>
      <c r="AK39" s="315" t="str">
        <f t="shared" si="111"/>
        <v/>
      </c>
      <c r="AL39" s="314"/>
      <c r="AM39" s="49"/>
      <c r="AN39" s="318" t="str">
        <f t="shared" si="112"/>
        <v/>
      </c>
      <c r="AO39" s="315" t="str">
        <f t="shared" si="113"/>
        <v/>
      </c>
      <c r="AP39" s="314"/>
      <c r="AQ39" s="49"/>
      <c r="AR39" s="318" t="str">
        <f t="shared" si="114"/>
        <v/>
      </c>
      <c r="AS39" s="315" t="str">
        <f t="shared" si="115"/>
        <v/>
      </c>
      <c r="AT39" s="314"/>
      <c r="AU39" s="49"/>
      <c r="AV39" s="318" t="str">
        <f t="shared" si="116"/>
        <v/>
      </c>
      <c r="AW39" s="315" t="str">
        <f t="shared" si="117"/>
        <v/>
      </c>
      <c r="AX39" s="314"/>
      <c r="AY39" s="49"/>
      <c r="AZ39" s="318" t="str">
        <f t="shared" si="118"/>
        <v/>
      </c>
      <c r="BA39" s="315" t="str">
        <f t="shared" si="119"/>
        <v/>
      </c>
      <c r="BB39" s="314"/>
      <c r="BC39" s="49"/>
      <c r="BD39" s="318" t="str">
        <f t="shared" si="120"/>
        <v/>
      </c>
      <c r="BE39" s="315" t="str">
        <f t="shared" si="121"/>
        <v/>
      </c>
      <c r="BF39" s="320"/>
      <c r="BG39" s="320"/>
    </row>
    <row r="40">
      <c r="A40" s="49" t="str">
        <f>IF(ISBLANK(B40), "", VLOOKUP(B40, Database!A:E, 2, FALSE))</f>
        <v>擎亞</v>
      </c>
      <c r="B40" s="313" t="s">
        <v>3121</v>
      </c>
      <c r="C40" s="49" t="str">
        <f>IFERROR(__xludf.DUMMYFUNCTION("IF(ISBLANK(B40), """", IF(ISBLANK($B$1), """", IMPORTXML('公式表'!$A$2&amp;B40&amp;'公式表'!$A$3, '公式表'!$A$13)))"),"")</f>
        <v/>
      </c>
      <c r="D40" s="49">
        <v>95.4</v>
      </c>
      <c r="E40" s="315">
        <f t="shared" si="98"/>
        <v>-1</v>
      </c>
      <c r="F40" s="313" t="s">
        <v>4836</v>
      </c>
      <c r="G40" s="49">
        <v>93.7</v>
      </c>
      <c r="H40" s="318">
        <f t="shared" si="2"/>
        <v>-0.0178197065</v>
      </c>
      <c r="I40" s="319"/>
      <c r="J40" s="318">
        <f t="shared" si="99"/>
        <v>-1</v>
      </c>
      <c r="K40" s="319">
        <v>46127.0</v>
      </c>
      <c r="L40" s="314" t="s">
        <v>4799</v>
      </c>
      <c r="M40" s="49">
        <v>95.4</v>
      </c>
      <c r="N40" s="314" t="s">
        <v>4791</v>
      </c>
      <c r="O40" s="49">
        <v>94.9</v>
      </c>
      <c r="P40" s="318">
        <f t="shared" si="100"/>
        <v>-0.005241090147</v>
      </c>
      <c r="Q40" s="315">
        <f t="shared" si="101"/>
        <v>-0.005241090147</v>
      </c>
      <c r="R40" s="314" t="s">
        <v>4791</v>
      </c>
      <c r="S40" s="49">
        <v>91.5</v>
      </c>
      <c r="T40" s="318">
        <f t="shared" si="102"/>
        <v>-0.03582718651</v>
      </c>
      <c r="U40" s="315">
        <f t="shared" si="103"/>
        <v>-0.04088050314</v>
      </c>
      <c r="V40" s="314" t="s">
        <v>4791</v>
      </c>
      <c r="W40" s="49">
        <v>93.7</v>
      </c>
      <c r="X40" s="318">
        <f t="shared" si="104"/>
        <v>0.02404371585</v>
      </c>
      <c r="Y40" s="315">
        <f t="shared" si="105"/>
        <v>-0.0178197065</v>
      </c>
      <c r="Z40" s="321" t="s">
        <v>4799</v>
      </c>
      <c r="AA40" s="49">
        <v>93.5</v>
      </c>
      <c r="AB40" s="318">
        <f t="shared" si="106"/>
        <v>-0.002134471718</v>
      </c>
      <c r="AC40" s="315">
        <f t="shared" si="107"/>
        <v>-0.01991614256</v>
      </c>
      <c r="AD40" s="314" t="s">
        <v>4799</v>
      </c>
      <c r="AE40" s="49"/>
      <c r="AF40" s="318" t="str">
        <f t="shared" si="108"/>
        <v/>
      </c>
      <c r="AG40" s="315" t="str">
        <f t="shared" si="109"/>
        <v/>
      </c>
      <c r="AH40" s="314"/>
      <c r="AI40" s="49"/>
      <c r="AJ40" s="318" t="str">
        <f t="shared" si="110"/>
        <v/>
      </c>
      <c r="AK40" s="315" t="str">
        <f t="shared" si="111"/>
        <v/>
      </c>
      <c r="AL40" s="314"/>
      <c r="AM40" s="49"/>
      <c r="AN40" s="318" t="str">
        <f t="shared" si="112"/>
        <v/>
      </c>
      <c r="AO40" s="315" t="str">
        <f t="shared" si="113"/>
        <v/>
      </c>
      <c r="AP40" s="314"/>
      <c r="AQ40" s="49"/>
      <c r="AR40" s="318" t="str">
        <f t="shared" si="114"/>
        <v/>
      </c>
      <c r="AS40" s="315" t="str">
        <f t="shared" si="115"/>
        <v/>
      </c>
      <c r="AT40" s="314"/>
      <c r="AU40" s="49"/>
      <c r="AV40" s="318" t="str">
        <f t="shared" si="116"/>
        <v/>
      </c>
      <c r="AW40" s="315" t="str">
        <f t="shared" si="117"/>
        <v/>
      </c>
      <c r="AX40" s="314"/>
      <c r="AY40" s="49"/>
      <c r="AZ40" s="318" t="str">
        <f t="shared" si="118"/>
        <v/>
      </c>
      <c r="BA40" s="315" t="str">
        <f t="shared" si="119"/>
        <v/>
      </c>
      <c r="BB40" s="314"/>
      <c r="BC40" s="49"/>
      <c r="BD40" s="318" t="str">
        <f t="shared" si="120"/>
        <v/>
      </c>
      <c r="BE40" s="315" t="str">
        <f t="shared" si="121"/>
        <v/>
      </c>
      <c r="BF40" s="320"/>
      <c r="BG40" s="320"/>
    </row>
    <row r="41">
      <c r="A41" s="49" t="str">
        <f>IF(ISBLANK(B41), "", VLOOKUP(B41, Database!A:E, 2, FALSE))</f>
        <v>#N/A</v>
      </c>
      <c r="B41" s="313" t="s">
        <v>4837</v>
      </c>
      <c r="C41" s="49" t="str">
        <f>IFERROR(__xludf.DUMMYFUNCTION("IF(ISBLANK(B41), """", IF(ISBLANK($B$1), """", IMPORTXML('公式表'!$A$2&amp;B41&amp;'公式表'!$A$3, '公式表'!$A$13)))"),"")</f>
        <v/>
      </c>
      <c r="D41" s="49">
        <v>775.0</v>
      </c>
      <c r="E41" s="315">
        <f t="shared" si="98"/>
        <v>-1</v>
      </c>
      <c r="F41" s="313" t="s">
        <v>4829</v>
      </c>
      <c r="G41" s="317">
        <v>780.0</v>
      </c>
      <c r="H41" s="318">
        <f t="shared" si="2"/>
        <v>0.006451612903</v>
      </c>
      <c r="I41" s="319"/>
      <c r="J41" s="318">
        <f t="shared" si="99"/>
        <v>-1</v>
      </c>
      <c r="K41" s="319">
        <v>46127.0</v>
      </c>
      <c r="L41" s="314" t="s">
        <v>4799</v>
      </c>
      <c r="M41" s="49">
        <v>775.0</v>
      </c>
      <c r="N41" s="314" t="s">
        <v>4791</v>
      </c>
      <c r="O41" s="49">
        <v>780.0</v>
      </c>
      <c r="P41" s="318">
        <f t="shared" si="100"/>
        <v>0.006451612903</v>
      </c>
      <c r="Q41" s="315">
        <f t="shared" si="101"/>
        <v>0.006451612903</v>
      </c>
      <c r="R41" s="321" t="s">
        <v>4799</v>
      </c>
      <c r="S41" s="49">
        <v>770.0</v>
      </c>
      <c r="T41" s="318">
        <f t="shared" si="102"/>
        <v>-0.01282051282</v>
      </c>
      <c r="U41" s="315">
        <f t="shared" si="103"/>
        <v>-0.006451612903</v>
      </c>
      <c r="V41" s="314" t="s">
        <v>4799</v>
      </c>
      <c r="W41" s="49">
        <v>800.0</v>
      </c>
      <c r="X41" s="318">
        <f t="shared" si="104"/>
        <v>0.03896103896</v>
      </c>
      <c r="Y41" s="315">
        <f t="shared" si="105"/>
        <v>0.03225806452</v>
      </c>
      <c r="Z41" s="314" t="s">
        <v>4799</v>
      </c>
      <c r="AA41" s="49">
        <v>798.0</v>
      </c>
      <c r="AB41" s="318">
        <f t="shared" si="106"/>
        <v>-0.0025</v>
      </c>
      <c r="AC41" s="315">
        <f t="shared" si="107"/>
        <v>0.02967741935</v>
      </c>
      <c r="AD41" s="314" t="s">
        <v>4799</v>
      </c>
      <c r="AE41" s="49"/>
      <c r="AF41" s="318" t="str">
        <f t="shared" si="108"/>
        <v/>
      </c>
      <c r="AG41" s="315" t="str">
        <f t="shared" si="109"/>
        <v/>
      </c>
      <c r="AH41" s="314"/>
      <c r="AI41" s="49"/>
      <c r="AJ41" s="318" t="str">
        <f t="shared" si="110"/>
        <v/>
      </c>
      <c r="AK41" s="315" t="str">
        <f t="shared" si="111"/>
        <v/>
      </c>
      <c r="AL41" s="314"/>
      <c r="AM41" s="49"/>
      <c r="AN41" s="318" t="str">
        <f t="shared" si="112"/>
        <v/>
      </c>
      <c r="AO41" s="315" t="str">
        <f t="shared" si="113"/>
        <v/>
      </c>
      <c r="AP41" s="314"/>
      <c r="AQ41" s="49"/>
      <c r="AR41" s="318" t="str">
        <f t="shared" si="114"/>
        <v/>
      </c>
      <c r="AS41" s="315" t="str">
        <f t="shared" si="115"/>
        <v/>
      </c>
      <c r="AT41" s="314"/>
      <c r="AU41" s="49"/>
      <c r="AV41" s="318" t="str">
        <f t="shared" si="116"/>
        <v/>
      </c>
      <c r="AW41" s="315" t="str">
        <f t="shared" si="117"/>
        <v/>
      </c>
      <c r="AX41" s="314"/>
      <c r="AY41" s="49"/>
      <c r="AZ41" s="318" t="str">
        <f t="shared" si="118"/>
        <v/>
      </c>
      <c r="BA41" s="315" t="str">
        <f t="shared" si="119"/>
        <v/>
      </c>
      <c r="BB41" s="314"/>
      <c r="BC41" s="49"/>
      <c r="BD41" s="318" t="str">
        <f t="shared" si="120"/>
        <v/>
      </c>
      <c r="BE41" s="315" t="str">
        <f t="shared" si="121"/>
        <v/>
      </c>
      <c r="BF41" s="320"/>
      <c r="BG41" s="320"/>
    </row>
    <row r="42">
      <c r="A42" s="44"/>
      <c r="B42" s="128"/>
      <c r="C42" s="44"/>
      <c r="D42" s="44"/>
      <c r="E42" s="99"/>
      <c r="F42" s="128"/>
      <c r="G42" s="129"/>
      <c r="H42" s="99"/>
      <c r="I42" s="54"/>
      <c r="J42" s="99"/>
      <c r="K42" s="54"/>
      <c r="L42" s="44"/>
      <c r="M42" s="44"/>
      <c r="N42" s="44"/>
      <c r="O42" s="44"/>
      <c r="P42" s="99"/>
      <c r="Q42" s="99"/>
      <c r="R42" s="99"/>
      <c r="S42" s="99"/>
      <c r="T42" s="99"/>
      <c r="U42" s="99"/>
      <c r="V42" s="99"/>
      <c r="W42" s="99"/>
      <c r="X42" s="99"/>
      <c r="Y42" s="99"/>
      <c r="Z42" s="44"/>
      <c r="AA42" s="44"/>
      <c r="AB42" s="99"/>
      <c r="AC42" s="99"/>
      <c r="AD42" s="44"/>
      <c r="AE42" s="44"/>
      <c r="AF42" s="99"/>
      <c r="AG42" s="99"/>
      <c r="AH42" s="44"/>
      <c r="AI42" s="44"/>
      <c r="AJ42" s="99"/>
      <c r="AK42" s="99"/>
      <c r="AL42" s="44"/>
      <c r="AM42" s="44"/>
      <c r="AN42" s="99"/>
      <c r="AO42" s="44"/>
      <c r="AP42" s="44"/>
      <c r="AQ42" s="44"/>
      <c r="AR42" s="99"/>
      <c r="AS42" s="44"/>
      <c r="AT42" s="44"/>
      <c r="AU42" s="44"/>
      <c r="AV42" s="99"/>
      <c r="AW42" s="44"/>
      <c r="AX42" s="44"/>
      <c r="AY42" s="44"/>
      <c r="AZ42" s="99"/>
      <c r="BA42" s="44"/>
      <c r="BB42" s="44"/>
      <c r="BC42" s="44"/>
      <c r="BD42" s="99"/>
      <c r="BE42" s="44"/>
      <c r="BF42" s="143"/>
      <c r="BG42" s="143"/>
    </row>
    <row r="43">
      <c r="A43" s="49" t="str">
        <f>IF(ISBLANK(B43), "", VLOOKUP(B43, Database!A:E, 2, FALSE))</f>
        <v>蜜望實</v>
      </c>
      <c r="B43" s="313" t="s">
        <v>4248</v>
      </c>
      <c r="C43" s="49" t="str">
        <f>IFERROR(__xludf.DUMMYFUNCTION("IF(ISBLANK(B43), """", IF(ISBLANK($B$1), """", IMPORTXML('公式表'!$A$2&amp;B43&amp;'公式表'!$A$3, '公式表'!$A$13)))"),"")</f>
        <v/>
      </c>
      <c r="D43" s="49">
        <v>94.1</v>
      </c>
      <c r="E43" s="315">
        <f t="shared" ref="E43:E44" si="122">IF(ISBLANK(B43), "", IFERROR((C43/D43)-1, ""))</f>
        <v>-1</v>
      </c>
      <c r="F43" s="313" t="s">
        <v>4834</v>
      </c>
      <c r="G43" s="317"/>
      <c r="H43" s="318">
        <f t="shared" ref="H43:H44" si="123">IF(ISBLANK(B43), "", IFERROR((G43/D43)-1, ""))</f>
        <v>-1</v>
      </c>
      <c r="I43" s="319"/>
      <c r="J43" s="318" t="str">
        <f t="shared" ref="J43:J44" si="124">IF(ISBLANK(B43), "", IFERROR((I43/G43)-1, ""))</f>
        <v/>
      </c>
      <c r="K43" s="319">
        <v>46129.0</v>
      </c>
      <c r="L43" s="314" t="s">
        <v>4799</v>
      </c>
      <c r="M43" s="49">
        <v>94.1</v>
      </c>
      <c r="N43" s="314" t="s">
        <v>4791</v>
      </c>
      <c r="O43" s="49">
        <v>96.6</v>
      </c>
      <c r="P43" s="318">
        <f t="shared" ref="P43:P44" si="125">IF(ISBLANK(O43), "", IFERROR((O43/$M43)-1, ""))</f>
        <v>0.0265674814</v>
      </c>
      <c r="Q43" s="315">
        <f t="shared" ref="Q43:Q44" si="126">IF(ISBLANK(O43), "", IFERROR((O43/$D43)-1, ""))</f>
        <v>0.0265674814</v>
      </c>
      <c r="R43" s="314" t="s">
        <v>4791</v>
      </c>
      <c r="S43" s="49">
        <v>91.3</v>
      </c>
      <c r="T43" s="318">
        <f t="shared" ref="T43:T44" si="127">IF(ISBLANK(S43), "", IFERROR((S43/$O43)-1, ""))</f>
        <v>-0.05486542443</v>
      </c>
      <c r="U43" s="315">
        <f t="shared" ref="U43:U44" si="128">IF(ISBLANK(S43), "", IFERROR((S43/$D43)-1, ""))</f>
        <v>-0.02975557917</v>
      </c>
      <c r="V43" s="314" t="s">
        <v>4791</v>
      </c>
      <c r="W43" s="49">
        <v>87.7</v>
      </c>
      <c r="X43" s="318">
        <f t="shared" ref="X43:X44" si="129">IF(ISBLANK(W43), "", IFERROR((W43/$S43)-1, ""))</f>
        <v>-0.03943044907</v>
      </c>
      <c r="Y43" s="315">
        <f t="shared" ref="Y43:Y44" si="130">IF(ISBLANK(W43), "", IFERROR((W43/$D43)-1, ""))</f>
        <v>-0.06801275239</v>
      </c>
      <c r="Z43" s="314" t="s">
        <v>4791</v>
      </c>
      <c r="AA43" s="49"/>
      <c r="AB43" s="318" t="str">
        <f t="shared" ref="AB43:AB44" si="131">IF(ISBLANK(AA43), "", IFERROR((AA43/$W43)-1, ""))</f>
        <v/>
      </c>
      <c r="AC43" s="315" t="str">
        <f t="shared" ref="AC43:AC44" si="132">IF(ISBLANK(AA43), "", IFERROR((AA43/$D43)-1, ""))</f>
        <v/>
      </c>
      <c r="AD43" s="314"/>
      <c r="AE43" s="49"/>
      <c r="AF43" s="318" t="str">
        <f t="shared" ref="AF43:AF44" si="133">IF(ISBLANK(AE43), "", IFERROR((AE43/$AA43)-1, ""))</f>
        <v/>
      </c>
      <c r="AG43" s="315" t="str">
        <f t="shared" ref="AG43:AG44" si="134">IF(ISBLANK(AE43), "", IFERROR((AE43/$D43)-1, ""))</f>
        <v/>
      </c>
      <c r="AH43" s="314"/>
      <c r="AI43" s="49"/>
      <c r="AJ43" s="318" t="str">
        <f t="shared" ref="AJ43:AJ44" si="135">IF(ISBLANK(AI43), "", IFERROR((AI43/$AE43)-1, ""))</f>
        <v/>
      </c>
      <c r="AK43" s="315" t="str">
        <f t="shared" ref="AK43:AK44" si="136">IF(ISBLANK(AI43), "", IFERROR((AI43/$D43)-1, ""))</f>
        <v/>
      </c>
      <c r="AL43" s="314"/>
      <c r="AM43" s="49"/>
      <c r="AN43" s="318" t="str">
        <f t="shared" ref="AN43:AN44" si="137">IF(ISBLANK(AM43), "", IFERROR((AM43/$AI43)-1, ""))</f>
        <v/>
      </c>
      <c r="AO43" s="315" t="str">
        <f t="shared" ref="AO43:AO44" si="138">IF(ISBLANK(AM43), "", IFERROR((AM43/$D43)-1, ""))</f>
        <v/>
      </c>
      <c r="AP43" s="314"/>
      <c r="AQ43" s="49"/>
      <c r="AR43" s="318" t="str">
        <f t="shared" ref="AR43:AR44" si="139">IF(ISBLANK(AQ43), "", IFERROR((AQ43/$AM43)-1, ""))</f>
        <v/>
      </c>
      <c r="AS43" s="315" t="str">
        <f t="shared" ref="AS43:AS44" si="140">IF(ISBLANK(AQ43), "", IFERROR((AQ43/$D43)-1, ""))</f>
        <v/>
      </c>
      <c r="AT43" s="314"/>
      <c r="AU43" s="49"/>
      <c r="AV43" s="318" t="str">
        <f t="shared" ref="AV43:AV44" si="141">IF(ISBLANK(AU43), "", IFERROR((AU43/AQ43)-1, ""))</f>
        <v/>
      </c>
      <c r="AW43" s="315" t="str">
        <f t="shared" ref="AW43:AW44" si="142">IF(ISBLANK(AU43), "", IFERROR((AU43/$D43)-1, ""))</f>
        <v/>
      </c>
      <c r="AX43" s="314"/>
      <c r="AY43" s="49"/>
      <c r="AZ43" s="318" t="str">
        <f t="shared" ref="AZ43:AZ44" si="143">IF(ISBLANK(AY43), "", IFERROR((AY43/AU43)-1, ""))</f>
        <v/>
      </c>
      <c r="BA43" s="315" t="str">
        <f t="shared" ref="BA43:BA44" si="144">IF(ISBLANK(AY43), "", IFERROR((AY43/$D43)-1, ""))</f>
        <v/>
      </c>
      <c r="BB43" s="314"/>
      <c r="BC43" s="49"/>
      <c r="BD43" s="318" t="str">
        <f t="shared" ref="BD43:BD44" si="145">IF(ISBLANK(BC43), "", IFERROR((BC43/AY43)-1, ""))</f>
        <v/>
      </c>
      <c r="BE43" s="315" t="str">
        <f t="shared" ref="BE43:BE44" si="146">IF(ISBLANK(BC43), "", IFERROR((BC43/$D43)-1, ""))</f>
        <v/>
      </c>
      <c r="BF43" s="320"/>
      <c r="BG43" s="320"/>
    </row>
    <row r="44">
      <c r="A44" s="49" t="str">
        <f>IF(ISBLANK(B44), "", VLOOKUP(B44, Database!A:E, 2, FALSE))</f>
        <v>羅昇</v>
      </c>
      <c r="B44" s="313" t="s">
        <v>983</v>
      </c>
      <c r="C44" s="49" t="str">
        <f>IFERROR(__xludf.DUMMYFUNCTION("IF(ISBLANK(B44), """", IF(ISBLANK($B$1), """", IMPORTXML('公式表'!$A$2&amp;B44&amp;'公式表'!$A$3, '公式表'!$A$13)))"),"")</f>
        <v/>
      </c>
      <c r="D44" s="49">
        <v>82.6</v>
      </c>
      <c r="E44" s="315">
        <f t="shared" si="122"/>
        <v>-1</v>
      </c>
      <c r="F44" s="313" t="s">
        <v>4834</v>
      </c>
      <c r="G44" s="49">
        <v>81.6</v>
      </c>
      <c r="H44" s="318">
        <f t="shared" si="123"/>
        <v>-0.01210653753</v>
      </c>
      <c r="I44" s="319"/>
      <c r="J44" s="318">
        <f t="shared" si="124"/>
        <v>-1</v>
      </c>
      <c r="K44" s="319">
        <v>46129.0</v>
      </c>
      <c r="L44" s="314" t="s">
        <v>4799</v>
      </c>
      <c r="M44" s="49">
        <v>82.6</v>
      </c>
      <c r="N44" s="314" t="s">
        <v>4791</v>
      </c>
      <c r="O44" s="49">
        <v>81.6</v>
      </c>
      <c r="P44" s="318">
        <f t="shared" si="125"/>
        <v>-0.01210653753</v>
      </c>
      <c r="Q44" s="315">
        <f t="shared" si="126"/>
        <v>-0.01210653753</v>
      </c>
      <c r="R44" s="321" t="s">
        <v>4799</v>
      </c>
      <c r="S44" s="49">
        <v>82.0</v>
      </c>
      <c r="T44" s="318">
        <f t="shared" si="127"/>
        <v>0.004901960784</v>
      </c>
      <c r="U44" s="315">
        <f t="shared" si="128"/>
        <v>-0.007263922518</v>
      </c>
      <c r="V44" s="314" t="s">
        <v>4799</v>
      </c>
      <c r="W44" s="49">
        <v>81.2</v>
      </c>
      <c r="X44" s="318">
        <f t="shared" si="129"/>
        <v>-0.009756097561</v>
      </c>
      <c r="Y44" s="315">
        <f t="shared" si="130"/>
        <v>-0.01694915254</v>
      </c>
      <c r="Z44" s="314" t="s">
        <v>4799</v>
      </c>
      <c r="AA44" s="49"/>
      <c r="AB44" s="318" t="str">
        <f t="shared" si="131"/>
        <v/>
      </c>
      <c r="AC44" s="315" t="str">
        <f t="shared" si="132"/>
        <v/>
      </c>
      <c r="AD44" s="314"/>
      <c r="AE44" s="49"/>
      <c r="AF44" s="318" t="str">
        <f t="shared" si="133"/>
        <v/>
      </c>
      <c r="AG44" s="315" t="str">
        <f t="shared" si="134"/>
        <v/>
      </c>
      <c r="AH44" s="314"/>
      <c r="AI44" s="49"/>
      <c r="AJ44" s="318" t="str">
        <f t="shared" si="135"/>
        <v/>
      </c>
      <c r="AK44" s="315" t="str">
        <f t="shared" si="136"/>
        <v/>
      </c>
      <c r="AL44" s="314"/>
      <c r="AM44" s="49"/>
      <c r="AN44" s="318" t="str">
        <f t="shared" si="137"/>
        <v/>
      </c>
      <c r="AO44" s="315" t="str">
        <f t="shared" si="138"/>
        <v/>
      </c>
      <c r="AP44" s="314"/>
      <c r="AQ44" s="49"/>
      <c r="AR44" s="318" t="str">
        <f t="shared" si="139"/>
        <v/>
      </c>
      <c r="AS44" s="315" t="str">
        <f t="shared" si="140"/>
        <v/>
      </c>
      <c r="AT44" s="314"/>
      <c r="AU44" s="49"/>
      <c r="AV44" s="318" t="str">
        <f t="shared" si="141"/>
        <v/>
      </c>
      <c r="AW44" s="315" t="str">
        <f t="shared" si="142"/>
        <v/>
      </c>
      <c r="AX44" s="314"/>
      <c r="AY44" s="49"/>
      <c r="AZ44" s="318" t="str">
        <f t="shared" si="143"/>
        <v/>
      </c>
      <c r="BA44" s="315" t="str">
        <f t="shared" si="144"/>
        <v/>
      </c>
      <c r="BB44" s="314"/>
      <c r="BC44" s="49"/>
      <c r="BD44" s="318" t="str">
        <f t="shared" si="145"/>
        <v/>
      </c>
      <c r="BE44" s="315" t="str">
        <f t="shared" si="146"/>
        <v/>
      </c>
      <c r="BF44" s="320"/>
      <c r="BG44" s="320"/>
    </row>
    <row r="45">
      <c r="A45" s="44"/>
      <c r="B45" s="128"/>
      <c r="C45" s="44"/>
      <c r="D45" s="44"/>
      <c r="E45" s="99"/>
      <c r="F45" s="128"/>
      <c r="G45" s="129"/>
      <c r="H45" s="99"/>
      <c r="I45" s="54"/>
      <c r="J45" s="99"/>
      <c r="K45" s="54"/>
      <c r="L45" s="44"/>
      <c r="M45" s="44"/>
      <c r="N45" s="44"/>
      <c r="O45" s="44"/>
      <c r="P45" s="99"/>
      <c r="Q45" s="99"/>
      <c r="R45" s="99"/>
      <c r="S45" s="99"/>
      <c r="T45" s="99"/>
      <c r="U45" s="99"/>
      <c r="V45" s="99"/>
      <c r="W45" s="99"/>
      <c r="X45" s="99"/>
      <c r="Y45" s="99"/>
      <c r="Z45" s="44"/>
      <c r="AA45" s="44"/>
      <c r="AB45" s="99"/>
      <c r="AC45" s="99"/>
      <c r="AD45" s="44"/>
      <c r="AE45" s="44"/>
      <c r="AF45" s="99"/>
      <c r="AG45" s="99"/>
      <c r="AH45" s="44"/>
      <c r="AI45" s="44"/>
      <c r="AJ45" s="99"/>
      <c r="AK45" s="99"/>
      <c r="AL45" s="44"/>
      <c r="AM45" s="44"/>
      <c r="AN45" s="99"/>
      <c r="AO45" s="44"/>
      <c r="AP45" s="44"/>
      <c r="AQ45" s="44"/>
      <c r="AR45" s="99"/>
      <c r="AS45" s="44"/>
      <c r="AT45" s="44"/>
      <c r="AU45" s="44"/>
      <c r="AV45" s="99"/>
      <c r="AW45" s="44"/>
      <c r="AX45" s="44"/>
      <c r="AY45" s="44"/>
      <c r="AZ45" s="99"/>
      <c r="BA45" s="44"/>
      <c r="BB45" s="44"/>
      <c r="BC45" s="44"/>
      <c r="BD45" s="99"/>
      <c r="BE45" s="44"/>
      <c r="BF45" s="143"/>
      <c r="BG45" s="143"/>
    </row>
    <row r="46">
      <c r="A46" s="49" t="str">
        <f>IF(ISBLANK(B46), "", VLOOKUP(B46, Database!A:E, 2, FALSE))</f>
        <v>#N/A</v>
      </c>
      <c r="B46" s="313" t="s">
        <v>4530</v>
      </c>
      <c r="C46" s="49" t="str">
        <f>IFERROR(__xludf.DUMMYFUNCTION("IF(ISBLANK(B46), """", IF(ISBLANK($B$1), """", IMPORTXML('公式表'!$A$2&amp;B46&amp;'公式表'!$A$3, '公式表'!$A$13)))"),"")</f>
        <v/>
      </c>
      <c r="D46" s="49">
        <v>73.4</v>
      </c>
      <c r="E46" s="315">
        <f>IF(ISBLANK(B46), "", IFERROR((C46/D46)-1, ""))</f>
        <v>-1</v>
      </c>
      <c r="F46" s="313" t="s">
        <v>4830</v>
      </c>
      <c r="G46" s="49">
        <v>73.4</v>
      </c>
      <c r="H46" s="318">
        <f>IF(ISBLANK(B46), "", IFERROR((G46/D46)-1, ""))</f>
        <v>0</v>
      </c>
      <c r="I46" s="319"/>
      <c r="J46" s="318">
        <f>IF(ISBLANK(B46), "", IFERROR((I46/G46)-1, ""))</f>
        <v>-1</v>
      </c>
      <c r="K46" s="319">
        <v>46132.0</v>
      </c>
      <c r="L46" s="314" t="s">
        <v>4799</v>
      </c>
      <c r="M46" s="49">
        <v>73.4</v>
      </c>
      <c r="N46" s="314" t="s">
        <v>4791</v>
      </c>
      <c r="O46" s="49">
        <v>73.6</v>
      </c>
      <c r="P46" s="318">
        <f>IF(ISBLANK(O46), "", IFERROR((O46/$M46)-1, ""))</f>
        <v>0.00272479564</v>
      </c>
      <c r="Q46" s="315">
        <f>IF(ISBLANK(O46), "", IFERROR((O46/$D46)-1, ""))</f>
        <v>0.00272479564</v>
      </c>
      <c r="R46" s="321" t="s">
        <v>4799</v>
      </c>
      <c r="S46" s="49">
        <v>72.7</v>
      </c>
      <c r="T46" s="318">
        <f>IF(ISBLANK(S46), "", IFERROR((S46/$O46)-1, ""))</f>
        <v>-0.01222826087</v>
      </c>
      <c r="U46" s="315">
        <f>IF(ISBLANK(S46), "", IFERROR((S46/$D46)-1, ""))</f>
        <v>-0.009536784741</v>
      </c>
      <c r="V46" s="314" t="s">
        <v>4799</v>
      </c>
      <c r="W46" s="49"/>
      <c r="X46" s="318" t="str">
        <f>IF(ISBLANK(W46), "", IFERROR((W46/$S46)-1, ""))</f>
        <v/>
      </c>
      <c r="Y46" s="315" t="str">
        <f>IF(ISBLANK(W46), "", IFERROR((W46/$D46)-1, ""))</f>
        <v/>
      </c>
      <c r="Z46" s="314"/>
      <c r="AA46" s="49"/>
      <c r="AB46" s="318" t="str">
        <f>IF(ISBLANK(AA46), "", IFERROR((AA46/$W46)-1, ""))</f>
        <v/>
      </c>
      <c r="AC46" s="315" t="str">
        <f>IF(ISBLANK(AA46), "", IFERROR((AA46/$D46)-1, ""))</f>
        <v/>
      </c>
      <c r="AD46" s="314"/>
      <c r="AE46" s="49"/>
      <c r="AF46" s="318" t="str">
        <f>IF(ISBLANK(AE46), "", IFERROR((AE46/$AA46)-1, ""))</f>
        <v/>
      </c>
      <c r="AG46" s="315" t="str">
        <f>IF(ISBLANK(AE46), "", IFERROR((AE46/$D46)-1, ""))</f>
        <v/>
      </c>
      <c r="AH46" s="314"/>
      <c r="AI46" s="49"/>
      <c r="AJ46" s="318" t="str">
        <f>IF(ISBLANK(AI46), "", IFERROR((AI46/$AE46)-1, ""))</f>
        <v/>
      </c>
      <c r="AK46" s="315" t="str">
        <f>IF(ISBLANK(AI46), "", IFERROR((AI46/$D46)-1, ""))</f>
        <v/>
      </c>
      <c r="AL46" s="314"/>
      <c r="AM46" s="49"/>
      <c r="AN46" s="318" t="str">
        <f>IF(ISBLANK(AM46), "", IFERROR((AM46/$AI46)-1, ""))</f>
        <v/>
      </c>
      <c r="AO46" s="315" t="str">
        <f>IF(ISBLANK(AM46), "", IFERROR((AM46/$D46)-1, ""))</f>
        <v/>
      </c>
      <c r="AP46" s="314"/>
      <c r="AQ46" s="49"/>
      <c r="AR46" s="318" t="str">
        <f>IF(ISBLANK(AQ46), "", IFERROR((AQ46/$AM46)-1, ""))</f>
        <v/>
      </c>
      <c r="AS46" s="315" t="str">
        <f>IF(ISBLANK(AQ46), "", IFERROR((AQ46/$D46)-1, ""))</f>
        <v/>
      </c>
      <c r="AT46" s="314"/>
      <c r="AU46" s="49"/>
      <c r="AV46" s="318" t="str">
        <f>IF(ISBLANK(AU46), "", IFERROR((AU46/AQ46)-1, ""))</f>
        <v/>
      </c>
      <c r="AW46" s="315" t="str">
        <f>IF(ISBLANK(AU46), "", IFERROR((AU46/$D46)-1, ""))</f>
        <v/>
      </c>
      <c r="AX46" s="314"/>
      <c r="AY46" s="49"/>
      <c r="AZ46" s="318" t="str">
        <f>IF(ISBLANK(AY46), "", IFERROR((AY46/AU46)-1, ""))</f>
        <v/>
      </c>
      <c r="BA46" s="315" t="str">
        <f>IF(ISBLANK(AY46), "", IFERROR((AY46/$D46)-1, ""))</f>
        <v/>
      </c>
      <c r="BB46" s="314"/>
      <c r="BC46" s="49"/>
      <c r="BD46" s="318" t="str">
        <f>IF(ISBLANK(BC46), "", IFERROR((BC46/AY46)-1, ""))</f>
        <v/>
      </c>
      <c r="BE46" s="315" t="str">
        <f>IF(ISBLANK(BC46), "", IFERROR((BC46/$D46)-1, ""))</f>
        <v/>
      </c>
      <c r="BF46" s="320"/>
      <c r="BG46" s="320"/>
    </row>
    <row r="47">
      <c r="A47" s="44"/>
      <c r="B47" s="128"/>
      <c r="C47" s="44"/>
      <c r="D47" s="44"/>
      <c r="E47" s="99"/>
      <c r="F47" s="128"/>
      <c r="G47" s="129"/>
      <c r="H47" s="99"/>
      <c r="I47" s="54"/>
      <c r="J47" s="99"/>
      <c r="K47" s="54"/>
      <c r="L47" s="44"/>
      <c r="M47" s="44"/>
      <c r="N47" s="44"/>
      <c r="O47" s="44"/>
      <c r="P47" s="99"/>
      <c r="Q47" s="99"/>
      <c r="R47" s="99"/>
      <c r="S47" s="99"/>
      <c r="T47" s="99"/>
      <c r="U47" s="99"/>
      <c r="V47" s="99"/>
      <c r="W47" s="99"/>
      <c r="X47" s="99"/>
      <c r="Y47" s="99"/>
      <c r="Z47" s="44"/>
      <c r="AA47" s="44"/>
      <c r="AB47" s="99"/>
      <c r="AC47" s="99"/>
      <c r="AD47" s="44"/>
      <c r="AE47" s="44"/>
      <c r="AF47" s="99"/>
      <c r="AG47" s="99"/>
      <c r="AH47" s="44"/>
      <c r="AI47" s="44"/>
      <c r="AJ47" s="99"/>
      <c r="AK47" s="99"/>
      <c r="AL47" s="44"/>
      <c r="AM47" s="44"/>
      <c r="AN47" s="99"/>
      <c r="AO47" s="44"/>
      <c r="AP47" s="44"/>
      <c r="AQ47" s="44"/>
      <c r="AR47" s="99"/>
      <c r="AS47" s="44"/>
      <c r="AT47" s="44"/>
      <c r="AU47" s="44"/>
      <c r="AV47" s="99"/>
      <c r="AW47" s="44"/>
      <c r="AX47" s="44"/>
      <c r="AY47" s="44"/>
      <c r="AZ47" s="99"/>
      <c r="BA47" s="44"/>
      <c r="BB47" s="44"/>
      <c r="BC47" s="44"/>
      <c r="BD47" s="99"/>
      <c r="BE47" s="44"/>
      <c r="BF47" s="143"/>
      <c r="BG47" s="143"/>
    </row>
    <row r="48">
      <c r="A48" s="49" t="str">
        <f>IF(ISBLANK(B48), "", VLOOKUP(B48, Database!A:E, 2, FALSE))</f>
        <v>寬魚國際</v>
      </c>
      <c r="B48" s="313" t="s">
        <v>3514</v>
      </c>
      <c r="C48" s="49" t="str">
        <f>IFERROR(__xludf.DUMMYFUNCTION("IF(ISBLANK(B48), """", IF(ISBLANK($B$1), """", IMPORTXML('公式表'!$A$2&amp;B48&amp;'公式表'!$A$3, '公式表'!$A$13)))"),"")</f>
        <v/>
      </c>
      <c r="D48" s="49">
        <v>39.6</v>
      </c>
      <c r="E48" s="315">
        <f t="shared" ref="E48:E49" si="147">IF(ISBLANK(B48), "", IFERROR((C48/D48)-1, ""))</f>
        <v>-1</v>
      </c>
      <c r="F48" s="313" t="s">
        <v>4829</v>
      </c>
      <c r="G48" s="317"/>
      <c r="H48" s="318">
        <f t="shared" ref="H48:H49" si="148">IF(ISBLANK(B48), "", IFERROR((G48/D48)-1, ""))</f>
        <v>-1</v>
      </c>
      <c r="I48" s="319"/>
      <c r="J48" s="318" t="str">
        <f t="shared" ref="J48:J49" si="149">IF(ISBLANK(B48), "", IFERROR((I48/G48)-1, ""))</f>
        <v/>
      </c>
      <c r="K48" s="319">
        <v>46133.0</v>
      </c>
      <c r="L48" s="314" t="s">
        <v>4799</v>
      </c>
      <c r="M48" s="49">
        <v>39.6</v>
      </c>
      <c r="N48" s="314" t="s">
        <v>4791</v>
      </c>
      <c r="O48" s="49">
        <v>39.55</v>
      </c>
      <c r="P48" s="318">
        <f t="shared" ref="P48:P49" si="150">IF(ISBLANK(O48), "", IFERROR((O48/$M48)-1, ""))</f>
        <v>-0.001262626263</v>
      </c>
      <c r="Q48" s="315">
        <f t="shared" ref="Q48:Q49" si="151">IF(ISBLANK(O48), "", IFERROR((O48/$D48)-1, ""))</f>
        <v>-0.001262626263</v>
      </c>
      <c r="R48" s="314" t="s">
        <v>4791</v>
      </c>
      <c r="S48" s="49"/>
      <c r="T48" s="318" t="str">
        <f t="shared" ref="T48:T49" si="152">IF(ISBLANK(S48), "", IFERROR((S48/$O48)-1, ""))</f>
        <v/>
      </c>
      <c r="U48" s="315" t="str">
        <f t="shared" ref="U48:U49" si="153">IF(ISBLANK(S48), "", IFERROR((S48/$D48)-1, ""))</f>
        <v/>
      </c>
      <c r="V48" s="314"/>
      <c r="W48" s="49"/>
      <c r="X48" s="318" t="str">
        <f t="shared" ref="X48:X49" si="154">IF(ISBLANK(W48), "", IFERROR((W48/$S48)-1, ""))</f>
        <v/>
      </c>
      <c r="Y48" s="315" t="str">
        <f t="shared" ref="Y48:Y49" si="155">IF(ISBLANK(W48), "", IFERROR((W48/$D48)-1, ""))</f>
        <v/>
      </c>
      <c r="Z48" s="314"/>
      <c r="AA48" s="49"/>
      <c r="AB48" s="318" t="str">
        <f t="shared" ref="AB48:AB49" si="156">IF(ISBLANK(AA48), "", IFERROR((AA48/$W48)-1, ""))</f>
        <v/>
      </c>
      <c r="AC48" s="315" t="str">
        <f t="shared" ref="AC48:AC49" si="157">IF(ISBLANK(AA48), "", IFERROR((AA48/$D48)-1, ""))</f>
        <v/>
      </c>
      <c r="AD48" s="314"/>
      <c r="AE48" s="49"/>
      <c r="AF48" s="318" t="str">
        <f t="shared" ref="AF48:AF49" si="158">IF(ISBLANK(AE48), "", IFERROR((AE48/$AA48)-1, ""))</f>
        <v/>
      </c>
      <c r="AG48" s="315" t="str">
        <f t="shared" ref="AG48:AG49" si="159">IF(ISBLANK(AE48), "", IFERROR((AE48/$D48)-1, ""))</f>
        <v/>
      </c>
      <c r="AH48" s="314"/>
      <c r="AI48" s="49"/>
      <c r="AJ48" s="318" t="str">
        <f t="shared" ref="AJ48:AJ49" si="160">IF(ISBLANK(AI48), "", IFERROR((AI48/$AE48)-1, ""))</f>
        <v/>
      </c>
      <c r="AK48" s="315" t="str">
        <f t="shared" ref="AK48:AK49" si="161">IF(ISBLANK(AI48), "", IFERROR((AI48/$D48)-1, ""))</f>
        <v/>
      </c>
      <c r="AL48" s="314"/>
      <c r="AM48" s="49"/>
      <c r="AN48" s="318" t="str">
        <f t="shared" ref="AN48:AN49" si="162">IF(ISBLANK(AM48), "", IFERROR((AM48/$AI48)-1, ""))</f>
        <v/>
      </c>
      <c r="AO48" s="315" t="str">
        <f t="shared" ref="AO48:AO49" si="163">IF(ISBLANK(AM48), "", IFERROR((AM48/$D48)-1, ""))</f>
        <v/>
      </c>
      <c r="AP48" s="314"/>
      <c r="AQ48" s="49"/>
      <c r="AR48" s="318" t="str">
        <f t="shared" ref="AR48:AR49" si="164">IF(ISBLANK(AQ48), "", IFERROR((AQ48/$AM48)-1, ""))</f>
        <v/>
      </c>
      <c r="AS48" s="315" t="str">
        <f t="shared" ref="AS48:AS49" si="165">IF(ISBLANK(AQ48), "", IFERROR((AQ48/$D48)-1, ""))</f>
        <v/>
      </c>
      <c r="AT48" s="314"/>
      <c r="AU48" s="49"/>
      <c r="AV48" s="318" t="str">
        <f t="shared" ref="AV48:AV49" si="166">IF(ISBLANK(AU48), "", IFERROR((AU48/AQ48)-1, ""))</f>
        <v/>
      </c>
      <c r="AW48" s="315" t="str">
        <f t="shared" ref="AW48:AW49" si="167">IF(ISBLANK(AU48), "", IFERROR((AU48/$D48)-1, ""))</f>
        <v/>
      </c>
      <c r="AX48" s="314"/>
      <c r="AY48" s="49"/>
      <c r="AZ48" s="318" t="str">
        <f t="shared" ref="AZ48:AZ49" si="168">IF(ISBLANK(AY48), "", IFERROR((AY48/AU48)-1, ""))</f>
        <v/>
      </c>
      <c r="BA48" s="315" t="str">
        <f t="shared" ref="BA48:BA49" si="169">IF(ISBLANK(AY48), "", IFERROR((AY48/$D48)-1, ""))</f>
        <v/>
      </c>
      <c r="BB48" s="314"/>
      <c r="BC48" s="49"/>
      <c r="BD48" s="318" t="str">
        <f t="shared" ref="BD48:BD49" si="170">IF(ISBLANK(BC48), "", IFERROR((BC48/AY48)-1, ""))</f>
        <v/>
      </c>
      <c r="BE48" s="315" t="str">
        <f t="shared" ref="BE48:BE49" si="171">IF(ISBLANK(BC48), "", IFERROR((BC48/$D48)-1, ""))</f>
        <v/>
      </c>
      <c r="BF48" s="320"/>
      <c r="BG48" s="320"/>
    </row>
    <row r="49">
      <c r="A49" s="49" t="str">
        <f>IF(ISBLANK(B49), "", VLOOKUP(B49, Database!A:E, 2, FALSE))</f>
        <v>雙鍵</v>
      </c>
      <c r="B49" s="313" t="s">
        <v>1987</v>
      </c>
      <c r="C49" s="49" t="str">
        <f>IFERROR(__xludf.DUMMYFUNCTION("IF(ISBLANK(B49), """", IF(ISBLANK($B$1), """", IMPORTXML('公式表'!$A$2&amp;B49&amp;'公式表'!$A$3, '公式表'!$A$13)))"),"")</f>
        <v/>
      </c>
      <c r="D49" s="49">
        <v>233.5</v>
      </c>
      <c r="E49" s="315">
        <f t="shared" si="147"/>
        <v>-1</v>
      </c>
      <c r="F49" s="313" t="s">
        <v>4835</v>
      </c>
      <c r="G49" s="317"/>
      <c r="H49" s="318">
        <f t="shared" si="148"/>
        <v>-1</v>
      </c>
      <c r="I49" s="319"/>
      <c r="J49" s="318" t="str">
        <f t="shared" si="149"/>
        <v/>
      </c>
      <c r="K49" s="319">
        <v>46133.0</v>
      </c>
      <c r="L49" s="314" t="s">
        <v>4799</v>
      </c>
      <c r="M49" s="49">
        <v>233.5</v>
      </c>
      <c r="N49" s="314" t="s">
        <v>4791</v>
      </c>
      <c r="O49" s="49">
        <v>244.5</v>
      </c>
      <c r="P49" s="318">
        <f t="shared" si="150"/>
        <v>0.04710920771</v>
      </c>
      <c r="Q49" s="315">
        <f t="shared" si="151"/>
        <v>0.04710920771</v>
      </c>
      <c r="R49" s="314" t="s">
        <v>4791</v>
      </c>
      <c r="S49" s="49"/>
      <c r="T49" s="318" t="str">
        <f t="shared" si="152"/>
        <v/>
      </c>
      <c r="U49" s="315" t="str">
        <f t="shared" si="153"/>
        <v/>
      </c>
      <c r="V49" s="314"/>
      <c r="W49" s="49"/>
      <c r="X49" s="318" t="str">
        <f t="shared" si="154"/>
        <v/>
      </c>
      <c r="Y49" s="315" t="str">
        <f t="shared" si="155"/>
        <v/>
      </c>
      <c r="Z49" s="314"/>
      <c r="AA49" s="49"/>
      <c r="AB49" s="318" t="str">
        <f t="shared" si="156"/>
        <v/>
      </c>
      <c r="AC49" s="315" t="str">
        <f t="shared" si="157"/>
        <v/>
      </c>
      <c r="AD49" s="314"/>
      <c r="AE49" s="49"/>
      <c r="AF49" s="318" t="str">
        <f t="shared" si="158"/>
        <v/>
      </c>
      <c r="AG49" s="315" t="str">
        <f t="shared" si="159"/>
        <v/>
      </c>
      <c r="AH49" s="314"/>
      <c r="AI49" s="49"/>
      <c r="AJ49" s="318" t="str">
        <f t="shared" si="160"/>
        <v/>
      </c>
      <c r="AK49" s="315" t="str">
        <f t="shared" si="161"/>
        <v/>
      </c>
      <c r="AL49" s="314"/>
      <c r="AM49" s="49"/>
      <c r="AN49" s="318" t="str">
        <f t="shared" si="162"/>
        <v/>
      </c>
      <c r="AO49" s="315" t="str">
        <f t="shared" si="163"/>
        <v/>
      </c>
      <c r="AP49" s="314"/>
      <c r="AQ49" s="49"/>
      <c r="AR49" s="318" t="str">
        <f t="shared" si="164"/>
        <v/>
      </c>
      <c r="AS49" s="315" t="str">
        <f t="shared" si="165"/>
        <v/>
      </c>
      <c r="AT49" s="314"/>
      <c r="AU49" s="49"/>
      <c r="AV49" s="318" t="str">
        <f t="shared" si="166"/>
        <v/>
      </c>
      <c r="AW49" s="315" t="str">
        <f t="shared" si="167"/>
        <v/>
      </c>
      <c r="AX49" s="314"/>
      <c r="AY49" s="49"/>
      <c r="AZ49" s="318" t="str">
        <f t="shared" si="168"/>
        <v/>
      </c>
      <c r="BA49" s="315" t="str">
        <f t="shared" si="169"/>
        <v/>
      </c>
      <c r="BB49" s="314"/>
      <c r="BC49" s="49"/>
      <c r="BD49" s="318" t="str">
        <f t="shared" si="170"/>
        <v/>
      </c>
      <c r="BE49" s="315" t="str">
        <f t="shared" si="171"/>
        <v/>
      </c>
      <c r="BF49" s="320"/>
      <c r="BG49" s="320"/>
    </row>
    <row r="50">
      <c r="A50" s="44"/>
      <c r="B50" s="128"/>
      <c r="C50" s="44"/>
      <c r="D50" s="44"/>
      <c r="E50" s="99"/>
      <c r="F50" s="128"/>
      <c r="G50" s="129"/>
      <c r="H50" s="99"/>
      <c r="I50" s="54"/>
      <c r="J50" s="99"/>
      <c r="K50" s="54"/>
      <c r="L50" s="44"/>
      <c r="M50" s="44"/>
      <c r="N50" s="44"/>
      <c r="O50" s="44"/>
      <c r="P50" s="99"/>
      <c r="Q50" s="99"/>
      <c r="R50" s="99"/>
      <c r="S50" s="99"/>
      <c r="T50" s="99"/>
      <c r="U50" s="99"/>
      <c r="V50" s="99"/>
      <c r="W50" s="99"/>
      <c r="X50" s="99"/>
      <c r="Y50" s="99"/>
      <c r="Z50" s="44"/>
      <c r="AA50" s="44"/>
      <c r="AB50" s="99"/>
      <c r="AC50" s="99"/>
      <c r="AD50" s="44"/>
      <c r="AE50" s="44"/>
      <c r="AF50" s="99"/>
      <c r="AG50" s="99"/>
      <c r="AH50" s="44"/>
      <c r="AI50" s="44"/>
      <c r="AJ50" s="99"/>
      <c r="AK50" s="99"/>
      <c r="AL50" s="44"/>
      <c r="AM50" s="44"/>
      <c r="AN50" s="99"/>
      <c r="AO50" s="44"/>
      <c r="AP50" s="44"/>
      <c r="AQ50" s="44"/>
      <c r="AR50" s="99"/>
      <c r="AS50" s="44"/>
      <c r="AT50" s="44"/>
      <c r="AU50" s="44"/>
      <c r="AV50" s="99"/>
      <c r="AW50" s="44"/>
      <c r="AX50" s="44"/>
      <c r="AY50" s="44"/>
      <c r="AZ50" s="99"/>
      <c r="BA50" s="44"/>
      <c r="BB50" s="44"/>
      <c r="BC50" s="44"/>
      <c r="BD50" s="99"/>
      <c r="BE50" s="44"/>
      <c r="BF50" s="143"/>
      <c r="BG50" s="143"/>
    </row>
    <row r="51">
      <c r="A51" s="44"/>
      <c r="B51" s="128"/>
      <c r="C51" s="44"/>
      <c r="D51" s="44"/>
      <c r="E51" s="99"/>
      <c r="F51" s="128"/>
      <c r="G51" s="129"/>
      <c r="H51" s="99"/>
      <c r="I51" s="54"/>
      <c r="J51" s="99"/>
      <c r="K51" s="54"/>
      <c r="L51" s="44"/>
      <c r="M51" s="44"/>
      <c r="N51" s="44"/>
      <c r="O51" s="44"/>
      <c r="P51" s="99"/>
      <c r="Q51" s="99"/>
      <c r="R51" s="99"/>
      <c r="S51" s="99"/>
      <c r="T51" s="99"/>
      <c r="U51" s="99"/>
      <c r="V51" s="99"/>
      <c r="W51" s="99"/>
      <c r="X51" s="99"/>
      <c r="Y51" s="99"/>
      <c r="Z51" s="44"/>
      <c r="AA51" s="44"/>
      <c r="AB51" s="99"/>
      <c r="AC51" s="99"/>
      <c r="AD51" s="44"/>
      <c r="AE51" s="44"/>
      <c r="AF51" s="99"/>
      <c r="AG51" s="99"/>
      <c r="AH51" s="44"/>
      <c r="AI51" s="44"/>
      <c r="AJ51" s="99"/>
      <c r="AK51" s="99"/>
      <c r="AL51" s="44"/>
      <c r="AM51" s="44"/>
      <c r="AN51" s="99"/>
      <c r="AO51" s="44"/>
      <c r="AP51" s="44"/>
      <c r="AQ51" s="44"/>
      <c r="AR51" s="99"/>
      <c r="AS51" s="44"/>
      <c r="AT51" s="44"/>
      <c r="AU51" s="44"/>
      <c r="AV51" s="99"/>
      <c r="AW51" s="44"/>
      <c r="AX51" s="44"/>
      <c r="AY51" s="44"/>
      <c r="AZ51" s="99"/>
      <c r="BA51" s="44"/>
      <c r="BB51" s="44"/>
      <c r="BC51" s="44"/>
      <c r="BD51" s="99"/>
      <c r="BE51" s="44"/>
      <c r="BF51" s="143"/>
      <c r="BG51" s="143"/>
    </row>
    <row r="52">
      <c r="A52" s="44"/>
      <c r="B52" s="128"/>
      <c r="C52" s="44"/>
      <c r="D52" s="44"/>
      <c r="E52" s="99"/>
      <c r="F52" s="128"/>
      <c r="G52" s="129"/>
      <c r="H52" s="99"/>
      <c r="I52" s="54"/>
      <c r="J52" s="99"/>
      <c r="K52" s="54"/>
      <c r="L52" s="44"/>
      <c r="M52" s="44"/>
      <c r="N52" s="44"/>
      <c r="O52" s="44"/>
      <c r="P52" s="99"/>
      <c r="Q52" s="99"/>
      <c r="R52" s="99"/>
      <c r="S52" s="99"/>
      <c r="T52" s="99"/>
      <c r="U52" s="99"/>
      <c r="V52" s="99"/>
      <c r="W52" s="99"/>
      <c r="X52" s="99"/>
      <c r="Y52" s="99"/>
      <c r="Z52" s="44"/>
      <c r="AA52" s="44"/>
      <c r="AB52" s="99"/>
      <c r="AC52" s="99"/>
      <c r="AD52" s="44"/>
      <c r="AE52" s="44"/>
      <c r="AF52" s="99"/>
      <c r="AG52" s="99"/>
      <c r="AH52" s="44"/>
      <c r="AI52" s="44"/>
      <c r="AJ52" s="99"/>
      <c r="AK52" s="99"/>
      <c r="AL52" s="44"/>
      <c r="AM52" s="44"/>
      <c r="AN52" s="99"/>
      <c r="AO52" s="44"/>
      <c r="AP52" s="44"/>
      <c r="AQ52" s="44"/>
      <c r="AR52" s="99"/>
      <c r="AS52" s="44"/>
      <c r="AT52" s="44"/>
      <c r="AU52" s="44"/>
      <c r="AV52" s="99"/>
      <c r="AW52" s="44"/>
      <c r="AX52" s="44"/>
      <c r="AY52" s="44"/>
      <c r="AZ52" s="99"/>
      <c r="BA52" s="44"/>
      <c r="BB52" s="44"/>
      <c r="BC52" s="44"/>
      <c r="BD52" s="99"/>
      <c r="BE52" s="44"/>
      <c r="BF52" s="143"/>
      <c r="BG52" s="143"/>
    </row>
    <row r="53">
      <c r="A53" s="44"/>
      <c r="B53" s="128"/>
      <c r="C53" s="44"/>
      <c r="D53" s="44"/>
      <c r="E53" s="99"/>
      <c r="F53" s="128"/>
      <c r="G53" s="129"/>
      <c r="H53" s="99"/>
      <c r="I53" s="54"/>
      <c r="J53" s="99"/>
      <c r="K53" s="54"/>
      <c r="L53" s="44"/>
      <c r="M53" s="44"/>
      <c r="N53" s="44"/>
      <c r="O53" s="44"/>
      <c r="P53" s="99"/>
      <c r="Q53" s="99"/>
      <c r="R53" s="99"/>
      <c r="S53" s="99"/>
      <c r="T53" s="99"/>
      <c r="U53" s="99"/>
      <c r="V53" s="99"/>
      <c r="W53" s="99"/>
      <c r="X53" s="99"/>
      <c r="Y53" s="99"/>
      <c r="Z53" s="44"/>
      <c r="AA53" s="44"/>
      <c r="AB53" s="99"/>
      <c r="AC53" s="99"/>
      <c r="AD53" s="44"/>
      <c r="AE53" s="44"/>
      <c r="AF53" s="99"/>
      <c r="AG53" s="99"/>
      <c r="AH53" s="44"/>
      <c r="AI53" s="44"/>
      <c r="AJ53" s="99"/>
      <c r="AK53" s="99"/>
      <c r="AL53" s="44"/>
      <c r="AM53" s="44"/>
      <c r="AN53" s="99"/>
      <c r="AO53" s="44"/>
      <c r="AP53" s="44"/>
      <c r="AQ53" s="44"/>
      <c r="AR53" s="99"/>
      <c r="AS53" s="44"/>
      <c r="AT53" s="44"/>
      <c r="AU53" s="44"/>
      <c r="AV53" s="99"/>
      <c r="AW53" s="44"/>
      <c r="AX53" s="44"/>
      <c r="AY53" s="44"/>
      <c r="AZ53" s="99"/>
      <c r="BA53" s="44"/>
      <c r="BB53" s="44"/>
      <c r="BC53" s="44"/>
      <c r="BD53" s="99"/>
      <c r="BE53" s="44"/>
      <c r="BF53" s="143"/>
      <c r="BG53" s="143"/>
    </row>
    <row r="54">
      <c r="A54" s="44"/>
      <c r="B54" s="128"/>
      <c r="C54" s="44"/>
      <c r="D54" s="44"/>
      <c r="E54" s="99"/>
      <c r="F54" s="128"/>
      <c r="G54" s="129"/>
      <c r="H54" s="99"/>
      <c r="I54" s="54"/>
      <c r="J54" s="99"/>
      <c r="K54" s="54"/>
      <c r="L54" s="44"/>
      <c r="M54" s="44"/>
      <c r="N54" s="44"/>
      <c r="O54" s="44"/>
      <c r="P54" s="99"/>
      <c r="Q54" s="99"/>
      <c r="R54" s="99"/>
      <c r="S54" s="99"/>
      <c r="T54" s="99"/>
      <c r="U54" s="99"/>
      <c r="V54" s="99"/>
      <c r="W54" s="99"/>
      <c r="X54" s="99"/>
      <c r="Y54" s="99"/>
      <c r="Z54" s="44"/>
      <c r="AA54" s="44"/>
      <c r="AB54" s="99"/>
      <c r="AC54" s="99"/>
      <c r="AD54" s="44"/>
      <c r="AE54" s="44"/>
      <c r="AF54" s="99"/>
      <c r="AG54" s="99"/>
      <c r="AH54" s="44"/>
      <c r="AI54" s="44"/>
      <c r="AJ54" s="99"/>
      <c r="AK54" s="99"/>
      <c r="AL54" s="44"/>
      <c r="AM54" s="44"/>
      <c r="AN54" s="99"/>
      <c r="AO54" s="44"/>
      <c r="AP54" s="44"/>
      <c r="AQ54" s="44"/>
      <c r="AR54" s="99"/>
      <c r="AS54" s="44"/>
      <c r="AT54" s="44"/>
      <c r="AU54" s="44"/>
      <c r="AV54" s="99"/>
      <c r="AW54" s="44"/>
      <c r="AX54" s="44"/>
      <c r="AY54" s="44"/>
      <c r="AZ54" s="99"/>
      <c r="BA54" s="44"/>
      <c r="BB54" s="44"/>
      <c r="BC54" s="44"/>
      <c r="BD54" s="99"/>
      <c r="BE54" s="44"/>
      <c r="BF54" s="143"/>
      <c r="BG54" s="143"/>
    </row>
    <row r="55">
      <c r="A55" s="44"/>
      <c r="B55" s="128"/>
      <c r="C55" s="44"/>
      <c r="D55" s="44"/>
      <c r="E55" s="99"/>
      <c r="F55" s="128"/>
      <c r="G55" s="129"/>
      <c r="H55" s="99"/>
      <c r="I55" s="54"/>
      <c r="J55" s="99"/>
      <c r="K55" s="54"/>
      <c r="L55" s="44"/>
      <c r="M55" s="44"/>
      <c r="N55" s="44"/>
      <c r="O55" s="44"/>
      <c r="P55" s="99"/>
      <c r="Q55" s="99"/>
      <c r="R55" s="99"/>
      <c r="S55" s="99"/>
      <c r="T55" s="99"/>
      <c r="U55" s="99"/>
      <c r="V55" s="99"/>
      <c r="W55" s="99"/>
      <c r="X55" s="99"/>
      <c r="Y55" s="99"/>
      <c r="Z55" s="44"/>
      <c r="AA55" s="44"/>
      <c r="AB55" s="99"/>
      <c r="AC55" s="99"/>
      <c r="AD55" s="44"/>
      <c r="AE55" s="44"/>
      <c r="AF55" s="99"/>
      <c r="AG55" s="99"/>
      <c r="AH55" s="44"/>
      <c r="AI55" s="44"/>
      <c r="AJ55" s="99"/>
      <c r="AK55" s="99"/>
      <c r="AL55" s="44"/>
      <c r="AM55" s="44"/>
      <c r="AN55" s="99"/>
      <c r="AO55" s="44"/>
      <c r="AP55" s="44"/>
      <c r="AQ55" s="44"/>
      <c r="AR55" s="99"/>
      <c r="AS55" s="44"/>
      <c r="AT55" s="44"/>
      <c r="AU55" s="44"/>
      <c r="AV55" s="99"/>
      <c r="AW55" s="44"/>
      <c r="AX55" s="44"/>
      <c r="AY55" s="44"/>
      <c r="AZ55" s="99"/>
      <c r="BA55" s="44"/>
      <c r="BB55" s="44"/>
      <c r="BC55" s="44"/>
      <c r="BD55" s="99"/>
      <c r="BE55" s="44"/>
      <c r="BF55" s="143"/>
      <c r="BG55" s="143"/>
    </row>
    <row r="56">
      <c r="A56" s="44"/>
      <c r="B56" s="128"/>
      <c r="C56" s="44"/>
      <c r="D56" s="44"/>
      <c r="E56" s="99"/>
      <c r="F56" s="128"/>
      <c r="G56" s="129"/>
      <c r="H56" s="99"/>
      <c r="I56" s="54"/>
      <c r="J56" s="99"/>
      <c r="K56" s="54"/>
      <c r="L56" s="44"/>
      <c r="M56" s="44"/>
      <c r="N56" s="44"/>
      <c r="O56" s="44"/>
      <c r="P56" s="99"/>
      <c r="Q56" s="99"/>
      <c r="R56" s="99"/>
      <c r="S56" s="99"/>
      <c r="T56" s="99"/>
      <c r="U56" s="99"/>
      <c r="V56" s="99"/>
      <c r="W56" s="99"/>
      <c r="X56" s="99"/>
      <c r="Y56" s="99"/>
      <c r="Z56" s="44"/>
      <c r="AA56" s="44"/>
      <c r="AB56" s="99"/>
      <c r="AC56" s="99"/>
      <c r="AD56" s="44"/>
      <c r="AE56" s="44"/>
      <c r="AF56" s="99"/>
      <c r="AG56" s="99"/>
      <c r="AH56" s="44"/>
      <c r="AI56" s="44"/>
      <c r="AJ56" s="99"/>
      <c r="AK56" s="99"/>
      <c r="AL56" s="44"/>
      <c r="AM56" s="44"/>
      <c r="AN56" s="99"/>
      <c r="AO56" s="44"/>
      <c r="AP56" s="44"/>
      <c r="AQ56" s="44"/>
      <c r="AR56" s="99"/>
      <c r="AS56" s="44"/>
      <c r="AT56" s="44"/>
      <c r="AU56" s="44"/>
      <c r="AV56" s="99"/>
      <c r="AW56" s="44"/>
      <c r="AX56" s="44"/>
      <c r="AY56" s="44"/>
      <c r="AZ56" s="99"/>
      <c r="BA56" s="44"/>
      <c r="BB56" s="44"/>
      <c r="BC56" s="44"/>
      <c r="BD56" s="99"/>
      <c r="BE56" s="44"/>
      <c r="BF56" s="143"/>
      <c r="BG56" s="143"/>
    </row>
  </sheetData>
  <conditionalFormatting sqref="B6:B56">
    <cfRule type="expression" dxfId="5" priority="1">
      <formula>COUNTIF(B:B, B6) &gt; 1</formula>
    </cfRule>
  </conditionalFormatting>
  <conditionalFormatting sqref="E3:E4 E6:E56">
    <cfRule type="cellIs" dxfId="6" priority="2" operator="lessThan">
      <formula>0</formula>
    </cfRule>
  </conditionalFormatting>
  <conditionalFormatting sqref="H6:H56 P6:Q56 T6:U18 X6:Y18 AB6:AC18 AF6:AG18 AJ6:AK18 AO6:AO18 AS6:AS18 AW6:AW18 BA6:BA18 BE6:BE18 T20:U25 X20:Y25 AB20:AC25 AF20:AG25 AJ20:AK25 AO20:AO25 AS20:AS25 AW20:AW25 BA20:BA25 BE20:BE25 T27:U31 X27:Y31 AB27:AC31 AF27:AG31 AJ27:AK31 AO27:AO31 AS27:AS31 AW27:AW31 BA27:BA31 BE27:BE31 T33:U36 X33:Y36 AB33:AC36 AF33:AG36 AJ33:AK36 AO33:AO36 AS33:AS36 AW33:AW36 BA33:BA36 BE33:BE36 T38:U41 X38:Y41 AB38:AC41 AF38:AG41 AJ38:AK41 AO38:AO41 AS38:AS41 AW38:AW41 BA38:BA41 BE38:BE41 T43:U44 X43:Y44 AB43:AC44 AF43:AG44 AJ43:AK44 AO43:AO44 AS43:AS44 AW43:AW44 BA43:BA44 BE43:BE44 T46:U46 X46:Y46 AB46:AC46 AF46:AG46 AJ46:AK46 AO46 AS46 AW46 BA46 BE46 T48:U49 X48:Y49 AB48:AC49 AF48:AG49 AJ48:AK49 AO48:AO49 AS48:AS49 AW48:AW49 BA48:BA49 BE48:BE49">
    <cfRule type="cellIs" dxfId="4" priority="3" operator="greaterThan">
      <formula>"20%"</formula>
    </cfRule>
  </conditionalFormatting>
  <conditionalFormatting sqref="H6:H56 P6:Q56 T6:U18 X6:Y18 AB6:AC18 AF6:AG18 AJ6:AK18 AO6:AO18 AS6:AS18 AW6:AW18 BA6:BA18 BE6:BE18 T20:U25 X20:Y25 AB20:AC25 AF20:AG25 AJ20:AK25 AO20:AO25 AS20:AS25 AW20:AW25 BA20:BA25 BE20:BE25 T27:U31 X27:Y31 AB27:AC31 AF27:AG31 AJ27:AK31 AO27:AO31 AS27:AS31 AW27:AW31 BA27:BA31 BE27:BE31 T33:U36 X33:Y36 AB33:AC36 AF33:AG36 AJ33:AK36 AO33:AO36 AS33:AS36 AW33:AW36 BA33:BA36 BE33:BE36 T38:U41 X38:Y41 AB38:AC41 AF38:AG41 AJ38:AK41 AO38:AO41 AS38:AS41 AW38:AW41 BA38:BA41 BE38:BE41 T43:U44 X43:Y44 AB43:AC44 AF43:AG44 AJ43:AK44 AO43:AO44 AS43:AS44 AW43:AW44 BA43:BA44 BE43:BE44 T46:U46 X46:Y46 AB46:AC46 AF46:AG46 AJ46:AK46 AO46 AS46 AW46 BA46 BE46 T48:U49 X48:Y49 AB48:AC49 AF48:AG49 AJ48:AK49 AO48:AO49 AS48:AS49 AW48:AW49 BA48:BA49 BE48:BE49">
    <cfRule type="cellIs" dxfId="1" priority="4" operator="greaterThan">
      <formula>"1%"</formula>
    </cfRule>
  </conditionalFormatting>
  <conditionalFormatting sqref="H6:H56 P6:Q56 T6:U18 X6:Y18 AB6:AC18 AF6:AG18 AJ6:AK18 AO6:AO18 AS6:AS18 AW6:AW18 BA6:BA18 BE6:BE18 T20:U25 X20:Y25 AB20:AC25 AF20:AG25 AJ20:AK25 AO20:AO25 AS20:AS25 AW20:AW25 BA20:BA25 BE20:BE25 T27:U31 X27:Y31 AB27:AC31 AF27:AG31 AJ27:AK31 AO27:AO31 AS27:AS31 AW27:AW31 BA27:BA31 BE27:BE31 T33:U36 X33:Y36 AB33:AC36 AF33:AG36 AJ33:AK36 AO33:AO36 AS33:AS36 AW33:AW36 BA33:BA36 BE33:BE36 T38:U41 X38:Y41 AB38:AC41 AF38:AG41 AJ38:AK41 AO38:AO41 AS38:AS41 AW38:AW41 BA38:BA41 BE38:BE41 T43:U44 X43:Y44 AB43:AC44 AF43:AG44 AJ43:AK44 AO43:AO44 AS43:AS44 AW43:AW44 BA43:BA44 BE43:BE44 T46:U46 X46:Y46 AB46:AC46 AF46:AG46 AJ46:AK46 AO46 AS46 AW46 BA46 BE46 T48:U49 X48:Y49 AB48:AC49 AF48:AG49 AJ48:AK49 AO48:AO49 AS48:AS49 AW48:AW49 BA48:BA49 BE48:BE49">
    <cfRule type="cellIs" dxfId="6" priority="5" operator="lessThan">
      <formula>"-1%"</formula>
    </cfRule>
  </conditionalFormatting>
  <conditionalFormatting sqref="E3:E4 E6:E56">
    <cfRule type="cellIs" dxfId="1" priority="6" operator="greaterThan">
      <formula>0</formula>
    </cfRule>
  </conditionalFormatting>
  <conditionalFormatting sqref="AN3:AN4 AR3:AR4 AV3:AV4 AZ3:AZ4 BD3:BD4 AN6:AN56 AR6:AR56 AV6:AV56 AZ6:AZ56 BD6:BD56">
    <cfRule type="cellIs" dxfId="4" priority="7" operator="greaterThan">
      <formula>"20%"</formula>
    </cfRule>
  </conditionalFormatting>
  <conditionalFormatting sqref="AN3:AN4 AR3:AR4 AV3:AV4 AZ3:AZ4 BD3:BD4 AN6:AN56 AR6:AR56 AV6:AV56 AZ6:AZ56 BD6:BD56">
    <cfRule type="cellIs" dxfId="1" priority="8" operator="greaterThan">
      <formula>0</formula>
    </cfRule>
  </conditionalFormatting>
  <conditionalFormatting sqref="AN3:AN4 AR3:AR4 AV3:AV4 AZ3:AZ4 BD3:BD4 AN6:AN56 AR6:AR56 AV6:AV56 AZ6:AZ56 BD6:BD56">
    <cfRule type="cellIs" dxfId="6" priority="9" operator="lessThan">
      <formula>0</formula>
    </cfRule>
  </conditionalFormatting>
  <conditionalFormatting sqref="C3:C4 C6:C56">
    <cfRule type="expression" dxfId="1" priority="10">
      <formula>IF(ISBLANK(B3), "", C3) &gt; D3</formula>
    </cfRule>
  </conditionalFormatting>
  <conditionalFormatting sqref="C3:C4 C6:C56">
    <cfRule type="expression" dxfId="2" priority="11">
      <formula>IF(ISBLANK(B3), "", C3) &lt; D3</formula>
    </cfRule>
  </conditionalFormatting>
  <conditionalFormatting sqref="J1:J56">
    <cfRule type="cellIs" dxfId="4" priority="12" operator="greaterThan">
      <formula>"20%"</formula>
    </cfRule>
  </conditionalFormatting>
  <conditionalFormatting sqref="J1:J56">
    <cfRule type="cellIs" dxfId="1" priority="13" operator="greaterThan">
      <formula>0</formula>
    </cfRule>
  </conditionalFormatting>
  <conditionalFormatting sqref="J1:J56">
    <cfRule type="cellIs" dxfId="6" priority="14" operator="lessThan">
      <formula>0</formula>
    </cfRule>
  </conditionalFormatting>
  <dataValidations>
    <dataValidation type="list" allowBlank="1" showErrorMessage="1" sqref="L6:L18 N6:N18 R6:R18 V6:V18 Z6:Z18 AD6:AD18 AH6:AH18 AL6:AL18 AP6:AP18 AT6:AT18 AX6:AX18 BB6:BB18 BF6:BF18 L20:L25 N20:N25 R20:R25 V20:V25 Z20:Z25 AD20:AD25 AH20:AH25 AL20:AL25 AP20:AP25 AT20:AT25 AX20:AX25 BB20:BB25 BF20:BF25 L27:L31 N27:N31 R27:R31 V27:V31 Z27:Z31 AD27:AD31 AH27:AH31 AL27:AL31 AP27:AP31 AT27:AT31 AX27:AX31 BB27:BB31 BF27:BF31 L33:L36 N33:N36 R33:R36 V33:V36 Z33:Z36 AD33:AD36 AH33:AH36 AL33:AL36 AP33:AP36 AT33:AT36 AX33:AX36 BB33:BB36 BF33:BF36 L38:L41 N38:N41 R38:R41 V38:V41 Z38:Z41 AD38:AD41 AH38:AH41 AL38:AL41 AP38:AP41 AT38:AT41 AX38:AX41 BB38:BB41 BF38:BF41 L43:L44 N43:N44 R43:R44 V43:V44 Z43:Z44 AD43:AD44 AH43:AH44 AL43:AL44 AP43:AP44 AT43:AT44 AX43:AX44 BB43:BB44 BF43:BF44 L46 N46 R46 V46 Z46 AD46 AH46 AL46 AP46 AT46 AX46 BB46 BF46 L48:L49 N48:N49 R48:R49 V48:V49 Z48:Z49 AD48:AD49 AH48:AH49 AL48:AL49 AP48:AP49 AT48:AT49 AX48:AX49 BB48:BB49 BF48:BF49">
      <formula1>"是,否"</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5.0" topLeftCell="A6" activePane="bottomLeft" state="frozen"/>
      <selection activeCell="B7" sqref="B7" pane="bottomLeft"/>
    </sheetView>
  </sheetViews>
  <sheetFormatPr customHeight="1" defaultColWidth="12.63" defaultRowHeight="15.75"/>
  <cols>
    <col customWidth="1" min="1" max="1" width="11.5"/>
    <col customWidth="1" min="2" max="2" width="7.63"/>
    <col customWidth="1" min="3" max="3" width="8.38"/>
    <col customWidth="1" min="4" max="4" width="12.63"/>
    <col customWidth="1" min="5" max="5" width="9.38"/>
  </cols>
  <sheetData>
    <row r="1">
      <c r="A1" s="92" t="s">
        <v>4544</v>
      </c>
      <c r="B1" s="93"/>
      <c r="C1" s="180">
        <f>NOW()</f>
        <v>46134.61698</v>
      </c>
      <c r="D1" s="6"/>
      <c r="E1" s="183"/>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row>
    <row r="2">
      <c r="A2" s="3" t="s">
        <v>4656</v>
      </c>
      <c r="B2" s="182"/>
      <c r="C2" s="1" t="s">
        <v>4838</v>
      </c>
      <c r="D2" s="14"/>
      <c r="E2" s="183"/>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row>
    <row r="3">
      <c r="A3" s="6"/>
      <c r="B3" s="182"/>
      <c r="C3" s="14"/>
      <c r="D3" s="14"/>
      <c r="E3" s="183"/>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row>
    <row r="4">
      <c r="A4" s="6"/>
      <c r="B4" s="182"/>
      <c r="C4" s="14"/>
      <c r="E4" s="183"/>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row>
    <row r="5">
      <c r="A5" s="126" t="s">
        <v>4562</v>
      </c>
      <c r="B5" s="190" t="s">
        <v>4664</v>
      </c>
      <c r="C5" s="126"/>
      <c r="D5" s="126" t="s">
        <v>4839</v>
      </c>
      <c r="E5" s="190" t="s">
        <v>4840</v>
      </c>
      <c r="F5" s="192"/>
      <c r="G5" s="192"/>
      <c r="H5" s="192"/>
      <c r="I5" s="192"/>
      <c r="J5" s="192"/>
      <c r="K5" s="192"/>
      <c r="L5" s="192"/>
      <c r="M5" s="192"/>
      <c r="N5" s="192"/>
      <c r="O5" s="192"/>
      <c r="P5" s="192"/>
      <c r="Q5" s="192"/>
      <c r="R5" s="192"/>
      <c r="S5" s="192"/>
      <c r="T5" s="192"/>
      <c r="U5" s="192"/>
      <c r="V5" s="192"/>
      <c r="W5" s="192"/>
      <c r="X5" s="192"/>
      <c r="Y5" s="192"/>
      <c r="Z5" s="192"/>
      <c r="AA5" s="192"/>
      <c r="AB5" s="192"/>
      <c r="AC5" s="192"/>
      <c r="AD5" s="192"/>
      <c r="AE5" s="192"/>
      <c r="AF5" s="192"/>
      <c r="AG5" s="192"/>
      <c r="AH5" s="192"/>
      <c r="AI5" s="192"/>
    </row>
    <row r="6">
      <c r="A6" s="193" t="str">
        <f>IF(ISBLANK(B6), "", VLOOKUP(B6, Database!A:E, 2, FALSE))</f>
        <v>力積電</v>
      </c>
      <c r="B6" s="182" t="s">
        <v>3863</v>
      </c>
      <c r="C6" s="6"/>
      <c r="D6" s="329">
        <v>45804.0</v>
      </c>
      <c r="E6" s="183" t="s">
        <v>4841</v>
      </c>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row>
    <row r="7">
      <c r="A7" s="193" t="str">
        <f>IF(ISBLANK(B7), "", VLOOKUP(B7, Database!A:E, 2, FALSE))</f>
        <v>中石化</v>
      </c>
      <c r="B7" s="182" t="s">
        <v>3445</v>
      </c>
      <c r="C7" s="6"/>
      <c r="D7" s="329">
        <v>45804.0</v>
      </c>
      <c r="E7" s="183" t="s">
        <v>4842</v>
      </c>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row>
    <row r="8">
      <c r="A8" s="193" t="str">
        <f>IF(ISBLANK(B8), "", VLOOKUP(B8, Database!A:E, 2, FALSE))</f>
        <v>昇銳</v>
      </c>
      <c r="B8" s="182" t="s">
        <v>2837</v>
      </c>
      <c r="C8" s="6"/>
      <c r="D8" s="329">
        <v>45804.0</v>
      </c>
      <c r="E8" s="183" t="s">
        <v>4843</v>
      </c>
      <c r="F8" s="6"/>
      <c r="G8" s="6"/>
      <c r="H8" s="6"/>
      <c r="I8" s="6"/>
      <c r="J8" s="6"/>
      <c r="K8" s="6"/>
      <c r="L8" s="6"/>
      <c r="M8" s="6"/>
      <c r="N8" s="6"/>
      <c r="O8" s="6"/>
      <c r="P8" s="6"/>
      <c r="Q8" s="6"/>
      <c r="R8" s="6"/>
      <c r="S8" s="6"/>
      <c r="T8" s="6"/>
      <c r="U8" s="6"/>
      <c r="V8" s="6"/>
      <c r="W8" s="6"/>
      <c r="X8" s="6"/>
      <c r="Y8" s="6"/>
      <c r="Z8" s="6"/>
      <c r="AA8" s="6"/>
      <c r="AB8" s="6"/>
      <c r="AC8" s="6"/>
      <c r="AD8" s="6"/>
      <c r="AE8" s="6"/>
      <c r="AF8" s="6"/>
      <c r="AG8" s="6"/>
      <c r="AH8" s="6"/>
      <c r="AI8" s="6"/>
    </row>
    <row r="9">
      <c r="A9" s="193" t="str">
        <f>IF(ISBLANK(B9), "", VLOOKUP(B9, Database!A:E, 2, FALSE))</f>
        <v>麗嬰房</v>
      </c>
      <c r="B9" s="182" t="s">
        <v>3269</v>
      </c>
      <c r="C9" s="6"/>
      <c r="D9" s="329">
        <v>45804.0</v>
      </c>
      <c r="E9" s="183" t="s">
        <v>4844</v>
      </c>
      <c r="F9" s="6"/>
      <c r="G9" s="6"/>
      <c r="H9" s="6"/>
      <c r="I9" s="6"/>
      <c r="J9" s="6"/>
      <c r="K9" s="6"/>
      <c r="L9" s="6"/>
      <c r="M9" s="6"/>
      <c r="N9" s="6"/>
      <c r="O9" s="6"/>
      <c r="P9" s="6"/>
      <c r="Q9" s="6"/>
      <c r="R9" s="6"/>
      <c r="S9" s="6"/>
      <c r="T9" s="6"/>
      <c r="U9" s="6"/>
      <c r="V9" s="6"/>
      <c r="W9" s="6"/>
      <c r="X9" s="6"/>
      <c r="Y9" s="6"/>
      <c r="Z9" s="6"/>
      <c r="AA9" s="6"/>
      <c r="AB9" s="6"/>
      <c r="AC9" s="6"/>
      <c r="AD9" s="6"/>
      <c r="AE9" s="6"/>
      <c r="AF9" s="6"/>
      <c r="AG9" s="6"/>
      <c r="AH9" s="6"/>
      <c r="AI9" s="6"/>
    </row>
    <row r="10">
      <c r="A10" s="193" t="str">
        <f>IF(ISBLANK(B10), "", VLOOKUP(B10, Database!A:E, 2, FALSE))</f>
        <v>台揚</v>
      </c>
      <c r="B10" s="182" t="s">
        <v>4303</v>
      </c>
      <c r="C10" s="6"/>
      <c r="D10" s="329">
        <v>45804.0</v>
      </c>
      <c r="E10" s="183" t="s">
        <v>4845</v>
      </c>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row>
    <row r="11">
      <c r="A11" s="193" t="str">
        <f>IF(ISBLANK(B11), "", VLOOKUP(B11, Database!A:E, 2, FALSE))</f>
        <v>中鋼</v>
      </c>
      <c r="B11" s="182" t="s">
        <v>1918</v>
      </c>
      <c r="C11" s="6"/>
      <c r="D11" s="329">
        <v>45889.0</v>
      </c>
      <c r="E11" s="183" t="s">
        <v>4846</v>
      </c>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row>
    <row r="12">
      <c r="A12" s="193" t="str">
        <f>IF(ISBLANK(B12), "", VLOOKUP(B12, Database!A:E, 2, FALSE))</f>
        <v>訊達</v>
      </c>
      <c r="B12" s="182" t="s">
        <v>3665</v>
      </c>
      <c r="C12" s="6"/>
      <c r="D12" s="329">
        <v>45910.0</v>
      </c>
      <c r="E12" s="183" t="s">
        <v>4847</v>
      </c>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row>
    <row r="13">
      <c r="A13" s="193" t="str">
        <f>IF(ISBLANK(B13), "", VLOOKUP(B13, Database!A:E, 2, FALSE))</f>
        <v>達運光電</v>
      </c>
      <c r="B13" s="197" t="s">
        <v>3614</v>
      </c>
      <c r="C13" s="6"/>
      <c r="D13" s="329">
        <v>45912.0</v>
      </c>
      <c r="E13" s="183" t="s">
        <v>4848</v>
      </c>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row>
    <row r="14">
      <c r="A14" s="193" t="str">
        <f>IF(ISBLANK(B14), "", VLOOKUP(B14, Database!A:E, 2, FALSE))</f>
        <v/>
      </c>
      <c r="B14" s="182"/>
      <c r="C14" s="6"/>
      <c r="D14" s="6"/>
      <c r="E14" s="330"/>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row>
    <row r="15">
      <c r="A15" s="193" t="str">
        <f>IF(ISBLANK(B15), "", VLOOKUP(B15, Database!A:E, 2, FALSE))</f>
        <v/>
      </c>
      <c r="B15" s="182"/>
      <c r="C15" s="6"/>
      <c r="D15" s="6"/>
      <c r="E15" s="330"/>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row>
    <row r="16">
      <c r="A16" s="193" t="str">
        <f>IF(ISBLANK(B16), "", VLOOKUP(B16, Database!A:E, 2, FALSE))</f>
        <v/>
      </c>
      <c r="B16" s="197"/>
      <c r="C16" s="6"/>
      <c r="D16" s="6"/>
      <c r="E16" s="330"/>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row>
    <row r="17">
      <c r="A17" s="193" t="str">
        <f>IF(ISBLANK(B17), "", VLOOKUP(B17, Database!A:E, 2, FALSE))</f>
        <v/>
      </c>
      <c r="B17" s="182"/>
      <c r="C17" s="6"/>
      <c r="D17" s="6"/>
      <c r="E17" s="330"/>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row>
    <row r="18">
      <c r="A18" s="193" t="str">
        <f>IF(ISBLANK(B18), "", VLOOKUP(B18, Database!A:E, 2, FALSE))</f>
        <v/>
      </c>
      <c r="B18" s="197"/>
      <c r="C18" s="6"/>
      <c r="D18" s="6"/>
      <c r="E18" s="330"/>
      <c r="F18" s="6"/>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row>
    <row r="19">
      <c r="A19" s="193" t="str">
        <f>IF(ISBLANK(B19), "", VLOOKUP(B19, Database!A:E, 2, FALSE))</f>
        <v/>
      </c>
      <c r="B19" s="182"/>
      <c r="C19" s="6"/>
      <c r="D19" s="6"/>
      <c r="E19" s="330"/>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row>
    <row r="20">
      <c r="A20" s="193" t="str">
        <f>IF(ISBLANK(B20), "", VLOOKUP(B20, Database!A:E, 2, FALSE))</f>
        <v/>
      </c>
      <c r="B20" s="182"/>
      <c r="C20" s="6"/>
      <c r="D20" s="6"/>
      <c r="E20" s="330"/>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row>
    <row r="21">
      <c r="A21" s="193" t="str">
        <f>IF(ISBLANK(B21), "", VLOOKUP(B21, Database!A:E, 2, FALSE))</f>
        <v/>
      </c>
      <c r="B21" s="182"/>
      <c r="C21" s="6"/>
      <c r="D21" s="6"/>
      <c r="E21" s="330"/>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row>
    <row r="22">
      <c r="A22" s="193" t="str">
        <f>IF(ISBLANK(B22), "", VLOOKUP(B22, Database!A:E, 2, FALSE))</f>
        <v/>
      </c>
      <c r="B22" s="182"/>
      <c r="C22" s="6"/>
      <c r="D22" s="6"/>
      <c r="E22" s="330"/>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row>
    <row r="23">
      <c r="A23" s="193" t="str">
        <f>IF(ISBLANK(B23), "", VLOOKUP(B23, Database!A:E, 2, FALSE))</f>
        <v/>
      </c>
      <c r="B23" s="182"/>
      <c r="C23" s="6"/>
      <c r="D23" s="6"/>
      <c r="E23" s="330"/>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row>
    <row r="24">
      <c r="A24" s="193" t="str">
        <f>IF(ISBLANK(B24), "", VLOOKUP(B24, Database!A:E, 2, FALSE))</f>
        <v/>
      </c>
      <c r="B24" s="182"/>
      <c r="C24" s="6"/>
      <c r="D24" s="6"/>
      <c r="E24" s="330"/>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row>
    <row r="25">
      <c r="A25" s="193" t="str">
        <f>IF(ISBLANK(B25), "", VLOOKUP(B25, Database!A:E, 2, FALSE))</f>
        <v/>
      </c>
      <c r="B25" s="182"/>
      <c r="C25" s="6"/>
      <c r="D25" s="6"/>
      <c r="E25" s="330"/>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row>
    <row r="26">
      <c r="A26" s="193" t="str">
        <f>IF(ISBLANK(B26), "", VLOOKUP(B26, Database!A:E, 2, FALSE))</f>
        <v/>
      </c>
      <c r="B26" s="197"/>
      <c r="C26" s="6"/>
      <c r="D26" s="6"/>
      <c r="E26" s="330"/>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row>
    <row r="27">
      <c r="A27" s="193" t="str">
        <f>IF(ISBLANK(B27), "", VLOOKUP(B27, Database!A:E, 2, FALSE))</f>
        <v/>
      </c>
      <c r="B27" s="182"/>
      <c r="C27" s="6"/>
      <c r="D27" s="6"/>
      <c r="E27" s="330"/>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row>
    <row r="28">
      <c r="A28" s="193" t="str">
        <f>IF(ISBLANK(B28), "", VLOOKUP(B28, Database!A:E, 2, FALSE))</f>
        <v/>
      </c>
      <c r="B28" s="182"/>
      <c r="C28" s="6"/>
      <c r="D28" s="6"/>
      <c r="E28" s="330"/>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row>
    <row r="29">
      <c r="A29" s="193" t="str">
        <f>IF(ISBLANK(B29), "", VLOOKUP(B29, Database!A:E, 2, FALSE))</f>
        <v/>
      </c>
      <c r="B29" s="197"/>
      <c r="C29" s="6"/>
      <c r="D29" s="6"/>
      <c r="E29" s="330"/>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row>
    <row r="30">
      <c r="A30" s="6"/>
      <c r="B30" s="182"/>
      <c r="C30" s="6"/>
      <c r="D30" s="6"/>
      <c r="E30" s="330"/>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row>
    <row r="31">
      <c r="A31" s="6"/>
      <c r="B31" s="199"/>
      <c r="C31" s="6"/>
      <c r="D31" s="6"/>
      <c r="E31" s="330"/>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row>
    <row r="32">
      <c r="A32" s="6"/>
      <c r="B32" s="199"/>
      <c r="C32" s="6"/>
      <c r="D32" s="6"/>
      <c r="E32" s="330"/>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row>
    <row r="33">
      <c r="A33" s="6"/>
      <c r="B33" s="199"/>
      <c r="C33" s="6"/>
      <c r="D33" s="6"/>
      <c r="E33" s="330"/>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row>
    <row r="34">
      <c r="A34" s="6"/>
      <c r="B34" s="199"/>
      <c r="C34" s="6"/>
      <c r="D34" s="6"/>
      <c r="E34" s="330"/>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row>
  </sheetData>
  <conditionalFormatting sqref="B5">
    <cfRule type="expression" dxfId="5" priority="1">
      <formula>COUNTIF(B:B, B5) &gt; 1</formula>
    </cfRule>
  </conditionalFormatting>
  <conditionalFormatting sqref="E6:E34">
    <cfRule type="cellIs" dxfId="6" priority="2" operator="lessThan">
      <formula>0</formula>
    </cfRule>
  </conditionalFormatting>
  <conditionalFormatting sqref="B6:B15 B18:B34">
    <cfRule type="expression" dxfId="5" priority="3">
      <formula>COUNTIF(B:B, B6) &gt; 1</formula>
    </cfRule>
  </conditionalFormatting>
  <conditionalFormatting sqref="E6:E34">
    <cfRule type="cellIs" dxfId="1" priority="4" operator="greaterThan">
      <formula>0</formula>
    </cfRule>
  </conditionalFormatting>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8.0" topLeftCell="A9" activePane="bottomLeft" state="frozen"/>
      <selection activeCell="B10" sqref="B10" pane="bottomLeft"/>
    </sheetView>
  </sheetViews>
  <sheetFormatPr customHeight="1" defaultColWidth="12.63" defaultRowHeight="15.75"/>
  <cols>
    <col customWidth="1" min="1" max="1" width="11.5"/>
    <col customWidth="1" min="2" max="2" width="7.63"/>
    <col customWidth="1" min="3" max="4" width="9.38"/>
    <col customWidth="1" min="5" max="5" width="7.25"/>
    <col customWidth="1" min="6" max="7" width="13.13"/>
    <col customWidth="1" min="8" max="8" width="9.25"/>
    <col customWidth="1" min="9" max="9" width="16.88"/>
    <col customWidth="1" min="10" max="10" width="5.75"/>
    <col customWidth="1" min="11" max="12" width="7.63"/>
    <col customWidth="1" min="13" max="14" width="6.0"/>
    <col customWidth="1" min="15" max="18" width="7.63"/>
    <col customWidth="1" min="19" max="20" width="5.88"/>
    <col customWidth="1" min="21" max="27" width="8.63"/>
    <col customWidth="1" min="28" max="28" width="4.38"/>
    <col customWidth="1" min="29" max="29" width="6.0"/>
    <col customWidth="1" min="30" max="30" width="4.38"/>
    <col customWidth="1" min="31" max="32" width="6.0"/>
    <col customWidth="1" min="33" max="33" width="8.38"/>
    <col customWidth="1" min="34" max="34" width="13.0"/>
    <col customWidth="1" min="35" max="35" width="8.38"/>
    <col customWidth="1" min="36" max="36" width="5.13"/>
    <col customWidth="1" min="37" max="37" width="12.5"/>
    <col customWidth="1" min="38" max="38" width="5.13"/>
    <col customWidth="1" min="39" max="39" width="7.63"/>
    <col customWidth="1" min="40" max="40" width="6.63"/>
    <col customWidth="1" min="41" max="41" width="12.5"/>
    <col customWidth="1" min="42" max="42" width="5.13"/>
    <col customWidth="1" min="43" max="43" width="7.63"/>
    <col customWidth="1" min="44" max="44" width="6.63"/>
    <col customWidth="1" min="45" max="45" width="12.5"/>
    <col customWidth="1" min="46" max="46" width="5.13"/>
    <col customWidth="1" min="47" max="47" width="7.63"/>
    <col customWidth="1" min="48" max="48" width="6.63"/>
    <col customWidth="1" min="49" max="49" width="12.5"/>
    <col customWidth="1" min="50" max="50" width="5.13"/>
    <col customWidth="1" min="51" max="51" width="7.63"/>
    <col customWidth="1" min="52" max="52" width="6.63"/>
    <col customWidth="1" min="53" max="53" width="12.5"/>
    <col customWidth="1" min="54" max="54" width="5.13"/>
    <col customWidth="1" min="55" max="55" width="7.63"/>
    <col customWidth="1" min="56" max="56" width="7.13"/>
    <col customWidth="1" min="57" max="57" width="12.5"/>
    <col customWidth="1" min="58" max="58" width="5.13"/>
    <col customWidth="1" min="59" max="59" width="7.63"/>
    <col customWidth="1" min="60" max="60" width="7.25"/>
    <col customWidth="1" min="61" max="61" width="12.5"/>
    <col customWidth="1" min="62" max="62" width="5.13"/>
    <col customWidth="1" min="63" max="63" width="7.63"/>
    <col customWidth="1" min="64" max="64" width="7.25"/>
    <col customWidth="1" min="65" max="65" width="12.5"/>
    <col customWidth="1" min="66" max="68" width="6.0"/>
  </cols>
  <sheetData>
    <row r="1">
      <c r="A1" s="92" t="s">
        <v>4544</v>
      </c>
      <c r="B1" s="93"/>
      <c r="C1" s="180">
        <f>NOW()</f>
        <v>46134.61698</v>
      </c>
      <c r="D1" s="6"/>
      <c r="F1" s="5"/>
      <c r="G1" s="5"/>
      <c r="I1" s="5"/>
      <c r="J1" s="5"/>
      <c r="K1" s="5"/>
      <c r="L1" s="5"/>
      <c r="M1" s="5"/>
      <c r="N1" s="5"/>
      <c r="O1" s="5"/>
      <c r="P1" s="5"/>
      <c r="AH1" s="5"/>
      <c r="AI1" s="5"/>
      <c r="AJ1" s="5"/>
      <c r="AK1" s="5"/>
      <c r="AM1" s="7"/>
      <c r="AN1" s="7"/>
      <c r="AO1" s="268"/>
      <c r="AP1" s="268"/>
      <c r="AQ1" s="8"/>
      <c r="AR1" s="8"/>
      <c r="AS1" s="7"/>
      <c r="AT1" s="7"/>
      <c r="AU1" s="7"/>
      <c r="AV1" s="7"/>
      <c r="AW1" s="6"/>
      <c r="AX1" s="6"/>
      <c r="AY1" s="7"/>
      <c r="AZ1" s="7"/>
      <c r="BA1" s="6"/>
      <c r="BB1" s="6"/>
      <c r="BC1" s="7"/>
      <c r="BD1" s="7"/>
      <c r="BE1" s="6"/>
      <c r="BF1" s="6"/>
      <c r="BG1" s="7"/>
      <c r="BH1" s="7"/>
      <c r="BI1" s="6"/>
      <c r="BJ1" s="6"/>
      <c r="BK1" s="7"/>
      <c r="BL1" s="6"/>
      <c r="BM1" s="6"/>
      <c r="BN1" s="6"/>
      <c r="BO1" s="6"/>
      <c r="BP1" s="6"/>
    </row>
    <row r="2">
      <c r="A2" s="78" t="s">
        <v>4656</v>
      </c>
      <c r="B2" s="183" t="s">
        <v>4849</v>
      </c>
      <c r="C2" s="183"/>
      <c r="D2" s="183"/>
      <c r="E2" s="183"/>
      <c r="F2" s="183"/>
      <c r="G2" s="183"/>
      <c r="H2" s="183"/>
      <c r="I2" s="183"/>
      <c r="J2" s="183"/>
      <c r="K2" s="14"/>
      <c r="L2" s="14"/>
      <c r="M2" s="1"/>
      <c r="N2" s="1"/>
      <c r="P2" s="272"/>
      <c r="Q2" s="272"/>
      <c r="R2" s="272"/>
      <c r="S2" s="272"/>
      <c r="T2" s="272"/>
      <c r="U2" s="272"/>
      <c r="V2" s="272"/>
      <c r="W2" s="272"/>
      <c r="X2" s="272"/>
      <c r="Y2" s="272"/>
      <c r="Z2" s="272"/>
      <c r="AA2" s="272"/>
      <c r="AB2" s="272"/>
      <c r="AC2" s="272"/>
      <c r="AD2" s="272"/>
      <c r="AE2" s="272"/>
      <c r="AF2" s="272"/>
      <c r="AG2" s="272"/>
      <c r="AH2" s="272"/>
      <c r="AI2" s="272"/>
      <c r="AJ2" s="272"/>
      <c r="AK2" s="274"/>
      <c r="AL2" s="272"/>
      <c r="AQ2" s="8"/>
      <c r="AR2" s="8"/>
      <c r="AU2" s="8"/>
      <c r="AV2" s="8"/>
      <c r="AW2" s="272"/>
      <c r="AX2" s="272"/>
      <c r="AY2" s="8"/>
      <c r="AZ2" s="8"/>
      <c r="BC2" s="7"/>
      <c r="BD2" s="7"/>
      <c r="BE2" s="6"/>
      <c r="BF2" s="6"/>
      <c r="BG2" s="7"/>
      <c r="BH2" s="7"/>
      <c r="BI2" s="6"/>
      <c r="BJ2" s="6"/>
      <c r="BK2" s="7"/>
      <c r="BL2" s="6"/>
      <c r="BM2" s="6"/>
      <c r="BN2" s="6"/>
      <c r="BO2" s="6"/>
      <c r="BP2" s="6"/>
    </row>
    <row r="3">
      <c r="C3" s="272"/>
      <c r="D3" s="272"/>
      <c r="E3" s="272"/>
      <c r="F3" s="272"/>
      <c r="G3" s="272"/>
      <c r="K3" s="272"/>
      <c r="L3" s="272"/>
      <c r="M3" s="272"/>
      <c r="N3" s="272"/>
      <c r="O3" s="272"/>
      <c r="P3" s="272"/>
      <c r="Q3" s="272"/>
      <c r="R3" s="272"/>
      <c r="S3" s="272"/>
      <c r="T3" s="272"/>
      <c r="U3" s="272"/>
      <c r="V3" s="272"/>
      <c r="W3" s="272"/>
      <c r="X3" s="272"/>
      <c r="Y3" s="272"/>
      <c r="Z3" s="272"/>
      <c r="AA3" s="272"/>
      <c r="AB3" s="272"/>
      <c r="AC3" s="272"/>
      <c r="AD3" s="272"/>
      <c r="AE3" s="272"/>
      <c r="AF3" s="272"/>
      <c r="AG3" s="272"/>
      <c r="AH3" s="272"/>
      <c r="AI3" s="272"/>
      <c r="AJ3" s="272"/>
      <c r="AK3" s="274"/>
      <c r="AL3" s="272"/>
      <c r="AQ3" s="8"/>
      <c r="AR3" s="8"/>
      <c r="AU3" s="8"/>
      <c r="AV3" s="8"/>
      <c r="AW3" s="272"/>
      <c r="AX3" s="272"/>
      <c r="AY3" s="8"/>
      <c r="AZ3" s="8"/>
      <c r="BC3" s="7"/>
      <c r="BD3" s="7"/>
      <c r="BE3" s="6"/>
      <c r="BF3" s="6"/>
      <c r="BG3" s="7"/>
      <c r="BH3" s="7"/>
      <c r="BI3" s="6"/>
      <c r="BJ3" s="6"/>
      <c r="BK3" s="7"/>
      <c r="BL3" s="6"/>
      <c r="BM3" s="6"/>
      <c r="BN3" s="6"/>
      <c r="BO3" s="6"/>
      <c r="BP3" s="6"/>
    </row>
    <row r="4">
      <c r="A4" s="331"/>
      <c r="B4" s="332" t="s">
        <v>4850</v>
      </c>
      <c r="C4" s="333">
        <v>-0.1</v>
      </c>
      <c r="D4" s="333">
        <v>-0.03</v>
      </c>
      <c r="E4" s="333">
        <v>-0.02</v>
      </c>
      <c r="F4" s="333">
        <v>-0.01</v>
      </c>
      <c r="G4" s="333">
        <v>0.01</v>
      </c>
      <c r="H4" s="333">
        <v>0.015</v>
      </c>
      <c r="I4" s="333">
        <v>0.02</v>
      </c>
      <c r="J4" s="333">
        <v>0.025</v>
      </c>
      <c r="K4" s="333">
        <v>0.03</v>
      </c>
      <c r="L4" s="333">
        <v>0.035</v>
      </c>
      <c r="M4" s="333">
        <v>0.04</v>
      </c>
      <c r="N4" s="333">
        <v>0.045</v>
      </c>
      <c r="O4" s="333">
        <v>0.05</v>
      </c>
      <c r="P4" s="333">
        <v>0.055</v>
      </c>
      <c r="Q4" s="334">
        <v>0.06</v>
      </c>
      <c r="R4" s="334">
        <v>0.07</v>
      </c>
      <c r="S4" s="334">
        <v>0.08</v>
      </c>
      <c r="T4" s="334">
        <v>0.09</v>
      </c>
      <c r="U4" s="334">
        <v>0.1</v>
      </c>
      <c r="X4" s="334"/>
      <c r="Y4" s="334"/>
      <c r="Z4" s="334"/>
      <c r="AA4" s="334"/>
      <c r="AB4" s="334"/>
      <c r="AC4" s="334"/>
      <c r="AD4" s="334"/>
      <c r="AE4" s="334"/>
      <c r="AF4" s="334"/>
      <c r="AI4" s="334"/>
      <c r="AQ4" s="331"/>
      <c r="AR4" s="331"/>
      <c r="AS4" s="331"/>
      <c r="AT4" s="331"/>
      <c r="AU4" s="331"/>
      <c r="AV4" s="331"/>
      <c r="AW4" s="331"/>
      <c r="AX4" s="331"/>
      <c r="AY4" s="331"/>
      <c r="AZ4" s="331"/>
      <c r="BA4" s="331"/>
      <c r="BB4" s="331"/>
      <c r="BC4" s="331"/>
      <c r="BD4" s="331"/>
      <c r="BE4" s="84"/>
      <c r="BF4" s="84"/>
      <c r="BG4" s="331"/>
      <c r="BH4" s="331"/>
      <c r="BI4" s="84"/>
      <c r="BJ4" s="84"/>
      <c r="BK4" s="331"/>
      <c r="BL4" s="84"/>
      <c r="BM4" s="84"/>
      <c r="BN4" s="84"/>
      <c r="BO4" s="84"/>
      <c r="BP4" s="84"/>
    </row>
    <row r="5">
      <c r="A5" s="335" t="s">
        <v>4851</v>
      </c>
      <c r="B5" s="336">
        <v>96.4</v>
      </c>
      <c r="C5" s="337">
        <f t="shared" ref="C5:U5" si="1">$B$5*(1+C4)</f>
        <v>86.76</v>
      </c>
      <c r="D5" s="337">
        <f t="shared" si="1"/>
        <v>93.508</v>
      </c>
      <c r="E5" s="337">
        <f t="shared" si="1"/>
        <v>94.472</v>
      </c>
      <c r="F5" s="337">
        <f t="shared" si="1"/>
        <v>95.436</v>
      </c>
      <c r="G5" s="337">
        <f t="shared" si="1"/>
        <v>97.364</v>
      </c>
      <c r="H5" s="337">
        <f t="shared" si="1"/>
        <v>97.846</v>
      </c>
      <c r="I5" s="337">
        <f t="shared" si="1"/>
        <v>98.328</v>
      </c>
      <c r="J5" s="337">
        <f t="shared" si="1"/>
        <v>98.81</v>
      </c>
      <c r="K5" s="337">
        <f t="shared" si="1"/>
        <v>99.292</v>
      </c>
      <c r="L5" s="337">
        <f t="shared" si="1"/>
        <v>99.774</v>
      </c>
      <c r="M5" s="337">
        <f t="shared" si="1"/>
        <v>100.256</v>
      </c>
      <c r="N5" s="337">
        <f t="shared" si="1"/>
        <v>100.738</v>
      </c>
      <c r="O5" s="337">
        <f t="shared" si="1"/>
        <v>101.22</v>
      </c>
      <c r="P5" s="337">
        <f t="shared" si="1"/>
        <v>101.702</v>
      </c>
      <c r="Q5" s="337">
        <f t="shared" si="1"/>
        <v>102.184</v>
      </c>
      <c r="R5" s="337">
        <f t="shared" si="1"/>
        <v>103.148</v>
      </c>
      <c r="S5" s="337">
        <f t="shared" si="1"/>
        <v>104.112</v>
      </c>
      <c r="T5" s="337">
        <f t="shared" si="1"/>
        <v>105.076</v>
      </c>
      <c r="U5" s="337">
        <f t="shared" si="1"/>
        <v>106.04</v>
      </c>
      <c r="X5" s="337"/>
      <c r="Y5" s="337"/>
      <c r="Z5" s="337"/>
      <c r="AA5" s="337"/>
      <c r="AB5" s="337"/>
      <c r="AC5" s="337"/>
      <c r="AD5" s="337"/>
      <c r="AE5" s="337"/>
      <c r="AF5" s="337"/>
      <c r="AI5" s="337"/>
      <c r="AQ5" s="331"/>
      <c r="AR5" s="331"/>
      <c r="AS5" s="331"/>
      <c r="AT5" s="84"/>
      <c r="AU5" s="331"/>
      <c r="AV5" s="331"/>
      <c r="AW5" s="338"/>
      <c r="AX5" s="338"/>
      <c r="AY5" s="331"/>
      <c r="AZ5" s="331"/>
      <c r="BA5" s="84"/>
      <c r="BB5" s="84"/>
      <c r="BC5" s="331"/>
      <c r="BD5" s="331"/>
      <c r="BE5" s="84"/>
      <c r="BF5" s="84"/>
      <c r="BG5" s="331"/>
      <c r="BH5" s="331"/>
      <c r="BI5" s="84"/>
      <c r="BJ5" s="84"/>
      <c r="BK5" s="331"/>
      <c r="BL5" s="84"/>
      <c r="BM5" s="84"/>
      <c r="BN5" s="84"/>
      <c r="BO5" s="84"/>
      <c r="BP5" s="84"/>
    </row>
    <row r="6">
      <c r="A6" s="196" t="s">
        <v>4852</v>
      </c>
      <c r="B6" s="336">
        <v>43.1</v>
      </c>
      <c r="C6" s="337">
        <f t="shared" ref="C6:U6" si="2">$B$6*(1+C4)</f>
        <v>38.79</v>
      </c>
      <c r="D6" s="337">
        <f t="shared" si="2"/>
        <v>41.807</v>
      </c>
      <c r="E6" s="337">
        <f t="shared" si="2"/>
        <v>42.238</v>
      </c>
      <c r="F6" s="337">
        <f t="shared" si="2"/>
        <v>42.669</v>
      </c>
      <c r="G6" s="337">
        <f t="shared" si="2"/>
        <v>43.531</v>
      </c>
      <c r="H6" s="337">
        <f t="shared" si="2"/>
        <v>43.7465</v>
      </c>
      <c r="I6" s="337">
        <f t="shared" si="2"/>
        <v>43.962</v>
      </c>
      <c r="J6" s="337">
        <f t="shared" si="2"/>
        <v>44.1775</v>
      </c>
      <c r="K6" s="337">
        <f t="shared" si="2"/>
        <v>44.393</v>
      </c>
      <c r="L6" s="337">
        <f t="shared" si="2"/>
        <v>44.6085</v>
      </c>
      <c r="M6" s="337">
        <f t="shared" si="2"/>
        <v>44.824</v>
      </c>
      <c r="N6" s="337">
        <f t="shared" si="2"/>
        <v>45.0395</v>
      </c>
      <c r="O6" s="337">
        <f t="shared" si="2"/>
        <v>45.255</v>
      </c>
      <c r="P6" s="337">
        <f t="shared" si="2"/>
        <v>45.4705</v>
      </c>
      <c r="Q6" s="337">
        <f t="shared" si="2"/>
        <v>45.686</v>
      </c>
      <c r="R6" s="337">
        <f t="shared" si="2"/>
        <v>46.117</v>
      </c>
      <c r="S6" s="337">
        <f t="shared" si="2"/>
        <v>46.548</v>
      </c>
      <c r="T6" s="337">
        <f t="shared" si="2"/>
        <v>46.979</v>
      </c>
      <c r="U6" s="337">
        <f t="shared" si="2"/>
        <v>47.41</v>
      </c>
      <c r="X6" s="337"/>
      <c r="Y6" s="337"/>
      <c r="Z6" s="337"/>
      <c r="AA6" s="337"/>
      <c r="AB6" s="337"/>
      <c r="AC6" s="337"/>
      <c r="AD6" s="337"/>
      <c r="AE6" s="337"/>
      <c r="AF6" s="337"/>
      <c r="AI6" s="337"/>
      <c r="AQ6" s="331"/>
      <c r="AR6" s="331"/>
      <c r="AS6" s="331"/>
      <c r="AT6" s="84"/>
      <c r="AU6" s="331"/>
      <c r="AV6" s="331"/>
      <c r="AW6" s="338"/>
      <c r="AX6" s="338"/>
      <c r="AY6" s="331"/>
      <c r="AZ6" s="331"/>
      <c r="BA6" s="84"/>
      <c r="BB6" s="84"/>
      <c r="BC6" s="331"/>
      <c r="BD6" s="331"/>
      <c r="BE6" s="84"/>
      <c r="BF6" s="84"/>
      <c r="BG6" s="331"/>
      <c r="BH6" s="331"/>
      <c r="BI6" s="84"/>
      <c r="BJ6" s="84"/>
      <c r="BK6" s="331"/>
      <c r="BL6" s="84"/>
      <c r="BM6" s="84"/>
      <c r="BN6" s="84"/>
      <c r="BO6" s="84"/>
      <c r="BP6" s="84"/>
    </row>
    <row r="7">
      <c r="C7" s="272"/>
      <c r="D7" s="272"/>
      <c r="E7" s="272"/>
      <c r="F7" s="272"/>
      <c r="G7" s="272"/>
      <c r="K7" s="272"/>
      <c r="L7" s="272"/>
      <c r="M7" s="272"/>
      <c r="N7" s="272"/>
      <c r="O7" s="272"/>
      <c r="P7" s="272"/>
      <c r="Q7" s="272"/>
      <c r="R7" s="272"/>
      <c r="S7" s="272"/>
      <c r="T7" s="272"/>
      <c r="U7" s="272"/>
      <c r="V7" s="272"/>
      <c r="W7" s="272"/>
      <c r="X7" s="272"/>
      <c r="Y7" s="272"/>
      <c r="Z7" s="272"/>
      <c r="AA7" s="272"/>
      <c r="AB7" s="272"/>
      <c r="AC7" s="272"/>
      <c r="AD7" s="272"/>
      <c r="AE7" s="272"/>
      <c r="AF7" s="272"/>
      <c r="AG7" s="272"/>
      <c r="AH7" s="272"/>
      <c r="AI7" s="272"/>
      <c r="AJ7" s="272"/>
      <c r="AK7" s="274"/>
      <c r="AL7" s="272"/>
      <c r="AN7" s="339" t="str">
        <f>COUNTIF(AN9:AN341, "&gt;0") &amp; " / " &amp; COUNT(AN9:AN341)</f>
        <v>23 / 56</v>
      </c>
      <c r="AQ7" s="8"/>
      <c r="AR7" s="339" t="str">
        <f>COUNTIF(AR9:AR341, "&gt;0") &amp; " / " &amp; COUNT(AR9:AR341)</f>
        <v>30 / 56</v>
      </c>
      <c r="AU7" s="8"/>
      <c r="AV7" s="339" t="str">
        <f>COUNTIF(AV9:AV341, "&gt;0") &amp; " / " &amp; COUNT(AV9:AV341)</f>
        <v>28 / 56</v>
      </c>
      <c r="AW7" s="272"/>
      <c r="AX7" s="272"/>
      <c r="AY7" s="8"/>
      <c r="AZ7" s="339" t="str">
        <f>COUNTIF(AZ9:AZ341, "&gt;0") &amp; " / " &amp; COUNT(AZ9:AZ341)</f>
        <v>27 / 56</v>
      </c>
      <c r="BC7" s="7"/>
      <c r="BD7" s="339" t="str">
        <f>COUNTIF(BD9:BD341, "&gt;0") &amp; " / " &amp; COUNT(BD9:BD341)</f>
        <v>27 / 56</v>
      </c>
      <c r="BE7" s="6"/>
      <c r="BF7" s="6"/>
      <c r="BG7" s="7"/>
      <c r="BH7" s="339" t="str">
        <f>COUNTIF(BH9:BH341, "&gt;0") &amp; " / " &amp; COUNT(BH9:BH341)</f>
        <v>28 / 55</v>
      </c>
      <c r="BI7" s="6"/>
      <c r="BJ7" s="6"/>
      <c r="BK7" s="7"/>
      <c r="BL7" s="339" t="str">
        <f>COUNTIF(BL9:BL341, "&gt;0") &amp; " / " &amp; COUNT(BL9:BL341)</f>
        <v>25 / 55</v>
      </c>
      <c r="BM7" s="6"/>
      <c r="BN7" s="6"/>
      <c r="BO7" s="6"/>
      <c r="BP7" s="6"/>
    </row>
    <row r="8">
      <c r="A8" s="126" t="s">
        <v>4562</v>
      </c>
      <c r="B8" s="190" t="s">
        <v>4664</v>
      </c>
      <c r="C8" s="126" t="s">
        <v>4665</v>
      </c>
      <c r="D8" s="126" t="s">
        <v>4731</v>
      </c>
      <c r="E8" s="125" t="s">
        <v>4732</v>
      </c>
      <c r="F8" s="191"/>
      <c r="G8" s="191" t="s">
        <v>4734</v>
      </c>
      <c r="H8" s="126" t="s">
        <v>4735</v>
      </c>
      <c r="I8" s="191" t="s">
        <v>4736</v>
      </c>
      <c r="J8" s="191" t="s">
        <v>4737</v>
      </c>
      <c r="K8" s="126" t="s">
        <v>4667</v>
      </c>
      <c r="L8" s="126" t="s">
        <v>4738</v>
      </c>
      <c r="M8" s="126" t="s">
        <v>4739</v>
      </c>
      <c r="N8" s="126" t="s">
        <v>4740</v>
      </c>
      <c r="O8" s="191" t="s">
        <v>4741</v>
      </c>
      <c r="P8" s="288" t="s">
        <v>4742</v>
      </c>
      <c r="Q8" s="191" t="s">
        <v>4743</v>
      </c>
      <c r="R8" s="191" t="s">
        <v>4744</v>
      </c>
      <c r="S8" s="126" t="s">
        <v>496</v>
      </c>
      <c r="T8" s="126" t="s">
        <v>4610</v>
      </c>
      <c r="U8" s="191" t="s">
        <v>4746</v>
      </c>
      <c r="V8" s="126" t="s">
        <v>4747</v>
      </c>
      <c r="W8" s="126" t="s">
        <v>4748</v>
      </c>
      <c r="X8" s="125" t="s">
        <v>4749</v>
      </c>
      <c r="Y8" s="125" t="s">
        <v>4750</v>
      </c>
      <c r="Z8" s="125" t="s">
        <v>4751</v>
      </c>
      <c r="AA8" s="125" t="s">
        <v>4752</v>
      </c>
      <c r="AB8" s="126" t="s">
        <v>4853</v>
      </c>
      <c r="AC8" s="126" t="s">
        <v>4854</v>
      </c>
      <c r="AD8" s="126" t="s">
        <v>4755</v>
      </c>
      <c r="AE8" s="126" t="s">
        <v>4756</v>
      </c>
      <c r="AF8" s="290" t="s">
        <v>4757</v>
      </c>
      <c r="AG8" s="126" t="s">
        <v>4758</v>
      </c>
      <c r="AH8" s="190" t="s">
        <v>4759</v>
      </c>
      <c r="AI8" s="126" t="s">
        <v>4760</v>
      </c>
      <c r="AJ8" s="126" t="s">
        <v>4761</v>
      </c>
      <c r="AK8" s="126" t="s">
        <v>4762</v>
      </c>
      <c r="AL8" s="126" t="s">
        <v>4763</v>
      </c>
      <c r="AM8" s="125" t="s">
        <v>4764</v>
      </c>
      <c r="AN8" s="125" t="s">
        <v>4765</v>
      </c>
      <c r="AO8" s="126" t="s">
        <v>4766</v>
      </c>
      <c r="AP8" s="126" t="s">
        <v>4673</v>
      </c>
      <c r="AQ8" s="125" t="s">
        <v>4764</v>
      </c>
      <c r="AR8" s="125" t="s">
        <v>4765</v>
      </c>
      <c r="AS8" s="126" t="s">
        <v>4766</v>
      </c>
      <c r="AT8" s="126" t="s">
        <v>4675</v>
      </c>
      <c r="AU8" s="125" t="s">
        <v>4764</v>
      </c>
      <c r="AV8" s="125" t="s">
        <v>4765</v>
      </c>
      <c r="AW8" s="126" t="s">
        <v>4766</v>
      </c>
      <c r="AX8" s="126" t="s">
        <v>4676</v>
      </c>
      <c r="AY8" s="125" t="s">
        <v>4764</v>
      </c>
      <c r="AZ8" s="125" t="s">
        <v>4765</v>
      </c>
      <c r="BA8" s="126" t="s">
        <v>4766</v>
      </c>
      <c r="BB8" s="126" t="s">
        <v>4677</v>
      </c>
      <c r="BC8" s="125" t="s">
        <v>4764</v>
      </c>
      <c r="BD8" s="125" t="s">
        <v>4765</v>
      </c>
      <c r="BE8" s="126" t="s">
        <v>4766</v>
      </c>
      <c r="BF8" s="126" t="s">
        <v>4767</v>
      </c>
      <c r="BG8" s="125" t="s">
        <v>4764</v>
      </c>
      <c r="BH8" s="125" t="s">
        <v>4765</v>
      </c>
      <c r="BI8" s="126" t="s">
        <v>4766</v>
      </c>
      <c r="BJ8" s="126" t="s">
        <v>4768</v>
      </c>
      <c r="BK8" s="125" t="s">
        <v>4764</v>
      </c>
      <c r="BL8" s="125" t="s">
        <v>4765</v>
      </c>
      <c r="BM8" s="126" t="s">
        <v>4766</v>
      </c>
      <c r="BN8" s="125"/>
      <c r="BO8" s="125"/>
      <c r="BP8" s="125"/>
    </row>
    <row r="9">
      <c r="A9" s="223" t="s">
        <v>1919</v>
      </c>
      <c r="B9" s="222" t="s">
        <v>1918</v>
      </c>
      <c r="C9" s="223">
        <v>19.2</v>
      </c>
      <c r="D9" s="226">
        <v>20.15</v>
      </c>
      <c r="E9" s="225">
        <v>-0.04714640198511166</v>
      </c>
      <c r="F9" s="226"/>
      <c r="G9" s="226" t="s">
        <v>4776</v>
      </c>
      <c r="H9" s="226" t="s">
        <v>4777</v>
      </c>
      <c r="I9" s="226" t="s">
        <v>4778</v>
      </c>
      <c r="J9" s="226">
        <v>21.05</v>
      </c>
      <c r="K9" s="226">
        <v>20.0</v>
      </c>
      <c r="L9" s="226">
        <v>22.25</v>
      </c>
      <c r="M9" s="226"/>
      <c r="N9" s="226"/>
      <c r="O9" s="226">
        <v>1300.0</v>
      </c>
      <c r="P9" s="226">
        <v>15000.0</v>
      </c>
      <c r="Q9" s="340"/>
      <c r="R9" s="340"/>
      <c r="S9" s="340"/>
      <c r="T9" s="340"/>
      <c r="U9" s="340"/>
      <c r="V9" s="340"/>
      <c r="W9" s="340"/>
      <c r="X9" s="340"/>
      <c r="Y9" s="340"/>
      <c r="Z9" s="340"/>
      <c r="AA9" s="340"/>
      <c r="AB9" s="340"/>
      <c r="AC9" s="340"/>
      <c r="AD9" s="340"/>
      <c r="AE9" s="340"/>
      <c r="AF9" s="340"/>
      <c r="AG9" s="340">
        <v>45800.0</v>
      </c>
      <c r="AH9" s="223"/>
      <c r="AI9" s="340">
        <v>45800.0</v>
      </c>
      <c r="AJ9" s="223">
        <v>20.3</v>
      </c>
      <c r="AK9" s="226" t="s">
        <v>4855</v>
      </c>
      <c r="AL9" s="223">
        <v>20.2</v>
      </c>
      <c r="AM9" s="225">
        <v>-0.0049261083743843415</v>
      </c>
      <c r="AN9" s="225">
        <v>0.002481389578163906</v>
      </c>
      <c r="AO9" s="226" t="s">
        <v>4856</v>
      </c>
      <c r="AP9" s="223">
        <v>20.0</v>
      </c>
      <c r="AQ9" s="228">
        <v>-0.00990099009900991</v>
      </c>
      <c r="AR9" s="225">
        <v>-0.007444168734491274</v>
      </c>
      <c r="AS9" s="226" t="s">
        <v>4856</v>
      </c>
      <c r="AT9" s="223">
        <v>20.05</v>
      </c>
      <c r="AU9" s="228">
        <v>0.0024999999999999467</v>
      </c>
      <c r="AV9" s="225">
        <v>-0.004962779156327479</v>
      </c>
      <c r="AW9" s="226" t="s">
        <v>4776</v>
      </c>
      <c r="AX9" s="223">
        <v>19.75</v>
      </c>
      <c r="AY9" s="228">
        <v>-0.014962593516209544</v>
      </c>
      <c r="AZ9" s="225">
        <v>-0.01985111662531014</v>
      </c>
      <c r="BA9" s="226" t="s">
        <v>4794</v>
      </c>
      <c r="BB9" s="223">
        <v>19.2</v>
      </c>
      <c r="BC9" s="228">
        <v>-0.027848101265822822</v>
      </c>
      <c r="BD9" s="225">
        <v>-0.04714640198511166</v>
      </c>
      <c r="BE9" s="226" t="s">
        <v>4797</v>
      </c>
      <c r="BF9" s="223">
        <v>19.25</v>
      </c>
      <c r="BG9" s="228">
        <v>0.0026041666666667407</v>
      </c>
      <c r="BH9" s="225">
        <v>-0.04466501240694787</v>
      </c>
      <c r="BI9" s="226" t="s">
        <v>4776</v>
      </c>
      <c r="BJ9" s="223">
        <v>19.2</v>
      </c>
      <c r="BK9" s="228">
        <v>-0.0025974025974025983</v>
      </c>
      <c r="BL9" s="225">
        <v>-0.04714640198511166</v>
      </c>
      <c r="BM9" s="226" t="s">
        <v>4794</v>
      </c>
      <c r="BN9" s="223"/>
      <c r="BO9" s="223"/>
      <c r="BP9" s="223"/>
    </row>
    <row r="10">
      <c r="A10" s="3" t="s">
        <v>973</v>
      </c>
      <c r="B10" s="182" t="s">
        <v>972</v>
      </c>
      <c r="C10" s="6">
        <v>56.9</v>
      </c>
      <c r="D10" s="3">
        <v>55.5</v>
      </c>
      <c r="E10" s="7">
        <v>0.02522522522522519</v>
      </c>
      <c r="F10" s="3"/>
      <c r="G10" s="3" t="s">
        <v>4776</v>
      </c>
      <c r="H10" s="3" t="s">
        <v>4796</v>
      </c>
      <c r="I10" s="3" t="s">
        <v>4857</v>
      </c>
      <c r="J10" s="3">
        <v>52.6</v>
      </c>
      <c r="K10" s="3">
        <v>54.4</v>
      </c>
      <c r="L10" s="3">
        <v>60.4</v>
      </c>
      <c r="M10" s="3"/>
      <c r="N10" s="3"/>
      <c r="O10" s="3">
        <v>1200.0</v>
      </c>
      <c r="P10" s="3">
        <v>200.0</v>
      </c>
      <c r="Q10" s="329"/>
      <c r="R10" s="329"/>
      <c r="S10" s="329"/>
      <c r="T10" s="329"/>
      <c r="U10" s="329"/>
      <c r="V10" s="329"/>
      <c r="W10" s="329"/>
      <c r="X10" s="329"/>
      <c r="Y10" s="329"/>
      <c r="Z10" s="329"/>
      <c r="AA10" s="329"/>
      <c r="AB10" s="329"/>
      <c r="AC10" s="329"/>
      <c r="AD10" s="329"/>
      <c r="AE10" s="329"/>
      <c r="AF10" s="329"/>
      <c r="AG10" s="329">
        <v>45803.0</v>
      </c>
      <c r="AH10" s="3"/>
      <c r="AI10" s="329">
        <v>45803.0</v>
      </c>
      <c r="AJ10" s="3">
        <v>55.3</v>
      </c>
      <c r="AK10" s="3" t="s">
        <v>4855</v>
      </c>
      <c r="AL10" s="6">
        <v>55.1</v>
      </c>
      <c r="AM10" s="7">
        <v>-0.003616636528028905</v>
      </c>
      <c r="AN10" s="7">
        <v>-0.007207207207207134</v>
      </c>
      <c r="AO10" s="3" t="s">
        <v>4856</v>
      </c>
      <c r="AP10" s="6">
        <v>54.9</v>
      </c>
      <c r="AQ10" s="195">
        <v>-0.003629764065335772</v>
      </c>
      <c r="AR10" s="7">
        <v>-0.010810810810810811</v>
      </c>
      <c r="AS10" s="3" t="s">
        <v>4856</v>
      </c>
      <c r="AT10" s="6">
        <v>57.3</v>
      </c>
      <c r="AU10" s="195">
        <v>0.04371584699453557</v>
      </c>
      <c r="AV10" s="7">
        <v>0.03243243243243232</v>
      </c>
      <c r="AW10" s="3" t="s">
        <v>4776</v>
      </c>
      <c r="AX10" s="6">
        <v>55.5</v>
      </c>
      <c r="AY10" s="195">
        <v>-0.03141361256544495</v>
      </c>
      <c r="AZ10" s="7">
        <v>0.0</v>
      </c>
      <c r="BA10" s="3" t="s">
        <v>4794</v>
      </c>
      <c r="BB10" s="6">
        <v>55.6</v>
      </c>
      <c r="BC10" s="195">
        <v>0.0018018018018017834</v>
      </c>
      <c r="BD10" s="7">
        <v>0.0018018018018017834</v>
      </c>
      <c r="BE10" s="3" t="s">
        <v>4776</v>
      </c>
      <c r="BF10" s="6">
        <v>57.1</v>
      </c>
      <c r="BG10" s="195">
        <v>0.026978417266187105</v>
      </c>
      <c r="BH10" s="7">
        <v>0.028828828828828756</v>
      </c>
      <c r="BI10" s="3" t="s">
        <v>4789</v>
      </c>
      <c r="BJ10" s="6">
        <v>56.9</v>
      </c>
      <c r="BK10" s="195">
        <v>-0.00350262697022774</v>
      </c>
      <c r="BL10" s="7">
        <v>0.02522522522522519</v>
      </c>
      <c r="BM10" s="3" t="s">
        <v>4794</v>
      </c>
      <c r="BN10" s="6"/>
      <c r="BO10" s="6"/>
      <c r="BP10" s="6"/>
    </row>
    <row r="11">
      <c r="A11" s="223" t="s">
        <v>3666</v>
      </c>
      <c r="B11" s="222" t="s">
        <v>3665</v>
      </c>
      <c r="C11" s="226">
        <v>40.8</v>
      </c>
      <c r="D11" s="226">
        <v>45.1</v>
      </c>
      <c r="E11" s="225">
        <v>-0.09534368070953447</v>
      </c>
      <c r="F11" s="226"/>
      <c r="G11" s="226" t="s">
        <v>4776</v>
      </c>
      <c r="H11" s="226" t="s">
        <v>4796</v>
      </c>
      <c r="I11" s="226" t="s">
        <v>4778</v>
      </c>
      <c r="J11" s="226">
        <v>46.4</v>
      </c>
      <c r="K11" s="226">
        <v>44.5</v>
      </c>
      <c r="L11" s="226">
        <v>50.0</v>
      </c>
      <c r="M11" s="226"/>
      <c r="N11" s="226"/>
      <c r="O11" s="226">
        <v>100.0</v>
      </c>
      <c r="P11" s="226">
        <v>0.0</v>
      </c>
      <c r="Q11" s="291"/>
      <c r="R11" s="291"/>
      <c r="S11" s="291"/>
      <c r="T11" s="291"/>
      <c r="U11" s="291"/>
      <c r="V11" s="291"/>
      <c r="W11" s="291"/>
      <c r="X11" s="291"/>
      <c r="Y11" s="291"/>
      <c r="Z11" s="291"/>
      <c r="AA11" s="291"/>
      <c r="AB11" s="291"/>
      <c r="AC11" s="291"/>
      <c r="AD11" s="291"/>
      <c r="AE11" s="291"/>
      <c r="AF11" s="291"/>
      <c r="AG11" s="291">
        <v>45803.0</v>
      </c>
      <c r="AH11" s="226"/>
      <c r="AI11" s="291">
        <v>45803.0</v>
      </c>
      <c r="AJ11" s="226">
        <v>44.95</v>
      </c>
      <c r="AK11" s="226" t="s">
        <v>4855</v>
      </c>
      <c r="AL11" s="223">
        <v>44.0</v>
      </c>
      <c r="AM11" s="228">
        <v>-0.021134593993325956</v>
      </c>
      <c r="AN11" s="225">
        <v>-0.024390243902439046</v>
      </c>
      <c r="AO11" s="226" t="s">
        <v>4856</v>
      </c>
      <c r="AP11" s="223">
        <v>42.2</v>
      </c>
      <c r="AQ11" s="228">
        <v>-0.040909090909090895</v>
      </c>
      <c r="AR11" s="225">
        <v>-0.06430155210643007</v>
      </c>
      <c r="AS11" s="226" t="s">
        <v>4856</v>
      </c>
      <c r="AT11" s="223">
        <v>41.05</v>
      </c>
      <c r="AU11" s="228">
        <v>-0.027251184834123365</v>
      </c>
      <c r="AV11" s="225">
        <v>-0.08980044345898008</v>
      </c>
      <c r="AW11" s="226" t="s">
        <v>4856</v>
      </c>
      <c r="AX11" s="223">
        <v>41.0</v>
      </c>
      <c r="AY11" s="228">
        <v>-0.0012180267965894442</v>
      </c>
      <c r="AZ11" s="225">
        <v>-0.09090909090909094</v>
      </c>
      <c r="BA11" s="226" t="s">
        <v>4856</v>
      </c>
      <c r="BB11" s="226">
        <v>41.7</v>
      </c>
      <c r="BC11" s="228">
        <v>0.017073170731707332</v>
      </c>
      <c r="BD11" s="225">
        <v>-0.07538802660753874</v>
      </c>
      <c r="BE11" s="226" t="s">
        <v>4776</v>
      </c>
      <c r="BF11" s="223">
        <v>42.3</v>
      </c>
      <c r="BG11" s="228">
        <v>0.014388489208633004</v>
      </c>
      <c r="BH11" s="225">
        <v>-0.06208425720620847</v>
      </c>
      <c r="BI11" s="226" t="s">
        <v>4789</v>
      </c>
      <c r="BJ11" s="226">
        <v>40.8</v>
      </c>
      <c r="BK11" s="228">
        <v>-0.03546099290780147</v>
      </c>
      <c r="BL11" s="225">
        <v>-0.09534368070953447</v>
      </c>
      <c r="BM11" s="226" t="s">
        <v>4794</v>
      </c>
      <c r="BN11" s="223"/>
      <c r="BO11" s="223"/>
      <c r="BP11" s="223"/>
    </row>
    <row r="12">
      <c r="A12" s="6" t="s">
        <v>4270</v>
      </c>
      <c r="B12" s="182" t="s">
        <v>4269</v>
      </c>
      <c r="C12" s="6">
        <v>77.8</v>
      </c>
      <c r="D12" s="3">
        <v>72.8</v>
      </c>
      <c r="E12" s="7">
        <v>0.06868131868131866</v>
      </c>
      <c r="F12" s="3"/>
      <c r="G12" s="3" t="s">
        <v>4794</v>
      </c>
      <c r="H12" s="3" t="s">
        <v>4796</v>
      </c>
      <c r="I12" s="3" t="s">
        <v>4857</v>
      </c>
      <c r="J12" s="3">
        <v>70.2</v>
      </c>
      <c r="K12" s="3">
        <v>70.5</v>
      </c>
      <c r="L12" s="3">
        <v>83.5</v>
      </c>
      <c r="M12" s="3"/>
      <c r="N12" s="3"/>
      <c r="O12" s="3">
        <v>400.0</v>
      </c>
      <c r="P12" s="3">
        <v>200.0</v>
      </c>
      <c r="Q12" s="329"/>
      <c r="R12" s="329"/>
      <c r="S12" s="329"/>
      <c r="T12" s="329"/>
      <c r="U12" s="329"/>
      <c r="V12" s="329"/>
      <c r="W12" s="329"/>
      <c r="X12" s="329"/>
      <c r="Y12" s="329"/>
      <c r="Z12" s="329"/>
      <c r="AA12" s="329"/>
      <c r="AB12" s="329"/>
      <c r="AC12" s="329"/>
      <c r="AD12" s="329"/>
      <c r="AE12" s="329"/>
      <c r="AF12" s="329"/>
      <c r="AG12" s="329">
        <v>45806.0</v>
      </c>
      <c r="AH12" s="6"/>
      <c r="AI12" s="329">
        <v>45806.0</v>
      </c>
      <c r="AJ12" s="6">
        <v>73.7</v>
      </c>
      <c r="AK12" s="3" t="s">
        <v>4855</v>
      </c>
      <c r="AL12" s="6">
        <v>70.8</v>
      </c>
      <c r="AM12" s="7">
        <v>-0.03934871099050208</v>
      </c>
      <c r="AN12" s="7">
        <v>-0.027472527472527486</v>
      </c>
      <c r="AO12" s="3" t="s">
        <v>4856</v>
      </c>
      <c r="AP12" s="6">
        <v>73.5</v>
      </c>
      <c r="AQ12" s="195">
        <v>0.038135593220339103</v>
      </c>
      <c r="AR12" s="7">
        <v>0.009615384615384581</v>
      </c>
      <c r="AS12" s="3" t="s">
        <v>4776</v>
      </c>
      <c r="AT12" s="6">
        <v>80.8</v>
      </c>
      <c r="AU12" s="195">
        <v>0.0993197278911564</v>
      </c>
      <c r="AV12" s="7">
        <v>0.10989010989010994</v>
      </c>
      <c r="AW12" s="3" t="s">
        <v>4789</v>
      </c>
      <c r="AX12" s="6">
        <v>77.2</v>
      </c>
      <c r="AY12" s="195">
        <v>-0.04455445544554448</v>
      </c>
      <c r="AZ12" s="7">
        <v>0.06043956043956045</v>
      </c>
      <c r="BA12" s="3" t="s">
        <v>4794</v>
      </c>
      <c r="BB12" s="6">
        <v>76.6</v>
      </c>
      <c r="BC12" s="195">
        <v>-0.00777202072538874</v>
      </c>
      <c r="BD12" s="7">
        <v>0.052197802197802234</v>
      </c>
      <c r="BE12" s="3" t="s">
        <v>4797</v>
      </c>
      <c r="BF12" s="6">
        <v>78.0</v>
      </c>
      <c r="BG12" s="195">
        <v>0.018276762402088753</v>
      </c>
      <c r="BH12" s="7">
        <v>0.0714285714285714</v>
      </c>
      <c r="BI12" s="3" t="s">
        <v>4776</v>
      </c>
      <c r="BJ12" s="6">
        <v>77.8</v>
      </c>
      <c r="BK12" s="195">
        <v>-0.002564102564102555</v>
      </c>
      <c r="BL12" s="7">
        <v>0.06868131868131866</v>
      </c>
      <c r="BM12" s="3" t="s">
        <v>4794</v>
      </c>
      <c r="BN12" s="6"/>
      <c r="BO12" s="6"/>
      <c r="BP12" s="6"/>
    </row>
    <row r="13">
      <c r="A13" s="6" t="s">
        <v>1305</v>
      </c>
      <c r="B13" s="182" t="s">
        <v>1304</v>
      </c>
      <c r="C13" s="6">
        <v>41.1</v>
      </c>
      <c r="D13" s="3">
        <v>43.0</v>
      </c>
      <c r="E13" s="7">
        <v>-0.04418604651162783</v>
      </c>
      <c r="F13" s="3"/>
      <c r="G13" s="3" t="s">
        <v>4856</v>
      </c>
      <c r="H13" s="3" t="s">
        <v>4777</v>
      </c>
      <c r="I13" s="3" t="s">
        <v>4778</v>
      </c>
      <c r="J13" s="3">
        <v>44.5</v>
      </c>
      <c r="K13" s="3">
        <v>43.55</v>
      </c>
      <c r="L13" s="3">
        <v>48.5</v>
      </c>
      <c r="M13" s="3"/>
      <c r="N13" s="3"/>
      <c r="O13" s="3">
        <v>50.0</v>
      </c>
      <c r="P13" s="3">
        <v>300.0</v>
      </c>
      <c r="Q13" s="329"/>
      <c r="R13" s="329"/>
      <c r="S13" s="329"/>
      <c r="T13" s="329"/>
      <c r="U13" s="329"/>
      <c r="V13" s="329"/>
      <c r="W13" s="329"/>
      <c r="X13" s="329"/>
      <c r="Y13" s="329"/>
      <c r="Z13" s="329"/>
      <c r="AA13" s="329"/>
      <c r="AB13" s="329"/>
      <c r="AC13" s="329"/>
      <c r="AD13" s="329"/>
      <c r="AE13" s="329"/>
      <c r="AF13" s="329"/>
      <c r="AG13" s="329">
        <v>45806.0</v>
      </c>
      <c r="AH13" s="6"/>
      <c r="AI13" s="329">
        <v>45806.0</v>
      </c>
      <c r="AJ13" s="6">
        <v>42.85</v>
      </c>
      <c r="AK13" s="3" t="s">
        <v>4855</v>
      </c>
      <c r="AL13" s="6">
        <v>44.8</v>
      </c>
      <c r="AM13" s="7">
        <v>0.04550758459743287</v>
      </c>
      <c r="AN13" s="7">
        <v>0.041860465116279055</v>
      </c>
      <c r="AO13" s="3" t="s">
        <v>4776</v>
      </c>
      <c r="AP13" s="6">
        <v>46.15</v>
      </c>
      <c r="AQ13" s="195">
        <v>0.030133928571428603</v>
      </c>
      <c r="AR13" s="7">
        <v>0.07325581395348824</v>
      </c>
      <c r="AS13" s="3" t="s">
        <v>4789</v>
      </c>
      <c r="AT13" s="6">
        <v>45.0</v>
      </c>
      <c r="AU13" s="195">
        <v>-0.024918743228602325</v>
      </c>
      <c r="AV13" s="7">
        <v>0.04651162790697683</v>
      </c>
      <c r="AW13" s="3" t="s">
        <v>4794</v>
      </c>
      <c r="AX13" s="6">
        <v>43.85</v>
      </c>
      <c r="AY13" s="195">
        <v>-0.025555555555555554</v>
      </c>
      <c r="AZ13" s="7">
        <v>0.019767441860465196</v>
      </c>
      <c r="BA13" s="3" t="s">
        <v>4797</v>
      </c>
      <c r="BB13" s="6">
        <v>41.95</v>
      </c>
      <c r="BC13" s="195">
        <v>-0.043329532497149326</v>
      </c>
      <c r="BD13" s="7">
        <v>-0.024418604651162745</v>
      </c>
      <c r="BE13" s="3" t="s">
        <v>4855</v>
      </c>
      <c r="BF13" s="6">
        <v>41.55</v>
      </c>
      <c r="BG13" s="195">
        <v>-0.00953516090584039</v>
      </c>
      <c r="BH13" s="7">
        <v>-0.03372093023255818</v>
      </c>
      <c r="BI13" s="3" t="s">
        <v>4856</v>
      </c>
      <c r="BJ13" s="6">
        <v>41.1</v>
      </c>
      <c r="BK13" s="7">
        <v>-0.010830324909747224</v>
      </c>
      <c r="BL13" s="7">
        <v>-0.04418604651162783</v>
      </c>
      <c r="BM13" s="3" t="s">
        <v>4856</v>
      </c>
      <c r="BN13" s="6"/>
      <c r="BO13" s="6"/>
      <c r="BP13" s="6"/>
    </row>
    <row r="14">
      <c r="A14" s="223" t="s">
        <v>4047</v>
      </c>
      <c r="B14" s="222" t="s">
        <v>4046</v>
      </c>
      <c r="C14" s="223">
        <v>78.0</v>
      </c>
      <c r="D14" s="226">
        <v>85.0</v>
      </c>
      <c r="E14" s="225">
        <v>-0.08235294117647063</v>
      </c>
      <c r="F14" s="226"/>
      <c r="G14" s="226" t="s">
        <v>4776</v>
      </c>
      <c r="H14" s="226" t="s">
        <v>4796</v>
      </c>
      <c r="I14" s="226" t="s">
        <v>4778</v>
      </c>
      <c r="J14" s="226">
        <v>87.3</v>
      </c>
      <c r="K14" s="226">
        <v>83.3</v>
      </c>
      <c r="L14" s="226">
        <v>96.0</v>
      </c>
      <c r="M14" s="226"/>
      <c r="N14" s="226"/>
      <c r="O14" s="226">
        <v>0.0</v>
      </c>
      <c r="P14" s="226">
        <v>50.0</v>
      </c>
      <c r="Q14" s="291"/>
      <c r="R14" s="291"/>
      <c r="S14" s="291"/>
      <c r="T14" s="291"/>
      <c r="U14" s="291"/>
      <c r="V14" s="291"/>
      <c r="W14" s="291"/>
      <c r="X14" s="291"/>
      <c r="Y14" s="291"/>
      <c r="Z14" s="291"/>
      <c r="AA14" s="291"/>
      <c r="AB14" s="291"/>
      <c r="AC14" s="291"/>
      <c r="AD14" s="291"/>
      <c r="AE14" s="291"/>
      <c r="AF14" s="291"/>
      <c r="AG14" s="291">
        <v>45806.0</v>
      </c>
      <c r="AH14" s="223"/>
      <c r="AI14" s="291">
        <v>45806.0</v>
      </c>
      <c r="AJ14" s="223">
        <v>84.5</v>
      </c>
      <c r="AK14" s="226" t="s">
        <v>4855</v>
      </c>
      <c r="AL14" s="223">
        <v>82.4</v>
      </c>
      <c r="AM14" s="225">
        <v>-0.02485207100591713</v>
      </c>
      <c r="AN14" s="225">
        <v>-0.030588235294117583</v>
      </c>
      <c r="AO14" s="226" t="s">
        <v>4856</v>
      </c>
      <c r="AP14" s="223">
        <v>81.7</v>
      </c>
      <c r="AQ14" s="228">
        <v>-0.008495145631068013</v>
      </c>
      <c r="AR14" s="225">
        <v>-0.0388235294117647</v>
      </c>
      <c r="AS14" s="226" t="s">
        <v>4856</v>
      </c>
      <c r="AT14" s="223">
        <v>81.6</v>
      </c>
      <c r="AU14" s="228">
        <v>-0.001223990208078396</v>
      </c>
      <c r="AV14" s="225">
        <v>-0.040000000000000036</v>
      </c>
      <c r="AW14" s="226" t="s">
        <v>4856</v>
      </c>
      <c r="AX14" s="223">
        <v>83.2</v>
      </c>
      <c r="AY14" s="228">
        <v>0.019607843137255054</v>
      </c>
      <c r="AZ14" s="225">
        <v>-0.02117647058823524</v>
      </c>
      <c r="BA14" s="226" t="s">
        <v>4776</v>
      </c>
      <c r="BB14" s="223">
        <v>81.2</v>
      </c>
      <c r="BC14" s="228">
        <v>-0.024038461538461564</v>
      </c>
      <c r="BD14" s="225">
        <v>-0.04470588235294115</v>
      </c>
      <c r="BE14" s="226" t="s">
        <v>4794</v>
      </c>
      <c r="BF14" s="223">
        <v>76.2</v>
      </c>
      <c r="BG14" s="228">
        <v>-0.061576354679802936</v>
      </c>
      <c r="BH14" s="225">
        <v>-0.10352941176470587</v>
      </c>
      <c r="BI14" s="226" t="s">
        <v>4797</v>
      </c>
      <c r="BJ14" s="223">
        <v>78.0</v>
      </c>
      <c r="BK14" s="225">
        <v>0.023622047244094446</v>
      </c>
      <c r="BL14" s="225">
        <v>-0.08235294117647063</v>
      </c>
      <c r="BM14" s="226" t="s">
        <v>4776</v>
      </c>
      <c r="BN14" s="223"/>
      <c r="BO14" s="223"/>
      <c r="BP14" s="223"/>
    </row>
    <row r="15">
      <c r="A15" s="6" t="s">
        <v>4190</v>
      </c>
      <c r="B15" s="182" t="s">
        <v>4189</v>
      </c>
      <c r="C15" s="6">
        <v>57.0</v>
      </c>
      <c r="D15" s="3">
        <v>55.4</v>
      </c>
      <c r="E15" s="7">
        <v>0.028880866425992746</v>
      </c>
      <c r="F15" s="3"/>
      <c r="G15" s="3" t="s">
        <v>4776</v>
      </c>
      <c r="H15" s="3" t="s">
        <v>4858</v>
      </c>
      <c r="I15" s="3" t="s">
        <v>4857</v>
      </c>
      <c r="J15" s="3">
        <v>52.9</v>
      </c>
      <c r="K15" s="3">
        <v>54.6</v>
      </c>
      <c r="L15" s="3">
        <v>65.0</v>
      </c>
      <c r="M15" s="3"/>
      <c r="N15" s="3"/>
      <c r="O15" s="3">
        <v>1000.0</v>
      </c>
      <c r="P15" s="3">
        <v>70.0</v>
      </c>
      <c r="Q15" s="329"/>
      <c r="R15" s="329"/>
      <c r="S15" s="329"/>
      <c r="T15" s="329"/>
      <c r="U15" s="329"/>
      <c r="V15" s="329"/>
      <c r="W15" s="329"/>
      <c r="X15" s="329"/>
      <c r="Y15" s="329"/>
      <c r="Z15" s="329"/>
      <c r="AA15" s="329"/>
      <c r="AB15" s="329"/>
      <c r="AC15" s="329"/>
      <c r="AD15" s="329"/>
      <c r="AE15" s="329"/>
      <c r="AF15" s="329"/>
      <c r="AG15" s="329">
        <v>45810.0</v>
      </c>
      <c r="AH15" s="6"/>
      <c r="AI15" s="329">
        <v>45810.0</v>
      </c>
      <c r="AJ15" s="6">
        <v>55.1</v>
      </c>
      <c r="AK15" s="3" t="s">
        <v>4856</v>
      </c>
      <c r="AL15" s="3">
        <v>54.9</v>
      </c>
      <c r="AM15" s="7">
        <v>-0.003629764065335772</v>
      </c>
      <c r="AN15" s="7">
        <v>-0.009025270758122761</v>
      </c>
      <c r="AO15" s="3" t="s">
        <v>4856</v>
      </c>
      <c r="AP15" s="6">
        <v>56.0</v>
      </c>
      <c r="AQ15" s="195">
        <v>0.020036429872495543</v>
      </c>
      <c r="AR15" s="7">
        <v>0.010830324909747224</v>
      </c>
      <c r="AS15" s="3" t="s">
        <v>4776</v>
      </c>
      <c r="AT15" s="6">
        <v>54.1</v>
      </c>
      <c r="AU15" s="195">
        <v>-0.03392857142857142</v>
      </c>
      <c r="AV15" s="7">
        <v>-0.023465703971119134</v>
      </c>
      <c r="AW15" s="3" t="s">
        <v>4794</v>
      </c>
      <c r="AX15" s="6">
        <v>51.9</v>
      </c>
      <c r="AY15" s="195">
        <v>-0.04066543438077641</v>
      </c>
      <c r="AZ15" s="7">
        <v>-0.06317689530685922</v>
      </c>
      <c r="BA15" s="3" t="s">
        <v>4797</v>
      </c>
      <c r="BB15" s="6">
        <v>52.7</v>
      </c>
      <c r="BC15" s="195">
        <v>0.015414258188824803</v>
      </c>
      <c r="BD15" s="7">
        <v>-0.04873646209386273</v>
      </c>
      <c r="BE15" s="3" t="s">
        <v>4776</v>
      </c>
      <c r="BF15" s="6">
        <v>51.9</v>
      </c>
      <c r="BG15" s="195">
        <v>-0.015180265654649028</v>
      </c>
      <c r="BH15" s="7">
        <v>-0.06317689530685922</v>
      </c>
      <c r="BI15" s="3" t="s">
        <v>4794</v>
      </c>
      <c r="BJ15" s="6">
        <v>57.0</v>
      </c>
      <c r="BK15" s="195">
        <v>0.09826589595375723</v>
      </c>
      <c r="BL15" s="7">
        <v>0.028880866425992746</v>
      </c>
      <c r="BM15" s="3" t="s">
        <v>4776</v>
      </c>
      <c r="BN15" s="6"/>
      <c r="BO15" s="6"/>
      <c r="BP15" s="6"/>
    </row>
    <row r="16">
      <c r="A16" s="341" t="s">
        <v>1321</v>
      </c>
      <c r="B16" s="342" t="s">
        <v>1320</v>
      </c>
      <c r="C16" s="341">
        <v>51.5</v>
      </c>
      <c r="D16" s="343">
        <v>48.2</v>
      </c>
      <c r="E16" s="344">
        <v>0.06846473029045641</v>
      </c>
      <c r="F16" s="343"/>
      <c r="G16" s="343" t="s">
        <v>4792</v>
      </c>
      <c r="H16" s="343" t="s">
        <v>4777</v>
      </c>
      <c r="I16" s="343" t="s">
        <v>4778</v>
      </c>
      <c r="J16" s="343">
        <v>51.6</v>
      </c>
      <c r="K16" s="343">
        <v>49.8</v>
      </c>
      <c r="L16" s="343">
        <v>56.0</v>
      </c>
      <c r="M16" s="343"/>
      <c r="N16" s="343"/>
      <c r="O16" s="343">
        <v>50.0</v>
      </c>
      <c r="P16" s="343">
        <v>1000.0</v>
      </c>
      <c r="Q16" s="295"/>
      <c r="R16" s="295"/>
      <c r="S16" s="295"/>
      <c r="T16" s="295"/>
      <c r="U16" s="295"/>
      <c r="V16" s="295"/>
      <c r="W16" s="295"/>
      <c r="X16" s="295"/>
      <c r="Y16" s="295"/>
      <c r="Z16" s="295"/>
      <c r="AA16" s="295"/>
      <c r="AB16" s="295"/>
      <c r="AC16" s="295"/>
      <c r="AD16" s="295"/>
      <c r="AE16" s="295"/>
      <c r="AF16" s="295"/>
      <c r="AG16" s="295">
        <v>45811.0</v>
      </c>
      <c r="AH16" s="343"/>
      <c r="AI16" s="295">
        <v>45811.0</v>
      </c>
      <c r="AJ16" s="343">
        <v>48.1</v>
      </c>
      <c r="AK16" s="343" t="s">
        <v>4776</v>
      </c>
      <c r="AL16" s="341">
        <v>50.3</v>
      </c>
      <c r="AM16" s="345">
        <v>0.04573804573804563</v>
      </c>
      <c r="AN16" s="344">
        <v>0.0435684647302903</v>
      </c>
      <c r="AO16" s="343" t="s">
        <v>4789</v>
      </c>
      <c r="AP16" s="341">
        <v>48.2</v>
      </c>
      <c r="AQ16" s="345">
        <v>-0.04174950298210722</v>
      </c>
      <c r="AR16" s="344">
        <v>0.0</v>
      </c>
      <c r="AS16" s="343" t="s">
        <v>4794</v>
      </c>
      <c r="AT16" s="341">
        <v>48.8</v>
      </c>
      <c r="AU16" s="345">
        <v>0.012448132780082943</v>
      </c>
      <c r="AV16" s="344">
        <v>0.012448132780082943</v>
      </c>
      <c r="AW16" s="343" t="s">
        <v>4776</v>
      </c>
      <c r="AX16" s="341">
        <v>47.65</v>
      </c>
      <c r="AY16" s="345">
        <v>-0.023565573770491732</v>
      </c>
      <c r="AZ16" s="344">
        <v>-0.011410788381742809</v>
      </c>
      <c r="BA16" s="343" t="s">
        <v>4794</v>
      </c>
      <c r="BB16" s="341">
        <v>48.8</v>
      </c>
      <c r="BC16" s="345">
        <v>0.02413431269674704</v>
      </c>
      <c r="BD16" s="344">
        <v>0.012448132780082943</v>
      </c>
      <c r="BE16" s="343" t="s">
        <v>4776</v>
      </c>
      <c r="BF16" s="341">
        <v>49.05</v>
      </c>
      <c r="BG16" s="345">
        <v>0.0051229508196721785</v>
      </c>
      <c r="BH16" s="344">
        <v>0.01763485477178417</v>
      </c>
      <c r="BI16" s="343" t="s">
        <v>4789</v>
      </c>
      <c r="BJ16" s="341">
        <v>51.5</v>
      </c>
      <c r="BK16" s="345">
        <v>0.04994903160040787</v>
      </c>
      <c r="BL16" s="344">
        <v>0.06846473029045641</v>
      </c>
      <c r="BM16" s="343" t="s">
        <v>4792</v>
      </c>
      <c r="BN16" s="341"/>
      <c r="BO16" s="341"/>
      <c r="BP16" s="341"/>
    </row>
    <row r="17">
      <c r="A17" s="223" t="s">
        <v>3285</v>
      </c>
      <c r="B17" s="222" t="s">
        <v>3284</v>
      </c>
      <c r="C17" s="223">
        <v>48.7</v>
      </c>
      <c r="D17" s="226">
        <v>45.45</v>
      </c>
      <c r="E17" s="225">
        <v>0.07150715071507152</v>
      </c>
      <c r="F17" s="226"/>
      <c r="G17" s="226" t="s">
        <v>4776</v>
      </c>
      <c r="H17" s="226" t="s">
        <v>4777</v>
      </c>
      <c r="I17" s="226" t="s">
        <v>4778</v>
      </c>
      <c r="J17" s="226">
        <v>50.32</v>
      </c>
      <c r="K17" s="226">
        <v>40.3</v>
      </c>
      <c r="L17" s="226">
        <v>56.0</v>
      </c>
      <c r="M17" s="226"/>
      <c r="N17" s="226"/>
      <c r="O17" s="226">
        <v>0.0</v>
      </c>
      <c r="P17" s="226">
        <v>900.0</v>
      </c>
      <c r="Q17" s="291"/>
      <c r="R17" s="291"/>
      <c r="S17" s="291"/>
      <c r="T17" s="291"/>
      <c r="U17" s="291"/>
      <c r="V17" s="291"/>
      <c r="W17" s="291"/>
      <c r="X17" s="291"/>
      <c r="Y17" s="291"/>
      <c r="Z17" s="291"/>
      <c r="AA17" s="291"/>
      <c r="AB17" s="291"/>
      <c r="AC17" s="291"/>
      <c r="AD17" s="291"/>
      <c r="AE17" s="291"/>
      <c r="AF17" s="291"/>
      <c r="AG17" s="291">
        <v>45813.0</v>
      </c>
      <c r="AH17" s="223"/>
      <c r="AI17" s="291">
        <v>45813.0</v>
      </c>
      <c r="AJ17" s="223">
        <v>44.8</v>
      </c>
      <c r="AK17" s="226" t="s">
        <v>4855</v>
      </c>
      <c r="AL17" s="223">
        <v>44.75</v>
      </c>
      <c r="AM17" s="228">
        <v>-0.0011160714285713969</v>
      </c>
      <c r="AN17" s="225">
        <v>-0.015401540154015514</v>
      </c>
      <c r="AO17" s="226" t="s">
        <v>4856</v>
      </c>
      <c r="AP17" s="223">
        <v>47.3</v>
      </c>
      <c r="AQ17" s="228">
        <v>0.05698324022346357</v>
      </c>
      <c r="AR17" s="225">
        <v>0.040704070407040494</v>
      </c>
      <c r="AS17" s="226" t="s">
        <v>4776</v>
      </c>
      <c r="AT17" s="223">
        <v>47.85</v>
      </c>
      <c r="AU17" s="228">
        <v>0.011627906976744207</v>
      </c>
      <c r="AV17" s="225">
        <v>0.05280528052805278</v>
      </c>
      <c r="AW17" s="226" t="s">
        <v>4789</v>
      </c>
      <c r="AX17" s="223">
        <v>47.4</v>
      </c>
      <c r="AY17" s="228">
        <v>-0.009404388714733591</v>
      </c>
      <c r="AZ17" s="225">
        <v>0.04290429042904287</v>
      </c>
      <c r="BA17" s="226" t="s">
        <v>4794</v>
      </c>
      <c r="BB17" s="223">
        <v>47.45</v>
      </c>
      <c r="BC17" s="228">
        <v>0.0010548523206752591</v>
      </c>
      <c r="BD17" s="225">
        <v>0.044004400440043945</v>
      </c>
      <c r="BE17" s="226" t="s">
        <v>4776</v>
      </c>
      <c r="BF17" s="223">
        <v>47.3</v>
      </c>
      <c r="BG17" s="228">
        <v>-0.0031612223393046035</v>
      </c>
      <c r="BH17" s="225">
        <v>0.040704070407040494</v>
      </c>
      <c r="BI17" s="226" t="s">
        <v>4794</v>
      </c>
      <c r="BJ17" s="223">
        <v>48.7</v>
      </c>
      <c r="BK17" s="228">
        <v>0.029598308668076223</v>
      </c>
      <c r="BL17" s="225">
        <v>0.07150715071507152</v>
      </c>
      <c r="BM17" s="226" t="s">
        <v>4776</v>
      </c>
      <c r="BN17" s="223"/>
      <c r="BO17" s="223"/>
      <c r="BP17" s="223"/>
    </row>
    <row r="18">
      <c r="A18" s="223" t="s">
        <v>2656</v>
      </c>
      <c r="B18" s="222" t="s">
        <v>2655</v>
      </c>
      <c r="C18" s="223">
        <v>56.4</v>
      </c>
      <c r="D18" s="226">
        <v>54.3</v>
      </c>
      <c r="E18" s="225">
        <v>0.03867403314917128</v>
      </c>
      <c r="F18" s="226"/>
      <c r="G18" s="226" t="s">
        <v>4776</v>
      </c>
      <c r="H18" s="226" t="s">
        <v>4858</v>
      </c>
      <c r="I18" s="226" t="s">
        <v>4857</v>
      </c>
      <c r="J18" s="226">
        <v>48.7</v>
      </c>
      <c r="K18" s="226">
        <v>48.5</v>
      </c>
      <c r="L18" s="226">
        <v>63.0</v>
      </c>
      <c r="M18" s="226"/>
      <c r="N18" s="226"/>
      <c r="O18" s="226">
        <v>0.0</v>
      </c>
      <c r="P18" s="226">
        <v>400.0</v>
      </c>
      <c r="Q18" s="291"/>
      <c r="R18" s="291"/>
      <c r="S18" s="291"/>
      <c r="T18" s="291"/>
      <c r="U18" s="291"/>
      <c r="V18" s="291"/>
      <c r="W18" s="291"/>
      <c r="X18" s="291"/>
      <c r="Y18" s="291"/>
      <c r="Z18" s="291"/>
      <c r="AA18" s="291"/>
      <c r="AB18" s="291"/>
      <c r="AC18" s="291"/>
      <c r="AD18" s="291"/>
      <c r="AE18" s="291"/>
      <c r="AF18" s="291"/>
      <c r="AG18" s="291">
        <v>45814.0</v>
      </c>
      <c r="AH18" s="223"/>
      <c r="AI18" s="291">
        <v>45814.0</v>
      </c>
      <c r="AJ18" s="223">
        <v>55.9</v>
      </c>
      <c r="AK18" s="226" t="s">
        <v>4776</v>
      </c>
      <c r="AL18" s="223">
        <v>56.1</v>
      </c>
      <c r="AM18" s="228">
        <v>0.003577817531305927</v>
      </c>
      <c r="AN18" s="225">
        <v>0.03314917127071837</v>
      </c>
      <c r="AO18" s="226" t="s">
        <v>4789</v>
      </c>
      <c r="AP18" s="223">
        <v>56.1</v>
      </c>
      <c r="AQ18" s="228">
        <v>0.0</v>
      </c>
      <c r="AR18" s="225">
        <v>0.03314917127071837</v>
      </c>
      <c r="AS18" s="226" t="s">
        <v>4792</v>
      </c>
      <c r="AT18" s="223">
        <v>54.3</v>
      </c>
      <c r="AU18" s="228">
        <v>-0.03208556149732633</v>
      </c>
      <c r="AV18" s="225">
        <v>0.0</v>
      </c>
      <c r="AW18" s="226" t="s">
        <v>4794</v>
      </c>
      <c r="AX18" s="223">
        <v>53.1</v>
      </c>
      <c r="AY18" s="228">
        <v>-0.022099447513812098</v>
      </c>
      <c r="AZ18" s="225">
        <v>-0.022099447513812098</v>
      </c>
      <c r="BA18" s="226" t="s">
        <v>4797</v>
      </c>
      <c r="BB18" s="223">
        <v>56.0</v>
      </c>
      <c r="BC18" s="228">
        <v>0.05461393596986808</v>
      </c>
      <c r="BD18" s="225">
        <v>0.03130755064456725</v>
      </c>
      <c r="BE18" s="226" t="s">
        <v>4776</v>
      </c>
      <c r="BF18" s="223">
        <v>54.8</v>
      </c>
      <c r="BG18" s="228">
        <v>-0.021428571428571463</v>
      </c>
      <c r="BH18" s="225">
        <v>0.009208103130755152</v>
      </c>
      <c r="BI18" s="226" t="s">
        <v>4794</v>
      </c>
      <c r="BJ18" s="223">
        <v>56.4</v>
      </c>
      <c r="BK18" s="228">
        <v>0.029197080291970767</v>
      </c>
      <c r="BL18" s="225">
        <v>0.03867403314917128</v>
      </c>
      <c r="BM18" s="226" t="s">
        <v>4776</v>
      </c>
      <c r="BN18" s="223"/>
      <c r="BO18" s="223"/>
      <c r="BP18" s="223"/>
    </row>
    <row r="19">
      <c r="A19" s="223" t="s">
        <v>4408</v>
      </c>
      <c r="B19" s="222" t="s">
        <v>4407</v>
      </c>
      <c r="C19" s="223">
        <v>56.9</v>
      </c>
      <c r="D19" s="226">
        <v>58.5</v>
      </c>
      <c r="E19" s="225">
        <v>-0.027350427350427364</v>
      </c>
      <c r="F19" s="226"/>
      <c r="G19" s="226" t="s">
        <v>4794</v>
      </c>
      <c r="H19" s="226" t="s">
        <v>4858</v>
      </c>
      <c r="I19" s="226" t="s">
        <v>4778</v>
      </c>
      <c r="J19" s="226">
        <v>66.04</v>
      </c>
      <c r="K19" s="226">
        <v>59.1</v>
      </c>
      <c r="L19" s="226">
        <v>70.0</v>
      </c>
      <c r="M19" s="226"/>
      <c r="N19" s="226"/>
      <c r="O19" s="226">
        <v>500.0</v>
      </c>
      <c r="P19" s="226">
        <v>0.0</v>
      </c>
      <c r="Q19" s="291"/>
      <c r="R19" s="291"/>
      <c r="S19" s="291"/>
      <c r="T19" s="291"/>
      <c r="U19" s="291"/>
      <c r="V19" s="291"/>
      <c r="W19" s="291"/>
      <c r="X19" s="291"/>
      <c r="Y19" s="291"/>
      <c r="Z19" s="291"/>
      <c r="AA19" s="291"/>
      <c r="AB19" s="291"/>
      <c r="AC19" s="291"/>
      <c r="AD19" s="291"/>
      <c r="AE19" s="291"/>
      <c r="AF19" s="291"/>
      <c r="AG19" s="291">
        <v>45817.0</v>
      </c>
      <c r="AH19" s="223"/>
      <c r="AI19" s="291">
        <v>45817.0</v>
      </c>
      <c r="AJ19" s="223">
        <v>58.7</v>
      </c>
      <c r="AK19" s="226" t="s">
        <v>4855</v>
      </c>
      <c r="AL19" s="223">
        <v>55.5</v>
      </c>
      <c r="AM19" s="228">
        <v>-0.054514480408858645</v>
      </c>
      <c r="AN19" s="225">
        <v>-0.05128205128205132</v>
      </c>
      <c r="AO19" s="226" t="s">
        <v>4856</v>
      </c>
      <c r="AP19" s="223">
        <v>56.5</v>
      </c>
      <c r="AQ19" s="228">
        <v>0.018018018018018056</v>
      </c>
      <c r="AR19" s="225">
        <v>-0.03418803418803418</v>
      </c>
      <c r="AS19" s="226" t="s">
        <v>4776</v>
      </c>
      <c r="AT19" s="223">
        <v>62.1</v>
      </c>
      <c r="AU19" s="228">
        <v>0.09911504424778772</v>
      </c>
      <c r="AV19" s="225">
        <v>0.06153846153846154</v>
      </c>
      <c r="AW19" s="226" t="s">
        <v>4789</v>
      </c>
      <c r="AX19" s="223">
        <v>60.2</v>
      </c>
      <c r="AY19" s="228">
        <v>-0.03059581320450888</v>
      </c>
      <c r="AZ19" s="225">
        <v>0.02905982905982918</v>
      </c>
      <c r="BA19" s="226" t="s">
        <v>4794</v>
      </c>
      <c r="BB19" s="223">
        <v>58.6</v>
      </c>
      <c r="BC19" s="228">
        <v>-0.02657807308970106</v>
      </c>
      <c r="BD19" s="225">
        <v>0.0017094017094017033</v>
      </c>
      <c r="BE19" s="226" t="s">
        <v>4797</v>
      </c>
      <c r="BF19" s="223">
        <v>60.2</v>
      </c>
      <c r="BG19" s="228">
        <v>0.027303754266211566</v>
      </c>
      <c r="BH19" s="225">
        <v>0.02905982905982918</v>
      </c>
      <c r="BI19" s="226" t="s">
        <v>4776</v>
      </c>
      <c r="BJ19" s="223">
        <v>59.6</v>
      </c>
      <c r="BK19" s="228">
        <v>-0.009966777408637939</v>
      </c>
      <c r="BL19" s="225">
        <v>0.018803418803418737</v>
      </c>
      <c r="BM19" s="226" t="s">
        <v>4794</v>
      </c>
      <c r="BN19" s="223"/>
      <c r="BO19" s="223"/>
      <c r="BP19" s="223"/>
    </row>
    <row r="20">
      <c r="A20" s="6" t="s">
        <v>1307</v>
      </c>
      <c r="B20" s="182" t="s">
        <v>1306</v>
      </c>
      <c r="C20" s="6">
        <v>48.05</v>
      </c>
      <c r="D20" s="3">
        <v>54.8</v>
      </c>
      <c r="E20" s="7">
        <v>-0.12317518248175185</v>
      </c>
      <c r="F20" s="3"/>
      <c r="G20" s="3" t="s">
        <v>4794</v>
      </c>
      <c r="H20" s="3" t="s">
        <v>4796</v>
      </c>
      <c r="I20" s="3" t="s">
        <v>4778</v>
      </c>
      <c r="J20" s="3">
        <v>58.2</v>
      </c>
      <c r="K20" s="3">
        <v>53.2</v>
      </c>
      <c r="L20" s="3">
        <v>62.6</v>
      </c>
      <c r="M20" s="3"/>
      <c r="N20" s="3"/>
      <c r="O20" s="3">
        <v>350.0</v>
      </c>
      <c r="P20" s="3">
        <v>0.0</v>
      </c>
      <c r="Q20" s="329"/>
      <c r="R20" s="329"/>
      <c r="S20" s="329"/>
      <c r="T20" s="329"/>
      <c r="U20" s="329"/>
      <c r="V20" s="329"/>
      <c r="W20" s="329"/>
      <c r="X20" s="329"/>
      <c r="Y20" s="329"/>
      <c r="Z20" s="329"/>
      <c r="AA20" s="329"/>
      <c r="AB20" s="329"/>
      <c r="AC20" s="329"/>
      <c r="AD20" s="329"/>
      <c r="AE20" s="329"/>
      <c r="AF20" s="329"/>
      <c r="AG20" s="329">
        <v>45820.0</v>
      </c>
      <c r="AH20" s="182" t="s">
        <v>4859</v>
      </c>
      <c r="AI20" s="329">
        <v>45820.0</v>
      </c>
      <c r="AJ20" s="3">
        <v>55.0</v>
      </c>
      <c r="AK20" s="3" t="s">
        <v>4776</v>
      </c>
      <c r="AL20" s="6">
        <v>52.2</v>
      </c>
      <c r="AM20" s="7">
        <v>-0.050909090909090904</v>
      </c>
      <c r="AN20" s="7">
        <v>-0.04744525547445244</v>
      </c>
      <c r="AO20" s="3" t="s">
        <v>4794</v>
      </c>
      <c r="AP20" s="6">
        <v>50.1</v>
      </c>
      <c r="AQ20" s="195">
        <v>-0.04022988505747127</v>
      </c>
      <c r="AR20" s="7">
        <v>-0.08576642335766416</v>
      </c>
      <c r="AS20" s="3" t="s">
        <v>4797</v>
      </c>
      <c r="AT20" s="6">
        <v>52.6</v>
      </c>
      <c r="AU20" s="195">
        <v>0.04990019960079839</v>
      </c>
      <c r="AV20" s="7">
        <v>-0.04014598540145975</v>
      </c>
      <c r="AW20" s="3" t="s">
        <v>4776</v>
      </c>
      <c r="AX20" s="6">
        <v>51.3</v>
      </c>
      <c r="AY20" s="195">
        <v>-0.024714828897338448</v>
      </c>
      <c r="AZ20" s="7">
        <v>-0.06386861313868608</v>
      </c>
      <c r="BA20" s="3" t="s">
        <v>4794</v>
      </c>
      <c r="BB20" s="6">
        <v>48.4</v>
      </c>
      <c r="BC20" s="195">
        <v>-0.05653021442495121</v>
      </c>
      <c r="BD20" s="7">
        <v>-0.11678832116788318</v>
      </c>
      <c r="BE20" s="3" t="s">
        <v>4797</v>
      </c>
      <c r="BF20" s="6">
        <v>49.15</v>
      </c>
      <c r="BG20" s="195">
        <v>0.015495867768595017</v>
      </c>
      <c r="BH20" s="7">
        <v>-0.10310218978102192</v>
      </c>
      <c r="BI20" s="3" t="s">
        <v>4776</v>
      </c>
      <c r="BJ20" s="6">
        <v>47.25</v>
      </c>
      <c r="BK20" s="195">
        <v>-0.038657171922685585</v>
      </c>
      <c r="BL20" s="7">
        <v>-0.13777372262773713</v>
      </c>
      <c r="BM20" s="3" t="s">
        <v>4794</v>
      </c>
      <c r="BN20" s="6"/>
      <c r="BO20" s="6"/>
      <c r="BP20" s="6"/>
    </row>
    <row r="21">
      <c r="A21" s="6" t="s">
        <v>653</v>
      </c>
      <c r="B21" s="182" t="s">
        <v>652</v>
      </c>
      <c r="C21" s="6">
        <v>53.9</v>
      </c>
      <c r="D21" s="3">
        <v>52.9</v>
      </c>
      <c r="E21" s="7">
        <v>0.018903591682419618</v>
      </c>
      <c r="F21" s="3"/>
      <c r="G21" s="3" t="s">
        <v>4776</v>
      </c>
      <c r="H21" s="3" t="s">
        <v>4796</v>
      </c>
      <c r="I21" s="3" t="s">
        <v>4778</v>
      </c>
      <c r="J21" s="3">
        <v>56.8</v>
      </c>
      <c r="K21" s="3">
        <v>50.8</v>
      </c>
      <c r="L21" s="3">
        <v>56.5</v>
      </c>
      <c r="M21" s="3"/>
      <c r="N21" s="3"/>
      <c r="O21" s="3">
        <v>200.0</v>
      </c>
      <c r="P21" s="3">
        <v>300.0</v>
      </c>
      <c r="Q21" s="329"/>
      <c r="R21" s="329"/>
      <c r="S21" s="329"/>
      <c r="T21" s="329"/>
      <c r="U21" s="329"/>
      <c r="V21" s="329"/>
      <c r="W21" s="329"/>
      <c r="X21" s="329"/>
      <c r="Y21" s="329"/>
      <c r="Z21" s="329"/>
      <c r="AA21" s="329"/>
      <c r="AB21" s="329"/>
      <c r="AC21" s="329"/>
      <c r="AD21" s="329"/>
      <c r="AE21" s="329"/>
      <c r="AF21" s="329"/>
      <c r="AG21" s="329">
        <v>45820.0</v>
      </c>
      <c r="AH21" s="182" t="s">
        <v>120</v>
      </c>
      <c r="AI21" s="329">
        <v>45820.0</v>
      </c>
      <c r="AJ21" s="3">
        <v>53.6</v>
      </c>
      <c r="AK21" s="3" t="s">
        <v>4776</v>
      </c>
      <c r="AL21" s="6">
        <v>54.4</v>
      </c>
      <c r="AM21" s="7">
        <v>0.014925373134328401</v>
      </c>
      <c r="AN21" s="7">
        <v>0.02835538752362954</v>
      </c>
      <c r="AO21" s="3" t="s">
        <v>4789</v>
      </c>
      <c r="AP21" s="6">
        <v>56.9</v>
      </c>
      <c r="AQ21" s="195">
        <v>0.045955882352941124</v>
      </c>
      <c r="AR21" s="7">
        <v>0.0756143667296787</v>
      </c>
      <c r="AS21" s="3" t="s">
        <v>4792</v>
      </c>
      <c r="AT21" s="6">
        <v>56.6</v>
      </c>
      <c r="AU21" s="195">
        <v>-0.005272407732864637</v>
      </c>
      <c r="AV21" s="7">
        <v>0.06994328922495274</v>
      </c>
      <c r="AW21" s="3" t="s">
        <v>4794</v>
      </c>
      <c r="AX21" s="6">
        <v>55.8</v>
      </c>
      <c r="AY21" s="195">
        <v>-0.014134275618374659</v>
      </c>
      <c r="AZ21" s="7">
        <v>0.05482041587901709</v>
      </c>
      <c r="BA21" s="3" t="s">
        <v>4797</v>
      </c>
      <c r="BB21" s="6">
        <v>56.0</v>
      </c>
      <c r="BC21" s="195">
        <v>0.0035842293906811484</v>
      </c>
      <c r="BD21" s="7">
        <v>0.05860113421550106</v>
      </c>
      <c r="BE21" s="3" t="s">
        <v>4776</v>
      </c>
      <c r="BF21" s="6">
        <v>53.7</v>
      </c>
      <c r="BG21" s="195">
        <v>-0.04107142857142854</v>
      </c>
      <c r="BH21" s="7">
        <v>0.015122873345935872</v>
      </c>
      <c r="BI21" s="3" t="s">
        <v>4794</v>
      </c>
      <c r="BJ21" s="6">
        <v>55.0</v>
      </c>
      <c r="BK21" s="195">
        <v>0.024208566108007368</v>
      </c>
      <c r="BL21" s="7">
        <v>0.03969754253308122</v>
      </c>
      <c r="BM21" s="3" t="s">
        <v>4776</v>
      </c>
      <c r="BN21" s="6"/>
      <c r="BO21" s="6"/>
      <c r="BP21" s="6"/>
    </row>
    <row r="22">
      <c r="A22" s="210" t="s">
        <v>3561</v>
      </c>
      <c r="B22" s="205" t="s">
        <v>3560</v>
      </c>
      <c r="C22" s="210">
        <v>77.8</v>
      </c>
      <c r="D22" s="287">
        <v>67.4</v>
      </c>
      <c r="E22" s="281">
        <v>0.15430267062314518</v>
      </c>
      <c r="F22" s="287"/>
      <c r="G22" s="287" t="s">
        <v>4792</v>
      </c>
      <c r="H22" s="287" t="s">
        <v>4796</v>
      </c>
      <c r="I22" s="287" t="s">
        <v>4778</v>
      </c>
      <c r="J22" s="287">
        <v>74.09</v>
      </c>
      <c r="K22" s="287">
        <v>68.0</v>
      </c>
      <c r="L22" s="287">
        <v>80.0</v>
      </c>
      <c r="M22" s="287"/>
      <c r="N22" s="287"/>
      <c r="O22" s="287">
        <v>70.0</v>
      </c>
      <c r="P22" s="287">
        <v>500.0</v>
      </c>
      <c r="Q22" s="346"/>
      <c r="R22" s="346"/>
      <c r="S22" s="346"/>
      <c r="T22" s="346"/>
      <c r="U22" s="346"/>
      <c r="V22" s="346"/>
      <c r="W22" s="346"/>
      <c r="X22" s="346"/>
      <c r="Y22" s="346"/>
      <c r="Z22" s="346"/>
      <c r="AA22" s="346"/>
      <c r="AB22" s="346"/>
      <c r="AC22" s="346"/>
      <c r="AD22" s="346"/>
      <c r="AE22" s="346"/>
      <c r="AF22" s="346"/>
      <c r="AG22" s="346">
        <v>45824.0</v>
      </c>
      <c r="AH22" s="286" t="s">
        <v>4859</v>
      </c>
      <c r="AI22" s="346">
        <v>45824.0</v>
      </c>
      <c r="AJ22" s="210">
        <v>71.4</v>
      </c>
      <c r="AK22" s="287" t="s">
        <v>4776</v>
      </c>
      <c r="AL22" s="210">
        <v>70.0</v>
      </c>
      <c r="AM22" s="347">
        <v>-0.019607843137254943</v>
      </c>
      <c r="AN22" s="281">
        <v>0.03857566765578624</v>
      </c>
      <c r="AO22" s="287" t="s">
        <v>4794</v>
      </c>
      <c r="AP22" s="210">
        <v>70.1</v>
      </c>
      <c r="AQ22" s="347">
        <v>0.0014285714285713347</v>
      </c>
      <c r="AR22" s="281">
        <v>0.040059347181008675</v>
      </c>
      <c r="AS22" s="287" t="s">
        <v>4776</v>
      </c>
      <c r="AT22" s="210">
        <v>68.3</v>
      </c>
      <c r="AU22" s="347">
        <v>-0.025677603423680417</v>
      </c>
      <c r="AV22" s="281">
        <v>0.013353115727002818</v>
      </c>
      <c r="AW22" s="287" t="s">
        <v>4794</v>
      </c>
      <c r="AX22" s="210">
        <v>68.8</v>
      </c>
      <c r="AY22" s="347">
        <v>0.007320644216691097</v>
      </c>
      <c r="AZ22" s="281">
        <v>0.020771513353115667</v>
      </c>
      <c r="BA22" s="287" t="s">
        <v>4776</v>
      </c>
      <c r="BB22" s="210">
        <v>70.0</v>
      </c>
      <c r="BC22" s="347">
        <v>0.01744186046511631</v>
      </c>
      <c r="BD22" s="281">
        <v>0.03857566765578624</v>
      </c>
      <c r="BE22" s="287" t="s">
        <v>4789</v>
      </c>
      <c r="BF22" s="210">
        <v>70.8</v>
      </c>
      <c r="BG22" s="347">
        <v>0.011428571428571344</v>
      </c>
      <c r="BH22" s="281">
        <v>0.05044510385756662</v>
      </c>
      <c r="BI22" s="287" t="s">
        <v>4792</v>
      </c>
      <c r="BJ22" s="210">
        <v>77.8</v>
      </c>
      <c r="BK22" s="347">
        <v>0.09887005649717517</v>
      </c>
      <c r="BL22" s="281">
        <v>0.15430267062314518</v>
      </c>
      <c r="BM22" s="287" t="s">
        <v>4793</v>
      </c>
      <c r="BN22" s="210"/>
      <c r="BO22" s="210"/>
      <c r="BP22" s="210"/>
    </row>
    <row r="23">
      <c r="A23" s="223" t="s">
        <v>4084</v>
      </c>
      <c r="B23" s="222" t="s">
        <v>4083</v>
      </c>
      <c r="C23" s="223">
        <v>98.1</v>
      </c>
      <c r="D23" s="226" t="s">
        <v>4860</v>
      </c>
      <c r="E23" s="225" t="s">
        <v>4859</v>
      </c>
      <c r="F23" s="226"/>
      <c r="G23" s="226" t="s">
        <v>4789</v>
      </c>
      <c r="H23" s="226" t="s">
        <v>4796</v>
      </c>
      <c r="I23" s="226" t="s">
        <v>4778</v>
      </c>
      <c r="J23" s="226">
        <v>99.0</v>
      </c>
      <c r="K23" s="226">
        <v>95.0</v>
      </c>
      <c r="L23" s="226">
        <v>107.0</v>
      </c>
      <c r="M23" s="226"/>
      <c r="N23" s="226"/>
      <c r="O23" s="226">
        <v>0.0</v>
      </c>
      <c r="P23" s="226">
        <v>2300.0</v>
      </c>
      <c r="Q23" s="291"/>
      <c r="R23" s="291"/>
      <c r="S23" s="291"/>
      <c r="T23" s="291"/>
      <c r="U23" s="291"/>
      <c r="V23" s="291"/>
      <c r="W23" s="291"/>
      <c r="X23" s="291"/>
      <c r="Y23" s="291"/>
      <c r="Z23" s="291"/>
      <c r="AA23" s="291"/>
      <c r="AB23" s="291"/>
      <c r="AC23" s="291"/>
      <c r="AD23" s="291"/>
      <c r="AE23" s="291"/>
      <c r="AF23" s="291"/>
      <c r="AG23" s="291">
        <v>45824.0</v>
      </c>
      <c r="AH23" s="294" t="s">
        <v>4859</v>
      </c>
      <c r="AI23" s="291">
        <v>45824.0</v>
      </c>
      <c r="AJ23" s="223">
        <v>98.8</v>
      </c>
      <c r="AK23" s="226" t="s">
        <v>4776</v>
      </c>
      <c r="AL23" s="223">
        <v>99.0</v>
      </c>
      <c r="AM23" s="228">
        <v>0.002024291497975783</v>
      </c>
      <c r="AN23" s="225" t="s">
        <v>4859</v>
      </c>
      <c r="AO23" s="226" t="s">
        <v>4789</v>
      </c>
      <c r="AP23" s="223">
        <v>98.2</v>
      </c>
      <c r="AQ23" s="228">
        <v>-0.008080808080808022</v>
      </c>
      <c r="AR23" s="225" t="s">
        <v>4859</v>
      </c>
      <c r="AS23" s="226" t="s">
        <v>4794</v>
      </c>
      <c r="AT23" s="223">
        <v>96.8</v>
      </c>
      <c r="AU23" s="228">
        <v>-0.014256619144602856</v>
      </c>
      <c r="AV23" s="225" t="s">
        <v>4859</v>
      </c>
      <c r="AW23" s="226" t="s">
        <v>4797</v>
      </c>
      <c r="AX23" s="223">
        <v>95.6</v>
      </c>
      <c r="AY23" s="228">
        <v>-0.012396694214876103</v>
      </c>
      <c r="AZ23" s="225" t="s">
        <v>4859</v>
      </c>
      <c r="BA23" s="226" t="s">
        <v>4855</v>
      </c>
      <c r="BB23" s="223">
        <v>96.0</v>
      </c>
      <c r="BC23" s="228">
        <v>0.004184100418409997</v>
      </c>
      <c r="BD23" s="225" t="s">
        <v>4859</v>
      </c>
      <c r="BE23" s="226" t="s">
        <v>4776</v>
      </c>
      <c r="BF23" s="223">
        <v>98.0</v>
      </c>
      <c r="BG23" s="228">
        <v>0.02083333333333326</v>
      </c>
      <c r="BH23" s="225" t="s">
        <v>4859</v>
      </c>
      <c r="BI23" s="226" t="s">
        <v>4789</v>
      </c>
      <c r="BJ23" s="223">
        <v>98.1</v>
      </c>
      <c r="BK23" s="228">
        <v>0.0010204081632652073</v>
      </c>
      <c r="BL23" s="225" t="s">
        <v>4859</v>
      </c>
      <c r="BM23" s="226" t="s">
        <v>4792</v>
      </c>
      <c r="BN23" s="223"/>
      <c r="BO23" s="223"/>
      <c r="BP23" s="223"/>
    </row>
    <row r="24">
      <c r="A24" s="6" t="s">
        <v>4270</v>
      </c>
      <c r="B24" s="182" t="s">
        <v>4269</v>
      </c>
      <c r="C24" s="6">
        <v>75.5</v>
      </c>
      <c r="D24" s="3" t="s">
        <v>4861</v>
      </c>
      <c r="E24" s="7" t="s">
        <v>4859</v>
      </c>
      <c r="F24" s="3"/>
      <c r="G24" s="3" t="s">
        <v>4776</v>
      </c>
      <c r="H24" s="3" t="s">
        <v>4796</v>
      </c>
      <c r="I24" s="3" t="s">
        <v>4778</v>
      </c>
      <c r="J24" s="3">
        <v>75.42</v>
      </c>
      <c r="K24" s="3">
        <v>70.8</v>
      </c>
      <c r="L24" s="3">
        <v>81.7</v>
      </c>
      <c r="M24" s="3"/>
      <c r="N24" s="3"/>
      <c r="O24" s="3">
        <v>150.0</v>
      </c>
      <c r="P24" s="3">
        <v>200.0</v>
      </c>
      <c r="Q24" s="329"/>
      <c r="R24" s="329"/>
      <c r="S24" s="329"/>
      <c r="T24" s="329"/>
      <c r="U24" s="329"/>
      <c r="V24" s="329"/>
      <c r="W24" s="329"/>
      <c r="X24" s="329"/>
      <c r="Y24" s="329"/>
      <c r="Z24" s="329"/>
      <c r="AA24" s="329"/>
      <c r="AB24" s="329"/>
      <c r="AC24" s="329"/>
      <c r="AD24" s="329"/>
      <c r="AE24" s="329"/>
      <c r="AF24" s="329"/>
      <c r="AG24" s="329">
        <v>45825.0</v>
      </c>
      <c r="AH24" s="199" t="s">
        <v>4859</v>
      </c>
      <c r="AI24" s="329">
        <v>45825.0</v>
      </c>
      <c r="AJ24" s="6">
        <v>74.8</v>
      </c>
      <c r="AK24" s="3" t="s">
        <v>4776</v>
      </c>
      <c r="AL24" s="6">
        <v>74.1</v>
      </c>
      <c r="AM24" s="195">
        <v>-0.009358288770053513</v>
      </c>
      <c r="AN24" s="7" t="s">
        <v>4859</v>
      </c>
      <c r="AO24" s="3" t="s">
        <v>4794</v>
      </c>
      <c r="AP24" s="6">
        <v>72.9</v>
      </c>
      <c r="AQ24" s="195">
        <v>-0.016194331983805488</v>
      </c>
      <c r="AR24" s="7" t="s">
        <v>4859</v>
      </c>
      <c r="AS24" s="3" t="s">
        <v>4797</v>
      </c>
      <c r="AT24" s="6">
        <v>74.4</v>
      </c>
      <c r="AU24" s="195">
        <v>0.020576131687242816</v>
      </c>
      <c r="AV24" s="7" t="s">
        <v>4859</v>
      </c>
      <c r="AW24" s="3" t="s">
        <v>4776</v>
      </c>
      <c r="AX24" s="6">
        <v>71.5</v>
      </c>
      <c r="AY24" s="195">
        <v>-0.03897849462365599</v>
      </c>
      <c r="AZ24" s="7" t="s">
        <v>4859</v>
      </c>
      <c r="BA24" s="3" t="s">
        <v>4794</v>
      </c>
      <c r="BB24" s="6">
        <v>75.5</v>
      </c>
      <c r="BC24" s="195">
        <v>0.05594405594405605</v>
      </c>
      <c r="BD24" s="7" t="s">
        <v>4859</v>
      </c>
      <c r="BE24" s="3" t="s">
        <v>4776</v>
      </c>
      <c r="BF24" s="6">
        <v>75.0</v>
      </c>
      <c r="BG24" s="195">
        <v>-0.0066225165562914245</v>
      </c>
      <c r="BH24" s="7" t="s">
        <v>4859</v>
      </c>
      <c r="BI24" s="3" t="s">
        <v>4794</v>
      </c>
      <c r="BJ24" s="6">
        <v>75.5</v>
      </c>
      <c r="BK24" s="195">
        <v>0.006666666666666599</v>
      </c>
      <c r="BL24" s="7" t="s">
        <v>4859</v>
      </c>
      <c r="BM24" s="3" t="s">
        <v>4776</v>
      </c>
      <c r="BN24" s="6"/>
      <c r="BO24" s="6"/>
      <c r="BP24" s="6"/>
    </row>
    <row r="25">
      <c r="A25" s="6" t="s">
        <v>1321</v>
      </c>
      <c r="B25" s="182" t="s">
        <v>1320</v>
      </c>
      <c r="C25" s="6">
        <v>51.7</v>
      </c>
      <c r="D25" s="3" t="s">
        <v>4860</v>
      </c>
      <c r="E25" s="7" t="s">
        <v>4859</v>
      </c>
      <c r="F25" s="3"/>
      <c r="G25" s="3" t="s">
        <v>4776</v>
      </c>
      <c r="H25" s="3" t="s">
        <v>4796</v>
      </c>
      <c r="I25" s="3" t="s">
        <v>4778</v>
      </c>
      <c r="J25" s="3">
        <v>49.9</v>
      </c>
      <c r="K25" s="3">
        <v>47.5</v>
      </c>
      <c r="L25" s="3">
        <v>52.0</v>
      </c>
      <c r="M25" s="3"/>
      <c r="N25" s="3"/>
      <c r="O25" s="3">
        <v>50.0</v>
      </c>
      <c r="P25" s="3">
        <v>200.0</v>
      </c>
      <c r="Q25" s="329"/>
      <c r="R25" s="329"/>
      <c r="S25" s="329"/>
      <c r="T25" s="329"/>
      <c r="U25" s="329"/>
      <c r="V25" s="329"/>
      <c r="W25" s="329"/>
      <c r="X25" s="329"/>
      <c r="Y25" s="329"/>
      <c r="Z25" s="329"/>
      <c r="AA25" s="329"/>
      <c r="AB25" s="329"/>
      <c r="AC25" s="329"/>
      <c r="AD25" s="329"/>
      <c r="AE25" s="329"/>
      <c r="AF25" s="329"/>
      <c r="AG25" s="329">
        <v>45825.0</v>
      </c>
      <c r="AH25" s="199" t="s">
        <v>4859</v>
      </c>
      <c r="AI25" s="329">
        <v>45825.0</v>
      </c>
      <c r="AJ25" s="6">
        <v>49.5</v>
      </c>
      <c r="AK25" s="3" t="s">
        <v>4776</v>
      </c>
      <c r="AL25" s="6">
        <v>51.3</v>
      </c>
      <c r="AM25" s="195">
        <v>0.036363636363636376</v>
      </c>
      <c r="AN25" s="7" t="s">
        <v>4859</v>
      </c>
      <c r="AO25" s="3" t="s">
        <v>4776</v>
      </c>
      <c r="AP25" s="6">
        <v>50.0</v>
      </c>
      <c r="AQ25" s="195">
        <v>-0.025341130604288442</v>
      </c>
      <c r="AR25" s="7" t="s">
        <v>4859</v>
      </c>
      <c r="AS25" s="3" t="s">
        <v>4794</v>
      </c>
      <c r="AT25" s="6">
        <v>49.15</v>
      </c>
      <c r="AU25" s="195">
        <v>-0.017000000000000015</v>
      </c>
      <c r="AV25" s="7" t="s">
        <v>4859</v>
      </c>
      <c r="AW25" s="3" t="s">
        <v>4797</v>
      </c>
      <c r="AX25" s="6">
        <v>48.0</v>
      </c>
      <c r="AY25" s="195">
        <v>-0.02339776195320442</v>
      </c>
      <c r="AZ25" s="7" t="s">
        <v>4859</v>
      </c>
      <c r="BA25" s="3" t="s">
        <v>4855</v>
      </c>
      <c r="BB25" s="6">
        <v>52.8</v>
      </c>
      <c r="BC25" s="195">
        <v>0.09999999999999987</v>
      </c>
      <c r="BD25" s="7" t="s">
        <v>4859</v>
      </c>
      <c r="BE25" s="3" t="s">
        <v>4776</v>
      </c>
      <c r="BF25" s="6">
        <v>50.9</v>
      </c>
      <c r="BG25" s="195">
        <v>-0.03598484848484851</v>
      </c>
      <c r="BH25" s="7" t="s">
        <v>4859</v>
      </c>
      <c r="BI25" s="3" t="s">
        <v>4794</v>
      </c>
      <c r="BJ25" s="6">
        <v>51.7</v>
      </c>
      <c r="BK25" s="195">
        <v>0.015717092337917515</v>
      </c>
      <c r="BL25" s="7" t="s">
        <v>4859</v>
      </c>
      <c r="BM25" s="3" t="s">
        <v>4776</v>
      </c>
      <c r="BN25" s="6"/>
      <c r="BO25" s="6"/>
      <c r="BP25" s="6"/>
    </row>
    <row r="26">
      <c r="A26" s="287" t="s">
        <v>4270</v>
      </c>
      <c r="B26" s="205" t="s">
        <v>4269</v>
      </c>
      <c r="C26" s="210">
        <v>73.2</v>
      </c>
      <c r="D26" s="287">
        <v>73.2</v>
      </c>
      <c r="E26" s="281">
        <v>0.0</v>
      </c>
      <c r="F26" s="287"/>
      <c r="G26" s="287" t="s">
        <v>4797</v>
      </c>
      <c r="H26" s="287" t="s">
        <v>4796</v>
      </c>
      <c r="I26" s="287" t="s">
        <v>4778</v>
      </c>
      <c r="J26" s="287">
        <v>75.42</v>
      </c>
      <c r="K26" s="287">
        <v>70.8</v>
      </c>
      <c r="L26" s="287">
        <v>81.7</v>
      </c>
      <c r="M26" s="287"/>
      <c r="N26" s="287"/>
      <c r="O26" s="287">
        <v>300.0</v>
      </c>
      <c r="P26" s="287">
        <v>50.0</v>
      </c>
      <c r="Q26" s="346"/>
      <c r="R26" s="346"/>
      <c r="S26" s="346"/>
      <c r="T26" s="346"/>
      <c r="U26" s="346"/>
      <c r="V26" s="346"/>
      <c r="W26" s="346"/>
      <c r="X26" s="346"/>
      <c r="Y26" s="346"/>
      <c r="Z26" s="346"/>
      <c r="AA26" s="346"/>
      <c r="AB26" s="346"/>
      <c r="AC26" s="346"/>
      <c r="AD26" s="346"/>
      <c r="AE26" s="346"/>
      <c r="AF26" s="346"/>
      <c r="AG26" s="346">
        <v>45827.0</v>
      </c>
      <c r="AH26" s="205" t="s">
        <v>4859</v>
      </c>
      <c r="AI26" s="346">
        <v>45827.0</v>
      </c>
      <c r="AJ26" s="287">
        <v>72.9</v>
      </c>
      <c r="AK26" s="287" t="s">
        <v>4856</v>
      </c>
      <c r="AL26" s="210">
        <v>74.4</v>
      </c>
      <c r="AM26" s="281">
        <v>0.020576131687242816</v>
      </c>
      <c r="AN26" s="281">
        <v>0.016393442622950838</v>
      </c>
      <c r="AO26" s="287" t="s">
        <v>4776</v>
      </c>
      <c r="AP26" s="210">
        <v>71.5</v>
      </c>
      <c r="AQ26" s="347">
        <v>-0.03897849462365599</v>
      </c>
      <c r="AR26" s="281">
        <v>-0.023224043715847076</v>
      </c>
      <c r="AS26" s="287" t="s">
        <v>4794</v>
      </c>
      <c r="AT26" s="210">
        <v>75.5</v>
      </c>
      <c r="AU26" s="347">
        <v>0.05594405594405605</v>
      </c>
      <c r="AV26" s="281">
        <v>0.031420765027322384</v>
      </c>
      <c r="AW26" s="287" t="s">
        <v>4776</v>
      </c>
      <c r="AX26" s="210">
        <v>75.0</v>
      </c>
      <c r="AY26" s="347">
        <v>-0.0066225165562914245</v>
      </c>
      <c r="AZ26" s="281">
        <v>0.024590163934426146</v>
      </c>
      <c r="BA26" s="287" t="s">
        <v>4794</v>
      </c>
      <c r="BB26" s="210">
        <v>75.5</v>
      </c>
      <c r="BC26" s="347">
        <v>0.006666666666666599</v>
      </c>
      <c r="BD26" s="281">
        <v>0.031420765027322384</v>
      </c>
      <c r="BE26" s="287" t="s">
        <v>4776</v>
      </c>
      <c r="BF26" s="210">
        <v>74.8</v>
      </c>
      <c r="BG26" s="347">
        <v>-0.009271523178807972</v>
      </c>
      <c r="BH26" s="281">
        <v>0.021857923497267784</v>
      </c>
      <c r="BI26" s="287" t="s">
        <v>4794</v>
      </c>
      <c r="BJ26" s="287">
        <v>73.2</v>
      </c>
      <c r="BK26" s="347">
        <v>-0.021390374331550777</v>
      </c>
      <c r="BL26" s="281">
        <v>0.0</v>
      </c>
      <c r="BM26" s="287" t="s">
        <v>4797</v>
      </c>
      <c r="BN26" s="210"/>
      <c r="BO26" s="210"/>
      <c r="BP26" s="210"/>
    </row>
    <row r="27">
      <c r="A27" s="223" t="s">
        <v>2227</v>
      </c>
      <c r="B27" s="222" t="s">
        <v>2226</v>
      </c>
      <c r="C27" s="223">
        <v>75.1</v>
      </c>
      <c r="D27" s="226" t="s">
        <v>4860</v>
      </c>
      <c r="E27" s="225" t="s">
        <v>4859</v>
      </c>
      <c r="F27" s="226"/>
      <c r="G27" s="226" t="s">
        <v>4794</v>
      </c>
      <c r="H27" s="226" t="s">
        <v>4777</v>
      </c>
      <c r="I27" s="226" t="s">
        <v>4778</v>
      </c>
      <c r="J27" s="226">
        <v>84.5</v>
      </c>
      <c r="K27" s="226">
        <v>77.8</v>
      </c>
      <c r="L27" s="226">
        <v>99.0</v>
      </c>
      <c r="M27" s="226"/>
      <c r="N27" s="226"/>
      <c r="O27" s="226">
        <v>0.0</v>
      </c>
      <c r="P27" s="226">
        <v>250.0</v>
      </c>
      <c r="Q27" s="291"/>
      <c r="R27" s="291"/>
      <c r="S27" s="291"/>
      <c r="T27" s="291"/>
      <c r="U27" s="291"/>
      <c r="V27" s="291"/>
      <c r="W27" s="291"/>
      <c r="X27" s="291"/>
      <c r="Y27" s="291"/>
      <c r="Z27" s="291"/>
      <c r="AA27" s="291"/>
      <c r="AB27" s="291"/>
      <c r="AC27" s="291"/>
      <c r="AD27" s="291"/>
      <c r="AE27" s="291"/>
      <c r="AF27" s="291"/>
      <c r="AG27" s="291">
        <v>45827.0</v>
      </c>
      <c r="AH27" s="294" t="s">
        <v>4859</v>
      </c>
      <c r="AI27" s="291">
        <v>45827.0</v>
      </c>
      <c r="AJ27" s="223">
        <v>76.5</v>
      </c>
      <c r="AK27" s="226" t="s">
        <v>4855</v>
      </c>
      <c r="AL27" s="223">
        <v>75.2</v>
      </c>
      <c r="AM27" s="228">
        <v>-0.01699346405228752</v>
      </c>
      <c r="AN27" s="225" t="s">
        <v>4859</v>
      </c>
      <c r="AO27" s="226" t="s">
        <v>4856</v>
      </c>
      <c r="AP27" s="223">
        <v>74.8</v>
      </c>
      <c r="AQ27" s="228">
        <v>-0.005319148936170248</v>
      </c>
      <c r="AR27" s="225" t="s">
        <v>4859</v>
      </c>
      <c r="AS27" s="226" t="s">
        <v>4856</v>
      </c>
      <c r="AT27" s="223">
        <v>75.1</v>
      </c>
      <c r="AU27" s="228">
        <v>0.00401069518716568</v>
      </c>
      <c r="AV27" s="225" t="s">
        <v>4859</v>
      </c>
      <c r="AW27" s="226" t="s">
        <v>4776</v>
      </c>
      <c r="AX27" s="223">
        <v>74.5</v>
      </c>
      <c r="AY27" s="228">
        <v>-0.00798934753661773</v>
      </c>
      <c r="AZ27" s="225" t="s">
        <v>4859</v>
      </c>
      <c r="BA27" s="226" t="s">
        <v>4794</v>
      </c>
      <c r="BB27" s="223">
        <v>75.7</v>
      </c>
      <c r="BC27" s="228">
        <v>0.016107382550335503</v>
      </c>
      <c r="BD27" s="225" t="s">
        <v>4859</v>
      </c>
      <c r="BE27" s="226" t="s">
        <v>4776</v>
      </c>
      <c r="BF27" s="223">
        <v>77.0</v>
      </c>
      <c r="BG27" s="228">
        <v>0.017173051519154603</v>
      </c>
      <c r="BH27" s="225" t="s">
        <v>4859</v>
      </c>
      <c r="BI27" s="226" t="s">
        <v>4789</v>
      </c>
      <c r="BJ27" s="226">
        <v>75.1</v>
      </c>
      <c r="BK27" s="228">
        <v>-0.02467532467532474</v>
      </c>
      <c r="BL27" s="225" t="s">
        <v>4859</v>
      </c>
      <c r="BM27" s="226" t="s">
        <v>4794</v>
      </c>
      <c r="BN27" s="223"/>
      <c r="BO27" s="223"/>
      <c r="BP27" s="223"/>
    </row>
    <row r="28">
      <c r="A28" s="6" t="s">
        <v>3111</v>
      </c>
      <c r="B28" s="182" t="s">
        <v>3110</v>
      </c>
      <c r="C28" s="6">
        <v>49.35</v>
      </c>
      <c r="D28" s="3">
        <v>50.9</v>
      </c>
      <c r="E28" s="7">
        <v>-0.03045186640471509</v>
      </c>
      <c r="F28" s="3"/>
      <c r="G28" s="3" t="s">
        <v>4776</v>
      </c>
      <c r="H28" s="3" t="s">
        <v>4777</v>
      </c>
      <c r="I28" s="3" t="s">
        <v>4857</v>
      </c>
      <c r="J28" s="3">
        <v>51.5</v>
      </c>
      <c r="K28" s="3">
        <v>47.0</v>
      </c>
      <c r="L28" s="3">
        <v>55.0</v>
      </c>
      <c r="M28" s="3"/>
      <c r="N28" s="3"/>
      <c r="O28" s="3">
        <v>0.0</v>
      </c>
      <c r="P28" s="3">
        <v>100.0</v>
      </c>
      <c r="Q28" s="329"/>
      <c r="R28" s="329"/>
      <c r="S28" s="329"/>
      <c r="T28" s="329"/>
      <c r="U28" s="329"/>
      <c r="V28" s="329"/>
      <c r="W28" s="329"/>
      <c r="X28" s="329"/>
      <c r="Y28" s="329"/>
      <c r="Z28" s="329"/>
      <c r="AA28" s="329"/>
      <c r="AB28" s="329"/>
      <c r="AC28" s="329"/>
      <c r="AD28" s="329"/>
      <c r="AE28" s="329"/>
      <c r="AF28" s="329"/>
      <c r="AG28" s="329">
        <v>45828.0</v>
      </c>
      <c r="AH28" s="199" t="s">
        <v>4859</v>
      </c>
      <c r="AI28" s="329">
        <v>45828.0</v>
      </c>
      <c r="AJ28" s="6">
        <v>50.6</v>
      </c>
      <c r="AK28" s="3" t="s">
        <v>4855</v>
      </c>
      <c r="AL28" s="6">
        <v>50.7</v>
      </c>
      <c r="AM28" s="195">
        <v>0.0019762845849802257</v>
      </c>
      <c r="AN28" s="7">
        <v>-0.003929273084479323</v>
      </c>
      <c r="AO28" s="3" t="s">
        <v>4776</v>
      </c>
      <c r="AP28" s="6">
        <v>52.6</v>
      </c>
      <c r="AQ28" s="195">
        <v>0.03747534516765283</v>
      </c>
      <c r="AR28" s="7">
        <v>0.03339882121807469</v>
      </c>
      <c r="AS28" s="3" t="s">
        <v>4789</v>
      </c>
      <c r="AT28" s="6">
        <v>52.3</v>
      </c>
      <c r="AU28" s="195">
        <v>-0.005703422053232043</v>
      </c>
      <c r="AV28" s="7">
        <v>0.027504911591355485</v>
      </c>
      <c r="AW28" s="3" t="s">
        <v>4794</v>
      </c>
      <c r="AX28" s="6">
        <v>51.7</v>
      </c>
      <c r="AY28" s="195">
        <v>-0.011472275334607929</v>
      </c>
      <c r="AZ28" s="7">
        <v>0.015717092337917515</v>
      </c>
      <c r="BA28" s="3" t="s">
        <v>4797</v>
      </c>
      <c r="BB28" s="6">
        <v>50.2</v>
      </c>
      <c r="BC28" s="195">
        <v>-0.029013539651837505</v>
      </c>
      <c r="BD28" s="7">
        <v>-0.013752455795677743</v>
      </c>
      <c r="BE28" s="3" t="s">
        <v>4855</v>
      </c>
      <c r="BF28" s="3">
        <v>49.2</v>
      </c>
      <c r="BG28" s="195">
        <v>-0.019920318725099584</v>
      </c>
      <c r="BH28" s="7">
        <v>-0.03339882121807458</v>
      </c>
      <c r="BI28" s="3" t="s">
        <v>4856</v>
      </c>
      <c r="BJ28" s="6">
        <v>49.35</v>
      </c>
      <c r="BK28" s="195">
        <v>0.0030487804878047697</v>
      </c>
      <c r="BL28" s="7">
        <v>-0.03045186640471509</v>
      </c>
      <c r="BM28" s="3" t="s">
        <v>4776</v>
      </c>
      <c r="BN28" s="6"/>
      <c r="BO28" s="6"/>
      <c r="BP28" s="6"/>
    </row>
    <row r="29">
      <c r="A29" s="223" t="s">
        <v>4190</v>
      </c>
      <c r="B29" s="222" t="s">
        <v>4189</v>
      </c>
      <c r="C29" s="223">
        <v>54.1</v>
      </c>
      <c r="D29" s="226" t="s">
        <v>4860</v>
      </c>
      <c r="E29" s="225"/>
      <c r="F29" s="226"/>
      <c r="G29" s="226" t="s">
        <v>4776</v>
      </c>
      <c r="H29" s="226" t="s">
        <v>4777</v>
      </c>
      <c r="I29" s="226" t="s">
        <v>4857</v>
      </c>
      <c r="J29" s="226">
        <v>56.43</v>
      </c>
      <c r="K29" s="226">
        <v>51.0</v>
      </c>
      <c r="L29" s="226">
        <v>65.0</v>
      </c>
      <c r="M29" s="226"/>
      <c r="N29" s="226"/>
      <c r="O29" s="226">
        <v>800.0</v>
      </c>
      <c r="P29" s="226">
        <v>100.0</v>
      </c>
      <c r="Q29" s="291"/>
      <c r="R29" s="291"/>
      <c r="S29" s="291"/>
      <c r="T29" s="291"/>
      <c r="U29" s="291"/>
      <c r="V29" s="291"/>
      <c r="W29" s="291"/>
      <c r="X29" s="291"/>
      <c r="Y29" s="291"/>
      <c r="Z29" s="291"/>
      <c r="AA29" s="291"/>
      <c r="AB29" s="291"/>
      <c r="AC29" s="291"/>
      <c r="AD29" s="291"/>
      <c r="AE29" s="291"/>
      <c r="AF29" s="291"/>
      <c r="AG29" s="291">
        <v>45828.0</v>
      </c>
      <c r="AH29" s="294" t="s">
        <v>4859</v>
      </c>
      <c r="AI29" s="291">
        <v>45828.0</v>
      </c>
      <c r="AJ29" s="223">
        <v>58.2</v>
      </c>
      <c r="AK29" s="226" t="s">
        <v>4776</v>
      </c>
      <c r="AL29" s="223">
        <v>57.5</v>
      </c>
      <c r="AM29" s="225">
        <v>-0.012027491408934776</v>
      </c>
      <c r="AN29" s="225" t="s">
        <v>4859</v>
      </c>
      <c r="AO29" s="226" t="s">
        <v>4794</v>
      </c>
      <c r="AP29" s="223">
        <v>57.0</v>
      </c>
      <c r="AQ29" s="228">
        <v>-0.008695652173912993</v>
      </c>
      <c r="AR29" s="225" t="s">
        <v>4859</v>
      </c>
      <c r="AS29" s="226" t="s">
        <v>4797</v>
      </c>
      <c r="AT29" s="223">
        <v>56.8</v>
      </c>
      <c r="AU29" s="228">
        <v>-0.0035087719298245723</v>
      </c>
      <c r="AV29" s="225" t="s">
        <v>4859</v>
      </c>
      <c r="AW29" s="226" t="s">
        <v>4855</v>
      </c>
      <c r="AX29" s="223">
        <v>56.7</v>
      </c>
      <c r="AY29" s="228">
        <v>-0.0017605633802816323</v>
      </c>
      <c r="AZ29" s="225" t="s">
        <v>4859</v>
      </c>
      <c r="BA29" s="226" t="s">
        <v>4856</v>
      </c>
      <c r="BB29" s="223">
        <v>56.5</v>
      </c>
      <c r="BC29" s="228">
        <v>-0.003527336860670194</v>
      </c>
      <c r="BD29" s="225" t="s">
        <v>4859</v>
      </c>
      <c r="BE29" s="226" t="s">
        <v>4856</v>
      </c>
      <c r="BF29" s="226">
        <v>53.0</v>
      </c>
      <c r="BG29" s="228">
        <v>-0.06194690265486724</v>
      </c>
      <c r="BH29" s="225" t="s">
        <v>4859</v>
      </c>
      <c r="BI29" s="226" t="s">
        <v>4856</v>
      </c>
      <c r="BJ29" s="223">
        <v>54.1</v>
      </c>
      <c r="BK29" s="228">
        <v>0.020754716981132182</v>
      </c>
      <c r="BL29" s="225" t="s">
        <v>4859</v>
      </c>
      <c r="BM29" s="226" t="s">
        <v>4776</v>
      </c>
      <c r="BN29" s="223"/>
      <c r="BO29" s="223"/>
      <c r="BP29" s="223"/>
    </row>
    <row r="30">
      <c r="A30" s="6" t="s">
        <v>2728</v>
      </c>
      <c r="B30" s="182" t="s">
        <v>2727</v>
      </c>
      <c r="C30" s="6">
        <v>90.3</v>
      </c>
      <c r="D30" s="3" t="s">
        <v>4862</v>
      </c>
      <c r="E30" s="7" t="s">
        <v>4859</v>
      </c>
      <c r="F30" s="3"/>
      <c r="G30" s="3" t="s">
        <v>4776</v>
      </c>
      <c r="H30" s="3" t="s">
        <v>4777</v>
      </c>
      <c r="I30" s="3" t="s">
        <v>4857</v>
      </c>
      <c r="J30" s="3">
        <v>80.2</v>
      </c>
      <c r="K30" s="3">
        <v>77.0</v>
      </c>
      <c r="L30" s="3">
        <v>92.0</v>
      </c>
      <c r="M30" s="3"/>
      <c r="N30" s="3"/>
      <c r="O30" s="3">
        <v>1200.0</v>
      </c>
      <c r="P30" s="3">
        <v>0.0</v>
      </c>
      <c r="Q30" s="329"/>
      <c r="R30" s="329"/>
      <c r="S30" s="329"/>
      <c r="T30" s="329"/>
      <c r="U30" s="329"/>
      <c r="V30" s="329"/>
      <c r="W30" s="329"/>
      <c r="X30" s="329"/>
      <c r="Y30" s="329"/>
      <c r="Z30" s="329"/>
      <c r="AA30" s="329"/>
      <c r="AB30" s="329"/>
      <c r="AC30" s="329"/>
      <c r="AD30" s="329"/>
      <c r="AE30" s="329"/>
      <c r="AF30" s="329"/>
      <c r="AG30" s="329">
        <v>45831.0</v>
      </c>
      <c r="AH30" s="199" t="s">
        <v>4859</v>
      </c>
      <c r="AI30" s="329">
        <v>45831.0</v>
      </c>
      <c r="AJ30" s="6">
        <v>82.6</v>
      </c>
      <c r="AK30" s="3" t="s">
        <v>4855</v>
      </c>
      <c r="AL30" s="6">
        <v>83.5</v>
      </c>
      <c r="AM30" s="195">
        <v>0.010895883777239712</v>
      </c>
      <c r="AN30" s="7" t="s">
        <v>4859</v>
      </c>
      <c r="AO30" s="3" t="s">
        <v>4776</v>
      </c>
      <c r="AP30" s="6">
        <v>83.8</v>
      </c>
      <c r="AQ30" s="195">
        <v>0.003592814371257358</v>
      </c>
      <c r="AR30" s="7" t="s">
        <v>4859</v>
      </c>
      <c r="AS30" s="3" t="s">
        <v>4789</v>
      </c>
      <c r="AT30" s="6">
        <v>88.9</v>
      </c>
      <c r="AU30" s="195">
        <v>0.06085918854415295</v>
      </c>
      <c r="AV30" s="7" t="s">
        <v>4859</v>
      </c>
      <c r="AW30" s="3" t="s">
        <v>4792</v>
      </c>
      <c r="AX30" s="6">
        <v>84.8</v>
      </c>
      <c r="AY30" s="195">
        <v>-0.04611923509561311</v>
      </c>
      <c r="AZ30" s="7" t="s">
        <v>4859</v>
      </c>
      <c r="BA30" s="3" t="s">
        <v>4794</v>
      </c>
      <c r="BB30" s="3">
        <v>85.8</v>
      </c>
      <c r="BC30" s="195">
        <v>0.011792452830188704</v>
      </c>
      <c r="BD30" s="7" t="s">
        <v>4859</v>
      </c>
      <c r="BE30" s="3" t="s">
        <v>4776</v>
      </c>
      <c r="BF30" s="6">
        <v>85.4</v>
      </c>
      <c r="BG30" s="195">
        <v>-0.004662004662004615</v>
      </c>
      <c r="BH30" s="7" t="s">
        <v>4859</v>
      </c>
      <c r="BI30" s="3" t="s">
        <v>4794</v>
      </c>
      <c r="BJ30" s="6">
        <v>90.3</v>
      </c>
      <c r="BK30" s="195">
        <v>0.05737704918032782</v>
      </c>
      <c r="BL30" s="7" t="s">
        <v>4859</v>
      </c>
      <c r="BM30" s="3" t="s">
        <v>4776</v>
      </c>
      <c r="BN30" s="6"/>
      <c r="BO30" s="6"/>
      <c r="BP30" s="6"/>
    </row>
    <row r="31">
      <c r="A31" s="6" t="s">
        <v>4284</v>
      </c>
      <c r="B31" s="182" t="s">
        <v>4283</v>
      </c>
      <c r="C31" s="6">
        <v>64.3</v>
      </c>
      <c r="D31" s="3" t="s">
        <v>4862</v>
      </c>
      <c r="E31" s="7"/>
      <c r="F31" s="3"/>
      <c r="G31" s="3" t="s">
        <v>4776</v>
      </c>
      <c r="H31" s="3" t="s">
        <v>4777</v>
      </c>
      <c r="I31" s="3" t="s">
        <v>4857</v>
      </c>
      <c r="J31" s="3">
        <v>64.8</v>
      </c>
      <c r="K31" s="3">
        <v>59.8</v>
      </c>
      <c r="L31" s="3">
        <v>70.6</v>
      </c>
      <c r="M31" s="3"/>
      <c r="N31" s="3"/>
      <c r="O31" s="3">
        <v>500.0</v>
      </c>
      <c r="P31" s="3">
        <v>0.0</v>
      </c>
      <c r="Q31" s="329"/>
      <c r="R31" s="329"/>
      <c r="S31" s="329"/>
      <c r="T31" s="329"/>
      <c r="U31" s="329"/>
      <c r="V31" s="329"/>
      <c r="W31" s="329"/>
      <c r="X31" s="329"/>
      <c r="Y31" s="329"/>
      <c r="Z31" s="329"/>
      <c r="AA31" s="329"/>
      <c r="AB31" s="329"/>
      <c r="AC31" s="329"/>
      <c r="AD31" s="329"/>
      <c r="AE31" s="329"/>
      <c r="AF31" s="329"/>
      <c r="AG31" s="329">
        <v>45831.0</v>
      </c>
      <c r="AH31" s="199" t="s">
        <v>4859</v>
      </c>
      <c r="AI31" s="329">
        <v>45831.0</v>
      </c>
      <c r="AJ31" s="6">
        <v>63.5</v>
      </c>
      <c r="AK31" s="3" t="s">
        <v>4776</v>
      </c>
      <c r="AL31" s="6">
        <v>63.2</v>
      </c>
      <c r="AM31" s="7">
        <v>-0.0047244094488188</v>
      </c>
      <c r="AN31" s="7" t="s">
        <v>4859</v>
      </c>
      <c r="AO31" s="3" t="s">
        <v>4794</v>
      </c>
      <c r="AP31" s="6">
        <v>62.7</v>
      </c>
      <c r="AQ31" s="195">
        <v>-0.007911392405063333</v>
      </c>
      <c r="AR31" s="7" t="s">
        <v>4859</v>
      </c>
      <c r="AS31" s="3" t="s">
        <v>4797</v>
      </c>
      <c r="AT31" s="6">
        <v>62.4</v>
      </c>
      <c r="AU31" s="195">
        <v>-0.004784688995215336</v>
      </c>
      <c r="AV31" s="7" t="s">
        <v>4859</v>
      </c>
      <c r="AW31" s="3" t="s">
        <v>4855</v>
      </c>
      <c r="AX31" s="6">
        <v>65.0</v>
      </c>
      <c r="AY31" s="195">
        <v>0.04166666666666674</v>
      </c>
      <c r="AZ31" s="7" t="s">
        <v>4859</v>
      </c>
      <c r="BA31" s="3" t="s">
        <v>4776</v>
      </c>
      <c r="BB31" s="3">
        <v>63.5</v>
      </c>
      <c r="BC31" s="195">
        <v>-0.023076923076923106</v>
      </c>
      <c r="BD31" s="7" t="s">
        <v>4859</v>
      </c>
      <c r="BE31" s="3" t="s">
        <v>4794</v>
      </c>
      <c r="BF31" s="6">
        <v>62.5</v>
      </c>
      <c r="BG31" s="195">
        <v>-0.015748031496062964</v>
      </c>
      <c r="BH31" s="7" t="s">
        <v>4859</v>
      </c>
      <c r="BI31" s="3" t="s">
        <v>4797</v>
      </c>
      <c r="BJ31" s="6">
        <v>64.3</v>
      </c>
      <c r="BK31" s="195">
        <v>0.028799999999999937</v>
      </c>
      <c r="BL31" s="7" t="s">
        <v>4859</v>
      </c>
      <c r="BM31" s="3" t="s">
        <v>4776</v>
      </c>
      <c r="BN31" s="6"/>
      <c r="BO31" s="6"/>
      <c r="BP31" s="6"/>
    </row>
    <row r="32">
      <c r="A32" s="6" t="s">
        <v>1905</v>
      </c>
      <c r="B32" s="182" t="s">
        <v>1904</v>
      </c>
      <c r="C32" s="6">
        <v>33.7</v>
      </c>
      <c r="D32" s="3" t="s">
        <v>4862</v>
      </c>
      <c r="E32" s="7" t="s">
        <v>4859</v>
      </c>
      <c r="F32" s="3"/>
      <c r="G32" s="3" t="s">
        <v>4776</v>
      </c>
      <c r="H32" s="3" t="s">
        <v>4796</v>
      </c>
      <c r="I32" s="3" t="s">
        <v>4857</v>
      </c>
      <c r="J32" s="3">
        <v>35.3</v>
      </c>
      <c r="K32" s="3">
        <v>31.9</v>
      </c>
      <c r="L32" s="3">
        <v>40.5</v>
      </c>
      <c r="M32" s="3"/>
      <c r="N32" s="3"/>
      <c r="O32" s="3">
        <v>0.0</v>
      </c>
      <c r="P32" s="3">
        <v>300.0</v>
      </c>
      <c r="Q32" s="329"/>
      <c r="R32" s="329"/>
      <c r="S32" s="329"/>
      <c r="T32" s="329"/>
      <c r="U32" s="329"/>
      <c r="V32" s="329"/>
      <c r="W32" s="329"/>
      <c r="X32" s="329"/>
      <c r="Y32" s="329"/>
      <c r="Z32" s="329"/>
      <c r="AA32" s="329"/>
      <c r="AB32" s="329"/>
      <c r="AC32" s="329"/>
      <c r="AD32" s="329"/>
      <c r="AE32" s="329"/>
      <c r="AF32" s="329"/>
      <c r="AG32" s="329">
        <v>45831.0</v>
      </c>
      <c r="AH32" s="199" t="s">
        <v>4859</v>
      </c>
      <c r="AI32" s="329">
        <v>45831.0</v>
      </c>
      <c r="AJ32" s="6">
        <v>36.7</v>
      </c>
      <c r="AK32" s="3" t="s">
        <v>4776</v>
      </c>
      <c r="AL32" s="6">
        <v>35.8</v>
      </c>
      <c r="AM32" s="195">
        <v>-0.02452316076294292</v>
      </c>
      <c r="AN32" s="7" t="s">
        <v>4859</v>
      </c>
      <c r="AO32" s="3" t="s">
        <v>4794</v>
      </c>
      <c r="AP32" s="6">
        <v>35.1</v>
      </c>
      <c r="AQ32" s="195">
        <v>-0.019553072625698165</v>
      </c>
      <c r="AR32" s="7" t="s">
        <v>4859</v>
      </c>
      <c r="AS32" s="3" t="s">
        <v>4797</v>
      </c>
      <c r="AT32" s="6">
        <v>34.8</v>
      </c>
      <c r="AU32" s="195">
        <v>-0.008547008547008628</v>
      </c>
      <c r="AV32" s="7" t="s">
        <v>4859</v>
      </c>
      <c r="AW32" s="3" t="s">
        <v>4855</v>
      </c>
      <c r="AX32" s="6">
        <v>33.5</v>
      </c>
      <c r="AY32" s="195">
        <v>-0.03735632183908033</v>
      </c>
      <c r="AZ32" s="7" t="s">
        <v>4859</v>
      </c>
      <c r="BA32" s="3" t="s">
        <v>4856</v>
      </c>
      <c r="BB32" s="3">
        <v>32.65</v>
      </c>
      <c r="BC32" s="195">
        <v>-0.025373134328358304</v>
      </c>
      <c r="BD32" s="7" t="s">
        <v>4859</v>
      </c>
      <c r="BE32" s="3" t="s">
        <v>4856</v>
      </c>
      <c r="BF32" s="6">
        <v>32.6</v>
      </c>
      <c r="BG32" s="195">
        <v>-0.0015313935681469104</v>
      </c>
      <c r="BH32" s="7" t="s">
        <v>4859</v>
      </c>
      <c r="BI32" s="3" t="s">
        <v>4856</v>
      </c>
      <c r="BJ32" s="6">
        <v>33.7</v>
      </c>
      <c r="BK32" s="195">
        <v>0.033742331288343586</v>
      </c>
      <c r="BL32" s="7" t="s">
        <v>4859</v>
      </c>
      <c r="BM32" s="3" t="s">
        <v>4776</v>
      </c>
      <c r="BN32" s="6"/>
      <c r="BO32" s="6"/>
      <c r="BP32" s="6"/>
    </row>
    <row r="33">
      <c r="A33" s="223" t="s">
        <v>1404</v>
      </c>
      <c r="B33" s="222" t="s">
        <v>1403</v>
      </c>
      <c r="C33" s="223">
        <v>90.8</v>
      </c>
      <c r="D33" s="226" t="s">
        <v>4862</v>
      </c>
      <c r="E33" s="225" t="s">
        <v>4859</v>
      </c>
      <c r="F33" s="226"/>
      <c r="G33" s="226" t="s">
        <v>4793</v>
      </c>
      <c r="H33" s="226" t="s">
        <v>4796</v>
      </c>
      <c r="I33" s="226" t="s">
        <v>4778</v>
      </c>
      <c r="J33" s="226">
        <v>83.45</v>
      </c>
      <c r="K33" s="226">
        <v>77.7</v>
      </c>
      <c r="L33" s="226">
        <v>83.3</v>
      </c>
      <c r="M33" s="226"/>
      <c r="N33" s="226"/>
      <c r="O33" s="226">
        <v>1200.0</v>
      </c>
      <c r="P33" s="226">
        <v>600.0</v>
      </c>
      <c r="Q33" s="291"/>
      <c r="R33" s="291"/>
      <c r="S33" s="291"/>
      <c r="T33" s="291"/>
      <c r="U33" s="291"/>
      <c r="V33" s="291"/>
      <c r="W33" s="291"/>
      <c r="X33" s="291"/>
      <c r="Y33" s="291"/>
      <c r="Z33" s="291"/>
      <c r="AA33" s="291"/>
      <c r="AB33" s="291"/>
      <c r="AC33" s="291"/>
      <c r="AD33" s="291"/>
      <c r="AE33" s="291"/>
      <c r="AF33" s="291"/>
      <c r="AG33" s="291">
        <v>45831.0</v>
      </c>
      <c r="AH33" s="294" t="s">
        <v>4859</v>
      </c>
      <c r="AI33" s="291">
        <v>45831.0</v>
      </c>
      <c r="AJ33" s="223">
        <v>80.6</v>
      </c>
      <c r="AK33" s="226" t="s">
        <v>4855</v>
      </c>
      <c r="AL33" s="223">
        <v>82.5</v>
      </c>
      <c r="AM33" s="225">
        <v>0.023573200992555998</v>
      </c>
      <c r="AN33" s="225" t="s">
        <v>4859</v>
      </c>
      <c r="AO33" s="226" t="s">
        <v>4776</v>
      </c>
      <c r="AP33" s="223">
        <v>82.0</v>
      </c>
      <c r="AQ33" s="228">
        <v>-0.0060606060606061</v>
      </c>
      <c r="AR33" s="225" t="s">
        <v>4859</v>
      </c>
      <c r="AS33" s="226" t="s">
        <v>4794</v>
      </c>
      <c r="AT33" s="223">
        <v>80.6</v>
      </c>
      <c r="AU33" s="228">
        <v>-0.017073170731707332</v>
      </c>
      <c r="AV33" s="225" t="s">
        <v>4859</v>
      </c>
      <c r="AW33" s="226" t="s">
        <v>4797</v>
      </c>
      <c r="AX33" s="223">
        <v>88.6</v>
      </c>
      <c r="AY33" s="228">
        <v>0.09925558312655092</v>
      </c>
      <c r="AZ33" s="225" t="s">
        <v>4859</v>
      </c>
      <c r="BA33" s="226" t="s">
        <v>4776</v>
      </c>
      <c r="BB33" s="226">
        <v>89.2</v>
      </c>
      <c r="BC33" s="228">
        <v>0.006772009029345494</v>
      </c>
      <c r="BD33" s="225" t="s">
        <v>4859</v>
      </c>
      <c r="BE33" s="226" t="s">
        <v>4789</v>
      </c>
      <c r="BF33" s="223">
        <v>90.3</v>
      </c>
      <c r="BG33" s="228">
        <v>0.012331838565022402</v>
      </c>
      <c r="BH33" s="225" t="s">
        <v>4859</v>
      </c>
      <c r="BI33" s="226" t="s">
        <v>4792</v>
      </c>
      <c r="BJ33" s="223">
        <v>90.8</v>
      </c>
      <c r="BK33" s="228">
        <v>0.005537098560354448</v>
      </c>
      <c r="BL33" s="225" t="s">
        <v>4859</v>
      </c>
      <c r="BM33" s="226" t="s">
        <v>4793</v>
      </c>
      <c r="BN33" s="223"/>
      <c r="BO33" s="223"/>
      <c r="BP33" s="223"/>
    </row>
    <row r="34">
      <c r="A34" s="6" t="s">
        <v>4190</v>
      </c>
      <c r="B34" s="182" t="s">
        <v>4189</v>
      </c>
      <c r="C34" s="6" t="s">
        <v>4859</v>
      </c>
      <c r="D34" s="3">
        <v>56.6</v>
      </c>
      <c r="E34" s="7"/>
      <c r="F34" s="3"/>
      <c r="G34" s="3" t="s">
        <v>4797</v>
      </c>
      <c r="H34" s="3" t="s">
        <v>4796</v>
      </c>
      <c r="I34" s="3" t="s">
        <v>4857</v>
      </c>
      <c r="J34" s="3">
        <v>56.14</v>
      </c>
      <c r="K34" s="3">
        <v>51.9</v>
      </c>
      <c r="L34" s="3">
        <v>65.5</v>
      </c>
      <c r="M34" s="3"/>
      <c r="N34" s="3"/>
      <c r="O34" s="3">
        <v>0.0</v>
      </c>
      <c r="P34" s="3">
        <v>600.0</v>
      </c>
      <c r="Q34" s="329"/>
      <c r="R34" s="329"/>
      <c r="S34" s="329"/>
      <c r="T34" s="329"/>
      <c r="U34" s="329"/>
      <c r="V34" s="329"/>
      <c r="W34" s="329"/>
      <c r="X34" s="329"/>
      <c r="Y34" s="329"/>
      <c r="Z34" s="329"/>
      <c r="AA34" s="329"/>
      <c r="AB34" s="329"/>
      <c r="AC34" s="329"/>
      <c r="AD34" s="329"/>
      <c r="AE34" s="329"/>
      <c r="AF34" s="329"/>
      <c r="AG34" s="329">
        <v>45834.0</v>
      </c>
      <c r="AH34" s="199"/>
      <c r="AI34" s="329">
        <v>45834.0</v>
      </c>
      <c r="AJ34" s="6">
        <v>56.7</v>
      </c>
      <c r="AK34" s="3" t="s">
        <v>4856</v>
      </c>
      <c r="AL34" s="6">
        <v>56.5</v>
      </c>
      <c r="AM34" s="7">
        <v>-0.003527336860670194</v>
      </c>
      <c r="AN34" s="7">
        <v>-0.0017667844522968323</v>
      </c>
      <c r="AO34" s="3" t="s">
        <v>4856</v>
      </c>
      <c r="AP34" s="3">
        <v>53.0</v>
      </c>
      <c r="AQ34" s="195">
        <v>-0.06194690265486724</v>
      </c>
      <c r="AR34" s="7">
        <v>-0.06360424028268552</v>
      </c>
      <c r="AS34" s="3" t="s">
        <v>4856</v>
      </c>
      <c r="AT34" s="6">
        <v>54.1</v>
      </c>
      <c r="AU34" s="195">
        <v>0.020754716981132182</v>
      </c>
      <c r="AV34" s="7">
        <v>-0.044169611307420475</v>
      </c>
      <c r="AW34" s="3" t="s">
        <v>4776</v>
      </c>
      <c r="AX34" s="6">
        <v>53.9</v>
      </c>
      <c r="AY34" s="195">
        <v>-0.003696857670979714</v>
      </c>
      <c r="AZ34" s="7">
        <v>-0.04770318021201414</v>
      </c>
      <c r="BA34" s="3" t="s">
        <v>4794</v>
      </c>
      <c r="BB34" s="6">
        <v>55.4</v>
      </c>
      <c r="BC34" s="195">
        <v>0.027829313543599188</v>
      </c>
      <c r="BD34" s="7">
        <v>-0.021201413427561877</v>
      </c>
      <c r="BE34" s="3" t="s">
        <v>4776</v>
      </c>
      <c r="BF34" s="3">
        <v>54.0</v>
      </c>
      <c r="BG34" s="195">
        <v>-0.02527075812274371</v>
      </c>
      <c r="BH34" s="7">
        <v>-0.04593639575971731</v>
      </c>
      <c r="BI34" s="3" t="s">
        <v>4794</v>
      </c>
      <c r="BJ34" s="6">
        <v>53.6</v>
      </c>
      <c r="BK34" s="195">
        <v>-0.007407407407407418</v>
      </c>
      <c r="BL34" s="7">
        <v>-0.05300353356890464</v>
      </c>
      <c r="BM34" s="3" t="s">
        <v>4797</v>
      </c>
      <c r="BN34" s="6"/>
      <c r="BO34" s="6"/>
      <c r="BP34" s="6"/>
    </row>
    <row r="35">
      <c r="A35" s="6" t="s">
        <v>1905</v>
      </c>
      <c r="B35" s="182" t="s">
        <v>1904</v>
      </c>
      <c r="C35" s="6" t="s">
        <v>4859</v>
      </c>
      <c r="D35" s="3">
        <v>34.8</v>
      </c>
      <c r="E35" s="7"/>
      <c r="F35" s="3"/>
      <c r="G35" s="3" t="s">
        <v>4855</v>
      </c>
      <c r="H35" s="3" t="s">
        <v>4796</v>
      </c>
      <c r="I35" s="3" t="s">
        <v>4778</v>
      </c>
      <c r="J35" s="3">
        <v>35.63</v>
      </c>
      <c r="K35" s="3">
        <v>35.25</v>
      </c>
      <c r="L35" s="3">
        <v>40.5</v>
      </c>
      <c r="M35" s="3"/>
      <c r="N35" s="3"/>
      <c r="O35" s="3">
        <v>0.0</v>
      </c>
      <c r="P35" s="3">
        <v>0.0</v>
      </c>
      <c r="Q35" s="329"/>
      <c r="R35" s="329"/>
      <c r="S35" s="329"/>
      <c r="T35" s="329"/>
      <c r="U35" s="329"/>
      <c r="V35" s="329"/>
      <c r="W35" s="329"/>
      <c r="X35" s="329"/>
      <c r="Y35" s="329"/>
      <c r="Z35" s="329"/>
      <c r="AA35" s="329"/>
      <c r="AB35" s="329"/>
      <c r="AC35" s="329"/>
      <c r="AD35" s="329"/>
      <c r="AE35" s="329"/>
      <c r="AF35" s="329"/>
      <c r="AG35" s="329">
        <v>45834.0</v>
      </c>
      <c r="AH35" s="199"/>
      <c r="AI35" s="329">
        <v>45834.0</v>
      </c>
      <c r="AJ35" s="6">
        <v>34.8</v>
      </c>
      <c r="AK35" s="3" t="s">
        <v>4855</v>
      </c>
      <c r="AL35" s="6">
        <v>33.5</v>
      </c>
      <c r="AM35" s="195">
        <v>-0.03735632183908033</v>
      </c>
      <c r="AN35" s="7">
        <v>-0.03735632183908033</v>
      </c>
      <c r="AO35" s="3" t="s">
        <v>4856</v>
      </c>
      <c r="AP35" s="3">
        <v>32.65</v>
      </c>
      <c r="AQ35" s="195">
        <v>-0.025373134328358304</v>
      </c>
      <c r="AR35" s="7">
        <v>-0.06178160919540221</v>
      </c>
      <c r="AS35" s="3" t="s">
        <v>4856</v>
      </c>
      <c r="AT35" s="6">
        <v>32.6</v>
      </c>
      <c r="AU35" s="195">
        <v>-0.0015313935681469104</v>
      </c>
      <c r="AV35" s="7">
        <v>-0.06321839080459757</v>
      </c>
      <c r="AW35" s="3" t="s">
        <v>4856</v>
      </c>
      <c r="AX35" s="6">
        <v>33.7</v>
      </c>
      <c r="AY35" s="195">
        <v>0.033742331288343586</v>
      </c>
      <c r="AZ35" s="7">
        <v>-0.03160919540229867</v>
      </c>
      <c r="BA35" s="3" t="s">
        <v>4776</v>
      </c>
      <c r="BB35" s="6">
        <v>33.55</v>
      </c>
      <c r="BC35" s="195">
        <v>-0.004451038575667865</v>
      </c>
      <c r="BD35" s="7">
        <v>-0.03591954022988508</v>
      </c>
      <c r="BE35" s="3" t="s">
        <v>4794</v>
      </c>
      <c r="BF35" s="3">
        <v>32.3</v>
      </c>
      <c r="BG35" s="195">
        <v>-0.037257824143069995</v>
      </c>
      <c r="BH35" s="7">
        <v>-0.07183908045977017</v>
      </c>
      <c r="BI35" s="3" t="s">
        <v>4797</v>
      </c>
      <c r="BJ35" s="6">
        <v>31.15</v>
      </c>
      <c r="BK35" s="195">
        <v>-0.035603715170278605</v>
      </c>
      <c r="BL35" s="7">
        <v>-0.10488505747126431</v>
      </c>
      <c r="BM35" s="3" t="s">
        <v>4855</v>
      </c>
      <c r="BN35" s="6"/>
      <c r="BO35" s="6"/>
      <c r="BP35" s="6"/>
    </row>
    <row r="36">
      <c r="A36" s="210" t="s">
        <v>3474</v>
      </c>
      <c r="B36" s="205" t="s">
        <v>3473</v>
      </c>
      <c r="C36" s="210">
        <v>45.0</v>
      </c>
      <c r="D36" s="287">
        <v>49.0</v>
      </c>
      <c r="E36" s="281">
        <v>-0.08163265306122447</v>
      </c>
      <c r="F36" s="287"/>
      <c r="G36" s="287" t="s">
        <v>4776</v>
      </c>
      <c r="H36" s="287" t="s">
        <v>4796</v>
      </c>
      <c r="I36" s="287" t="s">
        <v>4778</v>
      </c>
      <c r="J36" s="287">
        <v>49.15</v>
      </c>
      <c r="K36" s="287">
        <v>44.0</v>
      </c>
      <c r="L36" s="287">
        <v>55.0</v>
      </c>
      <c r="M36" s="287"/>
      <c r="N36" s="287"/>
      <c r="O36" s="287">
        <v>0.0</v>
      </c>
      <c r="P36" s="287">
        <v>1800.0</v>
      </c>
      <c r="Q36" s="346"/>
      <c r="R36" s="346"/>
      <c r="S36" s="346"/>
      <c r="T36" s="346"/>
      <c r="U36" s="346"/>
      <c r="V36" s="346"/>
      <c r="W36" s="346"/>
      <c r="X36" s="346"/>
      <c r="Y36" s="346"/>
      <c r="Z36" s="346"/>
      <c r="AA36" s="346"/>
      <c r="AB36" s="346"/>
      <c r="AC36" s="346"/>
      <c r="AD36" s="346"/>
      <c r="AE36" s="346"/>
      <c r="AF36" s="346"/>
      <c r="AG36" s="346">
        <v>45835.0</v>
      </c>
      <c r="AH36" s="286"/>
      <c r="AI36" s="346">
        <v>45835.0</v>
      </c>
      <c r="AJ36" s="210">
        <v>48.9</v>
      </c>
      <c r="AK36" s="287" t="s">
        <v>4855</v>
      </c>
      <c r="AL36" s="287">
        <v>49.9</v>
      </c>
      <c r="AM36" s="347">
        <v>0.020449897750511203</v>
      </c>
      <c r="AN36" s="281">
        <v>0.01836734693877551</v>
      </c>
      <c r="AO36" s="287" t="s">
        <v>4776</v>
      </c>
      <c r="AP36" s="210">
        <v>48.1</v>
      </c>
      <c r="AQ36" s="347">
        <v>-0.03607214428857708</v>
      </c>
      <c r="AR36" s="281">
        <v>-0.01836734693877551</v>
      </c>
      <c r="AS36" s="287" t="s">
        <v>4794</v>
      </c>
      <c r="AT36" s="210">
        <v>48.1</v>
      </c>
      <c r="AU36" s="347">
        <v>0.0</v>
      </c>
      <c r="AV36" s="281">
        <v>-0.01836734693877551</v>
      </c>
      <c r="AW36" s="287" t="s">
        <v>4797</v>
      </c>
      <c r="AX36" s="210">
        <v>47.7</v>
      </c>
      <c r="AY36" s="347">
        <v>-0.008316008316008316</v>
      </c>
      <c r="AZ36" s="281">
        <v>-0.026530612244897944</v>
      </c>
      <c r="BA36" s="287" t="s">
        <v>4855</v>
      </c>
      <c r="BB36" s="287">
        <v>44.5</v>
      </c>
      <c r="BC36" s="347">
        <v>-0.06708595387840677</v>
      </c>
      <c r="BD36" s="281">
        <v>-0.09183673469387754</v>
      </c>
      <c r="BE36" s="287" t="s">
        <v>4856</v>
      </c>
      <c r="BF36" s="210">
        <v>45.3</v>
      </c>
      <c r="BG36" s="347">
        <v>0.017977528089887507</v>
      </c>
      <c r="BH36" s="281">
        <v>-0.07551020408163267</v>
      </c>
      <c r="BI36" s="287" t="s">
        <v>4776</v>
      </c>
      <c r="BJ36" s="210">
        <v>44.65</v>
      </c>
      <c r="BK36" s="347">
        <v>-0.014348785871964642</v>
      </c>
      <c r="BL36" s="281">
        <v>-0.0887755102040817</v>
      </c>
      <c r="BM36" s="287" t="s">
        <v>4794</v>
      </c>
      <c r="BN36" s="210"/>
      <c r="BO36" s="210"/>
      <c r="BP36" s="210"/>
    </row>
    <row r="37">
      <c r="A37" s="223" t="s">
        <v>1404</v>
      </c>
      <c r="B37" s="222" t="s">
        <v>1403</v>
      </c>
      <c r="C37" s="223">
        <v>93.7</v>
      </c>
      <c r="D37" s="226" t="s">
        <v>4863</v>
      </c>
      <c r="E37" s="225"/>
      <c r="F37" s="226"/>
      <c r="G37" s="226" t="s">
        <v>4776</v>
      </c>
      <c r="H37" s="226" t="s">
        <v>4796</v>
      </c>
      <c r="I37" s="226" t="s">
        <v>4778</v>
      </c>
      <c r="J37" s="226">
        <v>81.36</v>
      </c>
      <c r="K37" s="226">
        <v>78.6</v>
      </c>
      <c r="L37" s="226">
        <v>98.0</v>
      </c>
      <c r="M37" s="226"/>
      <c r="N37" s="226"/>
      <c r="O37" s="226">
        <v>5200.0</v>
      </c>
      <c r="P37" s="226">
        <v>0.0</v>
      </c>
      <c r="Q37" s="291"/>
      <c r="R37" s="291"/>
      <c r="S37" s="291"/>
      <c r="T37" s="291"/>
      <c r="U37" s="291"/>
      <c r="V37" s="291"/>
      <c r="W37" s="291"/>
      <c r="X37" s="291"/>
      <c r="Y37" s="291"/>
      <c r="Z37" s="291"/>
      <c r="AA37" s="291"/>
      <c r="AB37" s="291"/>
      <c r="AC37" s="291"/>
      <c r="AD37" s="291"/>
      <c r="AE37" s="291"/>
      <c r="AF37" s="291"/>
      <c r="AG37" s="291">
        <v>45835.0</v>
      </c>
      <c r="AH37" s="294"/>
      <c r="AI37" s="291">
        <v>45835.0</v>
      </c>
      <c r="AJ37" s="223">
        <v>88.6</v>
      </c>
      <c r="AK37" s="226" t="s">
        <v>4776</v>
      </c>
      <c r="AL37" s="226">
        <v>89.2</v>
      </c>
      <c r="AM37" s="225">
        <v>0.006772009029345494</v>
      </c>
      <c r="AN37" s="225" t="s">
        <v>4859</v>
      </c>
      <c r="AO37" s="226" t="s">
        <v>4789</v>
      </c>
      <c r="AP37" s="223">
        <v>90.3</v>
      </c>
      <c r="AQ37" s="228">
        <v>0.012331838565022402</v>
      </c>
      <c r="AR37" s="225" t="s">
        <v>4859</v>
      </c>
      <c r="AS37" s="226" t="s">
        <v>4792</v>
      </c>
      <c r="AT37" s="223">
        <v>90.8</v>
      </c>
      <c r="AU37" s="228">
        <v>0.005537098560354448</v>
      </c>
      <c r="AV37" s="225" t="s">
        <v>4859</v>
      </c>
      <c r="AW37" s="226" t="s">
        <v>4793</v>
      </c>
      <c r="AX37" s="223">
        <v>86.4</v>
      </c>
      <c r="AY37" s="228">
        <v>-0.048458149779735615</v>
      </c>
      <c r="AZ37" s="225" t="s">
        <v>4859</v>
      </c>
      <c r="BA37" s="226" t="s">
        <v>4794</v>
      </c>
      <c r="BB37" s="226">
        <v>86.0</v>
      </c>
      <c r="BC37" s="228">
        <v>-0.00462962962962965</v>
      </c>
      <c r="BD37" s="225" t="s">
        <v>4859</v>
      </c>
      <c r="BE37" s="226" t="s">
        <v>4797</v>
      </c>
      <c r="BF37" s="223">
        <v>87.6</v>
      </c>
      <c r="BG37" s="228">
        <v>0.018604651162790642</v>
      </c>
      <c r="BH37" s="225" t="s">
        <v>4859</v>
      </c>
      <c r="BI37" s="226" t="s">
        <v>4776</v>
      </c>
      <c r="BJ37" s="223">
        <v>90.2</v>
      </c>
      <c r="BK37" s="225"/>
      <c r="BL37" s="225" t="s">
        <v>4859</v>
      </c>
      <c r="BM37" s="226" t="s">
        <v>4789</v>
      </c>
      <c r="BN37" s="223"/>
      <c r="BO37" s="223"/>
      <c r="BP37" s="223"/>
    </row>
    <row r="38">
      <c r="A38" s="6" t="s">
        <v>2641</v>
      </c>
      <c r="B38" s="182" t="s">
        <v>2640</v>
      </c>
      <c r="C38" s="6">
        <v>59.0</v>
      </c>
      <c r="D38" s="3">
        <v>50.0</v>
      </c>
      <c r="E38" s="7">
        <v>0.17999999999999994</v>
      </c>
      <c r="F38" s="3"/>
      <c r="G38" s="3" t="s">
        <v>4797</v>
      </c>
      <c r="H38" s="3" t="s">
        <v>4796</v>
      </c>
      <c r="I38" s="3" t="s">
        <v>4778</v>
      </c>
      <c r="J38" s="3">
        <v>51.2</v>
      </c>
      <c r="K38" s="3">
        <v>46.1</v>
      </c>
      <c r="L38" s="3">
        <v>56.4</v>
      </c>
      <c r="M38" s="3"/>
      <c r="N38" s="3"/>
      <c r="O38" s="3">
        <v>0.0</v>
      </c>
      <c r="P38" s="3">
        <v>160.0</v>
      </c>
      <c r="Q38" s="329"/>
      <c r="R38" s="329"/>
      <c r="S38" s="329"/>
      <c r="T38" s="329"/>
      <c r="U38" s="329"/>
      <c r="V38" s="329"/>
      <c r="W38" s="329"/>
      <c r="X38" s="329"/>
      <c r="Y38" s="329"/>
      <c r="Z38" s="329"/>
      <c r="AA38" s="329"/>
      <c r="AB38" s="329"/>
      <c r="AC38" s="329"/>
      <c r="AD38" s="329"/>
      <c r="AE38" s="329"/>
      <c r="AF38" s="329"/>
      <c r="AG38" s="329">
        <v>45838.0</v>
      </c>
      <c r="AH38" s="199"/>
      <c r="AI38" s="329">
        <v>45838.0</v>
      </c>
      <c r="AJ38" s="3">
        <v>51.3</v>
      </c>
      <c r="AK38" s="3" t="s">
        <v>4776</v>
      </c>
      <c r="AL38" s="3">
        <v>56.4</v>
      </c>
      <c r="AM38" s="195">
        <v>0.09941520467836251</v>
      </c>
      <c r="AN38" s="7">
        <v>0.1279999999999999</v>
      </c>
      <c r="AO38" s="3" t="s">
        <v>4789</v>
      </c>
      <c r="AP38" s="6">
        <v>56.0</v>
      </c>
      <c r="AQ38" s="195">
        <v>-0.007092198581560294</v>
      </c>
      <c r="AR38" s="7">
        <v>0.1200000000000001</v>
      </c>
      <c r="AS38" s="3" t="s">
        <v>4794</v>
      </c>
      <c r="AT38" s="6">
        <v>55.4</v>
      </c>
      <c r="AU38" s="195">
        <v>-0.010714285714285787</v>
      </c>
      <c r="AV38" s="7">
        <v>0.10799999999999987</v>
      </c>
      <c r="AW38" s="3" t="s">
        <v>4797</v>
      </c>
      <c r="AX38" s="3">
        <v>54.1</v>
      </c>
      <c r="AY38" s="195">
        <v>-0.023465703971119134</v>
      </c>
      <c r="AZ38" s="7">
        <v>0.08200000000000007</v>
      </c>
      <c r="BA38" s="3" t="s">
        <v>4855</v>
      </c>
      <c r="BB38" s="6">
        <v>54.5</v>
      </c>
      <c r="BC38" s="195">
        <v>0.007393715341959206</v>
      </c>
      <c r="BD38" s="7">
        <v>0.09000000000000008</v>
      </c>
      <c r="BE38" s="3" t="s">
        <v>4776</v>
      </c>
      <c r="BF38" s="6">
        <v>58.7</v>
      </c>
      <c r="BG38" s="195">
        <v>0.07706422018348635</v>
      </c>
      <c r="BH38" s="7">
        <v>0.17400000000000015</v>
      </c>
      <c r="BI38" s="3" t="s">
        <v>4789</v>
      </c>
      <c r="BJ38" s="6">
        <v>59.0</v>
      </c>
      <c r="BK38" s="195">
        <v>0.005110732538330387</v>
      </c>
      <c r="BL38" s="7">
        <v>0.17999999999999994</v>
      </c>
      <c r="BM38" s="3" t="s">
        <v>4792</v>
      </c>
      <c r="BN38" s="6"/>
      <c r="BO38" s="6"/>
      <c r="BP38" s="6"/>
    </row>
    <row r="39">
      <c r="A39" s="223" t="s">
        <v>3809</v>
      </c>
      <c r="B39" s="222" t="s">
        <v>3808</v>
      </c>
      <c r="C39" s="223">
        <v>64.9</v>
      </c>
      <c r="D39" s="226">
        <v>62.9</v>
      </c>
      <c r="E39" s="225">
        <v>0.031796502384737746</v>
      </c>
      <c r="F39" s="226"/>
      <c r="G39" s="226" t="s">
        <v>4792</v>
      </c>
      <c r="H39" s="226" t="s">
        <v>4777</v>
      </c>
      <c r="I39" s="226" t="s">
        <v>4778</v>
      </c>
      <c r="J39" s="226">
        <v>71.09</v>
      </c>
      <c r="K39" s="226">
        <v>52.0</v>
      </c>
      <c r="L39" s="226">
        <v>77.0</v>
      </c>
      <c r="M39" s="226"/>
      <c r="N39" s="226"/>
      <c r="O39" s="226">
        <v>0.0</v>
      </c>
      <c r="P39" s="226">
        <v>800.0</v>
      </c>
      <c r="Q39" s="291"/>
      <c r="R39" s="291"/>
      <c r="S39" s="291"/>
      <c r="T39" s="291"/>
      <c r="U39" s="291"/>
      <c r="V39" s="291"/>
      <c r="W39" s="291"/>
      <c r="X39" s="291"/>
      <c r="Y39" s="291"/>
      <c r="Z39" s="291"/>
      <c r="AA39" s="291"/>
      <c r="AB39" s="291"/>
      <c r="AC39" s="291"/>
      <c r="AD39" s="291"/>
      <c r="AE39" s="291"/>
      <c r="AF39" s="291"/>
      <c r="AG39" s="291">
        <v>45841.0</v>
      </c>
      <c r="AH39" s="294"/>
      <c r="AI39" s="291">
        <v>45841.0</v>
      </c>
      <c r="AJ39" s="223">
        <v>62.6</v>
      </c>
      <c r="AK39" s="226" t="s">
        <v>4856</v>
      </c>
      <c r="AL39" s="226">
        <v>60.4</v>
      </c>
      <c r="AM39" s="228">
        <v>-0.03514376996805113</v>
      </c>
      <c r="AN39" s="225">
        <v>-0.03974562798092207</v>
      </c>
      <c r="AO39" s="226" t="s">
        <v>4856</v>
      </c>
      <c r="AP39" s="223">
        <v>59.4</v>
      </c>
      <c r="AQ39" s="228">
        <v>-0.01655629139072845</v>
      </c>
      <c r="AR39" s="225">
        <v>-0.055643879173290944</v>
      </c>
      <c r="AS39" s="226" t="s">
        <v>4856</v>
      </c>
      <c r="AT39" s="223">
        <v>61.8</v>
      </c>
      <c r="AU39" s="228">
        <v>0.04040404040404044</v>
      </c>
      <c r="AV39" s="225">
        <v>-0.01748807631160576</v>
      </c>
      <c r="AW39" s="226" t="s">
        <v>4776</v>
      </c>
      <c r="AX39" s="223">
        <v>61.9</v>
      </c>
      <c r="AY39" s="228">
        <v>0.0016181229773462036</v>
      </c>
      <c r="AZ39" s="225">
        <v>-0.015898251192368873</v>
      </c>
      <c r="BA39" s="226" t="s">
        <v>4789</v>
      </c>
      <c r="BB39" s="223">
        <v>64.4</v>
      </c>
      <c r="BC39" s="228">
        <v>0.04038772213247177</v>
      </c>
      <c r="BD39" s="225">
        <v>0.02384737678855342</v>
      </c>
      <c r="BE39" s="226" t="s">
        <v>4792</v>
      </c>
      <c r="BF39" s="223">
        <v>63.3</v>
      </c>
      <c r="BG39" s="228">
        <v>-0.017080745341615078</v>
      </c>
      <c r="BH39" s="225">
        <v>0.006359300476947549</v>
      </c>
      <c r="BI39" s="226" t="s">
        <v>4794</v>
      </c>
      <c r="BJ39" s="223">
        <v>64.9</v>
      </c>
      <c r="BK39" s="228">
        <v>0.02527646129541883</v>
      </c>
      <c r="BL39" s="225">
        <v>0.031796502384737746</v>
      </c>
      <c r="BM39" s="226" t="s">
        <v>4776</v>
      </c>
      <c r="BN39" s="223"/>
      <c r="BO39" s="223"/>
      <c r="BP39" s="223"/>
    </row>
    <row r="40">
      <c r="A40" s="6" t="s">
        <v>3666</v>
      </c>
      <c r="B40" s="182" t="s">
        <v>3665</v>
      </c>
      <c r="C40" s="6">
        <v>40.1</v>
      </c>
      <c r="D40" s="3">
        <v>42.65</v>
      </c>
      <c r="E40" s="7">
        <v>-0.05978898007033995</v>
      </c>
      <c r="F40" s="3"/>
      <c r="G40" s="3" t="s">
        <v>4855</v>
      </c>
      <c r="H40" s="3" t="s">
        <v>4796</v>
      </c>
      <c r="I40" s="3" t="s">
        <v>4778</v>
      </c>
      <c r="J40" s="3">
        <v>43.5</v>
      </c>
      <c r="K40" s="3">
        <v>39.6</v>
      </c>
      <c r="L40" s="3">
        <v>47.6</v>
      </c>
      <c r="M40" s="3"/>
      <c r="N40" s="3"/>
      <c r="O40" s="3">
        <v>60.0</v>
      </c>
      <c r="P40" s="3">
        <v>0.0</v>
      </c>
      <c r="Q40" s="3">
        <v>64.0</v>
      </c>
      <c r="R40" s="3">
        <v>52.0</v>
      </c>
      <c r="S40" s="329"/>
      <c r="T40" s="329"/>
      <c r="U40" s="329"/>
      <c r="V40" s="329"/>
      <c r="W40" s="329"/>
      <c r="X40" s="329"/>
      <c r="Y40" s="329"/>
      <c r="Z40" s="329"/>
      <c r="AA40" s="329"/>
      <c r="AB40" s="329"/>
      <c r="AC40" s="329"/>
      <c r="AD40" s="329"/>
      <c r="AE40" s="329"/>
      <c r="AF40" s="329"/>
      <c r="AG40" s="329">
        <v>45874.0</v>
      </c>
      <c r="AH40" s="199"/>
      <c r="AI40" s="329">
        <v>45874.0</v>
      </c>
      <c r="AJ40" s="3">
        <v>42.25</v>
      </c>
      <c r="AK40" s="3" t="s">
        <v>4797</v>
      </c>
      <c r="AL40" s="6">
        <v>41.85</v>
      </c>
      <c r="AM40" s="195">
        <v>-0.00946745562130169</v>
      </c>
      <c r="AN40" s="7">
        <v>-0.01875732708089095</v>
      </c>
      <c r="AO40" s="3" t="s">
        <v>4855</v>
      </c>
      <c r="AP40" s="3">
        <v>41.4</v>
      </c>
      <c r="AQ40" s="195">
        <v>-0.010752688172043112</v>
      </c>
      <c r="AR40" s="7">
        <v>-0.029308323563892125</v>
      </c>
      <c r="AS40" s="3" t="s">
        <v>4856</v>
      </c>
      <c r="AT40" s="3">
        <v>41.55</v>
      </c>
      <c r="AU40" s="195">
        <v>0.0036231884057971175</v>
      </c>
      <c r="AV40" s="7">
        <v>-0.02579132473622514</v>
      </c>
      <c r="AW40" s="3" t="s">
        <v>4776</v>
      </c>
      <c r="AX40" s="6">
        <v>42.5</v>
      </c>
      <c r="AY40" s="195">
        <v>0.022864019253911128</v>
      </c>
      <c r="AZ40" s="7">
        <v>-0.003516998827666984</v>
      </c>
      <c r="BA40" s="3" t="s">
        <v>4789</v>
      </c>
      <c r="BB40" s="6">
        <v>41.8</v>
      </c>
      <c r="BC40" s="195">
        <v>-0.016470588235294237</v>
      </c>
      <c r="BD40" s="7">
        <v>-0.01992966002344665</v>
      </c>
      <c r="BE40" s="3" t="s">
        <v>4794</v>
      </c>
      <c r="BF40" s="6">
        <v>41.1</v>
      </c>
      <c r="BG40" s="195">
        <v>-0.01674641148325351</v>
      </c>
      <c r="BH40" s="7">
        <v>-0.036342321219226204</v>
      </c>
      <c r="BI40" s="3" t="s">
        <v>4797</v>
      </c>
      <c r="BJ40" s="6">
        <v>40.65</v>
      </c>
      <c r="BK40" s="195">
        <v>-0.010948905109489093</v>
      </c>
      <c r="BL40" s="7">
        <v>-0.04689331770222749</v>
      </c>
      <c r="BM40" s="3" t="s">
        <v>4855</v>
      </c>
      <c r="BN40" s="6"/>
      <c r="BO40" s="6"/>
      <c r="BP40" s="6"/>
    </row>
    <row r="41">
      <c r="A41" s="6" t="s">
        <v>2965</v>
      </c>
      <c r="B41" s="182" t="s">
        <v>2964</v>
      </c>
      <c r="C41" s="6">
        <v>77.6</v>
      </c>
      <c r="D41" s="3">
        <v>68.5</v>
      </c>
      <c r="E41" s="7">
        <v>0.13284671532846715</v>
      </c>
      <c r="F41" s="3"/>
      <c r="G41" s="3" t="s">
        <v>4794</v>
      </c>
      <c r="H41" s="3" t="s">
        <v>4858</v>
      </c>
      <c r="I41" s="3" t="s">
        <v>4857</v>
      </c>
      <c r="J41" s="3">
        <v>63.35</v>
      </c>
      <c r="K41" s="3">
        <v>56.0</v>
      </c>
      <c r="L41" s="3">
        <v>75.0</v>
      </c>
      <c r="M41" s="3"/>
      <c r="N41" s="3"/>
      <c r="O41" s="3">
        <v>200.0</v>
      </c>
      <c r="P41" s="3">
        <v>200.0</v>
      </c>
      <c r="Q41" s="3">
        <v>56.41</v>
      </c>
      <c r="R41" s="3">
        <v>51.24</v>
      </c>
      <c r="S41" s="329"/>
      <c r="T41" s="329"/>
      <c r="U41" s="329"/>
      <c r="V41" s="329"/>
      <c r="W41" s="329"/>
      <c r="X41" s="329"/>
      <c r="Y41" s="329"/>
      <c r="Z41" s="329"/>
      <c r="AA41" s="329"/>
      <c r="AB41" s="329"/>
      <c r="AC41" s="329"/>
      <c r="AD41" s="329"/>
      <c r="AE41" s="329"/>
      <c r="AF41" s="329"/>
      <c r="AG41" s="329">
        <v>45880.0</v>
      </c>
      <c r="AH41" s="199"/>
      <c r="AI41" s="329">
        <v>45880.0</v>
      </c>
      <c r="AJ41" s="6">
        <v>70.3</v>
      </c>
      <c r="AK41" s="3" t="s">
        <v>4776</v>
      </c>
      <c r="AL41" s="6">
        <v>69.4</v>
      </c>
      <c r="AM41" s="195">
        <v>-0.012802275960170584</v>
      </c>
      <c r="AN41" s="7">
        <v>0.013138686131386912</v>
      </c>
      <c r="AO41" s="3" t="s">
        <v>4794</v>
      </c>
      <c r="AP41" s="6">
        <v>71.8</v>
      </c>
      <c r="AQ41" s="195">
        <v>0.03458213256484144</v>
      </c>
      <c r="AR41" s="7">
        <v>0.04817518248175179</v>
      </c>
      <c r="AS41" s="3" t="s">
        <v>4776</v>
      </c>
      <c r="AT41" s="6">
        <v>72.4</v>
      </c>
      <c r="AU41" s="195">
        <v>0.008356545961002881</v>
      </c>
      <c r="AV41" s="7">
        <v>0.05693430656934306</v>
      </c>
      <c r="AW41" s="3" t="s">
        <v>4789</v>
      </c>
      <c r="AX41" s="6">
        <v>74.0</v>
      </c>
      <c r="AY41" s="195">
        <v>0.022099447513812098</v>
      </c>
      <c r="AZ41" s="7">
        <v>0.08029197080291972</v>
      </c>
      <c r="BA41" s="3" t="s">
        <v>4792</v>
      </c>
      <c r="BB41" s="6">
        <v>74.6</v>
      </c>
      <c r="BC41" s="195">
        <v>0.008108108108108025</v>
      </c>
      <c r="BD41" s="7">
        <v>0.08905109489051077</v>
      </c>
      <c r="BE41" s="3" t="s">
        <v>4793</v>
      </c>
      <c r="BF41" s="6">
        <v>75.9</v>
      </c>
      <c r="BG41" s="195">
        <v>0.017426273458445163</v>
      </c>
      <c r="BH41" s="7">
        <v>0.10802919708029202</v>
      </c>
      <c r="BI41" s="3" t="s">
        <v>4793</v>
      </c>
      <c r="BJ41" s="6">
        <v>74.7</v>
      </c>
      <c r="BK41" s="195">
        <v>-0.015810276679841917</v>
      </c>
      <c r="BL41" s="7">
        <v>0.09051094890510947</v>
      </c>
      <c r="BM41" s="3" t="s">
        <v>4794</v>
      </c>
      <c r="BN41" s="6"/>
      <c r="BO41" s="6"/>
      <c r="BP41" s="6"/>
    </row>
    <row r="42">
      <c r="A42" s="6" t="s">
        <v>3111</v>
      </c>
      <c r="B42" s="182" t="s">
        <v>3110</v>
      </c>
      <c r="C42" s="6">
        <v>49.9</v>
      </c>
      <c r="D42" s="3">
        <v>50.2</v>
      </c>
      <c r="E42" s="7">
        <v>-0.005976095617529986</v>
      </c>
      <c r="F42" s="3"/>
      <c r="G42" s="3" t="s">
        <v>4776</v>
      </c>
      <c r="H42" s="3" t="s">
        <v>4777</v>
      </c>
      <c r="I42" s="3" t="s">
        <v>4778</v>
      </c>
      <c r="J42" s="3">
        <v>49.3</v>
      </c>
      <c r="K42" s="3">
        <v>46.25</v>
      </c>
      <c r="L42" s="3">
        <v>52.0</v>
      </c>
      <c r="M42" s="3"/>
      <c r="N42" s="3"/>
      <c r="O42" s="3">
        <v>0.0</v>
      </c>
      <c r="P42" s="3">
        <v>0.0</v>
      </c>
      <c r="Q42" s="3">
        <v>61.0</v>
      </c>
      <c r="R42" s="3">
        <v>44.0</v>
      </c>
      <c r="S42" s="329"/>
      <c r="T42" s="329"/>
      <c r="U42" s="329"/>
      <c r="V42" s="329"/>
      <c r="W42" s="329"/>
      <c r="X42" s="329"/>
      <c r="Y42" s="329"/>
      <c r="Z42" s="329"/>
      <c r="AA42" s="329"/>
      <c r="AB42" s="329"/>
      <c r="AC42" s="329"/>
      <c r="AD42" s="329"/>
      <c r="AE42" s="329"/>
      <c r="AF42" s="329"/>
      <c r="AG42" s="329">
        <v>45881.0</v>
      </c>
      <c r="AH42" s="199"/>
      <c r="AI42" s="329">
        <v>45881.0</v>
      </c>
      <c r="AJ42" s="3">
        <v>53.1</v>
      </c>
      <c r="AK42" s="3" t="s">
        <v>4776</v>
      </c>
      <c r="AL42" s="6">
        <v>51.2</v>
      </c>
      <c r="AM42" s="195">
        <v>-0.03578154425612046</v>
      </c>
      <c r="AN42" s="7">
        <v>0.019920318725099584</v>
      </c>
      <c r="AO42" s="3" t="s">
        <v>4794</v>
      </c>
      <c r="AP42" s="6">
        <v>56.3</v>
      </c>
      <c r="AQ42" s="195">
        <v>0.09960937499999978</v>
      </c>
      <c r="AR42" s="7">
        <v>0.12151394422310746</v>
      </c>
      <c r="AS42" s="3" t="s">
        <v>4776</v>
      </c>
      <c r="AT42" s="6">
        <v>54.0</v>
      </c>
      <c r="AU42" s="195">
        <v>-0.04085257548845467</v>
      </c>
      <c r="AV42" s="7">
        <v>0.07569721115537842</v>
      </c>
      <c r="AW42" s="3" t="s">
        <v>4794</v>
      </c>
      <c r="AX42" s="6">
        <v>54.6</v>
      </c>
      <c r="AY42" s="195">
        <v>0.011111111111111072</v>
      </c>
      <c r="AZ42" s="7">
        <v>0.08764940239043817</v>
      </c>
      <c r="BA42" s="3" t="s">
        <v>4776</v>
      </c>
      <c r="BB42" s="6">
        <v>52.0</v>
      </c>
      <c r="BC42" s="195">
        <v>-0.04761904761904767</v>
      </c>
      <c r="BD42" s="7">
        <v>0.03585657370517925</v>
      </c>
      <c r="BE42" s="3" t="s">
        <v>4794</v>
      </c>
      <c r="BF42" s="6">
        <v>49.2</v>
      </c>
      <c r="BG42" s="195">
        <v>-0.053846153846153766</v>
      </c>
      <c r="BH42" s="7">
        <v>-0.019920318725099584</v>
      </c>
      <c r="BI42" s="3" t="s">
        <v>4776</v>
      </c>
      <c r="BJ42" s="6">
        <v>49.9</v>
      </c>
      <c r="BK42" s="195">
        <v>0.014227642276422703</v>
      </c>
      <c r="BL42" s="7">
        <v>-0.005976095617529986</v>
      </c>
      <c r="BM42" s="3"/>
      <c r="BN42" s="6"/>
      <c r="BO42" s="6"/>
      <c r="BP42" s="6"/>
    </row>
    <row r="43">
      <c r="A43" s="6" t="s">
        <v>2456</v>
      </c>
      <c r="B43" s="182" t="s">
        <v>2455</v>
      </c>
      <c r="C43" s="6">
        <v>50.2</v>
      </c>
      <c r="D43" s="3">
        <v>45.3</v>
      </c>
      <c r="E43" s="7">
        <v>0.10816777041942616</v>
      </c>
      <c r="F43" s="3"/>
      <c r="G43" s="3" t="s">
        <v>4792</v>
      </c>
      <c r="H43" s="3" t="s">
        <v>4796</v>
      </c>
      <c r="I43" s="3" t="s">
        <v>4778</v>
      </c>
      <c r="J43" s="3">
        <v>47.45</v>
      </c>
      <c r="K43" s="3">
        <v>44.5</v>
      </c>
      <c r="L43" s="3">
        <v>64.0</v>
      </c>
      <c r="M43" s="3"/>
      <c r="N43" s="3"/>
      <c r="O43" s="3">
        <v>0.0</v>
      </c>
      <c r="P43" s="3">
        <v>200.0</v>
      </c>
      <c r="Q43" s="3">
        <v>55.0</v>
      </c>
      <c r="R43" s="3">
        <v>45.0</v>
      </c>
      <c r="S43" s="329"/>
      <c r="T43" s="329"/>
      <c r="U43" s="329"/>
      <c r="V43" s="329"/>
      <c r="W43" s="329"/>
      <c r="X43" s="329"/>
      <c r="Y43" s="329"/>
      <c r="Z43" s="329"/>
      <c r="AA43" s="329"/>
      <c r="AB43" s="329"/>
      <c r="AC43" s="329"/>
      <c r="AD43" s="329"/>
      <c r="AE43" s="329"/>
      <c r="AF43" s="329"/>
      <c r="AG43" s="329">
        <v>45884.0</v>
      </c>
      <c r="AH43" s="199"/>
      <c r="AI43" s="329">
        <v>45884.0</v>
      </c>
      <c r="AJ43" s="6">
        <v>45.4</v>
      </c>
      <c r="AK43" s="3" t="s">
        <v>4855</v>
      </c>
      <c r="AL43" s="3">
        <v>45.3</v>
      </c>
      <c r="AM43" s="195">
        <v>-0.0022026431718061845</v>
      </c>
      <c r="AN43" s="7">
        <v>0.0</v>
      </c>
      <c r="AO43" s="3" t="s">
        <v>4794</v>
      </c>
      <c r="AP43" s="3">
        <v>45.8</v>
      </c>
      <c r="AQ43" s="195">
        <v>0.011037527593819041</v>
      </c>
      <c r="AR43" s="7">
        <v>0.011037527593819041</v>
      </c>
      <c r="AS43" s="3" t="s">
        <v>4776</v>
      </c>
      <c r="AT43" s="6">
        <v>50.3</v>
      </c>
      <c r="AU43" s="195">
        <v>0.09825327510917026</v>
      </c>
      <c r="AV43" s="7">
        <v>0.11037527593818974</v>
      </c>
      <c r="AW43" s="3" t="s">
        <v>4789</v>
      </c>
      <c r="AX43" s="6">
        <v>55.3</v>
      </c>
      <c r="AY43" s="195">
        <v>0.09940357852882697</v>
      </c>
      <c r="AZ43" s="7">
        <v>0.2207505518763797</v>
      </c>
      <c r="BA43" s="3" t="s">
        <v>4792</v>
      </c>
      <c r="BB43" s="6">
        <v>52.1</v>
      </c>
      <c r="BC43" s="195">
        <v>-0.05786618444846281</v>
      </c>
      <c r="BD43" s="7">
        <v>0.1501103752759383</v>
      </c>
      <c r="BE43" s="3" t="s">
        <v>4794</v>
      </c>
      <c r="BF43" s="6">
        <v>50.0</v>
      </c>
      <c r="BG43" s="195">
        <v>-0.040307101727447225</v>
      </c>
      <c r="BH43" s="7">
        <v>0.10375275938189854</v>
      </c>
      <c r="BI43" s="3" t="s">
        <v>4776</v>
      </c>
      <c r="BJ43" s="6">
        <v>50.2</v>
      </c>
      <c r="BK43" s="195">
        <v>0.0040000000000000036</v>
      </c>
      <c r="BL43" s="7">
        <v>0.10816777041942616</v>
      </c>
      <c r="BM43" s="3" t="s">
        <v>4789</v>
      </c>
      <c r="BN43" s="6"/>
      <c r="BO43" s="6"/>
      <c r="BP43" s="6"/>
    </row>
    <row r="44">
      <c r="A44" s="6" t="s">
        <v>2227</v>
      </c>
      <c r="B44" s="182" t="s">
        <v>2226</v>
      </c>
      <c r="C44" s="6">
        <v>73.3</v>
      </c>
      <c r="D44" s="3">
        <v>74.4</v>
      </c>
      <c r="E44" s="7">
        <v>-0.014784946236559238</v>
      </c>
      <c r="F44" s="3"/>
      <c r="G44" s="3" t="s">
        <v>4864</v>
      </c>
      <c r="H44" s="3"/>
      <c r="I44" s="3" t="s">
        <v>4865</v>
      </c>
      <c r="J44" s="198"/>
      <c r="K44" s="198"/>
      <c r="L44" s="198"/>
      <c r="M44" s="198"/>
      <c r="N44" s="198"/>
      <c r="O44" s="198"/>
      <c r="P44" s="198"/>
      <c r="Q44" s="198"/>
      <c r="R44" s="198"/>
      <c r="S44" s="348"/>
      <c r="T44" s="348"/>
      <c r="U44" s="348"/>
      <c r="V44" s="348"/>
      <c r="W44" s="348"/>
      <c r="X44" s="348"/>
      <c r="Y44" s="348"/>
      <c r="Z44" s="348"/>
      <c r="AA44" s="348"/>
      <c r="AB44" s="348"/>
      <c r="AC44" s="348"/>
      <c r="AD44" s="348"/>
      <c r="AE44" s="348"/>
      <c r="AF44" s="348"/>
      <c r="AG44" s="348">
        <v>45887.0</v>
      </c>
      <c r="AH44" s="199"/>
      <c r="AI44" s="348">
        <v>45887.0</v>
      </c>
      <c r="AJ44" s="6">
        <v>73.5</v>
      </c>
      <c r="AK44" s="3" t="s">
        <v>4855</v>
      </c>
      <c r="AL44" s="3">
        <v>73.5</v>
      </c>
      <c r="AM44" s="195">
        <v>0.0</v>
      </c>
      <c r="AN44" s="7">
        <v>-0.012096774193548487</v>
      </c>
      <c r="AO44" s="3" t="s">
        <v>4856</v>
      </c>
      <c r="AP44" s="6">
        <v>70.7</v>
      </c>
      <c r="AQ44" s="195">
        <v>-0.03809523809523807</v>
      </c>
      <c r="AR44" s="7">
        <v>-0.04973118279569899</v>
      </c>
      <c r="AS44" s="3" t="s">
        <v>4856</v>
      </c>
      <c r="AT44" s="6">
        <v>71.0</v>
      </c>
      <c r="AU44" s="195">
        <v>0.004243281471004279</v>
      </c>
      <c r="AV44" s="7">
        <v>-0.045698924731182866</v>
      </c>
      <c r="AW44" s="3" t="s">
        <v>4776</v>
      </c>
      <c r="AX44" s="6">
        <v>71.5</v>
      </c>
      <c r="AY44" s="195">
        <v>0.007042253521126751</v>
      </c>
      <c r="AZ44" s="7">
        <v>-0.03897849462365599</v>
      </c>
      <c r="BA44" s="3" t="s">
        <v>4789</v>
      </c>
      <c r="BB44" s="6">
        <v>71.2</v>
      </c>
      <c r="BC44" s="195">
        <v>-0.00419580419580412</v>
      </c>
      <c r="BD44" s="7">
        <v>-0.043010752688172116</v>
      </c>
      <c r="BE44" s="3" t="s">
        <v>4794</v>
      </c>
      <c r="BF44" s="6">
        <v>71.1</v>
      </c>
      <c r="BG44" s="195">
        <v>-0.0014044943820226141</v>
      </c>
      <c r="BH44" s="7">
        <v>-0.0443548387096776</v>
      </c>
      <c r="BI44" s="3" t="s">
        <v>4797</v>
      </c>
      <c r="BJ44" s="6">
        <v>72.0</v>
      </c>
      <c r="BK44" s="195">
        <v>0.012658227848101333</v>
      </c>
      <c r="BL44" s="7">
        <v>-0.032258064516129115</v>
      </c>
      <c r="BM44" s="3" t="s">
        <v>4776</v>
      </c>
      <c r="BN44" s="6"/>
      <c r="BO44" s="6"/>
      <c r="BP44" s="6"/>
    </row>
    <row r="45">
      <c r="A45" s="6" t="s">
        <v>3941</v>
      </c>
      <c r="B45" s="182" t="s">
        <v>3940</v>
      </c>
      <c r="C45" s="6">
        <v>43.1</v>
      </c>
      <c r="E45" s="7">
        <v>-0.0226757369614512</v>
      </c>
      <c r="F45" s="3"/>
      <c r="G45" s="3" t="s">
        <v>4794</v>
      </c>
      <c r="H45" s="3" t="s">
        <v>4858</v>
      </c>
      <c r="I45" s="3" t="s">
        <v>4857</v>
      </c>
      <c r="J45" s="3">
        <v>38.8</v>
      </c>
      <c r="K45" s="3">
        <v>30.0</v>
      </c>
      <c r="L45" s="3">
        <v>46.75</v>
      </c>
      <c r="M45" s="3"/>
      <c r="N45" s="3"/>
      <c r="O45" s="3">
        <v>0.0</v>
      </c>
      <c r="P45" s="3">
        <v>200.0</v>
      </c>
      <c r="Q45" s="3">
        <v>50.36</v>
      </c>
      <c r="R45" s="3">
        <v>49.15</v>
      </c>
      <c r="S45" s="348"/>
      <c r="T45" s="348"/>
      <c r="U45" s="348"/>
      <c r="V45" s="348"/>
      <c r="W45" s="348"/>
      <c r="X45" s="348"/>
      <c r="Y45" s="348"/>
      <c r="Z45" s="348"/>
      <c r="AA45" s="348"/>
      <c r="AB45" s="348"/>
      <c r="AC45" s="348"/>
      <c r="AD45" s="348"/>
      <c r="AE45" s="348"/>
      <c r="AF45" s="348"/>
      <c r="AG45" s="348">
        <v>45898.0</v>
      </c>
      <c r="AH45" s="199"/>
      <c r="AI45" s="348">
        <v>45898.0</v>
      </c>
      <c r="AJ45" s="3">
        <v>44.1</v>
      </c>
      <c r="AK45" s="3" t="s">
        <v>4855</v>
      </c>
      <c r="AL45" s="6">
        <v>43.2</v>
      </c>
      <c r="AM45" s="195">
        <v>-0.020408163265306034</v>
      </c>
      <c r="AN45" s="7">
        <v>-0.020408163265306034</v>
      </c>
      <c r="AO45" s="3" t="s">
        <v>4856</v>
      </c>
      <c r="AP45" s="3">
        <v>42.8</v>
      </c>
      <c r="AQ45" s="195">
        <v>-0.009259259259259411</v>
      </c>
      <c r="AR45" s="7">
        <v>-0.02947845804988669</v>
      </c>
      <c r="AS45" s="3" t="s">
        <v>4856</v>
      </c>
      <c r="AT45" s="6">
        <v>42.9</v>
      </c>
      <c r="AU45" s="195">
        <v>0.00233644859813098</v>
      </c>
      <c r="AV45" s="7">
        <v>-0.027210884353741527</v>
      </c>
      <c r="AW45" s="3" t="s">
        <v>4776</v>
      </c>
      <c r="AX45" s="6">
        <v>42.5</v>
      </c>
      <c r="AY45" s="195">
        <v>-0.009324009324009341</v>
      </c>
      <c r="AZ45" s="7">
        <v>-0.03628117913832207</v>
      </c>
      <c r="BA45" s="3" t="s">
        <v>4794</v>
      </c>
      <c r="BB45" s="6">
        <v>42.85</v>
      </c>
      <c r="BC45" s="195">
        <v>0.008235294117647118</v>
      </c>
      <c r="BD45" s="7">
        <v>-0.028344671201814053</v>
      </c>
      <c r="BE45" s="3" t="s">
        <v>4776</v>
      </c>
      <c r="BF45" s="6">
        <v>44.0</v>
      </c>
      <c r="BG45" s="195">
        <v>0.02683780630105015</v>
      </c>
      <c r="BH45" s="7">
        <v>-0.0022675736961451642</v>
      </c>
      <c r="BI45" s="3" t="s">
        <v>4789</v>
      </c>
      <c r="BJ45" s="6">
        <v>43.5</v>
      </c>
      <c r="BK45" s="195">
        <v>-0.011363636363636354</v>
      </c>
      <c r="BL45" s="7">
        <v>-0.013605442176870763</v>
      </c>
      <c r="BM45" s="3" t="s">
        <v>4794</v>
      </c>
      <c r="BN45" s="6"/>
      <c r="BO45" s="6"/>
      <c r="BP45" s="6"/>
    </row>
    <row r="46">
      <c r="A46" s="210" t="s">
        <v>775</v>
      </c>
      <c r="B46" s="205" t="s">
        <v>774</v>
      </c>
      <c r="C46" s="210">
        <v>103.5</v>
      </c>
      <c r="D46" s="287">
        <v>98.8</v>
      </c>
      <c r="E46" s="281">
        <v>0.04757085020242924</v>
      </c>
      <c r="F46" s="287"/>
      <c r="G46" s="287" t="s">
        <v>4789</v>
      </c>
      <c r="H46" s="287"/>
      <c r="I46" s="287"/>
      <c r="J46" s="287"/>
      <c r="K46" s="287"/>
      <c r="L46" s="287"/>
      <c r="M46" s="287"/>
      <c r="N46" s="287"/>
      <c r="O46" s="287"/>
      <c r="P46" s="287"/>
      <c r="Q46" s="287"/>
      <c r="R46" s="287"/>
      <c r="S46" s="349"/>
      <c r="T46" s="349"/>
      <c r="U46" s="349"/>
      <c r="V46" s="349"/>
      <c r="W46" s="349"/>
      <c r="X46" s="349"/>
      <c r="Y46" s="349"/>
      <c r="Z46" s="349"/>
      <c r="AA46" s="349"/>
      <c r="AB46" s="349"/>
      <c r="AC46" s="349"/>
      <c r="AD46" s="349"/>
      <c r="AE46" s="349"/>
      <c r="AF46" s="349"/>
      <c r="AG46" s="349">
        <v>45910.0</v>
      </c>
      <c r="AH46" s="286" t="s">
        <v>122</v>
      </c>
      <c r="AI46" s="349">
        <v>45910.0</v>
      </c>
      <c r="AJ46" s="210">
        <v>97.5</v>
      </c>
      <c r="AK46" s="287" t="s">
        <v>4776</v>
      </c>
      <c r="AL46" s="210">
        <v>96.8</v>
      </c>
      <c r="AM46" s="347">
        <v>-0.007179487179487243</v>
      </c>
      <c r="AN46" s="281">
        <v>-0.020242914979757054</v>
      </c>
      <c r="AO46" s="287" t="s">
        <v>4794</v>
      </c>
      <c r="AP46" s="210">
        <v>99.0</v>
      </c>
      <c r="AQ46" s="347">
        <v>0.022727272727272707</v>
      </c>
      <c r="AR46" s="281">
        <v>0.002024291497975783</v>
      </c>
      <c r="AS46" s="287" t="s">
        <v>4776</v>
      </c>
      <c r="AT46" s="210">
        <v>99.1</v>
      </c>
      <c r="AU46" s="347">
        <v>0.0010101010101009056</v>
      </c>
      <c r="AV46" s="281">
        <v>0.0030364372469635637</v>
      </c>
      <c r="AW46" s="287" t="s">
        <v>4789</v>
      </c>
      <c r="AX46" s="210">
        <v>104.5</v>
      </c>
      <c r="AY46" s="347">
        <v>0.0544904137235116</v>
      </c>
      <c r="AZ46" s="281">
        <v>0.05769230769230771</v>
      </c>
      <c r="BA46" s="287" t="s">
        <v>4792</v>
      </c>
      <c r="BB46" s="210">
        <v>101.0</v>
      </c>
      <c r="BC46" s="347">
        <v>-0.03349282296650713</v>
      </c>
      <c r="BD46" s="281">
        <v>0.022267206477732726</v>
      </c>
      <c r="BE46" s="287" t="s">
        <v>4794</v>
      </c>
      <c r="BF46" s="210">
        <v>105.0</v>
      </c>
      <c r="BG46" s="347">
        <v>0.03960396039603964</v>
      </c>
      <c r="BH46" s="281">
        <v>0.06275303643724706</v>
      </c>
      <c r="BI46" s="287" t="s">
        <v>4776</v>
      </c>
      <c r="BJ46" s="210">
        <v>108.0</v>
      </c>
      <c r="BK46" s="347">
        <v>0.02857142857142847</v>
      </c>
      <c r="BL46" s="281">
        <v>0.09311740890688269</v>
      </c>
      <c r="BM46" s="287" t="s">
        <v>4789</v>
      </c>
      <c r="BN46" s="210"/>
      <c r="BO46" s="210"/>
      <c r="BP46" s="210"/>
    </row>
    <row r="47">
      <c r="A47" s="223" t="s">
        <v>911</v>
      </c>
      <c r="B47" s="222" t="s">
        <v>910</v>
      </c>
      <c r="C47" s="223">
        <v>40.9</v>
      </c>
      <c r="D47" s="3">
        <v>44.1</v>
      </c>
      <c r="E47" s="225">
        <v>-0.0788288288288288</v>
      </c>
      <c r="F47" s="226"/>
      <c r="G47" s="226" t="s">
        <v>4789</v>
      </c>
      <c r="H47" s="226" t="s">
        <v>4777</v>
      </c>
      <c r="I47" s="3" t="s">
        <v>4778</v>
      </c>
      <c r="J47" s="226">
        <v>48.6</v>
      </c>
      <c r="K47" s="226">
        <v>37.6</v>
      </c>
      <c r="L47" s="226">
        <v>52.0</v>
      </c>
      <c r="M47" s="226"/>
      <c r="N47" s="226"/>
      <c r="O47" s="226">
        <v>1000.0</v>
      </c>
      <c r="P47" s="226">
        <v>600.0</v>
      </c>
      <c r="Q47" s="226">
        <v>54.0</v>
      </c>
      <c r="R47" s="226">
        <v>50.0</v>
      </c>
      <c r="S47" s="340"/>
      <c r="T47" s="340"/>
      <c r="U47" s="340"/>
      <c r="V47" s="340"/>
      <c r="W47" s="340"/>
      <c r="X47" s="340"/>
      <c r="Y47" s="340"/>
      <c r="Z47" s="340"/>
      <c r="AA47" s="340"/>
      <c r="AB47" s="340"/>
      <c r="AC47" s="340"/>
      <c r="AD47" s="340"/>
      <c r="AE47" s="340"/>
      <c r="AF47" s="340"/>
      <c r="AG47" s="340">
        <v>45910.0</v>
      </c>
      <c r="AH47" s="294" t="s">
        <v>4859</v>
      </c>
      <c r="AI47" s="340">
        <v>45910.0</v>
      </c>
      <c r="AJ47" s="223">
        <v>44.05</v>
      </c>
      <c r="AK47" s="226" t="s">
        <v>4856</v>
      </c>
      <c r="AL47" s="223">
        <v>42.5</v>
      </c>
      <c r="AM47" s="228">
        <v>-0.03518728717366626</v>
      </c>
      <c r="AN47" s="225">
        <v>-0.0427927927927928</v>
      </c>
      <c r="AO47" s="226" t="s">
        <v>4856</v>
      </c>
      <c r="AP47" s="223">
        <v>42.05</v>
      </c>
      <c r="AQ47" s="228">
        <v>-0.010588235294117676</v>
      </c>
      <c r="AR47" s="225">
        <v>-0.052927927927928</v>
      </c>
      <c r="AS47" s="226" t="s">
        <v>4856</v>
      </c>
      <c r="AT47" s="223">
        <v>41.25</v>
      </c>
      <c r="AU47" s="228">
        <v>-0.019024970273483932</v>
      </c>
      <c r="AV47" s="225">
        <v>-0.07094594594594594</v>
      </c>
      <c r="AW47" s="226" t="s">
        <v>4856</v>
      </c>
      <c r="AX47" s="223">
        <v>41.05</v>
      </c>
      <c r="AY47" s="228">
        <v>-0.00484848484848488</v>
      </c>
      <c r="AZ47" s="225">
        <v>-0.07545045045045051</v>
      </c>
      <c r="BA47" s="226" t="s">
        <v>4856</v>
      </c>
      <c r="BB47" s="223">
        <v>40.5</v>
      </c>
      <c r="BC47" s="228">
        <v>-0.013398294762484664</v>
      </c>
      <c r="BD47" s="225">
        <v>-0.08783783783783783</v>
      </c>
      <c r="BE47" s="226" t="s">
        <v>4856</v>
      </c>
      <c r="BF47" s="223">
        <v>41.1</v>
      </c>
      <c r="BG47" s="228">
        <v>0.014814814814814836</v>
      </c>
      <c r="BH47" s="225">
        <v>-0.07432432432432423</v>
      </c>
      <c r="BI47" s="226" t="s">
        <v>4776</v>
      </c>
      <c r="BJ47" s="223">
        <v>41.25</v>
      </c>
      <c r="BK47" s="228">
        <v>0.0036496350364962904</v>
      </c>
      <c r="BL47" s="225">
        <v>-0.07094594594594594</v>
      </c>
      <c r="BM47" s="226" t="s">
        <v>4789</v>
      </c>
      <c r="BN47" s="223"/>
      <c r="BO47" s="223"/>
      <c r="BP47" s="223"/>
    </row>
    <row r="48">
      <c r="A48" s="6" t="s">
        <v>2328</v>
      </c>
      <c r="B48" s="182" t="s">
        <v>2327</v>
      </c>
      <c r="C48" s="6">
        <v>218.5</v>
      </c>
      <c r="D48" s="3">
        <v>240.5</v>
      </c>
      <c r="E48" s="7">
        <v>-0.09147609147609148</v>
      </c>
      <c r="F48" s="3"/>
      <c r="G48" s="3" t="s">
        <v>4794</v>
      </c>
      <c r="H48" s="3" t="s">
        <v>4796</v>
      </c>
      <c r="I48" s="3" t="s">
        <v>4778</v>
      </c>
      <c r="J48" s="3">
        <v>226.0</v>
      </c>
      <c r="K48" s="3">
        <v>164.0</v>
      </c>
      <c r="L48" s="3">
        <v>256.0</v>
      </c>
      <c r="M48" s="3"/>
      <c r="N48" s="3"/>
      <c r="O48" s="3">
        <v>100.0</v>
      </c>
      <c r="P48" s="3">
        <v>100.0</v>
      </c>
      <c r="Q48" s="3">
        <v>47.64</v>
      </c>
      <c r="R48" s="3">
        <v>38.19</v>
      </c>
      <c r="S48" s="348"/>
      <c r="T48" s="348"/>
      <c r="U48" s="348"/>
      <c r="V48" s="348"/>
      <c r="W48" s="348"/>
      <c r="X48" s="348"/>
      <c r="Y48" s="348"/>
      <c r="Z48" s="348"/>
      <c r="AA48" s="348"/>
      <c r="AB48" s="348"/>
      <c r="AC48" s="348"/>
      <c r="AD48" s="348"/>
      <c r="AE48" s="348"/>
      <c r="AF48" s="348"/>
      <c r="AG48" s="348">
        <v>45911.0</v>
      </c>
      <c r="AH48" s="199" t="s">
        <v>4859</v>
      </c>
      <c r="AI48" s="348">
        <v>45911.0</v>
      </c>
      <c r="AJ48" s="6">
        <v>236.0</v>
      </c>
      <c r="AK48" s="3" t="s">
        <v>4855</v>
      </c>
      <c r="AL48" s="6">
        <v>230.0</v>
      </c>
      <c r="AM48" s="195">
        <v>-0.025423728813559365</v>
      </c>
      <c r="AN48" s="7">
        <v>-0.043659043659043606</v>
      </c>
      <c r="AO48" s="3" t="s">
        <v>4856</v>
      </c>
      <c r="AP48" s="6">
        <v>220.5</v>
      </c>
      <c r="AQ48" s="195">
        <v>-0.04130434782608694</v>
      </c>
      <c r="AR48" s="7">
        <v>-0.08316008316008316</v>
      </c>
      <c r="AS48" s="3" t="s">
        <v>4856</v>
      </c>
      <c r="AT48" s="6">
        <v>217.5</v>
      </c>
      <c r="AU48" s="195">
        <v>-0.013605442176870763</v>
      </c>
      <c r="AV48" s="7">
        <v>-0.09563409563409564</v>
      </c>
      <c r="AW48" s="3" t="s">
        <v>4856</v>
      </c>
      <c r="AX48" s="6">
        <v>219.0</v>
      </c>
      <c r="AY48" s="195">
        <v>0.006896551724137945</v>
      </c>
      <c r="AZ48" s="7">
        <v>-0.08939708939708935</v>
      </c>
      <c r="BA48" s="3" t="s">
        <v>4776</v>
      </c>
      <c r="BB48" s="6">
        <v>223.0</v>
      </c>
      <c r="BC48" s="195">
        <v>0.0182648401826484</v>
      </c>
      <c r="BD48" s="7">
        <v>-0.07276507276507271</v>
      </c>
      <c r="BE48" s="3" t="s">
        <v>4789</v>
      </c>
      <c r="BF48" s="6">
        <v>233.5</v>
      </c>
      <c r="BG48" s="195">
        <v>0.047085201793722</v>
      </c>
      <c r="BH48" s="7">
        <v>-0.029106029106029108</v>
      </c>
      <c r="BI48" s="3" t="s">
        <v>4792</v>
      </c>
      <c r="BJ48" s="6">
        <v>231.0</v>
      </c>
      <c r="BK48" s="195">
        <v>-0.010706638115631661</v>
      </c>
      <c r="BL48" s="7">
        <v>-0.03950103950103945</v>
      </c>
      <c r="BM48" s="3" t="s">
        <v>4794</v>
      </c>
      <c r="BN48" s="6"/>
      <c r="BO48" s="6"/>
      <c r="BP48" s="6"/>
    </row>
    <row r="49">
      <c r="A49" s="6" t="s">
        <v>4474</v>
      </c>
      <c r="B49" s="182" t="s">
        <v>4473</v>
      </c>
      <c r="C49" s="6">
        <v>67.8</v>
      </c>
      <c r="D49" s="3">
        <v>60.1</v>
      </c>
      <c r="E49" s="7">
        <v>0.1281198003327786</v>
      </c>
      <c r="F49" s="3"/>
      <c r="G49" s="3" t="s">
        <v>4776</v>
      </c>
      <c r="H49" s="3" t="s">
        <v>4796</v>
      </c>
      <c r="I49" s="3" t="s">
        <v>4778</v>
      </c>
      <c r="J49" s="3"/>
      <c r="K49" s="3"/>
      <c r="L49" s="3"/>
      <c r="M49" s="3"/>
      <c r="N49" s="3"/>
      <c r="O49" s="3"/>
      <c r="P49" s="3"/>
      <c r="Q49" s="3"/>
      <c r="R49" s="3"/>
      <c r="S49" s="348"/>
      <c r="T49" s="348"/>
      <c r="U49" s="348"/>
      <c r="V49" s="348"/>
      <c r="W49" s="348"/>
      <c r="X49" s="348"/>
      <c r="Y49" s="348"/>
      <c r="Z49" s="348"/>
      <c r="AA49" s="348"/>
      <c r="AB49" s="348"/>
      <c r="AC49" s="348"/>
      <c r="AD49" s="348"/>
      <c r="AE49" s="348"/>
      <c r="AF49" s="348"/>
      <c r="AG49" s="348">
        <v>45917.0</v>
      </c>
      <c r="AH49" s="199" t="s">
        <v>4866</v>
      </c>
      <c r="AI49" s="348">
        <v>45917.0</v>
      </c>
      <c r="AJ49" s="3">
        <v>62.1</v>
      </c>
      <c r="AK49" s="3" t="s">
        <v>4776</v>
      </c>
      <c r="AL49" s="6">
        <v>67.5</v>
      </c>
      <c r="AM49" s="195">
        <v>0.08695652173913038</v>
      </c>
      <c r="AN49" s="7">
        <v>0.12312811980033267</v>
      </c>
      <c r="AO49" s="3" t="s">
        <v>4789</v>
      </c>
      <c r="AP49" s="6">
        <v>68.9</v>
      </c>
      <c r="AQ49" s="195">
        <v>0.020740740740740726</v>
      </c>
      <c r="AR49" s="7">
        <v>0.14642262895174718</v>
      </c>
      <c r="AS49" s="3" t="s">
        <v>4792</v>
      </c>
      <c r="AT49" s="6">
        <v>66.8</v>
      </c>
      <c r="AU49" s="195">
        <v>-0.030478955007257058</v>
      </c>
      <c r="AV49" s="7">
        <v>0.11148086522462552</v>
      </c>
      <c r="AW49" s="3" t="s">
        <v>4794</v>
      </c>
      <c r="AX49" s="3">
        <v>65.2</v>
      </c>
      <c r="AY49" s="195">
        <v>-0.0239520958083832</v>
      </c>
      <c r="AZ49" s="7">
        <v>0.08485856905158062</v>
      </c>
      <c r="BA49" s="3" t="s">
        <v>4797</v>
      </c>
      <c r="BB49" s="6">
        <v>65.5</v>
      </c>
      <c r="BC49" s="195">
        <v>0.004601226993864893</v>
      </c>
      <c r="BD49" s="7">
        <v>0.08985024958402654</v>
      </c>
      <c r="BE49" s="3" t="s">
        <v>4776</v>
      </c>
      <c r="BF49" s="6">
        <v>65.8</v>
      </c>
      <c r="BG49" s="195">
        <v>0.004580152671755711</v>
      </c>
      <c r="BH49" s="7">
        <v>0.09484193011647246</v>
      </c>
      <c r="BI49" s="3" t="s">
        <v>4789</v>
      </c>
      <c r="BJ49" s="6">
        <v>67.8</v>
      </c>
      <c r="BK49" s="195">
        <v>0.03039513677811545</v>
      </c>
      <c r="BL49" s="7">
        <v>0.1281198003327786</v>
      </c>
      <c r="BM49" s="3" t="s">
        <v>4792</v>
      </c>
      <c r="BN49" s="6"/>
      <c r="BO49" s="6"/>
      <c r="BP49" s="6"/>
    </row>
    <row r="50">
      <c r="A50" s="223" t="s">
        <v>2371</v>
      </c>
      <c r="B50" s="222" t="s">
        <v>2370</v>
      </c>
      <c r="C50" s="223">
        <v>45.55</v>
      </c>
      <c r="D50" s="226">
        <v>50.7</v>
      </c>
      <c r="E50" s="225">
        <v>-0.10157790927021704</v>
      </c>
      <c r="F50" s="226"/>
      <c r="G50" s="343" t="s">
        <v>4794</v>
      </c>
      <c r="H50" s="343" t="s">
        <v>4858</v>
      </c>
      <c r="I50" s="226" t="s">
        <v>4778</v>
      </c>
      <c r="J50" s="226">
        <v>52.6</v>
      </c>
      <c r="K50" s="226">
        <v>50.0</v>
      </c>
      <c r="L50" s="226">
        <v>60.0</v>
      </c>
      <c r="M50" s="226"/>
      <c r="N50" s="226"/>
      <c r="O50" s="226">
        <v>0.0</v>
      </c>
      <c r="P50" s="226">
        <v>50.0</v>
      </c>
      <c r="Q50" s="226">
        <v>63.4</v>
      </c>
      <c r="R50" s="226">
        <v>58.27</v>
      </c>
      <c r="S50" s="340"/>
      <c r="T50" s="340"/>
      <c r="U50" s="340"/>
      <c r="V50" s="340"/>
      <c r="W50" s="340"/>
      <c r="X50" s="340"/>
      <c r="Y50" s="340"/>
      <c r="Z50" s="340"/>
      <c r="AA50" s="340"/>
      <c r="AB50" s="340"/>
      <c r="AC50" s="340"/>
      <c r="AD50" s="340"/>
      <c r="AE50" s="340"/>
      <c r="AF50" s="340"/>
      <c r="AG50" s="340">
        <v>45922.0</v>
      </c>
      <c r="AH50" s="294" t="s">
        <v>4859</v>
      </c>
      <c r="AI50" s="340">
        <v>45922.0</v>
      </c>
      <c r="AJ50" s="223">
        <v>51.0</v>
      </c>
      <c r="AK50" s="343" t="s">
        <v>4855</v>
      </c>
      <c r="AL50" s="223">
        <v>49.95</v>
      </c>
      <c r="AM50" s="228">
        <v>-0.020588235294117574</v>
      </c>
      <c r="AN50" s="225">
        <v>-0.014792899408283988</v>
      </c>
      <c r="AO50" s="226" t="s">
        <v>4856</v>
      </c>
      <c r="AP50" s="226">
        <v>50.5</v>
      </c>
      <c r="AQ50" s="228">
        <v>0.011011011011010874</v>
      </c>
      <c r="AR50" s="225">
        <v>-0.0039447731755424265</v>
      </c>
      <c r="AS50" s="226" t="s">
        <v>4776</v>
      </c>
      <c r="AT50" s="223">
        <v>48.35</v>
      </c>
      <c r="AU50" s="228">
        <v>-0.0425742574257425</v>
      </c>
      <c r="AV50" s="225">
        <v>-0.04635108481262329</v>
      </c>
      <c r="AW50" s="226" t="s">
        <v>4794</v>
      </c>
      <c r="AX50" s="223">
        <v>46.25</v>
      </c>
      <c r="AY50" s="228">
        <v>-0.04343329886246128</v>
      </c>
      <c r="AZ50" s="225">
        <v>-0.08777120315581854</v>
      </c>
      <c r="BA50" s="226" t="s">
        <v>4797</v>
      </c>
      <c r="BB50" s="223">
        <v>45.8</v>
      </c>
      <c r="BC50" s="228">
        <v>-0.009729729729729741</v>
      </c>
      <c r="BD50" s="225">
        <v>-0.09664694280078912</v>
      </c>
      <c r="BE50" s="226" t="s">
        <v>4855</v>
      </c>
      <c r="BF50" s="223">
        <v>46.2</v>
      </c>
      <c r="BG50" s="228">
        <v>0.008733624454148492</v>
      </c>
      <c r="BH50" s="225">
        <v>-0.08875739644970415</v>
      </c>
      <c r="BI50" s="226" t="s">
        <v>4776</v>
      </c>
      <c r="BJ50" s="223">
        <v>45.55</v>
      </c>
      <c r="BK50" s="228">
        <v>-0.014069264069264231</v>
      </c>
      <c r="BL50" s="225">
        <v>-0.10157790927021704</v>
      </c>
      <c r="BM50" s="226" t="s">
        <v>4794</v>
      </c>
      <c r="BN50" s="223"/>
      <c r="BO50" s="223"/>
      <c r="BP50" s="223"/>
    </row>
    <row r="51">
      <c r="A51" s="6" t="s">
        <v>2910</v>
      </c>
      <c r="B51" s="182" t="s">
        <v>2909</v>
      </c>
      <c r="C51" s="6">
        <v>74.5</v>
      </c>
      <c r="D51" s="3">
        <v>76.6</v>
      </c>
      <c r="E51" s="7">
        <v>-0.02741514360313313</v>
      </c>
      <c r="F51" s="3"/>
      <c r="G51" s="287" t="s">
        <v>4855</v>
      </c>
      <c r="H51" s="287" t="s">
        <v>4777</v>
      </c>
      <c r="I51" s="3" t="s">
        <v>4778</v>
      </c>
      <c r="J51" s="3">
        <v>79.54</v>
      </c>
      <c r="K51" s="3">
        <v>75.5</v>
      </c>
      <c r="L51" s="3">
        <v>88.6</v>
      </c>
      <c r="M51" s="3"/>
      <c r="N51" s="3"/>
      <c r="O51" s="3">
        <v>0.0</v>
      </c>
      <c r="P51" s="3">
        <v>400.0</v>
      </c>
      <c r="Q51" s="3">
        <v>53.47</v>
      </c>
      <c r="R51" s="3">
        <v>48.7</v>
      </c>
      <c r="S51" s="350" t="s">
        <v>4867</v>
      </c>
      <c r="T51" s="350" t="s">
        <v>4868</v>
      </c>
      <c r="U51" s="3"/>
      <c r="V51" s="3"/>
      <c r="W51" s="3"/>
      <c r="X51" s="3"/>
      <c r="Y51" s="3"/>
      <c r="Z51" s="3"/>
      <c r="AA51" s="3"/>
      <c r="AB51" s="3"/>
      <c r="AC51" s="3"/>
      <c r="AD51" s="3"/>
      <c r="AE51" s="3"/>
      <c r="AF51" s="3"/>
      <c r="AG51" s="348">
        <v>45937.0</v>
      </c>
      <c r="AH51" s="199" t="s">
        <v>4859</v>
      </c>
      <c r="AI51" s="348">
        <v>45945.0</v>
      </c>
      <c r="AJ51" s="6">
        <v>76.3</v>
      </c>
      <c r="AK51" s="3" t="s">
        <v>4797</v>
      </c>
      <c r="AL51" s="6">
        <v>76.0</v>
      </c>
      <c r="AM51" s="195">
        <v>-0.003931847968545177</v>
      </c>
      <c r="AN51" s="7">
        <v>-0.007832898172323688</v>
      </c>
      <c r="AO51" s="3" t="s">
        <v>4855</v>
      </c>
      <c r="AP51" s="6">
        <v>75.8</v>
      </c>
      <c r="AQ51" s="195">
        <v>-0.0026315789473684292</v>
      </c>
      <c r="AR51" s="7">
        <v>-0.010443864229764954</v>
      </c>
      <c r="AS51" s="3" t="s">
        <v>4856</v>
      </c>
      <c r="AT51" s="6">
        <v>75.6</v>
      </c>
      <c r="AU51" s="195">
        <v>-0.0026385224274406704</v>
      </c>
      <c r="AV51" s="7">
        <v>-0.01305483028720622</v>
      </c>
      <c r="AW51" s="3" t="s">
        <v>4856</v>
      </c>
      <c r="AX51" s="6">
        <v>75.2</v>
      </c>
      <c r="AY51" s="195">
        <v>-0.005291005291005124</v>
      </c>
      <c r="AZ51" s="7">
        <v>-0.018276762402088642</v>
      </c>
      <c r="BA51" s="3" t="s">
        <v>4856</v>
      </c>
      <c r="BB51" s="6">
        <v>73.3</v>
      </c>
      <c r="BC51" s="195">
        <v>-0.025265957446808596</v>
      </c>
      <c r="BD51" s="7">
        <v>-0.043080939947780617</v>
      </c>
      <c r="BE51" s="3" t="s">
        <v>4856</v>
      </c>
      <c r="BF51" s="6">
        <v>71.8</v>
      </c>
      <c r="BG51" s="195">
        <v>-0.02046384720327421</v>
      </c>
      <c r="BH51" s="7">
        <v>-0.06266318537859006</v>
      </c>
      <c r="BI51" s="3" t="s">
        <v>4856</v>
      </c>
      <c r="BJ51" s="6">
        <v>72.9</v>
      </c>
      <c r="BK51" s="195">
        <v>0.015320334261838653</v>
      </c>
      <c r="BL51" s="7">
        <v>-0.04830287206266304</v>
      </c>
      <c r="BM51" s="3" t="s">
        <v>4776</v>
      </c>
      <c r="BN51" s="6"/>
      <c r="BO51" s="6"/>
      <c r="BP51" s="6"/>
    </row>
    <row r="52">
      <c r="A52" s="223" t="s">
        <v>4114</v>
      </c>
      <c r="B52" s="222" t="s">
        <v>4113</v>
      </c>
      <c r="C52" s="223">
        <v>62.5</v>
      </c>
      <c r="D52" s="226">
        <v>68.3</v>
      </c>
      <c r="E52" s="225">
        <v>-0.08491947291361635</v>
      </c>
      <c r="F52" s="226"/>
      <c r="G52" s="343" t="s">
        <v>4794</v>
      </c>
      <c r="H52" s="343" t="s">
        <v>4796</v>
      </c>
      <c r="I52" s="226" t="s">
        <v>4857</v>
      </c>
      <c r="J52" s="226">
        <v>67.58</v>
      </c>
      <c r="K52" s="226">
        <v>61.9</v>
      </c>
      <c r="L52" s="226">
        <v>75.0</v>
      </c>
      <c r="M52" s="226"/>
      <c r="N52" s="226"/>
      <c r="O52" s="226">
        <v>0.0</v>
      </c>
      <c r="P52" s="226">
        <v>1500.0</v>
      </c>
      <c r="Q52" s="226">
        <v>56.3</v>
      </c>
      <c r="R52" s="226">
        <v>48.92</v>
      </c>
      <c r="S52" s="351" t="s">
        <v>524</v>
      </c>
      <c r="T52" s="352" t="s">
        <v>4869</v>
      </c>
      <c r="U52" s="226"/>
      <c r="V52" s="226"/>
      <c r="W52" s="226"/>
      <c r="X52" s="226"/>
      <c r="Y52" s="226"/>
      <c r="Z52" s="226"/>
      <c r="AA52" s="226"/>
      <c r="AB52" s="226"/>
      <c r="AC52" s="226"/>
      <c r="AD52" s="226"/>
      <c r="AE52" s="226"/>
      <c r="AF52" s="226"/>
      <c r="AG52" s="340">
        <v>45943.0</v>
      </c>
      <c r="AH52" s="294" t="s">
        <v>123</v>
      </c>
      <c r="AI52" s="340">
        <v>45945.0</v>
      </c>
      <c r="AJ52" s="223">
        <v>68.3</v>
      </c>
      <c r="AK52" s="226" t="s">
        <v>4776</v>
      </c>
      <c r="AL52" s="223">
        <v>67.6</v>
      </c>
      <c r="AM52" s="228">
        <v>-0.01024890190336758</v>
      </c>
      <c r="AN52" s="225">
        <v>-0.01024890190336758</v>
      </c>
      <c r="AO52" s="226" t="s">
        <v>4794</v>
      </c>
      <c r="AP52" s="223">
        <v>63.4</v>
      </c>
      <c r="AQ52" s="228">
        <v>-0.062130177514792884</v>
      </c>
      <c r="AR52" s="225">
        <v>-0.0717423133235725</v>
      </c>
      <c r="AS52" s="226" t="s">
        <v>4797</v>
      </c>
      <c r="AT52" s="223">
        <v>62.8</v>
      </c>
      <c r="AU52" s="228">
        <v>-0.009463722397476393</v>
      </c>
      <c r="AV52" s="225">
        <v>-0.08052708638360173</v>
      </c>
      <c r="AW52" s="226" t="s">
        <v>4855</v>
      </c>
      <c r="AX52" s="223">
        <v>63.5</v>
      </c>
      <c r="AY52" s="228">
        <v>0.011146496815286566</v>
      </c>
      <c r="AZ52" s="225">
        <v>-0.07027818448023426</v>
      </c>
      <c r="BA52" s="226" t="s">
        <v>4776</v>
      </c>
      <c r="BB52" s="223">
        <v>65.8</v>
      </c>
      <c r="BC52" s="228">
        <v>0.03622047244094473</v>
      </c>
      <c r="BD52" s="225">
        <v>-0.03660322108345537</v>
      </c>
      <c r="BE52" s="226" t="s">
        <v>4789</v>
      </c>
      <c r="BF52" s="223">
        <v>65.2</v>
      </c>
      <c r="BG52" s="228">
        <v>-0.009118541033434568</v>
      </c>
      <c r="BH52" s="225">
        <v>-0.0453879941434846</v>
      </c>
      <c r="BI52" s="226" t="s">
        <v>4794</v>
      </c>
      <c r="BJ52" s="223">
        <v>64.7</v>
      </c>
      <c r="BK52" s="228">
        <v>-0.0076687116564416735</v>
      </c>
      <c r="BL52" s="225">
        <v>-0.052708638360175586</v>
      </c>
      <c r="BM52" s="226" t="s">
        <v>4797</v>
      </c>
      <c r="BN52" s="223"/>
      <c r="BO52" s="223"/>
      <c r="BP52" s="223"/>
    </row>
    <row r="53">
      <c r="A53" s="6" t="s">
        <v>2641</v>
      </c>
      <c r="B53" s="182" t="s">
        <v>2640</v>
      </c>
      <c r="C53" s="6">
        <v>47.3</v>
      </c>
      <c r="D53" s="3">
        <v>51.3</v>
      </c>
      <c r="E53" s="7">
        <v>-0.07797270955165692</v>
      </c>
      <c r="F53" s="3"/>
      <c r="G53" s="287" t="s">
        <v>4776</v>
      </c>
      <c r="H53" s="287" t="s">
        <v>4858</v>
      </c>
      <c r="I53" s="3" t="s">
        <v>4778</v>
      </c>
      <c r="J53" s="3">
        <v>50.8</v>
      </c>
      <c r="K53" s="3">
        <v>48.65</v>
      </c>
      <c r="L53" s="3">
        <v>61.3</v>
      </c>
      <c r="M53" s="3">
        <v>4516.0</v>
      </c>
      <c r="N53" s="3">
        <v>484.0</v>
      </c>
      <c r="O53" s="3">
        <v>0.0</v>
      </c>
      <c r="P53" s="3">
        <v>600.0</v>
      </c>
      <c r="Q53" s="3">
        <v>64.56</v>
      </c>
      <c r="R53" s="3">
        <v>63.24</v>
      </c>
      <c r="S53" s="350" t="s">
        <v>4617</v>
      </c>
      <c r="T53" s="350" t="s">
        <v>4869</v>
      </c>
      <c r="U53" s="3"/>
      <c r="V53" s="3"/>
      <c r="W53" s="3"/>
      <c r="X53" s="3"/>
      <c r="Y53" s="195" t="s">
        <v>4859</v>
      </c>
      <c r="Z53" s="195"/>
      <c r="AA53" s="195"/>
      <c r="AB53" s="195"/>
      <c r="AC53" s="195"/>
      <c r="AD53" s="195"/>
      <c r="AE53" s="195"/>
      <c r="AF53" s="195"/>
      <c r="AG53" s="348">
        <v>45958.0</v>
      </c>
      <c r="AH53" s="199" t="s">
        <v>125</v>
      </c>
      <c r="AI53" s="348">
        <v>45959.0</v>
      </c>
      <c r="AJ53" s="6">
        <v>51.4</v>
      </c>
      <c r="AK53" s="3" t="s">
        <v>4792</v>
      </c>
      <c r="AL53" s="6">
        <v>52.1</v>
      </c>
      <c r="AM53" s="195">
        <v>0.013618677042801508</v>
      </c>
      <c r="AN53" s="7">
        <v>0.015594541910331383</v>
      </c>
      <c r="AO53" s="3" t="s">
        <v>4793</v>
      </c>
      <c r="AP53" s="6">
        <v>52.2</v>
      </c>
      <c r="AQ53" s="195">
        <v>0.0019193857965451588</v>
      </c>
      <c r="AR53" s="7">
        <v>0.01754385964912286</v>
      </c>
      <c r="AS53" s="3" t="s">
        <v>4793</v>
      </c>
      <c r="AT53" s="6">
        <v>55.3</v>
      </c>
      <c r="AU53" s="195">
        <v>0.05938697318007646</v>
      </c>
      <c r="AV53" s="7">
        <v>0.07797270955165692</v>
      </c>
      <c r="AW53" s="3" t="s">
        <v>4793</v>
      </c>
      <c r="AX53" s="3">
        <v>53.6</v>
      </c>
      <c r="AY53" s="195">
        <v>-0.030741410488245857</v>
      </c>
      <c r="AZ53" s="7">
        <v>0.04483430799220289</v>
      </c>
      <c r="BA53" s="3" t="s">
        <v>4794</v>
      </c>
      <c r="BB53" s="3">
        <v>51.9</v>
      </c>
      <c r="BC53" s="195">
        <v>-0.03171641791044777</v>
      </c>
      <c r="BD53" s="7">
        <v>0.011695906432748648</v>
      </c>
      <c r="BE53" s="3" t="s">
        <v>4797</v>
      </c>
      <c r="BF53" s="6">
        <v>51.1</v>
      </c>
      <c r="BG53" s="195">
        <v>-0.015414258188824581</v>
      </c>
      <c r="BH53" s="7">
        <v>-0.0038986354775827348</v>
      </c>
      <c r="BI53" s="3" t="s">
        <v>4855</v>
      </c>
      <c r="BJ53" s="6">
        <v>49.85</v>
      </c>
      <c r="BK53" s="195">
        <v>-0.024461839530332652</v>
      </c>
      <c r="BL53" s="7">
        <v>-0.02826510721247555</v>
      </c>
      <c r="BM53" s="3" t="s">
        <v>4856</v>
      </c>
      <c r="BN53" s="6"/>
      <c r="BO53" s="6"/>
      <c r="BP53" s="6"/>
    </row>
    <row r="54">
      <c r="A54" s="6" t="s">
        <v>1404</v>
      </c>
      <c r="B54" s="182" t="s">
        <v>1403</v>
      </c>
      <c r="C54" s="6">
        <v>111.0</v>
      </c>
      <c r="D54" s="3">
        <v>112.0</v>
      </c>
      <c r="E54" s="7">
        <v>-0.008928571428571397</v>
      </c>
      <c r="F54" s="3"/>
      <c r="G54" s="287" t="s">
        <v>4792</v>
      </c>
      <c r="H54" s="287" t="s">
        <v>4858</v>
      </c>
      <c r="I54" s="3" t="s">
        <v>4778</v>
      </c>
      <c r="J54" s="3">
        <v>112.92</v>
      </c>
      <c r="K54" s="3">
        <v>104.5</v>
      </c>
      <c r="L54" s="3">
        <v>140.0</v>
      </c>
      <c r="M54" s="3">
        <v>7776.0</v>
      </c>
      <c r="N54" s="3">
        <v>7721.0</v>
      </c>
      <c r="O54" s="3">
        <v>600.0</v>
      </c>
      <c r="P54" s="3">
        <v>850.0</v>
      </c>
      <c r="Q54" s="3">
        <v>83.84</v>
      </c>
      <c r="R54" s="3">
        <v>74.17</v>
      </c>
      <c r="S54" s="350" t="s">
        <v>4870</v>
      </c>
      <c r="T54" s="350" t="s">
        <v>4871</v>
      </c>
      <c r="U54" s="3"/>
      <c r="V54" s="348"/>
      <c r="W54" s="348"/>
      <c r="X54" s="348"/>
      <c r="Y54" s="195" t="s">
        <v>4859</v>
      </c>
      <c r="Z54" s="195"/>
      <c r="AA54" s="195"/>
      <c r="AB54" s="195"/>
      <c r="AC54" s="195"/>
      <c r="AD54" s="195"/>
      <c r="AE54" s="195"/>
      <c r="AF54" s="195"/>
      <c r="AG54" s="348">
        <v>45958.0</v>
      </c>
      <c r="AH54" s="199" t="s">
        <v>122</v>
      </c>
      <c r="AI54" s="348">
        <v>45959.0</v>
      </c>
      <c r="AJ54" s="6">
        <v>112.0</v>
      </c>
      <c r="AK54" s="3" t="s">
        <v>4792</v>
      </c>
      <c r="AL54" s="6">
        <v>112.5</v>
      </c>
      <c r="AM54" s="195">
        <v>0.0044642857142858094</v>
      </c>
      <c r="AN54" s="7">
        <v>0.0044642857142858094</v>
      </c>
      <c r="AO54" s="3" t="s">
        <v>4793</v>
      </c>
      <c r="AP54" s="6">
        <v>117.0</v>
      </c>
      <c r="AQ54" s="195">
        <v>0.040000000000000036</v>
      </c>
      <c r="AR54" s="7">
        <v>0.044642857142857206</v>
      </c>
      <c r="AS54" s="3" t="s">
        <v>4793</v>
      </c>
      <c r="AT54" s="6">
        <v>117.5</v>
      </c>
      <c r="AU54" s="195">
        <v>0.004273504273504258</v>
      </c>
      <c r="AV54" s="7">
        <v>0.049107142857142794</v>
      </c>
      <c r="AW54" s="3" t="s">
        <v>4793</v>
      </c>
      <c r="AX54" s="3">
        <v>120.5</v>
      </c>
      <c r="AY54" s="195">
        <v>0.025531914893617058</v>
      </c>
      <c r="AZ54" s="7">
        <v>0.0758928571428572</v>
      </c>
      <c r="BA54" s="3" t="s">
        <v>4793</v>
      </c>
      <c r="BB54" s="3">
        <v>119.0</v>
      </c>
      <c r="BC54" s="195">
        <v>-0.012448132780082943</v>
      </c>
      <c r="BD54" s="7">
        <v>0.0625</v>
      </c>
      <c r="BE54" s="3" t="s">
        <v>4794</v>
      </c>
      <c r="BF54" s="6">
        <v>129.0</v>
      </c>
      <c r="BG54" s="195">
        <v>0.08403361344537807</v>
      </c>
      <c r="BH54" s="7">
        <v>0.1517857142857142</v>
      </c>
      <c r="BI54" s="3" t="s">
        <v>4776</v>
      </c>
      <c r="BJ54" s="6">
        <v>125.0</v>
      </c>
      <c r="BK54" s="195">
        <v>-0.03100775193798455</v>
      </c>
      <c r="BL54" s="7">
        <v>0.1160714285714286</v>
      </c>
      <c r="BM54" s="3" t="s">
        <v>4794</v>
      </c>
      <c r="BN54" s="6"/>
      <c r="BO54" s="6"/>
      <c r="BP54" s="6"/>
    </row>
    <row r="55">
      <c r="A55" s="6" t="s">
        <v>3331</v>
      </c>
      <c r="B55" s="182" t="s">
        <v>3330</v>
      </c>
      <c r="C55" s="6">
        <v>93.9</v>
      </c>
      <c r="D55" s="3">
        <v>94.4</v>
      </c>
      <c r="E55" s="7">
        <v>-0.005296610169491567</v>
      </c>
      <c r="F55" s="3"/>
      <c r="G55" s="287" t="s">
        <v>4855</v>
      </c>
      <c r="H55" s="287" t="s">
        <v>4796</v>
      </c>
      <c r="I55" s="3" t="s">
        <v>4857</v>
      </c>
      <c r="J55" s="3">
        <v>86.7</v>
      </c>
      <c r="K55" s="3">
        <v>75.0</v>
      </c>
      <c r="L55" s="3">
        <v>106.0</v>
      </c>
      <c r="M55" s="3">
        <v>11848.0</v>
      </c>
      <c r="N55" s="3">
        <v>14240.0</v>
      </c>
      <c r="O55" s="3">
        <v>63.0</v>
      </c>
      <c r="P55" s="3">
        <v>400.0</v>
      </c>
      <c r="Q55" s="3">
        <v>35.7</v>
      </c>
      <c r="R55" s="3">
        <v>35.19</v>
      </c>
      <c r="S55" s="353" t="s">
        <v>553</v>
      </c>
      <c r="T55" s="350" t="s">
        <v>4872</v>
      </c>
      <c r="U55" s="3"/>
      <c r="V55" s="329"/>
      <c r="W55" s="329"/>
      <c r="X55" s="329"/>
      <c r="Y55" s="195" t="s">
        <v>4859</v>
      </c>
      <c r="Z55" s="195"/>
      <c r="AA55" s="195"/>
      <c r="AB55" s="195"/>
      <c r="AC55" s="195"/>
      <c r="AD55" s="195"/>
      <c r="AE55" s="195"/>
      <c r="AF55" s="195"/>
      <c r="AG55" s="329">
        <v>45960.0</v>
      </c>
      <c r="AH55" s="199" t="s">
        <v>4691</v>
      </c>
      <c r="AI55" s="348">
        <v>45961.0</v>
      </c>
      <c r="AJ55" s="6">
        <v>93.8</v>
      </c>
      <c r="AK55" s="3" t="s">
        <v>4856</v>
      </c>
      <c r="AL55" s="6">
        <v>94.7</v>
      </c>
      <c r="AM55" s="195">
        <v>0.009594882729211163</v>
      </c>
      <c r="AN55" s="7">
        <v>0.0031779661016948513</v>
      </c>
      <c r="AO55" s="3" t="s">
        <v>4776</v>
      </c>
      <c r="AP55" s="3">
        <v>89.6</v>
      </c>
      <c r="AQ55" s="195">
        <v>-0.053854276663146905</v>
      </c>
      <c r="AR55" s="7">
        <v>-0.05084745762711873</v>
      </c>
      <c r="AS55" s="3" t="s">
        <v>4794</v>
      </c>
      <c r="AT55" s="3">
        <v>87.3</v>
      </c>
      <c r="AU55" s="195">
        <v>-0.025669642857142794</v>
      </c>
      <c r="AV55" s="7">
        <v>-0.07521186440677974</v>
      </c>
      <c r="AW55" s="3" t="s">
        <v>4797</v>
      </c>
      <c r="AX55" s="6">
        <v>88.6</v>
      </c>
      <c r="AY55" s="195">
        <v>0.014891179839633395</v>
      </c>
      <c r="AZ55" s="7">
        <v>-0.061440677966101864</v>
      </c>
      <c r="BA55" s="3" t="s">
        <v>4776</v>
      </c>
      <c r="BB55" s="6">
        <v>85.3</v>
      </c>
      <c r="BC55" s="195">
        <v>-0.03724604966139955</v>
      </c>
      <c r="BD55" s="7">
        <v>-0.0963983050847459</v>
      </c>
      <c r="BE55" s="3" t="s">
        <v>4794</v>
      </c>
      <c r="BF55" s="6">
        <v>82.4</v>
      </c>
      <c r="BG55" s="195">
        <v>-0.03399765533411481</v>
      </c>
      <c r="BH55" s="7">
        <v>-0.1271186440677966</v>
      </c>
      <c r="BI55" s="3" t="s">
        <v>4797</v>
      </c>
      <c r="BJ55" s="6">
        <v>87.2</v>
      </c>
      <c r="BK55" s="195">
        <v>0.058252427184465994</v>
      </c>
      <c r="BL55" s="7">
        <v>-0.07627118644067798</v>
      </c>
      <c r="BM55" s="3" t="s">
        <v>4776</v>
      </c>
      <c r="BN55" s="6"/>
      <c r="BO55" s="6"/>
      <c r="BP55" s="6"/>
    </row>
    <row r="56">
      <c r="A56" s="6" t="s">
        <v>3561</v>
      </c>
      <c r="B56" s="182" t="s">
        <v>3560</v>
      </c>
      <c r="C56" s="6">
        <v>75.0</v>
      </c>
      <c r="D56" s="3">
        <v>77.3</v>
      </c>
      <c r="E56" s="7">
        <v>-0.02975420439844756</v>
      </c>
      <c r="F56" s="3"/>
      <c r="G56" s="287" t="s">
        <v>4797</v>
      </c>
      <c r="H56" s="287" t="s">
        <v>4796</v>
      </c>
      <c r="I56" s="3" t="s">
        <v>4778</v>
      </c>
      <c r="J56" s="3">
        <v>80.6</v>
      </c>
      <c r="K56" s="3">
        <v>76.9</v>
      </c>
      <c r="L56" s="3">
        <v>89.0</v>
      </c>
      <c r="M56" s="3">
        <v>2304.0</v>
      </c>
      <c r="N56" s="3">
        <v>1477.0</v>
      </c>
      <c r="O56" s="3">
        <v>0.0</v>
      </c>
      <c r="P56" s="3">
        <v>700.0</v>
      </c>
      <c r="Q56" s="3">
        <v>51.63</v>
      </c>
      <c r="R56" s="3">
        <v>46.43</v>
      </c>
      <c r="S56" s="353" t="s">
        <v>664</v>
      </c>
      <c r="T56" s="350" t="s">
        <v>4873</v>
      </c>
      <c r="U56" s="3"/>
      <c r="V56" s="329"/>
      <c r="W56" s="329"/>
      <c r="X56" s="329"/>
      <c r="Y56" s="195" t="s">
        <v>4859</v>
      </c>
      <c r="Z56" s="195"/>
      <c r="AA56" s="195"/>
      <c r="AB56" s="195"/>
      <c r="AC56" s="195"/>
      <c r="AD56" s="195"/>
      <c r="AE56" s="195"/>
      <c r="AF56" s="195"/>
      <c r="AG56" s="329">
        <v>45965.0</v>
      </c>
      <c r="AH56" s="199" t="s">
        <v>4859</v>
      </c>
      <c r="AI56" s="329">
        <v>45967.0</v>
      </c>
      <c r="AJ56" s="3">
        <v>77.2</v>
      </c>
      <c r="AK56" s="3" t="s">
        <v>4776</v>
      </c>
      <c r="AL56" s="6">
        <v>76.5</v>
      </c>
      <c r="AM56" s="195">
        <v>-0.0090673575129534</v>
      </c>
      <c r="AN56" s="7">
        <v>-0.010349288486416475</v>
      </c>
      <c r="AO56" s="3" t="s">
        <v>4794</v>
      </c>
      <c r="AP56" s="6">
        <v>78.7</v>
      </c>
      <c r="AQ56" s="195">
        <v>0.028758169934640643</v>
      </c>
      <c r="AR56" s="7">
        <v>0.018111254851228997</v>
      </c>
      <c r="AS56" s="3" t="s">
        <v>4776</v>
      </c>
      <c r="AT56" s="6">
        <v>81.9</v>
      </c>
      <c r="AU56" s="195">
        <v>0.040660736975857814</v>
      </c>
      <c r="AV56" s="7">
        <v>0.05950840879689534</v>
      </c>
      <c r="AW56" s="3" t="s">
        <v>4789</v>
      </c>
      <c r="AX56" s="6">
        <v>82.8</v>
      </c>
      <c r="AY56" s="195">
        <v>0.01098901098901095</v>
      </c>
      <c r="AZ56" s="7">
        <v>0.0711513583441139</v>
      </c>
      <c r="BA56" s="3" t="s">
        <v>4792</v>
      </c>
      <c r="BB56" s="6">
        <v>81.0</v>
      </c>
      <c r="BC56" s="195">
        <v>-0.021739130434782594</v>
      </c>
      <c r="BD56" s="7">
        <v>0.047865459249676556</v>
      </c>
      <c r="BE56" s="3" t="s">
        <v>4794</v>
      </c>
      <c r="BF56" s="6">
        <v>78.3</v>
      </c>
      <c r="BG56" s="195">
        <v>-0.033333333333333326</v>
      </c>
      <c r="BH56" s="7">
        <v>0.012936610608020649</v>
      </c>
      <c r="BI56" s="3" t="s">
        <v>4797</v>
      </c>
      <c r="BJ56" s="6">
        <v>74.7</v>
      </c>
      <c r="BK56" s="195">
        <v>-0.04597701149425282</v>
      </c>
      <c r="BL56" s="7">
        <v>-0.03363518758085371</v>
      </c>
      <c r="BM56" s="3" t="s">
        <v>4855</v>
      </c>
      <c r="BN56" s="6"/>
      <c r="BO56" s="6"/>
      <c r="BP56" s="6"/>
    </row>
    <row r="57">
      <c r="A57" s="6" t="s">
        <v>775</v>
      </c>
      <c r="B57" s="182" t="s">
        <v>774</v>
      </c>
      <c r="C57" s="6">
        <v>88.7</v>
      </c>
      <c r="D57" s="3">
        <v>95.6</v>
      </c>
      <c r="E57" s="7">
        <v>-0.07217573221757312</v>
      </c>
      <c r="F57" s="3"/>
      <c r="G57" s="287" t="s">
        <v>4797</v>
      </c>
      <c r="H57" s="287" t="s">
        <v>4777</v>
      </c>
      <c r="I57" s="3" t="s">
        <v>4778</v>
      </c>
      <c r="J57" s="3">
        <v>99.64</v>
      </c>
      <c r="K57" s="3">
        <v>95.1</v>
      </c>
      <c r="L57" s="3">
        <v>110.0</v>
      </c>
      <c r="M57" s="3">
        <v>5634.0</v>
      </c>
      <c r="N57" s="3">
        <v>12618.0</v>
      </c>
      <c r="O57" s="3"/>
      <c r="P57" s="3"/>
      <c r="Q57" s="3"/>
      <c r="R57" s="3"/>
      <c r="S57" s="329"/>
      <c r="T57" s="329"/>
      <c r="U57" s="329"/>
      <c r="V57" s="329"/>
      <c r="W57" s="329"/>
      <c r="X57" s="329"/>
      <c r="Y57" s="195" t="s">
        <v>4859</v>
      </c>
      <c r="Z57" s="195"/>
      <c r="AA57" s="195"/>
      <c r="AB57" s="195"/>
      <c r="AC57" s="195"/>
      <c r="AD57" s="195"/>
      <c r="AE57" s="195"/>
      <c r="AF57" s="195"/>
      <c r="AG57" s="329">
        <v>45967.0</v>
      </c>
      <c r="AH57" s="199" t="s">
        <v>122</v>
      </c>
      <c r="AI57" s="329">
        <v>45967.0</v>
      </c>
      <c r="AJ57" s="3">
        <v>96.1</v>
      </c>
      <c r="AK57" s="3" t="s">
        <v>4776</v>
      </c>
      <c r="AL57" s="6">
        <v>95.4</v>
      </c>
      <c r="AM57" s="195">
        <v>-0.007284079084287076</v>
      </c>
      <c r="AN57" s="7">
        <v>-0.0020920502092048876</v>
      </c>
      <c r="AO57" s="3" t="s">
        <v>4794</v>
      </c>
      <c r="AP57" s="6">
        <v>96.8</v>
      </c>
      <c r="AQ57" s="195">
        <v>0.01467505241090139</v>
      </c>
      <c r="AR57" s="7">
        <v>0.012552301255230214</v>
      </c>
      <c r="AS57" s="3" t="s">
        <v>4776</v>
      </c>
      <c r="AT57" s="6">
        <v>97.7</v>
      </c>
      <c r="AU57" s="195">
        <v>0.009297520661157188</v>
      </c>
      <c r="AV57" s="7">
        <v>0.021966527196652708</v>
      </c>
      <c r="AW57" s="3" t="s">
        <v>4789</v>
      </c>
      <c r="AX57" s="6">
        <v>100.5</v>
      </c>
      <c r="AY57" s="195">
        <v>0.028659160696008268</v>
      </c>
      <c r="AZ57" s="7">
        <v>0.05125523012552313</v>
      </c>
      <c r="BA57" s="3" t="s">
        <v>4792</v>
      </c>
      <c r="BB57" s="6">
        <v>99.9</v>
      </c>
      <c r="BC57" s="195">
        <v>-0.005970149253731294</v>
      </c>
      <c r="BD57" s="7">
        <v>0.04497907949790814</v>
      </c>
      <c r="BE57" s="3" t="s">
        <v>4794</v>
      </c>
      <c r="BF57" s="6">
        <v>96.0</v>
      </c>
      <c r="BG57" s="195">
        <v>-0.03903903903903905</v>
      </c>
      <c r="BH57" s="7">
        <v>0.004184100418409997</v>
      </c>
      <c r="BI57" s="3" t="s">
        <v>4797</v>
      </c>
      <c r="BJ57" s="6">
        <v>89.2</v>
      </c>
      <c r="BK57" s="195">
        <v>-0.0708333333333333</v>
      </c>
      <c r="BL57" s="7">
        <v>-0.06694560669456062</v>
      </c>
      <c r="BM57" s="3" t="s">
        <v>4855</v>
      </c>
      <c r="BN57" s="6"/>
      <c r="BO57" s="6"/>
      <c r="BP57" s="6"/>
    </row>
    <row r="58">
      <c r="A58" s="6" t="s">
        <v>2245</v>
      </c>
      <c r="B58" s="182" t="s">
        <v>2244</v>
      </c>
      <c r="C58" s="6">
        <v>64.0</v>
      </c>
      <c r="D58" s="3">
        <v>64.1</v>
      </c>
      <c r="E58" s="7">
        <v>-0.0015600624024960652</v>
      </c>
      <c r="F58" s="3" t="s">
        <v>191</v>
      </c>
      <c r="G58" s="287" t="s">
        <v>4797</v>
      </c>
      <c r="H58" s="287" t="s">
        <v>4777</v>
      </c>
      <c r="I58" s="3" t="s">
        <v>4857</v>
      </c>
      <c r="J58" s="3">
        <v>62.3</v>
      </c>
      <c r="K58" s="3">
        <v>60.0</v>
      </c>
      <c r="L58" s="3">
        <v>66.0</v>
      </c>
      <c r="M58" s="3">
        <v>36248.0</v>
      </c>
      <c r="N58" s="3">
        <v>168786.0</v>
      </c>
      <c r="O58" s="3">
        <v>60000.0</v>
      </c>
      <c r="P58" s="3">
        <v>50000.0</v>
      </c>
      <c r="Q58" s="3">
        <v>87.55</v>
      </c>
      <c r="R58" s="3">
        <v>86.97</v>
      </c>
      <c r="S58" s="353" t="s">
        <v>585</v>
      </c>
      <c r="T58" s="350" t="s">
        <v>4874</v>
      </c>
      <c r="U58" s="3">
        <v>-6.4</v>
      </c>
      <c r="V58" s="3"/>
      <c r="W58" s="3">
        <v>1.05</v>
      </c>
      <c r="X58" s="3">
        <v>1.89</v>
      </c>
      <c r="Y58" s="195" t="s">
        <v>4875</v>
      </c>
      <c r="Z58" s="3">
        <v>1.22</v>
      </c>
      <c r="AA58" s="195" t="s">
        <v>4876</v>
      </c>
      <c r="AB58" s="3">
        <v>4.07</v>
      </c>
      <c r="AC58" s="3">
        <v>1.0</v>
      </c>
      <c r="AD58" s="269">
        <v>5.07</v>
      </c>
      <c r="AE58" s="3">
        <v>11.98</v>
      </c>
      <c r="AF58" s="270">
        <v>60.738600000000005</v>
      </c>
      <c r="AG58" s="329">
        <v>45985.0</v>
      </c>
      <c r="AH58" s="199" t="s">
        <v>4859</v>
      </c>
      <c r="AI58" s="329">
        <v>45986.0</v>
      </c>
      <c r="AJ58" s="6">
        <v>65.0</v>
      </c>
      <c r="AK58" s="3" t="s">
        <v>4776</v>
      </c>
      <c r="AL58" s="6">
        <v>67.4</v>
      </c>
      <c r="AM58" s="195">
        <v>0.03692307692307706</v>
      </c>
      <c r="AN58" s="7">
        <v>0.051482059282371484</v>
      </c>
      <c r="AO58" s="3" t="s">
        <v>4789</v>
      </c>
      <c r="AP58" s="6">
        <v>68.1</v>
      </c>
      <c r="AQ58" s="195">
        <v>0.010385756676557722</v>
      </c>
      <c r="AR58" s="7">
        <v>0.06240249609984394</v>
      </c>
      <c r="AS58" s="3" t="s">
        <v>4792</v>
      </c>
      <c r="AT58" s="6">
        <v>68.3</v>
      </c>
      <c r="AU58" s="195">
        <v>0.002936857562408246</v>
      </c>
      <c r="AV58" s="7">
        <v>0.06552262090483629</v>
      </c>
      <c r="AW58" s="3" t="s">
        <v>4793</v>
      </c>
      <c r="AX58" s="6">
        <v>65.4</v>
      </c>
      <c r="AY58" s="195">
        <v>-0.04245973645680812</v>
      </c>
      <c r="AZ58" s="7">
        <v>0.020280811232449514</v>
      </c>
      <c r="BA58" s="3" t="s">
        <v>4794</v>
      </c>
      <c r="BB58" s="6">
        <v>66.0</v>
      </c>
      <c r="BC58" s="195">
        <v>0.00917431192660545</v>
      </c>
      <c r="BD58" s="7">
        <v>0.029641185647425905</v>
      </c>
      <c r="BE58" s="3" t="s">
        <v>4776</v>
      </c>
      <c r="BF58" s="6">
        <v>65.6</v>
      </c>
      <c r="BG58" s="195">
        <v>-0.0060606060606061</v>
      </c>
      <c r="BH58" s="7">
        <v>0.023400936037441422</v>
      </c>
      <c r="BI58" s="3" t="s">
        <v>4794</v>
      </c>
      <c r="BJ58" s="6">
        <v>64.0</v>
      </c>
      <c r="BK58" s="195">
        <v>-0.024390243902438935</v>
      </c>
      <c r="BL58" s="7">
        <v>-0.0015600624024960652</v>
      </c>
      <c r="BM58" s="3" t="s">
        <v>4797</v>
      </c>
      <c r="BN58" s="6"/>
      <c r="BO58" s="6"/>
      <c r="BP58" s="6"/>
    </row>
    <row r="59">
      <c r="A59" s="6" t="s">
        <v>2449</v>
      </c>
      <c r="B59" s="182" t="s">
        <v>2448</v>
      </c>
      <c r="C59" s="6">
        <v>79.2</v>
      </c>
      <c r="D59" s="270">
        <v>85.3995</v>
      </c>
      <c r="E59" s="7">
        <v>-0.07259410183900372</v>
      </c>
      <c r="F59" s="3" t="s">
        <v>4775</v>
      </c>
      <c r="G59" s="287" t="s">
        <v>4797</v>
      </c>
      <c r="H59" s="287" t="s">
        <v>4858</v>
      </c>
      <c r="I59" s="3" t="s">
        <v>4778</v>
      </c>
      <c r="J59" s="3">
        <v>81.79</v>
      </c>
      <c r="K59" s="3">
        <v>74.6</v>
      </c>
      <c r="L59" s="3">
        <v>92.5</v>
      </c>
      <c r="M59" s="3">
        <v>3444.0</v>
      </c>
      <c r="N59" s="3">
        <v>6466.0</v>
      </c>
      <c r="O59" s="3">
        <v>300.0</v>
      </c>
      <c r="P59" s="3">
        <v>100.0</v>
      </c>
      <c r="Q59" s="193">
        <v>44.34</v>
      </c>
      <c r="R59" s="3">
        <v>35.96</v>
      </c>
      <c r="S59" s="353" t="s">
        <v>524</v>
      </c>
      <c r="T59" s="350" t="s">
        <v>4873</v>
      </c>
      <c r="U59" s="3">
        <v>9.03</v>
      </c>
      <c r="V59" s="3"/>
      <c r="W59" s="3">
        <v>0.41</v>
      </c>
      <c r="X59" s="3">
        <v>0.89</v>
      </c>
      <c r="Y59" s="195" t="s">
        <v>4877</v>
      </c>
      <c r="Z59" s="3">
        <v>0.48</v>
      </c>
      <c r="AA59" s="195" t="s">
        <v>4878</v>
      </c>
      <c r="AB59" s="3">
        <v>1.52</v>
      </c>
      <c r="AC59" s="3">
        <v>0.45</v>
      </c>
      <c r="AD59" s="269">
        <v>1.97</v>
      </c>
      <c r="AE59" s="3">
        <v>43.35</v>
      </c>
      <c r="AF59" s="270">
        <v>85.3995</v>
      </c>
      <c r="AG59" s="329">
        <v>45989.0</v>
      </c>
      <c r="AH59" s="182"/>
      <c r="AI59" s="329"/>
      <c r="AJ59" s="6"/>
      <c r="AK59" s="3"/>
      <c r="AL59" s="3"/>
      <c r="AM59" s="195" t="s">
        <v>4859</v>
      </c>
      <c r="AN59" s="7" t="s">
        <v>4859</v>
      </c>
      <c r="AO59" s="3"/>
      <c r="AP59" s="6"/>
      <c r="AQ59" s="195" t="s">
        <v>4859</v>
      </c>
      <c r="AR59" s="7" t="s">
        <v>4859</v>
      </c>
      <c r="AS59" s="3"/>
      <c r="AT59" s="6"/>
      <c r="AU59" s="195" t="s">
        <v>4859</v>
      </c>
      <c r="AV59" s="7" t="s">
        <v>4859</v>
      </c>
      <c r="AW59" s="3"/>
      <c r="AX59" s="6"/>
      <c r="AY59" s="195" t="s">
        <v>4859</v>
      </c>
      <c r="AZ59" s="7" t="s">
        <v>4859</v>
      </c>
      <c r="BA59" s="3"/>
      <c r="BB59" s="6"/>
      <c r="BC59" s="195" t="s">
        <v>4859</v>
      </c>
      <c r="BD59" s="7" t="s">
        <v>4859</v>
      </c>
      <c r="BE59" s="3"/>
      <c r="BF59" s="6"/>
      <c r="BG59" s="195" t="s">
        <v>4859</v>
      </c>
      <c r="BH59" s="7" t="s">
        <v>4859</v>
      </c>
      <c r="BI59" s="3"/>
      <c r="BJ59" s="6"/>
      <c r="BK59" s="195" t="s">
        <v>4859</v>
      </c>
      <c r="BL59" s="7" t="s">
        <v>4859</v>
      </c>
      <c r="BM59" s="3"/>
      <c r="BN59" s="6"/>
      <c r="BO59" s="6"/>
      <c r="BP59" s="6"/>
    </row>
    <row r="60">
      <c r="A60" s="6" t="s">
        <v>4310</v>
      </c>
      <c r="B60" s="182" t="s">
        <v>4309</v>
      </c>
      <c r="C60" s="6">
        <v>192.5</v>
      </c>
      <c r="D60" s="270">
        <v>137.9252</v>
      </c>
      <c r="E60" s="7">
        <v>0.39568403743478364</v>
      </c>
      <c r="F60" s="3" t="s">
        <v>4879</v>
      </c>
      <c r="G60" s="287" t="s">
        <v>4789</v>
      </c>
      <c r="H60" s="287" t="s">
        <v>4858</v>
      </c>
      <c r="I60" s="3" t="s">
        <v>4857</v>
      </c>
      <c r="J60" s="3">
        <v>150.5</v>
      </c>
      <c r="K60" s="3">
        <v>139.5</v>
      </c>
      <c r="L60" s="3">
        <v>166.0</v>
      </c>
      <c r="M60" s="3">
        <v>1223.0</v>
      </c>
      <c r="N60" s="3">
        <v>1871.0</v>
      </c>
      <c r="O60" s="3">
        <v>400.0</v>
      </c>
      <c r="P60" s="3">
        <v>150.0</v>
      </c>
      <c r="Q60" s="193">
        <v>75.0</v>
      </c>
      <c r="R60" s="3">
        <v>71.0</v>
      </c>
      <c r="S60" s="350" t="s">
        <v>4617</v>
      </c>
      <c r="T60" s="3"/>
      <c r="U60" s="3">
        <v>50.84</v>
      </c>
      <c r="V60" s="3"/>
      <c r="W60" s="3">
        <v>2.21</v>
      </c>
      <c r="X60" s="3">
        <v>2.93</v>
      </c>
      <c r="Y60" s="195" t="s">
        <v>4880</v>
      </c>
      <c r="Z60" s="3">
        <v>1.64</v>
      </c>
      <c r="AA60" s="195" t="s">
        <v>4881</v>
      </c>
      <c r="AB60" s="3">
        <v>8.28</v>
      </c>
      <c r="AC60" s="3">
        <v>0.4</v>
      </c>
      <c r="AD60" s="269">
        <v>8.68</v>
      </c>
      <c r="AE60" s="3">
        <v>15.89</v>
      </c>
      <c r="AF60" s="270">
        <v>137.9252</v>
      </c>
      <c r="AG60" s="329">
        <v>45992.0</v>
      </c>
      <c r="AH60" s="182"/>
      <c r="AI60" s="329">
        <v>45993.0</v>
      </c>
      <c r="AJ60" s="6"/>
      <c r="AK60" s="3"/>
      <c r="AL60" s="3"/>
      <c r="AM60" s="195" t="s">
        <v>4859</v>
      </c>
      <c r="AN60" s="7" t="s">
        <v>4859</v>
      </c>
      <c r="AO60" s="3"/>
      <c r="AP60" s="6"/>
      <c r="AQ60" s="195" t="s">
        <v>4859</v>
      </c>
      <c r="AR60" s="7" t="s">
        <v>4859</v>
      </c>
      <c r="AS60" s="3"/>
      <c r="AT60" s="6"/>
      <c r="AU60" s="195" t="s">
        <v>4859</v>
      </c>
      <c r="AV60" s="7" t="s">
        <v>4859</v>
      </c>
      <c r="AW60" s="3"/>
      <c r="AX60" s="6"/>
      <c r="AY60" s="195" t="s">
        <v>4859</v>
      </c>
      <c r="AZ60" s="7" t="s">
        <v>4859</v>
      </c>
      <c r="BA60" s="3"/>
      <c r="BB60" s="6"/>
      <c r="BC60" s="195" t="s">
        <v>4859</v>
      </c>
      <c r="BD60" s="7" t="s">
        <v>4859</v>
      </c>
      <c r="BE60" s="3"/>
      <c r="BF60" s="6"/>
      <c r="BG60" s="195" t="s">
        <v>4859</v>
      </c>
      <c r="BH60" s="7" t="s">
        <v>4859</v>
      </c>
      <c r="BI60" s="3"/>
      <c r="BJ60" s="6"/>
      <c r="BK60" s="195" t="s">
        <v>4859</v>
      </c>
      <c r="BL60" s="7" t="s">
        <v>4859</v>
      </c>
      <c r="BM60" s="3"/>
      <c r="BN60" s="6"/>
      <c r="BO60" s="6"/>
      <c r="BP60" s="6"/>
    </row>
    <row r="61">
      <c r="A61" s="6" t="s">
        <v>4523</v>
      </c>
      <c r="B61" s="182" t="s">
        <v>4522</v>
      </c>
      <c r="C61" s="6">
        <v>65.7</v>
      </c>
      <c r="D61" s="270">
        <v>55.6699</v>
      </c>
      <c r="E61" s="7">
        <v>0.18017097210521316</v>
      </c>
      <c r="F61" s="3" t="s">
        <v>4879</v>
      </c>
      <c r="G61" s="287" t="s">
        <v>4776</v>
      </c>
      <c r="H61" s="287" t="s">
        <v>4858</v>
      </c>
      <c r="I61" s="3" t="s">
        <v>4857</v>
      </c>
      <c r="J61" s="3"/>
      <c r="K61" s="3"/>
      <c r="L61" s="3"/>
      <c r="M61" s="3"/>
      <c r="N61" s="3"/>
      <c r="O61" s="3"/>
      <c r="P61" s="3"/>
      <c r="Q61" s="193"/>
      <c r="R61" s="3"/>
      <c r="S61" s="3"/>
      <c r="T61" s="3"/>
      <c r="U61" s="3">
        <v>14.07</v>
      </c>
      <c r="V61" s="3">
        <v>26.39</v>
      </c>
      <c r="W61" s="329"/>
      <c r="X61" s="329"/>
      <c r="Y61" s="195" t="s">
        <v>4859</v>
      </c>
      <c r="Z61" s="195"/>
      <c r="AA61" s="195" t="s">
        <v>4859</v>
      </c>
      <c r="AB61" s="3">
        <v>1.27</v>
      </c>
      <c r="AC61" s="3">
        <v>0.94</v>
      </c>
      <c r="AD61" s="269">
        <v>2.21</v>
      </c>
      <c r="AE61" s="3">
        <v>25.19</v>
      </c>
      <c r="AF61" s="270">
        <v>55.6699</v>
      </c>
      <c r="AG61" s="329">
        <v>46000.0</v>
      </c>
      <c r="AH61" s="182"/>
      <c r="AI61" s="329"/>
      <c r="AJ61" s="6"/>
      <c r="AK61" s="3"/>
      <c r="AL61" s="6"/>
      <c r="AM61" s="195" t="s">
        <v>4859</v>
      </c>
      <c r="AN61" s="7" t="s">
        <v>4859</v>
      </c>
      <c r="AO61" s="3"/>
      <c r="AP61" s="6"/>
      <c r="AQ61" s="195" t="s">
        <v>4859</v>
      </c>
      <c r="AR61" s="7" t="s">
        <v>4859</v>
      </c>
      <c r="AS61" s="3"/>
      <c r="AT61" s="6"/>
      <c r="AU61" s="195" t="s">
        <v>4859</v>
      </c>
      <c r="AV61" s="7" t="s">
        <v>4859</v>
      </c>
      <c r="AW61" s="3"/>
      <c r="AX61" s="6"/>
      <c r="AY61" s="195" t="s">
        <v>4859</v>
      </c>
      <c r="AZ61" s="7" t="s">
        <v>4859</v>
      </c>
      <c r="BA61" s="3"/>
      <c r="BB61" s="6"/>
      <c r="BC61" s="195" t="s">
        <v>4859</v>
      </c>
      <c r="BD61" s="7" t="s">
        <v>4859</v>
      </c>
      <c r="BE61" s="3"/>
      <c r="BF61" s="6"/>
      <c r="BG61" s="195" t="s">
        <v>4859</v>
      </c>
      <c r="BH61" s="7" t="s">
        <v>4859</v>
      </c>
      <c r="BI61" s="3"/>
      <c r="BJ61" s="6"/>
      <c r="BK61" s="195" t="s">
        <v>4859</v>
      </c>
      <c r="BL61" s="7" t="s">
        <v>4859</v>
      </c>
      <c r="BM61" s="3"/>
      <c r="BN61" s="6"/>
      <c r="BO61" s="6"/>
      <c r="BP61" s="6"/>
    </row>
    <row r="62">
      <c r="A62" s="6" t="s">
        <v>3989</v>
      </c>
      <c r="B62" s="182" t="s">
        <v>3988</v>
      </c>
      <c r="C62" s="6">
        <v>130.0</v>
      </c>
      <c r="D62" s="270">
        <v>129.6</v>
      </c>
      <c r="E62" s="7">
        <v>0.0030864197530864335</v>
      </c>
      <c r="F62" s="3" t="s">
        <v>4879</v>
      </c>
      <c r="G62" s="287" t="s">
        <v>4793</v>
      </c>
      <c r="H62" s="287" t="s">
        <v>4858</v>
      </c>
      <c r="I62" s="3"/>
      <c r="J62" s="3"/>
      <c r="K62" s="3"/>
      <c r="L62" s="3"/>
      <c r="M62" s="3"/>
      <c r="N62" s="3"/>
      <c r="O62" s="3"/>
      <c r="P62" s="3"/>
      <c r="Q62" s="193"/>
      <c r="R62" s="3"/>
      <c r="S62" s="3"/>
      <c r="T62" s="3"/>
      <c r="U62" s="3">
        <v>26.99</v>
      </c>
      <c r="V62" s="3">
        <v>22.59</v>
      </c>
      <c r="W62" s="329"/>
      <c r="X62" s="329"/>
      <c r="Y62" s="195" t="s">
        <v>4859</v>
      </c>
      <c r="Z62" s="195"/>
      <c r="AA62" s="195" t="s">
        <v>4859</v>
      </c>
      <c r="AB62" s="3">
        <v>2.44</v>
      </c>
      <c r="AC62" s="3">
        <v>1.16</v>
      </c>
      <c r="AD62" s="269">
        <v>3.5999999999999996</v>
      </c>
      <c r="AE62" s="3">
        <v>36.0</v>
      </c>
      <c r="AF62" s="270">
        <v>129.6</v>
      </c>
      <c r="AG62" s="329">
        <v>46000.0</v>
      </c>
      <c r="AH62" s="182"/>
      <c r="AI62" s="329"/>
      <c r="AJ62" s="6"/>
      <c r="AK62" s="3"/>
      <c r="AL62" s="6"/>
      <c r="AM62" s="195" t="s">
        <v>4859</v>
      </c>
      <c r="AN62" s="7" t="s">
        <v>4859</v>
      </c>
      <c r="AO62" s="3"/>
      <c r="AP62" s="6"/>
      <c r="AQ62" s="195" t="s">
        <v>4859</v>
      </c>
      <c r="AR62" s="7" t="s">
        <v>4859</v>
      </c>
      <c r="AS62" s="3"/>
      <c r="AT62" s="6"/>
      <c r="AU62" s="195" t="s">
        <v>4859</v>
      </c>
      <c r="AV62" s="7" t="s">
        <v>4859</v>
      </c>
      <c r="AW62" s="3"/>
      <c r="AX62" s="6"/>
      <c r="AY62" s="195" t="s">
        <v>4859</v>
      </c>
      <c r="AZ62" s="7" t="s">
        <v>4859</v>
      </c>
      <c r="BA62" s="3"/>
      <c r="BB62" s="6"/>
      <c r="BC62" s="195" t="s">
        <v>4859</v>
      </c>
      <c r="BD62" s="7" t="s">
        <v>4859</v>
      </c>
      <c r="BE62" s="3"/>
      <c r="BF62" s="6"/>
      <c r="BG62" s="195" t="s">
        <v>4859</v>
      </c>
      <c r="BH62" s="7" t="s">
        <v>4859</v>
      </c>
      <c r="BI62" s="3"/>
      <c r="BJ62" s="6"/>
      <c r="BK62" s="195" t="s">
        <v>4859</v>
      </c>
      <c r="BL62" s="7" t="s">
        <v>4859</v>
      </c>
      <c r="BM62" s="3"/>
      <c r="BN62" s="6"/>
      <c r="BO62" s="6"/>
      <c r="BP62" s="6"/>
    </row>
    <row r="63">
      <c r="A63" s="6" t="s">
        <v>4120</v>
      </c>
      <c r="B63" s="182" t="s">
        <v>4119</v>
      </c>
      <c r="C63" s="6">
        <v>280.5</v>
      </c>
      <c r="D63" s="270">
        <v>188.36</v>
      </c>
      <c r="E63" s="7">
        <v>0.48916967509025255</v>
      </c>
      <c r="F63" s="3" t="s">
        <v>4879</v>
      </c>
      <c r="G63" s="287" t="s">
        <v>4789</v>
      </c>
      <c r="H63" s="287" t="s">
        <v>4796</v>
      </c>
      <c r="I63" s="3" t="s">
        <v>4778</v>
      </c>
      <c r="J63" s="3"/>
      <c r="K63" s="3"/>
      <c r="L63" s="3"/>
      <c r="M63" s="3"/>
      <c r="N63" s="3"/>
      <c r="O63" s="3"/>
      <c r="P63" s="3"/>
      <c r="Q63" s="193"/>
      <c r="R63" s="3"/>
      <c r="S63" s="3"/>
      <c r="T63" s="3"/>
      <c r="U63" s="3">
        <v>25.43</v>
      </c>
      <c r="V63" s="3">
        <v>60.23</v>
      </c>
      <c r="W63" s="329"/>
      <c r="X63" s="329"/>
      <c r="Y63" s="195" t="s">
        <v>4859</v>
      </c>
      <c r="Z63" s="195"/>
      <c r="AA63" s="195" t="s">
        <v>4859</v>
      </c>
      <c r="AB63" s="3">
        <v>10.08</v>
      </c>
      <c r="AC63" s="3">
        <v>1.0</v>
      </c>
      <c r="AD63" s="269">
        <v>11.08</v>
      </c>
      <c r="AE63" s="3">
        <v>17.0</v>
      </c>
      <c r="AF63" s="270">
        <v>188.36</v>
      </c>
      <c r="AG63" s="329">
        <v>46000.0</v>
      </c>
      <c r="AH63" s="182"/>
      <c r="AI63" s="329"/>
      <c r="AJ63" s="6"/>
      <c r="AK63" s="3"/>
      <c r="AL63" s="6"/>
      <c r="AM63" s="195" t="s">
        <v>4859</v>
      </c>
      <c r="AN63" s="7" t="s">
        <v>4859</v>
      </c>
      <c r="AO63" s="3"/>
      <c r="AP63" s="6"/>
      <c r="AQ63" s="195" t="s">
        <v>4859</v>
      </c>
      <c r="AR63" s="7" t="s">
        <v>4859</v>
      </c>
      <c r="AS63" s="3"/>
      <c r="AT63" s="6"/>
      <c r="AU63" s="195" t="s">
        <v>4859</v>
      </c>
      <c r="AV63" s="7" t="s">
        <v>4859</v>
      </c>
      <c r="AW63" s="3"/>
      <c r="AX63" s="6"/>
      <c r="AY63" s="195" t="s">
        <v>4859</v>
      </c>
      <c r="AZ63" s="7" t="s">
        <v>4859</v>
      </c>
      <c r="BA63" s="3"/>
      <c r="BB63" s="6"/>
      <c r="BC63" s="195" t="s">
        <v>4859</v>
      </c>
      <c r="BD63" s="7" t="s">
        <v>4859</v>
      </c>
      <c r="BE63" s="3"/>
      <c r="BF63" s="6"/>
      <c r="BG63" s="195" t="s">
        <v>4859</v>
      </c>
      <c r="BH63" s="7" t="s">
        <v>4859</v>
      </c>
      <c r="BI63" s="3"/>
      <c r="BJ63" s="6"/>
      <c r="BK63" s="195" t="s">
        <v>4859</v>
      </c>
      <c r="BL63" s="7" t="s">
        <v>4859</v>
      </c>
      <c r="BM63" s="3"/>
      <c r="BN63" s="6"/>
      <c r="BO63" s="6"/>
      <c r="BP63" s="6"/>
    </row>
    <row r="64">
      <c r="A64" s="6" t="s">
        <v>1116</v>
      </c>
      <c r="B64" s="182" t="s">
        <v>1115</v>
      </c>
      <c r="C64" s="6">
        <v>67.2</v>
      </c>
      <c r="D64" s="6">
        <v>64.2</v>
      </c>
      <c r="E64" s="7">
        <v>0.04672897196261672</v>
      </c>
      <c r="F64" s="3" t="s">
        <v>191</v>
      </c>
      <c r="G64" s="287" t="s">
        <v>4797</v>
      </c>
      <c r="H64" s="287" t="s">
        <v>4777</v>
      </c>
      <c r="I64" s="3" t="s">
        <v>4778</v>
      </c>
      <c r="J64" s="3">
        <v>66.75</v>
      </c>
      <c r="K64" s="3">
        <v>63.1</v>
      </c>
      <c r="L64" s="3">
        <v>74.0</v>
      </c>
      <c r="M64" s="3">
        <v>4712.0</v>
      </c>
      <c r="N64" s="3">
        <v>7082.0</v>
      </c>
      <c r="O64" s="3"/>
      <c r="P64" s="3"/>
      <c r="Q64" s="3">
        <v>55.4</v>
      </c>
      <c r="R64" s="3">
        <v>52.1</v>
      </c>
      <c r="S64" s="353" t="s">
        <v>553</v>
      </c>
      <c r="T64" s="350" t="s">
        <v>4882</v>
      </c>
      <c r="U64" s="329"/>
      <c r="V64" s="329"/>
      <c r="W64" s="329"/>
      <c r="X64" s="329"/>
      <c r="Y64" s="195" t="s">
        <v>4859</v>
      </c>
      <c r="Z64" s="195"/>
      <c r="AA64" s="195" t="s">
        <v>4859</v>
      </c>
      <c r="AB64" s="329"/>
      <c r="AC64" s="329"/>
      <c r="AD64" s="269">
        <v>0.0</v>
      </c>
      <c r="AE64" s="329"/>
      <c r="AF64" s="270">
        <v>0.0</v>
      </c>
      <c r="AG64" s="329">
        <v>46007.0</v>
      </c>
      <c r="AH64" s="199" t="s">
        <v>4691</v>
      </c>
      <c r="AI64" s="329"/>
      <c r="AJ64" s="6">
        <v>64.2</v>
      </c>
      <c r="AK64" s="3" t="s">
        <v>4776</v>
      </c>
      <c r="AL64" s="6">
        <v>65.5</v>
      </c>
      <c r="AM64" s="195">
        <v>0.02024922118380057</v>
      </c>
      <c r="AN64" s="7">
        <v>0.02024922118380057</v>
      </c>
      <c r="AO64" s="3" t="s">
        <v>4789</v>
      </c>
      <c r="AP64" s="6">
        <v>67.0</v>
      </c>
      <c r="AQ64" s="195">
        <v>0.022900763358778553</v>
      </c>
      <c r="AR64" s="7">
        <v>0.04361370716510904</v>
      </c>
      <c r="AS64" s="3" t="s">
        <v>4792</v>
      </c>
      <c r="AT64" s="6">
        <v>66.8</v>
      </c>
      <c r="AU64" s="195">
        <v>-0.0029850746268657025</v>
      </c>
      <c r="AV64" s="7">
        <v>0.04049844236760114</v>
      </c>
      <c r="AW64" s="3" t="s">
        <v>4794</v>
      </c>
      <c r="AX64" s="6">
        <v>67.0</v>
      </c>
      <c r="AY64" s="195">
        <v>0.0029940119760478723</v>
      </c>
      <c r="AZ64" s="7">
        <v>0.04361370716510904</v>
      </c>
      <c r="BA64" s="3" t="s">
        <v>4776</v>
      </c>
      <c r="BB64" s="6">
        <v>67.0</v>
      </c>
      <c r="BC64" s="195">
        <v>0.0</v>
      </c>
      <c r="BD64" s="7">
        <v>0.04361370716510904</v>
      </c>
      <c r="BE64" s="3" t="s">
        <v>4789</v>
      </c>
      <c r="BF64" s="6">
        <v>69.2</v>
      </c>
      <c r="BG64" s="195">
        <v>0.032835820895522394</v>
      </c>
      <c r="BH64" s="7">
        <v>0.0778816199376946</v>
      </c>
      <c r="BI64" s="3" t="s">
        <v>4792</v>
      </c>
      <c r="BJ64" s="6">
        <v>69.4</v>
      </c>
      <c r="BK64" s="195">
        <v>0.0028901734104047616</v>
      </c>
      <c r="BL64" s="7">
        <v>0.0809968847352025</v>
      </c>
      <c r="BM64" s="3" t="s">
        <v>4793</v>
      </c>
      <c r="BN64" s="6"/>
      <c r="BO64" s="6"/>
      <c r="BP64" s="6"/>
    </row>
    <row r="65">
      <c r="A65" s="6" t="s">
        <v>2380</v>
      </c>
      <c r="B65" s="182" t="s">
        <v>2379</v>
      </c>
      <c r="C65" s="6">
        <v>120.5</v>
      </c>
      <c r="D65" s="3">
        <v>140.0</v>
      </c>
      <c r="E65" s="7">
        <v>-0.13928571428571423</v>
      </c>
      <c r="F65" s="3" t="s">
        <v>191</v>
      </c>
      <c r="G65" s="287" t="s">
        <v>4797</v>
      </c>
      <c r="H65" s="287"/>
      <c r="I65" s="3"/>
      <c r="J65" s="3">
        <v>144.47</v>
      </c>
      <c r="K65" s="3">
        <v>139.0</v>
      </c>
      <c r="L65" s="3">
        <v>155.0</v>
      </c>
      <c r="M65" s="3">
        <v>4395.0</v>
      </c>
      <c r="N65" s="3">
        <v>7708.0</v>
      </c>
      <c r="O65" s="3"/>
      <c r="P65" s="3"/>
      <c r="Q65" s="3"/>
      <c r="R65" s="3"/>
      <c r="S65" s="353" t="s">
        <v>524</v>
      </c>
      <c r="T65" s="350" t="s">
        <v>4873</v>
      </c>
      <c r="U65" s="329"/>
      <c r="V65" s="329"/>
      <c r="W65" s="329"/>
      <c r="X65" s="329"/>
      <c r="Y65" s="195" t="s">
        <v>4859</v>
      </c>
      <c r="Z65" s="195"/>
      <c r="AA65" s="195" t="s">
        <v>4859</v>
      </c>
      <c r="AB65" s="329"/>
      <c r="AC65" s="329"/>
      <c r="AD65" s="269">
        <v>0.0</v>
      </c>
      <c r="AE65" s="329"/>
      <c r="AF65" s="270">
        <v>0.0</v>
      </c>
      <c r="AG65" s="329">
        <v>46016.0</v>
      </c>
      <c r="AH65" s="199" t="s">
        <v>4859</v>
      </c>
      <c r="AI65" s="329"/>
      <c r="AJ65" s="6">
        <v>142.5</v>
      </c>
      <c r="AK65" s="3" t="s">
        <v>4776</v>
      </c>
      <c r="AL65" s="6">
        <v>139.0</v>
      </c>
      <c r="AM65" s="195">
        <v>-0.024561403508771895</v>
      </c>
      <c r="AN65" s="7">
        <v>-0.0071428571428571175</v>
      </c>
      <c r="AO65" s="3" t="s">
        <v>4794</v>
      </c>
      <c r="AP65" s="6">
        <v>126.0</v>
      </c>
      <c r="AQ65" s="195">
        <v>-0.09352517985611508</v>
      </c>
      <c r="AR65" s="7">
        <v>-0.09999999999999998</v>
      </c>
      <c r="AS65" s="3" t="s">
        <v>4797</v>
      </c>
      <c r="AT65" s="6">
        <v>121.0</v>
      </c>
      <c r="AU65" s="195">
        <v>-0.03968253968253965</v>
      </c>
      <c r="AV65" s="7">
        <v>-0.13571428571428568</v>
      </c>
      <c r="AW65" s="3" t="s">
        <v>4855</v>
      </c>
      <c r="AX65" s="6">
        <v>120.0</v>
      </c>
      <c r="AY65" s="195">
        <v>-0.008264462809917328</v>
      </c>
      <c r="AZ65" s="7">
        <v>-0.1428571428571429</v>
      </c>
      <c r="BA65" s="3" t="s">
        <v>4856</v>
      </c>
      <c r="BB65" s="6">
        <v>116.0</v>
      </c>
      <c r="BC65" s="195">
        <v>-0.033333333333333326</v>
      </c>
      <c r="BD65" s="7">
        <v>-0.17142857142857137</v>
      </c>
      <c r="BE65" s="3" t="s">
        <v>4856</v>
      </c>
      <c r="BF65" s="6">
        <v>123.5</v>
      </c>
      <c r="BG65" s="195">
        <v>0.06465517241379315</v>
      </c>
      <c r="BH65" s="7">
        <v>-0.11785714285714288</v>
      </c>
      <c r="BI65" s="3" t="s">
        <v>4776</v>
      </c>
      <c r="BJ65" s="6">
        <v>122.0</v>
      </c>
      <c r="BK65" s="195">
        <v>-0.012145748987854255</v>
      </c>
      <c r="BL65" s="7">
        <v>-0.12857142857142856</v>
      </c>
      <c r="BM65" s="3" t="s">
        <v>4794</v>
      </c>
      <c r="BN65" s="6"/>
      <c r="BO65" s="6"/>
      <c r="BP65" s="6"/>
    </row>
    <row r="66">
      <c r="A66" s="6" t="s">
        <v>4047</v>
      </c>
      <c r="B66" s="182" t="s">
        <v>4046</v>
      </c>
      <c r="C66" s="6">
        <v>157.5</v>
      </c>
      <c r="D66" s="3">
        <v>154.0</v>
      </c>
      <c r="E66" s="7">
        <v>0.022727272727272707</v>
      </c>
      <c r="F66" s="3" t="s">
        <v>191</v>
      </c>
      <c r="G66" s="287" t="s">
        <v>4797</v>
      </c>
      <c r="H66" s="287"/>
      <c r="I66" s="3"/>
      <c r="J66" s="3"/>
      <c r="K66" s="3"/>
      <c r="L66" s="3"/>
      <c r="M66" s="3"/>
      <c r="N66" s="3"/>
      <c r="O66" s="3"/>
      <c r="P66" s="3"/>
      <c r="Q66" s="3"/>
      <c r="R66" s="3"/>
      <c r="S66" s="329"/>
      <c r="T66" s="329"/>
      <c r="U66" s="329"/>
      <c r="V66" s="329"/>
      <c r="W66" s="329"/>
      <c r="X66" s="329"/>
      <c r="Y66" s="195" t="s">
        <v>4859</v>
      </c>
      <c r="Z66" s="195"/>
      <c r="AA66" s="195" t="s">
        <v>4859</v>
      </c>
      <c r="AB66" s="329"/>
      <c r="AC66" s="329"/>
      <c r="AD66" s="269">
        <v>0.0</v>
      </c>
      <c r="AE66" s="329"/>
      <c r="AF66" s="270">
        <v>0.0</v>
      </c>
      <c r="AG66" s="329">
        <v>46035.0</v>
      </c>
      <c r="AH66" s="199" t="s">
        <v>123</v>
      </c>
      <c r="AI66" s="329">
        <v>46036.0</v>
      </c>
      <c r="AJ66" s="3">
        <v>154.0</v>
      </c>
      <c r="AK66" s="3" t="s">
        <v>4776</v>
      </c>
      <c r="AL66" s="6">
        <v>153.0</v>
      </c>
      <c r="AM66" s="195">
        <v>-0.00649350649350644</v>
      </c>
      <c r="AN66" s="7">
        <v>-0.00649350649350644</v>
      </c>
      <c r="AO66" s="3" t="s">
        <v>4794</v>
      </c>
      <c r="AP66" s="6">
        <v>153.5</v>
      </c>
      <c r="AQ66" s="195">
        <v>0.0032679738562091387</v>
      </c>
      <c r="AR66" s="7">
        <v>-0.0032467532467532756</v>
      </c>
      <c r="AS66" s="3" t="s">
        <v>4776</v>
      </c>
      <c r="AT66" s="6">
        <v>151.0</v>
      </c>
      <c r="AU66" s="195">
        <v>-0.016286644951140072</v>
      </c>
      <c r="AV66" s="7">
        <v>-0.01948051948051943</v>
      </c>
      <c r="AW66" s="3" t="s">
        <v>4794</v>
      </c>
      <c r="AX66" s="6">
        <v>155.0</v>
      </c>
      <c r="AY66" s="195">
        <v>0.026490066225165476</v>
      </c>
      <c r="AZ66" s="7">
        <v>0.006493506493506551</v>
      </c>
      <c r="BA66" s="3" t="s">
        <v>4776</v>
      </c>
      <c r="BB66" s="6">
        <v>153.0</v>
      </c>
      <c r="BC66" s="195">
        <v>-0.012903225806451646</v>
      </c>
      <c r="BD66" s="7">
        <v>-0.00649350649350644</v>
      </c>
      <c r="BE66" s="3" t="s">
        <v>4794</v>
      </c>
      <c r="BF66" s="6">
        <v>166.0</v>
      </c>
      <c r="BG66" s="195">
        <v>0.08496732026143783</v>
      </c>
      <c r="BH66" s="7">
        <v>0.07792207792207795</v>
      </c>
      <c r="BI66" s="3" t="s">
        <v>4776</v>
      </c>
      <c r="BJ66" s="6">
        <v>162.0</v>
      </c>
      <c r="BK66" s="195">
        <v>-0.02409638554216864</v>
      </c>
      <c r="BL66" s="7">
        <v>0.051948051948051965</v>
      </c>
      <c r="BM66" s="3" t="s">
        <v>4794</v>
      </c>
      <c r="BN66" s="6"/>
      <c r="BO66" s="6"/>
      <c r="BP66" s="6"/>
    </row>
    <row r="67">
      <c r="A67" s="6" t="s">
        <v>1608</v>
      </c>
      <c r="B67" s="182" t="s">
        <v>1607</v>
      </c>
      <c r="C67" s="6">
        <v>61.9</v>
      </c>
      <c r="D67" s="3">
        <v>61.3</v>
      </c>
      <c r="E67" s="7">
        <v>0.00978792822185981</v>
      </c>
      <c r="F67" s="3" t="s">
        <v>191</v>
      </c>
      <c r="G67" s="287" t="s">
        <v>4797</v>
      </c>
      <c r="H67" s="287"/>
      <c r="I67" s="3"/>
      <c r="J67" s="3"/>
      <c r="K67" s="3"/>
      <c r="L67" s="3"/>
      <c r="M67" s="3"/>
      <c r="N67" s="3"/>
      <c r="O67" s="3"/>
      <c r="P67" s="3"/>
      <c r="Q67" s="3"/>
      <c r="R67" s="3"/>
      <c r="S67" s="329"/>
      <c r="T67" s="329"/>
      <c r="U67" s="329"/>
      <c r="V67" s="329"/>
      <c r="W67" s="329"/>
      <c r="X67" s="329"/>
      <c r="Y67" s="195" t="s">
        <v>4859</v>
      </c>
      <c r="Z67" s="195"/>
      <c r="AA67" s="195" t="s">
        <v>4859</v>
      </c>
      <c r="AB67" s="329"/>
      <c r="AC67" s="329"/>
      <c r="AD67" s="269">
        <v>0.0</v>
      </c>
      <c r="AE67" s="329"/>
      <c r="AF67" s="270">
        <v>0.0</v>
      </c>
      <c r="AG67" s="329">
        <v>46035.0</v>
      </c>
      <c r="AH67" s="199" t="s">
        <v>4859</v>
      </c>
      <c r="AI67" s="329">
        <v>46036.0</v>
      </c>
      <c r="AJ67" s="3">
        <v>61.3</v>
      </c>
      <c r="AK67" s="3" t="s">
        <v>4776</v>
      </c>
      <c r="AL67" s="6">
        <v>60.5</v>
      </c>
      <c r="AM67" s="195">
        <v>-0.013050570962479524</v>
      </c>
      <c r="AN67" s="7">
        <v>-0.013050570962479524</v>
      </c>
      <c r="AO67" s="3" t="s">
        <v>4794</v>
      </c>
      <c r="AP67" s="6">
        <v>63.9</v>
      </c>
      <c r="AQ67" s="195">
        <v>0.056198347107438096</v>
      </c>
      <c r="AR67" s="7">
        <v>0.04241435562805873</v>
      </c>
      <c r="AS67" s="3" t="s">
        <v>4776</v>
      </c>
      <c r="AT67" s="6">
        <v>60.6</v>
      </c>
      <c r="AU67" s="195">
        <v>-0.05164319248826288</v>
      </c>
      <c r="AV67" s="7">
        <v>-0.011419249592169556</v>
      </c>
      <c r="AW67" s="3" t="s">
        <v>4794</v>
      </c>
      <c r="AX67" s="6">
        <v>59.9</v>
      </c>
      <c r="AY67" s="195">
        <v>-0.011551155115511635</v>
      </c>
      <c r="AZ67" s="7">
        <v>-0.022838499184339334</v>
      </c>
      <c r="BA67" s="3" t="s">
        <v>4797</v>
      </c>
      <c r="BB67" s="6">
        <v>58.1</v>
      </c>
      <c r="BC67" s="195">
        <v>-0.03005008347245408</v>
      </c>
      <c r="BD67" s="7">
        <v>-0.05220228384991832</v>
      </c>
      <c r="BE67" s="3" t="s">
        <v>4855</v>
      </c>
      <c r="BF67" s="6">
        <v>61.3</v>
      </c>
      <c r="BG67" s="195">
        <v>0.05507745266781394</v>
      </c>
      <c r="BH67" s="7">
        <v>0.0</v>
      </c>
      <c r="BI67" s="3" t="s">
        <v>4776</v>
      </c>
      <c r="BJ67" s="6">
        <v>61.4</v>
      </c>
      <c r="BK67" s="195">
        <v>0.0016313213703100793</v>
      </c>
      <c r="BL67" s="7">
        <v>0.0016313213703100793</v>
      </c>
      <c r="BM67" s="3" t="s">
        <v>4794</v>
      </c>
      <c r="BN67" s="6"/>
      <c r="BO67" s="6"/>
      <c r="BP67" s="6"/>
    </row>
    <row r="68">
      <c r="A68" s="6" t="s">
        <v>1694</v>
      </c>
      <c r="B68" s="182" t="s">
        <v>1693</v>
      </c>
      <c r="C68" s="6">
        <v>112.5</v>
      </c>
      <c r="D68" s="6">
        <v>112.0</v>
      </c>
      <c r="E68" s="7">
        <v>0.0044642857142858094</v>
      </c>
      <c r="F68" s="3" t="s">
        <v>4879</v>
      </c>
      <c r="G68" s="287" t="s">
        <v>4789</v>
      </c>
      <c r="H68" s="287" t="s">
        <v>4858</v>
      </c>
      <c r="I68" s="3" t="s">
        <v>4857</v>
      </c>
      <c r="J68" s="3"/>
      <c r="K68" s="3"/>
      <c r="L68" s="3"/>
      <c r="M68" s="3"/>
      <c r="N68" s="3"/>
      <c r="O68" s="3"/>
      <c r="P68" s="3"/>
      <c r="Q68" s="193"/>
      <c r="R68" s="3"/>
      <c r="S68" s="3"/>
      <c r="T68" s="3"/>
      <c r="U68" s="3">
        <v>19.61</v>
      </c>
      <c r="V68" s="3">
        <v>15.8</v>
      </c>
      <c r="W68" s="329"/>
      <c r="X68" s="329"/>
      <c r="Y68" s="195" t="s">
        <v>4859</v>
      </c>
      <c r="Z68" s="195"/>
      <c r="AA68" s="195" t="s">
        <v>4859</v>
      </c>
      <c r="AB68" s="329"/>
      <c r="AC68" s="329"/>
      <c r="AD68" s="269">
        <v>0.0</v>
      </c>
      <c r="AE68" s="329"/>
      <c r="AF68" s="270">
        <v>0.0</v>
      </c>
      <c r="AG68" s="329">
        <v>46025.0</v>
      </c>
      <c r="AH68" s="182"/>
      <c r="AI68" s="329">
        <v>46027.0</v>
      </c>
      <c r="AJ68" s="6">
        <v>112.0</v>
      </c>
      <c r="AK68" s="3"/>
      <c r="AL68" s="6">
        <v>115.0</v>
      </c>
      <c r="AM68" s="195">
        <v>0.02678571428571419</v>
      </c>
      <c r="AN68" s="7">
        <v>0.02678571428571419</v>
      </c>
      <c r="AO68" s="3" t="s">
        <v>4776</v>
      </c>
      <c r="AP68" s="6">
        <v>116.5</v>
      </c>
      <c r="AQ68" s="195">
        <v>0.01304347826086949</v>
      </c>
      <c r="AR68" s="7">
        <v>0.0401785714285714</v>
      </c>
      <c r="AS68" s="3" t="s">
        <v>4789</v>
      </c>
      <c r="AT68" s="6">
        <v>115.0</v>
      </c>
      <c r="AU68" s="195">
        <v>-0.012875536480686733</v>
      </c>
      <c r="AV68" s="7">
        <v>0.02678571428571419</v>
      </c>
      <c r="AW68" s="3" t="s">
        <v>4794</v>
      </c>
      <c r="AX68" s="6">
        <v>115.0</v>
      </c>
      <c r="AY68" s="195">
        <v>0.0</v>
      </c>
      <c r="AZ68" s="7">
        <v>0.02678571428571419</v>
      </c>
      <c r="BA68" s="3" t="s">
        <v>4776</v>
      </c>
      <c r="BB68" s="6">
        <v>115.5</v>
      </c>
      <c r="BC68" s="195">
        <v>0.004347826086956497</v>
      </c>
      <c r="BD68" s="7">
        <v>0.03125</v>
      </c>
      <c r="BE68" s="3" t="s">
        <v>4789</v>
      </c>
      <c r="BF68" s="6">
        <v>118.5</v>
      </c>
      <c r="BG68" s="195">
        <v>0.025974025974025983</v>
      </c>
      <c r="BH68" s="7">
        <v>0.05803571428571419</v>
      </c>
      <c r="BI68" s="3" t="s">
        <v>4792</v>
      </c>
      <c r="BJ68" s="6">
        <v>118.5</v>
      </c>
      <c r="BK68" s="195">
        <v>0.0</v>
      </c>
      <c r="BL68" s="7">
        <v>0.05803571428571419</v>
      </c>
      <c r="BM68" s="3" t="s">
        <v>4793</v>
      </c>
      <c r="BN68" s="6"/>
      <c r="BO68" s="6"/>
      <c r="BP68" s="6"/>
    </row>
    <row r="69">
      <c r="A69" s="6" t="s">
        <v>3949</v>
      </c>
      <c r="B69" s="182" t="s">
        <v>3948</v>
      </c>
      <c r="C69" s="6">
        <v>157.5</v>
      </c>
      <c r="D69" s="3">
        <v>132.0</v>
      </c>
      <c r="E69" s="7">
        <v>0.19318181818181812</v>
      </c>
      <c r="F69" s="3" t="s">
        <v>191</v>
      </c>
      <c r="G69" s="287" t="s">
        <v>4855</v>
      </c>
      <c r="H69" s="287" t="s">
        <v>4777</v>
      </c>
      <c r="I69" s="3" t="s">
        <v>4857</v>
      </c>
      <c r="J69" s="3">
        <v>124.6</v>
      </c>
      <c r="K69" s="3">
        <v>118.0</v>
      </c>
      <c r="L69" s="3">
        <v>150.0</v>
      </c>
      <c r="M69" s="3"/>
      <c r="N69" s="3"/>
      <c r="O69" s="3">
        <v>0.0</v>
      </c>
      <c r="P69" s="3">
        <v>1000.0</v>
      </c>
      <c r="Q69" s="3">
        <v>65.41</v>
      </c>
      <c r="R69" s="3">
        <v>56.39</v>
      </c>
      <c r="S69" s="353" t="s">
        <v>553</v>
      </c>
      <c r="T69" s="353" t="s">
        <v>553</v>
      </c>
      <c r="U69" s="3">
        <v>8.73</v>
      </c>
      <c r="V69" s="3">
        <v>27.2</v>
      </c>
      <c r="W69" s="3">
        <v>0.93</v>
      </c>
      <c r="X69" s="3">
        <v>0.51</v>
      </c>
      <c r="Y69" s="195" t="s">
        <v>4883</v>
      </c>
      <c r="Z69" s="3">
        <v>0.93</v>
      </c>
      <c r="AA69" s="195" t="s">
        <v>4883</v>
      </c>
      <c r="AB69" s="329"/>
      <c r="AC69" s="329"/>
      <c r="AD69" s="269">
        <v>0.0</v>
      </c>
      <c r="AE69" s="329"/>
      <c r="AF69" s="270">
        <v>0.0</v>
      </c>
      <c r="AG69" s="329">
        <v>46037.0</v>
      </c>
      <c r="AH69" s="199" t="s">
        <v>122</v>
      </c>
      <c r="AI69" s="329">
        <v>46038.0</v>
      </c>
      <c r="AJ69" s="6">
        <v>134.5</v>
      </c>
      <c r="AK69" s="3" t="s">
        <v>4776</v>
      </c>
      <c r="AL69" s="6">
        <v>132.0</v>
      </c>
      <c r="AM69" s="195">
        <v>-0.018587360594795488</v>
      </c>
      <c r="AN69" s="7">
        <v>0.0</v>
      </c>
      <c r="AO69" s="3" t="s">
        <v>4794</v>
      </c>
      <c r="AP69" s="6">
        <v>131.5</v>
      </c>
      <c r="AQ69" s="195">
        <v>-0.0037878787878787845</v>
      </c>
      <c r="AR69" s="7">
        <v>-0.0037878787878787845</v>
      </c>
      <c r="AS69" s="3" t="s">
        <v>4797</v>
      </c>
      <c r="AT69" s="6">
        <v>134.0</v>
      </c>
      <c r="AU69" s="195">
        <v>0.019011406844106515</v>
      </c>
      <c r="AV69" s="7">
        <v>0.015151515151515138</v>
      </c>
      <c r="AW69" s="3" t="s">
        <v>4776</v>
      </c>
      <c r="AX69" s="6">
        <v>136.5</v>
      </c>
      <c r="AY69" s="195">
        <v>0.018656716417910557</v>
      </c>
      <c r="AZ69" s="7">
        <v>0.03409090909090917</v>
      </c>
      <c r="BA69" s="3" t="s">
        <v>4789</v>
      </c>
      <c r="BB69" s="6">
        <v>141.5</v>
      </c>
      <c r="BC69" s="195">
        <v>0.03663003663003672</v>
      </c>
      <c r="BD69" s="7">
        <v>0.07196969696969702</v>
      </c>
      <c r="BE69" s="3" t="s">
        <v>4792</v>
      </c>
      <c r="BF69" s="6">
        <v>155.5</v>
      </c>
      <c r="BG69" s="195">
        <v>0.09893992932862195</v>
      </c>
      <c r="BH69" s="7">
        <v>0.17803030303030298</v>
      </c>
      <c r="BI69" s="3" t="s">
        <v>4793</v>
      </c>
      <c r="BJ69" s="6">
        <v>149.0</v>
      </c>
      <c r="BK69" s="195">
        <v>-0.04180064308681675</v>
      </c>
      <c r="BL69" s="7">
        <v>0.1287878787878789</v>
      </c>
      <c r="BM69" s="3" t="s">
        <v>4794</v>
      </c>
      <c r="BN69" s="6"/>
      <c r="BO69" s="6"/>
      <c r="BP69" s="6"/>
    </row>
    <row r="70">
      <c r="A70" s="6" t="s">
        <v>795</v>
      </c>
      <c r="B70" s="182" t="s">
        <v>794</v>
      </c>
      <c r="C70" s="6">
        <v>51.7</v>
      </c>
      <c r="D70" s="3">
        <v>57.5</v>
      </c>
      <c r="E70" s="7">
        <v>-0.10086956521739121</v>
      </c>
      <c r="F70" s="3" t="s">
        <v>191</v>
      </c>
      <c r="G70" s="287" t="s">
        <v>4797</v>
      </c>
      <c r="H70" s="287" t="s">
        <v>4858</v>
      </c>
      <c r="I70" s="3" t="s">
        <v>4857</v>
      </c>
      <c r="J70" s="3"/>
      <c r="K70" s="3"/>
      <c r="L70" s="3"/>
      <c r="M70" s="3"/>
      <c r="N70" s="3"/>
      <c r="O70" s="3"/>
      <c r="P70" s="3"/>
      <c r="Q70" s="3"/>
      <c r="R70" s="3"/>
      <c r="S70" s="329"/>
      <c r="T70" s="329"/>
      <c r="U70" s="329"/>
      <c r="V70" s="329"/>
      <c r="W70" s="329"/>
      <c r="X70" s="329"/>
      <c r="Y70" s="195" t="s">
        <v>4859</v>
      </c>
      <c r="Z70" s="195"/>
      <c r="AA70" s="195" t="s">
        <v>4859</v>
      </c>
      <c r="AB70" s="329"/>
      <c r="AC70" s="329"/>
      <c r="AD70" s="269">
        <v>0.0</v>
      </c>
      <c r="AE70" s="329"/>
      <c r="AF70" s="270">
        <v>0.0</v>
      </c>
      <c r="AG70" s="329">
        <v>46043.0</v>
      </c>
      <c r="AH70" s="199" t="s">
        <v>4691</v>
      </c>
      <c r="AI70" s="329">
        <v>46044.0</v>
      </c>
      <c r="AJ70" s="6">
        <v>57.1</v>
      </c>
      <c r="AK70" s="3" t="s">
        <v>4797</v>
      </c>
      <c r="AL70" s="6">
        <v>62.8</v>
      </c>
      <c r="AM70" s="195">
        <v>0.09982486865148843</v>
      </c>
      <c r="AN70" s="7">
        <v>0.09217391304347822</v>
      </c>
      <c r="AO70" s="3" t="s">
        <v>4776</v>
      </c>
      <c r="AP70" s="6">
        <v>57.7</v>
      </c>
      <c r="AQ70" s="195">
        <v>-0.08121019108280247</v>
      </c>
      <c r="AR70" s="7">
        <v>0.003478260869565375</v>
      </c>
      <c r="AS70" s="3" t="s">
        <v>4794</v>
      </c>
      <c r="AT70" s="6">
        <v>57.1</v>
      </c>
      <c r="AU70" s="195">
        <v>-0.010398613518197597</v>
      </c>
      <c r="AV70" s="7">
        <v>-0.006956521739130417</v>
      </c>
      <c r="AW70" s="3" t="s">
        <v>4797</v>
      </c>
      <c r="AX70" s="6">
        <v>57.8</v>
      </c>
      <c r="AY70" s="195">
        <v>0.012259194395796813</v>
      </c>
      <c r="AZ70" s="7">
        <v>0.00521739130434784</v>
      </c>
      <c r="BA70" s="3" t="s">
        <v>4776</v>
      </c>
      <c r="BB70" s="6">
        <v>56.8</v>
      </c>
      <c r="BC70" s="195">
        <v>-0.01730103806228378</v>
      </c>
      <c r="BD70" s="7">
        <v>-0.012173913043478257</v>
      </c>
      <c r="BE70" s="3" t="s">
        <v>4794</v>
      </c>
      <c r="BF70" s="6">
        <v>54.1</v>
      </c>
      <c r="BG70" s="195">
        <v>-0.047535211267605515</v>
      </c>
      <c r="BH70" s="7">
        <v>-0.05913043478260871</v>
      </c>
      <c r="BI70" s="3" t="s">
        <v>4797</v>
      </c>
      <c r="BJ70" s="6">
        <v>55.4</v>
      </c>
      <c r="BK70" s="195">
        <v>0.024029574861367697</v>
      </c>
      <c r="BL70" s="7">
        <v>-0.03652173913043477</v>
      </c>
      <c r="BM70" s="3" t="s">
        <v>4776</v>
      </c>
      <c r="BN70" s="6"/>
      <c r="BO70" s="6"/>
      <c r="BP70" s="6"/>
    </row>
    <row r="71">
      <c r="A71" s="6" t="s">
        <v>1048</v>
      </c>
      <c r="B71" s="182" t="s">
        <v>1047</v>
      </c>
      <c r="C71" s="6">
        <v>106.5</v>
      </c>
      <c r="D71" s="3">
        <v>122.0</v>
      </c>
      <c r="E71" s="7">
        <v>-0.12704918032786883</v>
      </c>
      <c r="F71" s="3" t="s">
        <v>191</v>
      </c>
      <c r="G71" s="287" t="s">
        <v>4797</v>
      </c>
      <c r="H71" s="287" t="s">
        <v>4858</v>
      </c>
      <c r="I71" s="3" t="s">
        <v>4857</v>
      </c>
      <c r="J71" s="3"/>
      <c r="K71" s="3"/>
      <c r="L71" s="3"/>
      <c r="M71" s="3"/>
      <c r="N71" s="3"/>
      <c r="O71" s="3"/>
      <c r="P71" s="3"/>
      <c r="Q71" s="3"/>
      <c r="R71" s="3"/>
      <c r="S71" s="329"/>
      <c r="T71" s="329"/>
      <c r="U71" s="329"/>
      <c r="V71" s="329"/>
      <c r="W71" s="329"/>
      <c r="X71" s="329"/>
      <c r="Y71" s="195" t="s">
        <v>4859</v>
      </c>
      <c r="Z71" s="195"/>
      <c r="AA71" s="195" t="s">
        <v>4859</v>
      </c>
      <c r="AB71" s="329"/>
      <c r="AC71" s="329"/>
      <c r="AD71" s="269">
        <v>0.0</v>
      </c>
      <c r="AE71" s="329"/>
      <c r="AF71" s="270">
        <v>0.0</v>
      </c>
      <c r="AG71" s="329">
        <v>46043.0</v>
      </c>
      <c r="AH71" s="199" t="s">
        <v>4884</v>
      </c>
      <c r="AI71" s="329">
        <v>46044.0</v>
      </c>
      <c r="AJ71" s="6">
        <v>118.0</v>
      </c>
      <c r="AK71" s="3" t="s">
        <v>4855</v>
      </c>
      <c r="AL71" s="6">
        <v>112.0</v>
      </c>
      <c r="AM71" s="195">
        <v>-0.05084745762711862</v>
      </c>
      <c r="AN71" s="7">
        <v>-0.08196721311475408</v>
      </c>
      <c r="AO71" s="3" t="s">
        <v>4856</v>
      </c>
      <c r="AP71" s="6">
        <v>116.5</v>
      </c>
      <c r="AQ71" s="195">
        <v>0.0401785714285714</v>
      </c>
      <c r="AR71" s="7">
        <v>-0.04508196721311475</v>
      </c>
      <c r="AS71" s="3" t="s">
        <v>4776</v>
      </c>
      <c r="AT71" s="6">
        <v>117.5</v>
      </c>
      <c r="AU71" s="195">
        <v>0.008583690987124415</v>
      </c>
      <c r="AV71" s="7">
        <v>-0.03688524590163933</v>
      </c>
      <c r="AW71" s="3" t="s">
        <v>4789</v>
      </c>
      <c r="AX71" s="6">
        <v>121.0</v>
      </c>
      <c r="AY71" s="195">
        <v>0.029787234042553123</v>
      </c>
      <c r="AZ71" s="7">
        <v>-0.008196721311475419</v>
      </c>
      <c r="BA71" s="3" t="s">
        <v>4792</v>
      </c>
      <c r="BB71" s="6">
        <v>119.5</v>
      </c>
      <c r="BC71" s="195">
        <v>-0.012396694214875992</v>
      </c>
      <c r="BD71" s="7">
        <v>-0.020491803278688492</v>
      </c>
      <c r="BE71" s="3" t="s">
        <v>4794</v>
      </c>
      <c r="BF71" s="6">
        <v>123.5</v>
      </c>
      <c r="BG71" s="195">
        <v>0.03347280334728042</v>
      </c>
      <c r="BH71" s="7">
        <v>0.012295081967213184</v>
      </c>
      <c r="BI71" s="3" t="s">
        <v>4776</v>
      </c>
      <c r="BJ71" s="6">
        <v>112.0</v>
      </c>
      <c r="BK71" s="195">
        <v>-0.09311740890688258</v>
      </c>
      <c r="BL71" s="7">
        <v>-0.08196721311475408</v>
      </c>
      <c r="BM71" s="3" t="s">
        <v>4794</v>
      </c>
      <c r="BN71" s="6"/>
      <c r="BO71" s="6"/>
      <c r="BP71" s="6"/>
    </row>
    <row r="72">
      <c r="A72" s="6"/>
      <c r="B72" s="199"/>
      <c r="C72" s="6"/>
      <c r="D72" s="6"/>
      <c r="E72" s="7"/>
      <c r="F72" s="3"/>
      <c r="G72" s="287"/>
      <c r="H72" s="287"/>
      <c r="I72" s="3"/>
      <c r="J72" s="198"/>
      <c r="K72" s="198"/>
      <c r="L72" s="198"/>
      <c r="M72" s="198"/>
      <c r="N72" s="198"/>
      <c r="O72" s="198"/>
      <c r="P72" s="198"/>
      <c r="Q72" s="198"/>
      <c r="R72" s="198"/>
      <c r="S72" s="198"/>
      <c r="T72" s="198"/>
      <c r="U72" s="198"/>
      <c r="V72" s="198"/>
      <c r="W72" s="198"/>
      <c r="X72" s="198"/>
      <c r="Y72" s="198"/>
      <c r="Z72" s="198"/>
      <c r="AA72" s="198"/>
      <c r="AB72" s="198"/>
      <c r="AC72" s="198"/>
      <c r="AD72" s="198"/>
      <c r="AE72" s="198"/>
      <c r="AF72" s="198"/>
      <c r="AG72" s="198"/>
      <c r="AH72" s="6"/>
      <c r="AI72" s="6"/>
      <c r="AJ72" s="6"/>
      <c r="AK72" s="6"/>
      <c r="AL72" s="6"/>
      <c r="AM72" s="7"/>
      <c r="AN72" s="7"/>
      <c r="AO72" s="7"/>
      <c r="AP72" s="7"/>
      <c r="AQ72" s="7"/>
      <c r="AR72" s="7"/>
      <c r="AS72" s="7"/>
      <c r="AT72" s="7"/>
      <c r="AU72" s="7"/>
      <c r="AV72" s="7"/>
      <c r="AW72" s="6"/>
      <c r="AX72" s="6"/>
      <c r="AY72" s="7"/>
      <c r="AZ72" s="7"/>
      <c r="BA72" s="6"/>
      <c r="BB72" s="6"/>
      <c r="BC72" s="7"/>
      <c r="BD72" s="7" t="str">
        <f>IF(ISBLANK(BB72), "", IFERROR((BB72/$D72)-1, ""))</f>
        <v/>
      </c>
      <c r="BE72" s="6"/>
      <c r="BF72" s="6"/>
      <c r="BG72" s="7"/>
      <c r="BH72" s="7"/>
      <c r="BI72" s="6"/>
      <c r="BJ72" s="6"/>
      <c r="BK72" s="7"/>
      <c r="BL72" s="6"/>
      <c r="BM72" s="6"/>
      <c r="BN72" s="6"/>
      <c r="BO72" s="6"/>
      <c r="BP72" s="6"/>
    </row>
    <row r="73">
      <c r="A73" s="6" t="s">
        <v>2260</v>
      </c>
      <c r="B73" s="182" t="s">
        <v>2259</v>
      </c>
      <c r="C73" s="6">
        <v>136.0</v>
      </c>
      <c r="D73" s="6">
        <v>90.8</v>
      </c>
      <c r="E73" s="7">
        <v>0.4977973568281939</v>
      </c>
      <c r="F73" s="3" t="s">
        <v>4885</v>
      </c>
      <c r="G73" s="287"/>
      <c r="H73" s="287"/>
      <c r="I73" s="3"/>
      <c r="J73" s="3"/>
      <c r="K73" s="3"/>
      <c r="L73" s="3"/>
      <c r="M73" s="3"/>
      <c r="N73" s="3"/>
      <c r="O73" s="3"/>
      <c r="P73" s="3"/>
      <c r="Q73" s="193"/>
      <c r="R73" s="3"/>
      <c r="S73" s="3"/>
      <c r="T73" s="3"/>
      <c r="U73" s="3"/>
      <c r="V73" s="329"/>
      <c r="W73" s="329"/>
      <c r="X73" s="329"/>
      <c r="Y73" s="195" t="s">
        <v>4859</v>
      </c>
      <c r="Z73" s="195"/>
      <c r="AA73" s="195" t="s">
        <v>4859</v>
      </c>
      <c r="AB73" s="329"/>
      <c r="AC73" s="329"/>
      <c r="AD73" s="269">
        <v>0.0</v>
      </c>
      <c r="AE73" s="329"/>
      <c r="AF73" s="270">
        <v>0.0</v>
      </c>
      <c r="AG73" s="329">
        <v>46005.0</v>
      </c>
      <c r="AH73" s="182"/>
      <c r="AI73" s="329"/>
      <c r="AJ73" s="6">
        <v>90.8</v>
      </c>
      <c r="AK73" s="3"/>
      <c r="AL73" s="6">
        <v>91.3</v>
      </c>
      <c r="AM73" s="195">
        <v>0.005506607929515406</v>
      </c>
      <c r="AN73" s="7">
        <v>0.005506607929515406</v>
      </c>
      <c r="AO73" s="3" t="s">
        <v>4776</v>
      </c>
      <c r="AP73" s="6">
        <v>95.9</v>
      </c>
      <c r="AQ73" s="195">
        <v>0.050383351588170866</v>
      </c>
      <c r="AR73" s="7">
        <v>0.05616740088105732</v>
      </c>
      <c r="AS73" s="3" t="s">
        <v>4789</v>
      </c>
      <c r="AT73" s="6">
        <v>96.9</v>
      </c>
      <c r="AU73" s="195">
        <v>0.010427528675703845</v>
      </c>
      <c r="AV73" s="7">
        <v>0.06718061674008813</v>
      </c>
      <c r="AW73" s="3" t="s">
        <v>4792</v>
      </c>
      <c r="AX73" s="6">
        <v>97.4</v>
      </c>
      <c r="AY73" s="195">
        <v>0.005159958720330149</v>
      </c>
      <c r="AZ73" s="7">
        <v>0.07268722466960353</v>
      </c>
      <c r="BA73" s="3" t="s">
        <v>4793</v>
      </c>
      <c r="BB73" s="6">
        <v>99.2</v>
      </c>
      <c r="BC73" s="195">
        <v>0.01848049281314168</v>
      </c>
      <c r="BD73" s="7">
        <v>0.09251101321585908</v>
      </c>
      <c r="BE73" s="3" t="s">
        <v>4793</v>
      </c>
      <c r="BF73" s="6">
        <v>98.2</v>
      </c>
      <c r="BG73" s="195">
        <v>-0.01008064516129037</v>
      </c>
      <c r="BH73" s="7">
        <v>0.08149779735682827</v>
      </c>
      <c r="BI73" s="3" t="s">
        <v>4794</v>
      </c>
      <c r="BJ73" s="6">
        <v>96.0</v>
      </c>
      <c r="BK73" s="195">
        <v>-0.022403258655804503</v>
      </c>
      <c r="BL73" s="7">
        <v>0.05726872246696035</v>
      </c>
      <c r="BM73" s="3" t="s">
        <v>4797</v>
      </c>
      <c r="BN73" s="6"/>
      <c r="BO73" s="6"/>
      <c r="BP73" s="6"/>
    </row>
    <row r="74">
      <c r="A74" s="6" t="s">
        <v>1325</v>
      </c>
      <c r="B74" s="182" t="s">
        <v>1324</v>
      </c>
      <c r="C74" s="6">
        <v>117.0</v>
      </c>
      <c r="D74" s="6">
        <v>103.5</v>
      </c>
      <c r="E74" s="7">
        <v>0.13043478260869557</v>
      </c>
      <c r="F74" s="3" t="s">
        <v>4885</v>
      </c>
      <c r="G74" s="287"/>
      <c r="H74" s="287"/>
      <c r="I74" s="3"/>
      <c r="J74" s="3"/>
      <c r="K74" s="3"/>
      <c r="L74" s="3"/>
      <c r="M74" s="3"/>
      <c r="N74" s="3"/>
      <c r="O74" s="3"/>
      <c r="P74" s="3"/>
      <c r="Q74" s="193"/>
      <c r="R74" s="3"/>
      <c r="S74" s="3"/>
      <c r="T74" s="3"/>
      <c r="U74" s="3"/>
      <c r="V74" s="329"/>
      <c r="W74" s="329"/>
      <c r="X74" s="329"/>
      <c r="Y74" s="195" t="s">
        <v>4859</v>
      </c>
      <c r="Z74" s="195"/>
      <c r="AA74" s="195" t="s">
        <v>4859</v>
      </c>
      <c r="AB74" s="329"/>
      <c r="AC74" s="329"/>
      <c r="AD74" s="269">
        <v>0.0</v>
      </c>
      <c r="AE74" s="329"/>
      <c r="AF74" s="270">
        <v>0.0</v>
      </c>
      <c r="AG74" s="329">
        <v>46005.0</v>
      </c>
      <c r="AH74" s="182"/>
      <c r="AI74" s="329"/>
      <c r="AJ74" s="6">
        <v>103.5</v>
      </c>
      <c r="AK74" s="3"/>
      <c r="AL74" s="6">
        <v>101.0</v>
      </c>
      <c r="AM74" s="195">
        <v>-0.024154589371980673</v>
      </c>
      <c r="AN74" s="7">
        <v>-0.024154589371980673</v>
      </c>
      <c r="AO74" s="3" t="s">
        <v>4794</v>
      </c>
      <c r="AP74" s="6">
        <v>105.0</v>
      </c>
      <c r="AQ74" s="195">
        <v>0.03960396039603964</v>
      </c>
      <c r="AR74" s="7">
        <v>0.01449275362318847</v>
      </c>
      <c r="AS74" s="3" t="s">
        <v>4776</v>
      </c>
      <c r="AT74" s="6">
        <v>102.0</v>
      </c>
      <c r="AU74" s="195">
        <v>-0.02857142857142858</v>
      </c>
      <c r="AV74" s="7">
        <v>-0.01449275362318836</v>
      </c>
      <c r="AW74" s="3" t="s">
        <v>4794</v>
      </c>
      <c r="AX74" s="6">
        <v>102.5</v>
      </c>
      <c r="AY74" s="195">
        <v>0.004901960784313708</v>
      </c>
      <c r="AZ74" s="7">
        <v>-0.009661835748792313</v>
      </c>
      <c r="BA74" s="3" t="s">
        <v>4776</v>
      </c>
      <c r="BB74" s="6">
        <v>101.5</v>
      </c>
      <c r="BC74" s="195">
        <v>-0.009756097560975618</v>
      </c>
      <c r="BD74" s="7">
        <v>-0.019323671497584516</v>
      </c>
      <c r="BE74" s="3" t="s">
        <v>4794</v>
      </c>
      <c r="BF74" s="6">
        <v>101.5</v>
      </c>
      <c r="BG74" s="195">
        <v>0.0</v>
      </c>
      <c r="BH74" s="7">
        <v>-0.019323671497584516</v>
      </c>
      <c r="BI74" s="3" t="s">
        <v>4776</v>
      </c>
      <c r="BJ74" s="6">
        <v>100.5</v>
      </c>
      <c r="BK74" s="195">
        <v>-0.009852216748768461</v>
      </c>
      <c r="BL74" s="7">
        <v>-0.02898550724637683</v>
      </c>
      <c r="BM74" s="3" t="s">
        <v>4794</v>
      </c>
      <c r="BN74" s="6"/>
      <c r="BO74" s="6"/>
      <c r="BP74" s="6"/>
    </row>
    <row r="75">
      <c r="A75" s="6" t="s">
        <v>2595</v>
      </c>
      <c r="B75" s="182" t="s">
        <v>2594</v>
      </c>
      <c r="C75" s="6">
        <v>55.4</v>
      </c>
      <c r="D75" s="6">
        <v>52.6</v>
      </c>
      <c r="E75" s="7">
        <v>0.05323193916349811</v>
      </c>
      <c r="F75" s="3" t="s">
        <v>4885</v>
      </c>
      <c r="G75" s="287"/>
      <c r="H75" s="287"/>
      <c r="I75" s="3"/>
      <c r="J75" s="3"/>
      <c r="K75" s="3"/>
      <c r="L75" s="3"/>
      <c r="M75" s="3"/>
      <c r="N75" s="3"/>
      <c r="O75" s="3"/>
      <c r="P75" s="3"/>
      <c r="Q75" s="193"/>
      <c r="R75" s="3"/>
      <c r="S75" s="3"/>
      <c r="T75" s="3"/>
      <c r="U75" s="3"/>
      <c r="V75" s="329"/>
      <c r="W75" s="329"/>
      <c r="X75" s="329"/>
      <c r="Y75" s="195" t="s">
        <v>4859</v>
      </c>
      <c r="Z75" s="195"/>
      <c r="AA75" s="195" t="s">
        <v>4859</v>
      </c>
      <c r="AB75" s="329"/>
      <c r="AC75" s="329"/>
      <c r="AD75" s="269">
        <v>0.0</v>
      </c>
      <c r="AE75" s="329"/>
      <c r="AF75" s="270">
        <v>0.0</v>
      </c>
      <c r="AG75" s="329">
        <v>46008.0</v>
      </c>
      <c r="AH75" s="182"/>
      <c r="AI75" s="329"/>
      <c r="AJ75" s="6">
        <v>52.6</v>
      </c>
      <c r="AK75" s="3"/>
      <c r="AL75" s="6">
        <v>52.5</v>
      </c>
      <c r="AM75" s="195">
        <v>-0.0019011406844107182</v>
      </c>
      <c r="AN75" s="7">
        <v>-0.0019011406844107182</v>
      </c>
      <c r="AO75" s="3" t="s">
        <v>4794</v>
      </c>
      <c r="AP75" s="6">
        <v>53.0</v>
      </c>
      <c r="AQ75" s="195">
        <v>0.00952380952380949</v>
      </c>
      <c r="AR75" s="7">
        <v>0.0076045627376426506</v>
      </c>
      <c r="AS75" s="3" t="s">
        <v>4776</v>
      </c>
      <c r="AT75" s="6">
        <v>52.5</v>
      </c>
      <c r="AU75" s="195">
        <v>-0.009433962264150941</v>
      </c>
      <c r="AV75" s="7">
        <v>-0.0019011406844107182</v>
      </c>
      <c r="AW75" s="3" t="s">
        <v>4794</v>
      </c>
      <c r="AX75" s="6">
        <v>52.0</v>
      </c>
      <c r="AY75" s="195">
        <v>-0.00952380952380949</v>
      </c>
      <c r="AZ75" s="7">
        <v>-0.011406844106463865</v>
      </c>
      <c r="BA75" s="3" t="s">
        <v>4797</v>
      </c>
      <c r="BB75" s="6">
        <v>52.5</v>
      </c>
      <c r="BC75" s="195">
        <v>0.009615384615384581</v>
      </c>
      <c r="BD75" s="7">
        <v>-0.0019011406844107182</v>
      </c>
      <c r="BE75" s="3" t="s">
        <v>4855</v>
      </c>
      <c r="BF75" s="6">
        <v>54.6</v>
      </c>
      <c r="BG75" s="195">
        <v>0.040000000000000036</v>
      </c>
      <c r="BH75" s="7">
        <v>0.03802281368821303</v>
      </c>
      <c r="BI75" s="3" t="s">
        <v>4776</v>
      </c>
      <c r="BJ75" s="6">
        <v>52.7</v>
      </c>
      <c r="BK75" s="195">
        <v>-0.034798534798534786</v>
      </c>
      <c r="BL75" s="7">
        <v>0.0019011406844107182</v>
      </c>
      <c r="BM75" s="3" t="s">
        <v>4794</v>
      </c>
      <c r="BN75" s="6"/>
      <c r="BO75" s="6"/>
      <c r="BP75" s="6"/>
    </row>
    <row r="76">
      <c r="A76" s="6" t="s">
        <v>1204</v>
      </c>
      <c r="B76" s="182" t="s">
        <v>1203</v>
      </c>
      <c r="C76" s="6">
        <v>22.85</v>
      </c>
      <c r="D76" s="6">
        <v>20.45</v>
      </c>
      <c r="E76" s="7">
        <v>0.11735941320293408</v>
      </c>
      <c r="F76" s="3" t="s">
        <v>4885</v>
      </c>
      <c r="G76" s="287"/>
      <c r="H76" s="287"/>
      <c r="I76" s="3"/>
      <c r="J76" s="3"/>
      <c r="K76" s="3"/>
      <c r="L76" s="3"/>
      <c r="M76" s="3"/>
      <c r="N76" s="3"/>
      <c r="O76" s="3"/>
      <c r="P76" s="3"/>
      <c r="Q76" s="193"/>
      <c r="R76" s="3"/>
      <c r="S76" s="3"/>
      <c r="T76" s="3"/>
      <c r="U76" s="3"/>
      <c r="V76" s="329"/>
      <c r="W76" s="329"/>
      <c r="X76" s="329"/>
      <c r="Y76" s="195" t="s">
        <v>4859</v>
      </c>
      <c r="Z76" s="195"/>
      <c r="AA76" s="195" t="s">
        <v>4859</v>
      </c>
      <c r="AB76" s="329"/>
      <c r="AC76" s="329"/>
      <c r="AD76" s="269">
        <v>0.0</v>
      </c>
      <c r="AE76" s="329"/>
      <c r="AF76" s="270">
        <v>0.0</v>
      </c>
      <c r="AG76" s="329">
        <v>46008.0</v>
      </c>
      <c r="AH76" s="182"/>
      <c r="AI76" s="329"/>
      <c r="AJ76" s="6">
        <v>20.45</v>
      </c>
      <c r="AK76" s="3"/>
      <c r="AL76" s="6">
        <v>20.2</v>
      </c>
      <c r="AM76" s="195">
        <v>-0.012224938875305624</v>
      </c>
      <c r="AN76" s="7">
        <v>-0.012224938875305624</v>
      </c>
      <c r="AO76" s="3" t="s">
        <v>4794</v>
      </c>
      <c r="AP76" s="6">
        <v>20.8</v>
      </c>
      <c r="AQ76" s="195">
        <v>0.02970297029702973</v>
      </c>
      <c r="AR76" s="7">
        <v>0.017114914425427896</v>
      </c>
      <c r="AS76" s="3" t="s">
        <v>4776</v>
      </c>
      <c r="AT76" s="6">
        <v>19.95</v>
      </c>
      <c r="AU76" s="195">
        <v>-0.04086538461538469</v>
      </c>
      <c r="AV76" s="7">
        <v>-0.02444987775061125</v>
      </c>
      <c r="AW76" s="3" t="s">
        <v>4794</v>
      </c>
      <c r="AX76" s="6">
        <v>20.05</v>
      </c>
      <c r="AY76" s="195">
        <v>0.005012531328320913</v>
      </c>
      <c r="AZ76" s="7">
        <v>-0.019559902200488977</v>
      </c>
      <c r="BA76" s="3" t="s">
        <v>4776</v>
      </c>
      <c r="BB76" s="6">
        <v>20.15</v>
      </c>
      <c r="BC76" s="195">
        <v>0.004987531172069737</v>
      </c>
      <c r="BD76" s="7">
        <v>-0.014669926650366816</v>
      </c>
      <c r="BE76" s="3" t="s">
        <v>4794</v>
      </c>
      <c r="BF76" s="6">
        <v>20.2</v>
      </c>
      <c r="BG76" s="195">
        <v>0.002481389578163906</v>
      </c>
      <c r="BH76" s="7">
        <v>-0.012224938875305624</v>
      </c>
      <c r="BI76" s="3" t="s">
        <v>4776</v>
      </c>
      <c r="BJ76" s="6">
        <v>19.9</v>
      </c>
      <c r="BK76" s="195">
        <v>-0.014851485148514865</v>
      </c>
      <c r="BL76" s="7">
        <v>-0.02689486552567244</v>
      </c>
      <c r="BM76" s="3" t="s">
        <v>4794</v>
      </c>
      <c r="BN76" s="6"/>
      <c r="BO76" s="6"/>
      <c r="BP76" s="6"/>
    </row>
    <row r="77">
      <c r="A77" s="6" t="s">
        <v>4523</v>
      </c>
      <c r="B77" s="182" t="s">
        <v>4522</v>
      </c>
      <c r="C77" s="6">
        <v>61.9</v>
      </c>
      <c r="D77" s="3">
        <v>61.9</v>
      </c>
      <c r="E77" s="7">
        <v>0.0</v>
      </c>
      <c r="F77" s="3" t="s">
        <v>4885</v>
      </c>
      <c r="G77" s="287"/>
      <c r="H77" s="287"/>
      <c r="I77" s="3"/>
      <c r="J77" s="3"/>
      <c r="K77" s="3"/>
      <c r="L77" s="3"/>
      <c r="M77" s="3"/>
      <c r="N77" s="3"/>
      <c r="O77" s="3"/>
      <c r="P77" s="3"/>
      <c r="Q77" s="193"/>
      <c r="R77" s="3"/>
      <c r="S77" s="3"/>
      <c r="T77" s="3"/>
      <c r="U77" s="3"/>
      <c r="V77" s="329"/>
      <c r="W77" s="329"/>
      <c r="X77" s="329"/>
      <c r="Y77" s="195" t="s">
        <v>4859</v>
      </c>
      <c r="Z77" s="195"/>
      <c r="AA77" s="195" t="s">
        <v>4859</v>
      </c>
      <c r="AB77" s="329"/>
      <c r="AC77" s="329"/>
      <c r="AD77" s="269">
        <v>0.0</v>
      </c>
      <c r="AE77" s="329"/>
      <c r="AF77" s="270">
        <v>0.0</v>
      </c>
      <c r="AG77" s="329">
        <v>46029.0</v>
      </c>
      <c r="AH77" s="182"/>
      <c r="AI77" s="329">
        <v>46030.0</v>
      </c>
      <c r="AJ77" s="3">
        <v>61.9</v>
      </c>
      <c r="AK77" s="3"/>
      <c r="AL77" s="6">
        <v>63.1</v>
      </c>
      <c r="AM77" s="195">
        <v>0.01938610662358653</v>
      </c>
      <c r="AN77" s="7">
        <v>0.01938610662358653</v>
      </c>
      <c r="AO77" s="3" t="s">
        <v>4776</v>
      </c>
      <c r="AP77" s="6">
        <v>63.5</v>
      </c>
      <c r="AQ77" s="195">
        <v>0.006339144215530945</v>
      </c>
      <c r="AR77" s="7">
        <v>0.02584814216478204</v>
      </c>
      <c r="AS77" s="3" t="s">
        <v>4789</v>
      </c>
      <c r="AT77" s="6">
        <v>64.2</v>
      </c>
      <c r="AU77" s="195">
        <v>0.011023622047244164</v>
      </c>
      <c r="AV77" s="7">
        <v>0.03715670436187413</v>
      </c>
      <c r="AW77" s="3" t="s">
        <v>4792</v>
      </c>
      <c r="AX77" s="6">
        <v>62.9</v>
      </c>
      <c r="AY77" s="195">
        <v>-0.02024922118380068</v>
      </c>
      <c r="AZ77" s="7">
        <v>0.016155088852988664</v>
      </c>
      <c r="BA77" s="3" t="s">
        <v>4794</v>
      </c>
      <c r="BB77" s="6">
        <v>63.8</v>
      </c>
      <c r="BC77" s="195">
        <v>0.014308426073131875</v>
      </c>
      <c r="BD77" s="7">
        <v>0.030694668820678395</v>
      </c>
      <c r="BE77" s="3" t="s">
        <v>4776</v>
      </c>
      <c r="BF77" s="6">
        <v>63.4</v>
      </c>
      <c r="BG77" s="195">
        <v>-0.006269592476489061</v>
      </c>
      <c r="BH77" s="7">
        <v>0.024232633279483107</v>
      </c>
      <c r="BI77" s="3" t="s">
        <v>4794</v>
      </c>
      <c r="BJ77" s="6">
        <v>62.2</v>
      </c>
      <c r="BK77" s="195">
        <v>-0.018927444794952564</v>
      </c>
      <c r="BL77" s="7">
        <v>0.004846526655896577</v>
      </c>
      <c r="BM77" s="3" t="s">
        <v>4797</v>
      </c>
      <c r="BN77" s="6"/>
      <c r="BO77" s="6"/>
      <c r="BP77" s="6"/>
    </row>
    <row r="78">
      <c r="A78" s="6" t="s">
        <v>2292</v>
      </c>
      <c r="B78" s="182" t="s">
        <v>2291</v>
      </c>
      <c r="C78" s="6">
        <v>82.7</v>
      </c>
      <c r="D78" s="3">
        <v>77.1</v>
      </c>
      <c r="E78" s="7">
        <v>0.07263294422827515</v>
      </c>
      <c r="F78" s="3" t="s">
        <v>4885</v>
      </c>
      <c r="G78" s="287"/>
      <c r="H78" s="287"/>
      <c r="I78" s="3"/>
      <c r="J78" s="3"/>
      <c r="K78" s="3"/>
      <c r="L78" s="3"/>
      <c r="M78" s="3"/>
      <c r="N78" s="3"/>
      <c r="O78" s="3"/>
      <c r="P78" s="3"/>
      <c r="Q78" s="193"/>
      <c r="R78" s="3"/>
      <c r="S78" s="3"/>
      <c r="T78" s="3"/>
      <c r="U78" s="3"/>
      <c r="V78" s="329"/>
      <c r="W78" s="329"/>
      <c r="X78" s="329"/>
      <c r="Y78" s="195" t="s">
        <v>4859</v>
      </c>
      <c r="Z78" s="195"/>
      <c r="AA78" s="195" t="s">
        <v>4859</v>
      </c>
      <c r="AB78" s="329"/>
      <c r="AC78" s="329"/>
      <c r="AD78" s="269">
        <v>0.0</v>
      </c>
      <c r="AE78" s="329"/>
      <c r="AF78" s="270">
        <v>0.0</v>
      </c>
      <c r="AG78" s="329">
        <v>46029.0</v>
      </c>
      <c r="AH78" s="182"/>
      <c r="AI78" s="329">
        <v>46030.0</v>
      </c>
      <c r="AJ78" s="3">
        <v>77.1</v>
      </c>
      <c r="AK78" s="3"/>
      <c r="AL78" s="6">
        <v>79.4</v>
      </c>
      <c r="AM78" s="195">
        <v>0.02983138780804162</v>
      </c>
      <c r="AN78" s="7">
        <v>0.02983138780804162</v>
      </c>
      <c r="AO78" s="3" t="s">
        <v>4776</v>
      </c>
      <c r="AP78" s="6">
        <v>80.0</v>
      </c>
      <c r="AQ78" s="195">
        <v>0.007556675062972307</v>
      </c>
      <c r="AR78" s="7">
        <v>0.03761348897535677</v>
      </c>
      <c r="AS78" s="3" t="s">
        <v>4789</v>
      </c>
      <c r="AT78" s="6">
        <v>79.3</v>
      </c>
      <c r="AU78" s="195">
        <v>-0.008750000000000036</v>
      </c>
      <c r="AV78" s="7">
        <v>0.02853437094682243</v>
      </c>
      <c r="AW78" s="3" t="s">
        <v>4794</v>
      </c>
      <c r="AX78" s="6">
        <v>79.8</v>
      </c>
      <c r="AY78" s="195">
        <v>0.006305170239596425</v>
      </c>
      <c r="AZ78" s="7">
        <v>0.035019455252918386</v>
      </c>
      <c r="BA78" s="3" t="s">
        <v>4776</v>
      </c>
      <c r="BB78" s="6">
        <v>80.3</v>
      </c>
      <c r="BC78" s="195">
        <v>0.006265664160401085</v>
      </c>
      <c r="BD78" s="7">
        <v>0.04150453955901434</v>
      </c>
      <c r="BE78" s="3" t="s">
        <v>4789</v>
      </c>
      <c r="BF78" s="6">
        <v>80.5</v>
      </c>
      <c r="BG78" s="195">
        <v>0.00249066002490661</v>
      </c>
      <c r="BH78" s="7">
        <v>0.044098573281452724</v>
      </c>
      <c r="BI78" s="3" t="s">
        <v>4792</v>
      </c>
      <c r="BJ78" s="6">
        <v>78.5</v>
      </c>
      <c r="BK78" s="195">
        <v>-0.024844720496894457</v>
      </c>
      <c r="BL78" s="7">
        <v>0.0181582360570689</v>
      </c>
      <c r="BM78" s="3" t="s">
        <v>4794</v>
      </c>
      <c r="BN78" s="6"/>
      <c r="BO78" s="6"/>
      <c r="BP78" s="6"/>
    </row>
    <row r="79">
      <c r="A79" s="6" t="s">
        <v>2447</v>
      </c>
      <c r="B79" s="182" t="s">
        <v>2446</v>
      </c>
      <c r="C79" s="6">
        <v>118.5</v>
      </c>
      <c r="D79" s="3">
        <v>108.5</v>
      </c>
      <c r="E79" s="7">
        <v>0.09216589861751157</v>
      </c>
      <c r="F79" s="3" t="s">
        <v>4885</v>
      </c>
      <c r="G79" s="287"/>
      <c r="H79" s="287"/>
      <c r="I79" s="3"/>
      <c r="J79" s="3"/>
      <c r="K79" s="3"/>
      <c r="L79" s="3"/>
      <c r="M79" s="3"/>
      <c r="N79" s="3"/>
      <c r="O79" s="3"/>
      <c r="P79" s="3"/>
      <c r="Q79" s="193"/>
      <c r="R79" s="3"/>
      <c r="S79" s="3"/>
      <c r="T79" s="3"/>
      <c r="U79" s="3"/>
      <c r="V79" s="329"/>
      <c r="W79" s="329"/>
      <c r="X79" s="329"/>
      <c r="Y79" s="195" t="s">
        <v>4859</v>
      </c>
      <c r="Z79" s="195"/>
      <c r="AA79" s="195" t="s">
        <v>4859</v>
      </c>
      <c r="AB79" s="329"/>
      <c r="AC79" s="329"/>
      <c r="AD79" s="269">
        <v>0.0</v>
      </c>
      <c r="AE79" s="329"/>
      <c r="AF79" s="270">
        <v>0.0</v>
      </c>
      <c r="AG79" s="329">
        <v>46040.0</v>
      </c>
      <c r="AH79" s="182"/>
      <c r="AI79" s="329">
        <v>46041.0</v>
      </c>
      <c r="AJ79" s="6">
        <v>109.0</v>
      </c>
      <c r="AK79" s="3"/>
      <c r="AL79" s="6">
        <v>106.0</v>
      </c>
      <c r="AM79" s="195">
        <v>-0.02752293577981646</v>
      </c>
      <c r="AN79" s="7">
        <v>-0.02304147465437789</v>
      </c>
      <c r="AO79" s="3" t="s">
        <v>4794</v>
      </c>
      <c r="AP79" s="6">
        <v>105.5</v>
      </c>
      <c r="AQ79" s="195">
        <v>-0.004716981132075526</v>
      </c>
      <c r="AR79" s="7">
        <v>-0.027649769585253448</v>
      </c>
      <c r="AS79" s="3" t="s">
        <v>4797</v>
      </c>
      <c r="AT79" s="6">
        <v>111.0</v>
      </c>
      <c r="AU79" s="195">
        <v>0.05213270142180093</v>
      </c>
      <c r="AV79" s="7">
        <v>0.02304147465437789</v>
      </c>
      <c r="AW79" s="3" t="s">
        <v>4776</v>
      </c>
      <c r="AX79" s="6">
        <v>108.5</v>
      </c>
      <c r="AY79" s="195">
        <v>-0.022522522522522515</v>
      </c>
      <c r="AZ79" s="7">
        <v>0.0</v>
      </c>
      <c r="BA79" s="3" t="s">
        <v>4794</v>
      </c>
      <c r="BB79" s="6">
        <v>108.0</v>
      </c>
      <c r="BC79" s="195">
        <v>-0.004608294930875556</v>
      </c>
      <c r="BD79" s="7">
        <v>-0.004608294930875556</v>
      </c>
      <c r="BE79" s="3" t="s">
        <v>4797</v>
      </c>
      <c r="BF79" s="6">
        <v>108.0</v>
      </c>
      <c r="BG79" s="195">
        <v>0.0</v>
      </c>
      <c r="BH79" s="7">
        <v>-0.004608294930875556</v>
      </c>
      <c r="BI79" s="3" t="s">
        <v>4855</v>
      </c>
      <c r="BJ79" s="6">
        <v>107.0</v>
      </c>
      <c r="BK79" s="195">
        <v>-0.0092592592592593</v>
      </c>
      <c r="BL79" s="7">
        <v>-0.01382488479262678</v>
      </c>
      <c r="BM79" s="3" t="s">
        <v>4856</v>
      </c>
      <c r="BN79" s="6"/>
      <c r="BO79" s="6"/>
      <c r="BP79" s="6"/>
    </row>
    <row r="80">
      <c r="A80" s="6" t="s">
        <v>2245</v>
      </c>
      <c r="B80" s="182" t="s">
        <v>2244</v>
      </c>
      <c r="C80" s="6">
        <v>67.9</v>
      </c>
      <c r="D80" s="3">
        <v>64.8</v>
      </c>
      <c r="E80" s="7">
        <v>0.04783950617283961</v>
      </c>
      <c r="F80" s="3" t="s">
        <v>4885</v>
      </c>
      <c r="G80" s="287" t="s">
        <v>4797</v>
      </c>
      <c r="H80" s="287"/>
      <c r="I80" s="3"/>
      <c r="J80" s="3"/>
      <c r="K80" s="3"/>
      <c r="L80" s="3"/>
      <c r="M80" s="3"/>
      <c r="N80" s="3"/>
      <c r="O80" s="3"/>
      <c r="P80" s="3"/>
      <c r="Q80" s="3"/>
      <c r="R80" s="3"/>
      <c r="S80" s="329"/>
      <c r="T80" s="329"/>
      <c r="U80" s="329"/>
      <c r="V80" s="329"/>
      <c r="W80" s="329"/>
      <c r="X80" s="329"/>
      <c r="Y80" s="195" t="s">
        <v>4859</v>
      </c>
      <c r="Z80" s="195"/>
      <c r="AA80" s="195" t="s">
        <v>4859</v>
      </c>
      <c r="AB80" s="329"/>
      <c r="AC80" s="329"/>
      <c r="AD80" s="269">
        <v>0.0</v>
      </c>
      <c r="AE80" s="329"/>
      <c r="AF80" s="270">
        <v>0.0</v>
      </c>
      <c r="AG80" s="329">
        <v>46048.0</v>
      </c>
      <c r="AH80" s="199" t="s">
        <v>4859</v>
      </c>
      <c r="AI80" s="329">
        <v>46049.0</v>
      </c>
      <c r="AJ80" s="3">
        <v>64.1</v>
      </c>
      <c r="AK80" s="3" t="s">
        <v>4776</v>
      </c>
      <c r="AL80" s="6">
        <v>65.0</v>
      </c>
      <c r="AM80" s="195">
        <v>0.014040561622465031</v>
      </c>
      <c r="AN80" s="7">
        <v>0.0030864197530864335</v>
      </c>
      <c r="AO80" s="3" t="s">
        <v>4789</v>
      </c>
      <c r="AP80" s="6">
        <v>65.3</v>
      </c>
      <c r="AQ80" s="195">
        <v>0.004615384615384466</v>
      </c>
      <c r="AR80" s="7">
        <v>0.007716049382715973</v>
      </c>
      <c r="AS80" s="3" t="s">
        <v>4792</v>
      </c>
      <c r="AT80" s="6">
        <v>64.3</v>
      </c>
      <c r="AU80" s="195">
        <v>-0.015313935681470103</v>
      </c>
      <c r="AV80" s="7">
        <v>-0.007716049382716084</v>
      </c>
      <c r="AW80" s="3" t="s">
        <v>4794</v>
      </c>
      <c r="AX80" s="6">
        <v>64.6</v>
      </c>
      <c r="AY80" s="195">
        <v>0.004665629860031162</v>
      </c>
      <c r="AZ80" s="7">
        <v>-0.0030864197530864335</v>
      </c>
      <c r="BA80" s="3" t="s">
        <v>4776</v>
      </c>
      <c r="BB80" s="6">
        <v>64.2</v>
      </c>
      <c r="BC80" s="195">
        <v>-0.006191950464396134</v>
      </c>
      <c r="BD80" s="7">
        <v>-0.00925925925925919</v>
      </c>
      <c r="BE80" s="3" t="s">
        <v>4794</v>
      </c>
      <c r="BF80" s="6"/>
      <c r="BG80" s="195" t="s">
        <v>4859</v>
      </c>
      <c r="BH80" s="7" t="s">
        <v>4859</v>
      </c>
      <c r="BI80" s="3"/>
      <c r="BJ80" s="6"/>
      <c r="BK80" s="195" t="s">
        <v>4859</v>
      </c>
      <c r="BL80" s="7" t="s">
        <v>4859</v>
      </c>
      <c r="BM80" s="3"/>
      <c r="BN80" s="6"/>
      <c r="BO80" s="6"/>
      <c r="BP80" s="6"/>
    </row>
    <row r="81">
      <c r="A81" s="6"/>
      <c r="B81" s="199"/>
      <c r="C81" s="6"/>
      <c r="D81" s="6"/>
      <c r="E81" s="7"/>
      <c r="F81" s="3"/>
      <c r="G81" s="287"/>
      <c r="H81" s="287"/>
      <c r="I81" s="3"/>
      <c r="J81" s="198"/>
      <c r="K81" s="198"/>
      <c r="L81" s="198"/>
      <c r="M81" s="198"/>
      <c r="N81" s="198"/>
      <c r="O81" s="198"/>
      <c r="P81" s="198"/>
      <c r="Q81" s="198"/>
      <c r="R81" s="198"/>
      <c r="S81" s="198"/>
      <c r="T81" s="198"/>
      <c r="U81" s="198"/>
      <c r="V81" s="198"/>
      <c r="W81" s="198"/>
      <c r="X81" s="198"/>
      <c r="Y81" s="198"/>
      <c r="Z81" s="198"/>
      <c r="AA81" s="198"/>
      <c r="AB81" s="198"/>
      <c r="AC81" s="198"/>
      <c r="AD81" s="198"/>
      <c r="AE81" s="198"/>
      <c r="AF81" s="198"/>
      <c r="AG81" s="198"/>
      <c r="AH81" s="6"/>
      <c r="AI81" s="6"/>
      <c r="AJ81" s="6"/>
      <c r="AK81" s="6"/>
      <c r="AL81" s="6"/>
      <c r="AM81" s="7"/>
      <c r="AN81" s="7"/>
      <c r="AO81" s="7"/>
      <c r="AP81" s="7"/>
      <c r="AQ81" s="7"/>
      <c r="AR81" s="7"/>
      <c r="AS81" s="7"/>
      <c r="AT81" s="7"/>
      <c r="AU81" s="7"/>
      <c r="AV81" s="7"/>
      <c r="AW81" s="6"/>
      <c r="AX81" s="6"/>
      <c r="AY81" s="7"/>
      <c r="AZ81" s="7"/>
      <c r="BA81" s="6"/>
      <c r="BB81" s="6"/>
      <c r="BC81" s="7"/>
      <c r="BD81" s="7"/>
      <c r="BE81" s="6"/>
      <c r="BF81" s="6"/>
      <c r="BG81" s="7"/>
      <c r="BH81" s="7"/>
      <c r="BI81" s="6"/>
      <c r="BJ81" s="6"/>
      <c r="BK81" s="7"/>
      <c r="BL81" s="6"/>
      <c r="BM81" s="6"/>
      <c r="BN81" s="6"/>
      <c r="BO81" s="6"/>
      <c r="BP81" s="6"/>
    </row>
    <row r="82">
      <c r="A82" s="6"/>
      <c r="B82" s="199"/>
      <c r="C82" s="6"/>
      <c r="D82" s="6"/>
      <c r="E82" s="7"/>
      <c r="F82" s="3"/>
      <c r="G82" s="287"/>
      <c r="H82" s="287"/>
      <c r="I82" s="3"/>
      <c r="J82" s="198"/>
      <c r="K82" s="198"/>
      <c r="L82" s="198"/>
      <c r="M82" s="198"/>
      <c r="N82" s="198"/>
      <c r="O82" s="198"/>
      <c r="P82" s="198"/>
      <c r="Q82" s="198"/>
      <c r="R82" s="198"/>
      <c r="S82" s="198"/>
      <c r="T82" s="198"/>
      <c r="U82" s="198"/>
      <c r="V82" s="198"/>
      <c r="W82" s="198"/>
      <c r="X82" s="198"/>
      <c r="Y82" s="198"/>
      <c r="Z82" s="198"/>
      <c r="AA82" s="198"/>
      <c r="AB82" s="198"/>
      <c r="AC82" s="198"/>
      <c r="AD82" s="198"/>
      <c r="AE82" s="198"/>
      <c r="AF82" s="198"/>
      <c r="AG82" s="198"/>
      <c r="AH82" s="6"/>
      <c r="AI82" s="6"/>
      <c r="AJ82" s="6"/>
      <c r="AK82" s="6"/>
      <c r="AL82" s="6"/>
      <c r="AM82" s="7"/>
      <c r="AN82" s="7"/>
      <c r="AO82" s="7"/>
      <c r="AP82" s="7"/>
      <c r="AQ82" s="7"/>
      <c r="AR82" s="7"/>
      <c r="AS82" s="7"/>
      <c r="AT82" s="7"/>
      <c r="AU82" s="7"/>
      <c r="AV82" s="7"/>
      <c r="AW82" s="6"/>
      <c r="AX82" s="6"/>
      <c r="AY82" s="7"/>
      <c r="AZ82" s="7"/>
      <c r="BA82" s="6"/>
      <c r="BB82" s="6"/>
      <c r="BC82" s="7"/>
      <c r="BD82" s="7"/>
      <c r="BE82" s="6"/>
      <c r="BF82" s="6"/>
      <c r="BG82" s="7"/>
      <c r="BH82" s="7"/>
      <c r="BI82" s="6"/>
      <c r="BJ82" s="6"/>
      <c r="BK82" s="7"/>
      <c r="BL82" s="6"/>
      <c r="BM82" s="6"/>
      <c r="BN82" s="6"/>
      <c r="BO82" s="6"/>
      <c r="BP82" s="6"/>
    </row>
    <row r="83">
      <c r="A83" s="6"/>
      <c r="B83" s="199"/>
      <c r="C83" s="6"/>
      <c r="D83" s="6"/>
      <c r="E83" s="7"/>
      <c r="F83" s="3"/>
      <c r="G83" s="287"/>
      <c r="H83" s="287"/>
      <c r="I83" s="3"/>
      <c r="J83" s="198"/>
      <c r="K83" s="198"/>
      <c r="L83" s="198"/>
      <c r="M83" s="198"/>
      <c r="N83" s="198"/>
      <c r="O83" s="198"/>
      <c r="P83" s="198"/>
      <c r="Q83" s="198"/>
      <c r="R83" s="198"/>
      <c r="S83" s="198"/>
      <c r="T83" s="198"/>
      <c r="U83" s="198"/>
      <c r="V83" s="198"/>
      <c r="W83" s="198"/>
      <c r="X83" s="198"/>
      <c r="Y83" s="198"/>
      <c r="Z83" s="198"/>
      <c r="AA83" s="198"/>
      <c r="AB83" s="198"/>
      <c r="AC83" s="198"/>
      <c r="AD83" s="198"/>
      <c r="AE83" s="198"/>
      <c r="AF83" s="198"/>
      <c r="AG83" s="198"/>
      <c r="AH83" s="6"/>
      <c r="AI83" s="6"/>
      <c r="AJ83" s="6"/>
      <c r="AK83" s="6"/>
      <c r="AL83" s="6"/>
      <c r="AM83" s="7"/>
      <c r="AN83" s="7"/>
      <c r="AO83" s="7"/>
      <c r="AP83" s="7"/>
      <c r="AQ83" s="7"/>
      <c r="AR83" s="7"/>
      <c r="AS83" s="7"/>
      <c r="AT83" s="7"/>
      <c r="AU83" s="7"/>
      <c r="AV83" s="7"/>
      <c r="AW83" s="6"/>
      <c r="AX83" s="6"/>
      <c r="AY83" s="7"/>
      <c r="AZ83" s="7"/>
      <c r="BA83" s="6"/>
      <c r="BB83" s="6"/>
      <c r="BC83" s="7"/>
      <c r="BD83" s="7"/>
      <c r="BE83" s="6"/>
      <c r="BF83" s="6"/>
      <c r="BG83" s="7"/>
      <c r="BH83" s="7"/>
      <c r="BI83" s="6"/>
      <c r="BJ83" s="6"/>
      <c r="BK83" s="7"/>
      <c r="BL83" s="6"/>
      <c r="BM83" s="6"/>
      <c r="BN83" s="6"/>
      <c r="BO83" s="6"/>
      <c r="BP83" s="6"/>
    </row>
    <row r="84">
      <c r="A84" s="6"/>
      <c r="B84" s="199"/>
      <c r="C84" s="6"/>
      <c r="D84" s="6"/>
      <c r="E84" s="7"/>
      <c r="F84" s="3"/>
      <c r="G84" s="287"/>
      <c r="H84" s="287"/>
      <c r="I84" s="3"/>
      <c r="J84" s="198"/>
      <c r="K84" s="198"/>
      <c r="L84" s="198"/>
      <c r="M84" s="198"/>
      <c r="N84" s="198"/>
      <c r="O84" s="198"/>
      <c r="P84" s="198"/>
      <c r="Q84" s="198"/>
      <c r="R84" s="198"/>
      <c r="S84" s="198"/>
      <c r="T84" s="198"/>
      <c r="U84" s="198"/>
      <c r="V84" s="198"/>
      <c r="W84" s="198"/>
      <c r="X84" s="198"/>
      <c r="Y84" s="198"/>
      <c r="Z84" s="198"/>
      <c r="AA84" s="198"/>
      <c r="AB84" s="198"/>
      <c r="AC84" s="198"/>
      <c r="AD84" s="198"/>
      <c r="AE84" s="198"/>
      <c r="AF84" s="198"/>
      <c r="AG84" s="198"/>
      <c r="AH84" s="6"/>
      <c r="AI84" s="6"/>
      <c r="AJ84" s="6"/>
      <c r="AK84" s="6"/>
      <c r="AL84" s="6"/>
      <c r="AM84" s="7"/>
      <c r="AN84" s="7"/>
      <c r="AO84" s="7"/>
      <c r="AP84" s="7"/>
      <c r="AQ84" s="7"/>
      <c r="AR84" s="7"/>
      <c r="AS84" s="7"/>
      <c r="AT84" s="7"/>
      <c r="AU84" s="7"/>
      <c r="AV84" s="7"/>
      <c r="AW84" s="6"/>
      <c r="AX84" s="6"/>
      <c r="AY84" s="7"/>
      <c r="AZ84" s="7"/>
      <c r="BA84" s="6"/>
      <c r="BB84" s="6"/>
      <c r="BC84" s="7"/>
      <c r="BD84" s="7"/>
      <c r="BE84" s="6"/>
      <c r="BF84" s="6"/>
      <c r="BG84" s="7"/>
      <c r="BH84" s="7"/>
      <c r="BI84" s="6"/>
      <c r="BJ84" s="6"/>
      <c r="BK84" s="7"/>
      <c r="BL84" s="6"/>
      <c r="BM84" s="6"/>
      <c r="BN84" s="6"/>
      <c r="BO84" s="6"/>
      <c r="BP84" s="6"/>
    </row>
    <row r="85">
      <c r="A85" s="6"/>
      <c r="B85" s="199"/>
      <c r="C85" s="6"/>
      <c r="D85" s="6"/>
      <c r="E85" s="7"/>
      <c r="F85" s="3"/>
      <c r="G85" s="287"/>
      <c r="H85" s="287"/>
      <c r="I85" s="3"/>
      <c r="J85" s="198"/>
      <c r="K85" s="198"/>
      <c r="L85" s="198"/>
      <c r="M85" s="198"/>
      <c r="N85" s="198"/>
      <c r="O85" s="198"/>
      <c r="P85" s="198"/>
      <c r="Q85" s="198"/>
      <c r="R85" s="198"/>
      <c r="S85" s="198"/>
      <c r="T85" s="198"/>
      <c r="U85" s="198"/>
      <c r="V85" s="198"/>
      <c r="W85" s="198"/>
      <c r="X85" s="198"/>
      <c r="Y85" s="198"/>
      <c r="Z85" s="198"/>
      <c r="AA85" s="198"/>
      <c r="AB85" s="198"/>
      <c r="AC85" s="198"/>
      <c r="AD85" s="198"/>
      <c r="AE85" s="198"/>
      <c r="AF85" s="198"/>
      <c r="AG85" s="198"/>
      <c r="AH85" s="6"/>
      <c r="AI85" s="6"/>
      <c r="AJ85" s="6"/>
      <c r="AK85" s="6"/>
      <c r="AL85" s="6"/>
      <c r="AM85" s="7"/>
      <c r="AN85" s="7"/>
      <c r="AO85" s="7"/>
      <c r="AP85" s="7"/>
      <c r="AQ85" s="7"/>
      <c r="AR85" s="7"/>
      <c r="AS85" s="7"/>
      <c r="AT85" s="7"/>
      <c r="AU85" s="7"/>
      <c r="AV85" s="7"/>
      <c r="AW85" s="6"/>
      <c r="AX85" s="6"/>
      <c r="AY85" s="7"/>
      <c r="AZ85" s="7"/>
      <c r="BA85" s="6"/>
      <c r="BB85" s="6"/>
      <c r="BC85" s="7"/>
      <c r="BD85" s="7"/>
      <c r="BE85" s="6"/>
      <c r="BF85" s="6"/>
      <c r="BG85" s="7"/>
      <c r="BH85" s="7"/>
      <c r="BI85" s="6"/>
      <c r="BJ85" s="6"/>
      <c r="BK85" s="7"/>
      <c r="BL85" s="6"/>
      <c r="BM85" s="6"/>
      <c r="BN85" s="6"/>
      <c r="BO85" s="6"/>
      <c r="BP85" s="6"/>
    </row>
    <row r="86">
      <c r="A86" s="6"/>
      <c r="B86" s="199"/>
      <c r="C86" s="6"/>
      <c r="D86" s="6"/>
      <c r="E86" s="7"/>
      <c r="F86" s="3"/>
      <c r="G86" s="287"/>
      <c r="H86" s="287"/>
      <c r="I86" s="3"/>
      <c r="J86" s="198"/>
      <c r="K86" s="198"/>
      <c r="L86" s="198"/>
      <c r="M86" s="198"/>
      <c r="N86" s="198"/>
      <c r="O86" s="198"/>
      <c r="P86" s="198"/>
      <c r="Q86" s="198"/>
      <c r="R86" s="198"/>
      <c r="S86" s="198"/>
      <c r="T86" s="198"/>
      <c r="U86" s="198"/>
      <c r="V86" s="198"/>
      <c r="W86" s="198"/>
      <c r="X86" s="198"/>
      <c r="Y86" s="198"/>
      <c r="Z86" s="198"/>
      <c r="AA86" s="198"/>
      <c r="AB86" s="198"/>
      <c r="AC86" s="198"/>
      <c r="AD86" s="198"/>
      <c r="AE86" s="198"/>
      <c r="AF86" s="198"/>
      <c r="AG86" s="198"/>
      <c r="AH86" s="6"/>
      <c r="AI86" s="6"/>
      <c r="AJ86" s="6"/>
      <c r="AK86" s="6"/>
      <c r="AL86" s="6"/>
      <c r="AM86" s="7"/>
      <c r="AN86" s="7"/>
      <c r="AO86" s="7"/>
      <c r="AP86" s="7"/>
      <c r="AQ86" s="7"/>
      <c r="AR86" s="7"/>
      <c r="AS86" s="7"/>
      <c r="AT86" s="7"/>
      <c r="AU86" s="7"/>
      <c r="AV86" s="7"/>
      <c r="AW86" s="6"/>
      <c r="AX86" s="6"/>
      <c r="AY86" s="7"/>
      <c r="AZ86" s="7"/>
      <c r="BA86" s="6"/>
      <c r="BB86" s="6"/>
      <c r="BC86" s="7"/>
      <c r="BD86" s="7"/>
      <c r="BE86" s="6"/>
      <c r="BF86" s="6"/>
      <c r="BG86" s="7"/>
      <c r="BH86" s="7"/>
      <c r="BI86" s="6"/>
      <c r="BJ86" s="6"/>
      <c r="BK86" s="7"/>
      <c r="BL86" s="6"/>
      <c r="BM86" s="6"/>
      <c r="BN86" s="6"/>
      <c r="BO86" s="6"/>
      <c r="BP86" s="6"/>
    </row>
    <row r="87">
      <c r="A87" s="6"/>
      <c r="B87" s="199"/>
      <c r="C87" s="6"/>
      <c r="D87" s="6"/>
      <c r="E87" s="7"/>
      <c r="F87" s="3"/>
      <c r="G87" s="287"/>
      <c r="H87" s="287"/>
      <c r="I87" s="3"/>
      <c r="J87" s="198"/>
      <c r="K87" s="198"/>
      <c r="L87" s="198"/>
      <c r="M87" s="198"/>
      <c r="N87" s="198"/>
      <c r="O87" s="198"/>
      <c r="P87" s="198"/>
      <c r="Q87" s="198"/>
      <c r="R87" s="198"/>
      <c r="S87" s="198"/>
      <c r="T87" s="198"/>
      <c r="U87" s="198"/>
      <c r="V87" s="198"/>
      <c r="W87" s="198"/>
      <c r="X87" s="198"/>
      <c r="Y87" s="198"/>
      <c r="Z87" s="198"/>
      <c r="AA87" s="198"/>
      <c r="AB87" s="198"/>
      <c r="AC87" s="198"/>
      <c r="AD87" s="198"/>
      <c r="AE87" s="198"/>
      <c r="AF87" s="198"/>
      <c r="AG87" s="198"/>
      <c r="AH87" s="6"/>
      <c r="AI87" s="6"/>
      <c r="AJ87" s="6"/>
      <c r="AK87" s="6"/>
      <c r="AL87" s="6"/>
      <c r="AM87" s="7"/>
      <c r="AN87" s="7"/>
      <c r="AO87" s="7"/>
      <c r="AP87" s="7"/>
      <c r="AQ87" s="7"/>
      <c r="AR87" s="7"/>
      <c r="AS87" s="7"/>
      <c r="AT87" s="7"/>
      <c r="AU87" s="7"/>
      <c r="AV87" s="7"/>
      <c r="AW87" s="6"/>
      <c r="AX87" s="6"/>
      <c r="AY87" s="7"/>
      <c r="AZ87" s="7"/>
      <c r="BA87" s="6"/>
      <c r="BB87" s="6"/>
      <c r="BC87" s="7"/>
      <c r="BD87" s="7"/>
      <c r="BE87" s="6"/>
      <c r="BF87" s="6"/>
      <c r="BG87" s="7"/>
      <c r="BH87" s="7"/>
      <c r="BI87" s="6"/>
      <c r="BJ87" s="6"/>
      <c r="BK87" s="7"/>
      <c r="BL87" s="6"/>
      <c r="BM87" s="6"/>
      <c r="BN87" s="6"/>
      <c r="BO87" s="6"/>
      <c r="BP87" s="6"/>
    </row>
    <row r="88">
      <c r="A88" s="6"/>
      <c r="B88" s="199"/>
      <c r="C88" s="6"/>
      <c r="D88" s="6"/>
      <c r="E88" s="7"/>
      <c r="F88" s="3"/>
      <c r="G88" s="287"/>
      <c r="H88" s="287"/>
      <c r="I88" s="3"/>
      <c r="J88" s="198"/>
      <c r="K88" s="198"/>
      <c r="L88" s="198"/>
      <c r="M88" s="198"/>
      <c r="N88" s="198"/>
      <c r="O88" s="198"/>
      <c r="P88" s="198"/>
      <c r="Q88" s="198"/>
      <c r="R88" s="198"/>
      <c r="S88" s="198"/>
      <c r="T88" s="198"/>
      <c r="U88" s="198"/>
      <c r="V88" s="198"/>
      <c r="W88" s="198"/>
      <c r="X88" s="198"/>
      <c r="Y88" s="198"/>
      <c r="Z88" s="198"/>
      <c r="AA88" s="198"/>
      <c r="AB88" s="198"/>
      <c r="AC88" s="198"/>
      <c r="AD88" s="198"/>
      <c r="AE88" s="198"/>
      <c r="AF88" s="198"/>
      <c r="AG88" s="198"/>
      <c r="AH88" s="6"/>
      <c r="AI88" s="6"/>
      <c r="AJ88" s="6"/>
      <c r="AK88" s="6"/>
      <c r="AL88" s="6"/>
      <c r="AM88" s="7"/>
      <c r="AN88" s="7"/>
      <c r="AO88" s="7"/>
      <c r="AP88" s="7"/>
      <c r="AQ88" s="7"/>
      <c r="AR88" s="7"/>
      <c r="AS88" s="7"/>
      <c r="AT88" s="7"/>
      <c r="AU88" s="7"/>
      <c r="AV88" s="7"/>
      <c r="AW88" s="6"/>
      <c r="AX88" s="6"/>
      <c r="AY88" s="7"/>
      <c r="AZ88" s="7"/>
      <c r="BA88" s="6"/>
      <c r="BB88" s="6"/>
      <c r="BC88" s="7"/>
      <c r="BD88" s="7"/>
      <c r="BE88" s="6"/>
      <c r="BF88" s="6"/>
      <c r="BG88" s="7"/>
      <c r="BH88" s="7"/>
      <c r="BI88" s="6"/>
      <c r="BJ88" s="6"/>
      <c r="BK88" s="7"/>
      <c r="BL88" s="6"/>
      <c r="BM88" s="6"/>
      <c r="BN88" s="6"/>
      <c r="BO88" s="6"/>
      <c r="BP88" s="6"/>
    </row>
    <row r="89">
      <c r="A89" s="6"/>
      <c r="B89" s="199"/>
      <c r="C89" s="6"/>
      <c r="D89" s="6"/>
      <c r="E89" s="7"/>
      <c r="F89" s="3"/>
      <c r="G89" s="287"/>
      <c r="H89" s="287"/>
      <c r="I89" s="3"/>
      <c r="J89" s="198"/>
      <c r="K89" s="198"/>
      <c r="L89" s="198"/>
      <c r="M89" s="198"/>
      <c r="N89" s="198"/>
      <c r="O89" s="198"/>
      <c r="P89" s="198"/>
      <c r="Q89" s="198"/>
      <c r="R89" s="198"/>
      <c r="S89" s="198"/>
      <c r="T89" s="198"/>
      <c r="U89" s="198"/>
      <c r="V89" s="198"/>
      <c r="W89" s="198"/>
      <c r="X89" s="198"/>
      <c r="Y89" s="198"/>
      <c r="Z89" s="198"/>
      <c r="AA89" s="198"/>
      <c r="AB89" s="198"/>
      <c r="AC89" s="198"/>
      <c r="AD89" s="198"/>
      <c r="AE89" s="198"/>
      <c r="AF89" s="198"/>
      <c r="AG89" s="198"/>
      <c r="AH89" s="6"/>
      <c r="AI89" s="6"/>
      <c r="AJ89" s="6"/>
      <c r="AK89" s="6"/>
      <c r="AL89" s="6"/>
      <c r="AM89" s="7"/>
      <c r="AN89" s="7"/>
      <c r="AO89" s="7"/>
      <c r="AP89" s="7"/>
      <c r="AQ89" s="7"/>
      <c r="AR89" s="7"/>
      <c r="AS89" s="7"/>
      <c r="AT89" s="7"/>
      <c r="AU89" s="7"/>
      <c r="AV89" s="7"/>
      <c r="AW89" s="6"/>
      <c r="AX89" s="6"/>
      <c r="AY89" s="7"/>
      <c r="AZ89" s="7"/>
      <c r="BA89" s="6"/>
      <c r="BB89" s="6"/>
      <c r="BC89" s="7"/>
      <c r="BD89" s="7"/>
      <c r="BE89" s="6"/>
      <c r="BF89" s="6"/>
      <c r="BG89" s="7"/>
      <c r="BH89" s="7"/>
      <c r="BI89" s="6"/>
      <c r="BJ89" s="6"/>
      <c r="BK89" s="7"/>
      <c r="BL89" s="6"/>
      <c r="BM89" s="6"/>
      <c r="BN89" s="6"/>
      <c r="BO89" s="6"/>
      <c r="BP89" s="6"/>
    </row>
    <row r="90">
      <c r="A90" s="6"/>
      <c r="B90" s="199"/>
      <c r="C90" s="6"/>
      <c r="D90" s="6"/>
      <c r="E90" s="7"/>
      <c r="F90" s="3"/>
      <c r="G90" s="287"/>
      <c r="H90" s="287"/>
      <c r="I90" s="3"/>
      <c r="J90" s="198"/>
      <c r="K90" s="198"/>
      <c r="L90" s="198"/>
      <c r="M90" s="198"/>
      <c r="N90" s="198"/>
      <c r="O90" s="198"/>
      <c r="P90" s="198"/>
      <c r="Q90" s="198"/>
      <c r="R90" s="198"/>
      <c r="S90" s="198"/>
      <c r="T90" s="198"/>
      <c r="U90" s="198"/>
      <c r="V90" s="198"/>
      <c r="W90" s="198"/>
      <c r="X90" s="198"/>
      <c r="Y90" s="198"/>
      <c r="Z90" s="198"/>
      <c r="AA90" s="198"/>
      <c r="AB90" s="198"/>
      <c r="AC90" s="198"/>
      <c r="AD90" s="198"/>
      <c r="AE90" s="198"/>
      <c r="AF90" s="198"/>
      <c r="AG90" s="198"/>
      <c r="AH90" s="6"/>
      <c r="AI90" s="6"/>
      <c r="AJ90" s="6"/>
      <c r="AK90" s="6"/>
      <c r="AL90" s="6"/>
      <c r="AM90" s="7"/>
      <c r="AN90" s="7"/>
      <c r="AO90" s="7"/>
      <c r="AP90" s="7"/>
      <c r="AQ90" s="7"/>
      <c r="AR90" s="7"/>
      <c r="AS90" s="7"/>
      <c r="AT90" s="7"/>
      <c r="AU90" s="7"/>
      <c r="AV90" s="7"/>
      <c r="AW90" s="6"/>
      <c r="AX90" s="6"/>
      <c r="AY90" s="7"/>
      <c r="AZ90" s="7"/>
      <c r="BA90" s="6"/>
      <c r="BB90" s="6"/>
      <c r="BC90" s="7"/>
      <c r="BD90" s="7"/>
      <c r="BE90" s="6"/>
      <c r="BF90" s="6"/>
      <c r="BG90" s="7"/>
      <c r="BH90" s="7"/>
      <c r="BI90" s="6"/>
      <c r="BJ90" s="6"/>
      <c r="BK90" s="7"/>
      <c r="BL90" s="6"/>
      <c r="BM90" s="6"/>
      <c r="BN90" s="6"/>
      <c r="BO90" s="6"/>
      <c r="BP90" s="6"/>
    </row>
    <row r="91">
      <c r="A91" s="6"/>
      <c r="B91" s="199"/>
      <c r="C91" s="6"/>
      <c r="D91" s="6"/>
      <c r="E91" s="7"/>
      <c r="F91" s="3"/>
      <c r="G91" s="287"/>
      <c r="H91" s="287"/>
      <c r="I91" s="3"/>
      <c r="J91" s="198"/>
      <c r="K91" s="198"/>
      <c r="L91" s="198"/>
      <c r="M91" s="198"/>
      <c r="N91" s="198"/>
      <c r="O91" s="198"/>
      <c r="P91" s="198"/>
      <c r="Q91" s="198"/>
      <c r="R91" s="198"/>
      <c r="S91" s="198"/>
      <c r="T91" s="198"/>
      <c r="U91" s="198"/>
      <c r="V91" s="198"/>
      <c r="W91" s="198"/>
      <c r="X91" s="198"/>
      <c r="Y91" s="198"/>
      <c r="Z91" s="198"/>
      <c r="AA91" s="198"/>
      <c r="AB91" s="198"/>
      <c r="AC91" s="198"/>
      <c r="AD91" s="198"/>
      <c r="AE91" s="198"/>
      <c r="AF91" s="198"/>
      <c r="AG91" s="198"/>
      <c r="AH91" s="6"/>
      <c r="AI91" s="6"/>
      <c r="AJ91" s="6"/>
      <c r="AK91" s="6"/>
      <c r="AL91" s="6"/>
      <c r="AM91" s="7"/>
      <c r="AN91" s="7"/>
      <c r="AO91" s="7"/>
      <c r="AP91" s="7"/>
      <c r="AQ91" s="7"/>
      <c r="AR91" s="7"/>
      <c r="AS91" s="7"/>
      <c r="AT91" s="7"/>
      <c r="AU91" s="7"/>
      <c r="AV91" s="7"/>
      <c r="AW91" s="6"/>
      <c r="AX91" s="6"/>
      <c r="AY91" s="7"/>
      <c r="AZ91" s="7"/>
      <c r="BA91" s="6"/>
      <c r="BB91" s="6"/>
      <c r="BC91" s="7"/>
      <c r="BD91" s="7"/>
      <c r="BE91" s="6"/>
      <c r="BF91" s="6"/>
      <c r="BG91" s="7"/>
      <c r="BH91" s="7"/>
      <c r="BI91" s="6"/>
      <c r="BJ91" s="6"/>
      <c r="BK91" s="7"/>
      <c r="BL91" s="6"/>
      <c r="BM91" s="6"/>
      <c r="BN91" s="6"/>
      <c r="BO91" s="6"/>
      <c r="BP91" s="6"/>
    </row>
    <row r="92">
      <c r="A92" s="6"/>
      <c r="B92" s="199"/>
      <c r="C92" s="6"/>
      <c r="D92" s="6"/>
      <c r="E92" s="7"/>
      <c r="F92" s="3"/>
      <c r="G92" s="287"/>
      <c r="H92" s="287"/>
      <c r="I92" s="3"/>
      <c r="J92" s="198"/>
      <c r="K92" s="198"/>
      <c r="L92" s="198"/>
      <c r="M92" s="198"/>
      <c r="N92" s="198"/>
      <c r="O92" s="198"/>
      <c r="P92" s="198"/>
      <c r="Q92" s="198"/>
      <c r="R92" s="198"/>
      <c r="S92" s="198"/>
      <c r="T92" s="198"/>
      <c r="U92" s="198"/>
      <c r="V92" s="198"/>
      <c r="W92" s="198"/>
      <c r="X92" s="198"/>
      <c r="Y92" s="198"/>
      <c r="Z92" s="198"/>
      <c r="AA92" s="198"/>
      <c r="AB92" s="198"/>
      <c r="AC92" s="198"/>
      <c r="AD92" s="198"/>
      <c r="AE92" s="198"/>
      <c r="AF92" s="198"/>
      <c r="AG92" s="198"/>
      <c r="AH92" s="6"/>
      <c r="AI92" s="6"/>
      <c r="AJ92" s="6"/>
      <c r="AK92" s="6"/>
      <c r="AL92" s="6"/>
      <c r="AM92" s="7"/>
      <c r="AN92" s="7"/>
      <c r="AO92" s="7"/>
      <c r="AP92" s="7"/>
      <c r="AQ92" s="7"/>
      <c r="AR92" s="7"/>
      <c r="AS92" s="7"/>
      <c r="AT92" s="7"/>
      <c r="AU92" s="7"/>
      <c r="AV92" s="7"/>
      <c r="AW92" s="6"/>
      <c r="AX92" s="6"/>
      <c r="AY92" s="7"/>
      <c r="AZ92" s="7"/>
      <c r="BA92" s="6"/>
      <c r="BB92" s="6"/>
      <c r="BC92" s="7"/>
      <c r="BD92" s="7"/>
      <c r="BE92" s="6"/>
      <c r="BF92" s="6"/>
      <c r="BG92" s="7"/>
      <c r="BH92" s="7"/>
      <c r="BI92" s="6"/>
      <c r="BJ92" s="6"/>
      <c r="BK92" s="7"/>
      <c r="BL92" s="6"/>
      <c r="BM92" s="6"/>
      <c r="BN92" s="6"/>
      <c r="BO92" s="6"/>
      <c r="BP92" s="6"/>
    </row>
    <row r="93">
      <c r="A93" s="6"/>
      <c r="B93" s="199"/>
      <c r="C93" s="6"/>
      <c r="D93" s="6"/>
      <c r="E93" s="7"/>
      <c r="F93" s="3"/>
      <c r="G93" s="287"/>
      <c r="H93" s="287"/>
      <c r="I93" s="3"/>
      <c r="J93" s="198"/>
      <c r="K93" s="198"/>
      <c r="L93" s="198"/>
      <c r="M93" s="198"/>
      <c r="N93" s="198"/>
      <c r="O93" s="198"/>
      <c r="P93" s="198"/>
      <c r="Q93" s="198"/>
      <c r="R93" s="198"/>
      <c r="S93" s="198"/>
      <c r="T93" s="198"/>
      <c r="U93" s="198"/>
      <c r="V93" s="198"/>
      <c r="W93" s="198"/>
      <c r="X93" s="198"/>
      <c r="Y93" s="198"/>
      <c r="Z93" s="198"/>
      <c r="AA93" s="198"/>
      <c r="AB93" s="198"/>
      <c r="AC93" s="198"/>
      <c r="AD93" s="198"/>
      <c r="AE93" s="198"/>
      <c r="AF93" s="198"/>
      <c r="AG93" s="198"/>
      <c r="AH93" s="6"/>
      <c r="AI93" s="6"/>
      <c r="AJ93" s="6"/>
      <c r="AK93" s="6"/>
      <c r="AL93" s="6"/>
      <c r="AM93" s="7"/>
      <c r="AN93" s="7"/>
      <c r="AO93" s="7"/>
      <c r="AP93" s="7"/>
      <c r="AQ93" s="7"/>
      <c r="AR93" s="7"/>
      <c r="AS93" s="7"/>
      <c r="AT93" s="7"/>
      <c r="AU93" s="7"/>
      <c r="AV93" s="7"/>
      <c r="AW93" s="6"/>
      <c r="AX93" s="6"/>
      <c r="AY93" s="7"/>
      <c r="AZ93" s="7"/>
      <c r="BA93" s="6"/>
      <c r="BB93" s="6"/>
      <c r="BC93" s="7"/>
      <c r="BD93" s="7"/>
      <c r="BE93" s="6"/>
      <c r="BF93" s="6"/>
      <c r="BG93" s="7"/>
      <c r="BH93" s="7"/>
      <c r="BI93" s="6"/>
      <c r="BJ93" s="6"/>
      <c r="BK93" s="7"/>
      <c r="BL93" s="6"/>
      <c r="BM93" s="6"/>
      <c r="BN93" s="6"/>
      <c r="BO93" s="6"/>
      <c r="BP93" s="6"/>
    </row>
    <row r="94">
      <c r="A94" s="6"/>
      <c r="B94" s="199"/>
      <c r="C94" s="6"/>
      <c r="D94" s="6"/>
      <c r="E94" s="7"/>
      <c r="F94" s="3"/>
      <c r="G94" s="287"/>
      <c r="H94" s="287"/>
      <c r="I94" s="3"/>
      <c r="J94" s="198"/>
      <c r="K94" s="198"/>
      <c r="L94" s="198"/>
      <c r="M94" s="198"/>
      <c r="N94" s="198"/>
      <c r="O94" s="198"/>
      <c r="P94" s="198"/>
      <c r="Q94" s="198"/>
      <c r="R94" s="198"/>
      <c r="S94" s="198"/>
      <c r="T94" s="198"/>
      <c r="U94" s="198"/>
      <c r="V94" s="198"/>
      <c r="W94" s="198"/>
      <c r="X94" s="198"/>
      <c r="Y94" s="198"/>
      <c r="Z94" s="198"/>
      <c r="AA94" s="198"/>
      <c r="AB94" s="198"/>
      <c r="AC94" s="198"/>
      <c r="AD94" s="198"/>
      <c r="AE94" s="198"/>
      <c r="AF94" s="198"/>
      <c r="AG94" s="198"/>
      <c r="AH94" s="6"/>
      <c r="AI94" s="6"/>
      <c r="AJ94" s="6"/>
      <c r="AK94" s="6"/>
      <c r="AL94" s="6"/>
      <c r="AM94" s="7"/>
      <c r="AN94" s="7"/>
      <c r="AO94" s="7"/>
      <c r="AP94" s="7"/>
      <c r="AQ94" s="7"/>
      <c r="AR94" s="7"/>
      <c r="AS94" s="7"/>
      <c r="AT94" s="7"/>
      <c r="AU94" s="7"/>
      <c r="AV94" s="7"/>
      <c r="AW94" s="6"/>
      <c r="AX94" s="6"/>
      <c r="AY94" s="7"/>
      <c r="AZ94" s="7"/>
      <c r="BA94" s="6"/>
      <c r="BB94" s="6"/>
      <c r="BC94" s="7"/>
      <c r="BD94" s="7"/>
      <c r="BE94" s="6"/>
      <c r="BF94" s="6"/>
      <c r="BG94" s="7"/>
      <c r="BH94" s="7"/>
      <c r="BI94" s="6"/>
      <c r="BJ94" s="6"/>
      <c r="BK94" s="7"/>
      <c r="BL94" s="6"/>
      <c r="BM94" s="6"/>
      <c r="BN94" s="6"/>
      <c r="BO94" s="6"/>
      <c r="BP94" s="6"/>
    </row>
    <row r="95">
      <c r="A95" s="6"/>
      <c r="B95" s="199"/>
      <c r="C95" s="6"/>
      <c r="D95" s="6"/>
      <c r="E95" s="7"/>
      <c r="F95" s="3"/>
      <c r="G95" s="287"/>
      <c r="H95" s="287"/>
      <c r="I95" s="3"/>
      <c r="J95" s="198"/>
      <c r="K95" s="198"/>
      <c r="L95" s="198"/>
      <c r="M95" s="198"/>
      <c r="N95" s="198"/>
      <c r="O95" s="198"/>
      <c r="P95" s="198"/>
      <c r="Q95" s="198"/>
      <c r="R95" s="198"/>
      <c r="S95" s="198"/>
      <c r="T95" s="198"/>
      <c r="U95" s="198"/>
      <c r="V95" s="198"/>
      <c r="W95" s="198"/>
      <c r="X95" s="198"/>
      <c r="Y95" s="198"/>
      <c r="Z95" s="198"/>
      <c r="AA95" s="198"/>
      <c r="AB95" s="198"/>
      <c r="AC95" s="198"/>
      <c r="AD95" s="198"/>
      <c r="AE95" s="198"/>
      <c r="AF95" s="198"/>
      <c r="AG95" s="198"/>
      <c r="AH95" s="6"/>
      <c r="AI95" s="6"/>
      <c r="AJ95" s="6"/>
      <c r="AK95" s="6"/>
      <c r="AL95" s="6"/>
      <c r="AM95" s="7"/>
      <c r="AN95" s="7"/>
      <c r="AO95" s="7"/>
      <c r="AP95" s="7"/>
      <c r="AQ95" s="7"/>
      <c r="AR95" s="7"/>
      <c r="AS95" s="7"/>
      <c r="AT95" s="7"/>
      <c r="AU95" s="7"/>
      <c r="AV95" s="7"/>
      <c r="AW95" s="6"/>
      <c r="AX95" s="6"/>
      <c r="AY95" s="7"/>
      <c r="AZ95" s="7"/>
      <c r="BA95" s="6"/>
      <c r="BB95" s="6"/>
      <c r="BC95" s="7"/>
      <c r="BD95" s="7"/>
      <c r="BE95" s="6"/>
      <c r="BF95" s="6"/>
      <c r="BG95" s="7"/>
      <c r="BH95" s="7"/>
      <c r="BI95" s="6"/>
      <c r="BJ95" s="6"/>
      <c r="BK95" s="7"/>
      <c r="BL95" s="6"/>
      <c r="BM95" s="6"/>
      <c r="BN95" s="6"/>
      <c r="BO95" s="6"/>
      <c r="BP95" s="6"/>
    </row>
    <row r="96">
      <c r="A96" s="6"/>
      <c r="B96" s="199"/>
      <c r="C96" s="6"/>
      <c r="D96" s="6"/>
      <c r="E96" s="7"/>
      <c r="F96" s="3"/>
      <c r="G96" s="287"/>
      <c r="H96" s="287"/>
      <c r="I96" s="3"/>
      <c r="J96" s="198"/>
      <c r="K96" s="198"/>
      <c r="L96" s="198"/>
      <c r="M96" s="198"/>
      <c r="N96" s="198"/>
      <c r="O96" s="198"/>
      <c r="P96" s="198"/>
      <c r="Q96" s="198"/>
      <c r="R96" s="198"/>
      <c r="S96" s="198"/>
      <c r="T96" s="198"/>
      <c r="U96" s="198"/>
      <c r="V96" s="198"/>
      <c r="W96" s="198"/>
      <c r="X96" s="198"/>
      <c r="Y96" s="198"/>
      <c r="Z96" s="198"/>
      <c r="AA96" s="198"/>
      <c r="AB96" s="198"/>
      <c r="AC96" s="198"/>
      <c r="AD96" s="198"/>
      <c r="AE96" s="198"/>
      <c r="AF96" s="198"/>
      <c r="AG96" s="198"/>
      <c r="AH96" s="6"/>
      <c r="AI96" s="6"/>
      <c r="AJ96" s="6"/>
      <c r="AK96" s="6"/>
      <c r="AL96" s="6"/>
      <c r="AM96" s="7"/>
      <c r="AN96" s="7"/>
      <c r="AO96" s="7"/>
      <c r="AP96" s="7"/>
      <c r="AQ96" s="7"/>
      <c r="AR96" s="7"/>
      <c r="AS96" s="7"/>
      <c r="AT96" s="7"/>
      <c r="AU96" s="7"/>
      <c r="AV96" s="7"/>
      <c r="AW96" s="6"/>
      <c r="AX96" s="6"/>
      <c r="AY96" s="7"/>
      <c r="AZ96" s="7"/>
      <c r="BA96" s="6"/>
      <c r="BB96" s="6"/>
      <c r="BC96" s="7"/>
      <c r="BD96" s="7"/>
      <c r="BE96" s="6"/>
      <c r="BF96" s="6"/>
      <c r="BG96" s="7"/>
      <c r="BH96" s="7"/>
      <c r="BI96" s="6"/>
      <c r="BJ96" s="6"/>
      <c r="BK96" s="7"/>
      <c r="BL96" s="6"/>
      <c r="BM96" s="6"/>
      <c r="BN96" s="6"/>
      <c r="BO96" s="6"/>
      <c r="BP96" s="6"/>
    </row>
    <row r="97">
      <c r="A97" s="6"/>
      <c r="B97" s="199"/>
      <c r="C97" s="6"/>
      <c r="D97" s="6"/>
      <c r="E97" s="7"/>
      <c r="F97" s="3"/>
      <c r="G97" s="287"/>
      <c r="H97" s="287"/>
      <c r="I97" s="3"/>
      <c r="J97" s="198"/>
      <c r="K97" s="198"/>
      <c r="L97" s="198"/>
      <c r="M97" s="198"/>
      <c r="N97" s="198"/>
      <c r="O97" s="198"/>
      <c r="P97" s="198"/>
      <c r="Q97" s="198"/>
      <c r="R97" s="198"/>
      <c r="S97" s="198"/>
      <c r="T97" s="198"/>
      <c r="U97" s="198"/>
      <c r="V97" s="198"/>
      <c r="W97" s="198"/>
      <c r="X97" s="198"/>
      <c r="Y97" s="198"/>
      <c r="Z97" s="198"/>
      <c r="AA97" s="198"/>
      <c r="AB97" s="198"/>
      <c r="AC97" s="198"/>
      <c r="AD97" s="198"/>
      <c r="AE97" s="198"/>
      <c r="AF97" s="198"/>
      <c r="AG97" s="198"/>
      <c r="AH97" s="6"/>
      <c r="AI97" s="6"/>
      <c r="AJ97" s="6"/>
      <c r="AK97" s="6"/>
      <c r="AL97" s="6"/>
      <c r="AM97" s="7"/>
      <c r="AN97" s="7"/>
      <c r="AO97" s="7"/>
      <c r="AP97" s="7"/>
      <c r="AQ97" s="7"/>
      <c r="AR97" s="7"/>
      <c r="AS97" s="7"/>
      <c r="AT97" s="7"/>
      <c r="AU97" s="7"/>
      <c r="AV97" s="7"/>
      <c r="AW97" s="6"/>
      <c r="AX97" s="6"/>
      <c r="AY97" s="7"/>
      <c r="AZ97" s="7"/>
      <c r="BA97" s="6"/>
      <c r="BB97" s="6"/>
      <c r="BC97" s="7"/>
      <c r="BD97" s="7"/>
      <c r="BE97" s="6"/>
      <c r="BF97" s="6"/>
      <c r="BG97" s="7"/>
      <c r="BH97" s="7"/>
      <c r="BI97" s="6"/>
      <c r="BJ97" s="6"/>
      <c r="BK97" s="7"/>
      <c r="BL97" s="6"/>
      <c r="BM97" s="6"/>
      <c r="BN97" s="6"/>
      <c r="BO97" s="6"/>
      <c r="BP97" s="6"/>
    </row>
    <row r="98">
      <c r="A98" s="6"/>
      <c r="B98" s="199"/>
      <c r="C98" s="6"/>
      <c r="D98" s="6"/>
      <c r="E98" s="7"/>
      <c r="F98" s="3"/>
      <c r="G98" s="287"/>
      <c r="H98" s="287"/>
      <c r="I98" s="3"/>
      <c r="J98" s="198"/>
      <c r="K98" s="198"/>
      <c r="L98" s="198"/>
      <c r="M98" s="198"/>
      <c r="N98" s="198"/>
      <c r="O98" s="198"/>
      <c r="P98" s="198"/>
      <c r="Q98" s="198"/>
      <c r="R98" s="198"/>
      <c r="S98" s="198"/>
      <c r="T98" s="198"/>
      <c r="U98" s="198"/>
      <c r="V98" s="198"/>
      <c r="W98" s="198"/>
      <c r="X98" s="198"/>
      <c r="Y98" s="198"/>
      <c r="Z98" s="198"/>
      <c r="AA98" s="198"/>
      <c r="AB98" s="198"/>
      <c r="AC98" s="198"/>
      <c r="AD98" s="198"/>
      <c r="AE98" s="198"/>
      <c r="AF98" s="198"/>
      <c r="AG98" s="198"/>
      <c r="AH98" s="6"/>
      <c r="AI98" s="6"/>
      <c r="AJ98" s="6"/>
      <c r="AK98" s="6"/>
      <c r="AL98" s="6"/>
      <c r="AM98" s="7"/>
      <c r="AN98" s="7"/>
      <c r="AO98" s="7"/>
      <c r="AP98" s="7"/>
      <c r="AQ98" s="7"/>
      <c r="AR98" s="7"/>
      <c r="AS98" s="7"/>
      <c r="AT98" s="7"/>
      <c r="AU98" s="7"/>
      <c r="AV98" s="7"/>
      <c r="AW98" s="6"/>
      <c r="AX98" s="6"/>
      <c r="AY98" s="7"/>
      <c r="AZ98" s="7"/>
      <c r="BA98" s="6"/>
      <c r="BB98" s="6"/>
      <c r="BC98" s="7"/>
      <c r="BD98" s="7"/>
      <c r="BE98" s="6"/>
      <c r="BF98" s="6"/>
      <c r="BG98" s="7"/>
      <c r="BH98" s="7"/>
      <c r="BI98" s="6"/>
      <c r="BJ98" s="6"/>
      <c r="BK98" s="7"/>
      <c r="BL98" s="6"/>
      <c r="BM98" s="6"/>
      <c r="BN98" s="6"/>
      <c r="BO98" s="6"/>
      <c r="BP98" s="6"/>
    </row>
    <row r="99">
      <c r="A99" s="6"/>
      <c r="B99" s="199"/>
      <c r="C99" s="6"/>
      <c r="D99" s="6"/>
      <c r="E99" s="7"/>
      <c r="F99" s="3"/>
      <c r="G99" s="287"/>
      <c r="H99" s="287"/>
      <c r="I99" s="3"/>
      <c r="J99" s="198"/>
      <c r="K99" s="198"/>
      <c r="L99" s="198"/>
      <c r="M99" s="198"/>
      <c r="N99" s="198"/>
      <c r="O99" s="198"/>
      <c r="P99" s="198"/>
      <c r="Q99" s="198"/>
      <c r="R99" s="198"/>
      <c r="S99" s="198"/>
      <c r="T99" s="198"/>
      <c r="U99" s="198"/>
      <c r="V99" s="198"/>
      <c r="W99" s="198"/>
      <c r="X99" s="198"/>
      <c r="Y99" s="198"/>
      <c r="Z99" s="198"/>
      <c r="AA99" s="198"/>
      <c r="AB99" s="198"/>
      <c r="AC99" s="198"/>
      <c r="AD99" s="198"/>
      <c r="AE99" s="198"/>
      <c r="AF99" s="198"/>
      <c r="AG99" s="198"/>
      <c r="AH99" s="6"/>
      <c r="AI99" s="6"/>
      <c r="AJ99" s="6"/>
      <c r="AK99" s="6"/>
      <c r="AL99" s="6"/>
      <c r="AM99" s="7"/>
      <c r="AN99" s="7"/>
      <c r="AO99" s="7"/>
      <c r="AP99" s="7"/>
      <c r="AQ99" s="7"/>
      <c r="AR99" s="7"/>
      <c r="AS99" s="7"/>
      <c r="AT99" s="7"/>
      <c r="AU99" s="7"/>
      <c r="AV99" s="7"/>
      <c r="AW99" s="6"/>
      <c r="AX99" s="6"/>
      <c r="AY99" s="7"/>
      <c r="AZ99" s="7"/>
      <c r="BA99" s="6"/>
      <c r="BB99" s="6"/>
      <c r="BC99" s="7"/>
      <c r="BD99" s="7"/>
      <c r="BE99" s="6"/>
      <c r="BF99" s="6"/>
      <c r="BG99" s="7"/>
      <c r="BH99" s="7"/>
      <c r="BI99" s="6"/>
      <c r="BJ99" s="6"/>
      <c r="BK99" s="7"/>
      <c r="BL99" s="6"/>
      <c r="BM99" s="6"/>
      <c r="BN99" s="6"/>
      <c r="BO99" s="6"/>
      <c r="BP99" s="6"/>
    </row>
    <row r="100">
      <c r="A100" s="6"/>
      <c r="B100" s="199"/>
      <c r="C100" s="6"/>
      <c r="D100" s="6"/>
      <c r="E100" s="7"/>
      <c r="F100" s="3"/>
      <c r="G100" s="287"/>
      <c r="H100" s="287"/>
      <c r="I100" s="3"/>
      <c r="J100" s="198"/>
      <c r="K100" s="198"/>
      <c r="L100" s="198"/>
      <c r="M100" s="198"/>
      <c r="N100" s="198"/>
      <c r="O100" s="198"/>
      <c r="P100" s="198"/>
      <c r="Q100" s="198"/>
      <c r="R100" s="198"/>
      <c r="S100" s="198"/>
      <c r="T100" s="198"/>
      <c r="U100" s="198"/>
      <c r="V100" s="198"/>
      <c r="W100" s="198"/>
      <c r="X100" s="198"/>
      <c r="Y100" s="198"/>
      <c r="Z100" s="198"/>
      <c r="AA100" s="198"/>
      <c r="AB100" s="198"/>
      <c r="AC100" s="198"/>
      <c r="AD100" s="198"/>
      <c r="AE100" s="198"/>
      <c r="AF100" s="198"/>
      <c r="AG100" s="198"/>
      <c r="AH100" s="6"/>
      <c r="AI100" s="6"/>
      <c r="AJ100" s="6"/>
      <c r="AK100" s="6"/>
      <c r="AL100" s="6"/>
      <c r="AM100" s="7"/>
      <c r="AN100" s="7"/>
      <c r="AO100" s="7"/>
      <c r="AP100" s="7"/>
      <c r="AQ100" s="7"/>
      <c r="AR100" s="7"/>
      <c r="AS100" s="7"/>
      <c r="AT100" s="7"/>
      <c r="AU100" s="7"/>
      <c r="AV100" s="7"/>
      <c r="AW100" s="6"/>
      <c r="AX100" s="6"/>
      <c r="AY100" s="7"/>
      <c r="AZ100" s="7"/>
      <c r="BA100" s="6"/>
      <c r="BB100" s="6"/>
      <c r="BC100" s="7"/>
      <c r="BD100" s="7"/>
      <c r="BE100" s="6"/>
      <c r="BF100" s="6"/>
      <c r="BG100" s="7"/>
      <c r="BH100" s="7"/>
      <c r="BI100" s="6"/>
      <c r="BJ100" s="6"/>
      <c r="BK100" s="7"/>
      <c r="BL100" s="6"/>
      <c r="BM100" s="6"/>
      <c r="BN100" s="6"/>
      <c r="BO100" s="6"/>
      <c r="BP100" s="6"/>
    </row>
    <row r="101">
      <c r="A101" s="6"/>
      <c r="B101" s="199"/>
      <c r="C101" s="6"/>
      <c r="D101" s="6"/>
      <c r="E101" s="7"/>
      <c r="F101" s="3"/>
      <c r="G101" s="287"/>
      <c r="H101" s="287"/>
      <c r="I101" s="3"/>
      <c r="J101" s="198"/>
      <c r="K101" s="198"/>
      <c r="L101" s="198"/>
      <c r="M101" s="198"/>
      <c r="N101" s="198"/>
      <c r="O101" s="198"/>
      <c r="P101" s="198"/>
      <c r="Q101" s="198"/>
      <c r="R101" s="198"/>
      <c r="S101" s="198"/>
      <c r="T101" s="198"/>
      <c r="U101" s="198"/>
      <c r="V101" s="198"/>
      <c r="W101" s="198"/>
      <c r="X101" s="198"/>
      <c r="Y101" s="198"/>
      <c r="Z101" s="198"/>
      <c r="AA101" s="198"/>
      <c r="AB101" s="198"/>
      <c r="AC101" s="198"/>
      <c r="AD101" s="198"/>
      <c r="AE101" s="198"/>
      <c r="AF101" s="198"/>
      <c r="AG101" s="198"/>
      <c r="AH101" s="6"/>
      <c r="AI101" s="6"/>
      <c r="AJ101" s="6"/>
      <c r="AK101" s="6"/>
      <c r="AL101" s="6"/>
      <c r="AM101" s="7"/>
      <c r="AN101" s="7"/>
      <c r="AO101" s="7"/>
      <c r="AP101" s="7"/>
      <c r="AQ101" s="7"/>
      <c r="AR101" s="7"/>
      <c r="AS101" s="7"/>
      <c r="AT101" s="7"/>
      <c r="AU101" s="7"/>
      <c r="AV101" s="7"/>
      <c r="AW101" s="6"/>
      <c r="AX101" s="6"/>
      <c r="AY101" s="7"/>
      <c r="AZ101" s="7"/>
      <c r="BA101" s="6"/>
      <c r="BB101" s="6"/>
      <c r="BC101" s="7"/>
      <c r="BD101" s="7"/>
      <c r="BE101" s="6"/>
      <c r="BF101" s="6"/>
      <c r="BG101" s="7"/>
      <c r="BH101" s="7"/>
      <c r="BI101" s="6"/>
      <c r="BJ101" s="6"/>
      <c r="BK101" s="7"/>
      <c r="BL101" s="6"/>
      <c r="BM101" s="6"/>
      <c r="BN101" s="6"/>
      <c r="BO101" s="6"/>
      <c r="BP101" s="6"/>
    </row>
    <row r="102">
      <c r="A102" s="6"/>
      <c r="B102" s="199"/>
      <c r="C102" s="6"/>
      <c r="D102" s="6"/>
      <c r="E102" s="7"/>
      <c r="F102" s="3"/>
      <c r="G102" s="287"/>
      <c r="H102" s="287"/>
      <c r="I102" s="3"/>
      <c r="J102" s="198"/>
      <c r="K102" s="198"/>
      <c r="L102" s="198"/>
      <c r="M102" s="198"/>
      <c r="N102" s="198"/>
      <c r="O102" s="198"/>
      <c r="P102" s="198"/>
      <c r="Q102" s="198"/>
      <c r="R102" s="198"/>
      <c r="S102" s="198"/>
      <c r="T102" s="198"/>
      <c r="U102" s="198"/>
      <c r="V102" s="198"/>
      <c r="W102" s="198"/>
      <c r="X102" s="198"/>
      <c r="Y102" s="198"/>
      <c r="Z102" s="198"/>
      <c r="AA102" s="198"/>
      <c r="AB102" s="198"/>
      <c r="AC102" s="198"/>
      <c r="AD102" s="198"/>
      <c r="AE102" s="198"/>
      <c r="AF102" s="198"/>
      <c r="AG102" s="198"/>
      <c r="AH102" s="6"/>
      <c r="AI102" s="6"/>
      <c r="AJ102" s="6"/>
      <c r="AK102" s="6"/>
      <c r="AL102" s="6"/>
      <c r="AM102" s="7"/>
      <c r="AN102" s="7"/>
      <c r="AO102" s="7"/>
      <c r="AP102" s="7"/>
      <c r="AQ102" s="7"/>
      <c r="AR102" s="7"/>
      <c r="AS102" s="7"/>
      <c r="AT102" s="7"/>
      <c r="AU102" s="7"/>
      <c r="AV102" s="7"/>
      <c r="AW102" s="6"/>
      <c r="AX102" s="6"/>
      <c r="AY102" s="7"/>
      <c r="AZ102" s="7"/>
      <c r="BA102" s="6"/>
      <c r="BB102" s="6"/>
      <c r="BC102" s="7"/>
      <c r="BD102" s="7"/>
      <c r="BE102" s="6"/>
      <c r="BF102" s="6"/>
      <c r="BG102" s="7"/>
      <c r="BH102" s="7"/>
      <c r="BI102" s="6"/>
      <c r="BJ102" s="6"/>
      <c r="BK102" s="7"/>
      <c r="BL102" s="6"/>
      <c r="BM102" s="6"/>
      <c r="BN102" s="6"/>
      <c r="BO102" s="6"/>
      <c r="BP102" s="6"/>
    </row>
    <row r="103">
      <c r="A103" s="6"/>
      <c r="B103" s="199"/>
      <c r="C103" s="6"/>
      <c r="D103" s="6"/>
      <c r="E103" s="7"/>
      <c r="F103" s="3"/>
      <c r="G103" s="287"/>
      <c r="H103" s="287"/>
      <c r="I103" s="3"/>
      <c r="J103" s="198"/>
      <c r="K103" s="198"/>
      <c r="L103" s="198"/>
      <c r="M103" s="198"/>
      <c r="N103" s="198"/>
      <c r="O103" s="198"/>
      <c r="P103" s="198"/>
      <c r="Q103" s="198"/>
      <c r="R103" s="198"/>
      <c r="S103" s="198"/>
      <c r="T103" s="198"/>
      <c r="U103" s="198"/>
      <c r="V103" s="198"/>
      <c r="W103" s="198"/>
      <c r="X103" s="198"/>
      <c r="Y103" s="198"/>
      <c r="Z103" s="198"/>
      <c r="AA103" s="198"/>
      <c r="AB103" s="198"/>
      <c r="AC103" s="198"/>
      <c r="AD103" s="198"/>
      <c r="AE103" s="198"/>
      <c r="AF103" s="198"/>
      <c r="AG103" s="198"/>
      <c r="AH103" s="6"/>
      <c r="AI103" s="6"/>
      <c r="AJ103" s="6"/>
      <c r="AK103" s="6"/>
      <c r="AL103" s="6"/>
      <c r="AM103" s="7"/>
      <c r="AN103" s="7"/>
      <c r="AO103" s="7"/>
      <c r="AP103" s="7"/>
      <c r="AQ103" s="7"/>
      <c r="AR103" s="7"/>
      <c r="AS103" s="7"/>
      <c r="AT103" s="7"/>
      <c r="AU103" s="7"/>
      <c r="AV103" s="7"/>
      <c r="AW103" s="6"/>
      <c r="AX103" s="6"/>
      <c r="AY103" s="7"/>
      <c r="AZ103" s="7"/>
      <c r="BA103" s="6"/>
      <c r="BB103" s="6"/>
      <c r="BC103" s="7"/>
      <c r="BD103" s="7"/>
      <c r="BE103" s="6"/>
      <c r="BF103" s="6"/>
      <c r="BG103" s="7"/>
      <c r="BH103" s="7"/>
      <c r="BI103" s="6"/>
      <c r="BJ103" s="6"/>
      <c r="BK103" s="7"/>
      <c r="BL103" s="6"/>
      <c r="BM103" s="6"/>
      <c r="BN103" s="6"/>
      <c r="BO103" s="6"/>
      <c r="BP103" s="6"/>
    </row>
    <row r="104">
      <c r="A104" s="6"/>
      <c r="B104" s="199"/>
      <c r="C104" s="6"/>
      <c r="D104" s="6"/>
      <c r="E104" s="7"/>
      <c r="F104" s="3"/>
      <c r="G104" s="287"/>
      <c r="H104" s="287"/>
      <c r="I104" s="3"/>
      <c r="J104" s="198"/>
      <c r="K104" s="198"/>
      <c r="L104" s="198"/>
      <c r="M104" s="198"/>
      <c r="N104" s="198"/>
      <c r="O104" s="198"/>
      <c r="P104" s="198"/>
      <c r="Q104" s="198"/>
      <c r="R104" s="198"/>
      <c r="S104" s="198"/>
      <c r="T104" s="198"/>
      <c r="U104" s="198"/>
      <c r="V104" s="198"/>
      <c r="W104" s="198"/>
      <c r="X104" s="198"/>
      <c r="Y104" s="198"/>
      <c r="Z104" s="198"/>
      <c r="AA104" s="198"/>
      <c r="AB104" s="198"/>
      <c r="AC104" s="198"/>
      <c r="AD104" s="198"/>
      <c r="AE104" s="198"/>
      <c r="AF104" s="198"/>
      <c r="AG104" s="198"/>
      <c r="AH104" s="6"/>
      <c r="AI104" s="6"/>
      <c r="AJ104" s="6"/>
      <c r="AK104" s="6"/>
      <c r="AL104" s="6"/>
      <c r="AM104" s="7"/>
      <c r="AN104" s="7"/>
      <c r="AO104" s="7"/>
      <c r="AP104" s="7"/>
      <c r="AQ104" s="7"/>
      <c r="AR104" s="7"/>
      <c r="AS104" s="7"/>
      <c r="AT104" s="7"/>
      <c r="AU104" s="7"/>
      <c r="AV104" s="7"/>
      <c r="AW104" s="6"/>
      <c r="AX104" s="6"/>
      <c r="AY104" s="7"/>
      <c r="AZ104" s="7"/>
      <c r="BA104" s="6"/>
      <c r="BB104" s="6"/>
      <c r="BC104" s="7"/>
      <c r="BD104" s="7"/>
      <c r="BE104" s="6"/>
      <c r="BF104" s="6"/>
      <c r="BG104" s="7"/>
      <c r="BH104" s="7"/>
      <c r="BI104" s="6"/>
      <c r="BJ104" s="6"/>
      <c r="BK104" s="7"/>
      <c r="BL104" s="6"/>
      <c r="BM104" s="6"/>
      <c r="BN104" s="6"/>
      <c r="BO104" s="6"/>
      <c r="BP104" s="6"/>
    </row>
    <row r="105">
      <c r="A105" s="6"/>
      <c r="B105" s="199"/>
      <c r="C105" s="6"/>
      <c r="D105" s="6"/>
      <c r="E105" s="7"/>
      <c r="F105" s="3"/>
      <c r="G105" s="287"/>
      <c r="H105" s="287"/>
      <c r="I105" s="3"/>
      <c r="J105" s="198"/>
      <c r="K105" s="198"/>
      <c r="L105" s="198"/>
      <c r="M105" s="198"/>
      <c r="N105" s="198"/>
      <c r="O105" s="198"/>
      <c r="P105" s="198"/>
      <c r="Q105" s="198"/>
      <c r="R105" s="198"/>
      <c r="S105" s="198"/>
      <c r="T105" s="198"/>
      <c r="U105" s="198"/>
      <c r="V105" s="198"/>
      <c r="W105" s="198"/>
      <c r="X105" s="198"/>
      <c r="Y105" s="198"/>
      <c r="Z105" s="198"/>
      <c r="AA105" s="198"/>
      <c r="AB105" s="198"/>
      <c r="AC105" s="198"/>
      <c r="AD105" s="198"/>
      <c r="AE105" s="198"/>
      <c r="AF105" s="198"/>
      <c r="AG105" s="198"/>
      <c r="AH105" s="6"/>
      <c r="AI105" s="6"/>
      <c r="AJ105" s="6"/>
      <c r="AK105" s="6"/>
      <c r="AL105" s="6"/>
      <c r="AM105" s="7"/>
      <c r="AN105" s="7"/>
      <c r="AO105" s="7"/>
      <c r="AP105" s="7"/>
      <c r="AQ105" s="7"/>
      <c r="AR105" s="7"/>
      <c r="AS105" s="7"/>
      <c r="AT105" s="7"/>
      <c r="AU105" s="7"/>
      <c r="AV105" s="7"/>
      <c r="AW105" s="6"/>
      <c r="AX105" s="6"/>
      <c r="AY105" s="7"/>
      <c r="AZ105" s="7"/>
      <c r="BA105" s="6"/>
      <c r="BB105" s="6"/>
      <c r="BC105" s="7"/>
      <c r="BD105" s="7"/>
      <c r="BE105" s="6"/>
      <c r="BF105" s="6"/>
      <c r="BG105" s="7"/>
      <c r="BH105" s="7"/>
      <c r="BI105" s="6"/>
      <c r="BJ105" s="6"/>
      <c r="BK105" s="7"/>
      <c r="BL105" s="6"/>
      <c r="BM105" s="6"/>
      <c r="BN105" s="6"/>
      <c r="BO105" s="6"/>
      <c r="BP105" s="6"/>
    </row>
    <row r="106">
      <c r="A106" s="6"/>
      <c r="B106" s="199"/>
      <c r="C106" s="6"/>
      <c r="D106" s="6"/>
      <c r="E106" s="7"/>
      <c r="F106" s="3"/>
      <c r="G106" s="287"/>
      <c r="H106" s="287"/>
      <c r="I106" s="3"/>
      <c r="J106" s="198"/>
      <c r="K106" s="198"/>
      <c r="L106" s="198"/>
      <c r="M106" s="198"/>
      <c r="N106" s="198"/>
      <c r="O106" s="198"/>
      <c r="P106" s="198"/>
      <c r="Q106" s="198"/>
      <c r="R106" s="198"/>
      <c r="S106" s="198"/>
      <c r="T106" s="198"/>
      <c r="U106" s="198"/>
      <c r="V106" s="198"/>
      <c r="W106" s="198"/>
      <c r="X106" s="198"/>
      <c r="Y106" s="198"/>
      <c r="Z106" s="198"/>
      <c r="AA106" s="198"/>
      <c r="AB106" s="198"/>
      <c r="AC106" s="198"/>
      <c r="AD106" s="198"/>
      <c r="AE106" s="198"/>
      <c r="AF106" s="198"/>
      <c r="AG106" s="198"/>
      <c r="AH106" s="6"/>
      <c r="AI106" s="6"/>
      <c r="AJ106" s="6"/>
      <c r="AK106" s="6"/>
      <c r="AL106" s="6"/>
      <c r="AM106" s="7"/>
      <c r="AN106" s="7"/>
      <c r="AO106" s="7"/>
      <c r="AP106" s="7"/>
      <c r="AQ106" s="7"/>
      <c r="AR106" s="7"/>
      <c r="AS106" s="7"/>
      <c r="AT106" s="7"/>
      <c r="AU106" s="7"/>
      <c r="AV106" s="7"/>
      <c r="AW106" s="6"/>
      <c r="AX106" s="6"/>
      <c r="AY106" s="7"/>
      <c r="AZ106" s="7"/>
      <c r="BA106" s="6"/>
      <c r="BB106" s="6"/>
      <c r="BC106" s="7"/>
      <c r="BD106" s="7"/>
      <c r="BE106" s="6"/>
      <c r="BF106" s="6"/>
      <c r="BG106" s="7"/>
      <c r="BH106" s="7"/>
      <c r="BI106" s="6"/>
      <c r="BJ106" s="6"/>
      <c r="BK106" s="7"/>
      <c r="BL106" s="6"/>
      <c r="BM106" s="6"/>
      <c r="BN106" s="6"/>
      <c r="BO106" s="6"/>
      <c r="BP106" s="6"/>
    </row>
    <row r="107">
      <c r="A107" s="6"/>
      <c r="B107" s="199"/>
      <c r="C107" s="6"/>
      <c r="D107" s="6"/>
      <c r="E107" s="7"/>
      <c r="F107" s="3"/>
      <c r="G107" s="287"/>
      <c r="H107" s="287"/>
      <c r="I107" s="3"/>
      <c r="J107" s="198"/>
      <c r="K107" s="198"/>
      <c r="L107" s="198"/>
      <c r="M107" s="198"/>
      <c r="N107" s="198"/>
      <c r="O107" s="198"/>
      <c r="P107" s="198"/>
      <c r="Q107" s="198"/>
      <c r="R107" s="198"/>
      <c r="S107" s="198"/>
      <c r="T107" s="198"/>
      <c r="U107" s="198"/>
      <c r="V107" s="198"/>
      <c r="W107" s="198"/>
      <c r="X107" s="198"/>
      <c r="Y107" s="198"/>
      <c r="Z107" s="198"/>
      <c r="AA107" s="198"/>
      <c r="AB107" s="198"/>
      <c r="AC107" s="198"/>
      <c r="AD107" s="198"/>
      <c r="AE107" s="198"/>
      <c r="AF107" s="198"/>
      <c r="AG107" s="198"/>
      <c r="AH107" s="6"/>
      <c r="AI107" s="6"/>
      <c r="AJ107" s="6"/>
      <c r="AK107" s="6"/>
      <c r="AL107" s="6"/>
      <c r="AM107" s="7"/>
      <c r="AN107" s="7"/>
      <c r="AO107" s="7"/>
      <c r="AP107" s="7"/>
      <c r="AQ107" s="7"/>
      <c r="AR107" s="7"/>
      <c r="AS107" s="7"/>
      <c r="AT107" s="7"/>
      <c r="AU107" s="7"/>
      <c r="AV107" s="7"/>
      <c r="AW107" s="6"/>
      <c r="AX107" s="6"/>
      <c r="AY107" s="7"/>
      <c r="AZ107" s="7"/>
      <c r="BA107" s="6"/>
      <c r="BB107" s="6"/>
      <c r="BC107" s="7"/>
      <c r="BD107" s="7"/>
      <c r="BE107" s="6"/>
      <c r="BF107" s="6"/>
      <c r="BG107" s="7"/>
      <c r="BH107" s="7"/>
      <c r="BI107" s="6"/>
      <c r="BJ107" s="6"/>
      <c r="BK107" s="7"/>
      <c r="BL107" s="6"/>
      <c r="BM107" s="6"/>
      <c r="BN107" s="6"/>
      <c r="BO107" s="6"/>
      <c r="BP107" s="6"/>
    </row>
    <row r="108">
      <c r="A108" s="6"/>
      <c r="B108" s="199"/>
      <c r="C108" s="6"/>
      <c r="D108" s="6"/>
      <c r="E108" s="7"/>
      <c r="F108" s="3"/>
      <c r="G108" s="287"/>
      <c r="H108" s="287"/>
      <c r="I108" s="3"/>
      <c r="J108" s="198"/>
      <c r="K108" s="198"/>
      <c r="L108" s="198"/>
      <c r="M108" s="198"/>
      <c r="N108" s="198"/>
      <c r="O108" s="198"/>
      <c r="P108" s="198"/>
      <c r="Q108" s="198"/>
      <c r="R108" s="198"/>
      <c r="S108" s="198"/>
      <c r="T108" s="198"/>
      <c r="U108" s="198"/>
      <c r="V108" s="198"/>
      <c r="W108" s="198"/>
      <c r="X108" s="198"/>
      <c r="Y108" s="198"/>
      <c r="Z108" s="198"/>
      <c r="AA108" s="198"/>
      <c r="AB108" s="198"/>
      <c r="AC108" s="198"/>
      <c r="AD108" s="198"/>
      <c r="AE108" s="198"/>
      <c r="AF108" s="198"/>
      <c r="AG108" s="198"/>
      <c r="AH108" s="6"/>
      <c r="AI108" s="6"/>
      <c r="AJ108" s="6"/>
      <c r="AK108" s="6"/>
      <c r="AL108" s="6"/>
      <c r="AM108" s="7"/>
      <c r="AN108" s="7"/>
      <c r="AO108" s="7"/>
      <c r="AP108" s="7"/>
      <c r="AQ108" s="7"/>
      <c r="AR108" s="7"/>
      <c r="AS108" s="7"/>
      <c r="AT108" s="7"/>
      <c r="AU108" s="7"/>
      <c r="AV108" s="7"/>
      <c r="AW108" s="6"/>
      <c r="AX108" s="6"/>
      <c r="AY108" s="7"/>
      <c r="AZ108" s="7"/>
      <c r="BA108" s="6"/>
      <c r="BB108" s="6"/>
      <c r="BC108" s="7"/>
      <c r="BD108" s="7"/>
      <c r="BE108" s="6"/>
      <c r="BF108" s="6"/>
      <c r="BG108" s="7"/>
      <c r="BH108" s="7"/>
      <c r="BI108" s="6"/>
      <c r="BJ108" s="6"/>
      <c r="BK108" s="7"/>
      <c r="BL108" s="6"/>
      <c r="BM108" s="6"/>
      <c r="BN108" s="6"/>
      <c r="BO108" s="6"/>
      <c r="BP108" s="6"/>
    </row>
    <row r="109">
      <c r="A109" s="6"/>
      <c r="B109" s="199"/>
      <c r="C109" s="6"/>
      <c r="D109" s="6"/>
      <c r="E109" s="7"/>
      <c r="F109" s="3"/>
      <c r="G109" s="287"/>
      <c r="H109" s="287"/>
      <c r="I109" s="3"/>
      <c r="J109" s="198"/>
      <c r="K109" s="198"/>
      <c r="L109" s="198"/>
      <c r="M109" s="198"/>
      <c r="N109" s="198"/>
      <c r="O109" s="198"/>
      <c r="P109" s="198"/>
      <c r="Q109" s="198"/>
      <c r="R109" s="198"/>
      <c r="S109" s="198"/>
      <c r="T109" s="198"/>
      <c r="U109" s="198"/>
      <c r="V109" s="198"/>
      <c r="W109" s="198"/>
      <c r="X109" s="198"/>
      <c r="Y109" s="198"/>
      <c r="Z109" s="198"/>
      <c r="AA109" s="198"/>
      <c r="AB109" s="198"/>
      <c r="AC109" s="198"/>
      <c r="AD109" s="198"/>
      <c r="AE109" s="198"/>
      <c r="AF109" s="198"/>
      <c r="AG109" s="198"/>
      <c r="AH109" s="6"/>
      <c r="AI109" s="6"/>
      <c r="AJ109" s="6"/>
      <c r="AK109" s="6"/>
      <c r="AL109" s="6"/>
      <c r="AM109" s="7"/>
      <c r="AN109" s="7"/>
      <c r="AO109" s="7"/>
      <c r="AP109" s="7"/>
      <c r="AQ109" s="7"/>
      <c r="AR109" s="7"/>
      <c r="AS109" s="7"/>
      <c r="AT109" s="7"/>
      <c r="AU109" s="7"/>
      <c r="AV109" s="7"/>
      <c r="AW109" s="6"/>
      <c r="AX109" s="6"/>
      <c r="AY109" s="7"/>
      <c r="AZ109" s="7"/>
      <c r="BA109" s="6"/>
      <c r="BB109" s="6"/>
      <c r="BC109" s="7"/>
      <c r="BD109" s="7"/>
      <c r="BE109" s="6"/>
      <c r="BF109" s="6"/>
      <c r="BG109" s="7"/>
      <c r="BH109" s="7"/>
      <c r="BI109" s="6"/>
      <c r="BJ109" s="6"/>
      <c r="BK109" s="7"/>
      <c r="BL109" s="6"/>
      <c r="BM109" s="6"/>
      <c r="BN109" s="6"/>
      <c r="BO109" s="6"/>
      <c r="BP109" s="6"/>
    </row>
    <row r="110">
      <c r="A110" s="6"/>
      <c r="B110" s="199"/>
      <c r="C110" s="6"/>
      <c r="D110" s="6"/>
      <c r="E110" s="7"/>
      <c r="F110" s="3"/>
      <c r="G110" s="287"/>
      <c r="H110" s="287"/>
      <c r="I110" s="3"/>
      <c r="J110" s="198"/>
      <c r="K110" s="198"/>
      <c r="L110" s="198"/>
      <c r="M110" s="198"/>
      <c r="N110" s="198"/>
      <c r="O110" s="198"/>
      <c r="P110" s="198"/>
      <c r="Q110" s="198"/>
      <c r="R110" s="198"/>
      <c r="S110" s="198"/>
      <c r="T110" s="198"/>
      <c r="U110" s="198"/>
      <c r="V110" s="198"/>
      <c r="W110" s="198"/>
      <c r="X110" s="198"/>
      <c r="Y110" s="198"/>
      <c r="Z110" s="198"/>
      <c r="AA110" s="198"/>
      <c r="AB110" s="198"/>
      <c r="AC110" s="198"/>
      <c r="AD110" s="198"/>
      <c r="AE110" s="198"/>
      <c r="AF110" s="198"/>
      <c r="AG110" s="198"/>
      <c r="AH110" s="6"/>
      <c r="AI110" s="6"/>
      <c r="AJ110" s="6"/>
      <c r="AK110" s="6"/>
      <c r="AL110" s="6"/>
      <c r="AM110" s="7"/>
      <c r="AN110" s="7"/>
      <c r="AO110" s="7"/>
      <c r="AP110" s="7"/>
      <c r="AQ110" s="7"/>
      <c r="AR110" s="7"/>
      <c r="AS110" s="7"/>
      <c r="AT110" s="7"/>
      <c r="AU110" s="7"/>
      <c r="AV110" s="7"/>
      <c r="AW110" s="6"/>
      <c r="AX110" s="6"/>
      <c r="AY110" s="7"/>
      <c r="AZ110" s="7"/>
      <c r="BA110" s="6"/>
      <c r="BB110" s="6"/>
      <c r="BC110" s="7"/>
      <c r="BD110" s="7"/>
      <c r="BE110" s="6"/>
      <c r="BF110" s="6"/>
      <c r="BG110" s="7"/>
      <c r="BH110" s="7"/>
      <c r="BI110" s="6"/>
      <c r="BJ110" s="6"/>
      <c r="BK110" s="7"/>
      <c r="BL110" s="6"/>
      <c r="BM110" s="6"/>
      <c r="BN110" s="6"/>
      <c r="BO110" s="6"/>
      <c r="BP110" s="6"/>
    </row>
    <row r="111">
      <c r="A111" s="6"/>
      <c r="B111" s="199"/>
      <c r="C111" s="6"/>
      <c r="D111" s="6"/>
      <c r="E111" s="7"/>
      <c r="F111" s="3"/>
      <c r="G111" s="287"/>
      <c r="H111" s="287"/>
      <c r="I111" s="3"/>
      <c r="J111" s="198"/>
      <c r="K111" s="198"/>
      <c r="L111" s="198"/>
      <c r="M111" s="198"/>
      <c r="N111" s="198"/>
      <c r="O111" s="198"/>
      <c r="P111" s="198"/>
      <c r="Q111" s="198"/>
      <c r="R111" s="198"/>
      <c r="S111" s="198"/>
      <c r="T111" s="198"/>
      <c r="U111" s="198"/>
      <c r="V111" s="198"/>
      <c r="W111" s="198"/>
      <c r="X111" s="198"/>
      <c r="Y111" s="198"/>
      <c r="Z111" s="198"/>
      <c r="AA111" s="198"/>
      <c r="AB111" s="198"/>
      <c r="AC111" s="198"/>
      <c r="AD111" s="198"/>
      <c r="AE111" s="198"/>
      <c r="AF111" s="198"/>
      <c r="AG111" s="198"/>
      <c r="AH111" s="6"/>
      <c r="AI111" s="6"/>
      <c r="AJ111" s="6"/>
      <c r="AK111" s="6"/>
      <c r="AL111" s="6"/>
      <c r="AM111" s="7"/>
      <c r="AN111" s="7"/>
      <c r="AO111" s="7"/>
      <c r="AP111" s="7"/>
      <c r="AQ111" s="7"/>
      <c r="AR111" s="7"/>
      <c r="AS111" s="7"/>
      <c r="AT111" s="7"/>
      <c r="AU111" s="7"/>
      <c r="AV111" s="7"/>
      <c r="AW111" s="6"/>
      <c r="AX111" s="6"/>
      <c r="AY111" s="7"/>
      <c r="AZ111" s="7"/>
      <c r="BA111" s="6"/>
      <c r="BB111" s="6"/>
      <c r="BC111" s="7"/>
      <c r="BD111" s="7"/>
      <c r="BE111" s="6"/>
      <c r="BF111" s="6"/>
      <c r="BG111" s="7"/>
      <c r="BH111" s="7"/>
      <c r="BI111" s="6"/>
      <c r="BJ111" s="6"/>
      <c r="BK111" s="7"/>
      <c r="BL111" s="6"/>
      <c r="BM111" s="6"/>
      <c r="BN111" s="6"/>
      <c r="BO111" s="6"/>
      <c r="BP111" s="6"/>
    </row>
    <row r="112">
      <c r="A112" s="6"/>
      <c r="B112" s="199"/>
      <c r="C112" s="6"/>
      <c r="D112" s="6"/>
      <c r="E112" s="7"/>
      <c r="F112" s="3"/>
      <c r="G112" s="287"/>
      <c r="H112" s="287"/>
      <c r="I112" s="3"/>
      <c r="J112" s="198"/>
      <c r="K112" s="198"/>
      <c r="L112" s="198"/>
      <c r="M112" s="198"/>
      <c r="N112" s="198"/>
      <c r="O112" s="198"/>
      <c r="P112" s="198"/>
      <c r="Q112" s="198"/>
      <c r="R112" s="198"/>
      <c r="S112" s="198"/>
      <c r="T112" s="198"/>
      <c r="U112" s="198"/>
      <c r="V112" s="198"/>
      <c r="W112" s="198"/>
      <c r="X112" s="198"/>
      <c r="Y112" s="198"/>
      <c r="Z112" s="198"/>
      <c r="AA112" s="198"/>
      <c r="AB112" s="198"/>
      <c r="AC112" s="198"/>
      <c r="AD112" s="198"/>
      <c r="AE112" s="198"/>
      <c r="AF112" s="198"/>
      <c r="AG112" s="198"/>
      <c r="AH112" s="6"/>
      <c r="AI112" s="6"/>
      <c r="AJ112" s="6"/>
      <c r="AK112" s="6"/>
      <c r="AL112" s="6"/>
      <c r="AM112" s="7"/>
      <c r="AN112" s="7"/>
      <c r="AO112" s="7"/>
      <c r="AP112" s="7"/>
      <c r="AQ112" s="7"/>
      <c r="AR112" s="7"/>
      <c r="AS112" s="7"/>
      <c r="AT112" s="7"/>
      <c r="AU112" s="7"/>
      <c r="AV112" s="7"/>
      <c r="AW112" s="6"/>
      <c r="AX112" s="6"/>
      <c r="AY112" s="7"/>
      <c r="AZ112" s="7"/>
      <c r="BA112" s="6"/>
      <c r="BB112" s="6"/>
      <c r="BC112" s="7"/>
      <c r="BD112" s="7"/>
      <c r="BE112" s="6"/>
      <c r="BF112" s="6"/>
      <c r="BG112" s="7"/>
      <c r="BH112" s="7"/>
      <c r="BI112" s="6"/>
      <c r="BJ112" s="6"/>
      <c r="BK112" s="7"/>
      <c r="BL112" s="6"/>
      <c r="BM112" s="6"/>
      <c r="BN112" s="6"/>
      <c r="BO112" s="6"/>
      <c r="BP112" s="6"/>
    </row>
    <row r="113">
      <c r="A113" s="6"/>
      <c r="B113" s="199"/>
      <c r="C113" s="6"/>
      <c r="D113" s="6"/>
      <c r="E113" s="7"/>
      <c r="F113" s="3"/>
      <c r="G113" s="287"/>
      <c r="H113" s="287"/>
      <c r="I113" s="3"/>
      <c r="J113" s="198"/>
      <c r="K113" s="198"/>
      <c r="L113" s="198"/>
      <c r="M113" s="198"/>
      <c r="N113" s="198"/>
      <c r="O113" s="198"/>
      <c r="P113" s="198"/>
      <c r="Q113" s="198"/>
      <c r="R113" s="198"/>
      <c r="S113" s="198"/>
      <c r="T113" s="198"/>
      <c r="U113" s="198"/>
      <c r="V113" s="198"/>
      <c r="W113" s="198"/>
      <c r="X113" s="198"/>
      <c r="Y113" s="198"/>
      <c r="Z113" s="198"/>
      <c r="AA113" s="198"/>
      <c r="AB113" s="198"/>
      <c r="AC113" s="198"/>
      <c r="AD113" s="198"/>
      <c r="AE113" s="198"/>
      <c r="AF113" s="198"/>
      <c r="AG113" s="198"/>
      <c r="AH113" s="6"/>
      <c r="AI113" s="6"/>
      <c r="AJ113" s="6"/>
      <c r="AK113" s="6"/>
      <c r="AL113" s="6"/>
      <c r="AM113" s="7"/>
      <c r="AN113" s="7"/>
      <c r="AO113" s="7"/>
      <c r="AP113" s="7"/>
      <c r="AQ113" s="7"/>
      <c r="AR113" s="7"/>
      <c r="AS113" s="7"/>
      <c r="AT113" s="7"/>
      <c r="AU113" s="7"/>
      <c r="AV113" s="7"/>
      <c r="AW113" s="6"/>
      <c r="AX113" s="6"/>
      <c r="AY113" s="7"/>
      <c r="AZ113" s="7"/>
      <c r="BA113" s="6"/>
      <c r="BB113" s="6"/>
      <c r="BC113" s="7"/>
      <c r="BD113" s="7"/>
      <c r="BE113" s="6"/>
      <c r="BF113" s="6"/>
      <c r="BG113" s="7"/>
      <c r="BH113" s="7"/>
      <c r="BI113" s="6"/>
      <c r="BJ113" s="6"/>
      <c r="BK113" s="7"/>
      <c r="BL113" s="6"/>
      <c r="BM113" s="6"/>
      <c r="BN113" s="6"/>
      <c r="BO113" s="6"/>
      <c r="BP113" s="6"/>
    </row>
    <row r="114">
      <c r="A114" s="6"/>
      <c r="B114" s="199"/>
      <c r="C114" s="6"/>
      <c r="D114" s="6"/>
      <c r="E114" s="7"/>
      <c r="F114" s="3"/>
      <c r="G114" s="287"/>
      <c r="H114" s="287"/>
      <c r="I114" s="3"/>
      <c r="J114" s="198"/>
      <c r="K114" s="198"/>
      <c r="L114" s="198"/>
      <c r="M114" s="198"/>
      <c r="N114" s="198"/>
      <c r="O114" s="198"/>
      <c r="P114" s="198"/>
      <c r="Q114" s="198"/>
      <c r="R114" s="198"/>
      <c r="S114" s="198"/>
      <c r="T114" s="198"/>
      <c r="U114" s="198"/>
      <c r="V114" s="198"/>
      <c r="W114" s="198"/>
      <c r="X114" s="198"/>
      <c r="Y114" s="198"/>
      <c r="Z114" s="198"/>
      <c r="AA114" s="198"/>
      <c r="AB114" s="198"/>
      <c r="AC114" s="198"/>
      <c r="AD114" s="198"/>
      <c r="AE114" s="198"/>
      <c r="AF114" s="198"/>
      <c r="AG114" s="198"/>
      <c r="AH114" s="6"/>
      <c r="AI114" s="6"/>
      <c r="AJ114" s="6"/>
      <c r="AK114" s="6"/>
      <c r="AL114" s="6"/>
      <c r="AM114" s="7"/>
      <c r="AN114" s="7"/>
      <c r="AO114" s="7"/>
      <c r="AP114" s="7"/>
      <c r="AQ114" s="7"/>
      <c r="AR114" s="7"/>
      <c r="AS114" s="7"/>
      <c r="AT114" s="7"/>
      <c r="AU114" s="7"/>
      <c r="AV114" s="7"/>
      <c r="AW114" s="6"/>
      <c r="AX114" s="6"/>
      <c r="AY114" s="7"/>
      <c r="AZ114" s="7"/>
      <c r="BA114" s="6"/>
      <c r="BB114" s="6"/>
      <c r="BC114" s="7"/>
      <c r="BD114" s="7"/>
      <c r="BE114" s="6"/>
      <c r="BF114" s="6"/>
      <c r="BG114" s="7"/>
      <c r="BH114" s="7"/>
      <c r="BI114" s="6"/>
      <c r="BJ114" s="6"/>
      <c r="BK114" s="7"/>
      <c r="BL114" s="6"/>
      <c r="BM114" s="6"/>
      <c r="BN114" s="6"/>
      <c r="BO114" s="6"/>
      <c r="BP114" s="6"/>
    </row>
    <row r="115">
      <c r="A115" s="6"/>
      <c r="B115" s="199"/>
      <c r="C115" s="6"/>
      <c r="D115" s="6"/>
      <c r="E115" s="7"/>
      <c r="F115" s="3"/>
      <c r="G115" s="287"/>
      <c r="H115" s="287"/>
      <c r="I115" s="3"/>
      <c r="J115" s="198"/>
      <c r="K115" s="198"/>
      <c r="L115" s="198"/>
      <c r="M115" s="198"/>
      <c r="N115" s="198"/>
      <c r="O115" s="198"/>
      <c r="P115" s="198"/>
      <c r="Q115" s="198"/>
      <c r="R115" s="198"/>
      <c r="S115" s="198"/>
      <c r="T115" s="198"/>
      <c r="U115" s="198"/>
      <c r="V115" s="198"/>
      <c r="W115" s="198"/>
      <c r="X115" s="198"/>
      <c r="Y115" s="198"/>
      <c r="Z115" s="198"/>
      <c r="AA115" s="198"/>
      <c r="AB115" s="198"/>
      <c r="AC115" s="198"/>
      <c r="AD115" s="198"/>
      <c r="AE115" s="198"/>
      <c r="AF115" s="198"/>
      <c r="AG115" s="198"/>
      <c r="AH115" s="6"/>
      <c r="AI115" s="6"/>
      <c r="AJ115" s="6"/>
      <c r="AK115" s="6"/>
      <c r="AL115" s="6"/>
      <c r="AM115" s="7"/>
      <c r="AN115" s="7"/>
      <c r="AO115" s="7"/>
      <c r="AP115" s="7"/>
      <c r="AQ115" s="7"/>
      <c r="AR115" s="7"/>
      <c r="AS115" s="7"/>
      <c r="AT115" s="7"/>
      <c r="AU115" s="7"/>
      <c r="AV115" s="7"/>
      <c r="AW115" s="6"/>
      <c r="AX115" s="6"/>
      <c r="AY115" s="7"/>
      <c r="AZ115" s="7"/>
      <c r="BA115" s="6"/>
      <c r="BB115" s="6"/>
      <c r="BC115" s="7"/>
      <c r="BD115" s="7"/>
      <c r="BE115" s="6"/>
      <c r="BF115" s="6"/>
      <c r="BG115" s="7"/>
      <c r="BH115" s="7"/>
      <c r="BI115" s="6"/>
      <c r="BJ115" s="6"/>
      <c r="BK115" s="7"/>
      <c r="BL115" s="6"/>
      <c r="BM115" s="6"/>
      <c r="BN115" s="6"/>
      <c r="BO115" s="6"/>
      <c r="BP115" s="6"/>
    </row>
    <row r="116">
      <c r="A116" s="6"/>
      <c r="B116" s="199"/>
      <c r="C116" s="6"/>
      <c r="D116" s="6"/>
      <c r="E116" s="7"/>
      <c r="F116" s="3"/>
      <c r="G116" s="287"/>
      <c r="H116" s="287"/>
      <c r="I116" s="3"/>
      <c r="J116" s="198"/>
      <c r="K116" s="198"/>
      <c r="L116" s="198"/>
      <c r="M116" s="198"/>
      <c r="N116" s="198"/>
      <c r="O116" s="198"/>
      <c r="P116" s="198"/>
      <c r="Q116" s="198"/>
      <c r="R116" s="198"/>
      <c r="S116" s="198"/>
      <c r="T116" s="198"/>
      <c r="U116" s="198"/>
      <c r="V116" s="198"/>
      <c r="W116" s="198"/>
      <c r="X116" s="198"/>
      <c r="Y116" s="198"/>
      <c r="Z116" s="198"/>
      <c r="AA116" s="198"/>
      <c r="AB116" s="198"/>
      <c r="AC116" s="198"/>
      <c r="AD116" s="198"/>
      <c r="AE116" s="198"/>
      <c r="AF116" s="198"/>
      <c r="AG116" s="198"/>
      <c r="AH116" s="6"/>
      <c r="AI116" s="6"/>
      <c r="AJ116" s="6"/>
      <c r="AK116" s="6"/>
      <c r="AL116" s="6"/>
      <c r="AM116" s="7"/>
      <c r="AN116" s="7"/>
      <c r="AO116" s="7"/>
      <c r="AP116" s="7"/>
      <c r="AQ116" s="7"/>
      <c r="AR116" s="7"/>
      <c r="AS116" s="7"/>
      <c r="AT116" s="7"/>
      <c r="AU116" s="7"/>
      <c r="AV116" s="7"/>
      <c r="AW116" s="6"/>
      <c r="AX116" s="6"/>
      <c r="AY116" s="7"/>
      <c r="AZ116" s="7"/>
      <c r="BA116" s="6"/>
      <c r="BB116" s="6"/>
      <c r="BC116" s="7"/>
      <c r="BD116" s="7"/>
      <c r="BE116" s="6"/>
      <c r="BF116" s="6"/>
      <c r="BG116" s="7"/>
      <c r="BH116" s="7"/>
      <c r="BI116" s="6"/>
      <c r="BJ116" s="6"/>
      <c r="BK116" s="7"/>
      <c r="BL116" s="6"/>
      <c r="BM116" s="6"/>
      <c r="BN116" s="6"/>
      <c r="BO116" s="6"/>
      <c r="BP116" s="6"/>
    </row>
    <row r="117">
      <c r="A117" s="6"/>
      <c r="B117" s="199"/>
      <c r="C117" s="6"/>
      <c r="D117" s="6"/>
      <c r="E117" s="7"/>
      <c r="F117" s="3"/>
      <c r="G117" s="287"/>
      <c r="H117" s="287"/>
      <c r="I117" s="3"/>
      <c r="J117" s="198"/>
      <c r="K117" s="198"/>
      <c r="L117" s="198"/>
      <c r="M117" s="198"/>
      <c r="N117" s="198"/>
      <c r="O117" s="198"/>
      <c r="P117" s="198"/>
      <c r="Q117" s="198"/>
      <c r="R117" s="198"/>
      <c r="S117" s="198"/>
      <c r="T117" s="198"/>
      <c r="U117" s="198"/>
      <c r="V117" s="198"/>
      <c r="W117" s="198"/>
      <c r="X117" s="198"/>
      <c r="Y117" s="198"/>
      <c r="Z117" s="198"/>
      <c r="AA117" s="198"/>
      <c r="AB117" s="198"/>
      <c r="AC117" s="198"/>
      <c r="AD117" s="198"/>
      <c r="AE117" s="198"/>
      <c r="AF117" s="198"/>
      <c r="AG117" s="198"/>
      <c r="AH117" s="6"/>
      <c r="AI117" s="6"/>
      <c r="AJ117" s="6"/>
      <c r="AK117" s="6"/>
      <c r="AL117" s="6"/>
      <c r="AM117" s="7"/>
      <c r="AN117" s="7"/>
      <c r="AO117" s="7"/>
      <c r="AP117" s="7"/>
      <c r="AQ117" s="7"/>
      <c r="AR117" s="7"/>
      <c r="AS117" s="7"/>
      <c r="AT117" s="7"/>
      <c r="AU117" s="7"/>
      <c r="AV117" s="7"/>
      <c r="AW117" s="6"/>
      <c r="AX117" s="6"/>
      <c r="AY117" s="7"/>
      <c r="AZ117" s="7"/>
      <c r="BA117" s="6"/>
      <c r="BB117" s="6"/>
      <c r="BC117" s="7"/>
      <c r="BD117" s="7"/>
      <c r="BE117" s="6"/>
      <c r="BF117" s="6"/>
      <c r="BG117" s="7"/>
      <c r="BH117" s="7"/>
      <c r="BI117" s="6"/>
      <c r="BJ117" s="6"/>
      <c r="BK117" s="7"/>
      <c r="BL117" s="6"/>
      <c r="BM117" s="6"/>
      <c r="BN117" s="6"/>
      <c r="BO117" s="6"/>
      <c r="BP117" s="6"/>
    </row>
    <row r="118">
      <c r="A118" s="6"/>
      <c r="B118" s="199"/>
      <c r="C118" s="6"/>
      <c r="D118" s="6"/>
      <c r="E118" s="7"/>
      <c r="F118" s="3"/>
      <c r="G118" s="287"/>
      <c r="H118" s="287"/>
      <c r="I118" s="3"/>
      <c r="J118" s="198"/>
      <c r="K118" s="198"/>
      <c r="L118" s="198"/>
      <c r="M118" s="198"/>
      <c r="N118" s="198"/>
      <c r="O118" s="198"/>
      <c r="P118" s="198"/>
      <c r="Q118" s="198"/>
      <c r="R118" s="198"/>
      <c r="S118" s="198"/>
      <c r="T118" s="198"/>
      <c r="U118" s="198"/>
      <c r="V118" s="198"/>
      <c r="W118" s="198"/>
      <c r="X118" s="198"/>
      <c r="Y118" s="198"/>
      <c r="Z118" s="198"/>
      <c r="AA118" s="198"/>
      <c r="AB118" s="198"/>
      <c r="AC118" s="198"/>
      <c r="AD118" s="198"/>
      <c r="AE118" s="198"/>
      <c r="AF118" s="198"/>
      <c r="AG118" s="198"/>
      <c r="AH118" s="6"/>
      <c r="AI118" s="6"/>
      <c r="AJ118" s="6"/>
      <c r="AK118" s="6"/>
      <c r="AL118" s="6"/>
      <c r="AM118" s="7"/>
      <c r="AN118" s="7"/>
      <c r="AO118" s="7"/>
      <c r="AP118" s="7"/>
      <c r="AQ118" s="7"/>
      <c r="AR118" s="7"/>
      <c r="AS118" s="7"/>
      <c r="AT118" s="7"/>
      <c r="AU118" s="7"/>
      <c r="AV118" s="7"/>
      <c r="AW118" s="6"/>
      <c r="AX118" s="6"/>
      <c r="AY118" s="7"/>
      <c r="AZ118" s="7"/>
      <c r="BA118" s="6"/>
      <c r="BB118" s="6"/>
      <c r="BC118" s="7"/>
      <c r="BD118" s="7"/>
      <c r="BE118" s="6"/>
      <c r="BF118" s="6"/>
      <c r="BG118" s="7"/>
      <c r="BH118" s="7"/>
      <c r="BI118" s="6"/>
      <c r="BJ118" s="6"/>
      <c r="BK118" s="7"/>
      <c r="BL118" s="6"/>
      <c r="BM118" s="6"/>
      <c r="BN118" s="6"/>
      <c r="BO118" s="6"/>
      <c r="BP118" s="6"/>
    </row>
    <row r="119">
      <c r="A119" s="6"/>
      <c r="B119" s="199"/>
      <c r="C119" s="6"/>
      <c r="D119" s="6"/>
      <c r="E119" s="7"/>
      <c r="F119" s="3"/>
      <c r="G119" s="287"/>
      <c r="H119" s="287"/>
      <c r="I119" s="3"/>
      <c r="J119" s="198"/>
      <c r="K119" s="198"/>
      <c r="L119" s="198"/>
      <c r="M119" s="198"/>
      <c r="N119" s="198"/>
      <c r="O119" s="198"/>
      <c r="P119" s="198"/>
      <c r="Q119" s="198"/>
      <c r="R119" s="198"/>
      <c r="S119" s="198"/>
      <c r="T119" s="198"/>
      <c r="U119" s="198"/>
      <c r="V119" s="198"/>
      <c r="W119" s="198"/>
      <c r="X119" s="198"/>
      <c r="Y119" s="198"/>
      <c r="Z119" s="198"/>
      <c r="AA119" s="198"/>
      <c r="AB119" s="198"/>
      <c r="AC119" s="198"/>
      <c r="AD119" s="198"/>
      <c r="AE119" s="198"/>
      <c r="AF119" s="198"/>
      <c r="AG119" s="198"/>
      <c r="AH119" s="6"/>
      <c r="AI119" s="6"/>
      <c r="AJ119" s="6"/>
      <c r="AK119" s="6"/>
      <c r="AL119" s="6"/>
      <c r="AM119" s="7"/>
      <c r="AN119" s="7"/>
      <c r="AO119" s="7"/>
      <c r="AP119" s="7"/>
      <c r="AQ119" s="7"/>
      <c r="AR119" s="7"/>
      <c r="AS119" s="7"/>
      <c r="AT119" s="7"/>
      <c r="AU119" s="7"/>
      <c r="AV119" s="7"/>
      <c r="AW119" s="6"/>
      <c r="AX119" s="6"/>
      <c r="AY119" s="7"/>
      <c r="AZ119" s="7"/>
      <c r="BA119" s="6"/>
      <c r="BB119" s="6"/>
      <c r="BC119" s="7"/>
      <c r="BD119" s="7"/>
      <c r="BE119" s="6"/>
      <c r="BF119" s="6"/>
      <c r="BG119" s="7"/>
      <c r="BH119" s="7"/>
      <c r="BI119" s="6"/>
      <c r="BJ119" s="6"/>
      <c r="BK119" s="7"/>
      <c r="BL119" s="6"/>
      <c r="BM119" s="6"/>
      <c r="BN119" s="6"/>
      <c r="BO119" s="6"/>
      <c r="BP119" s="6"/>
    </row>
    <row r="120">
      <c r="A120" s="6"/>
      <c r="B120" s="199"/>
      <c r="C120" s="6"/>
      <c r="D120" s="6"/>
      <c r="E120" s="7"/>
      <c r="F120" s="3"/>
      <c r="G120" s="287"/>
      <c r="H120" s="287"/>
      <c r="I120" s="3"/>
      <c r="J120" s="198"/>
      <c r="K120" s="198"/>
      <c r="L120" s="198"/>
      <c r="M120" s="198"/>
      <c r="N120" s="198"/>
      <c r="O120" s="198"/>
      <c r="P120" s="198"/>
      <c r="Q120" s="198"/>
      <c r="R120" s="198"/>
      <c r="S120" s="198"/>
      <c r="T120" s="198"/>
      <c r="U120" s="198"/>
      <c r="V120" s="198"/>
      <c r="W120" s="198"/>
      <c r="X120" s="198"/>
      <c r="Y120" s="198"/>
      <c r="Z120" s="198"/>
      <c r="AA120" s="198"/>
      <c r="AB120" s="198"/>
      <c r="AC120" s="198"/>
      <c r="AD120" s="198"/>
      <c r="AE120" s="198"/>
      <c r="AF120" s="198"/>
      <c r="AG120" s="198"/>
      <c r="AH120" s="6"/>
      <c r="AI120" s="6"/>
      <c r="AJ120" s="6"/>
      <c r="AK120" s="6"/>
      <c r="AL120" s="6"/>
      <c r="AM120" s="7"/>
      <c r="AN120" s="7"/>
      <c r="AO120" s="7"/>
      <c r="AP120" s="7"/>
      <c r="AQ120" s="7"/>
      <c r="AR120" s="7"/>
      <c r="AS120" s="7"/>
      <c r="AT120" s="7"/>
      <c r="AU120" s="7"/>
      <c r="AV120" s="7"/>
      <c r="AW120" s="6"/>
      <c r="AX120" s="6"/>
      <c r="AY120" s="7"/>
      <c r="AZ120" s="7"/>
      <c r="BA120" s="6"/>
      <c r="BB120" s="6"/>
      <c r="BC120" s="7"/>
      <c r="BD120" s="7"/>
      <c r="BE120" s="6"/>
      <c r="BF120" s="6"/>
      <c r="BG120" s="7"/>
      <c r="BH120" s="7"/>
      <c r="BI120" s="6"/>
      <c r="BJ120" s="6"/>
      <c r="BK120" s="7"/>
      <c r="BL120" s="6"/>
      <c r="BM120" s="6"/>
      <c r="BN120" s="6"/>
      <c r="BO120" s="6"/>
      <c r="BP120" s="6"/>
    </row>
    <row r="121">
      <c r="A121" s="6"/>
      <c r="B121" s="199"/>
      <c r="C121" s="6"/>
      <c r="D121" s="6"/>
      <c r="E121" s="7"/>
      <c r="F121" s="3"/>
      <c r="G121" s="287"/>
      <c r="H121" s="287"/>
      <c r="I121" s="3"/>
      <c r="J121" s="198"/>
      <c r="K121" s="198"/>
      <c r="L121" s="198"/>
      <c r="M121" s="198"/>
      <c r="N121" s="198"/>
      <c r="O121" s="198"/>
      <c r="P121" s="198"/>
      <c r="Q121" s="198"/>
      <c r="R121" s="198"/>
      <c r="S121" s="198"/>
      <c r="T121" s="198"/>
      <c r="U121" s="198"/>
      <c r="V121" s="198"/>
      <c r="W121" s="198"/>
      <c r="X121" s="198"/>
      <c r="Y121" s="198"/>
      <c r="Z121" s="198"/>
      <c r="AA121" s="198"/>
      <c r="AB121" s="198"/>
      <c r="AC121" s="198"/>
      <c r="AD121" s="198"/>
      <c r="AE121" s="198"/>
      <c r="AF121" s="198"/>
      <c r="AG121" s="198"/>
      <c r="AH121" s="6"/>
      <c r="AI121" s="6"/>
      <c r="AJ121" s="6"/>
      <c r="AK121" s="6"/>
      <c r="AL121" s="6"/>
      <c r="AM121" s="7"/>
      <c r="AN121" s="7"/>
      <c r="AO121" s="7"/>
      <c r="AP121" s="7"/>
      <c r="AQ121" s="7"/>
      <c r="AR121" s="7"/>
      <c r="AS121" s="7"/>
      <c r="AT121" s="7"/>
      <c r="AU121" s="7"/>
      <c r="AV121" s="7"/>
      <c r="AW121" s="6"/>
      <c r="AX121" s="6"/>
      <c r="AY121" s="7"/>
      <c r="AZ121" s="7"/>
      <c r="BA121" s="6"/>
      <c r="BB121" s="6"/>
      <c r="BC121" s="7"/>
      <c r="BD121" s="7"/>
      <c r="BE121" s="6"/>
      <c r="BF121" s="6"/>
      <c r="BG121" s="7"/>
      <c r="BH121" s="7"/>
      <c r="BI121" s="6"/>
      <c r="BJ121" s="6"/>
      <c r="BK121" s="7"/>
      <c r="BL121" s="6"/>
      <c r="BM121" s="6"/>
      <c r="BN121" s="6"/>
      <c r="BO121" s="6"/>
      <c r="BP121" s="6"/>
    </row>
    <row r="122">
      <c r="A122" s="6"/>
      <c r="B122" s="199"/>
      <c r="C122" s="6"/>
      <c r="D122" s="6"/>
      <c r="E122" s="7"/>
      <c r="F122" s="3"/>
      <c r="G122" s="287"/>
      <c r="H122" s="287"/>
      <c r="I122" s="3"/>
      <c r="J122" s="198"/>
      <c r="K122" s="198"/>
      <c r="L122" s="198"/>
      <c r="M122" s="198"/>
      <c r="N122" s="198"/>
      <c r="O122" s="198"/>
      <c r="P122" s="198"/>
      <c r="Q122" s="198"/>
      <c r="R122" s="198"/>
      <c r="S122" s="198"/>
      <c r="T122" s="198"/>
      <c r="U122" s="198"/>
      <c r="V122" s="198"/>
      <c r="W122" s="198"/>
      <c r="X122" s="198"/>
      <c r="Y122" s="198"/>
      <c r="Z122" s="198"/>
      <c r="AA122" s="198"/>
      <c r="AB122" s="198"/>
      <c r="AC122" s="198"/>
      <c r="AD122" s="198"/>
      <c r="AE122" s="198"/>
      <c r="AF122" s="198"/>
      <c r="AG122" s="198"/>
      <c r="AH122" s="6"/>
      <c r="AI122" s="6"/>
      <c r="AJ122" s="6"/>
      <c r="AK122" s="6"/>
      <c r="AL122" s="6"/>
      <c r="AM122" s="7"/>
      <c r="AN122" s="7"/>
      <c r="AO122" s="7"/>
      <c r="AP122" s="7"/>
      <c r="AQ122" s="7"/>
      <c r="AR122" s="7"/>
      <c r="AS122" s="7"/>
      <c r="AT122" s="7"/>
      <c r="AU122" s="7"/>
      <c r="AV122" s="7"/>
      <c r="AW122" s="6"/>
      <c r="AX122" s="6"/>
      <c r="AY122" s="7"/>
      <c r="AZ122" s="7"/>
      <c r="BA122" s="6"/>
      <c r="BB122" s="6"/>
      <c r="BC122" s="7"/>
      <c r="BD122" s="7"/>
      <c r="BE122" s="6"/>
      <c r="BF122" s="6"/>
      <c r="BG122" s="7"/>
      <c r="BH122" s="7"/>
      <c r="BI122" s="6"/>
      <c r="BJ122" s="6"/>
      <c r="BK122" s="7"/>
      <c r="BL122" s="6"/>
      <c r="BM122" s="6"/>
      <c r="BN122" s="6"/>
      <c r="BO122" s="6"/>
      <c r="BP122" s="6"/>
    </row>
    <row r="123">
      <c r="A123" s="6"/>
      <c r="B123" s="199"/>
      <c r="C123" s="6"/>
      <c r="D123" s="6"/>
      <c r="E123" s="7"/>
      <c r="F123" s="3"/>
      <c r="G123" s="287"/>
      <c r="H123" s="287"/>
      <c r="I123" s="3"/>
      <c r="J123" s="198"/>
      <c r="K123" s="198"/>
      <c r="L123" s="198"/>
      <c r="M123" s="198"/>
      <c r="N123" s="198"/>
      <c r="O123" s="198"/>
      <c r="P123" s="198"/>
      <c r="Q123" s="198"/>
      <c r="R123" s="198"/>
      <c r="S123" s="198"/>
      <c r="T123" s="198"/>
      <c r="U123" s="198"/>
      <c r="V123" s="198"/>
      <c r="W123" s="198"/>
      <c r="X123" s="198"/>
      <c r="Y123" s="198"/>
      <c r="Z123" s="198"/>
      <c r="AA123" s="198"/>
      <c r="AB123" s="198"/>
      <c r="AC123" s="198"/>
      <c r="AD123" s="198"/>
      <c r="AE123" s="198"/>
      <c r="AF123" s="198"/>
      <c r="AG123" s="198"/>
      <c r="AH123" s="6"/>
      <c r="AI123" s="6"/>
      <c r="AJ123" s="6"/>
      <c r="AK123" s="6"/>
      <c r="AL123" s="6"/>
      <c r="AM123" s="7"/>
      <c r="AN123" s="7"/>
      <c r="AO123" s="7"/>
      <c r="AP123" s="7"/>
      <c r="AQ123" s="7"/>
      <c r="AR123" s="7"/>
      <c r="AS123" s="7"/>
      <c r="AT123" s="7"/>
      <c r="AU123" s="7"/>
      <c r="AV123" s="7"/>
      <c r="AW123" s="6"/>
      <c r="AX123" s="6"/>
      <c r="AY123" s="7"/>
      <c r="AZ123" s="7"/>
      <c r="BA123" s="6"/>
      <c r="BB123" s="6"/>
      <c r="BC123" s="7"/>
      <c r="BD123" s="7"/>
      <c r="BE123" s="6"/>
      <c r="BF123" s="6"/>
      <c r="BG123" s="7"/>
      <c r="BH123" s="7"/>
      <c r="BI123" s="6"/>
      <c r="BJ123" s="6"/>
      <c r="BK123" s="7"/>
      <c r="BL123" s="6"/>
      <c r="BM123" s="6"/>
      <c r="BN123" s="6"/>
      <c r="BO123" s="6"/>
      <c r="BP123" s="6"/>
    </row>
    <row r="124">
      <c r="A124" s="6"/>
      <c r="B124" s="199"/>
      <c r="C124" s="6"/>
      <c r="D124" s="6"/>
      <c r="E124" s="7"/>
      <c r="F124" s="3"/>
      <c r="G124" s="287"/>
      <c r="H124" s="287"/>
      <c r="I124" s="3"/>
      <c r="J124" s="198"/>
      <c r="K124" s="198"/>
      <c r="L124" s="198"/>
      <c r="M124" s="198"/>
      <c r="N124" s="198"/>
      <c r="O124" s="198"/>
      <c r="P124" s="198"/>
      <c r="Q124" s="198"/>
      <c r="R124" s="198"/>
      <c r="S124" s="198"/>
      <c r="T124" s="198"/>
      <c r="U124" s="198"/>
      <c r="V124" s="198"/>
      <c r="W124" s="198"/>
      <c r="X124" s="198"/>
      <c r="Y124" s="198"/>
      <c r="Z124" s="198"/>
      <c r="AA124" s="198"/>
      <c r="AB124" s="198"/>
      <c r="AC124" s="198"/>
      <c r="AD124" s="198"/>
      <c r="AE124" s="198"/>
      <c r="AF124" s="198"/>
      <c r="AG124" s="198"/>
      <c r="AH124" s="6"/>
      <c r="AI124" s="6"/>
      <c r="AJ124" s="6"/>
      <c r="AK124" s="6"/>
      <c r="AL124" s="6"/>
      <c r="AM124" s="7"/>
      <c r="AN124" s="7"/>
      <c r="AO124" s="7"/>
      <c r="AP124" s="7"/>
      <c r="AQ124" s="7"/>
      <c r="AR124" s="7"/>
      <c r="AS124" s="7"/>
      <c r="AT124" s="7"/>
      <c r="AU124" s="7"/>
      <c r="AV124" s="7"/>
      <c r="AW124" s="6"/>
      <c r="AX124" s="6"/>
      <c r="AY124" s="7"/>
      <c r="AZ124" s="7"/>
      <c r="BA124" s="6"/>
      <c r="BB124" s="6"/>
      <c r="BC124" s="7"/>
      <c r="BD124" s="7"/>
      <c r="BE124" s="6"/>
      <c r="BF124" s="6"/>
      <c r="BG124" s="7"/>
      <c r="BH124" s="7"/>
      <c r="BI124" s="6"/>
      <c r="BJ124" s="6"/>
      <c r="BK124" s="7"/>
      <c r="BL124" s="6"/>
      <c r="BM124" s="6"/>
      <c r="BN124" s="6"/>
      <c r="BO124" s="6"/>
      <c r="BP124" s="6"/>
    </row>
    <row r="125">
      <c r="A125" s="6"/>
      <c r="B125" s="199"/>
      <c r="C125" s="6"/>
      <c r="D125" s="6"/>
      <c r="E125" s="7"/>
      <c r="F125" s="3"/>
      <c r="G125" s="287"/>
      <c r="H125" s="287"/>
      <c r="I125" s="3"/>
      <c r="J125" s="198"/>
      <c r="K125" s="198"/>
      <c r="L125" s="198"/>
      <c r="M125" s="198"/>
      <c r="N125" s="198"/>
      <c r="O125" s="198"/>
      <c r="P125" s="198"/>
      <c r="Q125" s="198"/>
      <c r="R125" s="198"/>
      <c r="S125" s="198"/>
      <c r="T125" s="198"/>
      <c r="U125" s="198"/>
      <c r="V125" s="198"/>
      <c r="W125" s="198"/>
      <c r="X125" s="198"/>
      <c r="Y125" s="198"/>
      <c r="Z125" s="198"/>
      <c r="AA125" s="198"/>
      <c r="AB125" s="198"/>
      <c r="AC125" s="198"/>
      <c r="AD125" s="198"/>
      <c r="AE125" s="198"/>
      <c r="AF125" s="198"/>
      <c r="AG125" s="198"/>
      <c r="AH125" s="6"/>
      <c r="AI125" s="6"/>
      <c r="AJ125" s="6"/>
      <c r="AK125" s="6"/>
      <c r="AL125" s="6"/>
      <c r="AM125" s="7"/>
      <c r="AN125" s="7"/>
      <c r="AO125" s="7"/>
      <c r="AP125" s="7"/>
      <c r="AQ125" s="7"/>
      <c r="AR125" s="7"/>
      <c r="AS125" s="7"/>
      <c r="AT125" s="7"/>
      <c r="AU125" s="7"/>
      <c r="AV125" s="7"/>
      <c r="AW125" s="6"/>
      <c r="AX125" s="6"/>
      <c r="AY125" s="7"/>
      <c r="AZ125" s="7"/>
      <c r="BA125" s="6"/>
      <c r="BB125" s="6"/>
      <c r="BC125" s="7"/>
      <c r="BD125" s="7"/>
      <c r="BE125" s="6"/>
      <c r="BF125" s="6"/>
      <c r="BG125" s="7"/>
      <c r="BH125" s="7"/>
      <c r="BI125" s="6"/>
      <c r="BJ125" s="6"/>
      <c r="BK125" s="7"/>
      <c r="BL125" s="6"/>
      <c r="BM125" s="6"/>
      <c r="BN125" s="6"/>
      <c r="BO125" s="6"/>
      <c r="BP125" s="6"/>
    </row>
    <row r="126">
      <c r="A126" s="6"/>
      <c r="B126" s="199"/>
      <c r="C126" s="6"/>
      <c r="D126" s="6"/>
      <c r="E126" s="7"/>
      <c r="F126" s="3"/>
      <c r="G126" s="287"/>
      <c r="H126" s="287"/>
      <c r="I126" s="3"/>
      <c r="J126" s="198"/>
      <c r="K126" s="198"/>
      <c r="L126" s="198"/>
      <c r="M126" s="198"/>
      <c r="N126" s="198"/>
      <c r="O126" s="198"/>
      <c r="P126" s="198"/>
      <c r="Q126" s="198"/>
      <c r="R126" s="198"/>
      <c r="S126" s="198"/>
      <c r="T126" s="198"/>
      <c r="U126" s="198"/>
      <c r="V126" s="198"/>
      <c r="W126" s="198"/>
      <c r="X126" s="198"/>
      <c r="Y126" s="198"/>
      <c r="Z126" s="198"/>
      <c r="AA126" s="198"/>
      <c r="AB126" s="198"/>
      <c r="AC126" s="198"/>
      <c r="AD126" s="198"/>
      <c r="AE126" s="198"/>
      <c r="AF126" s="198"/>
      <c r="AG126" s="198"/>
      <c r="AH126" s="6"/>
      <c r="AI126" s="6"/>
      <c r="AJ126" s="6"/>
      <c r="AK126" s="6"/>
      <c r="AL126" s="6"/>
      <c r="AM126" s="7"/>
      <c r="AN126" s="7"/>
      <c r="AO126" s="7"/>
      <c r="AP126" s="7"/>
      <c r="AQ126" s="7"/>
      <c r="AR126" s="7"/>
      <c r="AS126" s="7"/>
      <c r="AT126" s="7"/>
      <c r="AU126" s="7"/>
      <c r="AV126" s="7"/>
      <c r="AW126" s="6"/>
      <c r="AX126" s="6"/>
      <c r="AY126" s="7"/>
      <c r="AZ126" s="7"/>
      <c r="BA126" s="6"/>
      <c r="BB126" s="6"/>
      <c r="BC126" s="7"/>
      <c r="BD126" s="7"/>
      <c r="BE126" s="6"/>
      <c r="BF126" s="6"/>
      <c r="BG126" s="7"/>
      <c r="BH126" s="7"/>
      <c r="BI126" s="6"/>
      <c r="BJ126" s="6"/>
      <c r="BK126" s="7"/>
      <c r="BL126" s="6"/>
      <c r="BM126" s="6"/>
      <c r="BN126" s="6"/>
      <c r="BO126" s="6"/>
      <c r="BP126" s="6"/>
    </row>
    <row r="127">
      <c r="A127" s="6"/>
      <c r="B127" s="199"/>
      <c r="C127" s="6"/>
      <c r="D127" s="6"/>
      <c r="E127" s="7"/>
      <c r="F127" s="3"/>
      <c r="G127" s="287"/>
      <c r="H127" s="287"/>
      <c r="I127" s="3"/>
      <c r="J127" s="198"/>
      <c r="K127" s="198"/>
      <c r="L127" s="198"/>
      <c r="M127" s="198"/>
      <c r="N127" s="198"/>
      <c r="O127" s="198"/>
      <c r="P127" s="198"/>
      <c r="Q127" s="198"/>
      <c r="R127" s="198"/>
      <c r="S127" s="198"/>
      <c r="T127" s="198"/>
      <c r="U127" s="198"/>
      <c r="V127" s="198"/>
      <c r="W127" s="198"/>
      <c r="X127" s="198"/>
      <c r="Y127" s="198"/>
      <c r="Z127" s="198"/>
      <c r="AA127" s="198"/>
      <c r="AB127" s="198"/>
      <c r="AC127" s="198"/>
      <c r="AD127" s="198"/>
      <c r="AE127" s="198"/>
      <c r="AF127" s="198"/>
      <c r="AG127" s="198"/>
      <c r="AH127" s="6"/>
      <c r="AI127" s="6"/>
      <c r="AJ127" s="6"/>
      <c r="AK127" s="6"/>
      <c r="AL127" s="6"/>
      <c r="AM127" s="7"/>
      <c r="AN127" s="7"/>
      <c r="AO127" s="7"/>
      <c r="AP127" s="7"/>
      <c r="AQ127" s="7"/>
      <c r="AR127" s="7"/>
      <c r="AS127" s="7"/>
      <c r="AT127" s="7"/>
      <c r="AU127" s="7"/>
      <c r="AV127" s="7"/>
      <c r="AW127" s="6"/>
      <c r="AX127" s="6"/>
      <c r="AY127" s="7"/>
      <c r="AZ127" s="7"/>
      <c r="BA127" s="6"/>
      <c r="BB127" s="6"/>
      <c r="BC127" s="7"/>
      <c r="BD127" s="7"/>
      <c r="BE127" s="6"/>
      <c r="BF127" s="6"/>
      <c r="BG127" s="7"/>
      <c r="BH127" s="7"/>
      <c r="BI127" s="6"/>
      <c r="BJ127" s="6"/>
      <c r="BK127" s="7"/>
      <c r="BL127" s="6"/>
      <c r="BM127" s="6"/>
      <c r="BN127" s="6"/>
      <c r="BO127" s="6"/>
      <c r="BP127" s="6"/>
    </row>
    <row r="128">
      <c r="A128" s="6"/>
      <c r="B128" s="199"/>
      <c r="C128" s="6"/>
      <c r="D128" s="6"/>
      <c r="E128" s="7"/>
      <c r="F128" s="3"/>
      <c r="G128" s="287"/>
      <c r="H128" s="287"/>
      <c r="I128" s="3"/>
      <c r="J128" s="198"/>
      <c r="K128" s="198"/>
      <c r="L128" s="198"/>
      <c r="M128" s="198"/>
      <c r="N128" s="198"/>
      <c r="O128" s="198"/>
      <c r="P128" s="198"/>
      <c r="Q128" s="198"/>
      <c r="R128" s="198"/>
      <c r="S128" s="198"/>
      <c r="T128" s="198"/>
      <c r="U128" s="198"/>
      <c r="V128" s="198"/>
      <c r="W128" s="198"/>
      <c r="X128" s="198"/>
      <c r="Y128" s="198"/>
      <c r="Z128" s="198"/>
      <c r="AA128" s="198"/>
      <c r="AB128" s="198"/>
      <c r="AC128" s="198"/>
      <c r="AD128" s="198"/>
      <c r="AE128" s="198"/>
      <c r="AF128" s="198"/>
      <c r="AG128" s="198"/>
      <c r="AH128" s="6"/>
      <c r="AI128" s="6"/>
      <c r="AJ128" s="6"/>
      <c r="AK128" s="6"/>
      <c r="AL128" s="6"/>
      <c r="AM128" s="7"/>
      <c r="AN128" s="7"/>
      <c r="AO128" s="7"/>
      <c r="AP128" s="7"/>
      <c r="AQ128" s="7"/>
      <c r="AR128" s="7"/>
      <c r="AS128" s="7"/>
      <c r="AT128" s="7"/>
      <c r="AU128" s="7"/>
      <c r="AV128" s="7"/>
      <c r="AW128" s="6"/>
      <c r="AX128" s="6"/>
      <c r="AY128" s="7"/>
      <c r="AZ128" s="7"/>
      <c r="BA128" s="6"/>
      <c r="BB128" s="6"/>
      <c r="BC128" s="7"/>
      <c r="BD128" s="7"/>
      <c r="BE128" s="6"/>
      <c r="BF128" s="6"/>
      <c r="BG128" s="7"/>
      <c r="BH128" s="7"/>
      <c r="BI128" s="6"/>
      <c r="BJ128" s="6"/>
      <c r="BK128" s="7"/>
      <c r="BL128" s="6"/>
      <c r="BM128" s="6"/>
      <c r="BN128" s="6"/>
      <c r="BO128" s="6"/>
      <c r="BP128" s="6"/>
    </row>
    <row r="129">
      <c r="A129" s="6"/>
      <c r="B129" s="199"/>
      <c r="C129" s="6"/>
      <c r="D129" s="6"/>
      <c r="E129" s="7"/>
      <c r="F129" s="3"/>
      <c r="G129" s="287"/>
      <c r="H129" s="287"/>
      <c r="I129" s="3"/>
      <c r="J129" s="198"/>
      <c r="K129" s="198"/>
      <c r="L129" s="198"/>
      <c r="M129" s="198"/>
      <c r="N129" s="198"/>
      <c r="O129" s="198"/>
      <c r="P129" s="198"/>
      <c r="Q129" s="198"/>
      <c r="R129" s="198"/>
      <c r="S129" s="198"/>
      <c r="T129" s="198"/>
      <c r="U129" s="198"/>
      <c r="V129" s="198"/>
      <c r="W129" s="198"/>
      <c r="X129" s="198"/>
      <c r="Y129" s="198"/>
      <c r="Z129" s="198"/>
      <c r="AA129" s="198"/>
      <c r="AB129" s="198"/>
      <c r="AC129" s="198"/>
      <c r="AD129" s="198"/>
      <c r="AE129" s="198"/>
      <c r="AF129" s="198"/>
      <c r="AG129" s="198"/>
      <c r="AH129" s="6"/>
      <c r="AI129" s="6"/>
      <c r="AJ129" s="6"/>
      <c r="AK129" s="6"/>
      <c r="AL129" s="6"/>
      <c r="AM129" s="7"/>
      <c r="AN129" s="7"/>
      <c r="AO129" s="7"/>
      <c r="AP129" s="7"/>
      <c r="AQ129" s="7"/>
      <c r="AR129" s="7"/>
      <c r="AS129" s="7"/>
      <c r="AT129" s="7"/>
      <c r="AU129" s="7"/>
      <c r="AV129" s="7"/>
      <c r="AW129" s="6"/>
      <c r="AX129" s="6"/>
      <c r="AY129" s="7"/>
      <c r="AZ129" s="7"/>
      <c r="BA129" s="6"/>
      <c r="BB129" s="6"/>
      <c r="BC129" s="7"/>
      <c r="BD129" s="7"/>
      <c r="BE129" s="6"/>
      <c r="BF129" s="6"/>
      <c r="BG129" s="7"/>
      <c r="BH129" s="7"/>
      <c r="BI129" s="6"/>
      <c r="BJ129" s="6"/>
      <c r="BK129" s="7"/>
      <c r="BL129" s="6"/>
      <c r="BM129" s="6"/>
      <c r="BN129" s="6"/>
      <c r="BO129" s="6"/>
      <c r="BP129" s="6"/>
    </row>
    <row r="130">
      <c r="A130" s="6"/>
      <c r="B130" s="199"/>
      <c r="C130" s="6"/>
      <c r="D130" s="6"/>
      <c r="E130" s="7"/>
      <c r="F130" s="3"/>
      <c r="G130" s="287"/>
      <c r="H130" s="287"/>
      <c r="I130" s="3"/>
      <c r="J130" s="198"/>
      <c r="K130" s="198"/>
      <c r="L130" s="198"/>
      <c r="M130" s="198"/>
      <c r="N130" s="198"/>
      <c r="O130" s="198"/>
      <c r="P130" s="198"/>
      <c r="Q130" s="198"/>
      <c r="R130" s="198"/>
      <c r="S130" s="198"/>
      <c r="T130" s="198"/>
      <c r="U130" s="198"/>
      <c r="V130" s="198"/>
      <c r="W130" s="198"/>
      <c r="X130" s="198"/>
      <c r="Y130" s="198"/>
      <c r="Z130" s="198"/>
      <c r="AA130" s="198"/>
      <c r="AB130" s="198"/>
      <c r="AC130" s="198"/>
      <c r="AD130" s="198"/>
      <c r="AE130" s="198"/>
      <c r="AF130" s="198"/>
      <c r="AG130" s="198"/>
      <c r="AH130" s="6"/>
      <c r="AI130" s="6"/>
      <c r="AJ130" s="6"/>
      <c r="AK130" s="6"/>
      <c r="AL130" s="6"/>
      <c r="AM130" s="7"/>
      <c r="AN130" s="7"/>
      <c r="AO130" s="7"/>
      <c r="AP130" s="7"/>
      <c r="AQ130" s="7"/>
      <c r="AR130" s="7"/>
      <c r="AS130" s="7"/>
      <c r="AT130" s="7"/>
      <c r="AU130" s="7"/>
      <c r="AV130" s="7"/>
      <c r="AW130" s="6"/>
      <c r="AX130" s="6"/>
      <c r="AY130" s="7"/>
      <c r="AZ130" s="7"/>
      <c r="BA130" s="6"/>
      <c r="BB130" s="6"/>
      <c r="BC130" s="7"/>
      <c r="BD130" s="7"/>
      <c r="BE130" s="6"/>
      <c r="BF130" s="6"/>
      <c r="BG130" s="7"/>
      <c r="BH130" s="7"/>
      <c r="BI130" s="6"/>
      <c r="BJ130" s="6"/>
      <c r="BK130" s="7"/>
      <c r="BL130" s="6"/>
      <c r="BM130" s="6"/>
      <c r="BN130" s="6"/>
      <c r="BO130" s="6"/>
      <c r="BP130" s="6"/>
    </row>
    <row r="131">
      <c r="A131" s="6"/>
      <c r="B131" s="199"/>
      <c r="C131" s="6"/>
      <c r="D131" s="6"/>
      <c r="E131" s="7"/>
      <c r="F131" s="3"/>
      <c r="G131" s="287"/>
      <c r="H131" s="287"/>
      <c r="I131" s="3"/>
      <c r="J131" s="198"/>
      <c r="K131" s="198"/>
      <c r="L131" s="198"/>
      <c r="M131" s="198"/>
      <c r="N131" s="198"/>
      <c r="O131" s="198"/>
      <c r="P131" s="198"/>
      <c r="Q131" s="198"/>
      <c r="R131" s="198"/>
      <c r="S131" s="198"/>
      <c r="T131" s="198"/>
      <c r="U131" s="198"/>
      <c r="V131" s="198"/>
      <c r="W131" s="198"/>
      <c r="X131" s="198"/>
      <c r="Y131" s="198"/>
      <c r="Z131" s="198"/>
      <c r="AA131" s="198"/>
      <c r="AB131" s="198"/>
      <c r="AC131" s="198"/>
      <c r="AD131" s="198"/>
      <c r="AE131" s="198"/>
      <c r="AF131" s="198"/>
      <c r="AG131" s="198"/>
      <c r="AH131" s="6"/>
      <c r="AI131" s="6"/>
      <c r="AJ131" s="6"/>
      <c r="AK131" s="6"/>
      <c r="AL131" s="6"/>
      <c r="AM131" s="7"/>
      <c r="AN131" s="7"/>
      <c r="AO131" s="7"/>
      <c r="AP131" s="7"/>
      <c r="AQ131" s="7"/>
      <c r="AR131" s="7"/>
      <c r="AS131" s="7"/>
      <c r="AT131" s="7"/>
      <c r="AU131" s="7"/>
      <c r="AV131" s="7"/>
      <c r="AW131" s="6"/>
      <c r="AX131" s="6"/>
      <c r="AY131" s="7"/>
      <c r="AZ131" s="7"/>
      <c r="BA131" s="6"/>
      <c r="BB131" s="6"/>
      <c r="BC131" s="7"/>
      <c r="BD131" s="7"/>
      <c r="BE131" s="6"/>
      <c r="BF131" s="6"/>
      <c r="BG131" s="7"/>
      <c r="BH131" s="7"/>
      <c r="BI131" s="6"/>
      <c r="BJ131" s="6"/>
      <c r="BK131" s="7"/>
      <c r="BL131" s="6"/>
      <c r="BM131" s="6"/>
      <c r="BN131" s="6"/>
      <c r="BO131" s="6"/>
      <c r="BP131" s="6"/>
    </row>
    <row r="132">
      <c r="A132" s="6"/>
      <c r="B132" s="199"/>
      <c r="C132" s="6"/>
      <c r="D132" s="6"/>
      <c r="E132" s="7"/>
      <c r="F132" s="3"/>
      <c r="G132" s="287"/>
      <c r="H132" s="287"/>
      <c r="I132" s="3"/>
      <c r="J132" s="198"/>
      <c r="K132" s="198"/>
      <c r="L132" s="198"/>
      <c r="M132" s="198"/>
      <c r="N132" s="198"/>
      <c r="O132" s="198"/>
      <c r="P132" s="198"/>
      <c r="Q132" s="198"/>
      <c r="R132" s="198"/>
      <c r="S132" s="198"/>
      <c r="T132" s="198"/>
      <c r="U132" s="198"/>
      <c r="V132" s="198"/>
      <c r="W132" s="198"/>
      <c r="X132" s="198"/>
      <c r="Y132" s="198"/>
      <c r="Z132" s="198"/>
      <c r="AA132" s="198"/>
      <c r="AB132" s="198"/>
      <c r="AC132" s="198"/>
      <c r="AD132" s="198"/>
      <c r="AE132" s="198"/>
      <c r="AF132" s="198"/>
      <c r="AG132" s="198"/>
      <c r="AH132" s="6"/>
      <c r="AI132" s="6"/>
      <c r="AJ132" s="6"/>
      <c r="AK132" s="6"/>
      <c r="AL132" s="6"/>
      <c r="AM132" s="7"/>
      <c r="AN132" s="7"/>
      <c r="AO132" s="7"/>
      <c r="AP132" s="7"/>
      <c r="AQ132" s="7"/>
      <c r="AR132" s="7"/>
      <c r="AS132" s="7"/>
      <c r="AT132" s="7"/>
      <c r="AU132" s="7"/>
      <c r="AV132" s="7"/>
      <c r="AW132" s="6"/>
      <c r="AX132" s="6"/>
      <c r="AY132" s="7"/>
      <c r="AZ132" s="7"/>
      <c r="BA132" s="6"/>
      <c r="BB132" s="6"/>
      <c r="BC132" s="7"/>
      <c r="BD132" s="7"/>
      <c r="BE132" s="6"/>
      <c r="BF132" s="6"/>
      <c r="BG132" s="7"/>
      <c r="BH132" s="7"/>
      <c r="BI132" s="6"/>
      <c r="BJ132" s="6"/>
      <c r="BK132" s="7"/>
      <c r="BL132" s="6"/>
      <c r="BM132" s="6"/>
      <c r="BN132" s="6"/>
      <c r="BO132" s="6"/>
      <c r="BP132" s="6"/>
    </row>
    <row r="133">
      <c r="A133" s="6"/>
      <c r="B133" s="199"/>
      <c r="C133" s="6"/>
      <c r="D133" s="6"/>
      <c r="E133" s="7"/>
      <c r="F133" s="3"/>
      <c r="G133" s="287"/>
      <c r="H133" s="287"/>
      <c r="I133" s="3"/>
      <c r="J133" s="198"/>
      <c r="K133" s="198"/>
      <c r="L133" s="198"/>
      <c r="M133" s="198"/>
      <c r="N133" s="198"/>
      <c r="O133" s="198"/>
      <c r="P133" s="198"/>
      <c r="Q133" s="198"/>
      <c r="R133" s="198"/>
      <c r="S133" s="198"/>
      <c r="T133" s="198"/>
      <c r="U133" s="198"/>
      <c r="V133" s="198"/>
      <c r="W133" s="198"/>
      <c r="X133" s="198"/>
      <c r="Y133" s="198"/>
      <c r="Z133" s="198"/>
      <c r="AA133" s="198"/>
      <c r="AB133" s="198"/>
      <c r="AC133" s="198"/>
      <c r="AD133" s="198"/>
      <c r="AE133" s="198"/>
      <c r="AF133" s="198"/>
      <c r="AG133" s="198"/>
      <c r="AH133" s="6"/>
      <c r="AI133" s="6"/>
      <c r="AJ133" s="6"/>
      <c r="AK133" s="6"/>
      <c r="AL133" s="6"/>
      <c r="AM133" s="7"/>
      <c r="AN133" s="7"/>
      <c r="AO133" s="7"/>
      <c r="AP133" s="7"/>
      <c r="AQ133" s="7"/>
      <c r="AR133" s="7"/>
      <c r="AS133" s="7"/>
      <c r="AT133" s="7"/>
      <c r="AU133" s="7"/>
      <c r="AV133" s="7"/>
      <c r="AW133" s="6"/>
      <c r="AX133" s="6"/>
      <c r="AY133" s="7"/>
      <c r="AZ133" s="7"/>
      <c r="BA133" s="6"/>
      <c r="BB133" s="6"/>
      <c r="BC133" s="7"/>
      <c r="BD133" s="7"/>
      <c r="BE133" s="6"/>
      <c r="BF133" s="6"/>
      <c r="BG133" s="7"/>
      <c r="BH133" s="7"/>
      <c r="BI133" s="6"/>
      <c r="BJ133" s="6"/>
      <c r="BK133" s="7"/>
      <c r="BL133" s="6"/>
      <c r="BM133" s="6"/>
      <c r="BN133" s="6"/>
      <c r="BO133" s="6"/>
      <c r="BP133" s="6"/>
    </row>
    <row r="134">
      <c r="A134" s="6"/>
      <c r="B134" s="199"/>
      <c r="C134" s="6"/>
      <c r="D134" s="6"/>
      <c r="E134" s="7"/>
      <c r="F134" s="3"/>
      <c r="G134" s="287"/>
      <c r="H134" s="287"/>
      <c r="I134" s="3"/>
      <c r="J134" s="198"/>
      <c r="K134" s="198"/>
      <c r="L134" s="198"/>
      <c r="M134" s="198"/>
      <c r="N134" s="198"/>
      <c r="O134" s="198"/>
      <c r="P134" s="198"/>
      <c r="Q134" s="198"/>
      <c r="R134" s="198"/>
      <c r="S134" s="198"/>
      <c r="T134" s="198"/>
      <c r="U134" s="198"/>
      <c r="V134" s="198"/>
      <c r="W134" s="198"/>
      <c r="X134" s="198"/>
      <c r="Y134" s="198"/>
      <c r="Z134" s="198"/>
      <c r="AA134" s="198"/>
      <c r="AB134" s="198"/>
      <c r="AC134" s="198"/>
      <c r="AD134" s="198"/>
      <c r="AE134" s="198"/>
      <c r="AF134" s="198"/>
      <c r="AG134" s="198"/>
      <c r="AH134" s="6"/>
      <c r="AI134" s="6"/>
      <c r="AJ134" s="6"/>
      <c r="AK134" s="6"/>
      <c r="AL134" s="6"/>
      <c r="AM134" s="7"/>
      <c r="AN134" s="7"/>
      <c r="AO134" s="7"/>
      <c r="AP134" s="7"/>
      <c r="AQ134" s="7"/>
      <c r="AR134" s="7"/>
      <c r="AS134" s="7"/>
      <c r="AT134" s="7"/>
      <c r="AU134" s="7"/>
      <c r="AV134" s="7"/>
      <c r="AW134" s="6"/>
      <c r="AX134" s="6"/>
      <c r="AY134" s="7"/>
      <c r="AZ134" s="7"/>
      <c r="BA134" s="6"/>
      <c r="BB134" s="6"/>
      <c r="BC134" s="7"/>
      <c r="BD134" s="7"/>
      <c r="BE134" s="6"/>
      <c r="BF134" s="6"/>
      <c r="BG134" s="7"/>
      <c r="BH134" s="7"/>
      <c r="BI134" s="6"/>
      <c r="BJ134" s="6"/>
      <c r="BK134" s="7"/>
      <c r="BL134" s="6"/>
      <c r="BM134" s="6"/>
      <c r="BN134" s="6"/>
      <c r="BO134" s="6"/>
      <c r="BP134" s="6"/>
    </row>
    <row r="135">
      <c r="A135" s="6"/>
      <c r="B135" s="199"/>
      <c r="C135" s="6"/>
      <c r="D135" s="6"/>
      <c r="E135" s="7"/>
      <c r="F135" s="3"/>
      <c r="G135" s="287"/>
      <c r="H135" s="287"/>
      <c r="I135" s="3"/>
      <c r="J135" s="198"/>
      <c r="K135" s="198"/>
      <c r="L135" s="198"/>
      <c r="M135" s="198"/>
      <c r="N135" s="198"/>
      <c r="O135" s="198"/>
      <c r="P135" s="198"/>
      <c r="Q135" s="198"/>
      <c r="R135" s="198"/>
      <c r="S135" s="198"/>
      <c r="T135" s="198"/>
      <c r="U135" s="198"/>
      <c r="V135" s="198"/>
      <c r="W135" s="198"/>
      <c r="X135" s="198"/>
      <c r="Y135" s="198"/>
      <c r="Z135" s="198"/>
      <c r="AA135" s="198"/>
      <c r="AB135" s="198"/>
      <c r="AC135" s="198"/>
      <c r="AD135" s="198"/>
      <c r="AE135" s="198"/>
      <c r="AF135" s="198"/>
      <c r="AG135" s="198"/>
      <c r="AH135" s="6"/>
      <c r="AI135" s="6"/>
      <c r="AJ135" s="6"/>
      <c r="AK135" s="6"/>
      <c r="AL135" s="6"/>
      <c r="AM135" s="7"/>
      <c r="AN135" s="7"/>
      <c r="AO135" s="7"/>
      <c r="AP135" s="7"/>
      <c r="AQ135" s="7"/>
      <c r="AR135" s="7"/>
      <c r="AS135" s="7"/>
      <c r="AT135" s="7"/>
      <c r="AU135" s="7"/>
      <c r="AV135" s="7"/>
      <c r="AW135" s="6"/>
      <c r="AX135" s="6"/>
      <c r="AY135" s="7"/>
      <c r="AZ135" s="7"/>
      <c r="BA135" s="6"/>
      <c r="BB135" s="6"/>
      <c r="BC135" s="7"/>
      <c r="BD135" s="7"/>
      <c r="BE135" s="6"/>
      <c r="BF135" s="6"/>
      <c r="BG135" s="7"/>
      <c r="BH135" s="7"/>
      <c r="BI135" s="6"/>
      <c r="BJ135" s="6"/>
      <c r="BK135" s="7"/>
      <c r="BL135" s="6"/>
      <c r="BM135" s="6"/>
      <c r="BN135" s="6"/>
      <c r="BO135" s="6"/>
      <c r="BP135" s="6"/>
    </row>
    <row r="136">
      <c r="A136" s="6"/>
      <c r="B136" s="199"/>
      <c r="C136" s="6"/>
      <c r="D136" s="6"/>
      <c r="E136" s="7"/>
      <c r="F136" s="3"/>
      <c r="G136" s="287"/>
      <c r="H136" s="287"/>
      <c r="I136" s="3"/>
      <c r="J136" s="198"/>
      <c r="K136" s="198"/>
      <c r="L136" s="198"/>
      <c r="M136" s="198"/>
      <c r="N136" s="198"/>
      <c r="O136" s="198"/>
      <c r="P136" s="198"/>
      <c r="Q136" s="198"/>
      <c r="R136" s="198"/>
      <c r="S136" s="198"/>
      <c r="T136" s="198"/>
      <c r="U136" s="198"/>
      <c r="V136" s="198"/>
      <c r="W136" s="198"/>
      <c r="X136" s="198"/>
      <c r="Y136" s="198"/>
      <c r="Z136" s="198"/>
      <c r="AA136" s="198"/>
      <c r="AB136" s="198"/>
      <c r="AC136" s="198"/>
      <c r="AD136" s="198"/>
      <c r="AE136" s="198"/>
      <c r="AF136" s="198"/>
      <c r="AG136" s="198"/>
      <c r="AH136" s="6"/>
      <c r="AI136" s="6"/>
      <c r="AJ136" s="6"/>
      <c r="AK136" s="6"/>
      <c r="AL136" s="6"/>
      <c r="AM136" s="7"/>
      <c r="AN136" s="7"/>
      <c r="AO136" s="7"/>
      <c r="AP136" s="7"/>
      <c r="AQ136" s="7"/>
      <c r="AR136" s="7"/>
      <c r="AS136" s="7"/>
      <c r="AT136" s="7"/>
      <c r="AU136" s="7"/>
      <c r="AV136" s="7"/>
      <c r="AW136" s="6"/>
      <c r="AX136" s="6"/>
      <c r="AY136" s="7"/>
      <c r="AZ136" s="7"/>
      <c r="BA136" s="6"/>
      <c r="BB136" s="6"/>
      <c r="BC136" s="7"/>
      <c r="BD136" s="7"/>
      <c r="BE136" s="6"/>
      <c r="BF136" s="6"/>
      <c r="BG136" s="7"/>
      <c r="BH136" s="7"/>
      <c r="BI136" s="6"/>
      <c r="BJ136" s="6"/>
      <c r="BK136" s="7"/>
      <c r="BL136" s="6"/>
      <c r="BM136" s="6"/>
      <c r="BN136" s="6"/>
      <c r="BO136" s="6"/>
      <c r="BP136" s="6"/>
    </row>
    <row r="137">
      <c r="A137" s="6"/>
      <c r="B137" s="199"/>
      <c r="C137" s="6"/>
      <c r="D137" s="6"/>
      <c r="E137" s="7"/>
      <c r="F137" s="3"/>
      <c r="G137" s="287"/>
      <c r="H137" s="287"/>
      <c r="I137" s="3"/>
      <c r="J137" s="198"/>
      <c r="K137" s="198"/>
      <c r="L137" s="198"/>
      <c r="M137" s="198"/>
      <c r="N137" s="198"/>
      <c r="O137" s="198"/>
      <c r="P137" s="198"/>
      <c r="Q137" s="198"/>
      <c r="R137" s="198"/>
      <c r="S137" s="198"/>
      <c r="T137" s="198"/>
      <c r="U137" s="198"/>
      <c r="V137" s="198"/>
      <c r="W137" s="198"/>
      <c r="X137" s="198"/>
      <c r="Y137" s="198"/>
      <c r="Z137" s="198"/>
      <c r="AA137" s="198"/>
      <c r="AB137" s="198"/>
      <c r="AC137" s="198"/>
      <c r="AD137" s="198"/>
      <c r="AE137" s="198"/>
      <c r="AF137" s="198"/>
      <c r="AG137" s="198"/>
      <c r="AH137" s="6"/>
      <c r="AI137" s="6"/>
      <c r="AJ137" s="6"/>
      <c r="AK137" s="6"/>
      <c r="AL137" s="6"/>
      <c r="AM137" s="7"/>
      <c r="AN137" s="7"/>
      <c r="AO137" s="7"/>
      <c r="AP137" s="7"/>
      <c r="AQ137" s="7"/>
      <c r="AR137" s="7"/>
      <c r="AS137" s="7"/>
      <c r="AT137" s="7"/>
      <c r="AU137" s="7"/>
      <c r="AV137" s="7"/>
      <c r="AW137" s="6"/>
      <c r="AX137" s="6"/>
      <c r="AY137" s="7"/>
      <c r="AZ137" s="7"/>
      <c r="BA137" s="6"/>
      <c r="BB137" s="6"/>
      <c r="BC137" s="7"/>
      <c r="BD137" s="7"/>
      <c r="BE137" s="6"/>
      <c r="BF137" s="6"/>
      <c r="BG137" s="7"/>
      <c r="BH137" s="7"/>
      <c r="BI137" s="6"/>
      <c r="BJ137" s="6"/>
      <c r="BK137" s="7"/>
      <c r="BL137" s="6"/>
      <c r="BM137" s="6"/>
      <c r="BN137" s="6"/>
      <c r="BO137" s="6"/>
      <c r="BP137" s="6"/>
    </row>
    <row r="138">
      <c r="A138" s="6"/>
      <c r="B138" s="199"/>
      <c r="C138" s="6"/>
      <c r="D138" s="6"/>
      <c r="E138" s="7"/>
      <c r="F138" s="3"/>
      <c r="G138" s="287"/>
      <c r="H138" s="287"/>
      <c r="I138" s="3"/>
      <c r="J138" s="198"/>
      <c r="K138" s="198"/>
      <c r="L138" s="198"/>
      <c r="M138" s="198"/>
      <c r="N138" s="198"/>
      <c r="O138" s="198"/>
      <c r="P138" s="198"/>
      <c r="Q138" s="198"/>
      <c r="R138" s="198"/>
      <c r="S138" s="198"/>
      <c r="T138" s="198"/>
      <c r="U138" s="198"/>
      <c r="V138" s="198"/>
      <c r="W138" s="198"/>
      <c r="X138" s="198"/>
      <c r="Y138" s="198"/>
      <c r="Z138" s="198"/>
      <c r="AA138" s="198"/>
      <c r="AB138" s="198"/>
      <c r="AC138" s="198"/>
      <c r="AD138" s="198"/>
      <c r="AE138" s="198"/>
      <c r="AF138" s="198"/>
      <c r="AG138" s="198"/>
      <c r="AH138" s="6"/>
      <c r="AI138" s="6"/>
      <c r="AJ138" s="6"/>
      <c r="AK138" s="6"/>
      <c r="AL138" s="6"/>
      <c r="AM138" s="7"/>
      <c r="AN138" s="7"/>
      <c r="AO138" s="7"/>
      <c r="AP138" s="7"/>
      <c r="AQ138" s="7"/>
      <c r="AR138" s="7"/>
      <c r="AS138" s="7"/>
      <c r="AT138" s="7"/>
      <c r="AU138" s="7"/>
      <c r="AV138" s="7"/>
      <c r="AW138" s="6"/>
      <c r="AX138" s="6"/>
      <c r="AY138" s="7"/>
      <c r="AZ138" s="7"/>
      <c r="BA138" s="6"/>
      <c r="BB138" s="6"/>
      <c r="BC138" s="7"/>
      <c r="BD138" s="7"/>
      <c r="BE138" s="6"/>
      <c r="BF138" s="6"/>
      <c r="BG138" s="7"/>
      <c r="BH138" s="7"/>
      <c r="BI138" s="6"/>
      <c r="BJ138" s="6"/>
      <c r="BK138" s="7"/>
      <c r="BL138" s="6"/>
      <c r="BM138" s="6"/>
      <c r="BN138" s="6"/>
      <c r="BO138" s="6"/>
      <c r="BP138" s="6"/>
    </row>
    <row r="139">
      <c r="A139" s="6"/>
      <c r="B139" s="199"/>
      <c r="C139" s="6"/>
      <c r="D139" s="6"/>
      <c r="E139" s="7"/>
      <c r="F139" s="3"/>
      <c r="G139" s="287"/>
      <c r="H139" s="287"/>
      <c r="I139" s="3"/>
      <c r="J139" s="198"/>
      <c r="K139" s="198"/>
      <c r="L139" s="198"/>
      <c r="M139" s="198"/>
      <c r="N139" s="198"/>
      <c r="O139" s="198"/>
      <c r="P139" s="198"/>
      <c r="Q139" s="198"/>
      <c r="R139" s="198"/>
      <c r="S139" s="198"/>
      <c r="T139" s="198"/>
      <c r="U139" s="198"/>
      <c r="V139" s="198"/>
      <c r="W139" s="198"/>
      <c r="X139" s="198"/>
      <c r="Y139" s="198"/>
      <c r="Z139" s="198"/>
      <c r="AA139" s="198"/>
      <c r="AB139" s="198"/>
      <c r="AC139" s="198"/>
      <c r="AD139" s="198"/>
      <c r="AE139" s="198"/>
      <c r="AF139" s="198"/>
      <c r="AG139" s="198"/>
      <c r="AH139" s="6"/>
      <c r="AI139" s="6"/>
      <c r="AJ139" s="6"/>
      <c r="AK139" s="6"/>
      <c r="AL139" s="6"/>
      <c r="AM139" s="7"/>
      <c r="AN139" s="7"/>
      <c r="AO139" s="7"/>
      <c r="AP139" s="7"/>
      <c r="AQ139" s="7"/>
      <c r="AR139" s="7"/>
      <c r="AS139" s="7"/>
      <c r="AT139" s="7"/>
      <c r="AU139" s="7"/>
      <c r="AV139" s="7"/>
      <c r="AW139" s="6"/>
      <c r="AX139" s="6"/>
      <c r="AY139" s="7"/>
      <c r="AZ139" s="7"/>
      <c r="BA139" s="6"/>
      <c r="BB139" s="6"/>
      <c r="BC139" s="7"/>
      <c r="BD139" s="7"/>
      <c r="BE139" s="6"/>
      <c r="BF139" s="6"/>
      <c r="BG139" s="7"/>
      <c r="BH139" s="7"/>
      <c r="BI139" s="6"/>
      <c r="BJ139" s="6"/>
      <c r="BK139" s="7"/>
      <c r="BL139" s="6"/>
      <c r="BM139" s="6"/>
      <c r="BN139" s="6"/>
      <c r="BO139" s="6"/>
      <c r="BP139" s="6"/>
    </row>
    <row r="140">
      <c r="A140" s="6"/>
      <c r="B140" s="199"/>
      <c r="C140" s="6"/>
      <c r="D140" s="6"/>
      <c r="E140" s="7"/>
      <c r="F140" s="3"/>
      <c r="G140" s="287"/>
      <c r="H140" s="287"/>
      <c r="I140" s="3"/>
      <c r="J140" s="198"/>
      <c r="K140" s="198"/>
      <c r="L140" s="198"/>
      <c r="M140" s="198"/>
      <c r="N140" s="198"/>
      <c r="O140" s="198"/>
      <c r="P140" s="198"/>
      <c r="Q140" s="198"/>
      <c r="R140" s="198"/>
      <c r="S140" s="198"/>
      <c r="T140" s="198"/>
      <c r="U140" s="198"/>
      <c r="V140" s="198"/>
      <c r="W140" s="198"/>
      <c r="X140" s="198"/>
      <c r="Y140" s="198"/>
      <c r="Z140" s="198"/>
      <c r="AA140" s="198"/>
      <c r="AB140" s="198"/>
      <c r="AC140" s="198"/>
      <c r="AD140" s="198"/>
      <c r="AE140" s="198"/>
      <c r="AF140" s="198"/>
      <c r="AG140" s="198"/>
      <c r="AH140" s="6"/>
      <c r="AI140" s="6"/>
      <c r="AJ140" s="6"/>
      <c r="AK140" s="6"/>
      <c r="AL140" s="6"/>
      <c r="AM140" s="7"/>
      <c r="AN140" s="7"/>
      <c r="AO140" s="7"/>
      <c r="AP140" s="7"/>
      <c r="AQ140" s="7"/>
      <c r="AR140" s="7"/>
      <c r="AS140" s="7"/>
      <c r="AT140" s="7"/>
      <c r="AU140" s="7"/>
      <c r="AV140" s="7"/>
      <c r="AW140" s="6"/>
      <c r="AX140" s="6"/>
      <c r="AY140" s="7"/>
      <c r="AZ140" s="7"/>
      <c r="BA140" s="6"/>
      <c r="BB140" s="6"/>
      <c r="BC140" s="7"/>
      <c r="BD140" s="7"/>
      <c r="BE140" s="6"/>
      <c r="BF140" s="6"/>
      <c r="BG140" s="7"/>
      <c r="BH140" s="7"/>
      <c r="BI140" s="6"/>
      <c r="BJ140" s="6"/>
      <c r="BK140" s="7"/>
      <c r="BL140" s="6"/>
      <c r="BM140" s="6"/>
      <c r="BN140" s="6"/>
      <c r="BO140" s="6"/>
      <c r="BP140" s="6"/>
    </row>
    <row r="141">
      <c r="A141" s="6"/>
      <c r="B141" s="199"/>
      <c r="C141" s="6"/>
      <c r="D141" s="6"/>
      <c r="E141" s="7"/>
      <c r="F141" s="3"/>
      <c r="G141" s="287"/>
      <c r="H141" s="287"/>
      <c r="I141" s="3"/>
      <c r="J141" s="198"/>
      <c r="K141" s="198"/>
      <c r="L141" s="198"/>
      <c r="M141" s="198"/>
      <c r="N141" s="198"/>
      <c r="O141" s="198"/>
      <c r="P141" s="198"/>
      <c r="Q141" s="198"/>
      <c r="R141" s="198"/>
      <c r="S141" s="198"/>
      <c r="T141" s="198"/>
      <c r="U141" s="198"/>
      <c r="V141" s="198"/>
      <c r="W141" s="198"/>
      <c r="X141" s="198"/>
      <c r="Y141" s="198"/>
      <c r="Z141" s="198"/>
      <c r="AA141" s="198"/>
      <c r="AB141" s="198"/>
      <c r="AC141" s="198"/>
      <c r="AD141" s="198"/>
      <c r="AE141" s="198"/>
      <c r="AF141" s="198"/>
      <c r="AG141" s="198"/>
      <c r="AH141" s="6"/>
      <c r="AI141" s="6"/>
      <c r="AJ141" s="6"/>
      <c r="AK141" s="6"/>
      <c r="AL141" s="6"/>
      <c r="AM141" s="7"/>
      <c r="AN141" s="7"/>
      <c r="AO141" s="7"/>
      <c r="AP141" s="7"/>
      <c r="AQ141" s="7"/>
      <c r="AR141" s="7"/>
      <c r="AS141" s="7"/>
      <c r="AT141" s="7"/>
      <c r="AU141" s="7"/>
      <c r="AV141" s="7"/>
      <c r="AW141" s="6"/>
      <c r="AX141" s="6"/>
      <c r="AY141" s="7"/>
      <c r="AZ141" s="7"/>
      <c r="BA141" s="6"/>
      <c r="BB141" s="6"/>
      <c r="BC141" s="7"/>
      <c r="BD141" s="7"/>
      <c r="BE141" s="6"/>
      <c r="BF141" s="6"/>
      <c r="BG141" s="7"/>
      <c r="BH141" s="7"/>
      <c r="BI141" s="6"/>
      <c r="BJ141" s="6"/>
      <c r="BK141" s="7"/>
      <c r="BL141" s="6"/>
      <c r="BM141" s="6"/>
      <c r="BN141" s="6"/>
      <c r="BO141" s="6"/>
      <c r="BP141" s="6"/>
    </row>
    <row r="142">
      <c r="A142" s="6"/>
      <c r="B142" s="199"/>
      <c r="C142" s="6"/>
      <c r="D142" s="6"/>
      <c r="E142" s="7"/>
      <c r="F142" s="3"/>
      <c r="G142" s="287"/>
      <c r="H142" s="287"/>
      <c r="I142" s="3"/>
      <c r="J142" s="198"/>
      <c r="K142" s="198"/>
      <c r="L142" s="198"/>
      <c r="M142" s="198"/>
      <c r="N142" s="198"/>
      <c r="O142" s="198"/>
      <c r="P142" s="198"/>
      <c r="Q142" s="198"/>
      <c r="R142" s="198"/>
      <c r="S142" s="198"/>
      <c r="T142" s="198"/>
      <c r="U142" s="198"/>
      <c r="V142" s="198"/>
      <c r="W142" s="198"/>
      <c r="X142" s="198"/>
      <c r="Y142" s="198"/>
      <c r="Z142" s="198"/>
      <c r="AA142" s="198"/>
      <c r="AB142" s="198"/>
      <c r="AC142" s="198"/>
      <c r="AD142" s="198"/>
      <c r="AE142" s="198"/>
      <c r="AF142" s="198"/>
      <c r="AG142" s="198"/>
      <c r="AH142" s="6"/>
      <c r="AI142" s="6"/>
      <c r="AJ142" s="6"/>
      <c r="AK142" s="6"/>
      <c r="AL142" s="6"/>
      <c r="AM142" s="7"/>
      <c r="AN142" s="7"/>
      <c r="AO142" s="7"/>
      <c r="AP142" s="7"/>
      <c r="AQ142" s="7"/>
      <c r="AR142" s="7"/>
      <c r="AS142" s="7"/>
      <c r="AT142" s="7"/>
      <c r="AU142" s="7"/>
      <c r="AV142" s="7"/>
      <c r="AW142" s="6"/>
      <c r="AX142" s="6"/>
      <c r="AY142" s="7"/>
      <c r="AZ142" s="7"/>
      <c r="BA142" s="6"/>
      <c r="BB142" s="6"/>
      <c r="BC142" s="7"/>
      <c r="BD142" s="7"/>
      <c r="BE142" s="6"/>
      <c r="BF142" s="6"/>
      <c r="BG142" s="7"/>
      <c r="BH142" s="7"/>
      <c r="BI142" s="6"/>
      <c r="BJ142" s="6"/>
      <c r="BK142" s="7"/>
      <c r="BL142" s="6"/>
      <c r="BM142" s="6"/>
      <c r="BN142" s="6"/>
      <c r="BO142" s="6"/>
      <c r="BP142" s="6"/>
    </row>
    <row r="143">
      <c r="A143" s="6"/>
      <c r="B143" s="199"/>
      <c r="C143" s="6"/>
      <c r="D143" s="6"/>
      <c r="E143" s="7"/>
      <c r="F143" s="3"/>
      <c r="G143" s="287"/>
      <c r="H143" s="287"/>
      <c r="I143" s="3"/>
      <c r="J143" s="198"/>
      <c r="K143" s="198"/>
      <c r="L143" s="198"/>
      <c r="M143" s="198"/>
      <c r="N143" s="198"/>
      <c r="O143" s="198"/>
      <c r="P143" s="198"/>
      <c r="Q143" s="198"/>
      <c r="R143" s="198"/>
      <c r="S143" s="198"/>
      <c r="T143" s="198"/>
      <c r="U143" s="198"/>
      <c r="V143" s="198"/>
      <c r="W143" s="198"/>
      <c r="X143" s="198"/>
      <c r="Y143" s="198"/>
      <c r="Z143" s="198"/>
      <c r="AA143" s="198"/>
      <c r="AB143" s="198"/>
      <c r="AC143" s="198"/>
      <c r="AD143" s="198"/>
      <c r="AE143" s="198"/>
      <c r="AF143" s="198"/>
      <c r="AG143" s="198"/>
      <c r="AH143" s="6"/>
      <c r="AI143" s="6"/>
      <c r="AJ143" s="6"/>
      <c r="AK143" s="6"/>
      <c r="AL143" s="6"/>
      <c r="AM143" s="7"/>
      <c r="AN143" s="7"/>
      <c r="AO143" s="7"/>
      <c r="AP143" s="7"/>
      <c r="AQ143" s="7"/>
      <c r="AR143" s="7"/>
      <c r="AS143" s="7"/>
      <c r="AT143" s="7"/>
      <c r="AU143" s="7"/>
      <c r="AV143" s="7"/>
      <c r="AW143" s="6"/>
      <c r="AX143" s="6"/>
      <c r="AY143" s="7"/>
      <c r="AZ143" s="7"/>
      <c r="BA143" s="6"/>
      <c r="BB143" s="6"/>
      <c r="BC143" s="7"/>
      <c r="BD143" s="7"/>
      <c r="BE143" s="6"/>
      <c r="BF143" s="6"/>
      <c r="BG143" s="7"/>
      <c r="BH143" s="7"/>
      <c r="BI143" s="6"/>
      <c r="BJ143" s="6"/>
      <c r="BK143" s="7"/>
      <c r="BL143" s="6"/>
      <c r="BM143" s="6"/>
      <c r="BN143" s="6"/>
      <c r="BO143" s="6"/>
      <c r="BP143" s="6"/>
    </row>
    <row r="144">
      <c r="A144" s="6"/>
      <c r="B144" s="199"/>
      <c r="C144" s="6"/>
      <c r="D144" s="6"/>
      <c r="E144" s="7"/>
      <c r="F144" s="3"/>
      <c r="G144" s="287"/>
      <c r="H144" s="287"/>
      <c r="I144" s="3"/>
      <c r="J144" s="198"/>
      <c r="K144" s="198"/>
      <c r="L144" s="198"/>
      <c r="M144" s="198"/>
      <c r="N144" s="198"/>
      <c r="O144" s="198"/>
      <c r="P144" s="198"/>
      <c r="Q144" s="198"/>
      <c r="R144" s="198"/>
      <c r="S144" s="198"/>
      <c r="T144" s="198"/>
      <c r="U144" s="198"/>
      <c r="V144" s="198"/>
      <c r="W144" s="198"/>
      <c r="X144" s="198"/>
      <c r="Y144" s="198"/>
      <c r="Z144" s="198"/>
      <c r="AA144" s="198"/>
      <c r="AB144" s="198"/>
      <c r="AC144" s="198"/>
      <c r="AD144" s="198"/>
      <c r="AE144" s="198"/>
      <c r="AF144" s="198"/>
      <c r="AG144" s="198"/>
      <c r="AH144" s="6"/>
      <c r="AI144" s="6"/>
      <c r="AJ144" s="6"/>
      <c r="AK144" s="6"/>
      <c r="AL144" s="6"/>
      <c r="AM144" s="7"/>
      <c r="AN144" s="7"/>
      <c r="AO144" s="7"/>
      <c r="AP144" s="7"/>
      <c r="AQ144" s="7"/>
      <c r="AR144" s="7"/>
      <c r="AS144" s="7"/>
      <c r="AT144" s="7"/>
      <c r="AU144" s="7"/>
      <c r="AV144" s="7"/>
      <c r="AW144" s="6"/>
      <c r="AX144" s="6"/>
      <c r="AY144" s="7"/>
      <c r="AZ144" s="7"/>
      <c r="BA144" s="6"/>
      <c r="BB144" s="6"/>
      <c r="BC144" s="7"/>
      <c r="BD144" s="7"/>
      <c r="BE144" s="6"/>
      <c r="BF144" s="6"/>
      <c r="BG144" s="7"/>
      <c r="BH144" s="7"/>
      <c r="BI144" s="6"/>
      <c r="BJ144" s="6"/>
      <c r="BK144" s="7"/>
      <c r="BL144" s="6"/>
      <c r="BM144" s="6"/>
      <c r="BN144" s="6"/>
      <c r="BO144" s="6"/>
      <c r="BP144" s="6"/>
    </row>
    <row r="145">
      <c r="A145" s="6"/>
      <c r="B145" s="199"/>
      <c r="C145" s="6"/>
      <c r="D145" s="6"/>
      <c r="E145" s="7"/>
      <c r="F145" s="3"/>
      <c r="G145" s="287"/>
      <c r="H145" s="287"/>
      <c r="I145" s="3"/>
      <c r="J145" s="198"/>
      <c r="K145" s="198"/>
      <c r="L145" s="198"/>
      <c r="M145" s="198"/>
      <c r="N145" s="198"/>
      <c r="O145" s="198"/>
      <c r="P145" s="198"/>
      <c r="Q145" s="198"/>
      <c r="R145" s="198"/>
      <c r="S145" s="198"/>
      <c r="T145" s="198"/>
      <c r="U145" s="198"/>
      <c r="V145" s="198"/>
      <c r="W145" s="198"/>
      <c r="X145" s="198"/>
      <c r="Y145" s="198"/>
      <c r="Z145" s="198"/>
      <c r="AA145" s="198"/>
      <c r="AB145" s="198"/>
      <c r="AC145" s="198"/>
      <c r="AD145" s="198"/>
      <c r="AE145" s="198"/>
      <c r="AF145" s="198"/>
      <c r="AG145" s="198"/>
      <c r="AH145" s="6"/>
      <c r="AI145" s="6"/>
      <c r="AJ145" s="6"/>
      <c r="AK145" s="6"/>
      <c r="AL145" s="6"/>
      <c r="AM145" s="7"/>
      <c r="AN145" s="7"/>
      <c r="AO145" s="7"/>
      <c r="AP145" s="7"/>
      <c r="AQ145" s="7"/>
      <c r="AR145" s="7"/>
      <c r="AS145" s="7"/>
      <c r="AT145" s="7"/>
      <c r="AU145" s="7"/>
      <c r="AV145" s="7"/>
      <c r="AW145" s="6"/>
      <c r="AX145" s="6"/>
      <c r="AY145" s="7"/>
      <c r="AZ145" s="7"/>
      <c r="BA145" s="6"/>
      <c r="BB145" s="6"/>
      <c r="BC145" s="7"/>
      <c r="BD145" s="7"/>
      <c r="BE145" s="6"/>
      <c r="BF145" s="6"/>
      <c r="BG145" s="7"/>
      <c r="BH145" s="7"/>
      <c r="BI145" s="6"/>
      <c r="BJ145" s="6"/>
      <c r="BK145" s="7"/>
      <c r="BL145" s="6"/>
      <c r="BM145" s="6"/>
      <c r="BN145" s="6"/>
      <c r="BO145" s="6"/>
      <c r="BP145" s="6"/>
    </row>
    <row r="146">
      <c r="A146" s="6"/>
      <c r="B146" s="199"/>
      <c r="C146" s="6"/>
      <c r="D146" s="6"/>
      <c r="E146" s="7"/>
      <c r="F146" s="3"/>
      <c r="G146" s="287"/>
      <c r="H146" s="287"/>
      <c r="I146" s="3"/>
      <c r="J146" s="198"/>
      <c r="K146" s="198"/>
      <c r="L146" s="198"/>
      <c r="M146" s="198"/>
      <c r="N146" s="198"/>
      <c r="O146" s="198"/>
      <c r="P146" s="198"/>
      <c r="Q146" s="198"/>
      <c r="R146" s="198"/>
      <c r="S146" s="198"/>
      <c r="T146" s="198"/>
      <c r="U146" s="198"/>
      <c r="V146" s="198"/>
      <c r="W146" s="198"/>
      <c r="X146" s="198"/>
      <c r="Y146" s="198"/>
      <c r="Z146" s="198"/>
      <c r="AA146" s="198"/>
      <c r="AB146" s="198"/>
      <c r="AC146" s="198"/>
      <c r="AD146" s="198"/>
      <c r="AE146" s="198"/>
      <c r="AF146" s="198"/>
      <c r="AG146" s="198"/>
      <c r="AH146" s="6"/>
      <c r="AI146" s="6"/>
      <c r="AJ146" s="6"/>
      <c r="AK146" s="6"/>
      <c r="AL146" s="6"/>
      <c r="AM146" s="7"/>
      <c r="AN146" s="7"/>
      <c r="AO146" s="7"/>
      <c r="AP146" s="7"/>
      <c r="AQ146" s="7"/>
      <c r="AR146" s="7"/>
      <c r="AS146" s="7"/>
      <c r="AT146" s="7"/>
      <c r="AU146" s="7"/>
      <c r="AV146" s="7"/>
      <c r="AW146" s="6"/>
      <c r="AX146" s="6"/>
      <c r="AY146" s="7"/>
      <c r="AZ146" s="7"/>
      <c r="BA146" s="6"/>
      <c r="BB146" s="6"/>
      <c r="BC146" s="7"/>
      <c r="BD146" s="7"/>
      <c r="BE146" s="6"/>
      <c r="BF146" s="6"/>
      <c r="BG146" s="7"/>
      <c r="BH146" s="7"/>
      <c r="BI146" s="6"/>
      <c r="BJ146" s="6"/>
      <c r="BK146" s="7"/>
      <c r="BL146" s="6"/>
      <c r="BM146" s="6"/>
      <c r="BN146" s="6"/>
      <c r="BO146" s="6"/>
      <c r="BP146" s="6"/>
    </row>
    <row r="147">
      <c r="A147" s="6"/>
      <c r="B147" s="199"/>
      <c r="C147" s="6"/>
      <c r="D147" s="6"/>
      <c r="E147" s="7"/>
      <c r="F147" s="3"/>
      <c r="G147" s="287"/>
      <c r="H147" s="287"/>
      <c r="I147" s="3"/>
      <c r="J147" s="198"/>
      <c r="K147" s="198"/>
      <c r="L147" s="198"/>
      <c r="M147" s="198"/>
      <c r="N147" s="198"/>
      <c r="O147" s="198"/>
      <c r="P147" s="198"/>
      <c r="Q147" s="198"/>
      <c r="R147" s="198"/>
      <c r="S147" s="198"/>
      <c r="T147" s="198"/>
      <c r="U147" s="198"/>
      <c r="V147" s="198"/>
      <c r="W147" s="198"/>
      <c r="X147" s="198"/>
      <c r="Y147" s="198"/>
      <c r="Z147" s="198"/>
      <c r="AA147" s="198"/>
      <c r="AB147" s="198"/>
      <c r="AC147" s="198"/>
      <c r="AD147" s="198"/>
      <c r="AE147" s="198"/>
      <c r="AF147" s="198"/>
      <c r="AG147" s="198"/>
      <c r="AH147" s="6"/>
      <c r="AI147" s="6"/>
      <c r="AJ147" s="6"/>
      <c r="AK147" s="6"/>
      <c r="AL147" s="6"/>
      <c r="AM147" s="7"/>
      <c r="AN147" s="7"/>
      <c r="AO147" s="7"/>
      <c r="AP147" s="7"/>
      <c r="AQ147" s="7"/>
      <c r="AR147" s="7"/>
      <c r="AS147" s="7"/>
      <c r="AT147" s="7"/>
      <c r="AU147" s="7"/>
      <c r="AV147" s="7"/>
      <c r="AW147" s="6"/>
      <c r="AX147" s="6"/>
      <c r="AY147" s="7"/>
      <c r="AZ147" s="7"/>
      <c r="BA147" s="6"/>
      <c r="BB147" s="6"/>
      <c r="BC147" s="7"/>
      <c r="BD147" s="7"/>
      <c r="BE147" s="6"/>
      <c r="BF147" s="6"/>
      <c r="BG147" s="7"/>
      <c r="BH147" s="7"/>
      <c r="BI147" s="6"/>
      <c r="BJ147" s="6"/>
      <c r="BK147" s="7"/>
      <c r="BL147" s="6"/>
      <c r="BM147" s="6"/>
      <c r="BN147" s="6"/>
      <c r="BO147" s="6"/>
      <c r="BP147" s="6"/>
    </row>
    <row r="148">
      <c r="A148" s="6"/>
      <c r="B148" s="199"/>
      <c r="C148" s="6"/>
      <c r="D148" s="6"/>
      <c r="E148" s="7"/>
      <c r="F148" s="3"/>
      <c r="G148" s="287"/>
      <c r="H148" s="287"/>
      <c r="I148" s="3"/>
      <c r="J148" s="198"/>
      <c r="K148" s="198"/>
      <c r="L148" s="198"/>
      <c r="M148" s="198"/>
      <c r="N148" s="198"/>
      <c r="O148" s="198"/>
      <c r="P148" s="198"/>
      <c r="Q148" s="198"/>
      <c r="R148" s="198"/>
      <c r="S148" s="198"/>
      <c r="T148" s="198"/>
      <c r="U148" s="198"/>
      <c r="V148" s="198"/>
      <c r="W148" s="198"/>
      <c r="X148" s="198"/>
      <c r="Y148" s="198"/>
      <c r="Z148" s="198"/>
      <c r="AA148" s="198"/>
      <c r="AB148" s="198"/>
      <c r="AC148" s="198"/>
      <c r="AD148" s="198"/>
      <c r="AE148" s="198"/>
      <c r="AF148" s="198"/>
      <c r="AG148" s="198"/>
      <c r="AH148" s="6"/>
      <c r="AI148" s="6"/>
      <c r="AJ148" s="6"/>
      <c r="AK148" s="6"/>
      <c r="AL148" s="6"/>
      <c r="AM148" s="7"/>
      <c r="AN148" s="7"/>
      <c r="AO148" s="7"/>
      <c r="AP148" s="7"/>
      <c r="AQ148" s="7"/>
      <c r="AR148" s="7"/>
      <c r="AS148" s="7"/>
      <c r="AT148" s="7"/>
      <c r="AU148" s="7"/>
      <c r="AV148" s="7"/>
      <c r="AW148" s="6"/>
      <c r="AX148" s="6"/>
      <c r="AY148" s="7"/>
      <c r="AZ148" s="7"/>
      <c r="BA148" s="6"/>
      <c r="BB148" s="6"/>
      <c r="BC148" s="7"/>
      <c r="BD148" s="7"/>
      <c r="BE148" s="6"/>
      <c r="BF148" s="6"/>
      <c r="BG148" s="7"/>
      <c r="BH148" s="7"/>
      <c r="BI148" s="6"/>
      <c r="BJ148" s="6"/>
      <c r="BK148" s="7"/>
      <c r="BL148" s="6"/>
      <c r="BM148" s="6"/>
      <c r="BN148" s="6"/>
      <c r="BO148" s="6"/>
      <c r="BP148" s="6"/>
    </row>
    <row r="149">
      <c r="A149" s="6"/>
      <c r="B149" s="199"/>
      <c r="C149" s="6"/>
      <c r="D149" s="6"/>
      <c r="E149" s="7"/>
      <c r="F149" s="3"/>
      <c r="G149" s="287"/>
      <c r="H149" s="287"/>
      <c r="I149" s="3"/>
      <c r="J149" s="198"/>
      <c r="K149" s="198"/>
      <c r="L149" s="198"/>
      <c r="M149" s="198"/>
      <c r="N149" s="198"/>
      <c r="O149" s="198"/>
      <c r="P149" s="198"/>
      <c r="Q149" s="198"/>
      <c r="R149" s="198"/>
      <c r="S149" s="198"/>
      <c r="T149" s="198"/>
      <c r="U149" s="198"/>
      <c r="V149" s="198"/>
      <c r="W149" s="198"/>
      <c r="X149" s="198"/>
      <c r="Y149" s="198"/>
      <c r="Z149" s="198"/>
      <c r="AA149" s="198"/>
      <c r="AB149" s="198"/>
      <c r="AC149" s="198"/>
      <c r="AD149" s="198"/>
      <c r="AE149" s="198"/>
      <c r="AF149" s="198"/>
      <c r="AG149" s="198"/>
      <c r="AH149" s="6"/>
      <c r="AI149" s="6"/>
      <c r="AJ149" s="6"/>
      <c r="AK149" s="6"/>
      <c r="AL149" s="6"/>
      <c r="AM149" s="7"/>
      <c r="AN149" s="7"/>
      <c r="AO149" s="7"/>
      <c r="AP149" s="7"/>
      <c r="AQ149" s="7"/>
      <c r="AR149" s="7"/>
      <c r="AS149" s="7"/>
      <c r="AT149" s="7"/>
      <c r="AU149" s="7"/>
      <c r="AV149" s="7"/>
      <c r="AW149" s="6"/>
      <c r="AX149" s="6"/>
      <c r="AY149" s="7"/>
      <c r="AZ149" s="7"/>
      <c r="BA149" s="6"/>
      <c r="BB149" s="6"/>
      <c r="BC149" s="7"/>
      <c r="BD149" s="7"/>
      <c r="BE149" s="6"/>
      <c r="BF149" s="6"/>
      <c r="BG149" s="7"/>
      <c r="BH149" s="7"/>
      <c r="BI149" s="6"/>
      <c r="BJ149" s="6"/>
      <c r="BK149" s="7"/>
      <c r="BL149" s="6"/>
      <c r="BM149" s="6"/>
      <c r="BN149" s="6"/>
      <c r="BO149" s="6"/>
      <c r="BP149" s="6"/>
    </row>
    <row r="150">
      <c r="A150" s="6"/>
      <c r="B150" s="199"/>
      <c r="C150" s="6"/>
      <c r="D150" s="6"/>
      <c r="E150" s="7"/>
      <c r="F150" s="3"/>
      <c r="G150" s="287"/>
      <c r="H150" s="287"/>
      <c r="I150" s="3"/>
      <c r="J150" s="198"/>
      <c r="K150" s="198"/>
      <c r="L150" s="198"/>
      <c r="M150" s="198"/>
      <c r="N150" s="198"/>
      <c r="O150" s="198"/>
      <c r="P150" s="198"/>
      <c r="Q150" s="198"/>
      <c r="R150" s="198"/>
      <c r="S150" s="198"/>
      <c r="T150" s="198"/>
      <c r="U150" s="198"/>
      <c r="V150" s="198"/>
      <c r="W150" s="198"/>
      <c r="X150" s="198"/>
      <c r="Y150" s="198"/>
      <c r="Z150" s="198"/>
      <c r="AA150" s="198"/>
      <c r="AB150" s="198"/>
      <c r="AC150" s="198"/>
      <c r="AD150" s="198"/>
      <c r="AE150" s="198"/>
      <c r="AF150" s="198"/>
      <c r="AG150" s="198"/>
      <c r="AH150" s="6"/>
      <c r="AI150" s="6"/>
      <c r="AJ150" s="6"/>
      <c r="AK150" s="6"/>
      <c r="AL150" s="6"/>
      <c r="AM150" s="7"/>
      <c r="AN150" s="7"/>
      <c r="AO150" s="7"/>
      <c r="AP150" s="7"/>
      <c r="AQ150" s="7"/>
      <c r="AR150" s="7"/>
      <c r="AS150" s="7"/>
      <c r="AT150" s="7"/>
      <c r="AU150" s="7"/>
      <c r="AV150" s="7"/>
      <c r="AW150" s="6"/>
      <c r="AX150" s="6"/>
      <c r="AY150" s="7"/>
      <c r="AZ150" s="7"/>
      <c r="BA150" s="6"/>
      <c r="BB150" s="6"/>
      <c r="BC150" s="7"/>
      <c r="BD150" s="7"/>
      <c r="BE150" s="6"/>
      <c r="BF150" s="6"/>
      <c r="BG150" s="7"/>
      <c r="BH150" s="7"/>
      <c r="BI150" s="6"/>
      <c r="BJ150" s="6"/>
      <c r="BK150" s="7"/>
      <c r="BL150" s="6"/>
      <c r="BM150" s="6"/>
      <c r="BN150" s="6"/>
      <c r="BO150" s="6"/>
      <c r="BP150" s="6"/>
    </row>
    <row r="151">
      <c r="A151" s="6"/>
      <c r="B151" s="199"/>
      <c r="C151" s="6"/>
      <c r="D151" s="6"/>
      <c r="E151" s="7"/>
      <c r="F151" s="3"/>
      <c r="G151" s="287"/>
      <c r="H151" s="287"/>
      <c r="I151" s="3"/>
      <c r="J151" s="198"/>
      <c r="K151" s="198"/>
      <c r="L151" s="198"/>
      <c r="M151" s="198"/>
      <c r="N151" s="198"/>
      <c r="O151" s="198"/>
      <c r="P151" s="198"/>
      <c r="Q151" s="198"/>
      <c r="R151" s="198"/>
      <c r="S151" s="198"/>
      <c r="T151" s="198"/>
      <c r="U151" s="198"/>
      <c r="V151" s="198"/>
      <c r="W151" s="198"/>
      <c r="X151" s="198"/>
      <c r="Y151" s="198"/>
      <c r="Z151" s="198"/>
      <c r="AA151" s="198"/>
      <c r="AB151" s="198"/>
      <c r="AC151" s="198"/>
      <c r="AD151" s="198"/>
      <c r="AE151" s="198"/>
      <c r="AF151" s="198"/>
      <c r="AG151" s="198"/>
      <c r="AH151" s="6"/>
      <c r="AI151" s="6"/>
      <c r="AJ151" s="6"/>
      <c r="AK151" s="6"/>
      <c r="AL151" s="6"/>
      <c r="AM151" s="7"/>
      <c r="AN151" s="7"/>
      <c r="AO151" s="7"/>
      <c r="AP151" s="7"/>
      <c r="AQ151" s="7"/>
      <c r="AR151" s="7"/>
      <c r="AS151" s="7"/>
      <c r="AT151" s="7"/>
      <c r="AU151" s="7"/>
      <c r="AV151" s="7"/>
      <c r="AW151" s="6"/>
      <c r="AX151" s="6"/>
      <c r="AY151" s="7"/>
      <c r="AZ151" s="7"/>
      <c r="BA151" s="6"/>
      <c r="BB151" s="6"/>
      <c r="BC151" s="7"/>
      <c r="BD151" s="7"/>
      <c r="BE151" s="6"/>
      <c r="BF151" s="6"/>
      <c r="BG151" s="7"/>
      <c r="BH151" s="7"/>
      <c r="BI151" s="6"/>
      <c r="BJ151" s="6"/>
      <c r="BK151" s="7"/>
      <c r="BL151" s="6"/>
      <c r="BM151" s="6"/>
      <c r="BN151" s="6"/>
      <c r="BO151" s="6"/>
      <c r="BP151" s="6"/>
    </row>
    <row r="152">
      <c r="A152" s="6"/>
      <c r="B152" s="199"/>
      <c r="C152" s="6"/>
      <c r="D152" s="6"/>
      <c r="E152" s="7"/>
      <c r="F152" s="3"/>
      <c r="G152" s="287"/>
      <c r="H152" s="287"/>
      <c r="I152" s="3"/>
      <c r="J152" s="198"/>
      <c r="K152" s="198"/>
      <c r="L152" s="198"/>
      <c r="M152" s="198"/>
      <c r="N152" s="198"/>
      <c r="O152" s="198"/>
      <c r="P152" s="198"/>
      <c r="Q152" s="198"/>
      <c r="R152" s="198"/>
      <c r="S152" s="198"/>
      <c r="T152" s="198"/>
      <c r="U152" s="198"/>
      <c r="V152" s="198"/>
      <c r="W152" s="198"/>
      <c r="X152" s="198"/>
      <c r="Y152" s="198"/>
      <c r="Z152" s="198"/>
      <c r="AA152" s="198"/>
      <c r="AB152" s="198"/>
      <c r="AC152" s="198"/>
      <c r="AD152" s="198"/>
      <c r="AE152" s="198"/>
      <c r="AF152" s="198"/>
      <c r="AG152" s="198"/>
      <c r="AH152" s="6"/>
      <c r="AI152" s="6"/>
      <c r="AJ152" s="6"/>
      <c r="AK152" s="6"/>
      <c r="AL152" s="6"/>
      <c r="AM152" s="7"/>
      <c r="AN152" s="7"/>
      <c r="AO152" s="7"/>
      <c r="AP152" s="7"/>
      <c r="AQ152" s="7"/>
      <c r="AR152" s="7"/>
      <c r="AS152" s="7"/>
      <c r="AT152" s="7"/>
      <c r="AU152" s="7"/>
      <c r="AV152" s="7"/>
      <c r="AW152" s="6"/>
      <c r="AX152" s="6"/>
      <c r="AY152" s="7"/>
      <c r="AZ152" s="7"/>
      <c r="BA152" s="6"/>
      <c r="BB152" s="6"/>
      <c r="BC152" s="7"/>
      <c r="BD152" s="7"/>
      <c r="BE152" s="6"/>
      <c r="BF152" s="6"/>
      <c r="BG152" s="7"/>
      <c r="BH152" s="7"/>
      <c r="BI152" s="6"/>
      <c r="BJ152" s="6"/>
      <c r="BK152" s="7"/>
      <c r="BL152" s="6"/>
      <c r="BM152" s="6"/>
      <c r="BN152" s="6"/>
      <c r="BO152" s="6"/>
      <c r="BP152" s="6"/>
    </row>
    <row r="153">
      <c r="A153" s="6"/>
      <c r="B153" s="199"/>
      <c r="C153" s="6"/>
      <c r="D153" s="6"/>
      <c r="E153" s="7"/>
      <c r="F153" s="3"/>
      <c r="G153" s="287"/>
      <c r="H153" s="287"/>
      <c r="I153" s="3"/>
      <c r="J153" s="198"/>
      <c r="K153" s="198"/>
      <c r="L153" s="198"/>
      <c r="M153" s="198"/>
      <c r="N153" s="198"/>
      <c r="O153" s="198"/>
      <c r="P153" s="198"/>
      <c r="Q153" s="198"/>
      <c r="R153" s="198"/>
      <c r="S153" s="198"/>
      <c r="T153" s="198"/>
      <c r="U153" s="198"/>
      <c r="V153" s="198"/>
      <c r="W153" s="198"/>
      <c r="X153" s="198"/>
      <c r="Y153" s="198"/>
      <c r="Z153" s="198"/>
      <c r="AA153" s="198"/>
      <c r="AB153" s="198"/>
      <c r="AC153" s="198"/>
      <c r="AD153" s="198"/>
      <c r="AE153" s="198"/>
      <c r="AF153" s="198"/>
      <c r="AG153" s="198"/>
      <c r="AH153" s="6"/>
      <c r="AI153" s="6"/>
      <c r="AJ153" s="6"/>
      <c r="AK153" s="6"/>
      <c r="AL153" s="6"/>
      <c r="AM153" s="7"/>
      <c r="AN153" s="7"/>
      <c r="AO153" s="7"/>
      <c r="AP153" s="7"/>
      <c r="AQ153" s="7"/>
      <c r="AR153" s="7"/>
      <c r="AS153" s="7"/>
      <c r="AT153" s="7"/>
      <c r="AU153" s="7"/>
      <c r="AV153" s="7"/>
      <c r="AW153" s="6"/>
      <c r="AX153" s="6"/>
      <c r="AY153" s="7"/>
      <c r="AZ153" s="7"/>
      <c r="BA153" s="6"/>
      <c r="BB153" s="6"/>
      <c r="BC153" s="7"/>
      <c r="BD153" s="7"/>
      <c r="BE153" s="6"/>
      <c r="BF153" s="6"/>
      <c r="BG153" s="7"/>
      <c r="BH153" s="7"/>
      <c r="BI153" s="6"/>
      <c r="BJ153" s="6"/>
      <c r="BK153" s="7"/>
      <c r="BL153" s="6"/>
      <c r="BM153" s="6"/>
      <c r="BN153" s="6"/>
      <c r="BO153" s="6"/>
      <c r="BP153" s="6"/>
    </row>
    <row r="154">
      <c r="A154" s="6"/>
      <c r="B154" s="199"/>
      <c r="C154" s="6"/>
      <c r="D154" s="6"/>
      <c r="E154" s="7"/>
      <c r="F154" s="3"/>
      <c r="G154" s="287"/>
      <c r="H154" s="287"/>
      <c r="I154" s="3"/>
      <c r="J154" s="198"/>
      <c r="K154" s="198"/>
      <c r="L154" s="198"/>
      <c r="M154" s="198"/>
      <c r="N154" s="198"/>
      <c r="O154" s="198"/>
      <c r="P154" s="198"/>
      <c r="Q154" s="198"/>
      <c r="R154" s="198"/>
      <c r="S154" s="198"/>
      <c r="T154" s="198"/>
      <c r="U154" s="198"/>
      <c r="V154" s="198"/>
      <c r="W154" s="198"/>
      <c r="X154" s="198"/>
      <c r="Y154" s="198"/>
      <c r="Z154" s="198"/>
      <c r="AA154" s="198"/>
      <c r="AB154" s="198"/>
      <c r="AC154" s="198"/>
      <c r="AD154" s="198"/>
      <c r="AE154" s="198"/>
      <c r="AF154" s="198"/>
      <c r="AG154" s="198"/>
      <c r="AH154" s="6"/>
      <c r="AI154" s="6"/>
      <c r="AJ154" s="6"/>
      <c r="AK154" s="6"/>
      <c r="AL154" s="6"/>
      <c r="AM154" s="7"/>
      <c r="AN154" s="7"/>
      <c r="AO154" s="7"/>
      <c r="AP154" s="7"/>
      <c r="AQ154" s="7"/>
      <c r="AR154" s="7"/>
      <c r="AS154" s="7"/>
      <c r="AT154" s="7"/>
      <c r="AU154" s="7"/>
      <c r="AV154" s="7"/>
      <c r="AW154" s="6"/>
      <c r="AX154" s="6"/>
      <c r="AY154" s="7"/>
      <c r="AZ154" s="7"/>
      <c r="BA154" s="6"/>
      <c r="BB154" s="6"/>
      <c r="BC154" s="7"/>
      <c r="BD154" s="7"/>
      <c r="BE154" s="6"/>
      <c r="BF154" s="6"/>
      <c r="BG154" s="7"/>
      <c r="BH154" s="7"/>
      <c r="BI154" s="6"/>
      <c r="BJ154" s="6"/>
      <c r="BK154" s="7"/>
      <c r="BL154" s="6"/>
      <c r="BM154" s="6"/>
      <c r="BN154" s="6"/>
      <c r="BO154" s="6"/>
      <c r="BP154" s="6"/>
    </row>
    <row r="155">
      <c r="A155" s="6"/>
      <c r="B155" s="199"/>
      <c r="C155" s="6"/>
      <c r="D155" s="6"/>
      <c r="E155" s="7"/>
      <c r="F155" s="3"/>
      <c r="G155" s="287"/>
      <c r="H155" s="287"/>
      <c r="I155" s="3"/>
      <c r="J155" s="198"/>
      <c r="K155" s="198"/>
      <c r="L155" s="198"/>
      <c r="M155" s="198"/>
      <c r="N155" s="198"/>
      <c r="O155" s="198"/>
      <c r="P155" s="198"/>
      <c r="Q155" s="198"/>
      <c r="R155" s="198"/>
      <c r="S155" s="198"/>
      <c r="T155" s="198"/>
      <c r="U155" s="198"/>
      <c r="V155" s="198"/>
      <c r="W155" s="198"/>
      <c r="X155" s="198"/>
      <c r="Y155" s="198"/>
      <c r="Z155" s="198"/>
      <c r="AA155" s="198"/>
      <c r="AB155" s="198"/>
      <c r="AC155" s="198"/>
      <c r="AD155" s="198"/>
      <c r="AE155" s="198"/>
      <c r="AF155" s="198"/>
      <c r="AG155" s="198"/>
      <c r="AH155" s="6"/>
      <c r="AI155" s="6"/>
      <c r="AJ155" s="6"/>
      <c r="AK155" s="6"/>
      <c r="AL155" s="6"/>
      <c r="AM155" s="7"/>
      <c r="AN155" s="7"/>
      <c r="AO155" s="7"/>
      <c r="AP155" s="7"/>
      <c r="AQ155" s="7"/>
      <c r="AR155" s="7"/>
      <c r="AS155" s="7"/>
      <c r="AT155" s="7"/>
      <c r="AU155" s="7"/>
      <c r="AV155" s="7"/>
      <c r="AW155" s="6"/>
      <c r="AX155" s="6"/>
      <c r="AY155" s="7"/>
      <c r="AZ155" s="7"/>
      <c r="BA155" s="6"/>
      <c r="BB155" s="6"/>
      <c r="BC155" s="7"/>
      <c r="BD155" s="7"/>
      <c r="BE155" s="6"/>
      <c r="BF155" s="6"/>
      <c r="BG155" s="7"/>
      <c r="BH155" s="7"/>
      <c r="BI155" s="6"/>
      <c r="BJ155" s="6"/>
      <c r="BK155" s="7"/>
      <c r="BL155" s="6"/>
      <c r="BM155" s="6"/>
      <c r="BN155" s="6"/>
      <c r="BO155" s="6"/>
      <c r="BP155" s="6"/>
    </row>
    <row r="156">
      <c r="A156" s="6"/>
      <c r="B156" s="199"/>
      <c r="C156" s="6"/>
      <c r="D156" s="6"/>
      <c r="E156" s="7"/>
      <c r="F156" s="3"/>
      <c r="G156" s="287"/>
      <c r="H156" s="287"/>
      <c r="I156" s="3"/>
      <c r="J156" s="198"/>
      <c r="K156" s="198"/>
      <c r="L156" s="198"/>
      <c r="M156" s="198"/>
      <c r="N156" s="198"/>
      <c r="O156" s="198"/>
      <c r="P156" s="198"/>
      <c r="Q156" s="198"/>
      <c r="R156" s="198"/>
      <c r="S156" s="198"/>
      <c r="T156" s="198"/>
      <c r="U156" s="198"/>
      <c r="V156" s="198"/>
      <c r="W156" s="198"/>
      <c r="X156" s="198"/>
      <c r="Y156" s="198"/>
      <c r="Z156" s="198"/>
      <c r="AA156" s="198"/>
      <c r="AB156" s="198"/>
      <c r="AC156" s="198"/>
      <c r="AD156" s="198"/>
      <c r="AE156" s="198"/>
      <c r="AF156" s="198"/>
      <c r="AG156" s="198"/>
      <c r="AH156" s="6"/>
      <c r="AI156" s="6"/>
      <c r="AJ156" s="6"/>
      <c r="AK156" s="6"/>
      <c r="AL156" s="6"/>
      <c r="AM156" s="7"/>
      <c r="AN156" s="7"/>
      <c r="AO156" s="7"/>
      <c r="AP156" s="7"/>
      <c r="AQ156" s="7"/>
      <c r="AR156" s="7"/>
      <c r="AS156" s="7"/>
      <c r="AT156" s="7"/>
      <c r="AU156" s="7"/>
      <c r="AV156" s="7"/>
      <c r="AW156" s="6"/>
      <c r="AX156" s="6"/>
      <c r="AY156" s="7"/>
      <c r="AZ156" s="7"/>
      <c r="BA156" s="6"/>
      <c r="BB156" s="6"/>
      <c r="BC156" s="7"/>
      <c r="BD156" s="7"/>
      <c r="BE156" s="6"/>
      <c r="BF156" s="6"/>
      <c r="BG156" s="7"/>
      <c r="BH156" s="7"/>
      <c r="BI156" s="6"/>
      <c r="BJ156" s="6"/>
      <c r="BK156" s="7"/>
      <c r="BL156" s="6"/>
      <c r="BM156" s="6"/>
      <c r="BN156" s="6"/>
      <c r="BO156" s="6"/>
      <c r="BP156" s="6"/>
    </row>
    <row r="157">
      <c r="A157" s="6"/>
      <c r="B157" s="199"/>
      <c r="C157" s="6"/>
      <c r="D157" s="6"/>
      <c r="E157" s="7"/>
      <c r="F157" s="3"/>
      <c r="G157" s="287"/>
      <c r="H157" s="287"/>
      <c r="I157" s="3"/>
      <c r="J157" s="198"/>
      <c r="K157" s="198"/>
      <c r="L157" s="198"/>
      <c r="M157" s="198"/>
      <c r="N157" s="198"/>
      <c r="O157" s="198"/>
      <c r="P157" s="198"/>
      <c r="Q157" s="198"/>
      <c r="R157" s="198"/>
      <c r="S157" s="198"/>
      <c r="T157" s="198"/>
      <c r="U157" s="198"/>
      <c r="V157" s="198"/>
      <c r="W157" s="198"/>
      <c r="X157" s="198"/>
      <c r="Y157" s="198"/>
      <c r="Z157" s="198"/>
      <c r="AA157" s="198"/>
      <c r="AB157" s="198"/>
      <c r="AC157" s="198"/>
      <c r="AD157" s="198"/>
      <c r="AE157" s="198"/>
      <c r="AF157" s="198"/>
      <c r="AG157" s="198"/>
      <c r="AH157" s="6"/>
      <c r="AI157" s="6"/>
      <c r="AJ157" s="6"/>
      <c r="AK157" s="6"/>
      <c r="AL157" s="6"/>
      <c r="AM157" s="7"/>
      <c r="AN157" s="7"/>
      <c r="AO157" s="7"/>
      <c r="AP157" s="7"/>
      <c r="AQ157" s="7"/>
      <c r="AR157" s="7"/>
      <c r="AS157" s="7"/>
      <c r="AT157" s="7"/>
      <c r="AU157" s="7"/>
      <c r="AV157" s="7"/>
      <c r="AW157" s="6"/>
      <c r="AX157" s="6"/>
      <c r="AY157" s="7"/>
      <c r="AZ157" s="7"/>
      <c r="BA157" s="6"/>
      <c r="BB157" s="6"/>
      <c r="BC157" s="7"/>
      <c r="BD157" s="7"/>
      <c r="BE157" s="6"/>
      <c r="BF157" s="6"/>
      <c r="BG157" s="7"/>
      <c r="BH157" s="7"/>
      <c r="BI157" s="6"/>
      <c r="BJ157" s="6"/>
      <c r="BK157" s="7"/>
      <c r="BL157" s="6"/>
      <c r="BM157" s="6"/>
      <c r="BN157" s="6"/>
      <c r="BO157" s="6"/>
      <c r="BP157" s="6"/>
    </row>
    <row r="158">
      <c r="A158" s="6"/>
      <c r="B158" s="199"/>
      <c r="C158" s="6"/>
      <c r="D158" s="6"/>
      <c r="E158" s="7"/>
      <c r="F158" s="3"/>
      <c r="G158" s="287"/>
      <c r="H158" s="287"/>
      <c r="I158" s="3"/>
      <c r="J158" s="198"/>
      <c r="K158" s="198"/>
      <c r="L158" s="198"/>
      <c r="M158" s="198"/>
      <c r="N158" s="198"/>
      <c r="O158" s="198"/>
      <c r="P158" s="198"/>
      <c r="Q158" s="198"/>
      <c r="R158" s="198"/>
      <c r="S158" s="198"/>
      <c r="T158" s="198"/>
      <c r="U158" s="198"/>
      <c r="V158" s="198"/>
      <c r="W158" s="198"/>
      <c r="X158" s="198"/>
      <c r="Y158" s="198"/>
      <c r="Z158" s="198"/>
      <c r="AA158" s="198"/>
      <c r="AB158" s="198"/>
      <c r="AC158" s="198"/>
      <c r="AD158" s="198"/>
      <c r="AE158" s="198"/>
      <c r="AF158" s="198"/>
      <c r="AG158" s="198"/>
      <c r="AH158" s="6"/>
      <c r="AI158" s="6"/>
      <c r="AJ158" s="6"/>
      <c r="AK158" s="6"/>
      <c r="AL158" s="6"/>
      <c r="AM158" s="7"/>
      <c r="AN158" s="7"/>
      <c r="AO158" s="7"/>
      <c r="AP158" s="7"/>
      <c r="AQ158" s="7"/>
      <c r="AR158" s="7"/>
      <c r="AS158" s="7"/>
      <c r="AT158" s="7"/>
      <c r="AU158" s="7"/>
      <c r="AV158" s="7"/>
      <c r="AW158" s="6"/>
      <c r="AX158" s="6"/>
      <c r="AY158" s="7"/>
      <c r="AZ158" s="7"/>
      <c r="BA158" s="6"/>
      <c r="BB158" s="6"/>
      <c r="BC158" s="7"/>
      <c r="BD158" s="7"/>
      <c r="BE158" s="6"/>
      <c r="BF158" s="6"/>
      <c r="BG158" s="7"/>
      <c r="BH158" s="7"/>
      <c r="BI158" s="6"/>
      <c r="BJ158" s="6"/>
      <c r="BK158" s="7"/>
      <c r="BL158" s="6"/>
      <c r="BM158" s="6"/>
      <c r="BN158" s="6"/>
      <c r="BO158" s="6"/>
      <c r="BP158" s="6"/>
    </row>
    <row r="159">
      <c r="A159" s="6"/>
      <c r="B159" s="199"/>
      <c r="C159" s="6"/>
      <c r="D159" s="6"/>
      <c r="E159" s="7"/>
      <c r="F159" s="3"/>
      <c r="G159" s="287"/>
      <c r="H159" s="287"/>
      <c r="I159" s="3"/>
      <c r="J159" s="198"/>
      <c r="K159" s="198"/>
      <c r="L159" s="198"/>
      <c r="M159" s="198"/>
      <c r="N159" s="198"/>
      <c r="O159" s="198"/>
      <c r="P159" s="198"/>
      <c r="Q159" s="198"/>
      <c r="R159" s="198"/>
      <c r="S159" s="198"/>
      <c r="T159" s="198"/>
      <c r="U159" s="198"/>
      <c r="V159" s="198"/>
      <c r="W159" s="198"/>
      <c r="X159" s="198"/>
      <c r="Y159" s="198"/>
      <c r="Z159" s="198"/>
      <c r="AA159" s="198"/>
      <c r="AB159" s="198"/>
      <c r="AC159" s="198"/>
      <c r="AD159" s="198"/>
      <c r="AE159" s="198"/>
      <c r="AF159" s="198"/>
      <c r="AG159" s="198"/>
      <c r="AH159" s="6"/>
      <c r="AI159" s="6"/>
      <c r="AJ159" s="6"/>
      <c r="AK159" s="6"/>
      <c r="AL159" s="6"/>
      <c r="AM159" s="7"/>
      <c r="AN159" s="7"/>
      <c r="AO159" s="7"/>
      <c r="AP159" s="7"/>
      <c r="AQ159" s="7"/>
      <c r="AR159" s="7"/>
      <c r="AS159" s="7"/>
      <c r="AT159" s="7"/>
      <c r="AU159" s="7"/>
      <c r="AV159" s="7"/>
      <c r="AW159" s="6"/>
      <c r="AX159" s="6"/>
      <c r="AY159" s="7"/>
      <c r="AZ159" s="7"/>
      <c r="BA159" s="6"/>
      <c r="BB159" s="6"/>
      <c r="BC159" s="7"/>
      <c r="BD159" s="7"/>
      <c r="BE159" s="6"/>
      <c r="BF159" s="6"/>
      <c r="BG159" s="7"/>
      <c r="BH159" s="7"/>
      <c r="BI159" s="6"/>
      <c r="BJ159" s="6"/>
      <c r="BK159" s="7"/>
      <c r="BL159" s="6"/>
      <c r="BM159" s="6"/>
      <c r="BN159" s="6"/>
      <c r="BO159" s="6"/>
      <c r="BP159" s="6"/>
    </row>
    <row r="160">
      <c r="A160" s="6"/>
      <c r="B160" s="199"/>
      <c r="C160" s="6"/>
      <c r="D160" s="6"/>
      <c r="E160" s="7"/>
      <c r="F160" s="3"/>
      <c r="G160" s="287"/>
      <c r="H160" s="287"/>
      <c r="I160" s="3"/>
      <c r="J160" s="198"/>
      <c r="K160" s="198"/>
      <c r="L160" s="198"/>
      <c r="M160" s="198"/>
      <c r="N160" s="198"/>
      <c r="O160" s="198"/>
      <c r="P160" s="198"/>
      <c r="Q160" s="198"/>
      <c r="R160" s="198"/>
      <c r="S160" s="198"/>
      <c r="T160" s="198"/>
      <c r="U160" s="198"/>
      <c r="V160" s="198"/>
      <c r="W160" s="198"/>
      <c r="X160" s="198"/>
      <c r="Y160" s="198"/>
      <c r="Z160" s="198"/>
      <c r="AA160" s="198"/>
      <c r="AB160" s="198"/>
      <c r="AC160" s="198"/>
      <c r="AD160" s="198"/>
      <c r="AE160" s="198"/>
      <c r="AF160" s="198"/>
      <c r="AG160" s="198"/>
      <c r="AH160" s="6"/>
      <c r="AI160" s="6"/>
      <c r="AJ160" s="6"/>
      <c r="AK160" s="6"/>
      <c r="AL160" s="6"/>
      <c r="AM160" s="7"/>
      <c r="AN160" s="7"/>
      <c r="AO160" s="7"/>
      <c r="AP160" s="7"/>
      <c r="AQ160" s="7"/>
      <c r="AR160" s="7"/>
      <c r="AS160" s="7"/>
      <c r="AT160" s="7"/>
      <c r="AU160" s="7"/>
      <c r="AV160" s="7"/>
      <c r="AW160" s="6"/>
      <c r="AX160" s="6"/>
      <c r="AY160" s="7"/>
      <c r="AZ160" s="7"/>
      <c r="BA160" s="6"/>
      <c r="BB160" s="6"/>
      <c r="BC160" s="7"/>
      <c r="BD160" s="7"/>
      <c r="BE160" s="6"/>
      <c r="BF160" s="6"/>
      <c r="BG160" s="7"/>
      <c r="BH160" s="7"/>
      <c r="BI160" s="6"/>
      <c r="BJ160" s="6"/>
      <c r="BK160" s="7"/>
      <c r="BL160" s="6"/>
      <c r="BM160" s="6"/>
      <c r="BN160" s="6"/>
      <c r="BO160" s="6"/>
      <c r="BP160" s="6"/>
    </row>
    <row r="161">
      <c r="A161" s="6"/>
      <c r="B161" s="199"/>
      <c r="C161" s="6"/>
      <c r="D161" s="6"/>
      <c r="E161" s="7"/>
      <c r="F161" s="3"/>
      <c r="G161" s="287"/>
      <c r="H161" s="287"/>
      <c r="I161" s="3"/>
      <c r="J161" s="198"/>
      <c r="K161" s="198"/>
      <c r="L161" s="198"/>
      <c r="M161" s="198"/>
      <c r="N161" s="198"/>
      <c r="O161" s="198"/>
      <c r="P161" s="198"/>
      <c r="Q161" s="198"/>
      <c r="R161" s="198"/>
      <c r="S161" s="198"/>
      <c r="T161" s="198"/>
      <c r="U161" s="198"/>
      <c r="V161" s="198"/>
      <c r="W161" s="198"/>
      <c r="X161" s="198"/>
      <c r="Y161" s="198"/>
      <c r="Z161" s="198"/>
      <c r="AA161" s="198"/>
      <c r="AB161" s="198"/>
      <c r="AC161" s="198"/>
      <c r="AD161" s="198"/>
      <c r="AE161" s="198"/>
      <c r="AF161" s="198"/>
      <c r="AG161" s="198"/>
      <c r="AH161" s="6"/>
      <c r="AI161" s="6"/>
      <c r="AJ161" s="6"/>
      <c r="AK161" s="6"/>
      <c r="AL161" s="6"/>
      <c r="AM161" s="7"/>
      <c r="AN161" s="7"/>
      <c r="AO161" s="7"/>
      <c r="AP161" s="7"/>
      <c r="AQ161" s="7"/>
      <c r="AR161" s="7"/>
      <c r="AS161" s="7"/>
      <c r="AT161" s="7"/>
      <c r="AU161" s="7"/>
      <c r="AV161" s="7"/>
      <c r="AW161" s="6"/>
      <c r="AX161" s="6"/>
      <c r="AY161" s="7"/>
      <c r="AZ161" s="7"/>
      <c r="BA161" s="6"/>
      <c r="BB161" s="6"/>
      <c r="BC161" s="7"/>
      <c r="BD161" s="7"/>
      <c r="BE161" s="6"/>
      <c r="BF161" s="6"/>
      <c r="BG161" s="7"/>
      <c r="BH161" s="7"/>
      <c r="BI161" s="6"/>
      <c r="BJ161" s="6"/>
      <c r="BK161" s="7"/>
      <c r="BL161" s="6"/>
      <c r="BM161" s="6"/>
      <c r="BN161" s="6"/>
      <c r="BO161" s="6"/>
      <c r="BP161" s="6"/>
    </row>
    <row r="162">
      <c r="A162" s="6"/>
      <c r="B162" s="199"/>
      <c r="C162" s="6"/>
      <c r="D162" s="6"/>
      <c r="E162" s="7"/>
      <c r="F162" s="3"/>
      <c r="G162" s="287"/>
      <c r="H162" s="287"/>
      <c r="I162" s="3"/>
      <c r="J162" s="198"/>
      <c r="K162" s="198"/>
      <c r="L162" s="198"/>
      <c r="M162" s="198"/>
      <c r="N162" s="198"/>
      <c r="O162" s="198"/>
      <c r="P162" s="198"/>
      <c r="Q162" s="198"/>
      <c r="R162" s="198"/>
      <c r="S162" s="198"/>
      <c r="T162" s="198"/>
      <c r="U162" s="198"/>
      <c r="V162" s="198"/>
      <c r="W162" s="198"/>
      <c r="X162" s="198"/>
      <c r="Y162" s="198"/>
      <c r="Z162" s="198"/>
      <c r="AA162" s="198"/>
      <c r="AB162" s="198"/>
      <c r="AC162" s="198"/>
      <c r="AD162" s="198"/>
      <c r="AE162" s="198"/>
      <c r="AF162" s="198"/>
      <c r="AG162" s="198"/>
      <c r="AH162" s="6"/>
      <c r="AI162" s="6"/>
      <c r="AJ162" s="6"/>
      <c r="AK162" s="6"/>
      <c r="AL162" s="6"/>
      <c r="AM162" s="7"/>
      <c r="AN162" s="7"/>
      <c r="AO162" s="7"/>
      <c r="AP162" s="7"/>
      <c r="AQ162" s="7"/>
      <c r="AR162" s="7"/>
      <c r="AS162" s="7"/>
      <c r="AT162" s="7"/>
      <c r="AU162" s="7"/>
      <c r="AV162" s="7"/>
      <c r="AW162" s="6"/>
      <c r="AX162" s="6"/>
      <c r="AY162" s="7"/>
      <c r="AZ162" s="7"/>
      <c r="BA162" s="6"/>
      <c r="BB162" s="6"/>
      <c r="BC162" s="7"/>
      <c r="BD162" s="7"/>
      <c r="BE162" s="6"/>
      <c r="BF162" s="6"/>
      <c r="BG162" s="7"/>
      <c r="BH162" s="7"/>
      <c r="BI162" s="6"/>
      <c r="BJ162" s="6"/>
      <c r="BK162" s="7"/>
      <c r="BL162" s="6"/>
      <c r="BM162" s="6"/>
      <c r="BN162" s="6"/>
      <c r="BO162" s="6"/>
      <c r="BP162" s="6"/>
    </row>
    <row r="163">
      <c r="A163" s="6"/>
      <c r="B163" s="199"/>
      <c r="C163" s="6"/>
      <c r="D163" s="6"/>
      <c r="E163" s="7"/>
      <c r="F163" s="3"/>
      <c r="G163" s="287"/>
      <c r="H163" s="287"/>
      <c r="I163" s="3"/>
      <c r="J163" s="198"/>
      <c r="K163" s="198"/>
      <c r="L163" s="198"/>
      <c r="M163" s="198"/>
      <c r="N163" s="198"/>
      <c r="O163" s="198"/>
      <c r="P163" s="198"/>
      <c r="Q163" s="198"/>
      <c r="R163" s="198"/>
      <c r="S163" s="198"/>
      <c r="T163" s="198"/>
      <c r="U163" s="198"/>
      <c r="V163" s="198"/>
      <c r="W163" s="198"/>
      <c r="X163" s="198"/>
      <c r="Y163" s="198"/>
      <c r="Z163" s="198"/>
      <c r="AA163" s="198"/>
      <c r="AB163" s="198"/>
      <c r="AC163" s="198"/>
      <c r="AD163" s="198"/>
      <c r="AE163" s="198"/>
      <c r="AF163" s="198"/>
      <c r="AG163" s="198"/>
      <c r="AH163" s="6"/>
      <c r="AI163" s="6"/>
      <c r="AJ163" s="6"/>
      <c r="AK163" s="6"/>
      <c r="AL163" s="6"/>
      <c r="AM163" s="7"/>
      <c r="AN163" s="7"/>
      <c r="AO163" s="7"/>
      <c r="AP163" s="7"/>
      <c r="AQ163" s="7"/>
      <c r="AR163" s="7"/>
      <c r="AS163" s="7"/>
      <c r="AT163" s="7"/>
      <c r="AU163" s="7"/>
      <c r="AV163" s="7"/>
      <c r="AW163" s="6"/>
      <c r="AX163" s="6"/>
      <c r="AY163" s="7"/>
      <c r="AZ163" s="7"/>
      <c r="BA163" s="6"/>
      <c r="BB163" s="6"/>
      <c r="BC163" s="7"/>
      <c r="BD163" s="7"/>
      <c r="BE163" s="6"/>
      <c r="BF163" s="6"/>
      <c r="BG163" s="7"/>
      <c r="BH163" s="7"/>
      <c r="BI163" s="6"/>
      <c r="BJ163" s="6"/>
      <c r="BK163" s="7"/>
      <c r="BL163" s="6"/>
      <c r="BM163" s="6"/>
      <c r="BN163" s="6"/>
      <c r="BO163" s="6"/>
      <c r="BP163" s="6"/>
    </row>
    <row r="164">
      <c r="A164" s="6"/>
      <c r="B164" s="199"/>
      <c r="C164" s="6"/>
      <c r="D164" s="6"/>
      <c r="E164" s="7"/>
      <c r="F164" s="3"/>
      <c r="G164" s="287"/>
      <c r="H164" s="287"/>
      <c r="I164" s="3"/>
      <c r="J164" s="198"/>
      <c r="K164" s="198"/>
      <c r="L164" s="198"/>
      <c r="M164" s="198"/>
      <c r="N164" s="198"/>
      <c r="O164" s="198"/>
      <c r="P164" s="198"/>
      <c r="Q164" s="198"/>
      <c r="R164" s="198"/>
      <c r="S164" s="198"/>
      <c r="T164" s="198"/>
      <c r="U164" s="198"/>
      <c r="V164" s="198"/>
      <c r="W164" s="198"/>
      <c r="X164" s="198"/>
      <c r="Y164" s="198"/>
      <c r="Z164" s="198"/>
      <c r="AA164" s="198"/>
      <c r="AB164" s="198"/>
      <c r="AC164" s="198"/>
      <c r="AD164" s="198"/>
      <c r="AE164" s="198"/>
      <c r="AF164" s="198"/>
      <c r="AG164" s="198"/>
      <c r="AH164" s="6"/>
      <c r="AI164" s="6"/>
      <c r="AJ164" s="6"/>
      <c r="AK164" s="6"/>
      <c r="AL164" s="6"/>
      <c r="AM164" s="7"/>
      <c r="AN164" s="7"/>
      <c r="AO164" s="7"/>
      <c r="AP164" s="7"/>
      <c r="AQ164" s="7"/>
      <c r="AR164" s="7"/>
      <c r="AS164" s="7"/>
      <c r="AT164" s="7"/>
      <c r="AU164" s="7"/>
      <c r="AV164" s="7"/>
      <c r="AW164" s="6"/>
      <c r="AX164" s="6"/>
      <c r="AY164" s="7"/>
      <c r="AZ164" s="7"/>
      <c r="BA164" s="6"/>
      <c r="BB164" s="6"/>
      <c r="BC164" s="7"/>
      <c r="BD164" s="7"/>
      <c r="BE164" s="6"/>
      <c r="BF164" s="6"/>
      <c r="BG164" s="7"/>
      <c r="BH164" s="7"/>
      <c r="BI164" s="6"/>
      <c r="BJ164" s="6"/>
      <c r="BK164" s="7"/>
      <c r="BL164" s="6"/>
      <c r="BM164" s="6"/>
      <c r="BN164" s="6"/>
      <c r="BO164" s="6"/>
      <c r="BP164" s="6"/>
    </row>
    <row r="165">
      <c r="A165" s="6"/>
      <c r="B165" s="199"/>
      <c r="C165" s="6"/>
      <c r="D165" s="6"/>
      <c r="E165" s="7"/>
      <c r="F165" s="3"/>
      <c r="G165" s="287"/>
      <c r="H165" s="287"/>
      <c r="I165" s="3"/>
      <c r="J165" s="198"/>
      <c r="K165" s="198"/>
      <c r="L165" s="198"/>
      <c r="M165" s="198"/>
      <c r="N165" s="198"/>
      <c r="O165" s="198"/>
      <c r="P165" s="198"/>
      <c r="Q165" s="198"/>
      <c r="R165" s="198"/>
      <c r="S165" s="198"/>
      <c r="T165" s="198"/>
      <c r="U165" s="198"/>
      <c r="V165" s="198"/>
      <c r="W165" s="198"/>
      <c r="X165" s="198"/>
      <c r="Y165" s="198"/>
      <c r="Z165" s="198"/>
      <c r="AA165" s="198"/>
      <c r="AB165" s="198"/>
      <c r="AC165" s="198"/>
      <c r="AD165" s="198"/>
      <c r="AE165" s="198"/>
      <c r="AF165" s="198"/>
      <c r="AG165" s="198"/>
      <c r="AH165" s="6"/>
      <c r="AI165" s="6"/>
      <c r="AJ165" s="6"/>
      <c r="AK165" s="6"/>
      <c r="AL165" s="6"/>
      <c r="AM165" s="7"/>
      <c r="AN165" s="7"/>
      <c r="AO165" s="7"/>
      <c r="AP165" s="7"/>
      <c r="AQ165" s="7"/>
      <c r="AR165" s="7"/>
      <c r="AS165" s="7"/>
      <c r="AT165" s="7"/>
      <c r="AU165" s="7"/>
      <c r="AV165" s="7"/>
      <c r="AW165" s="6"/>
      <c r="AX165" s="6"/>
      <c r="AY165" s="7"/>
      <c r="AZ165" s="7"/>
      <c r="BA165" s="6"/>
      <c r="BB165" s="6"/>
      <c r="BC165" s="7"/>
      <c r="BD165" s="7"/>
      <c r="BE165" s="6"/>
      <c r="BF165" s="6"/>
      <c r="BG165" s="7"/>
      <c r="BH165" s="7"/>
      <c r="BI165" s="6"/>
      <c r="BJ165" s="6"/>
      <c r="BK165" s="7"/>
      <c r="BL165" s="6"/>
      <c r="BM165" s="6"/>
      <c r="BN165" s="6"/>
      <c r="BO165" s="6"/>
      <c r="BP165" s="6"/>
    </row>
    <row r="166">
      <c r="A166" s="6"/>
      <c r="B166" s="199"/>
      <c r="C166" s="6"/>
      <c r="D166" s="6"/>
      <c r="E166" s="7"/>
      <c r="F166" s="3"/>
      <c r="G166" s="287"/>
      <c r="H166" s="287"/>
      <c r="I166" s="3"/>
      <c r="J166" s="198"/>
      <c r="K166" s="198"/>
      <c r="L166" s="198"/>
      <c r="M166" s="198"/>
      <c r="N166" s="198"/>
      <c r="O166" s="198"/>
      <c r="P166" s="198"/>
      <c r="Q166" s="198"/>
      <c r="R166" s="198"/>
      <c r="S166" s="198"/>
      <c r="T166" s="198"/>
      <c r="U166" s="198"/>
      <c r="V166" s="198"/>
      <c r="W166" s="198"/>
      <c r="X166" s="198"/>
      <c r="Y166" s="198"/>
      <c r="Z166" s="198"/>
      <c r="AA166" s="198"/>
      <c r="AB166" s="198"/>
      <c r="AC166" s="198"/>
      <c r="AD166" s="198"/>
      <c r="AE166" s="198"/>
      <c r="AF166" s="198"/>
      <c r="AG166" s="198"/>
      <c r="AH166" s="6"/>
      <c r="AI166" s="6"/>
      <c r="AJ166" s="6"/>
      <c r="AK166" s="6"/>
      <c r="AL166" s="6"/>
      <c r="AM166" s="7"/>
      <c r="AN166" s="7"/>
      <c r="AO166" s="7"/>
      <c r="AP166" s="7"/>
      <c r="AQ166" s="7"/>
      <c r="AR166" s="7"/>
      <c r="AS166" s="7"/>
      <c r="AT166" s="7"/>
      <c r="AU166" s="7"/>
      <c r="AV166" s="7"/>
      <c r="AW166" s="6"/>
      <c r="AX166" s="6"/>
      <c r="AY166" s="7"/>
      <c r="AZ166" s="7"/>
      <c r="BA166" s="6"/>
      <c r="BB166" s="6"/>
      <c r="BC166" s="7"/>
      <c r="BD166" s="7"/>
      <c r="BE166" s="6"/>
      <c r="BF166" s="6"/>
      <c r="BG166" s="7"/>
      <c r="BH166" s="7"/>
      <c r="BI166" s="6"/>
      <c r="BJ166" s="6"/>
      <c r="BK166" s="7"/>
      <c r="BL166" s="6"/>
      <c r="BM166" s="6"/>
      <c r="BN166" s="6"/>
      <c r="BO166" s="6"/>
      <c r="BP166" s="6"/>
    </row>
    <row r="167">
      <c r="A167" s="6"/>
      <c r="B167" s="199"/>
      <c r="C167" s="6"/>
      <c r="D167" s="6"/>
      <c r="E167" s="7"/>
      <c r="F167" s="3"/>
      <c r="G167" s="287"/>
      <c r="H167" s="287"/>
      <c r="I167" s="3"/>
      <c r="J167" s="198"/>
      <c r="K167" s="198"/>
      <c r="L167" s="198"/>
      <c r="M167" s="198"/>
      <c r="N167" s="198"/>
      <c r="O167" s="198"/>
      <c r="P167" s="198"/>
      <c r="Q167" s="198"/>
      <c r="R167" s="198"/>
      <c r="S167" s="198"/>
      <c r="T167" s="198"/>
      <c r="U167" s="198"/>
      <c r="V167" s="198"/>
      <c r="W167" s="198"/>
      <c r="X167" s="198"/>
      <c r="Y167" s="198"/>
      <c r="Z167" s="198"/>
      <c r="AA167" s="198"/>
      <c r="AB167" s="198"/>
      <c r="AC167" s="198"/>
      <c r="AD167" s="198"/>
      <c r="AE167" s="198"/>
      <c r="AF167" s="198"/>
      <c r="AG167" s="198"/>
      <c r="AH167" s="6"/>
      <c r="AI167" s="6"/>
      <c r="AJ167" s="6"/>
      <c r="AK167" s="6"/>
      <c r="AL167" s="6"/>
      <c r="AM167" s="7"/>
      <c r="AN167" s="7"/>
      <c r="AO167" s="7"/>
      <c r="AP167" s="7"/>
      <c r="AQ167" s="7"/>
      <c r="AR167" s="7"/>
      <c r="AS167" s="7"/>
      <c r="AT167" s="7"/>
      <c r="AU167" s="7"/>
      <c r="AV167" s="7"/>
      <c r="AW167" s="6"/>
      <c r="AX167" s="6"/>
      <c r="AY167" s="7"/>
      <c r="AZ167" s="7"/>
      <c r="BA167" s="6"/>
      <c r="BB167" s="6"/>
      <c r="BC167" s="7"/>
      <c r="BD167" s="7"/>
      <c r="BE167" s="6"/>
      <c r="BF167" s="6"/>
      <c r="BG167" s="7"/>
      <c r="BH167" s="7"/>
      <c r="BI167" s="6"/>
      <c r="BJ167" s="6"/>
      <c r="BK167" s="7"/>
      <c r="BL167" s="6"/>
      <c r="BM167" s="6"/>
      <c r="BN167" s="6"/>
      <c r="BO167" s="6"/>
      <c r="BP167" s="6"/>
    </row>
    <row r="168">
      <c r="A168" s="6"/>
      <c r="B168" s="199"/>
      <c r="C168" s="6"/>
      <c r="D168" s="6"/>
      <c r="E168" s="7"/>
      <c r="F168" s="3"/>
      <c r="G168" s="287"/>
      <c r="H168" s="287"/>
      <c r="I168" s="3"/>
      <c r="J168" s="198"/>
      <c r="K168" s="198"/>
      <c r="L168" s="198"/>
      <c r="M168" s="198"/>
      <c r="N168" s="198"/>
      <c r="O168" s="198"/>
      <c r="P168" s="198"/>
      <c r="Q168" s="198"/>
      <c r="R168" s="198"/>
      <c r="S168" s="198"/>
      <c r="T168" s="198"/>
      <c r="U168" s="198"/>
      <c r="V168" s="198"/>
      <c r="W168" s="198"/>
      <c r="X168" s="198"/>
      <c r="Y168" s="198"/>
      <c r="Z168" s="198"/>
      <c r="AA168" s="198"/>
      <c r="AB168" s="198"/>
      <c r="AC168" s="198"/>
      <c r="AD168" s="198"/>
      <c r="AE168" s="198"/>
      <c r="AF168" s="198"/>
      <c r="AG168" s="198"/>
      <c r="AH168" s="6"/>
      <c r="AI168" s="6"/>
      <c r="AJ168" s="6"/>
      <c r="AK168" s="6"/>
      <c r="AL168" s="6"/>
      <c r="AM168" s="7"/>
      <c r="AN168" s="7"/>
      <c r="AO168" s="7"/>
      <c r="AP168" s="7"/>
      <c r="AQ168" s="7"/>
      <c r="AR168" s="7"/>
      <c r="AS168" s="7"/>
      <c r="AT168" s="7"/>
      <c r="AU168" s="7"/>
      <c r="AV168" s="7"/>
      <c r="AW168" s="6"/>
      <c r="AX168" s="6"/>
      <c r="AY168" s="7"/>
      <c r="AZ168" s="7"/>
      <c r="BA168" s="6"/>
      <c r="BB168" s="6"/>
      <c r="BC168" s="7"/>
      <c r="BD168" s="7"/>
      <c r="BE168" s="6"/>
      <c r="BF168" s="6"/>
      <c r="BG168" s="7"/>
      <c r="BH168" s="7"/>
      <c r="BI168" s="6"/>
      <c r="BJ168" s="6"/>
      <c r="BK168" s="7"/>
      <c r="BL168" s="6"/>
      <c r="BM168" s="6"/>
      <c r="BN168" s="6"/>
      <c r="BO168" s="6"/>
      <c r="BP168" s="6"/>
    </row>
    <row r="169">
      <c r="A169" s="6"/>
      <c r="B169" s="199"/>
      <c r="C169" s="6"/>
      <c r="D169" s="6"/>
      <c r="E169" s="7"/>
      <c r="F169" s="3"/>
      <c r="G169" s="287"/>
      <c r="H169" s="287"/>
      <c r="I169" s="3"/>
      <c r="J169" s="198"/>
      <c r="K169" s="198"/>
      <c r="L169" s="198"/>
      <c r="M169" s="198"/>
      <c r="N169" s="198"/>
      <c r="O169" s="198"/>
      <c r="P169" s="198"/>
      <c r="Q169" s="198"/>
      <c r="R169" s="198"/>
      <c r="S169" s="198"/>
      <c r="T169" s="198"/>
      <c r="U169" s="198"/>
      <c r="V169" s="198"/>
      <c r="W169" s="198"/>
      <c r="X169" s="198"/>
      <c r="Y169" s="198"/>
      <c r="Z169" s="198"/>
      <c r="AA169" s="198"/>
      <c r="AB169" s="198"/>
      <c r="AC169" s="198"/>
      <c r="AD169" s="198"/>
      <c r="AE169" s="198"/>
      <c r="AF169" s="198"/>
      <c r="AG169" s="198"/>
      <c r="AH169" s="6"/>
      <c r="AI169" s="6"/>
      <c r="AJ169" s="6"/>
      <c r="AK169" s="6"/>
      <c r="AL169" s="6"/>
      <c r="AM169" s="7"/>
      <c r="AN169" s="7"/>
      <c r="AO169" s="7"/>
      <c r="AP169" s="7"/>
      <c r="AQ169" s="7"/>
      <c r="AR169" s="7"/>
      <c r="AS169" s="7"/>
      <c r="AT169" s="7"/>
      <c r="AU169" s="7"/>
      <c r="AV169" s="7"/>
      <c r="AW169" s="6"/>
      <c r="AX169" s="6"/>
      <c r="AY169" s="7"/>
      <c r="AZ169" s="7"/>
      <c r="BA169" s="6"/>
      <c r="BB169" s="6"/>
      <c r="BC169" s="7"/>
      <c r="BD169" s="7"/>
      <c r="BE169" s="6"/>
      <c r="BF169" s="6"/>
      <c r="BG169" s="7"/>
      <c r="BH169" s="7"/>
      <c r="BI169" s="6"/>
      <c r="BJ169" s="6"/>
      <c r="BK169" s="7"/>
      <c r="BL169" s="6"/>
      <c r="BM169" s="6"/>
      <c r="BN169" s="6"/>
      <c r="BO169" s="6"/>
      <c r="BP169" s="6"/>
    </row>
    <row r="170">
      <c r="A170" s="6"/>
      <c r="B170" s="199"/>
      <c r="C170" s="6"/>
      <c r="D170" s="6"/>
      <c r="E170" s="7"/>
      <c r="F170" s="3"/>
      <c r="G170" s="287"/>
      <c r="H170" s="287"/>
      <c r="I170" s="3"/>
      <c r="J170" s="198"/>
      <c r="K170" s="198"/>
      <c r="L170" s="198"/>
      <c r="M170" s="198"/>
      <c r="N170" s="198"/>
      <c r="O170" s="198"/>
      <c r="P170" s="198"/>
      <c r="Q170" s="198"/>
      <c r="R170" s="198"/>
      <c r="S170" s="198"/>
      <c r="T170" s="198"/>
      <c r="U170" s="198"/>
      <c r="V170" s="198"/>
      <c r="W170" s="198"/>
      <c r="X170" s="198"/>
      <c r="Y170" s="198"/>
      <c r="Z170" s="198"/>
      <c r="AA170" s="198"/>
      <c r="AB170" s="198"/>
      <c r="AC170" s="198"/>
      <c r="AD170" s="198"/>
      <c r="AE170" s="198"/>
      <c r="AF170" s="198"/>
      <c r="AG170" s="198"/>
      <c r="AH170" s="6"/>
      <c r="AI170" s="6"/>
      <c r="AJ170" s="6"/>
      <c r="AK170" s="6"/>
      <c r="AL170" s="6"/>
      <c r="AM170" s="7"/>
      <c r="AN170" s="7"/>
      <c r="AO170" s="7"/>
      <c r="AP170" s="7"/>
      <c r="AQ170" s="7"/>
      <c r="AR170" s="7"/>
      <c r="AS170" s="7"/>
      <c r="AT170" s="7"/>
      <c r="AU170" s="7"/>
      <c r="AV170" s="7"/>
      <c r="AW170" s="6"/>
      <c r="AX170" s="6"/>
      <c r="AY170" s="7"/>
      <c r="AZ170" s="7"/>
      <c r="BA170" s="6"/>
      <c r="BB170" s="6"/>
      <c r="BC170" s="7"/>
      <c r="BD170" s="7"/>
      <c r="BE170" s="6"/>
      <c r="BF170" s="6"/>
      <c r="BG170" s="7"/>
      <c r="BH170" s="7"/>
      <c r="BI170" s="6"/>
      <c r="BJ170" s="6"/>
      <c r="BK170" s="7"/>
      <c r="BL170" s="6"/>
      <c r="BM170" s="6"/>
      <c r="BN170" s="6"/>
      <c r="BO170" s="6"/>
      <c r="BP170" s="6"/>
    </row>
    <row r="171">
      <c r="A171" s="6"/>
      <c r="B171" s="199"/>
      <c r="C171" s="6"/>
      <c r="D171" s="6"/>
      <c r="E171" s="7"/>
      <c r="F171" s="3"/>
      <c r="G171" s="287"/>
      <c r="H171" s="287"/>
      <c r="I171" s="3"/>
      <c r="J171" s="198"/>
      <c r="K171" s="198"/>
      <c r="L171" s="198"/>
      <c r="M171" s="198"/>
      <c r="N171" s="198"/>
      <c r="O171" s="198"/>
      <c r="P171" s="198"/>
      <c r="Q171" s="198"/>
      <c r="R171" s="198"/>
      <c r="S171" s="198"/>
      <c r="T171" s="198"/>
      <c r="U171" s="198"/>
      <c r="V171" s="198"/>
      <c r="W171" s="198"/>
      <c r="X171" s="198"/>
      <c r="Y171" s="198"/>
      <c r="Z171" s="198"/>
      <c r="AA171" s="198"/>
      <c r="AB171" s="198"/>
      <c r="AC171" s="198"/>
      <c r="AD171" s="198"/>
      <c r="AE171" s="198"/>
      <c r="AF171" s="198"/>
      <c r="AG171" s="198"/>
      <c r="AH171" s="6"/>
      <c r="AI171" s="6"/>
      <c r="AJ171" s="6"/>
      <c r="AK171" s="6"/>
      <c r="AL171" s="6"/>
      <c r="AM171" s="7"/>
      <c r="AN171" s="7"/>
      <c r="AO171" s="7"/>
      <c r="AP171" s="7"/>
      <c r="AQ171" s="7"/>
      <c r="AR171" s="7"/>
      <c r="AS171" s="7"/>
      <c r="AT171" s="7"/>
      <c r="AU171" s="7"/>
      <c r="AV171" s="7"/>
      <c r="AW171" s="6"/>
      <c r="AX171" s="6"/>
      <c r="AY171" s="7"/>
      <c r="AZ171" s="7"/>
      <c r="BA171" s="6"/>
      <c r="BB171" s="6"/>
      <c r="BC171" s="7"/>
      <c r="BD171" s="7"/>
      <c r="BE171" s="6"/>
      <c r="BF171" s="6"/>
      <c r="BG171" s="7"/>
      <c r="BH171" s="7"/>
      <c r="BI171" s="6"/>
      <c r="BJ171" s="6"/>
      <c r="BK171" s="7"/>
      <c r="BL171" s="6"/>
      <c r="BM171" s="6"/>
      <c r="BN171" s="6"/>
      <c r="BO171" s="6"/>
      <c r="BP171" s="6"/>
    </row>
    <row r="172">
      <c r="A172" s="6"/>
      <c r="B172" s="199"/>
      <c r="C172" s="6"/>
      <c r="D172" s="6"/>
      <c r="E172" s="7"/>
      <c r="F172" s="3"/>
      <c r="G172" s="287"/>
      <c r="H172" s="287"/>
      <c r="I172" s="3"/>
      <c r="J172" s="198"/>
      <c r="K172" s="198"/>
      <c r="L172" s="198"/>
      <c r="M172" s="198"/>
      <c r="N172" s="198"/>
      <c r="O172" s="198"/>
      <c r="P172" s="198"/>
      <c r="Q172" s="198"/>
      <c r="R172" s="198"/>
      <c r="S172" s="198"/>
      <c r="T172" s="198"/>
      <c r="U172" s="198"/>
      <c r="V172" s="198"/>
      <c r="W172" s="198"/>
      <c r="X172" s="198"/>
      <c r="Y172" s="198"/>
      <c r="Z172" s="198"/>
      <c r="AA172" s="198"/>
      <c r="AB172" s="198"/>
      <c r="AC172" s="198"/>
      <c r="AD172" s="198"/>
      <c r="AE172" s="198"/>
      <c r="AF172" s="198"/>
      <c r="AG172" s="198"/>
      <c r="AH172" s="6"/>
      <c r="AI172" s="6"/>
      <c r="AJ172" s="6"/>
      <c r="AK172" s="6"/>
      <c r="AL172" s="6"/>
      <c r="AM172" s="7"/>
      <c r="AN172" s="7"/>
      <c r="AO172" s="7"/>
      <c r="AP172" s="7"/>
      <c r="AQ172" s="7"/>
      <c r="AR172" s="7"/>
      <c r="AS172" s="7"/>
      <c r="AT172" s="7"/>
      <c r="AU172" s="7"/>
      <c r="AV172" s="7"/>
      <c r="AW172" s="6"/>
      <c r="AX172" s="6"/>
      <c r="AY172" s="7"/>
      <c r="AZ172" s="7"/>
      <c r="BA172" s="6"/>
      <c r="BB172" s="6"/>
      <c r="BC172" s="7"/>
      <c r="BD172" s="7"/>
      <c r="BE172" s="6"/>
      <c r="BF172" s="6"/>
      <c r="BG172" s="7"/>
      <c r="BH172" s="7"/>
      <c r="BI172" s="6"/>
      <c r="BJ172" s="6"/>
      <c r="BK172" s="7"/>
      <c r="BL172" s="6"/>
      <c r="BM172" s="6"/>
      <c r="BN172" s="6"/>
      <c r="BO172" s="6"/>
      <c r="BP172" s="6"/>
    </row>
    <row r="173">
      <c r="A173" s="6"/>
      <c r="B173" s="199"/>
      <c r="C173" s="6"/>
      <c r="D173" s="6"/>
      <c r="E173" s="7"/>
      <c r="F173" s="3"/>
      <c r="G173" s="287"/>
      <c r="H173" s="287"/>
      <c r="I173" s="3"/>
      <c r="J173" s="198"/>
      <c r="K173" s="198"/>
      <c r="L173" s="198"/>
      <c r="M173" s="198"/>
      <c r="N173" s="198"/>
      <c r="O173" s="198"/>
      <c r="P173" s="198"/>
      <c r="Q173" s="198"/>
      <c r="R173" s="198"/>
      <c r="S173" s="198"/>
      <c r="T173" s="198"/>
      <c r="U173" s="198"/>
      <c r="V173" s="198"/>
      <c r="W173" s="198"/>
      <c r="X173" s="198"/>
      <c r="Y173" s="198"/>
      <c r="Z173" s="198"/>
      <c r="AA173" s="198"/>
      <c r="AB173" s="198"/>
      <c r="AC173" s="198"/>
      <c r="AD173" s="198"/>
      <c r="AE173" s="198"/>
      <c r="AF173" s="198"/>
      <c r="AG173" s="198"/>
      <c r="AH173" s="6"/>
      <c r="AI173" s="6"/>
      <c r="AJ173" s="6"/>
      <c r="AK173" s="6"/>
      <c r="AL173" s="6"/>
      <c r="AM173" s="7"/>
      <c r="AN173" s="7"/>
      <c r="AO173" s="7"/>
      <c r="AP173" s="7"/>
      <c r="AQ173" s="7"/>
      <c r="AR173" s="7"/>
      <c r="AS173" s="7"/>
      <c r="AT173" s="7"/>
      <c r="AU173" s="7"/>
      <c r="AV173" s="7"/>
      <c r="AW173" s="6"/>
      <c r="AX173" s="6"/>
      <c r="AY173" s="7"/>
      <c r="AZ173" s="7"/>
      <c r="BA173" s="6"/>
      <c r="BB173" s="6"/>
      <c r="BC173" s="7"/>
      <c r="BD173" s="7"/>
      <c r="BE173" s="6"/>
      <c r="BF173" s="6"/>
      <c r="BG173" s="7"/>
      <c r="BH173" s="7"/>
      <c r="BI173" s="6"/>
      <c r="BJ173" s="6"/>
      <c r="BK173" s="7"/>
      <c r="BL173" s="6"/>
      <c r="BM173" s="6"/>
      <c r="BN173" s="6"/>
      <c r="BO173" s="6"/>
      <c r="BP173" s="6"/>
    </row>
    <row r="174">
      <c r="A174" s="6"/>
      <c r="B174" s="199"/>
      <c r="C174" s="6"/>
      <c r="D174" s="6"/>
      <c r="E174" s="7"/>
      <c r="F174" s="3"/>
      <c r="G174" s="287"/>
      <c r="H174" s="287"/>
      <c r="I174" s="3"/>
      <c r="J174" s="198"/>
      <c r="K174" s="198"/>
      <c r="L174" s="198"/>
      <c r="M174" s="198"/>
      <c r="N174" s="198"/>
      <c r="O174" s="198"/>
      <c r="P174" s="198"/>
      <c r="Q174" s="198"/>
      <c r="R174" s="198"/>
      <c r="S174" s="198"/>
      <c r="T174" s="198"/>
      <c r="U174" s="198"/>
      <c r="V174" s="198"/>
      <c r="W174" s="198"/>
      <c r="X174" s="198"/>
      <c r="Y174" s="198"/>
      <c r="Z174" s="198"/>
      <c r="AA174" s="198"/>
      <c r="AB174" s="198"/>
      <c r="AC174" s="198"/>
      <c r="AD174" s="198"/>
      <c r="AE174" s="198"/>
      <c r="AF174" s="198"/>
      <c r="AG174" s="198"/>
      <c r="AH174" s="6"/>
      <c r="AI174" s="6"/>
      <c r="AJ174" s="6"/>
      <c r="AK174" s="6"/>
      <c r="AL174" s="6"/>
      <c r="AM174" s="7"/>
      <c r="AN174" s="7"/>
      <c r="AO174" s="7"/>
      <c r="AP174" s="7"/>
      <c r="AQ174" s="7"/>
      <c r="AR174" s="7"/>
      <c r="AS174" s="7"/>
      <c r="AT174" s="7"/>
      <c r="AU174" s="7"/>
      <c r="AV174" s="7"/>
      <c r="AW174" s="6"/>
      <c r="AX174" s="6"/>
      <c r="AY174" s="7"/>
      <c r="AZ174" s="7"/>
      <c r="BA174" s="6"/>
      <c r="BB174" s="6"/>
      <c r="BC174" s="7"/>
      <c r="BD174" s="7"/>
      <c r="BE174" s="6"/>
      <c r="BF174" s="6"/>
      <c r="BG174" s="7"/>
      <c r="BH174" s="7"/>
      <c r="BI174" s="6"/>
      <c r="BJ174" s="6"/>
      <c r="BK174" s="7"/>
      <c r="BL174" s="6"/>
      <c r="BM174" s="6"/>
      <c r="BN174" s="6"/>
      <c r="BO174" s="6"/>
      <c r="BP174" s="6"/>
    </row>
    <row r="175">
      <c r="A175" s="6"/>
      <c r="B175" s="199"/>
      <c r="C175" s="6"/>
      <c r="D175" s="6"/>
      <c r="E175" s="7"/>
      <c r="F175" s="3"/>
      <c r="G175" s="287"/>
      <c r="H175" s="287"/>
      <c r="I175" s="3"/>
      <c r="J175" s="198"/>
      <c r="K175" s="198"/>
      <c r="L175" s="198"/>
      <c r="M175" s="198"/>
      <c r="N175" s="198"/>
      <c r="O175" s="198"/>
      <c r="P175" s="198"/>
      <c r="Q175" s="198"/>
      <c r="R175" s="198"/>
      <c r="S175" s="198"/>
      <c r="T175" s="198"/>
      <c r="U175" s="198"/>
      <c r="V175" s="198"/>
      <c r="W175" s="198"/>
      <c r="X175" s="198"/>
      <c r="Y175" s="198"/>
      <c r="Z175" s="198"/>
      <c r="AA175" s="198"/>
      <c r="AB175" s="198"/>
      <c r="AC175" s="198"/>
      <c r="AD175" s="198"/>
      <c r="AE175" s="198"/>
      <c r="AF175" s="198"/>
      <c r="AG175" s="198"/>
      <c r="AH175" s="6"/>
      <c r="AI175" s="6"/>
      <c r="AJ175" s="6"/>
      <c r="AK175" s="6"/>
      <c r="AL175" s="6"/>
      <c r="AM175" s="7"/>
      <c r="AN175" s="7"/>
      <c r="AO175" s="7"/>
      <c r="AP175" s="7"/>
      <c r="AQ175" s="7"/>
      <c r="AR175" s="7"/>
      <c r="AS175" s="7"/>
      <c r="AT175" s="7"/>
      <c r="AU175" s="7"/>
      <c r="AV175" s="7"/>
      <c r="AW175" s="6"/>
      <c r="AX175" s="6"/>
      <c r="AY175" s="7"/>
      <c r="AZ175" s="7"/>
      <c r="BA175" s="6"/>
      <c r="BB175" s="6"/>
      <c r="BC175" s="7"/>
      <c r="BD175" s="7"/>
      <c r="BE175" s="6"/>
      <c r="BF175" s="6"/>
      <c r="BG175" s="7"/>
      <c r="BH175" s="7"/>
      <c r="BI175" s="6"/>
      <c r="BJ175" s="6"/>
      <c r="BK175" s="7"/>
      <c r="BL175" s="6"/>
      <c r="BM175" s="6"/>
      <c r="BN175" s="6"/>
      <c r="BO175" s="6"/>
      <c r="BP175" s="6"/>
    </row>
    <row r="176">
      <c r="A176" s="6"/>
      <c r="B176" s="199"/>
      <c r="C176" s="6"/>
      <c r="D176" s="6"/>
      <c r="E176" s="7"/>
      <c r="F176" s="3"/>
      <c r="G176" s="287"/>
      <c r="H176" s="287"/>
      <c r="I176" s="3"/>
      <c r="J176" s="198"/>
      <c r="K176" s="198"/>
      <c r="L176" s="198"/>
      <c r="M176" s="198"/>
      <c r="N176" s="198"/>
      <c r="O176" s="198"/>
      <c r="P176" s="198"/>
      <c r="Q176" s="198"/>
      <c r="R176" s="198"/>
      <c r="S176" s="198"/>
      <c r="T176" s="198"/>
      <c r="U176" s="198"/>
      <c r="V176" s="198"/>
      <c r="W176" s="198"/>
      <c r="X176" s="198"/>
      <c r="Y176" s="198"/>
      <c r="Z176" s="198"/>
      <c r="AA176" s="198"/>
      <c r="AB176" s="198"/>
      <c r="AC176" s="198"/>
      <c r="AD176" s="198"/>
      <c r="AE176" s="198"/>
      <c r="AF176" s="198"/>
      <c r="AG176" s="198"/>
      <c r="AH176" s="6"/>
      <c r="AI176" s="6"/>
      <c r="AJ176" s="6"/>
      <c r="AK176" s="6"/>
      <c r="AL176" s="6"/>
      <c r="AM176" s="7"/>
      <c r="AN176" s="7"/>
      <c r="AO176" s="7"/>
      <c r="AP176" s="7"/>
      <c r="AQ176" s="7"/>
      <c r="AR176" s="7"/>
      <c r="AS176" s="7"/>
      <c r="AT176" s="7"/>
      <c r="AU176" s="7"/>
      <c r="AV176" s="7"/>
      <c r="AW176" s="6"/>
      <c r="AX176" s="6"/>
      <c r="AY176" s="7"/>
      <c r="AZ176" s="7"/>
      <c r="BA176" s="6"/>
      <c r="BB176" s="6"/>
      <c r="BC176" s="7"/>
      <c r="BD176" s="7"/>
      <c r="BE176" s="6"/>
      <c r="BF176" s="6"/>
      <c r="BG176" s="7"/>
      <c r="BH176" s="7"/>
      <c r="BI176" s="6"/>
      <c r="BJ176" s="6"/>
      <c r="BK176" s="7"/>
      <c r="BL176" s="6"/>
      <c r="BM176" s="6"/>
      <c r="BN176" s="6"/>
      <c r="BO176" s="6"/>
      <c r="BP176" s="6"/>
    </row>
    <row r="177">
      <c r="A177" s="6"/>
      <c r="B177" s="199"/>
      <c r="C177" s="6"/>
      <c r="D177" s="6"/>
      <c r="E177" s="7"/>
      <c r="F177" s="3"/>
      <c r="G177" s="287"/>
      <c r="H177" s="287"/>
      <c r="I177" s="3"/>
      <c r="J177" s="198"/>
      <c r="K177" s="198"/>
      <c r="L177" s="198"/>
      <c r="M177" s="198"/>
      <c r="N177" s="198"/>
      <c r="O177" s="198"/>
      <c r="P177" s="198"/>
      <c r="Q177" s="198"/>
      <c r="R177" s="198"/>
      <c r="S177" s="198"/>
      <c r="T177" s="198"/>
      <c r="U177" s="198"/>
      <c r="V177" s="198"/>
      <c r="W177" s="198"/>
      <c r="X177" s="198"/>
      <c r="Y177" s="198"/>
      <c r="Z177" s="198"/>
      <c r="AA177" s="198"/>
      <c r="AB177" s="198"/>
      <c r="AC177" s="198"/>
      <c r="AD177" s="198"/>
      <c r="AE177" s="198"/>
      <c r="AF177" s="198"/>
      <c r="AG177" s="198"/>
      <c r="AH177" s="6"/>
      <c r="AI177" s="6"/>
      <c r="AJ177" s="6"/>
      <c r="AK177" s="6"/>
      <c r="AL177" s="6"/>
      <c r="AM177" s="7"/>
      <c r="AN177" s="7"/>
      <c r="AO177" s="7"/>
      <c r="AP177" s="7"/>
      <c r="AQ177" s="7"/>
      <c r="AR177" s="7"/>
      <c r="AS177" s="7"/>
      <c r="AT177" s="7"/>
      <c r="AU177" s="7"/>
      <c r="AV177" s="7"/>
      <c r="AW177" s="6"/>
      <c r="AX177" s="6"/>
      <c r="AY177" s="7"/>
      <c r="AZ177" s="7"/>
      <c r="BA177" s="6"/>
      <c r="BB177" s="6"/>
      <c r="BC177" s="7"/>
      <c r="BD177" s="7"/>
      <c r="BE177" s="6"/>
      <c r="BF177" s="6"/>
      <c r="BG177" s="7"/>
      <c r="BH177" s="7"/>
      <c r="BI177" s="6"/>
      <c r="BJ177" s="6"/>
      <c r="BK177" s="7"/>
      <c r="BL177" s="6"/>
      <c r="BM177" s="6"/>
      <c r="BN177" s="6"/>
      <c r="BO177" s="6"/>
      <c r="BP177" s="6"/>
    </row>
    <row r="178">
      <c r="A178" s="6"/>
      <c r="B178" s="199"/>
      <c r="C178" s="6"/>
      <c r="D178" s="6"/>
      <c r="E178" s="7"/>
      <c r="F178" s="3"/>
      <c r="G178" s="287"/>
      <c r="H178" s="287"/>
      <c r="I178" s="3"/>
      <c r="J178" s="198"/>
      <c r="K178" s="198"/>
      <c r="L178" s="198"/>
      <c r="M178" s="198"/>
      <c r="N178" s="198"/>
      <c r="O178" s="198"/>
      <c r="P178" s="198"/>
      <c r="Q178" s="198"/>
      <c r="R178" s="198"/>
      <c r="S178" s="198"/>
      <c r="T178" s="198"/>
      <c r="U178" s="198"/>
      <c r="V178" s="198"/>
      <c r="W178" s="198"/>
      <c r="X178" s="198"/>
      <c r="Y178" s="198"/>
      <c r="Z178" s="198"/>
      <c r="AA178" s="198"/>
      <c r="AB178" s="198"/>
      <c r="AC178" s="198"/>
      <c r="AD178" s="198"/>
      <c r="AE178" s="198"/>
      <c r="AF178" s="198"/>
      <c r="AG178" s="198"/>
      <c r="AH178" s="6"/>
      <c r="AI178" s="6"/>
      <c r="AJ178" s="6"/>
      <c r="AK178" s="6"/>
      <c r="AL178" s="6"/>
      <c r="AM178" s="7"/>
      <c r="AN178" s="7"/>
      <c r="AO178" s="7"/>
      <c r="AP178" s="7"/>
      <c r="AQ178" s="7"/>
      <c r="AR178" s="7"/>
      <c r="AS178" s="7"/>
      <c r="AT178" s="7"/>
      <c r="AU178" s="7"/>
      <c r="AV178" s="7"/>
      <c r="AW178" s="6"/>
      <c r="AX178" s="6"/>
      <c r="AY178" s="7"/>
      <c r="AZ178" s="7"/>
      <c r="BA178" s="6"/>
      <c r="BB178" s="6"/>
      <c r="BC178" s="7"/>
      <c r="BD178" s="7"/>
      <c r="BE178" s="6"/>
      <c r="BF178" s="6"/>
      <c r="BG178" s="7"/>
      <c r="BH178" s="7"/>
      <c r="BI178" s="6"/>
      <c r="BJ178" s="6"/>
      <c r="BK178" s="7"/>
      <c r="BL178" s="6"/>
      <c r="BM178" s="6"/>
      <c r="BN178" s="6"/>
      <c r="BO178" s="6"/>
      <c r="BP178" s="6"/>
    </row>
    <row r="179">
      <c r="A179" s="6"/>
      <c r="B179" s="199"/>
      <c r="C179" s="6"/>
      <c r="D179" s="6"/>
      <c r="E179" s="7"/>
      <c r="F179" s="3"/>
      <c r="G179" s="287"/>
      <c r="H179" s="287"/>
      <c r="I179" s="3"/>
      <c r="J179" s="198"/>
      <c r="K179" s="198"/>
      <c r="L179" s="198"/>
      <c r="M179" s="198"/>
      <c r="N179" s="198"/>
      <c r="O179" s="198"/>
      <c r="P179" s="198"/>
      <c r="Q179" s="198"/>
      <c r="R179" s="198"/>
      <c r="S179" s="198"/>
      <c r="T179" s="198"/>
      <c r="U179" s="198"/>
      <c r="V179" s="198"/>
      <c r="W179" s="198"/>
      <c r="X179" s="198"/>
      <c r="Y179" s="198"/>
      <c r="Z179" s="198"/>
      <c r="AA179" s="198"/>
      <c r="AB179" s="198"/>
      <c r="AC179" s="198"/>
      <c r="AD179" s="198"/>
      <c r="AE179" s="198"/>
      <c r="AF179" s="198"/>
      <c r="AG179" s="198"/>
      <c r="AH179" s="6"/>
      <c r="AI179" s="6"/>
      <c r="AJ179" s="6"/>
      <c r="AK179" s="6"/>
      <c r="AL179" s="6"/>
      <c r="AM179" s="7"/>
      <c r="AN179" s="7"/>
      <c r="AO179" s="7"/>
      <c r="AP179" s="7"/>
      <c r="AQ179" s="7"/>
      <c r="AR179" s="7"/>
      <c r="AS179" s="7"/>
      <c r="AT179" s="7"/>
      <c r="AU179" s="7"/>
      <c r="AV179" s="7"/>
      <c r="AW179" s="6"/>
      <c r="AX179" s="6"/>
      <c r="AY179" s="7"/>
      <c r="AZ179" s="7"/>
      <c r="BA179" s="6"/>
      <c r="BB179" s="6"/>
      <c r="BC179" s="7"/>
      <c r="BD179" s="7"/>
      <c r="BE179" s="6"/>
      <c r="BF179" s="6"/>
      <c r="BG179" s="7"/>
      <c r="BH179" s="7"/>
      <c r="BI179" s="6"/>
      <c r="BJ179" s="6"/>
      <c r="BK179" s="7"/>
      <c r="BL179" s="6"/>
      <c r="BM179" s="6"/>
      <c r="BN179" s="6"/>
      <c r="BO179" s="6"/>
      <c r="BP179" s="6"/>
    </row>
    <row r="180">
      <c r="A180" s="6"/>
      <c r="B180" s="199"/>
      <c r="C180" s="6"/>
      <c r="D180" s="6"/>
      <c r="E180" s="7"/>
      <c r="F180" s="3"/>
      <c r="G180" s="287"/>
      <c r="H180" s="287"/>
      <c r="I180" s="3"/>
      <c r="J180" s="198"/>
      <c r="K180" s="198"/>
      <c r="L180" s="198"/>
      <c r="M180" s="198"/>
      <c r="N180" s="198"/>
      <c r="O180" s="198"/>
      <c r="P180" s="198"/>
      <c r="Q180" s="198"/>
      <c r="R180" s="198"/>
      <c r="S180" s="198"/>
      <c r="T180" s="198"/>
      <c r="U180" s="198"/>
      <c r="V180" s="198"/>
      <c r="W180" s="198"/>
      <c r="X180" s="198"/>
      <c r="Y180" s="198"/>
      <c r="Z180" s="198"/>
      <c r="AA180" s="198"/>
      <c r="AB180" s="198"/>
      <c r="AC180" s="198"/>
      <c r="AD180" s="198"/>
      <c r="AE180" s="198"/>
      <c r="AF180" s="198"/>
      <c r="AG180" s="198"/>
      <c r="AH180" s="6"/>
      <c r="AI180" s="6"/>
      <c r="AJ180" s="6"/>
      <c r="AK180" s="6"/>
      <c r="AL180" s="6"/>
      <c r="AM180" s="7"/>
      <c r="AN180" s="7"/>
      <c r="AO180" s="7"/>
      <c r="AP180" s="7"/>
      <c r="AQ180" s="7"/>
      <c r="AR180" s="7"/>
      <c r="AS180" s="7"/>
      <c r="AT180" s="7"/>
      <c r="AU180" s="7"/>
      <c r="AV180" s="7"/>
      <c r="AW180" s="6"/>
      <c r="AX180" s="6"/>
      <c r="AY180" s="7"/>
      <c r="AZ180" s="7"/>
      <c r="BA180" s="6"/>
      <c r="BB180" s="6"/>
      <c r="BC180" s="7"/>
      <c r="BD180" s="7"/>
      <c r="BE180" s="6"/>
      <c r="BF180" s="6"/>
      <c r="BG180" s="7"/>
      <c r="BH180" s="7"/>
      <c r="BI180" s="6"/>
      <c r="BJ180" s="6"/>
      <c r="BK180" s="7"/>
      <c r="BL180" s="6"/>
      <c r="BM180" s="6"/>
      <c r="BN180" s="6"/>
      <c r="BO180" s="6"/>
      <c r="BP180" s="6"/>
    </row>
    <row r="181">
      <c r="A181" s="6"/>
      <c r="B181" s="199"/>
      <c r="C181" s="6"/>
      <c r="D181" s="6"/>
      <c r="E181" s="7"/>
      <c r="F181" s="3"/>
      <c r="G181" s="287"/>
      <c r="H181" s="287"/>
      <c r="I181" s="3"/>
      <c r="J181" s="198"/>
      <c r="K181" s="198"/>
      <c r="L181" s="198"/>
      <c r="M181" s="198"/>
      <c r="N181" s="198"/>
      <c r="O181" s="198"/>
      <c r="P181" s="198"/>
      <c r="Q181" s="198"/>
      <c r="R181" s="198"/>
      <c r="S181" s="198"/>
      <c r="T181" s="198"/>
      <c r="U181" s="198"/>
      <c r="V181" s="198"/>
      <c r="W181" s="198"/>
      <c r="X181" s="198"/>
      <c r="Y181" s="198"/>
      <c r="Z181" s="198"/>
      <c r="AA181" s="198"/>
      <c r="AB181" s="198"/>
      <c r="AC181" s="198"/>
      <c r="AD181" s="198"/>
      <c r="AE181" s="198"/>
      <c r="AF181" s="198"/>
      <c r="AG181" s="198"/>
      <c r="AH181" s="6"/>
      <c r="AI181" s="6"/>
      <c r="AJ181" s="6"/>
      <c r="AK181" s="6"/>
      <c r="AL181" s="6"/>
      <c r="AM181" s="7"/>
      <c r="AN181" s="7"/>
      <c r="AO181" s="7"/>
      <c r="AP181" s="7"/>
      <c r="AQ181" s="7"/>
      <c r="AR181" s="7"/>
      <c r="AS181" s="7"/>
      <c r="AT181" s="7"/>
      <c r="AU181" s="7"/>
      <c r="AV181" s="7"/>
      <c r="AW181" s="6"/>
      <c r="AX181" s="6"/>
      <c r="AY181" s="7"/>
      <c r="AZ181" s="7"/>
      <c r="BA181" s="6"/>
      <c r="BB181" s="6"/>
      <c r="BC181" s="7"/>
      <c r="BD181" s="7"/>
      <c r="BE181" s="6"/>
      <c r="BF181" s="6"/>
      <c r="BG181" s="7"/>
      <c r="BH181" s="7"/>
      <c r="BI181" s="6"/>
      <c r="BJ181" s="6"/>
      <c r="BK181" s="7"/>
      <c r="BL181" s="6"/>
      <c r="BM181" s="6"/>
      <c r="BN181" s="6"/>
      <c r="BO181" s="6"/>
      <c r="BP181" s="6"/>
    </row>
    <row r="182">
      <c r="A182" s="6"/>
      <c r="B182" s="199"/>
      <c r="C182" s="6"/>
      <c r="D182" s="6"/>
      <c r="E182" s="7"/>
      <c r="F182" s="3"/>
      <c r="G182" s="287"/>
      <c r="H182" s="287"/>
      <c r="I182" s="3"/>
      <c r="J182" s="198"/>
      <c r="K182" s="198"/>
      <c r="L182" s="198"/>
      <c r="M182" s="198"/>
      <c r="N182" s="198"/>
      <c r="O182" s="198"/>
      <c r="P182" s="198"/>
      <c r="Q182" s="198"/>
      <c r="R182" s="198"/>
      <c r="S182" s="198"/>
      <c r="T182" s="198"/>
      <c r="U182" s="198"/>
      <c r="V182" s="198"/>
      <c r="W182" s="198"/>
      <c r="X182" s="198"/>
      <c r="Y182" s="198"/>
      <c r="Z182" s="198"/>
      <c r="AA182" s="198"/>
      <c r="AB182" s="198"/>
      <c r="AC182" s="198"/>
      <c r="AD182" s="198"/>
      <c r="AE182" s="198"/>
      <c r="AF182" s="198"/>
      <c r="AG182" s="198"/>
      <c r="AH182" s="6"/>
      <c r="AI182" s="6"/>
      <c r="AJ182" s="6"/>
      <c r="AK182" s="6"/>
      <c r="AL182" s="6"/>
      <c r="AM182" s="7"/>
      <c r="AN182" s="7"/>
      <c r="AO182" s="7"/>
      <c r="AP182" s="7"/>
      <c r="AQ182" s="7"/>
      <c r="AR182" s="7"/>
      <c r="AS182" s="7"/>
      <c r="AT182" s="7"/>
      <c r="AU182" s="7"/>
      <c r="AV182" s="7"/>
      <c r="AW182" s="6"/>
      <c r="AX182" s="6"/>
      <c r="AY182" s="7"/>
      <c r="AZ182" s="7"/>
      <c r="BA182" s="6"/>
      <c r="BB182" s="6"/>
      <c r="BC182" s="7"/>
      <c r="BD182" s="7"/>
      <c r="BE182" s="6"/>
      <c r="BF182" s="6"/>
      <c r="BG182" s="7"/>
      <c r="BH182" s="7"/>
      <c r="BI182" s="6"/>
      <c r="BJ182" s="6"/>
      <c r="BK182" s="7"/>
      <c r="BL182" s="6"/>
      <c r="BM182" s="6"/>
      <c r="BN182" s="6"/>
      <c r="BO182" s="6"/>
      <c r="BP182" s="6"/>
    </row>
    <row r="183">
      <c r="A183" s="6"/>
      <c r="B183" s="199"/>
      <c r="C183" s="6"/>
      <c r="D183" s="6"/>
      <c r="E183" s="7"/>
      <c r="F183" s="3"/>
      <c r="G183" s="287"/>
      <c r="H183" s="287"/>
      <c r="I183" s="3"/>
      <c r="J183" s="198"/>
      <c r="K183" s="198"/>
      <c r="L183" s="198"/>
      <c r="M183" s="198"/>
      <c r="N183" s="198"/>
      <c r="O183" s="198"/>
      <c r="P183" s="198"/>
      <c r="Q183" s="198"/>
      <c r="R183" s="198"/>
      <c r="S183" s="198"/>
      <c r="T183" s="198"/>
      <c r="U183" s="198"/>
      <c r="V183" s="198"/>
      <c r="W183" s="198"/>
      <c r="X183" s="198"/>
      <c r="Y183" s="198"/>
      <c r="Z183" s="198"/>
      <c r="AA183" s="198"/>
      <c r="AB183" s="198"/>
      <c r="AC183" s="198"/>
      <c r="AD183" s="198"/>
      <c r="AE183" s="198"/>
      <c r="AF183" s="198"/>
      <c r="AG183" s="198"/>
      <c r="AH183" s="6"/>
      <c r="AI183" s="6"/>
      <c r="AJ183" s="6"/>
      <c r="AK183" s="6"/>
      <c r="AL183" s="6"/>
      <c r="AM183" s="7"/>
      <c r="AN183" s="7"/>
      <c r="AO183" s="7"/>
      <c r="AP183" s="7"/>
      <c r="AQ183" s="7"/>
      <c r="AR183" s="7"/>
      <c r="AS183" s="7"/>
      <c r="AT183" s="7"/>
      <c r="AU183" s="7"/>
      <c r="AV183" s="7"/>
      <c r="AW183" s="6"/>
      <c r="AX183" s="6"/>
      <c r="AY183" s="7"/>
      <c r="AZ183" s="7"/>
      <c r="BA183" s="6"/>
      <c r="BB183" s="6"/>
      <c r="BC183" s="7"/>
      <c r="BD183" s="7"/>
      <c r="BE183" s="6"/>
      <c r="BF183" s="6"/>
      <c r="BG183" s="7"/>
      <c r="BH183" s="7"/>
      <c r="BI183" s="6"/>
      <c r="BJ183" s="6"/>
      <c r="BK183" s="7"/>
      <c r="BL183" s="6"/>
      <c r="BM183" s="6"/>
      <c r="BN183" s="6"/>
      <c r="BO183" s="6"/>
      <c r="BP183" s="6"/>
    </row>
    <row r="184">
      <c r="A184" s="6"/>
      <c r="B184" s="199"/>
      <c r="C184" s="6"/>
      <c r="D184" s="6"/>
      <c r="E184" s="7"/>
      <c r="F184" s="3"/>
      <c r="G184" s="287"/>
      <c r="H184" s="287"/>
      <c r="I184" s="3"/>
      <c r="J184" s="198"/>
      <c r="K184" s="198"/>
      <c r="L184" s="198"/>
      <c r="M184" s="198"/>
      <c r="N184" s="198"/>
      <c r="O184" s="198"/>
      <c r="P184" s="198"/>
      <c r="Q184" s="198"/>
      <c r="R184" s="198"/>
      <c r="S184" s="198"/>
      <c r="T184" s="198"/>
      <c r="U184" s="198"/>
      <c r="V184" s="198"/>
      <c r="W184" s="198"/>
      <c r="X184" s="198"/>
      <c r="Y184" s="198"/>
      <c r="Z184" s="198"/>
      <c r="AA184" s="198"/>
      <c r="AB184" s="198"/>
      <c r="AC184" s="198"/>
      <c r="AD184" s="198"/>
      <c r="AE184" s="198"/>
      <c r="AF184" s="198"/>
      <c r="AG184" s="198"/>
      <c r="AH184" s="6"/>
      <c r="AI184" s="6"/>
      <c r="AJ184" s="6"/>
      <c r="AK184" s="6"/>
      <c r="AL184" s="6"/>
      <c r="AM184" s="7"/>
      <c r="AN184" s="7"/>
      <c r="AO184" s="7"/>
      <c r="AP184" s="7"/>
      <c r="AQ184" s="7"/>
      <c r="AR184" s="7"/>
      <c r="AS184" s="7"/>
      <c r="AT184" s="7"/>
      <c r="AU184" s="7"/>
      <c r="AV184" s="7"/>
      <c r="AW184" s="6"/>
      <c r="AX184" s="6"/>
      <c r="AY184" s="7"/>
      <c r="AZ184" s="7"/>
      <c r="BA184" s="6"/>
      <c r="BB184" s="6"/>
      <c r="BC184" s="7"/>
      <c r="BD184" s="7"/>
      <c r="BE184" s="6"/>
      <c r="BF184" s="6"/>
      <c r="BG184" s="7"/>
      <c r="BH184" s="7"/>
      <c r="BI184" s="6"/>
      <c r="BJ184" s="6"/>
      <c r="BK184" s="7"/>
      <c r="BL184" s="6"/>
      <c r="BM184" s="6"/>
      <c r="BN184" s="6"/>
      <c r="BO184" s="6"/>
      <c r="BP184" s="6"/>
    </row>
    <row r="185">
      <c r="A185" s="6"/>
      <c r="B185" s="199"/>
      <c r="C185" s="6"/>
      <c r="D185" s="6"/>
      <c r="E185" s="7"/>
      <c r="F185" s="3"/>
      <c r="G185" s="287"/>
      <c r="H185" s="287"/>
      <c r="I185" s="3"/>
      <c r="J185" s="198"/>
      <c r="K185" s="198"/>
      <c r="L185" s="198"/>
      <c r="M185" s="198"/>
      <c r="N185" s="198"/>
      <c r="O185" s="198"/>
      <c r="P185" s="198"/>
      <c r="Q185" s="198"/>
      <c r="R185" s="198"/>
      <c r="S185" s="198"/>
      <c r="T185" s="198"/>
      <c r="U185" s="198"/>
      <c r="V185" s="198"/>
      <c r="W185" s="198"/>
      <c r="X185" s="198"/>
      <c r="Y185" s="198"/>
      <c r="Z185" s="198"/>
      <c r="AA185" s="198"/>
      <c r="AB185" s="198"/>
      <c r="AC185" s="198"/>
      <c r="AD185" s="198"/>
      <c r="AE185" s="198"/>
      <c r="AF185" s="198"/>
      <c r="AG185" s="198"/>
      <c r="AH185" s="6"/>
      <c r="AI185" s="6"/>
      <c r="AJ185" s="6"/>
      <c r="AK185" s="6"/>
      <c r="AL185" s="6"/>
      <c r="AM185" s="7"/>
      <c r="AN185" s="7"/>
      <c r="AO185" s="7"/>
      <c r="AP185" s="7"/>
      <c r="AQ185" s="7"/>
      <c r="AR185" s="7"/>
      <c r="AS185" s="7"/>
      <c r="AT185" s="7"/>
      <c r="AU185" s="7"/>
      <c r="AV185" s="7"/>
      <c r="AW185" s="6"/>
      <c r="AX185" s="6"/>
      <c r="AY185" s="7"/>
      <c r="AZ185" s="7"/>
      <c r="BA185" s="6"/>
      <c r="BB185" s="6"/>
      <c r="BC185" s="7"/>
      <c r="BD185" s="7"/>
      <c r="BE185" s="6"/>
      <c r="BF185" s="6"/>
      <c r="BG185" s="7"/>
      <c r="BH185" s="7"/>
      <c r="BI185" s="6"/>
      <c r="BJ185" s="6"/>
      <c r="BK185" s="7"/>
      <c r="BL185" s="6"/>
      <c r="BM185" s="6"/>
      <c r="BN185" s="6"/>
      <c r="BO185" s="6"/>
      <c r="BP185" s="6"/>
    </row>
    <row r="186">
      <c r="A186" s="6"/>
      <c r="B186" s="199"/>
      <c r="C186" s="6"/>
      <c r="D186" s="6"/>
      <c r="E186" s="7"/>
      <c r="F186" s="3"/>
      <c r="G186" s="287"/>
      <c r="H186" s="287"/>
      <c r="I186" s="3"/>
      <c r="J186" s="198"/>
      <c r="K186" s="198"/>
      <c r="L186" s="198"/>
      <c r="M186" s="198"/>
      <c r="N186" s="198"/>
      <c r="O186" s="198"/>
      <c r="P186" s="198"/>
      <c r="Q186" s="198"/>
      <c r="R186" s="198"/>
      <c r="S186" s="198"/>
      <c r="T186" s="198"/>
      <c r="U186" s="198"/>
      <c r="V186" s="198"/>
      <c r="W186" s="198"/>
      <c r="X186" s="198"/>
      <c r="Y186" s="198"/>
      <c r="Z186" s="198"/>
      <c r="AA186" s="198"/>
      <c r="AB186" s="198"/>
      <c r="AC186" s="198"/>
      <c r="AD186" s="198"/>
      <c r="AE186" s="198"/>
      <c r="AF186" s="198"/>
      <c r="AG186" s="198"/>
      <c r="AH186" s="6"/>
      <c r="AI186" s="6"/>
      <c r="AJ186" s="6"/>
      <c r="AK186" s="6"/>
      <c r="AL186" s="6"/>
      <c r="AM186" s="7"/>
      <c r="AN186" s="7"/>
      <c r="AO186" s="7"/>
      <c r="AP186" s="7"/>
      <c r="AQ186" s="7"/>
      <c r="AR186" s="7"/>
      <c r="AS186" s="7"/>
      <c r="AT186" s="7"/>
      <c r="AU186" s="7"/>
      <c r="AV186" s="7"/>
      <c r="AW186" s="6"/>
      <c r="AX186" s="6"/>
      <c r="AY186" s="7"/>
      <c r="AZ186" s="7"/>
      <c r="BA186" s="6"/>
      <c r="BB186" s="6"/>
      <c r="BC186" s="7"/>
      <c r="BD186" s="7"/>
      <c r="BE186" s="6"/>
      <c r="BF186" s="6"/>
      <c r="BG186" s="7"/>
      <c r="BH186" s="7"/>
      <c r="BI186" s="6"/>
      <c r="BJ186" s="6"/>
      <c r="BK186" s="7"/>
      <c r="BL186" s="6"/>
      <c r="BM186" s="6"/>
      <c r="BN186" s="6"/>
      <c r="BO186" s="6"/>
      <c r="BP186" s="6"/>
    </row>
    <row r="187">
      <c r="A187" s="6"/>
      <c r="B187" s="199"/>
      <c r="C187" s="6"/>
      <c r="D187" s="6"/>
      <c r="E187" s="7"/>
      <c r="F187" s="3"/>
      <c r="G187" s="287"/>
      <c r="H187" s="287"/>
      <c r="I187" s="3"/>
      <c r="J187" s="198"/>
      <c r="K187" s="198"/>
      <c r="L187" s="198"/>
      <c r="M187" s="198"/>
      <c r="N187" s="198"/>
      <c r="O187" s="198"/>
      <c r="P187" s="198"/>
      <c r="Q187" s="198"/>
      <c r="R187" s="198"/>
      <c r="S187" s="198"/>
      <c r="T187" s="198"/>
      <c r="U187" s="198"/>
      <c r="V187" s="198"/>
      <c r="W187" s="198"/>
      <c r="X187" s="198"/>
      <c r="Y187" s="198"/>
      <c r="Z187" s="198"/>
      <c r="AA187" s="198"/>
      <c r="AB187" s="198"/>
      <c r="AC187" s="198"/>
      <c r="AD187" s="198"/>
      <c r="AE187" s="198"/>
      <c r="AF187" s="198"/>
      <c r="AG187" s="198"/>
      <c r="AH187" s="6"/>
      <c r="AI187" s="6"/>
      <c r="AJ187" s="6"/>
      <c r="AK187" s="6"/>
      <c r="AL187" s="6"/>
      <c r="AM187" s="7"/>
      <c r="AN187" s="7"/>
      <c r="AO187" s="7"/>
      <c r="AP187" s="7"/>
      <c r="AQ187" s="7"/>
      <c r="AR187" s="7"/>
      <c r="AS187" s="7"/>
      <c r="AT187" s="7"/>
      <c r="AU187" s="7"/>
      <c r="AV187" s="7"/>
      <c r="AW187" s="6"/>
      <c r="AX187" s="6"/>
      <c r="AY187" s="7"/>
      <c r="AZ187" s="7"/>
      <c r="BA187" s="6"/>
      <c r="BB187" s="6"/>
      <c r="BC187" s="7"/>
      <c r="BD187" s="7"/>
      <c r="BE187" s="6"/>
      <c r="BF187" s="6"/>
      <c r="BG187" s="7"/>
      <c r="BH187" s="7"/>
      <c r="BI187" s="6"/>
      <c r="BJ187" s="6"/>
      <c r="BK187" s="7"/>
      <c r="BL187" s="6"/>
      <c r="BM187" s="6"/>
      <c r="BN187" s="6"/>
      <c r="BO187" s="6"/>
      <c r="BP187" s="6"/>
    </row>
    <row r="188">
      <c r="A188" s="6"/>
      <c r="B188" s="199"/>
      <c r="C188" s="6"/>
      <c r="D188" s="6"/>
      <c r="E188" s="7"/>
      <c r="F188" s="3"/>
      <c r="G188" s="287"/>
      <c r="H188" s="287"/>
      <c r="I188" s="3"/>
      <c r="J188" s="198"/>
      <c r="K188" s="198"/>
      <c r="L188" s="198"/>
      <c r="M188" s="198"/>
      <c r="N188" s="198"/>
      <c r="O188" s="198"/>
      <c r="P188" s="198"/>
      <c r="Q188" s="198"/>
      <c r="R188" s="198"/>
      <c r="S188" s="198"/>
      <c r="T188" s="198"/>
      <c r="U188" s="198"/>
      <c r="V188" s="198"/>
      <c r="W188" s="198"/>
      <c r="X188" s="198"/>
      <c r="Y188" s="198"/>
      <c r="Z188" s="198"/>
      <c r="AA188" s="198"/>
      <c r="AB188" s="198"/>
      <c r="AC188" s="198"/>
      <c r="AD188" s="198"/>
      <c r="AE188" s="198"/>
      <c r="AF188" s="198"/>
      <c r="AG188" s="198"/>
      <c r="AH188" s="6"/>
      <c r="AI188" s="6"/>
      <c r="AJ188" s="6"/>
      <c r="AK188" s="6"/>
      <c r="AL188" s="6"/>
      <c r="AM188" s="7"/>
      <c r="AN188" s="7"/>
      <c r="AO188" s="7"/>
      <c r="AP188" s="7"/>
      <c r="AQ188" s="7"/>
      <c r="AR188" s="7"/>
      <c r="AS188" s="7"/>
      <c r="AT188" s="7"/>
      <c r="AU188" s="7"/>
      <c r="AV188" s="7"/>
      <c r="AW188" s="6"/>
      <c r="AX188" s="6"/>
      <c r="AY188" s="7"/>
      <c r="AZ188" s="7"/>
      <c r="BA188" s="6"/>
      <c r="BB188" s="6"/>
      <c r="BC188" s="7"/>
      <c r="BD188" s="7"/>
      <c r="BE188" s="6"/>
      <c r="BF188" s="6"/>
      <c r="BG188" s="7"/>
      <c r="BH188" s="7"/>
      <c r="BI188" s="6"/>
      <c r="BJ188" s="6"/>
      <c r="BK188" s="7"/>
      <c r="BL188" s="6"/>
      <c r="BM188" s="6"/>
      <c r="BN188" s="6"/>
      <c r="BO188" s="6"/>
      <c r="BP188" s="6"/>
    </row>
    <row r="189">
      <c r="A189" s="6"/>
      <c r="B189" s="199"/>
      <c r="C189" s="6"/>
      <c r="D189" s="6"/>
      <c r="E189" s="7"/>
      <c r="F189" s="3"/>
      <c r="G189" s="287"/>
      <c r="H189" s="287"/>
      <c r="I189" s="3"/>
      <c r="J189" s="198"/>
      <c r="K189" s="198"/>
      <c r="L189" s="198"/>
      <c r="M189" s="198"/>
      <c r="N189" s="198"/>
      <c r="O189" s="198"/>
      <c r="P189" s="198"/>
      <c r="Q189" s="198"/>
      <c r="R189" s="198"/>
      <c r="S189" s="198"/>
      <c r="T189" s="198"/>
      <c r="U189" s="198"/>
      <c r="V189" s="198"/>
      <c r="W189" s="198"/>
      <c r="X189" s="198"/>
      <c r="Y189" s="198"/>
      <c r="Z189" s="198"/>
      <c r="AA189" s="198"/>
      <c r="AB189" s="198"/>
      <c r="AC189" s="198"/>
      <c r="AD189" s="198"/>
      <c r="AE189" s="198"/>
      <c r="AF189" s="198"/>
      <c r="AG189" s="198"/>
      <c r="AH189" s="6"/>
      <c r="AI189" s="6"/>
      <c r="AJ189" s="6"/>
      <c r="AK189" s="6"/>
      <c r="AL189" s="6"/>
      <c r="AM189" s="7"/>
      <c r="AN189" s="7"/>
      <c r="AO189" s="7"/>
      <c r="AP189" s="7"/>
      <c r="AQ189" s="7"/>
      <c r="AR189" s="7"/>
      <c r="AS189" s="7"/>
      <c r="AT189" s="7"/>
      <c r="AU189" s="7"/>
      <c r="AV189" s="7"/>
      <c r="AW189" s="6"/>
      <c r="AX189" s="6"/>
      <c r="AY189" s="7"/>
      <c r="AZ189" s="7"/>
      <c r="BA189" s="6"/>
      <c r="BB189" s="6"/>
      <c r="BC189" s="7"/>
      <c r="BD189" s="7"/>
      <c r="BE189" s="6"/>
      <c r="BF189" s="6"/>
      <c r="BG189" s="7"/>
      <c r="BH189" s="7"/>
      <c r="BI189" s="6"/>
      <c r="BJ189" s="6"/>
      <c r="BK189" s="7"/>
      <c r="BL189" s="6"/>
      <c r="BM189" s="6"/>
      <c r="BN189" s="6"/>
      <c r="BO189" s="6"/>
      <c r="BP189" s="6"/>
    </row>
    <row r="190">
      <c r="A190" s="6"/>
      <c r="B190" s="199"/>
      <c r="C190" s="6"/>
      <c r="D190" s="6"/>
      <c r="E190" s="7"/>
      <c r="F190" s="3"/>
      <c r="G190" s="287"/>
      <c r="H190" s="287"/>
      <c r="I190" s="3"/>
      <c r="J190" s="198"/>
      <c r="K190" s="198"/>
      <c r="L190" s="198"/>
      <c r="M190" s="198"/>
      <c r="N190" s="198"/>
      <c r="O190" s="198"/>
      <c r="P190" s="198"/>
      <c r="Q190" s="198"/>
      <c r="R190" s="198"/>
      <c r="S190" s="198"/>
      <c r="T190" s="198"/>
      <c r="U190" s="198"/>
      <c r="V190" s="198"/>
      <c r="W190" s="198"/>
      <c r="X190" s="198"/>
      <c r="Y190" s="198"/>
      <c r="Z190" s="198"/>
      <c r="AA190" s="198"/>
      <c r="AB190" s="198"/>
      <c r="AC190" s="198"/>
      <c r="AD190" s="198"/>
      <c r="AE190" s="198"/>
      <c r="AF190" s="198"/>
      <c r="AG190" s="198"/>
      <c r="AH190" s="6"/>
      <c r="AI190" s="6"/>
      <c r="AJ190" s="6"/>
      <c r="AK190" s="6"/>
      <c r="AL190" s="6"/>
      <c r="AM190" s="7"/>
      <c r="AN190" s="7"/>
      <c r="AO190" s="7"/>
      <c r="AP190" s="7"/>
      <c r="AQ190" s="7"/>
      <c r="AR190" s="7"/>
      <c r="AS190" s="7"/>
      <c r="AT190" s="7"/>
      <c r="AU190" s="7"/>
      <c r="AV190" s="7"/>
      <c r="AW190" s="6"/>
      <c r="AX190" s="6"/>
      <c r="AY190" s="7"/>
      <c r="AZ190" s="7"/>
      <c r="BA190" s="6"/>
      <c r="BB190" s="6"/>
      <c r="BC190" s="7"/>
      <c r="BD190" s="7"/>
      <c r="BE190" s="6"/>
      <c r="BF190" s="6"/>
      <c r="BG190" s="7"/>
      <c r="BH190" s="7"/>
      <c r="BI190" s="6"/>
      <c r="BJ190" s="6"/>
      <c r="BK190" s="7"/>
      <c r="BL190" s="6"/>
      <c r="BM190" s="6"/>
      <c r="BN190" s="6"/>
      <c r="BO190" s="6"/>
      <c r="BP190" s="6"/>
    </row>
    <row r="191">
      <c r="A191" s="6"/>
      <c r="B191" s="199"/>
      <c r="C191" s="6"/>
      <c r="D191" s="6"/>
      <c r="E191" s="7"/>
      <c r="F191" s="3"/>
      <c r="G191" s="287"/>
      <c r="H191" s="287"/>
      <c r="I191" s="3"/>
      <c r="J191" s="198"/>
      <c r="K191" s="198"/>
      <c r="L191" s="198"/>
      <c r="M191" s="198"/>
      <c r="N191" s="198"/>
      <c r="O191" s="198"/>
      <c r="P191" s="198"/>
      <c r="Q191" s="198"/>
      <c r="R191" s="198"/>
      <c r="S191" s="198"/>
      <c r="T191" s="198"/>
      <c r="U191" s="198"/>
      <c r="V191" s="198"/>
      <c r="W191" s="198"/>
      <c r="X191" s="198"/>
      <c r="Y191" s="198"/>
      <c r="Z191" s="198"/>
      <c r="AA191" s="198"/>
      <c r="AB191" s="198"/>
      <c r="AC191" s="198"/>
      <c r="AD191" s="198"/>
      <c r="AE191" s="198"/>
      <c r="AF191" s="198"/>
      <c r="AG191" s="198"/>
      <c r="AH191" s="6"/>
      <c r="AI191" s="6"/>
      <c r="AJ191" s="6"/>
      <c r="AK191" s="6"/>
      <c r="AL191" s="6"/>
      <c r="AM191" s="7"/>
      <c r="AN191" s="7"/>
      <c r="AO191" s="7"/>
      <c r="AP191" s="7"/>
      <c r="AQ191" s="7"/>
      <c r="AR191" s="7"/>
      <c r="AS191" s="7"/>
      <c r="AT191" s="7"/>
      <c r="AU191" s="7"/>
      <c r="AV191" s="7"/>
      <c r="AW191" s="6"/>
      <c r="AX191" s="6"/>
      <c r="AY191" s="7"/>
      <c r="AZ191" s="7"/>
      <c r="BA191" s="6"/>
      <c r="BB191" s="6"/>
      <c r="BC191" s="7"/>
      <c r="BD191" s="7"/>
      <c r="BE191" s="6"/>
      <c r="BF191" s="6"/>
      <c r="BG191" s="7"/>
      <c r="BH191" s="7"/>
      <c r="BI191" s="6"/>
      <c r="BJ191" s="6"/>
      <c r="BK191" s="7"/>
      <c r="BL191" s="6"/>
      <c r="BM191" s="6"/>
      <c r="BN191" s="6"/>
      <c r="BO191" s="6"/>
      <c r="BP191" s="6"/>
    </row>
    <row r="192">
      <c r="A192" s="6"/>
      <c r="B192" s="199"/>
      <c r="C192" s="6"/>
      <c r="D192" s="6"/>
      <c r="E192" s="7"/>
      <c r="F192" s="3"/>
      <c r="G192" s="287"/>
      <c r="H192" s="287"/>
      <c r="I192" s="3"/>
      <c r="J192" s="198"/>
      <c r="K192" s="198"/>
      <c r="L192" s="198"/>
      <c r="M192" s="198"/>
      <c r="N192" s="198"/>
      <c r="O192" s="198"/>
      <c r="P192" s="198"/>
      <c r="Q192" s="198"/>
      <c r="R192" s="198"/>
      <c r="S192" s="198"/>
      <c r="T192" s="198"/>
      <c r="U192" s="198"/>
      <c r="V192" s="198"/>
      <c r="W192" s="198"/>
      <c r="X192" s="198"/>
      <c r="Y192" s="198"/>
      <c r="Z192" s="198"/>
      <c r="AA192" s="198"/>
      <c r="AB192" s="198"/>
      <c r="AC192" s="198"/>
      <c r="AD192" s="198"/>
      <c r="AE192" s="198"/>
      <c r="AF192" s="198"/>
      <c r="AG192" s="198"/>
      <c r="AH192" s="6"/>
      <c r="AI192" s="6"/>
      <c r="AJ192" s="6"/>
      <c r="AK192" s="6"/>
      <c r="AL192" s="6"/>
      <c r="AM192" s="7"/>
      <c r="AN192" s="7"/>
      <c r="AO192" s="7"/>
      <c r="AP192" s="7"/>
      <c r="AQ192" s="7"/>
      <c r="AR192" s="7"/>
      <c r="AS192" s="7"/>
      <c r="AT192" s="7"/>
      <c r="AU192" s="7"/>
      <c r="AV192" s="7"/>
      <c r="AW192" s="6"/>
      <c r="AX192" s="6"/>
      <c r="AY192" s="7"/>
      <c r="AZ192" s="7"/>
      <c r="BA192" s="6"/>
      <c r="BB192" s="6"/>
      <c r="BC192" s="7"/>
      <c r="BD192" s="7"/>
      <c r="BE192" s="6"/>
      <c r="BF192" s="6"/>
      <c r="BG192" s="7"/>
      <c r="BH192" s="7"/>
      <c r="BI192" s="6"/>
      <c r="BJ192" s="6"/>
      <c r="BK192" s="7"/>
      <c r="BL192" s="6"/>
      <c r="BM192" s="6"/>
      <c r="BN192" s="6"/>
      <c r="BO192" s="6"/>
      <c r="BP192" s="6"/>
    </row>
    <row r="193">
      <c r="A193" s="6"/>
      <c r="B193" s="199"/>
      <c r="C193" s="6"/>
      <c r="D193" s="6"/>
      <c r="E193" s="7"/>
      <c r="F193" s="3"/>
      <c r="G193" s="287"/>
      <c r="H193" s="287"/>
      <c r="I193" s="3"/>
      <c r="J193" s="198"/>
      <c r="K193" s="198"/>
      <c r="L193" s="198"/>
      <c r="M193" s="198"/>
      <c r="N193" s="198"/>
      <c r="O193" s="198"/>
      <c r="P193" s="198"/>
      <c r="Q193" s="198"/>
      <c r="R193" s="198"/>
      <c r="S193" s="198"/>
      <c r="T193" s="198"/>
      <c r="U193" s="198"/>
      <c r="V193" s="198"/>
      <c r="W193" s="198"/>
      <c r="X193" s="198"/>
      <c r="Y193" s="198"/>
      <c r="Z193" s="198"/>
      <c r="AA193" s="198"/>
      <c r="AB193" s="198"/>
      <c r="AC193" s="198"/>
      <c r="AD193" s="198"/>
      <c r="AE193" s="198"/>
      <c r="AF193" s="198"/>
      <c r="AG193" s="198"/>
      <c r="AH193" s="6"/>
      <c r="AI193" s="6"/>
      <c r="AJ193" s="6"/>
      <c r="AK193" s="6"/>
      <c r="AL193" s="6"/>
      <c r="AM193" s="7"/>
      <c r="AN193" s="7"/>
      <c r="AO193" s="7"/>
      <c r="AP193" s="7"/>
      <c r="AQ193" s="7"/>
      <c r="AR193" s="7"/>
      <c r="AS193" s="7"/>
      <c r="AT193" s="7"/>
      <c r="AU193" s="7"/>
      <c r="AV193" s="7"/>
      <c r="AW193" s="6"/>
      <c r="AX193" s="6"/>
      <c r="AY193" s="7"/>
      <c r="AZ193" s="7"/>
      <c r="BA193" s="6"/>
      <c r="BB193" s="6"/>
      <c r="BC193" s="7"/>
      <c r="BD193" s="7"/>
      <c r="BE193" s="6"/>
      <c r="BF193" s="6"/>
      <c r="BG193" s="7"/>
      <c r="BH193" s="7"/>
      <c r="BI193" s="6"/>
      <c r="BJ193" s="6"/>
      <c r="BK193" s="7"/>
      <c r="BL193" s="6"/>
      <c r="BM193" s="6"/>
      <c r="BN193" s="6"/>
      <c r="BO193" s="6"/>
      <c r="BP193" s="6"/>
    </row>
    <row r="194">
      <c r="A194" s="6"/>
      <c r="B194" s="199"/>
      <c r="C194" s="6"/>
      <c r="D194" s="6"/>
      <c r="E194" s="7"/>
      <c r="F194" s="3"/>
      <c r="G194" s="287"/>
      <c r="H194" s="287"/>
      <c r="I194" s="3"/>
      <c r="J194" s="198"/>
      <c r="K194" s="198"/>
      <c r="L194" s="198"/>
      <c r="M194" s="198"/>
      <c r="N194" s="198"/>
      <c r="O194" s="198"/>
      <c r="P194" s="198"/>
      <c r="Q194" s="198"/>
      <c r="R194" s="198"/>
      <c r="S194" s="198"/>
      <c r="T194" s="198"/>
      <c r="U194" s="198"/>
      <c r="V194" s="198"/>
      <c r="W194" s="198"/>
      <c r="X194" s="198"/>
      <c r="Y194" s="198"/>
      <c r="Z194" s="198"/>
      <c r="AA194" s="198"/>
      <c r="AB194" s="198"/>
      <c r="AC194" s="198"/>
      <c r="AD194" s="198"/>
      <c r="AE194" s="198"/>
      <c r="AF194" s="198"/>
      <c r="AG194" s="198"/>
      <c r="AH194" s="6"/>
      <c r="AI194" s="6"/>
      <c r="AJ194" s="6"/>
      <c r="AK194" s="6"/>
      <c r="AL194" s="6"/>
      <c r="AM194" s="7"/>
      <c r="AN194" s="7"/>
      <c r="AO194" s="7"/>
      <c r="AP194" s="7"/>
      <c r="AQ194" s="7"/>
      <c r="AR194" s="7"/>
      <c r="AS194" s="7"/>
      <c r="AT194" s="7"/>
      <c r="AU194" s="7"/>
      <c r="AV194" s="7"/>
      <c r="AW194" s="6"/>
      <c r="AX194" s="6"/>
      <c r="AY194" s="7"/>
      <c r="AZ194" s="7"/>
      <c r="BA194" s="6"/>
      <c r="BB194" s="6"/>
      <c r="BC194" s="7"/>
      <c r="BD194" s="7"/>
      <c r="BE194" s="6"/>
      <c r="BF194" s="6"/>
      <c r="BG194" s="7"/>
      <c r="BH194" s="7"/>
      <c r="BI194" s="6"/>
      <c r="BJ194" s="6"/>
      <c r="BK194" s="7"/>
      <c r="BL194" s="6"/>
      <c r="BM194" s="6"/>
      <c r="BN194" s="6"/>
      <c r="BO194" s="6"/>
      <c r="BP194" s="6"/>
    </row>
    <row r="195">
      <c r="A195" s="6"/>
      <c r="B195" s="199"/>
      <c r="C195" s="6"/>
      <c r="D195" s="6"/>
      <c r="E195" s="7"/>
      <c r="F195" s="3"/>
      <c r="G195" s="287"/>
      <c r="H195" s="287"/>
      <c r="I195" s="3"/>
      <c r="J195" s="198"/>
      <c r="K195" s="198"/>
      <c r="L195" s="198"/>
      <c r="M195" s="198"/>
      <c r="N195" s="198"/>
      <c r="O195" s="198"/>
      <c r="P195" s="198"/>
      <c r="Q195" s="198"/>
      <c r="R195" s="198"/>
      <c r="S195" s="198"/>
      <c r="T195" s="198"/>
      <c r="U195" s="198"/>
      <c r="V195" s="198"/>
      <c r="W195" s="198"/>
      <c r="X195" s="198"/>
      <c r="Y195" s="198"/>
      <c r="Z195" s="198"/>
      <c r="AA195" s="198"/>
      <c r="AB195" s="198"/>
      <c r="AC195" s="198"/>
      <c r="AD195" s="198"/>
      <c r="AE195" s="198"/>
      <c r="AF195" s="198"/>
      <c r="AG195" s="198"/>
      <c r="AH195" s="6"/>
      <c r="AI195" s="6"/>
      <c r="AJ195" s="6"/>
      <c r="AK195" s="6"/>
      <c r="AL195" s="6"/>
      <c r="AM195" s="7"/>
      <c r="AN195" s="7"/>
      <c r="AO195" s="7"/>
      <c r="AP195" s="7"/>
      <c r="AQ195" s="7"/>
      <c r="AR195" s="7"/>
      <c r="AS195" s="7"/>
      <c r="AT195" s="7"/>
      <c r="AU195" s="7"/>
      <c r="AV195" s="7"/>
      <c r="AW195" s="6"/>
      <c r="AX195" s="6"/>
      <c r="AY195" s="7"/>
      <c r="AZ195" s="7"/>
      <c r="BA195" s="6"/>
      <c r="BB195" s="6"/>
      <c r="BC195" s="7"/>
      <c r="BD195" s="7"/>
      <c r="BE195" s="6"/>
      <c r="BF195" s="6"/>
      <c r="BG195" s="7"/>
      <c r="BH195" s="7"/>
      <c r="BI195" s="6"/>
      <c r="BJ195" s="6"/>
      <c r="BK195" s="7"/>
      <c r="BL195" s="6"/>
      <c r="BM195" s="6"/>
      <c r="BN195" s="6"/>
      <c r="BO195" s="6"/>
      <c r="BP195" s="6"/>
    </row>
    <row r="196">
      <c r="A196" s="6"/>
      <c r="B196" s="199"/>
      <c r="C196" s="6"/>
      <c r="D196" s="6"/>
      <c r="E196" s="7"/>
      <c r="F196" s="3"/>
      <c r="G196" s="287"/>
      <c r="H196" s="287"/>
      <c r="I196" s="3"/>
      <c r="J196" s="198"/>
      <c r="K196" s="198"/>
      <c r="L196" s="198"/>
      <c r="M196" s="198"/>
      <c r="N196" s="198"/>
      <c r="O196" s="198"/>
      <c r="P196" s="198"/>
      <c r="Q196" s="198"/>
      <c r="R196" s="198"/>
      <c r="S196" s="198"/>
      <c r="T196" s="198"/>
      <c r="U196" s="198"/>
      <c r="V196" s="198"/>
      <c r="W196" s="198"/>
      <c r="X196" s="198"/>
      <c r="Y196" s="198"/>
      <c r="Z196" s="198"/>
      <c r="AA196" s="198"/>
      <c r="AB196" s="198"/>
      <c r="AC196" s="198"/>
      <c r="AD196" s="198"/>
      <c r="AE196" s="198"/>
      <c r="AF196" s="198"/>
      <c r="AG196" s="198"/>
      <c r="AH196" s="6"/>
      <c r="AI196" s="6"/>
      <c r="AJ196" s="6"/>
      <c r="AK196" s="6"/>
      <c r="AL196" s="6"/>
      <c r="AM196" s="7"/>
      <c r="AN196" s="7"/>
      <c r="AO196" s="7"/>
      <c r="AP196" s="7"/>
      <c r="AQ196" s="7"/>
      <c r="AR196" s="7"/>
      <c r="AS196" s="7"/>
      <c r="AT196" s="7"/>
      <c r="AU196" s="7"/>
      <c r="AV196" s="7"/>
      <c r="AW196" s="6"/>
      <c r="AX196" s="6"/>
      <c r="AY196" s="7"/>
      <c r="AZ196" s="7"/>
      <c r="BA196" s="6"/>
      <c r="BB196" s="6"/>
      <c r="BC196" s="7"/>
      <c r="BD196" s="7"/>
      <c r="BE196" s="6"/>
      <c r="BF196" s="6"/>
      <c r="BG196" s="7"/>
      <c r="BH196" s="7"/>
      <c r="BI196" s="6"/>
      <c r="BJ196" s="6"/>
      <c r="BK196" s="7"/>
      <c r="BL196" s="6"/>
      <c r="BM196" s="6"/>
      <c r="BN196" s="6"/>
      <c r="BO196" s="6"/>
      <c r="BP196" s="6"/>
    </row>
    <row r="197">
      <c r="A197" s="6"/>
      <c r="B197" s="199"/>
      <c r="C197" s="6"/>
      <c r="D197" s="6"/>
      <c r="E197" s="7"/>
      <c r="F197" s="3"/>
      <c r="G197" s="287"/>
      <c r="H197" s="287"/>
      <c r="I197" s="3"/>
      <c r="J197" s="198"/>
      <c r="K197" s="198"/>
      <c r="L197" s="198"/>
      <c r="M197" s="198"/>
      <c r="N197" s="198"/>
      <c r="O197" s="198"/>
      <c r="P197" s="198"/>
      <c r="Q197" s="198"/>
      <c r="R197" s="198"/>
      <c r="S197" s="198"/>
      <c r="T197" s="198"/>
      <c r="U197" s="198"/>
      <c r="V197" s="198"/>
      <c r="W197" s="198"/>
      <c r="X197" s="198"/>
      <c r="Y197" s="198"/>
      <c r="Z197" s="198"/>
      <c r="AA197" s="198"/>
      <c r="AB197" s="198"/>
      <c r="AC197" s="198"/>
      <c r="AD197" s="198"/>
      <c r="AE197" s="198"/>
      <c r="AF197" s="198"/>
      <c r="AG197" s="198"/>
      <c r="AH197" s="6"/>
      <c r="AI197" s="6"/>
      <c r="AJ197" s="6"/>
      <c r="AK197" s="6"/>
      <c r="AL197" s="6"/>
      <c r="AM197" s="7"/>
      <c r="AN197" s="7"/>
      <c r="AO197" s="7"/>
      <c r="AP197" s="7"/>
      <c r="AQ197" s="7"/>
      <c r="AR197" s="7"/>
      <c r="AS197" s="7"/>
      <c r="AT197" s="7"/>
      <c r="AU197" s="7"/>
      <c r="AV197" s="7"/>
      <c r="AW197" s="6"/>
      <c r="AX197" s="6"/>
      <c r="AY197" s="7"/>
      <c r="AZ197" s="7"/>
      <c r="BA197" s="6"/>
      <c r="BB197" s="6"/>
      <c r="BC197" s="7"/>
      <c r="BD197" s="7"/>
      <c r="BE197" s="6"/>
      <c r="BF197" s="6"/>
      <c r="BG197" s="7"/>
      <c r="BH197" s="7"/>
      <c r="BI197" s="6"/>
      <c r="BJ197" s="6"/>
      <c r="BK197" s="7"/>
      <c r="BL197" s="6"/>
      <c r="BM197" s="6"/>
      <c r="BN197" s="6"/>
      <c r="BO197" s="6"/>
      <c r="BP197" s="6"/>
    </row>
    <row r="198">
      <c r="A198" s="6"/>
      <c r="B198" s="199"/>
      <c r="C198" s="6"/>
      <c r="D198" s="6"/>
      <c r="E198" s="7"/>
      <c r="F198" s="3"/>
      <c r="G198" s="287"/>
      <c r="H198" s="287"/>
      <c r="I198" s="3"/>
      <c r="J198" s="198"/>
      <c r="K198" s="198"/>
      <c r="L198" s="198"/>
      <c r="M198" s="198"/>
      <c r="N198" s="198"/>
      <c r="O198" s="198"/>
      <c r="P198" s="198"/>
      <c r="Q198" s="198"/>
      <c r="R198" s="198"/>
      <c r="S198" s="198"/>
      <c r="T198" s="198"/>
      <c r="U198" s="198"/>
      <c r="V198" s="198"/>
      <c r="W198" s="198"/>
      <c r="X198" s="198"/>
      <c r="Y198" s="198"/>
      <c r="Z198" s="198"/>
      <c r="AA198" s="198"/>
      <c r="AB198" s="198"/>
      <c r="AC198" s="198"/>
      <c r="AD198" s="198"/>
      <c r="AE198" s="198"/>
      <c r="AF198" s="198"/>
      <c r="AG198" s="198"/>
      <c r="AH198" s="6"/>
      <c r="AI198" s="6"/>
      <c r="AJ198" s="6"/>
      <c r="AK198" s="6"/>
      <c r="AL198" s="6"/>
      <c r="AM198" s="7"/>
      <c r="AN198" s="7"/>
      <c r="AO198" s="7"/>
      <c r="AP198" s="7"/>
      <c r="AQ198" s="7"/>
      <c r="AR198" s="7"/>
      <c r="AS198" s="7"/>
      <c r="AT198" s="7"/>
      <c r="AU198" s="7"/>
      <c r="AV198" s="7"/>
      <c r="AW198" s="6"/>
      <c r="AX198" s="6"/>
      <c r="AY198" s="7"/>
      <c r="AZ198" s="7"/>
      <c r="BA198" s="6"/>
      <c r="BB198" s="6"/>
      <c r="BC198" s="7"/>
      <c r="BD198" s="7"/>
      <c r="BE198" s="6"/>
      <c r="BF198" s="6"/>
      <c r="BG198" s="7"/>
      <c r="BH198" s="7"/>
      <c r="BI198" s="6"/>
      <c r="BJ198" s="6"/>
      <c r="BK198" s="7"/>
      <c r="BL198" s="6"/>
      <c r="BM198" s="6"/>
      <c r="BN198" s="6"/>
      <c r="BO198" s="6"/>
      <c r="BP198" s="6"/>
    </row>
    <row r="199">
      <c r="A199" s="6"/>
      <c r="B199" s="199"/>
      <c r="C199" s="6"/>
      <c r="D199" s="6"/>
      <c r="E199" s="7"/>
      <c r="F199" s="3"/>
      <c r="G199" s="287"/>
      <c r="H199" s="287"/>
      <c r="I199" s="3"/>
      <c r="J199" s="198"/>
      <c r="K199" s="198"/>
      <c r="L199" s="198"/>
      <c r="M199" s="198"/>
      <c r="N199" s="198"/>
      <c r="O199" s="198"/>
      <c r="P199" s="198"/>
      <c r="Q199" s="198"/>
      <c r="R199" s="198"/>
      <c r="S199" s="198"/>
      <c r="T199" s="198"/>
      <c r="U199" s="198"/>
      <c r="V199" s="198"/>
      <c r="W199" s="198"/>
      <c r="X199" s="198"/>
      <c r="Y199" s="198"/>
      <c r="Z199" s="198"/>
      <c r="AA199" s="198"/>
      <c r="AB199" s="198"/>
      <c r="AC199" s="198"/>
      <c r="AD199" s="198"/>
      <c r="AE199" s="198"/>
      <c r="AF199" s="198"/>
      <c r="AG199" s="198"/>
      <c r="AH199" s="6"/>
      <c r="AI199" s="6"/>
      <c r="AJ199" s="6"/>
      <c r="AK199" s="6"/>
      <c r="AL199" s="6"/>
      <c r="AM199" s="7"/>
      <c r="AN199" s="7"/>
      <c r="AO199" s="7"/>
      <c r="AP199" s="7"/>
      <c r="AQ199" s="7"/>
      <c r="AR199" s="7"/>
      <c r="AS199" s="7"/>
      <c r="AT199" s="7"/>
      <c r="AU199" s="7"/>
      <c r="AV199" s="7"/>
      <c r="AW199" s="6"/>
      <c r="AX199" s="6"/>
      <c r="AY199" s="7"/>
      <c r="AZ199" s="7"/>
      <c r="BA199" s="6"/>
      <c r="BB199" s="6"/>
      <c r="BC199" s="7"/>
      <c r="BD199" s="7"/>
      <c r="BE199" s="6"/>
      <c r="BF199" s="6"/>
      <c r="BG199" s="7"/>
      <c r="BH199" s="7"/>
      <c r="BI199" s="6"/>
      <c r="BJ199" s="6"/>
      <c r="BK199" s="7"/>
      <c r="BL199" s="6"/>
      <c r="BM199" s="6"/>
      <c r="BN199" s="6"/>
      <c r="BO199" s="6"/>
      <c r="BP199" s="6"/>
    </row>
    <row r="200">
      <c r="A200" s="6"/>
      <c r="B200" s="199"/>
      <c r="C200" s="6"/>
      <c r="D200" s="6"/>
      <c r="E200" s="7"/>
      <c r="F200" s="3"/>
      <c r="G200" s="287"/>
      <c r="H200" s="287"/>
      <c r="I200" s="3"/>
      <c r="J200" s="198"/>
      <c r="K200" s="198"/>
      <c r="L200" s="198"/>
      <c r="M200" s="198"/>
      <c r="N200" s="198"/>
      <c r="O200" s="198"/>
      <c r="P200" s="198"/>
      <c r="Q200" s="198"/>
      <c r="R200" s="198"/>
      <c r="S200" s="198"/>
      <c r="T200" s="198"/>
      <c r="U200" s="198"/>
      <c r="V200" s="198"/>
      <c r="W200" s="198"/>
      <c r="X200" s="198"/>
      <c r="Y200" s="198"/>
      <c r="Z200" s="198"/>
      <c r="AA200" s="198"/>
      <c r="AB200" s="198"/>
      <c r="AC200" s="198"/>
      <c r="AD200" s="198"/>
      <c r="AE200" s="198"/>
      <c r="AF200" s="198"/>
      <c r="AG200" s="198"/>
      <c r="AH200" s="6"/>
      <c r="AI200" s="6"/>
      <c r="AJ200" s="6"/>
      <c r="AK200" s="6"/>
      <c r="AL200" s="6"/>
      <c r="AM200" s="7"/>
      <c r="AN200" s="7"/>
      <c r="AO200" s="7"/>
      <c r="AP200" s="7"/>
      <c r="AQ200" s="7"/>
      <c r="AR200" s="7"/>
      <c r="AS200" s="7"/>
      <c r="AT200" s="7"/>
      <c r="AU200" s="7"/>
      <c r="AV200" s="7"/>
      <c r="AW200" s="6"/>
      <c r="AX200" s="6"/>
      <c r="AY200" s="7"/>
      <c r="AZ200" s="7"/>
      <c r="BA200" s="6"/>
      <c r="BB200" s="6"/>
      <c r="BC200" s="7"/>
      <c r="BD200" s="7"/>
      <c r="BE200" s="6"/>
      <c r="BF200" s="6"/>
      <c r="BG200" s="7"/>
      <c r="BH200" s="7"/>
      <c r="BI200" s="6"/>
      <c r="BJ200" s="6"/>
      <c r="BK200" s="7"/>
      <c r="BL200" s="6"/>
      <c r="BM200" s="6"/>
      <c r="BN200" s="6"/>
      <c r="BO200" s="6"/>
      <c r="BP200" s="6"/>
    </row>
    <row r="201">
      <c r="A201" s="6"/>
      <c r="B201" s="199"/>
      <c r="C201" s="6"/>
      <c r="D201" s="6"/>
      <c r="E201" s="7"/>
      <c r="F201" s="3"/>
      <c r="G201" s="287"/>
      <c r="H201" s="287"/>
      <c r="I201" s="3"/>
      <c r="J201" s="198"/>
      <c r="K201" s="198"/>
      <c r="L201" s="198"/>
      <c r="M201" s="198"/>
      <c r="N201" s="198"/>
      <c r="O201" s="198"/>
      <c r="P201" s="198"/>
      <c r="Q201" s="198"/>
      <c r="R201" s="198"/>
      <c r="S201" s="198"/>
      <c r="T201" s="198"/>
      <c r="U201" s="198"/>
      <c r="V201" s="198"/>
      <c r="W201" s="198"/>
      <c r="X201" s="198"/>
      <c r="Y201" s="198"/>
      <c r="Z201" s="198"/>
      <c r="AA201" s="198"/>
      <c r="AB201" s="198"/>
      <c r="AC201" s="198"/>
      <c r="AD201" s="198"/>
      <c r="AE201" s="198"/>
      <c r="AF201" s="198"/>
      <c r="AG201" s="198"/>
      <c r="AH201" s="6"/>
      <c r="AI201" s="6"/>
      <c r="AJ201" s="6"/>
      <c r="AK201" s="6"/>
      <c r="AL201" s="6"/>
      <c r="AM201" s="7"/>
      <c r="AN201" s="7"/>
      <c r="AO201" s="7"/>
      <c r="AP201" s="7"/>
      <c r="AQ201" s="7"/>
      <c r="AR201" s="7"/>
      <c r="AS201" s="7"/>
      <c r="AT201" s="7"/>
      <c r="AU201" s="7"/>
      <c r="AV201" s="7"/>
      <c r="AW201" s="6"/>
      <c r="AX201" s="6"/>
      <c r="AY201" s="7"/>
      <c r="AZ201" s="7"/>
      <c r="BA201" s="6"/>
      <c r="BB201" s="6"/>
      <c r="BC201" s="7"/>
      <c r="BD201" s="7"/>
      <c r="BE201" s="6"/>
      <c r="BF201" s="6"/>
      <c r="BG201" s="7"/>
      <c r="BH201" s="7"/>
      <c r="BI201" s="6"/>
      <c r="BJ201" s="6"/>
      <c r="BK201" s="7"/>
      <c r="BL201" s="6"/>
      <c r="BM201" s="6"/>
      <c r="BN201" s="6"/>
      <c r="BO201" s="6"/>
      <c r="BP201" s="6"/>
    </row>
    <row r="202">
      <c r="A202" s="6"/>
      <c r="B202" s="199"/>
      <c r="C202" s="6"/>
      <c r="D202" s="6"/>
      <c r="E202" s="7"/>
      <c r="F202" s="3"/>
      <c r="G202" s="287"/>
      <c r="H202" s="287"/>
      <c r="I202" s="3"/>
      <c r="J202" s="198"/>
      <c r="K202" s="198"/>
      <c r="L202" s="198"/>
      <c r="M202" s="198"/>
      <c r="N202" s="198"/>
      <c r="O202" s="198"/>
      <c r="P202" s="198"/>
      <c r="Q202" s="198"/>
      <c r="R202" s="198"/>
      <c r="S202" s="198"/>
      <c r="T202" s="198"/>
      <c r="U202" s="198"/>
      <c r="V202" s="198"/>
      <c r="W202" s="198"/>
      <c r="X202" s="198"/>
      <c r="Y202" s="198"/>
      <c r="Z202" s="198"/>
      <c r="AA202" s="198"/>
      <c r="AB202" s="198"/>
      <c r="AC202" s="198"/>
      <c r="AD202" s="198"/>
      <c r="AE202" s="198"/>
      <c r="AF202" s="198"/>
      <c r="AG202" s="198"/>
      <c r="AH202" s="6"/>
      <c r="AI202" s="6"/>
      <c r="AJ202" s="6"/>
      <c r="AK202" s="6"/>
      <c r="AL202" s="6"/>
      <c r="AM202" s="7"/>
      <c r="AN202" s="7"/>
      <c r="AO202" s="7"/>
      <c r="AP202" s="7"/>
      <c r="AQ202" s="7"/>
      <c r="AR202" s="7"/>
      <c r="AS202" s="7"/>
      <c r="AT202" s="7"/>
      <c r="AU202" s="7"/>
      <c r="AV202" s="7"/>
      <c r="AW202" s="6"/>
      <c r="AX202" s="6"/>
      <c r="AY202" s="7"/>
      <c r="AZ202" s="7"/>
      <c r="BA202" s="6"/>
      <c r="BB202" s="6"/>
      <c r="BC202" s="7"/>
      <c r="BD202" s="7"/>
      <c r="BE202" s="6"/>
      <c r="BF202" s="6"/>
      <c r="BG202" s="7"/>
      <c r="BH202" s="7"/>
      <c r="BI202" s="6"/>
      <c r="BJ202" s="6"/>
      <c r="BK202" s="7"/>
      <c r="BL202" s="6"/>
      <c r="BM202" s="6"/>
      <c r="BN202" s="6"/>
      <c r="BO202" s="6"/>
      <c r="BP202" s="6"/>
    </row>
    <row r="203">
      <c r="A203" s="6"/>
      <c r="B203" s="199"/>
      <c r="C203" s="6"/>
      <c r="D203" s="6"/>
      <c r="E203" s="7"/>
      <c r="F203" s="3"/>
      <c r="G203" s="287"/>
      <c r="H203" s="287"/>
      <c r="I203" s="3"/>
      <c r="J203" s="198"/>
      <c r="K203" s="198"/>
      <c r="L203" s="198"/>
      <c r="M203" s="198"/>
      <c r="N203" s="198"/>
      <c r="O203" s="198"/>
      <c r="P203" s="198"/>
      <c r="Q203" s="198"/>
      <c r="R203" s="198"/>
      <c r="S203" s="198"/>
      <c r="T203" s="198"/>
      <c r="U203" s="198"/>
      <c r="V203" s="198"/>
      <c r="W203" s="198"/>
      <c r="X203" s="198"/>
      <c r="Y203" s="198"/>
      <c r="Z203" s="198"/>
      <c r="AA203" s="198"/>
      <c r="AB203" s="198"/>
      <c r="AC203" s="198"/>
      <c r="AD203" s="198"/>
      <c r="AE203" s="198"/>
      <c r="AF203" s="198"/>
      <c r="AG203" s="198"/>
      <c r="AH203" s="6"/>
      <c r="AI203" s="6"/>
      <c r="AJ203" s="6"/>
      <c r="AK203" s="6"/>
      <c r="AL203" s="6"/>
      <c r="AM203" s="7"/>
      <c r="AN203" s="7"/>
      <c r="AO203" s="7"/>
      <c r="AP203" s="7"/>
      <c r="AQ203" s="7"/>
      <c r="AR203" s="7"/>
      <c r="AS203" s="7"/>
      <c r="AT203" s="7"/>
      <c r="AU203" s="7"/>
      <c r="AV203" s="7"/>
      <c r="AW203" s="6"/>
      <c r="AX203" s="6"/>
      <c r="AY203" s="7"/>
      <c r="AZ203" s="7"/>
      <c r="BA203" s="6"/>
      <c r="BB203" s="6"/>
      <c r="BC203" s="7"/>
      <c r="BD203" s="7"/>
      <c r="BE203" s="6"/>
      <c r="BF203" s="6"/>
      <c r="BG203" s="7"/>
      <c r="BH203" s="7"/>
      <c r="BI203" s="6"/>
      <c r="BJ203" s="6"/>
      <c r="BK203" s="7"/>
      <c r="BL203" s="6"/>
      <c r="BM203" s="6"/>
      <c r="BN203" s="6"/>
      <c r="BO203" s="6"/>
      <c r="BP203" s="6"/>
    </row>
    <row r="204">
      <c r="A204" s="6"/>
      <c r="B204" s="199"/>
      <c r="C204" s="6"/>
      <c r="D204" s="6"/>
      <c r="E204" s="7"/>
      <c r="F204" s="3"/>
      <c r="G204" s="287"/>
      <c r="H204" s="287"/>
      <c r="I204" s="3"/>
      <c r="J204" s="198"/>
      <c r="K204" s="198"/>
      <c r="L204" s="198"/>
      <c r="M204" s="198"/>
      <c r="N204" s="198"/>
      <c r="O204" s="198"/>
      <c r="P204" s="198"/>
      <c r="Q204" s="198"/>
      <c r="R204" s="198"/>
      <c r="S204" s="198"/>
      <c r="T204" s="198"/>
      <c r="U204" s="198"/>
      <c r="V204" s="198"/>
      <c r="W204" s="198"/>
      <c r="X204" s="198"/>
      <c r="Y204" s="198"/>
      <c r="Z204" s="198"/>
      <c r="AA204" s="198"/>
      <c r="AB204" s="198"/>
      <c r="AC204" s="198"/>
      <c r="AD204" s="198"/>
      <c r="AE204" s="198"/>
      <c r="AF204" s="198"/>
      <c r="AG204" s="198"/>
      <c r="AH204" s="6"/>
      <c r="AI204" s="6"/>
      <c r="AJ204" s="6"/>
      <c r="AK204" s="6"/>
      <c r="AL204" s="6"/>
      <c r="AM204" s="7"/>
      <c r="AN204" s="7"/>
      <c r="AO204" s="7"/>
      <c r="AP204" s="7"/>
      <c r="AQ204" s="7"/>
      <c r="AR204" s="7"/>
      <c r="AS204" s="7"/>
      <c r="AT204" s="7"/>
      <c r="AU204" s="7"/>
      <c r="AV204" s="7"/>
      <c r="AW204" s="6"/>
      <c r="AX204" s="6"/>
      <c r="AY204" s="7"/>
      <c r="AZ204" s="7"/>
      <c r="BA204" s="6"/>
      <c r="BB204" s="6"/>
      <c r="BC204" s="7"/>
      <c r="BD204" s="7"/>
      <c r="BE204" s="6"/>
      <c r="BF204" s="6"/>
      <c r="BG204" s="7"/>
      <c r="BH204" s="7"/>
      <c r="BI204" s="6"/>
      <c r="BJ204" s="6"/>
      <c r="BK204" s="7"/>
      <c r="BL204" s="6"/>
      <c r="BM204" s="6"/>
      <c r="BN204" s="6"/>
      <c r="BO204" s="6"/>
      <c r="BP204" s="6"/>
    </row>
    <row r="205">
      <c r="A205" s="6"/>
      <c r="B205" s="199"/>
      <c r="C205" s="6"/>
      <c r="D205" s="6"/>
      <c r="E205" s="7"/>
      <c r="F205" s="3"/>
      <c r="G205" s="287"/>
      <c r="H205" s="287"/>
      <c r="I205" s="3"/>
      <c r="J205" s="198"/>
      <c r="K205" s="198"/>
      <c r="L205" s="198"/>
      <c r="M205" s="198"/>
      <c r="N205" s="198"/>
      <c r="O205" s="198"/>
      <c r="P205" s="198"/>
      <c r="Q205" s="198"/>
      <c r="R205" s="198"/>
      <c r="S205" s="198"/>
      <c r="T205" s="198"/>
      <c r="U205" s="198"/>
      <c r="V205" s="198"/>
      <c r="W205" s="198"/>
      <c r="X205" s="198"/>
      <c r="Y205" s="198"/>
      <c r="Z205" s="198"/>
      <c r="AA205" s="198"/>
      <c r="AB205" s="198"/>
      <c r="AC205" s="198"/>
      <c r="AD205" s="198"/>
      <c r="AE205" s="198"/>
      <c r="AF205" s="198"/>
      <c r="AG205" s="198"/>
      <c r="AH205" s="6"/>
      <c r="AI205" s="6"/>
      <c r="AJ205" s="6"/>
      <c r="AK205" s="6"/>
      <c r="AL205" s="6"/>
      <c r="AM205" s="7"/>
      <c r="AN205" s="7"/>
      <c r="AO205" s="7"/>
      <c r="AP205" s="7"/>
      <c r="AQ205" s="7"/>
      <c r="AR205" s="7"/>
      <c r="AS205" s="7"/>
      <c r="AT205" s="7"/>
      <c r="AU205" s="7"/>
      <c r="AV205" s="7"/>
      <c r="AW205" s="6"/>
      <c r="AX205" s="6"/>
      <c r="AY205" s="7"/>
      <c r="AZ205" s="7"/>
      <c r="BA205" s="6"/>
      <c r="BB205" s="6"/>
      <c r="BC205" s="7"/>
      <c r="BD205" s="7"/>
      <c r="BE205" s="6"/>
      <c r="BF205" s="6"/>
      <c r="BG205" s="7"/>
      <c r="BH205" s="7"/>
      <c r="BI205" s="6"/>
      <c r="BJ205" s="6"/>
      <c r="BK205" s="7"/>
      <c r="BL205" s="6"/>
      <c r="BM205" s="6"/>
      <c r="BN205" s="6"/>
      <c r="BO205" s="6"/>
      <c r="BP205" s="6"/>
    </row>
    <row r="206">
      <c r="A206" s="6"/>
      <c r="B206" s="199"/>
      <c r="C206" s="6"/>
      <c r="D206" s="6"/>
      <c r="E206" s="7"/>
      <c r="F206" s="3"/>
      <c r="G206" s="287"/>
      <c r="H206" s="287"/>
      <c r="I206" s="3"/>
      <c r="J206" s="198"/>
      <c r="K206" s="198"/>
      <c r="L206" s="198"/>
      <c r="M206" s="198"/>
      <c r="N206" s="198"/>
      <c r="O206" s="198"/>
      <c r="P206" s="198"/>
      <c r="Q206" s="198"/>
      <c r="R206" s="198"/>
      <c r="S206" s="198"/>
      <c r="T206" s="198"/>
      <c r="U206" s="198"/>
      <c r="V206" s="198"/>
      <c r="W206" s="198"/>
      <c r="X206" s="198"/>
      <c r="Y206" s="198"/>
      <c r="Z206" s="198"/>
      <c r="AA206" s="198"/>
      <c r="AB206" s="198"/>
      <c r="AC206" s="198"/>
      <c r="AD206" s="198"/>
      <c r="AE206" s="198"/>
      <c r="AF206" s="198"/>
      <c r="AG206" s="198"/>
      <c r="AH206" s="6"/>
      <c r="AI206" s="6"/>
      <c r="AJ206" s="6"/>
      <c r="AK206" s="6"/>
      <c r="AL206" s="6"/>
      <c r="AM206" s="7"/>
      <c r="AN206" s="7"/>
      <c r="AO206" s="7"/>
      <c r="AP206" s="7"/>
      <c r="AQ206" s="7"/>
      <c r="AR206" s="7"/>
      <c r="AS206" s="7"/>
      <c r="AT206" s="7"/>
      <c r="AU206" s="7"/>
      <c r="AV206" s="7"/>
      <c r="AW206" s="6"/>
      <c r="AX206" s="6"/>
      <c r="AY206" s="7"/>
      <c r="AZ206" s="7"/>
      <c r="BA206" s="6"/>
      <c r="BB206" s="6"/>
      <c r="BC206" s="7"/>
      <c r="BD206" s="7"/>
      <c r="BE206" s="6"/>
      <c r="BF206" s="6"/>
      <c r="BG206" s="7"/>
      <c r="BH206" s="7"/>
      <c r="BI206" s="6"/>
      <c r="BJ206" s="6"/>
      <c r="BK206" s="7"/>
      <c r="BL206" s="6"/>
      <c r="BM206" s="6"/>
      <c r="BN206" s="6"/>
      <c r="BO206" s="6"/>
      <c r="BP206" s="6"/>
    </row>
    <row r="207">
      <c r="A207" s="6"/>
      <c r="B207" s="199"/>
      <c r="C207" s="6"/>
      <c r="D207" s="6"/>
      <c r="E207" s="7"/>
      <c r="F207" s="3"/>
      <c r="G207" s="287"/>
      <c r="H207" s="287"/>
      <c r="I207" s="3"/>
      <c r="J207" s="198"/>
      <c r="K207" s="198"/>
      <c r="L207" s="198"/>
      <c r="M207" s="198"/>
      <c r="N207" s="198"/>
      <c r="O207" s="198"/>
      <c r="P207" s="198"/>
      <c r="Q207" s="198"/>
      <c r="R207" s="198"/>
      <c r="S207" s="198"/>
      <c r="T207" s="198"/>
      <c r="U207" s="198"/>
      <c r="V207" s="198"/>
      <c r="W207" s="198"/>
      <c r="X207" s="198"/>
      <c r="Y207" s="198"/>
      <c r="Z207" s="198"/>
      <c r="AA207" s="198"/>
      <c r="AB207" s="198"/>
      <c r="AC207" s="198"/>
      <c r="AD207" s="198"/>
      <c r="AE207" s="198"/>
      <c r="AF207" s="198"/>
      <c r="AG207" s="198"/>
      <c r="AH207" s="6"/>
      <c r="AI207" s="6"/>
      <c r="AJ207" s="6"/>
      <c r="AK207" s="6"/>
      <c r="AL207" s="6"/>
      <c r="AM207" s="7"/>
      <c r="AN207" s="7"/>
      <c r="AO207" s="7"/>
      <c r="AP207" s="7"/>
      <c r="AQ207" s="7"/>
      <c r="AR207" s="7"/>
      <c r="AS207" s="7"/>
      <c r="AT207" s="7"/>
      <c r="AU207" s="7"/>
      <c r="AV207" s="7"/>
      <c r="AW207" s="6"/>
      <c r="AX207" s="6"/>
      <c r="AY207" s="7"/>
      <c r="AZ207" s="7"/>
      <c r="BA207" s="6"/>
      <c r="BB207" s="6"/>
      <c r="BC207" s="7"/>
      <c r="BD207" s="7"/>
      <c r="BE207" s="6"/>
      <c r="BF207" s="6"/>
      <c r="BG207" s="7"/>
      <c r="BH207" s="7"/>
      <c r="BI207" s="6"/>
      <c r="BJ207" s="6"/>
      <c r="BK207" s="7"/>
      <c r="BL207" s="6"/>
      <c r="BM207" s="6"/>
      <c r="BN207" s="6"/>
      <c r="BO207" s="6"/>
      <c r="BP207" s="6"/>
    </row>
    <row r="208">
      <c r="A208" s="6"/>
      <c r="B208" s="199"/>
      <c r="C208" s="6"/>
      <c r="D208" s="6"/>
      <c r="E208" s="7"/>
      <c r="F208" s="3"/>
      <c r="G208" s="287"/>
      <c r="H208" s="287"/>
      <c r="I208" s="3"/>
      <c r="J208" s="198"/>
      <c r="K208" s="198"/>
      <c r="L208" s="198"/>
      <c r="M208" s="198"/>
      <c r="N208" s="198"/>
      <c r="O208" s="198"/>
      <c r="P208" s="198"/>
      <c r="Q208" s="198"/>
      <c r="R208" s="198"/>
      <c r="S208" s="198"/>
      <c r="T208" s="198"/>
      <c r="U208" s="198"/>
      <c r="V208" s="198"/>
      <c r="W208" s="198"/>
      <c r="X208" s="198"/>
      <c r="Y208" s="198"/>
      <c r="Z208" s="198"/>
      <c r="AA208" s="198"/>
      <c r="AB208" s="198"/>
      <c r="AC208" s="198"/>
      <c r="AD208" s="198"/>
      <c r="AE208" s="198"/>
      <c r="AF208" s="198"/>
      <c r="AG208" s="198"/>
      <c r="AH208" s="6"/>
      <c r="AI208" s="6"/>
      <c r="AJ208" s="6"/>
      <c r="AK208" s="6"/>
      <c r="AL208" s="6"/>
      <c r="AM208" s="7"/>
      <c r="AN208" s="7"/>
      <c r="AO208" s="7"/>
      <c r="AP208" s="7"/>
      <c r="AQ208" s="7"/>
      <c r="AR208" s="7"/>
      <c r="AS208" s="7"/>
      <c r="AT208" s="7"/>
      <c r="AU208" s="7"/>
      <c r="AV208" s="7"/>
      <c r="AW208" s="6"/>
      <c r="AX208" s="6"/>
      <c r="AY208" s="7"/>
      <c r="AZ208" s="7"/>
      <c r="BA208" s="6"/>
      <c r="BB208" s="6"/>
      <c r="BC208" s="7"/>
      <c r="BD208" s="7"/>
      <c r="BE208" s="6"/>
      <c r="BF208" s="6"/>
      <c r="BG208" s="7"/>
      <c r="BH208" s="7"/>
      <c r="BI208" s="6"/>
      <c r="BJ208" s="6"/>
      <c r="BK208" s="7"/>
      <c r="BL208" s="6"/>
      <c r="BM208" s="6"/>
      <c r="BN208" s="6"/>
      <c r="BO208" s="6"/>
      <c r="BP208" s="6"/>
    </row>
    <row r="209">
      <c r="A209" s="6"/>
      <c r="B209" s="199"/>
      <c r="C209" s="6"/>
      <c r="D209" s="6"/>
      <c r="E209" s="7"/>
      <c r="F209" s="3"/>
      <c r="G209" s="287"/>
      <c r="H209" s="287"/>
      <c r="I209" s="3"/>
      <c r="J209" s="198"/>
      <c r="K209" s="198"/>
      <c r="L209" s="198"/>
      <c r="M209" s="198"/>
      <c r="N209" s="198"/>
      <c r="O209" s="198"/>
      <c r="P209" s="198"/>
      <c r="Q209" s="198"/>
      <c r="R209" s="198"/>
      <c r="S209" s="198"/>
      <c r="T209" s="198"/>
      <c r="U209" s="198"/>
      <c r="V209" s="198"/>
      <c r="W209" s="198"/>
      <c r="X209" s="198"/>
      <c r="Y209" s="198"/>
      <c r="Z209" s="198"/>
      <c r="AA209" s="198"/>
      <c r="AB209" s="198"/>
      <c r="AC209" s="198"/>
      <c r="AD209" s="198"/>
      <c r="AE209" s="198"/>
      <c r="AF209" s="198"/>
      <c r="AG209" s="198"/>
      <c r="AH209" s="6"/>
      <c r="AI209" s="6"/>
      <c r="AJ209" s="6"/>
      <c r="AK209" s="6"/>
      <c r="AL209" s="6"/>
      <c r="AM209" s="7"/>
      <c r="AN209" s="7"/>
      <c r="AO209" s="7"/>
      <c r="AP209" s="7"/>
      <c r="AQ209" s="7"/>
      <c r="AR209" s="7"/>
      <c r="AS209" s="7"/>
      <c r="AT209" s="7"/>
      <c r="AU209" s="7"/>
      <c r="AV209" s="7"/>
      <c r="AW209" s="6"/>
      <c r="AX209" s="6"/>
      <c r="AY209" s="7"/>
      <c r="AZ209" s="7"/>
      <c r="BA209" s="6"/>
      <c r="BB209" s="6"/>
      <c r="BC209" s="7"/>
      <c r="BD209" s="7"/>
      <c r="BE209" s="6"/>
      <c r="BF209" s="6"/>
      <c r="BG209" s="7"/>
      <c r="BH209" s="7"/>
      <c r="BI209" s="6"/>
      <c r="BJ209" s="6"/>
      <c r="BK209" s="7"/>
      <c r="BL209" s="6"/>
      <c r="BM209" s="6"/>
      <c r="BN209" s="6"/>
      <c r="BO209" s="6"/>
      <c r="BP209" s="6"/>
    </row>
    <row r="210">
      <c r="A210" s="6"/>
      <c r="B210" s="199"/>
      <c r="C210" s="6"/>
      <c r="D210" s="6"/>
      <c r="E210" s="7"/>
      <c r="F210" s="3"/>
      <c r="G210" s="287"/>
      <c r="H210" s="287"/>
      <c r="I210" s="3"/>
      <c r="J210" s="198"/>
      <c r="K210" s="198"/>
      <c r="L210" s="198"/>
      <c r="M210" s="198"/>
      <c r="N210" s="198"/>
      <c r="O210" s="198"/>
      <c r="P210" s="198"/>
      <c r="Q210" s="198"/>
      <c r="R210" s="198"/>
      <c r="S210" s="198"/>
      <c r="T210" s="198"/>
      <c r="U210" s="198"/>
      <c r="V210" s="198"/>
      <c r="W210" s="198"/>
      <c r="X210" s="198"/>
      <c r="Y210" s="198"/>
      <c r="Z210" s="198"/>
      <c r="AA210" s="198"/>
      <c r="AB210" s="198"/>
      <c r="AC210" s="198"/>
      <c r="AD210" s="198"/>
      <c r="AE210" s="198"/>
      <c r="AF210" s="198"/>
      <c r="AG210" s="198"/>
      <c r="AH210" s="6"/>
      <c r="AI210" s="6"/>
      <c r="AJ210" s="6"/>
      <c r="AK210" s="6"/>
      <c r="AL210" s="6"/>
      <c r="AM210" s="7"/>
      <c r="AN210" s="7"/>
      <c r="AO210" s="7"/>
      <c r="AP210" s="7"/>
      <c r="AQ210" s="7"/>
      <c r="AR210" s="7"/>
      <c r="AS210" s="7"/>
      <c r="AT210" s="7"/>
      <c r="AU210" s="7"/>
      <c r="AV210" s="7"/>
      <c r="AW210" s="6"/>
      <c r="AX210" s="6"/>
      <c r="AY210" s="7"/>
      <c r="AZ210" s="7"/>
      <c r="BA210" s="6"/>
      <c r="BB210" s="6"/>
      <c r="BC210" s="7"/>
      <c r="BD210" s="7"/>
      <c r="BE210" s="6"/>
      <c r="BF210" s="6"/>
      <c r="BG210" s="7"/>
      <c r="BH210" s="7"/>
      <c r="BI210" s="6"/>
      <c r="BJ210" s="6"/>
      <c r="BK210" s="7"/>
      <c r="BL210" s="6"/>
      <c r="BM210" s="6"/>
      <c r="BN210" s="6"/>
      <c r="BO210" s="6"/>
      <c r="BP210" s="6"/>
    </row>
    <row r="211">
      <c r="A211" s="6"/>
      <c r="B211" s="199"/>
      <c r="C211" s="6"/>
      <c r="D211" s="6"/>
      <c r="E211" s="7"/>
      <c r="F211" s="3"/>
      <c r="G211" s="287"/>
      <c r="H211" s="287"/>
      <c r="I211" s="3"/>
      <c r="J211" s="198"/>
      <c r="K211" s="198"/>
      <c r="L211" s="198"/>
      <c r="M211" s="198"/>
      <c r="N211" s="198"/>
      <c r="O211" s="198"/>
      <c r="P211" s="198"/>
      <c r="Q211" s="198"/>
      <c r="R211" s="198"/>
      <c r="S211" s="198"/>
      <c r="T211" s="198"/>
      <c r="U211" s="198"/>
      <c r="V211" s="198"/>
      <c r="W211" s="198"/>
      <c r="X211" s="198"/>
      <c r="Y211" s="198"/>
      <c r="Z211" s="198"/>
      <c r="AA211" s="198"/>
      <c r="AB211" s="198"/>
      <c r="AC211" s="198"/>
      <c r="AD211" s="198"/>
      <c r="AE211" s="198"/>
      <c r="AF211" s="198"/>
      <c r="AG211" s="198"/>
      <c r="AH211" s="6"/>
      <c r="AI211" s="6"/>
      <c r="AJ211" s="6"/>
      <c r="AK211" s="6"/>
      <c r="AL211" s="6"/>
      <c r="AM211" s="7"/>
      <c r="AN211" s="7"/>
      <c r="AO211" s="7"/>
      <c r="AP211" s="7"/>
      <c r="AQ211" s="7"/>
      <c r="AR211" s="7"/>
      <c r="AS211" s="7"/>
      <c r="AT211" s="7"/>
      <c r="AU211" s="7"/>
      <c r="AV211" s="7"/>
      <c r="AW211" s="6"/>
      <c r="AX211" s="6"/>
      <c r="AY211" s="7"/>
      <c r="AZ211" s="7"/>
      <c r="BA211" s="6"/>
      <c r="BB211" s="6"/>
      <c r="BC211" s="7"/>
      <c r="BD211" s="7"/>
      <c r="BE211" s="6"/>
      <c r="BF211" s="6"/>
      <c r="BG211" s="7"/>
      <c r="BH211" s="7"/>
      <c r="BI211" s="6"/>
      <c r="BJ211" s="6"/>
      <c r="BK211" s="7"/>
      <c r="BL211" s="6"/>
      <c r="BM211" s="6"/>
      <c r="BN211" s="6"/>
      <c r="BO211" s="6"/>
      <c r="BP211" s="6"/>
    </row>
    <row r="212">
      <c r="A212" s="6"/>
      <c r="B212" s="199"/>
      <c r="C212" s="6"/>
      <c r="D212" s="6"/>
      <c r="E212" s="7"/>
      <c r="F212" s="3"/>
      <c r="G212" s="287"/>
      <c r="H212" s="287"/>
      <c r="I212" s="3"/>
      <c r="J212" s="198"/>
      <c r="K212" s="198"/>
      <c r="L212" s="198"/>
      <c r="M212" s="198"/>
      <c r="N212" s="198"/>
      <c r="O212" s="198"/>
      <c r="P212" s="198"/>
      <c r="Q212" s="198"/>
      <c r="R212" s="198"/>
      <c r="S212" s="198"/>
      <c r="T212" s="198"/>
      <c r="U212" s="198"/>
      <c r="V212" s="198"/>
      <c r="W212" s="198"/>
      <c r="X212" s="198"/>
      <c r="Y212" s="198"/>
      <c r="Z212" s="198"/>
      <c r="AA212" s="198"/>
      <c r="AB212" s="198"/>
      <c r="AC212" s="198"/>
      <c r="AD212" s="198"/>
      <c r="AE212" s="198"/>
      <c r="AF212" s="198"/>
      <c r="AG212" s="198"/>
      <c r="AH212" s="6"/>
      <c r="AI212" s="6"/>
      <c r="AJ212" s="6"/>
      <c r="AK212" s="6"/>
      <c r="AL212" s="6"/>
      <c r="AM212" s="7"/>
      <c r="AN212" s="7"/>
      <c r="AO212" s="7"/>
      <c r="AP212" s="7"/>
      <c r="AQ212" s="7"/>
      <c r="AR212" s="7"/>
      <c r="AS212" s="7"/>
      <c r="AT212" s="7"/>
      <c r="AU212" s="7"/>
      <c r="AV212" s="7"/>
      <c r="AW212" s="6"/>
      <c r="AX212" s="6"/>
      <c r="AY212" s="7"/>
      <c r="AZ212" s="7"/>
      <c r="BA212" s="6"/>
      <c r="BB212" s="6"/>
      <c r="BC212" s="7"/>
      <c r="BD212" s="7"/>
      <c r="BE212" s="6"/>
      <c r="BF212" s="6"/>
      <c r="BG212" s="7"/>
      <c r="BH212" s="7"/>
      <c r="BI212" s="6"/>
      <c r="BJ212" s="6"/>
      <c r="BK212" s="7"/>
      <c r="BL212" s="6"/>
      <c r="BM212" s="6"/>
      <c r="BN212" s="6"/>
      <c r="BO212" s="6"/>
      <c r="BP212" s="6"/>
    </row>
    <row r="213">
      <c r="A213" s="6"/>
      <c r="B213" s="199"/>
      <c r="C213" s="6"/>
      <c r="D213" s="6"/>
      <c r="E213" s="7"/>
      <c r="F213" s="3"/>
      <c r="G213" s="287"/>
      <c r="H213" s="287"/>
      <c r="I213" s="3"/>
      <c r="J213" s="198"/>
      <c r="K213" s="198"/>
      <c r="L213" s="198"/>
      <c r="M213" s="198"/>
      <c r="N213" s="198"/>
      <c r="O213" s="198"/>
      <c r="P213" s="198"/>
      <c r="Q213" s="198"/>
      <c r="R213" s="198"/>
      <c r="S213" s="198"/>
      <c r="T213" s="198"/>
      <c r="U213" s="198"/>
      <c r="V213" s="198"/>
      <c r="W213" s="198"/>
      <c r="X213" s="198"/>
      <c r="Y213" s="198"/>
      <c r="Z213" s="198"/>
      <c r="AA213" s="198"/>
      <c r="AB213" s="198"/>
      <c r="AC213" s="198"/>
      <c r="AD213" s="198"/>
      <c r="AE213" s="198"/>
      <c r="AF213" s="198"/>
      <c r="AG213" s="198"/>
      <c r="AH213" s="6"/>
      <c r="AI213" s="6"/>
      <c r="AJ213" s="6"/>
      <c r="AK213" s="6"/>
      <c r="AL213" s="6"/>
      <c r="AM213" s="7"/>
      <c r="AN213" s="7"/>
      <c r="AO213" s="7"/>
      <c r="AP213" s="7"/>
      <c r="AQ213" s="7"/>
      <c r="AR213" s="7"/>
      <c r="AS213" s="7"/>
      <c r="AT213" s="7"/>
      <c r="AU213" s="7"/>
      <c r="AV213" s="7"/>
      <c r="AW213" s="6"/>
      <c r="AX213" s="6"/>
      <c r="AY213" s="7"/>
      <c r="AZ213" s="7"/>
      <c r="BA213" s="6"/>
      <c r="BB213" s="6"/>
      <c r="BC213" s="7"/>
      <c r="BD213" s="7"/>
      <c r="BE213" s="6"/>
      <c r="BF213" s="6"/>
      <c r="BG213" s="7"/>
      <c r="BH213" s="7"/>
      <c r="BI213" s="6"/>
      <c r="BJ213" s="6"/>
      <c r="BK213" s="7"/>
      <c r="BL213" s="6"/>
      <c r="BM213" s="6"/>
      <c r="BN213" s="6"/>
      <c r="BO213" s="6"/>
      <c r="BP213" s="6"/>
    </row>
    <row r="214">
      <c r="A214" s="6"/>
      <c r="B214" s="199"/>
      <c r="C214" s="6"/>
      <c r="D214" s="6"/>
      <c r="E214" s="7"/>
      <c r="F214" s="3"/>
      <c r="G214" s="287"/>
      <c r="H214" s="287"/>
      <c r="I214" s="3"/>
      <c r="J214" s="198"/>
      <c r="K214" s="198"/>
      <c r="L214" s="198"/>
      <c r="M214" s="198"/>
      <c r="N214" s="198"/>
      <c r="O214" s="198"/>
      <c r="P214" s="198"/>
      <c r="Q214" s="198"/>
      <c r="R214" s="198"/>
      <c r="S214" s="198"/>
      <c r="T214" s="198"/>
      <c r="U214" s="198"/>
      <c r="V214" s="198"/>
      <c r="W214" s="198"/>
      <c r="X214" s="198"/>
      <c r="Y214" s="198"/>
      <c r="Z214" s="198"/>
      <c r="AA214" s="198"/>
      <c r="AB214" s="198"/>
      <c r="AC214" s="198"/>
      <c r="AD214" s="198"/>
      <c r="AE214" s="198"/>
      <c r="AF214" s="198"/>
      <c r="AG214" s="198"/>
      <c r="AH214" s="6"/>
      <c r="AI214" s="6"/>
      <c r="AJ214" s="6"/>
      <c r="AK214" s="6"/>
      <c r="AL214" s="6"/>
      <c r="AM214" s="7"/>
      <c r="AN214" s="7"/>
      <c r="AO214" s="7"/>
      <c r="AP214" s="7"/>
      <c r="AQ214" s="7"/>
      <c r="AR214" s="7"/>
      <c r="AS214" s="7"/>
      <c r="AT214" s="7"/>
      <c r="AU214" s="7"/>
      <c r="AV214" s="7"/>
      <c r="AW214" s="6"/>
      <c r="AX214" s="6"/>
      <c r="AY214" s="7"/>
      <c r="AZ214" s="7"/>
      <c r="BA214" s="6"/>
      <c r="BB214" s="6"/>
      <c r="BC214" s="7"/>
      <c r="BD214" s="7"/>
      <c r="BE214" s="6"/>
      <c r="BF214" s="6"/>
      <c r="BG214" s="7"/>
      <c r="BH214" s="7"/>
      <c r="BI214" s="6"/>
      <c r="BJ214" s="6"/>
      <c r="BK214" s="7"/>
      <c r="BL214" s="6"/>
      <c r="BM214" s="6"/>
      <c r="BN214" s="6"/>
      <c r="BO214" s="6"/>
      <c r="BP214" s="6"/>
    </row>
    <row r="215">
      <c r="A215" s="6"/>
      <c r="B215" s="199"/>
      <c r="C215" s="6"/>
      <c r="D215" s="6"/>
      <c r="E215" s="7"/>
      <c r="F215" s="3"/>
      <c r="G215" s="287"/>
      <c r="H215" s="287"/>
      <c r="I215" s="3"/>
      <c r="J215" s="198"/>
      <c r="K215" s="198"/>
      <c r="L215" s="198"/>
      <c r="M215" s="198"/>
      <c r="N215" s="198"/>
      <c r="O215" s="198"/>
      <c r="P215" s="198"/>
      <c r="Q215" s="198"/>
      <c r="R215" s="198"/>
      <c r="S215" s="198"/>
      <c r="T215" s="198"/>
      <c r="U215" s="198"/>
      <c r="V215" s="198"/>
      <c r="W215" s="198"/>
      <c r="X215" s="198"/>
      <c r="Y215" s="198"/>
      <c r="Z215" s="198"/>
      <c r="AA215" s="198"/>
      <c r="AB215" s="198"/>
      <c r="AC215" s="198"/>
      <c r="AD215" s="198"/>
      <c r="AE215" s="198"/>
      <c r="AF215" s="198"/>
      <c r="AG215" s="198"/>
      <c r="AH215" s="6"/>
      <c r="AI215" s="6"/>
      <c r="AJ215" s="6"/>
      <c r="AK215" s="6"/>
      <c r="AL215" s="6"/>
      <c r="AM215" s="7"/>
      <c r="AN215" s="7"/>
      <c r="AO215" s="7"/>
      <c r="AP215" s="7"/>
      <c r="AQ215" s="7"/>
      <c r="AR215" s="7"/>
      <c r="AS215" s="7"/>
      <c r="AT215" s="7"/>
      <c r="AU215" s="7"/>
      <c r="AV215" s="7"/>
      <c r="AW215" s="6"/>
      <c r="AX215" s="6"/>
      <c r="AY215" s="7"/>
      <c r="AZ215" s="7"/>
      <c r="BA215" s="6"/>
      <c r="BB215" s="6"/>
      <c r="BC215" s="7"/>
      <c r="BD215" s="7"/>
      <c r="BE215" s="6"/>
      <c r="BF215" s="6"/>
      <c r="BG215" s="7"/>
      <c r="BH215" s="7"/>
      <c r="BI215" s="6"/>
      <c r="BJ215" s="6"/>
      <c r="BK215" s="7"/>
      <c r="BL215" s="6"/>
      <c r="BM215" s="6"/>
      <c r="BN215" s="6"/>
      <c r="BO215" s="6"/>
      <c r="BP215" s="6"/>
    </row>
    <row r="216">
      <c r="A216" s="6"/>
      <c r="B216" s="199"/>
      <c r="C216" s="6"/>
      <c r="D216" s="6"/>
      <c r="E216" s="7"/>
      <c r="F216" s="3"/>
      <c r="G216" s="287"/>
      <c r="H216" s="287"/>
      <c r="I216" s="3"/>
      <c r="J216" s="198"/>
      <c r="K216" s="198"/>
      <c r="L216" s="198"/>
      <c r="M216" s="198"/>
      <c r="N216" s="198"/>
      <c r="O216" s="198"/>
      <c r="P216" s="198"/>
      <c r="Q216" s="198"/>
      <c r="R216" s="198"/>
      <c r="S216" s="198"/>
      <c r="T216" s="198"/>
      <c r="U216" s="198"/>
      <c r="V216" s="198"/>
      <c r="W216" s="198"/>
      <c r="X216" s="198"/>
      <c r="Y216" s="198"/>
      <c r="Z216" s="198"/>
      <c r="AA216" s="198"/>
      <c r="AB216" s="198"/>
      <c r="AC216" s="198"/>
      <c r="AD216" s="198"/>
      <c r="AE216" s="198"/>
      <c r="AF216" s="198"/>
      <c r="AG216" s="198"/>
      <c r="AH216" s="6"/>
      <c r="AI216" s="6"/>
      <c r="AJ216" s="6"/>
      <c r="AK216" s="6"/>
      <c r="AL216" s="6"/>
      <c r="AM216" s="7"/>
      <c r="AN216" s="7"/>
      <c r="AO216" s="7"/>
      <c r="AP216" s="7"/>
      <c r="AQ216" s="7"/>
      <c r="AR216" s="7"/>
      <c r="AS216" s="7"/>
      <c r="AT216" s="7"/>
      <c r="AU216" s="7"/>
      <c r="AV216" s="7"/>
      <c r="AW216" s="6"/>
      <c r="AX216" s="6"/>
      <c r="AY216" s="7"/>
      <c r="AZ216" s="7"/>
      <c r="BA216" s="6"/>
      <c r="BB216" s="6"/>
      <c r="BC216" s="7"/>
      <c r="BD216" s="7"/>
      <c r="BE216" s="6"/>
      <c r="BF216" s="6"/>
      <c r="BG216" s="7"/>
      <c r="BH216" s="7"/>
      <c r="BI216" s="6"/>
      <c r="BJ216" s="6"/>
      <c r="BK216" s="7"/>
      <c r="BL216" s="6"/>
      <c r="BM216" s="6"/>
      <c r="BN216" s="6"/>
      <c r="BO216" s="6"/>
      <c r="BP216" s="6"/>
    </row>
    <row r="217">
      <c r="A217" s="6"/>
      <c r="B217" s="199"/>
      <c r="C217" s="6"/>
      <c r="D217" s="6"/>
      <c r="E217" s="7"/>
      <c r="F217" s="3"/>
      <c r="G217" s="287"/>
      <c r="H217" s="287"/>
      <c r="I217" s="3"/>
      <c r="J217" s="198"/>
      <c r="K217" s="198"/>
      <c r="L217" s="198"/>
      <c r="M217" s="198"/>
      <c r="N217" s="198"/>
      <c r="O217" s="198"/>
      <c r="P217" s="198"/>
      <c r="Q217" s="198"/>
      <c r="R217" s="198"/>
      <c r="S217" s="198"/>
      <c r="T217" s="198"/>
      <c r="U217" s="198"/>
      <c r="V217" s="198"/>
      <c r="W217" s="198"/>
      <c r="X217" s="198"/>
      <c r="Y217" s="198"/>
      <c r="Z217" s="198"/>
      <c r="AA217" s="198"/>
      <c r="AB217" s="198"/>
      <c r="AC217" s="198"/>
      <c r="AD217" s="198"/>
      <c r="AE217" s="198"/>
      <c r="AF217" s="198"/>
      <c r="AG217" s="198"/>
      <c r="AH217" s="6"/>
      <c r="AI217" s="6"/>
      <c r="AJ217" s="6"/>
      <c r="AK217" s="6"/>
      <c r="AL217" s="6"/>
      <c r="AM217" s="7"/>
      <c r="AN217" s="7"/>
      <c r="AO217" s="7"/>
      <c r="AP217" s="7"/>
      <c r="AQ217" s="7"/>
      <c r="AR217" s="7"/>
      <c r="AS217" s="7"/>
      <c r="AT217" s="7"/>
      <c r="AU217" s="7"/>
      <c r="AV217" s="7"/>
      <c r="AW217" s="6"/>
      <c r="AX217" s="6"/>
      <c r="AY217" s="7"/>
      <c r="AZ217" s="7"/>
      <c r="BA217" s="6"/>
      <c r="BB217" s="6"/>
      <c r="BC217" s="7"/>
      <c r="BD217" s="7"/>
      <c r="BE217" s="6"/>
      <c r="BF217" s="6"/>
      <c r="BG217" s="7"/>
      <c r="BH217" s="7"/>
      <c r="BI217" s="6"/>
      <c r="BJ217" s="6"/>
      <c r="BK217" s="7"/>
      <c r="BL217" s="6"/>
      <c r="BM217" s="6"/>
      <c r="BN217" s="6"/>
      <c r="BO217" s="6"/>
      <c r="BP217" s="6"/>
    </row>
    <row r="218">
      <c r="A218" s="6"/>
      <c r="B218" s="199"/>
      <c r="C218" s="6"/>
      <c r="D218" s="6"/>
      <c r="E218" s="7"/>
      <c r="F218" s="3"/>
      <c r="G218" s="287"/>
      <c r="H218" s="287"/>
      <c r="I218" s="3"/>
      <c r="J218" s="198"/>
      <c r="K218" s="198"/>
      <c r="L218" s="198"/>
      <c r="M218" s="198"/>
      <c r="N218" s="198"/>
      <c r="O218" s="198"/>
      <c r="P218" s="198"/>
      <c r="Q218" s="198"/>
      <c r="R218" s="198"/>
      <c r="S218" s="198"/>
      <c r="T218" s="198"/>
      <c r="U218" s="198"/>
      <c r="V218" s="198"/>
      <c r="W218" s="198"/>
      <c r="X218" s="198"/>
      <c r="Y218" s="198"/>
      <c r="Z218" s="198"/>
      <c r="AA218" s="198"/>
      <c r="AB218" s="198"/>
      <c r="AC218" s="198"/>
      <c r="AD218" s="198"/>
      <c r="AE218" s="198"/>
      <c r="AF218" s="198"/>
      <c r="AG218" s="198"/>
      <c r="AH218" s="6"/>
      <c r="AI218" s="6"/>
      <c r="AJ218" s="6"/>
      <c r="AK218" s="6"/>
      <c r="AL218" s="6"/>
      <c r="AM218" s="7"/>
      <c r="AN218" s="7"/>
      <c r="AO218" s="7"/>
      <c r="AP218" s="7"/>
      <c r="AQ218" s="7"/>
      <c r="AR218" s="7"/>
      <c r="AS218" s="7"/>
      <c r="AT218" s="7"/>
      <c r="AU218" s="7"/>
      <c r="AV218" s="7"/>
      <c r="AW218" s="6"/>
      <c r="AX218" s="6"/>
      <c r="AY218" s="7"/>
      <c r="AZ218" s="7"/>
      <c r="BA218" s="6"/>
      <c r="BB218" s="6"/>
      <c r="BC218" s="7"/>
      <c r="BD218" s="7"/>
      <c r="BE218" s="6"/>
      <c r="BF218" s="6"/>
      <c r="BG218" s="7"/>
      <c r="BH218" s="7"/>
      <c r="BI218" s="6"/>
      <c r="BJ218" s="6"/>
      <c r="BK218" s="7"/>
      <c r="BL218" s="6"/>
      <c r="BM218" s="6"/>
      <c r="BN218" s="6"/>
      <c r="BO218" s="6"/>
      <c r="BP218" s="6"/>
    </row>
    <row r="219">
      <c r="A219" s="6"/>
      <c r="B219" s="199"/>
      <c r="C219" s="6"/>
      <c r="D219" s="6"/>
      <c r="E219" s="7"/>
      <c r="F219" s="3"/>
      <c r="G219" s="287"/>
      <c r="H219" s="287"/>
      <c r="I219" s="3"/>
      <c r="J219" s="198"/>
      <c r="K219" s="198"/>
      <c r="L219" s="198"/>
      <c r="M219" s="198"/>
      <c r="N219" s="198"/>
      <c r="O219" s="198"/>
      <c r="P219" s="198"/>
      <c r="Q219" s="198"/>
      <c r="R219" s="198"/>
      <c r="S219" s="198"/>
      <c r="T219" s="198"/>
      <c r="U219" s="198"/>
      <c r="V219" s="198"/>
      <c r="W219" s="198"/>
      <c r="X219" s="198"/>
      <c r="Y219" s="198"/>
      <c r="Z219" s="198"/>
      <c r="AA219" s="198"/>
      <c r="AB219" s="198"/>
      <c r="AC219" s="198"/>
      <c r="AD219" s="198"/>
      <c r="AE219" s="198"/>
      <c r="AF219" s="198"/>
      <c r="AG219" s="198"/>
      <c r="AH219" s="6"/>
      <c r="AI219" s="6"/>
      <c r="AJ219" s="6"/>
      <c r="AK219" s="6"/>
      <c r="AL219" s="6"/>
      <c r="AM219" s="7"/>
      <c r="AN219" s="7"/>
      <c r="AO219" s="7"/>
      <c r="AP219" s="7"/>
      <c r="AQ219" s="7"/>
      <c r="AR219" s="7"/>
      <c r="AS219" s="7"/>
      <c r="AT219" s="7"/>
      <c r="AU219" s="7"/>
      <c r="AV219" s="7"/>
      <c r="AW219" s="6"/>
      <c r="AX219" s="6"/>
      <c r="AY219" s="7"/>
      <c r="AZ219" s="7"/>
      <c r="BA219" s="6"/>
      <c r="BB219" s="6"/>
      <c r="BC219" s="7"/>
      <c r="BD219" s="7"/>
      <c r="BE219" s="6"/>
      <c r="BF219" s="6"/>
      <c r="BG219" s="7"/>
      <c r="BH219" s="7"/>
      <c r="BI219" s="6"/>
      <c r="BJ219" s="6"/>
      <c r="BK219" s="7"/>
      <c r="BL219" s="6"/>
      <c r="BM219" s="6"/>
      <c r="BN219" s="6"/>
      <c r="BO219" s="6"/>
      <c r="BP219" s="6"/>
    </row>
  </sheetData>
  <conditionalFormatting sqref="U8">
    <cfRule type="expression" dxfId="8" priority="1">
      <formula>(W8-U8)&lt;0</formula>
    </cfRule>
  </conditionalFormatting>
  <conditionalFormatting sqref="B8">
    <cfRule type="expression" dxfId="5" priority="2">
      <formula>COUNTIF(B:B, B8) &gt; 1</formula>
    </cfRule>
  </conditionalFormatting>
  <conditionalFormatting sqref="E9:E219 BK9">
    <cfRule type="cellIs" dxfId="6" priority="3" operator="lessThan">
      <formula>0</formula>
    </cfRule>
  </conditionalFormatting>
  <conditionalFormatting sqref="AM9:AN219 AQ9:AQ46 AR9:AR67 AU9:AU46 AV9:AV65 AY9:AY46 AZ9:AZ68 BC9:BC48 BD9:BD75 BG9:BG46 BH9:BH71 BK9:BK43 BL9:BL66">
    <cfRule type="cellIs" dxfId="4" priority="4" operator="greaterThan">
      <formula>"20%"</formula>
    </cfRule>
  </conditionalFormatting>
  <conditionalFormatting sqref="AM9:AN219 AQ9:AQ46 AR9:AR67 AU9:AU46 AV9:AV65 AY9:AY46 AZ9:AZ68 BC9:BC48 BD9:BD75 BG9:BG46 BH9:BH71 BK9:BK43 BL9:BL66">
    <cfRule type="cellIs" dxfId="1" priority="5" operator="greaterThan">
      <formula>0</formula>
    </cfRule>
  </conditionalFormatting>
  <conditionalFormatting sqref="AM9:AN219 AQ9:AQ46 AR9:AR67 AU9:AU46 AV9:AV65 AY9:AY46 AZ9:AZ68 BC9:BC48 BD9:BD75 BG9:BG46 BH9:BH71 BK9:BK43 BL9:BL66">
    <cfRule type="cellIs" dxfId="6" priority="6" operator="lessThan">
      <formula>0</formula>
    </cfRule>
  </conditionalFormatting>
  <conditionalFormatting sqref="AG9:AG219">
    <cfRule type="expression" dxfId="0" priority="7">
      <formula>($C$1-$AG9) &gt;7</formula>
    </cfRule>
  </conditionalFormatting>
  <conditionalFormatting sqref="B9:B219">
    <cfRule type="expression" dxfId="5" priority="8">
      <formula>COUNTIF(B:B, B9) &gt; 1</formula>
    </cfRule>
  </conditionalFormatting>
  <conditionalFormatting sqref="E9:E219">
    <cfRule type="cellIs" dxfId="1" priority="9" operator="greaterThan">
      <formula>0</formula>
    </cfRule>
  </conditionalFormatting>
  <conditionalFormatting sqref="AQ9:AR219 AV9:AV65 AZ9:AZ68 BD9:BD75 BH9:BH71 BL9:BL66">
    <cfRule type="cellIs" dxfId="4" priority="10" operator="greaterThan">
      <formula>"20%"</formula>
    </cfRule>
  </conditionalFormatting>
  <conditionalFormatting sqref="AQ9:AR219 AV9:AV65 AZ9:AZ68 BD9:BD75 BH9:BH71 BL9:BL66">
    <cfRule type="cellIs" dxfId="1" priority="11" operator="greaterThan">
      <formula>0</formula>
    </cfRule>
  </conditionalFormatting>
  <conditionalFormatting sqref="AQ9:AR219 AV9:AV65 AZ9:AZ68 BD9:BD75 BH9:BH71 BL9:BL66">
    <cfRule type="cellIs" dxfId="6" priority="12" operator="lessThan">
      <formula>0</formula>
    </cfRule>
  </conditionalFormatting>
  <conditionalFormatting sqref="AU9:AV219 AZ9:AZ68 BD9:BD75 BH9:BH71 BL9:BL66">
    <cfRule type="cellIs" dxfId="4" priority="13" operator="greaterThan">
      <formula>"20%"</formula>
    </cfRule>
  </conditionalFormatting>
  <conditionalFormatting sqref="AU9:AV219 AZ9:AZ68 BD9:BD75 BH9:BH71 BL9:BL66">
    <cfRule type="cellIs" dxfId="1" priority="14" operator="greaterThan">
      <formula>0</formula>
    </cfRule>
  </conditionalFormatting>
  <conditionalFormatting sqref="AU9:AV219 AZ9:AZ68 BD9:BD75 BH9:BH71 BL9:BL66">
    <cfRule type="cellIs" dxfId="6" priority="15" operator="lessThan">
      <formula>0</formula>
    </cfRule>
  </conditionalFormatting>
  <conditionalFormatting sqref="AY9:AZ219 BD9:BD75 BH9:BH71 BL9:BL66">
    <cfRule type="cellIs" dxfId="4" priority="16" operator="greaterThan">
      <formula>"20%"</formula>
    </cfRule>
  </conditionalFormatting>
  <conditionalFormatting sqref="AY9:AZ219 BD9:BD75 BH9:BH71 BL9:BL66">
    <cfRule type="cellIs" dxfId="1" priority="17" operator="greaterThan">
      <formula>0</formula>
    </cfRule>
  </conditionalFormatting>
  <conditionalFormatting sqref="AY9:AZ219 BD9:BD75 BH9:BH71 BL9:BL66">
    <cfRule type="cellIs" dxfId="6" priority="18" operator="lessThan">
      <formula>0</formula>
    </cfRule>
  </conditionalFormatting>
  <conditionalFormatting sqref="BC9:BD219 BH9:BH71 BL9:BL66">
    <cfRule type="cellIs" dxfId="4" priority="19" operator="greaterThan">
      <formula>"20%"</formula>
    </cfRule>
  </conditionalFormatting>
  <conditionalFormatting sqref="BC9:BD219 BH9:BH71 BL9:BL66">
    <cfRule type="cellIs" dxfId="1" priority="20" operator="greaterThan">
      <formula>0</formula>
    </cfRule>
  </conditionalFormatting>
  <conditionalFormatting sqref="BC9:BD219 BH9:BH71 BL9:BL66">
    <cfRule type="cellIs" dxfId="6" priority="21" operator="lessThan">
      <formula>0</formula>
    </cfRule>
  </conditionalFormatting>
  <conditionalFormatting sqref="BK9:BK219">
    <cfRule type="cellIs" dxfId="4" priority="22" operator="greaterThan">
      <formula>"20%"</formula>
    </cfRule>
  </conditionalFormatting>
  <conditionalFormatting sqref="BK9:BK219">
    <cfRule type="cellIs" dxfId="1" priority="23" operator="greaterThan">
      <formula>0</formula>
    </cfRule>
  </conditionalFormatting>
  <conditionalFormatting sqref="BK9:BK219">
    <cfRule type="cellIs" dxfId="6" priority="24" operator="lessThan">
      <formula>0</formula>
    </cfRule>
  </conditionalFormatting>
  <conditionalFormatting sqref="C9:C219">
    <cfRule type="expression" dxfId="1" priority="25">
      <formula>IF(ISBLANK(B9), "", C9) &gt; AJ9</formula>
    </cfRule>
  </conditionalFormatting>
  <conditionalFormatting sqref="C9:C219">
    <cfRule type="expression" dxfId="2" priority="26">
      <formula>IF(ISBLANK(B9), "", C9) &lt; AJ9</formula>
    </cfRule>
  </conditionalFormatting>
  <conditionalFormatting sqref="P9:P219">
    <cfRule type="expression" dxfId="7" priority="27">
      <formula>(P9-O9)&gt;0</formula>
    </cfRule>
  </conditionalFormatting>
  <conditionalFormatting sqref="R9:R219">
    <cfRule type="expression" dxfId="7" priority="28">
      <formula>(Q9-R9)&gt;=10</formula>
    </cfRule>
  </conditionalFormatting>
  <dataValidations>
    <dataValidation type="list" allowBlank="1" showErrorMessage="1" sqref="H9:H46 H50:H219">
      <formula1>"往上,往下,平盤"</formula1>
    </dataValidation>
    <dataValidation type="list" allowBlank="1" showErrorMessage="1" sqref="I9:I43 I45:I219">
      <formula1>"股價低於20MA,股價高於20MA"</formula1>
    </dataValidation>
    <dataValidation type="list" allowBlank="1" showErrorMessage="1" sqref="G9:G43 G45:G46 AK9:AK46 AO9:AO46 AS9:AS46 AW9:AW46 BA9:BA46 BE9:BE46 BI9:BI46 BM9:BM46 AK50 G50:G219">
      <formula1>"一紅,二紅,三紅,超過三紅,一綠,二綠,三綠,超過三綠,平盤"</formula1>
    </dataValidation>
  </dataValidations>
  <drawing r:id="rId2"/>
  <legacyDrawing r:id="rId3"/>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54" t="s">
        <v>4886</v>
      </c>
    </row>
    <row r="2">
      <c r="B2" s="15" t="s">
        <v>28</v>
      </c>
      <c r="C2" s="16" t="s">
        <v>29</v>
      </c>
      <c r="D2" s="17" t="s">
        <v>30</v>
      </c>
      <c r="E2" s="18" t="s">
        <v>31</v>
      </c>
      <c r="F2" s="1" t="s">
        <v>4887</v>
      </c>
      <c r="G2" s="1"/>
    </row>
    <row r="3">
      <c r="A3" s="19" t="s">
        <v>35</v>
      </c>
      <c r="B3" s="20" t="s">
        <v>36</v>
      </c>
      <c r="C3" s="20" t="s">
        <v>37</v>
      </c>
      <c r="D3" s="20" t="s">
        <v>38</v>
      </c>
      <c r="E3" s="20" t="s">
        <v>39</v>
      </c>
      <c r="F3" s="20" t="s">
        <v>40</v>
      </c>
      <c r="G3" s="20" t="s">
        <v>41</v>
      </c>
      <c r="H3" s="20" t="s">
        <v>42</v>
      </c>
    </row>
    <row r="4">
      <c r="A4" s="21">
        <v>45931.0</v>
      </c>
      <c r="B4" s="355"/>
      <c r="C4" s="356"/>
      <c r="D4" s="357">
        <v>45930.0</v>
      </c>
      <c r="E4" s="23">
        <v>1.0</v>
      </c>
      <c r="F4" s="23">
        <v>2.0</v>
      </c>
      <c r="G4" s="23" t="s">
        <v>4888</v>
      </c>
      <c r="H4" s="32">
        <v>4.0</v>
      </c>
    </row>
    <row r="5">
      <c r="A5" s="26"/>
      <c r="B5" s="30"/>
      <c r="C5" s="30"/>
      <c r="D5" s="29"/>
      <c r="E5" s="28" t="s">
        <v>4889</v>
      </c>
      <c r="F5" s="28" t="s">
        <v>4889</v>
      </c>
      <c r="G5" s="28" t="s">
        <v>4889</v>
      </c>
      <c r="H5" s="30"/>
    </row>
    <row r="6">
      <c r="A6" s="26"/>
      <c r="B6" s="30"/>
      <c r="C6" s="30"/>
      <c r="D6" s="30" t="s">
        <v>4890</v>
      </c>
      <c r="E6" s="30"/>
      <c r="F6" s="30"/>
      <c r="G6" s="30" t="s">
        <v>273</v>
      </c>
      <c r="H6" s="30"/>
    </row>
    <row r="7">
      <c r="A7" s="26"/>
      <c r="B7" s="32">
        <v>5.0</v>
      </c>
      <c r="C7" s="32">
        <v>6.0</v>
      </c>
      <c r="D7" s="35">
        <v>7.0</v>
      </c>
      <c r="E7" s="24">
        <v>8.0</v>
      </c>
      <c r="F7" s="23" t="s">
        <v>4891</v>
      </c>
      <c r="G7" s="32">
        <v>10.0</v>
      </c>
      <c r="H7" s="32">
        <v>11.0</v>
      </c>
    </row>
    <row r="8">
      <c r="A8" s="26"/>
      <c r="B8" s="30"/>
      <c r="C8" s="30"/>
      <c r="D8" s="29" t="s">
        <v>4892</v>
      </c>
      <c r="E8" s="28" t="s">
        <v>4893</v>
      </c>
      <c r="F8" s="28" t="s">
        <v>4894</v>
      </c>
      <c r="G8" s="30"/>
      <c r="H8" s="30"/>
    </row>
    <row r="9">
      <c r="A9" s="26"/>
      <c r="B9" s="30"/>
      <c r="C9" s="30"/>
      <c r="D9" s="30" t="s">
        <v>4895</v>
      </c>
      <c r="E9" s="30" t="s">
        <v>4896</v>
      </c>
      <c r="F9" s="30"/>
      <c r="G9" s="30"/>
      <c r="H9" s="30"/>
    </row>
    <row r="10">
      <c r="A10" s="26"/>
      <c r="B10" s="32">
        <v>12.0</v>
      </c>
      <c r="C10" s="23" t="s">
        <v>4897</v>
      </c>
      <c r="D10" s="23" t="s">
        <v>4898</v>
      </c>
      <c r="E10" s="23" t="s">
        <v>4899</v>
      </c>
      <c r="F10" s="24" t="s">
        <v>4900</v>
      </c>
      <c r="G10" s="358">
        <v>17.0</v>
      </c>
      <c r="H10" s="32">
        <v>18.0</v>
      </c>
    </row>
    <row r="11">
      <c r="A11" s="26"/>
      <c r="B11" s="30"/>
      <c r="C11" s="28" t="s">
        <v>4901</v>
      </c>
      <c r="D11" s="28" t="s">
        <v>4902</v>
      </c>
      <c r="E11" s="29" t="s">
        <v>4903</v>
      </c>
      <c r="F11" s="29" t="s">
        <v>4904</v>
      </c>
      <c r="G11" s="28" t="s">
        <v>4905</v>
      </c>
      <c r="H11" s="30"/>
    </row>
    <row r="12">
      <c r="A12" s="26"/>
      <c r="B12" s="30"/>
      <c r="C12" s="30"/>
      <c r="D12" s="30"/>
      <c r="E12" s="30" t="s">
        <v>4906</v>
      </c>
      <c r="F12" s="30"/>
      <c r="G12" s="30"/>
      <c r="H12" s="30"/>
    </row>
    <row r="13">
      <c r="A13" s="26"/>
      <c r="B13" s="32">
        <v>19.0</v>
      </c>
      <c r="C13" s="20">
        <v>20.0</v>
      </c>
      <c r="D13" s="24">
        <v>21.0</v>
      </c>
      <c r="E13" s="24">
        <v>22.0</v>
      </c>
      <c r="F13" s="23" t="s">
        <v>4907</v>
      </c>
      <c r="G13" s="32">
        <v>24.0</v>
      </c>
      <c r="H13" s="32">
        <v>25.0</v>
      </c>
    </row>
    <row r="14">
      <c r="A14" s="26"/>
      <c r="B14" s="30"/>
      <c r="C14" s="29" t="s">
        <v>4908</v>
      </c>
      <c r="D14" s="29" t="s">
        <v>4909</v>
      </c>
      <c r="E14" s="29" t="s">
        <v>4910</v>
      </c>
      <c r="F14" s="28" t="s">
        <v>4911</v>
      </c>
      <c r="G14" s="30"/>
      <c r="H14" s="31"/>
    </row>
    <row r="15">
      <c r="A15" s="26"/>
      <c r="B15" s="30"/>
      <c r="C15" s="30"/>
      <c r="D15" s="30" t="s">
        <v>4896</v>
      </c>
      <c r="E15" s="30" t="s">
        <v>4896</v>
      </c>
      <c r="F15" s="30" t="s">
        <v>4912</v>
      </c>
      <c r="G15" s="30"/>
      <c r="H15" s="31"/>
    </row>
    <row r="16">
      <c r="A16" s="26"/>
      <c r="B16" s="32">
        <v>26.0</v>
      </c>
      <c r="C16" s="35">
        <v>27.0</v>
      </c>
      <c r="D16" s="23" t="s">
        <v>4913</v>
      </c>
      <c r="E16" s="24">
        <v>29.0</v>
      </c>
      <c r="F16" s="24" t="s">
        <v>4914</v>
      </c>
      <c r="G16" s="23" t="s">
        <v>4915</v>
      </c>
      <c r="H16" s="32" t="s">
        <v>4916</v>
      </c>
    </row>
    <row r="17">
      <c r="A17" s="26"/>
      <c r="B17" s="359"/>
      <c r="C17" s="28" t="s">
        <v>4917</v>
      </c>
      <c r="D17" s="28" t="s">
        <v>4918</v>
      </c>
      <c r="E17" s="28" t="s">
        <v>4919</v>
      </c>
      <c r="F17" s="28" t="s">
        <v>4920</v>
      </c>
      <c r="G17" s="29" t="s">
        <v>4921</v>
      </c>
      <c r="H17" s="360"/>
    </row>
    <row r="18">
      <c r="A18" s="38"/>
      <c r="B18" s="361"/>
      <c r="C18" s="362" t="s">
        <v>4922</v>
      </c>
      <c r="D18" s="362" t="s">
        <v>4923</v>
      </c>
      <c r="E18" s="363"/>
      <c r="F18" s="362" t="s">
        <v>4924</v>
      </c>
      <c r="G18" s="362" t="s">
        <v>4923</v>
      </c>
      <c r="H18" s="362" t="s">
        <v>4922</v>
      </c>
    </row>
    <row r="19">
      <c r="A19" s="1" t="s">
        <v>108</v>
      </c>
      <c r="B19" s="42" t="s">
        <v>4925</v>
      </c>
      <c r="C19" s="44"/>
      <c r="D19" s="44"/>
      <c r="E19" s="44"/>
      <c r="F19" s="44"/>
      <c r="G19" s="44"/>
      <c r="H19" s="44"/>
    </row>
    <row r="22">
      <c r="A22" s="19" t="s">
        <v>35</v>
      </c>
      <c r="B22" s="20" t="s">
        <v>36</v>
      </c>
      <c r="C22" s="20" t="s">
        <v>37</v>
      </c>
      <c r="D22" s="20" t="s">
        <v>38</v>
      </c>
      <c r="E22" s="20" t="s">
        <v>39</v>
      </c>
      <c r="F22" s="20" t="s">
        <v>40</v>
      </c>
      <c r="G22" s="20" t="s">
        <v>41</v>
      </c>
      <c r="H22" s="20" t="s">
        <v>42</v>
      </c>
    </row>
    <row r="23">
      <c r="A23" s="21">
        <v>45962.0</v>
      </c>
      <c r="B23" s="364"/>
      <c r="C23" s="365"/>
      <c r="D23" s="366"/>
      <c r="E23" s="20"/>
      <c r="F23" s="20"/>
      <c r="G23" s="20"/>
      <c r="H23" s="22">
        <v>1.0</v>
      </c>
    </row>
    <row r="24">
      <c r="A24" s="26"/>
      <c r="B24" s="30"/>
      <c r="C24" s="30"/>
      <c r="D24" s="30"/>
      <c r="E24" s="30"/>
      <c r="F24" s="30"/>
      <c r="G24" s="30"/>
      <c r="H24" s="30"/>
    </row>
    <row r="25">
      <c r="A25" s="26"/>
      <c r="B25" s="30"/>
      <c r="C25" s="30"/>
      <c r="D25" s="30"/>
      <c r="E25" s="30"/>
      <c r="F25" s="30"/>
      <c r="G25" s="30"/>
      <c r="H25" s="30"/>
    </row>
    <row r="26">
      <c r="A26" s="26"/>
      <c r="B26" s="22">
        <v>2.0</v>
      </c>
      <c r="C26" s="24" t="s">
        <v>4926</v>
      </c>
      <c r="D26" s="24" t="s">
        <v>4927</v>
      </c>
      <c r="E26" s="20">
        <v>5.0</v>
      </c>
      <c r="F26" s="24">
        <v>6.0</v>
      </c>
      <c r="G26" s="35" t="s">
        <v>4928</v>
      </c>
      <c r="H26" s="22">
        <v>8.0</v>
      </c>
    </row>
    <row r="27">
      <c r="A27" s="26"/>
      <c r="B27" s="30"/>
      <c r="C27" s="28" t="s">
        <v>4929</v>
      </c>
      <c r="D27" s="28" t="s">
        <v>4930</v>
      </c>
      <c r="E27" s="28" t="s">
        <v>4931</v>
      </c>
      <c r="F27" s="29" t="s">
        <v>4932</v>
      </c>
      <c r="G27" s="28" t="s">
        <v>4933</v>
      </c>
      <c r="H27" s="30"/>
    </row>
    <row r="28">
      <c r="A28" s="26"/>
      <c r="B28" s="30"/>
      <c r="C28" s="30" t="s">
        <v>4923</v>
      </c>
      <c r="D28" s="30"/>
      <c r="E28" s="30"/>
      <c r="F28" s="30" t="s">
        <v>4896</v>
      </c>
      <c r="G28" s="30" t="s">
        <v>4896</v>
      </c>
      <c r="H28" s="30"/>
    </row>
    <row r="29">
      <c r="A29" s="26"/>
      <c r="B29" s="22">
        <v>9.0</v>
      </c>
      <c r="C29" s="35" t="s">
        <v>4934</v>
      </c>
      <c r="D29" s="35" t="s">
        <v>4935</v>
      </c>
      <c r="E29" s="35" t="s">
        <v>4936</v>
      </c>
      <c r="F29" s="20">
        <v>13.0</v>
      </c>
      <c r="G29" s="20">
        <v>14.0</v>
      </c>
      <c r="H29" s="22">
        <v>15.0</v>
      </c>
    </row>
    <row r="30">
      <c r="A30" s="26"/>
      <c r="B30" s="30"/>
      <c r="C30" s="28" t="s">
        <v>4937</v>
      </c>
      <c r="D30" s="29" t="s">
        <v>4938</v>
      </c>
      <c r="E30" s="29" t="s">
        <v>4939</v>
      </c>
      <c r="F30" s="28" t="s">
        <v>4940</v>
      </c>
      <c r="G30" s="28" t="s">
        <v>4941</v>
      </c>
      <c r="H30" s="30"/>
    </row>
    <row r="31">
      <c r="A31" s="26"/>
      <c r="B31" s="30"/>
      <c r="C31" s="30" t="s">
        <v>4942</v>
      </c>
      <c r="D31" s="30" t="s">
        <v>4943</v>
      </c>
      <c r="E31" s="30" t="s">
        <v>4943</v>
      </c>
      <c r="F31" s="30"/>
      <c r="G31" s="30"/>
      <c r="H31" s="30"/>
    </row>
    <row r="32">
      <c r="A32" s="26"/>
      <c r="B32" s="22">
        <v>16.0</v>
      </c>
      <c r="C32" s="24" t="s">
        <v>4944</v>
      </c>
      <c r="D32" s="23">
        <v>18.0</v>
      </c>
      <c r="E32" s="23" t="s">
        <v>4945</v>
      </c>
      <c r="F32" s="24" t="s">
        <v>4946</v>
      </c>
      <c r="G32" s="20">
        <v>21.0</v>
      </c>
      <c r="H32" s="22">
        <v>22.0</v>
      </c>
    </row>
    <row r="33">
      <c r="A33" s="26"/>
      <c r="B33" s="30"/>
      <c r="C33" s="28" t="s">
        <v>4947</v>
      </c>
      <c r="D33" s="28" t="s">
        <v>4948</v>
      </c>
      <c r="E33" s="28" t="s">
        <v>4949</v>
      </c>
      <c r="F33" s="29" t="s">
        <v>4950</v>
      </c>
      <c r="G33" s="28" t="s">
        <v>4951</v>
      </c>
      <c r="H33" s="31"/>
    </row>
    <row r="34">
      <c r="A34" s="26"/>
      <c r="B34" s="30"/>
      <c r="C34" s="30" t="s">
        <v>4896</v>
      </c>
      <c r="D34" s="30"/>
      <c r="E34" s="30" t="s">
        <v>4952</v>
      </c>
      <c r="F34" s="30"/>
      <c r="G34" s="30"/>
      <c r="H34" s="31"/>
    </row>
    <row r="35">
      <c r="A35" s="26"/>
      <c r="B35" s="22">
        <v>23.0</v>
      </c>
      <c r="C35" s="20">
        <v>24.0</v>
      </c>
      <c r="D35" s="20">
        <v>25.0</v>
      </c>
      <c r="E35" s="24">
        <v>26.0</v>
      </c>
      <c r="F35" s="23" t="s">
        <v>4953</v>
      </c>
      <c r="G35" s="23" t="s">
        <v>4954</v>
      </c>
      <c r="H35" s="22">
        <v>29.0</v>
      </c>
    </row>
    <row r="36">
      <c r="A36" s="26"/>
      <c r="B36" s="27"/>
      <c r="C36" s="29" t="s">
        <v>4955</v>
      </c>
      <c r="D36" s="29" t="s">
        <v>4956</v>
      </c>
      <c r="E36" s="29" t="s">
        <v>4957</v>
      </c>
      <c r="F36" s="29" t="s">
        <v>4958</v>
      </c>
      <c r="G36" s="29" t="s">
        <v>4959</v>
      </c>
      <c r="H36" s="31"/>
    </row>
    <row r="37">
      <c r="A37" s="26"/>
      <c r="B37" s="33"/>
      <c r="C37" s="34"/>
      <c r="D37" s="34"/>
      <c r="E37" s="34"/>
      <c r="F37" s="34" t="s">
        <v>4960</v>
      </c>
      <c r="G37" s="34" t="s">
        <v>4960</v>
      </c>
      <c r="H37" s="34"/>
    </row>
    <row r="38">
      <c r="A38" s="26"/>
      <c r="B38" s="22">
        <v>30.0</v>
      </c>
      <c r="C38" s="23" t="s">
        <v>4961</v>
      </c>
      <c r="D38" s="23" t="s">
        <v>4962</v>
      </c>
      <c r="E38" s="35">
        <v>3.0</v>
      </c>
      <c r="F38" s="24" t="s">
        <v>4963</v>
      </c>
      <c r="G38" s="24">
        <v>5.0</v>
      </c>
      <c r="H38" s="22">
        <v>6.0</v>
      </c>
    </row>
    <row r="39">
      <c r="A39" s="26"/>
      <c r="B39" s="27"/>
      <c r="C39" s="30"/>
      <c r="D39" s="30"/>
      <c r="E39" s="30"/>
      <c r="F39" s="30"/>
      <c r="G39" s="30"/>
      <c r="H39" s="31"/>
    </row>
    <row r="40">
      <c r="A40" s="38"/>
      <c r="B40" s="33"/>
      <c r="C40" s="34"/>
      <c r="D40" s="34"/>
      <c r="E40" s="34"/>
      <c r="F40" s="34"/>
      <c r="G40" s="34"/>
      <c r="H40" s="34"/>
    </row>
    <row r="42">
      <c r="B42" s="15" t="s">
        <v>28</v>
      </c>
      <c r="C42" s="16" t="s">
        <v>29</v>
      </c>
      <c r="D42" s="17" t="s">
        <v>30</v>
      </c>
      <c r="E42" s="18" t="s">
        <v>31</v>
      </c>
      <c r="F42" s="1" t="s">
        <v>4887</v>
      </c>
      <c r="G42" s="1"/>
    </row>
    <row r="43">
      <c r="A43" s="19" t="s">
        <v>35</v>
      </c>
      <c r="B43" s="20" t="s">
        <v>36</v>
      </c>
      <c r="C43" s="20" t="s">
        <v>37</v>
      </c>
      <c r="D43" s="20" t="s">
        <v>38</v>
      </c>
      <c r="E43" s="20" t="s">
        <v>39</v>
      </c>
      <c r="F43" s="20" t="s">
        <v>40</v>
      </c>
      <c r="G43" s="20" t="s">
        <v>41</v>
      </c>
      <c r="H43" s="20" t="s">
        <v>42</v>
      </c>
    </row>
    <row r="44">
      <c r="A44" s="21">
        <v>45992.0</v>
      </c>
      <c r="B44" s="22">
        <v>30.0</v>
      </c>
      <c r="C44" s="23" t="s">
        <v>4961</v>
      </c>
      <c r="D44" s="23" t="s">
        <v>4962</v>
      </c>
      <c r="E44" s="24" t="s">
        <v>4964</v>
      </c>
      <c r="F44" s="24" t="s">
        <v>4963</v>
      </c>
      <c r="G44" s="35" t="s">
        <v>4965</v>
      </c>
      <c r="H44" s="22">
        <v>6.0</v>
      </c>
    </row>
    <row r="45">
      <c r="A45" s="26"/>
      <c r="B45" s="30"/>
      <c r="C45" s="28" t="s">
        <v>4966</v>
      </c>
      <c r="D45" s="29" t="s">
        <v>4967</v>
      </c>
      <c r="E45" s="29" t="s">
        <v>4968</v>
      </c>
      <c r="F45" s="29" t="s">
        <v>4969</v>
      </c>
      <c r="G45" s="28" t="s">
        <v>4970</v>
      </c>
      <c r="H45" s="30"/>
    </row>
    <row r="46">
      <c r="A46" s="26"/>
      <c r="B46" s="30"/>
      <c r="C46" s="30"/>
      <c r="D46" s="30"/>
      <c r="E46" s="30" t="s">
        <v>4923</v>
      </c>
      <c r="F46" s="30"/>
      <c r="G46" s="30"/>
      <c r="H46" s="30"/>
    </row>
    <row r="47">
      <c r="A47" s="26"/>
      <c r="B47" s="22">
        <v>7.0</v>
      </c>
      <c r="C47" s="20">
        <v>8.0</v>
      </c>
      <c r="D47" s="20">
        <v>9.0</v>
      </c>
      <c r="E47" s="20">
        <v>10.0</v>
      </c>
      <c r="F47" s="20">
        <v>11.0</v>
      </c>
      <c r="G47" s="35">
        <v>12.0</v>
      </c>
      <c r="H47" s="22">
        <v>13.0</v>
      </c>
    </row>
    <row r="48">
      <c r="A48" s="26"/>
      <c r="B48" s="30"/>
      <c r="C48" s="29" t="s">
        <v>4971</v>
      </c>
      <c r="D48" s="29" t="s">
        <v>4972</v>
      </c>
      <c r="E48" s="28" t="s">
        <v>4973</v>
      </c>
      <c r="F48" s="28" t="s">
        <v>4974</v>
      </c>
      <c r="G48" s="29" t="s">
        <v>4975</v>
      </c>
      <c r="H48" s="30"/>
    </row>
    <row r="49">
      <c r="A49" s="26"/>
      <c r="B49" s="30"/>
      <c r="C49" s="30"/>
      <c r="D49" s="30"/>
      <c r="E49" s="30"/>
      <c r="F49" s="30"/>
      <c r="G49" s="30" t="s">
        <v>4896</v>
      </c>
      <c r="H49" s="30"/>
    </row>
    <row r="50">
      <c r="A50" s="26"/>
      <c r="B50" s="22">
        <v>14.0</v>
      </c>
      <c r="C50" s="23" t="s">
        <v>4976</v>
      </c>
      <c r="D50" s="23" t="s">
        <v>4977</v>
      </c>
      <c r="E50" s="35" t="s">
        <v>4978</v>
      </c>
      <c r="F50" s="24" t="s">
        <v>4979</v>
      </c>
      <c r="G50" s="24" t="s">
        <v>4980</v>
      </c>
      <c r="H50" s="22">
        <v>20.0</v>
      </c>
    </row>
    <row r="51">
      <c r="A51" s="26"/>
      <c r="B51" s="30"/>
      <c r="C51" s="29" t="s">
        <v>4981</v>
      </c>
      <c r="D51" s="28" t="s">
        <v>4982</v>
      </c>
      <c r="E51" s="29" t="s">
        <v>4983</v>
      </c>
      <c r="F51" s="28" t="s">
        <v>4984</v>
      </c>
      <c r="G51" s="29" t="s">
        <v>4985</v>
      </c>
      <c r="H51" s="30"/>
    </row>
    <row r="52">
      <c r="A52" s="26"/>
      <c r="B52" s="30"/>
      <c r="C52" s="30" t="s">
        <v>4986</v>
      </c>
      <c r="D52" s="30"/>
      <c r="E52" s="30" t="s">
        <v>4923</v>
      </c>
      <c r="F52" s="30"/>
      <c r="G52" s="30"/>
      <c r="H52" s="30"/>
    </row>
    <row r="53">
      <c r="A53" s="26"/>
      <c r="B53" s="22">
        <v>21.0</v>
      </c>
      <c r="C53" s="24">
        <v>22.0</v>
      </c>
      <c r="D53" s="24">
        <v>23.0</v>
      </c>
      <c r="E53" s="23" t="s">
        <v>4987</v>
      </c>
      <c r="F53" s="22" t="s">
        <v>4988</v>
      </c>
      <c r="G53" s="23" t="s">
        <v>4989</v>
      </c>
      <c r="H53" s="22">
        <v>27.0</v>
      </c>
    </row>
    <row r="54">
      <c r="A54" s="26"/>
      <c r="B54" s="30"/>
      <c r="C54" s="29" t="s">
        <v>4990</v>
      </c>
      <c r="D54" s="28" t="s">
        <v>4991</v>
      </c>
      <c r="E54" s="28" t="s">
        <v>4992</v>
      </c>
      <c r="F54" s="30"/>
      <c r="G54" s="29" t="s">
        <v>4993</v>
      </c>
      <c r="H54" s="31"/>
    </row>
    <row r="55">
      <c r="A55" s="26"/>
      <c r="B55" s="30"/>
      <c r="C55" s="30"/>
      <c r="D55" s="30" t="s">
        <v>4896</v>
      </c>
      <c r="E55" s="30" t="s">
        <v>4994</v>
      </c>
      <c r="F55" s="30"/>
      <c r="G55" s="34" t="s">
        <v>4923</v>
      </c>
      <c r="H55" s="31"/>
    </row>
    <row r="56">
      <c r="A56" s="26"/>
      <c r="B56" s="22">
        <v>28.0</v>
      </c>
      <c r="C56" s="24">
        <v>29.0</v>
      </c>
      <c r="D56" s="24">
        <v>30.0</v>
      </c>
      <c r="E56" s="23" t="s">
        <v>4995</v>
      </c>
      <c r="F56" s="32" t="s">
        <v>4996</v>
      </c>
      <c r="G56" s="23" t="s">
        <v>4997</v>
      </c>
      <c r="H56" s="22">
        <v>3.0</v>
      </c>
    </row>
    <row r="57">
      <c r="A57" s="26"/>
      <c r="B57" s="27"/>
      <c r="C57" s="29" t="s">
        <v>4998</v>
      </c>
      <c r="D57" s="28" t="s">
        <v>4999</v>
      </c>
      <c r="E57" s="28" t="s">
        <v>5000</v>
      </c>
      <c r="F57" s="30"/>
      <c r="G57" s="29" t="s">
        <v>5001</v>
      </c>
      <c r="H57" s="31"/>
    </row>
    <row r="58">
      <c r="A58" s="26"/>
      <c r="B58" s="33"/>
      <c r="C58" s="34" t="s">
        <v>5002</v>
      </c>
      <c r="D58" s="34" t="s">
        <v>5003</v>
      </c>
      <c r="E58" s="34"/>
      <c r="F58" s="34"/>
      <c r="G58" s="34" t="s">
        <v>5004</v>
      </c>
      <c r="H58" s="34"/>
    </row>
    <row r="59">
      <c r="A59" s="26"/>
      <c r="B59" s="22">
        <v>4.0</v>
      </c>
      <c r="C59" s="35">
        <v>5.0</v>
      </c>
      <c r="D59" s="20">
        <v>6.0</v>
      </c>
      <c r="E59" s="20">
        <v>7.0</v>
      </c>
      <c r="F59" s="20">
        <v>8.0</v>
      </c>
      <c r="G59" s="20">
        <v>9.0</v>
      </c>
      <c r="H59" s="22"/>
    </row>
    <row r="60">
      <c r="A60" s="26"/>
      <c r="B60" s="27"/>
      <c r="C60" s="30"/>
      <c r="D60" s="30"/>
      <c r="E60" s="30"/>
      <c r="F60" s="30"/>
      <c r="G60" s="30"/>
      <c r="H60" s="31"/>
    </row>
    <row r="61">
      <c r="A61" s="38"/>
      <c r="B61" s="33"/>
      <c r="C61" s="34" t="s">
        <v>5004</v>
      </c>
      <c r="D61" s="34"/>
      <c r="E61" s="34"/>
      <c r="F61" s="34"/>
      <c r="G61" s="34"/>
      <c r="H61" s="34"/>
    </row>
    <row r="64">
      <c r="A64" s="19" t="s">
        <v>35</v>
      </c>
      <c r="B64" s="20" t="s">
        <v>36</v>
      </c>
      <c r="C64" s="20" t="s">
        <v>37</v>
      </c>
      <c r="D64" s="20" t="s">
        <v>38</v>
      </c>
      <c r="E64" s="20" t="s">
        <v>39</v>
      </c>
      <c r="F64" s="20" t="s">
        <v>40</v>
      </c>
      <c r="G64" s="20" t="s">
        <v>41</v>
      </c>
      <c r="H64" s="20" t="s">
        <v>42</v>
      </c>
    </row>
    <row r="65">
      <c r="A65" s="21">
        <v>46023.0</v>
      </c>
      <c r="B65" s="22">
        <v>28.0</v>
      </c>
      <c r="C65" s="24">
        <v>29.0</v>
      </c>
      <c r="D65" s="24">
        <v>30.0</v>
      </c>
      <c r="E65" s="23" t="s">
        <v>4995</v>
      </c>
      <c r="F65" s="32" t="s">
        <v>4996</v>
      </c>
      <c r="G65" s="23" t="s">
        <v>4997</v>
      </c>
      <c r="H65" s="22">
        <v>3.0</v>
      </c>
    </row>
    <row r="66">
      <c r="A66" s="26"/>
      <c r="B66" s="27"/>
      <c r="C66" s="29" t="s">
        <v>4998</v>
      </c>
      <c r="D66" s="28" t="s">
        <v>4999</v>
      </c>
      <c r="E66" s="28" t="s">
        <v>5000</v>
      </c>
      <c r="F66" s="30"/>
      <c r="G66" s="29" t="s">
        <v>5001</v>
      </c>
      <c r="H66" s="31"/>
    </row>
    <row r="67">
      <c r="A67" s="26"/>
      <c r="B67" s="33"/>
      <c r="C67" s="34" t="s">
        <v>5002</v>
      </c>
      <c r="D67" s="34" t="s">
        <v>5003</v>
      </c>
      <c r="E67" s="34"/>
      <c r="F67" s="34"/>
      <c r="G67" s="34" t="s">
        <v>5004</v>
      </c>
      <c r="H67" s="34"/>
    </row>
    <row r="68">
      <c r="A68" s="26"/>
      <c r="B68" s="22">
        <v>4.0</v>
      </c>
      <c r="C68" s="24">
        <v>5.0</v>
      </c>
      <c r="D68" s="20">
        <v>6.0</v>
      </c>
      <c r="E68" s="20">
        <v>7.0</v>
      </c>
      <c r="F68" s="20">
        <v>8.0</v>
      </c>
      <c r="G68" s="23">
        <v>9.0</v>
      </c>
      <c r="H68" s="22">
        <v>10.0</v>
      </c>
    </row>
    <row r="69">
      <c r="A69" s="26"/>
      <c r="B69" s="30"/>
      <c r="C69" s="28" t="s">
        <v>5005</v>
      </c>
      <c r="D69" s="29" t="s">
        <v>5006</v>
      </c>
      <c r="E69" s="29" t="s">
        <v>5007</v>
      </c>
      <c r="F69" s="28" t="s">
        <v>5008</v>
      </c>
      <c r="G69" s="29" t="s">
        <v>5009</v>
      </c>
      <c r="H69" s="30"/>
    </row>
    <row r="70">
      <c r="A70" s="26"/>
      <c r="B70" s="30"/>
      <c r="C70" s="30" t="s">
        <v>5010</v>
      </c>
      <c r="D70" s="30"/>
      <c r="E70" s="30"/>
      <c r="F70" s="30"/>
      <c r="G70" s="30" t="s">
        <v>5010</v>
      </c>
      <c r="H70" s="30"/>
    </row>
    <row r="71">
      <c r="A71" s="26"/>
      <c r="B71" s="22">
        <v>11.0</v>
      </c>
      <c r="C71" s="20">
        <v>12.0</v>
      </c>
      <c r="D71" s="20">
        <v>13.0</v>
      </c>
      <c r="E71" s="20">
        <v>14.0</v>
      </c>
      <c r="F71" s="20">
        <v>15.0</v>
      </c>
      <c r="G71" s="20">
        <v>16.0</v>
      </c>
      <c r="H71" s="22">
        <v>17.0</v>
      </c>
    </row>
    <row r="72">
      <c r="A72" s="26"/>
      <c r="B72" s="30"/>
      <c r="C72" s="29" t="s">
        <v>5011</v>
      </c>
      <c r="D72" s="28" t="s">
        <v>5012</v>
      </c>
      <c r="E72" s="29" t="s">
        <v>5013</v>
      </c>
      <c r="F72" s="29" t="s">
        <v>5014</v>
      </c>
      <c r="G72" s="28" t="s">
        <v>5015</v>
      </c>
      <c r="H72" s="30"/>
    </row>
    <row r="73">
      <c r="A73" s="26"/>
      <c r="B73" s="30"/>
      <c r="C73" s="30"/>
      <c r="D73" s="30"/>
      <c r="E73" s="30"/>
      <c r="F73" s="30"/>
      <c r="G73" s="30"/>
      <c r="H73" s="30"/>
    </row>
    <row r="74">
      <c r="A74" s="26"/>
      <c r="B74" s="22">
        <v>18.0</v>
      </c>
      <c r="C74" s="24">
        <v>19.0</v>
      </c>
      <c r="D74" s="23" t="s">
        <v>5016</v>
      </c>
      <c r="E74" s="23" t="s">
        <v>5017</v>
      </c>
      <c r="F74" s="24">
        <v>22.0</v>
      </c>
      <c r="G74" s="24">
        <v>23.0</v>
      </c>
      <c r="H74" s="22">
        <v>24.0</v>
      </c>
    </row>
    <row r="75">
      <c r="A75" s="26"/>
      <c r="B75" s="30"/>
      <c r="C75" s="29" t="s">
        <v>5018</v>
      </c>
      <c r="D75" s="28" t="s">
        <v>5019</v>
      </c>
      <c r="E75" s="28" t="s">
        <v>5020</v>
      </c>
      <c r="F75" s="29" t="s">
        <v>5021</v>
      </c>
      <c r="G75" s="29" t="s">
        <v>5022</v>
      </c>
      <c r="H75" s="31"/>
    </row>
    <row r="76">
      <c r="A76" s="26"/>
      <c r="B76" s="30"/>
      <c r="C76" s="30" t="s">
        <v>5023</v>
      </c>
      <c r="D76" s="30"/>
      <c r="E76" s="30" t="s">
        <v>5024</v>
      </c>
      <c r="F76" s="30" t="s">
        <v>5024</v>
      </c>
      <c r="G76" s="34"/>
      <c r="H76" s="31"/>
    </row>
    <row r="77">
      <c r="A77" s="26"/>
      <c r="B77" s="22">
        <v>25.0</v>
      </c>
      <c r="C77" s="24">
        <v>26.0</v>
      </c>
      <c r="D77" s="24">
        <v>27.0</v>
      </c>
      <c r="E77" s="24">
        <v>28.0</v>
      </c>
      <c r="F77" s="23" t="s">
        <v>5025</v>
      </c>
      <c r="G77" s="23" t="s">
        <v>46</v>
      </c>
      <c r="H77" s="22">
        <v>31.0</v>
      </c>
    </row>
    <row r="78">
      <c r="A78" s="26"/>
      <c r="B78" s="27"/>
      <c r="C78" s="29" t="s">
        <v>5026</v>
      </c>
      <c r="D78" s="28" t="s">
        <v>5020</v>
      </c>
      <c r="E78" s="29" t="s">
        <v>5027</v>
      </c>
      <c r="F78" s="28" t="s">
        <v>5028</v>
      </c>
      <c r="G78" s="28" t="s">
        <v>5029</v>
      </c>
      <c r="H78" s="31"/>
    </row>
    <row r="79">
      <c r="A79" s="26"/>
      <c r="B79" s="33"/>
      <c r="C79" s="34"/>
      <c r="D79" s="34"/>
      <c r="E79" s="34" t="s">
        <v>76</v>
      </c>
      <c r="F79" s="34" t="s">
        <v>5030</v>
      </c>
      <c r="G79" s="34"/>
      <c r="H79" s="34"/>
    </row>
    <row r="80">
      <c r="A80" s="26"/>
      <c r="B80" s="22">
        <v>1.0</v>
      </c>
      <c r="C80" s="23">
        <v>2.0</v>
      </c>
      <c r="D80" s="24">
        <v>3.0</v>
      </c>
      <c r="E80" s="24">
        <v>4.0</v>
      </c>
      <c r="F80" s="24">
        <v>5.0</v>
      </c>
      <c r="G80" s="24">
        <v>6.0</v>
      </c>
      <c r="H80" s="22">
        <v>7.0</v>
      </c>
    </row>
    <row r="81">
      <c r="A81" s="26"/>
      <c r="B81" s="27"/>
      <c r="C81" s="30"/>
      <c r="D81" s="30"/>
      <c r="E81" s="30"/>
      <c r="F81" s="30"/>
      <c r="G81" s="30"/>
      <c r="H81" s="31"/>
    </row>
    <row r="82">
      <c r="A82" s="38"/>
      <c r="B82" s="33"/>
      <c r="C82" s="34" t="s">
        <v>75</v>
      </c>
      <c r="D82" s="34"/>
      <c r="E82" s="34"/>
      <c r="F82" s="34"/>
      <c r="G82" s="34" t="s">
        <v>76</v>
      </c>
      <c r="H82" s="34"/>
    </row>
    <row r="84">
      <c r="A84" s="19" t="s">
        <v>35</v>
      </c>
      <c r="B84" s="20" t="s">
        <v>36</v>
      </c>
      <c r="C84" s="20" t="s">
        <v>37</v>
      </c>
      <c r="D84" s="20" t="s">
        <v>38</v>
      </c>
      <c r="E84" s="20" t="s">
        <v>39</v>
      </c>
      <c r="F84" s="20" t="s">
        <v>40</v>
      </c>
      <c r="G84" s="20" t="s">
        <v>41</v>
      </c>
      <c r="H84" s="20" t="s">
        <v>42</v>
      </c>
    </row>
    <row r="85">
      <c r="A85" s="21">
        <v>46054.0</v>
      </c>
      <c r="B85" s="22">
        <v>1.0</v>
      </c>
      <c r="C85" s="23">
        <v>2.0</v>
      </c>
      <c r="D85" s="24">
        <v>3.0</v>
      </c>
      <c r="E85" s="24">
        <v>4.0</v>
      </c>
      <c r="F85" s="24">
        <v>5.0</v>
      </c>
      <c r="G85" s="35" t="s">
        <v>5031</v>
      </c>
      <c r="H85" s="22">
        <v>7.0</v>
      </c>
    </row>
    <row r="86">
      <c r="A86" s="26"/>
      <c r="B86" s="27"/>
      <c r="C86" s="28" t="s">
        <v>5032</v>
      </c>
      <c r="D86" s="29" t="s">
        <v>5033</v>
      </c>
      <c r="E86" s="29" t="s">
        <v>5034</v>
      </c>
      <c r="F86" s="28" t="s">
        <v>5035</v>
      </c>
      <c r="G86" s="28" t="s">
        <v>5036</v>
      </c>
      <c r="H86" s="31"/>
    </row>
    <row r="87">
      <c r="A87" s="26"/>
      <c r="B87" s="33"/>
      <c r="C87" s="34" t="s">
        <v>75</v>
      </c>
      <c r="D87" s="34"/>
      <c r="E87" s="34"/>
      <c r="F87" s="34"/>
      <c r="G87" s="34" t="s">
        <v>5037</v>
      </c>
      <c r="H87" s="34"/>
    </row>
    <row r="88">
      <c r="A88" s="26"/>
      <c r="B88" s="22">
        <v>8.0</v>
      </c>
      <c r="C88" s="35">
        <v>9.0</v>
      </c>
      <c r="D88" s="24" t="s">
        <v>5038</v>
      </c>
      <c r="E88" s="24">
        <v>11.0</v>
      </c>
      <c r="F88" s="23">
        <v>12.0</v>
      </c>
      <c r="G88" s="23">
        <v>13.0</v>
      </c>
      <c r="H88" s="22">
        <v>14.0</v>
      </c>
    </row>
    <row r="89">
      <c r="A89" s="26"/>
      <c r="B89" s="30"/>
      <c r="C89" s="29" t="s">
        <v>5039</v>
      </c>
      <c r="D89" s="29" t="s">
        <v>5040</v>
      </c>
      <c r="E89" s="29" t="s">
        <v>5041</v>
      </c>
      <c r="F89" s="30" t="s">
        <v>5042</v>
      </c>
      <c r="G89" s="30" t="s">
        <v>5042</v>
      </c>
      <c r="H89" s="30"/>
    </row>
    <row r="90">
      <c r="A90" s="26"/>
      <c r="B90" s="30"/>
      <c r="C90" s="30"/>
      <c r="D90" s="30"/>
      <c r="E90" s="34" t="s">
        <v>5043</v>
      </c>
      <c r="F90" s="30" t="s">
        <v>5044</v>
      </c>
      <c r="G90" s="30" t="s">
        <v>5045</v>
      </c>
      <c r="H90" s="30"/>
    </row>
    <row r="91">
      <c r="A91" s="26"/>
      <c r="B91" s="22">
        <v>15.0</v>
      </c>
      <c r="C91" s="22">
        <v>16.0</v>
      </c>
      <c r="D91" s="22">
        <v>17.0</v>
      </c>
      <c r="E91" s="22">
        <v>18.0</v>
      </c>
      <c r="F91" s="22">
        <v>19.0</v>
      </c>
      <c r="G91" s="22">
        <v>20.0</v>
      </c>
      <c r="H91" s="22">
        <v>21.0</v>
      </c>
    </row>
    <row r="92">
      <c r="A92" s="26"/>
      <c r="B92" s="30"/>
      <c r="C92" s="30" t="s">
        <v>5042</v>
      </c>
      <c r="D92" s="30" t="s">
        <v>5042</v>
      </c>
      <c r="E92" s="30" t="s">
        <v>5042</v>
      </c>
      <c r="F92" s="30" t="s">
        <v>5042</v>
      </c>
      <c r="G92" s="30" t="s">
        <v>5042</v>
      </c>
      <c r="H92" s="30"/>
    </row>
    <row r="93">
      <c r="A93" s="26"/>
      <c r="B93" s="30"/>
      <c r="C93" s="30"/>
      <c r="D93" s="30"/>
      <c r="E93" s="30"/>
      <c r="F93" s="30"/>
      <c r="G93" s="30"/>
      <c r="H93" s="30"/>
    </row>
    <row r="94">
      <c r="A94" s="26"/>
      <c r="B94" s="22">
        <v>22.0</v>
      </c>
      <c r="C94" s="23" t="s">
        <v>5046</v>
      </c>
      <c r="D94" s="24">
        <v>24.0</v>
      </c>
      <c r="E94" s="23" t="s">
        <v>5047</v>
      </c>
      <c r="F94" s="23" t="s">
        <v>5048</v>
      </c>
      <c r="G94" s="22">
        <v>27.0</v>
      </c>
      <c r="H94" s="22">
        <v>28.0</v>
      </c>
    </row>
    <row r="95">
      <c r="A95" s="26"/>
      <c r="B95" s="30"/>
      <c r="C95" s="29" t="s">
        <v>5049</v>
      </c>
      <c r="D95" s="29" t="s">
        <v>5050</v>
      </c>
      <c r="E95" s="367" t="s">
        <v>5051</v>
      </c>
      <c r="F95" s="29" t="s">
        <v>5052</v>
      </c>
      <c r="G95" s="30"/>
      <c r="H95" s="31"/>
    </row>
    <row r="96">
      <c r="A96" s="26"/>
      <c r="B96" s="30"/>
      <c r="C96" s="30"/>
      <c r="D96" s="30"/>
      <c r="E96" s="30"/>
      <c r="F96" s="30"/>
      <c r="G96" s="34"/>
      <c r="H96" s="31"/>
    </row>
    <row r="97">
      <c r="A97" s="26"/>
      <c r="B97" s="22">
        <v>1.0</v>
      </c>
      <c r="C97" s="24"/>
      <c r="D97" s="20">
        <v>3.0</v>
      </c>
      <c r="E97" s="20">
        <v>4.0</v>
      </c>
      <c r="F97" s="20">
        <v>5.0</v>
      </c>
      <c r="G97" s="20">
        <v>6.0</v>
      </c>
      <c r="H97" s="22">
        <v>7.0</v>
      </c>
    </row>
    <row r="98">
      <c r="A98" s="26"/>
      <c r="B98" s="27"/>
      <c r="C98" s="30"/>
      <c r="D98" s="30"/>
      <c r="E98" s="30"/>
      <c r="F98" s="30"/>
      <c r="G98" s="30"/>
      <c r="H98" s="31"/>
    </row>
    <row r="99">
      <c r="A99" s="26"/>
      <c r="B99" s="33"/>
      <c r="C99" s="34"/>
      <c r="D99" s="34"/>
      <c r="E99" s="34"/>
      <c r="F99" s="34"/>
      <c r="G99" s="34"/>
      <c r="H99" s="34"/>
    </row>
    <row r="100">
      <c r="A100" s="26"/>
      <c r="B100" s="22">
        <v>8.0</v>
      </c>
      <c r="C100" s="20">
        <v>9.0</v>
      </c>
      <c r="D100" s="20">
        <v>10.0</v>
      </c>
      <c r="E100" s="20">
        <v>11.0</v>
      </c>
      <c r="F100" s="20">
        <v>12.0</v>
      </c>
      <c r="G100" s="20">
        <v>13.0</v>
      </c>
      <c r="H100" s="22">
        <v>14.0</v>
      </c>
    </row>
    <row r="101">
      <c r="A101" s="26"/>
      <c r="B101" s="27"/>
      <c r="C101" s="30"/>
      <c r="D101" s="30"/>
      <c r="E101" s="30"/>
      <c r="F101" s="30"/>
      <c r="G101" s="30"/>
      <c r="H101" s="31"/>
    </row>
    <row r="102">
      <c r="A102" s="38"/>
      <c r="B102" s="33"/>
      <c r="C102" s="34"/>
      <c r="D102" s="34"/>
      <c r="E102" s="34"/>
      <c r="F102" s="34"/>
      <c r="G102" s="34"/>
      <c r="H102" s="34"/>
    </row>
    <row r="105">
      <c r="A105" s="19" t="s">
        <v>35</v>
      </c>
      <c r="B105" s="20" t="s">
        <v>36</v>
      </c>
      <c r="C105" s="20" t="s">
        <v>37</v>
      </c>
      <c r="D105" s="20" t="s">
        <v>38</v>
      </c>
      <c r="E105" s="20" t="s">
        <v>39</v>
      </c>
      <c r="F105" s="20" t="s">
        <v>40</v>
      </c>
      <c r="G105" s="20" t="s">
        <v>41</v>
      </c>
      <c r="H105" s="20" t="s">
        <v>42</v>
      </c>
    </row>
    <row r="106">
      <c r="A106" s="21">
        <v>46082.0</v>
      </c>
      <c r="B106" s="22" t="s">
        <v>48</v>
      </c>
      <c r="C106" s="23" t="s">
        <v>5053</v>
      </c>
      <c r="D106" s="24">
        <v>3.0</v>
      </c>
      <c r="E106" s="24">
        <v>4.0</v>
      </c>
      <c r="F106" s="24">
        <v>5.0</v>
      </c>
      <c r="G106" s="23" t="s">
        <v>5054</v>
      </c>
      <c r="H106" s="22">
        <v>7.0</v>
      </c>
    </row>
    <row r="107">
      <c r="A107" s="26"/>
      <c r="B107" s="27"/>
      <c r="C107" s="28" t="s">
        <v>5055</v>
      </c>
      <c r="D107" s="28" t="s">
        <v>5056</v>
      </c>
      <c r="E107" s="28" t="s">
        <v>5057</v>
      </c>
      <c r="F107" s="29" t="s">
        <v>4904</v>
      </c>
      <c r="G107" s="29" t="s">
        <v>5058</v>
      </c>
      <c r="H107" s="31"/>
    </row>
    <row r="108">
      <c r="A108" s="26"/>
      <c r="B108" s="27"/>
      <c r="C108" s="30" t="s">
        <v>75</v>
      </c>
      <c r="D108" s="30"/>
      <c r="E108" s="30"/>
      <c r="F108" s="30" t="s">
        <v>76</v>
      </c>
      <c r="G108" s="30"/>
      <c r="H108" s="30"/>
    </row>
    <row r="109">
      <c r="A109" s="26"/>
      <c r="B109" s="27"/>
      <c r="C109" s="30" t="s">
        <v>5059</v>
      </c>
      <c r="D109" s="30" t="s">
        <v>5059</v>
      </c>
      <c r="E109" s="30" t="s">
        <v>5059</v>
      </c>
      <c r="F109" s="30" t="s">
        <v>5060</v>
      </c>
      <c r="G109" s="30" t="s">
        <v>5059</v>
      </c>
      <c r="H109" s="30"/>
    </row>
    <row r="110">
      <c r="A110" s="26"/>
      <c r="B110" s="22">
        <v>8.0</v>
      </c>
      <c r="C110" s="35" t="s">
        <v>5061</v>
      </c>
      <c r="D110" s="24">
        <v>10.0</v>
      </c>
      <c r="E110" s="24">
        <v>11.0</v>
      </c>
      <c r="F110" s="24">
        <v>12.0</v>
      </c>
      <c r="G110" s="24">
        <v>13.0</v>
      </c>
      <c r="H110" s="22">
        <v>14.0</v>
      </c>
    </row>
    <row r="111">
      <c r="A111" s="26"/>
      <c r="B111" s="27"/>
      <c r="C111" s="28" t="s">
        <v>5062</v>
      </c>
      <c r="D111" s="29" t="s">
        <v>5063</v>
      </c>
      <c r="E111" s="29" t="s">
        <v>5064</v>
      </c>
      <c r="F111" s="28" t="s">
        <v>5065</v>
      </c>
      <c r="G111" s="28" t="s">
        <v>5066</v>
      </c>
      <c r="H111" s="31"/>
    </row>
    <row r="112">
      <c r="A112" s="26"/>
      <c r="B112" s="27"/>
      <c r="C112" s="30" t="s">
        <v>75</v>
      </c>
      <c r="D112" s="30"/>
      <c r="E112" s="30"/>
      <c r="F112" s="30"/>
      <c r="G112" s="30" t="s">
        <v>76</v>
      </c>
      <c r="H112" s="30"/>
    </row>
    <row r="113">
      <c r="A113" s="26"/>
      <c r="B113" s="27"/>
      <c r="C113" s="30" t="s">
        <v>5067</v>
      </c>
      <c r="D113" s="30" t="s">
        <v>5067</v>
      </c>
      <c r="E113" s="30" t="s">
        <v>5067</v>
      </c>
      <c r="F113" s="30"/>
      <c r="G113" s="30"/>
      <c r="H113" s="30"/>
    </row>
    <row r="114">
      <c r="A114" s="26"/>
      <c r="B114" s="22">
        <v>15.0</v>
      </c>
      <c r="C114" s="23" t="s">
        <v>5068</v>
      </c>
      <c r="D114" s="23" t="s">
        <v>5069</v>
      </c>
      <c r="E114" s="23" t="s">
        <v>5070</v>
      </c>
      <c r="F114" s="24">
        <v>19.0</v>
      </c>
      <c r="G114" s="24">
        <v>20.0</v>
      </c>
      <c r="H114" s="22">
        <v>21.0</v>
      </c>
    </row>
    <row r="115">
      <c r="A115" s="26"/>
      <c r="B115" s="30"/>
      <c r="C115" s="29" t="s">
        <v>5071</v>
      </c>
      <c r="D115" s="29" t="s">
        <v>5072</v>
      </c>
      <c r="E115" s="29" t="s">
        <v>5073</v>
      </c>
      <c r="F115" s="28" t="s">
        <v>5074</v>
      </c>
      <c r="G115" s="28" t="s">
        <v>5075</v>
      </c>
      <c r="H115" s="30"/>
    </row>
    <row r="116">
      <c r="A116" s="26"/>
      <c r="B116" s="30"/>
      <c r="C116" s="30"/>
      <c r="D116" s="30"/>
      <c r="E116" s="30" t="s">
        <v>75</v>
      </c>
      <c r="F116" s="30"/>
      <c r="G116" s="30"/>
      <c r="H116" s="30"/>
    </row>
    <row r="117">
      <c r="A117" s="26"/>
      <c r="B117" s="30"/>
      <c r="C117" s="30" t="s">
        <v>5076</v>
      </c>
      <c r="D117" s="30" t="s">
        <v>5076</v>
      </c>
      <c r="E117" s="30" t="s">
        <v>5077</v>
      </c>
      <c r="F117" s="30" t="s">
        <v>5076</v>
      </c>
      <c r="G117" s="30" t="s">
        <v>5076</v>
      </c>
      <c r="H117" s="30"/>
    </row>
    <row r="118">
      <c r="A118" s="26"/>
      <c r="B118" s="22">
        <v>22.0</v>
      </c>
      <c r="C118" s="23" t="s">
        <v>5078</v>
      </c>
      <c r="D118" s="24">
        <v>24.0</v>
      </c>
      <c r="E118" s="24">
        <v>25.0</v>
      </c>
      <c r="F118" s="24">
        <v>26.0</v>
      </c>
      <c r="G118" s="24">
        <v>27.0</v>
      </c>
      <c r="H118" s="22">
        <v>28.0</v>
      </c>
    </row>
    <row r="119">
      <c r="A119" s="26"/>
      <c r="B119" s="30"/>
      <c r="C119" s="28" t="s">
        <v>5079</v>
      </c>
      <c r="D119" s="28" t="s">
        <v>5080</v>
      </c>
      <c r="E119" s="29" t="s">
        <v>5081</v>
      </c>
      <c r="F119" s="28" t="s">
        <v>5082</v>
      </c>
      <c r="G119" s="28" t="s">
        <v>5083</v>
      </c>
      <c r="H119" s="31"/>
    </row>
    <row r="120">
      <c r="A120" s="26"/>
      <c r="B120" s="30"/>
      <c r="C120" s="30" t="s">
        <v>5010</v>
      </c>
      <c r="D120" s="30"/>
      <c r="E120" s="30"/>
      <c r="F120" s="30" t="s">
        <v>76</v>
      </c>
      <c r="G120" s="30" t="s">
        <v>76</v>
      </c>
      <c r="H120" s="31"/>
    </row>
    <row r="121">
      <c r="A121" s="26"/>
      <c r="B121" s="30"/>
      <c r="C121" s="30"/>
      <c r="D121" s="30"/>
      <c r="E121" s="30"/>
      <c r="F121" s="30"/>
      <c r="G121" s="34"/>
      <c r="H121" s="31"/>
    </row>
    <row r="122">
      <c r="A122" s="26"/>
      <c r="B122" s="22">
        <v>29.0</v>
      </c>
      <c r="C122" s="23" t="s">
        <v>46</v>
      </c>
      <c r="D122" s="24" t="s">
        <v>47</v>
      </c>
      <c r="E122" s="23" t="s">
        <v>48</v>
      </c>
      <c r="F122" s="23" t="s">
        <v>49</v>
      </c>
      <c r="G122" s="25" t="s">
        <v>5084</v>
      </c>
      <c r="H122" s="22">
        <v>4.0</v>
      </c>
    </row>
    <row r="123">
      <c r="A123" s="26"/>
      <c r="B123" s="27"/>
      <c r="C123" s="28" t="s">
        <v>54</v>
      </c>
      <c r="D123" s="28" t="s">
        <v>55</v>
      </c>
      <c r="E123" s="29" t="s">
        <v>56</v>
      </c>
      <c r="F123" s="28" t="s">
        <v>57</v>
      </c>
      <c r="G123" s="30"/>
      <c r="H123" s="31"/>
    </row>
    <row r="124">
      <c r="A124" s="26"/>
      <c r="B124" s="27"/>
      <c r="C124" s="30"/>
      <c r="D124" s="30"/>
      <c r="E124" s="30"/>
      <c r="F124" s="30"/>
      <c r="G124" s="30"/>
      <c r="H124" s="30"/>
    </row>
    <row r="125">
      <c r="A125" s="26"/>
      <c r="B125" s="27"/>
      <c r="C125" s="30"/>
      <c r="D125" s="30"/>
      <c r="E125" s="30" t="s">
        <v>62</v>
      </c>
      <c r="F125" s="30"/>
      <c r="G125" s="30"/>
      <c r="H125" s="30"/>
    </row>
    <row r="126">
      <c r="A126" s="26"/>
      <c r="B126" s="22">
        <v>5.0</v>
      </c>
      <c r="C126" s="23" t="s">
        <v>65</v>
      </c>
      <c r="D126" s="24">
        <v>7.0</v>
      </c>
      <c r="E126" s="20"/>
      <c r="F126" s="20"/>
      <c r="G126" s="20"/>
      <c r="H126" s="22"/>
    </row>
    <row r="127">
      <c r="A127" s="26"/>
      <c r="B127" s="27"/>
      <c r="C127" s="30"/>
      <c r="D127" s="29" t="s">
        <v>69</v>
      </c>
      <c r="E127" s="30"/>
      <c r="F127" s="30"/>
      <c r="G127" s="30"/>
      <c r="H127" s="31"/>
    </row>
    <row r="128">
      <c r="A128" s="26"/>
      <c r="B128" s="27"/>
      <c r="C128" s="30"/>
      <c r="D128" s="30" t="s">
        <v>75</v>
      </c>
      <c r="E128" s="30"/>
      <c r="F128" s="30"/>
      <c r="G128" s="30"/>
      <c r="H128" s="31"/>
    </row>
    <row r="129">
      <c r="A129" s="38"/>
      <c r="B129" s="33"/>
      <c r="C129" s="34"/>
      <c r="D129" s="34"/>
      <c r="E129" s="34"/>
      <c r="F129" s="34"/>
      <c r="G129" s="34"/>
      <c r="H129" s="34"/>
    </row>
  </sheetData>
  <mergeCells count="6">
    <mergeCell ref="A4:A18"/>
    <mergeCell ref="A23:A40"/>
    <mergeCell ref="A44:A61"/>
    <mergeCell ref="A65:A82"/>
    <mergeCell ref="A85:A102"/>
    <mergeCell ref="A106:A129"/>
  </mergeCells>
  <drawing r:id="rId2"/>
  <legacy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5085</v>
      </c>
      <c r="D1" s="17" t="s">
        <v>5086</v>
      </c>
    </row>
    <row r="2">
      <c r="A2" s="17" t="s">
        <v>5087</v>
      </c>
    </row>
    <row r="3">
      <c r="A3" s="17" t="s">
        <v>5088</v>
      </c>
    </row>
    <row r="4">
      <c r="A4" s="17" t="s">
        <v>5089</v>
      </c>
    </row>
    <row r="5">
      <c r="A5" s="1" t="s">
        <v>5090</v>
      </c>
    </row>
    <row r="6">
      <c r="A6" s="17" t="s">
        <v>5091</v>
      </c>
    </row>
    <row r="7">
      <c r="A7" s="1" t="s">
        <v>5092</v>
      </c>
    </row>
    <row r="8">
      <c r="A8" s="17" t="s">
        <v>5093</v>
      </c>
    </row>
    <row r="9">
      <c r="A9" s="17" t="s">
        <v>5094</v>
      </c>
    </row>
    <row r="10">
      <c r="A10" s="17" t="s">
        <v>5095</v>
      </c>
    </row>
    <row r="11">
      <c r="A11" s="368" t="s">
        <v>5096</v>
      </c>
    </row>
    <row r="12">
      <c r="A12" s="17" t="s">
        <v>5097</v>
      </c>
    </row>
    <row r="13">
      <c r="A13" s="17" t="s">
        <v>5098</v>
      </c>
    </row>
    <row r="14">
      <c r="A14" s="17" t="s">
        <v>5099</v>
      </c>
    </row>
    <row r="15">
      <c r="A15" s="17" t="s">
        <v>5100</v>
      </c>
    </row>
    <row r="16">
      <c r="A16" s="17" t="s">
        <v>5101</v>
      </c>
    </row>
    <row r="17">
      <c r="A17" s="1" t="s">
        <v>5102</v>
      </c>
    </row>
    <row r="18">
      <c r="A18" s="17" t="s">
        <v>5103</v>
      </c>
    </row>
    <row r="22">
      <c r="A22" s="1">
        <v>2.0260308E7</v>
      </c>
      <c r="B22" s="1" t="s">
        <v>5104</v>
      </c>
    </row>
    <row r="23">
      <c r="A23" s="1" t="s">
        <v>5105</v>
      </c>
    </row>
    <row r="24">
      <c r="A24" s="1" t="s">
        <v>5106</v>
      </c>
    </row>
    <row r="25">
      <c r="B25" s="1" t="s">
        <v>5107</v>
      </c>
    </row>
    <row r="26">
      <c r="B26" s="1" t="s">
        <v>5108</v>
      </c>
    </row>
    <row r="27">
      <c r="B27" s="1" t="s">
        <v>5109</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7.0" topLeftCell="A8" activePane="bottomLeft" state="frozen"/>
      <selection activeCell="B9" sqref="B9" pane="bottomLeft"/>
    </sheetView>
  </sheetViews>
  <sheetFormatPr customHeight="1" defaultColWidth="12.63" defaultRowHeight="15.75"/>
  <sheetData>
    <row r="1">
      <c r="A1" s="368" t="s">
        <v>5110</v>
      </c>
      <c r="B1" s="368" t="s">
        <v>5111</v>
      </c>
      <c r="C1" s="368"/>
      <c r="D1" s="368" t="s">
        <v>5112</v>
      </c>
      <c r="E1" s="368"/>
      <c r="G1" s="369"/>
      <c r="H1" s="368"/>
      <c r="I1" s="368"/>
      <c r="J1" s="368" t="s">
        <v>5113</v>
      </c>
      <c r="K1" s="368"/>
      <c r="L1" s="368" t="s">
        <v>5114</v>
      </c>
      <c r="M1" s="369"/>
      <c r="N1" s="369"/>
      <c r="O1" s="369"/>
      <c r="P1" s="369"/>
      <c r="Q1" s="369"/>
      <c r="R1" s="369"/>
      <c r="S1" s="369"/>
      <c r="T1" s="369"/>
      <c r="U1" s="369"/>
      <c r="V1" s="369"/>
      <c r="W1" s="369"/>
      <c r="X1" s="369"/>
      <c r="Y1" s="369"/>
      <c r="Z1" s="369"/>
    </row>
    <row r="2">
      <c r="A2" s="368"/>
      <c r="B2" s="368" t="s">
        <v>2</v>
      </c>
      <c r="C2" s="370" t="s">
        <v>5115</v>
      </c>
      <c r="D2" s="368"/>
      <c r="E2" s="368"/>
      <c r="F2" s="368" t="s">
        <v>5116</v>
      </c>
      <c r="G2" s="368"/>
      <c r="I2" s="368" t="s">
        <v>5117</v>
      </c>
      <c r="J2" s="368"/>
      <c r="K2" s="368" t="s">
        <v>5118</v>
      </c>
      <c r="N2" s="369"/>
      <c r="O2" s="369"/>
      <c r="P2" s="369"/>
      <c r="Q2" s="369"/>
      <c r="R2" s="369"/>
      <c r="S2" s="369"/>
      <c r="T2" s="369"/>
      <c r="U2" s="369"/>
      <c r="V2" s="369"/>
      <c r="W2" s="369"/>
      <c r="X2" s="369"/>
      <c r="Y2" s="369"/>
      <c r="Z2" s="369"/>
    </row>
    <row r="3">
      <c r="A3" s="369"/>
      <c r="B3" s="369"/>
      <c r="C3" s="369"/>
      <c r="D3" s="369"/>
      <c r="E3" s="369"/>
      <c r="F3" s="369"/>
      <c r="G3" s="369"/>
      <c r="H3" s="369"/>
      <c r="I3" s="368" t="s">
        <v>5119</v>
      </c>
      <c r="K3" s="369"/>
      <c r="M3" s="369"/>
      <c r="N3" s="369"/>
      <c r="O3" s="369"/>
      <c r="P3" s="369"/>
      <c r="Q3" s="369"/>
      <c r="R3" s="369"/>
      <c r="S3" s="369"/>
      <c r="T3" s="369"/>
      <c r="U3" s="369"/>
      <c r="V3" s="369"/>
      <c r="W3" s="369"/>
      <c r="X3" s="369"/>
      <c r="Y3" s="369"/>
      <c r="Z3" s="369"/>
    </row>
    <row r="4">
      <c r="A4" s="369"/>
      <c r="B4" s="368" t="s">
        <v>5120</v>
      </c>
      <c r="C4" s="369"/>
      <c r="D4" s="369"/>
      <c r="E4" s="368" t="s">
        <v>5121</v>
      </c>
      <c r="F4" s="369"/>
      <c r="G4" s="369"/>
      <c r="H4" s="369"/>
      <c r="I4" s="369"/>
      <c r="J4" s="369"/>
      <c r="K4" s="369"/>
      <c r="L4" s="369"/>
      <c r="M4" s="369"/>
      <c r="N4" s="369"/>
      <c r="O4" s="369"/>
      <c r="P4" s="369"/>
      <c r="Q4" s="369"/>
      <c r="R4" s="369"/>
      <c r="S4" s="369"/>
      <c r="T4" s="369"/>
      <c r="U4" s="369"/>
      <c r="V4" s="369"/>
      <c r="W4" s="369"/>
      <c r="X4" s="369"/>
      <c r="Y4" s="369"/>
      <c r="Z4" s="369"/>
    </row>
    <row r="5">
      <c r="A5" s="369"/>
      <c r="B5" s="368" t="s">
        <v>2</v>
      </c>
      <c r="C5" s="370" t="s">
        <v>8</v>
      </c>
      <c r="D5" s="369"/>
      <c r="E5" s="369"/>
      <c r="F5" s="369"/>
      <c r="G5" s="371" t="s">
        <v>11</v>
      </c>
      <c r="H5" s="369"/>
      <c r="I5" s="369"/>
      <c r="J5" s="369"/>
      <c r="K5" s="369"/>
      <c r="L5" s="369"/>
      <c r="M5" s="369"/>
      <c r="N5" s="369"/>
      <c r="O5" s="369"/>
      <c r="P5" s="369"/>
      <c r="Q5" s="369"/>
      <c r="R5" s="369"/>
      <c r="S5" s="369"/>
      <c r="T5" s="369"/>
      <c r="U5" s="369"/>
      <c r="V5" s="369"/>
      <c r="W5" s="369"/>
      <c r="X5" s="369"/>
      <c r="Y5" s="369"/>
      <c r="Z5" s="369"/>
    </row>
    <row r="6">
      <c r="A6" s="368"/>
      <c r="B6" s="368"/>
      <c r="C6" s="368"/>
      <c r="D6" s="368"/>
      <c r="E6" s="368"/>
      <c r="F6" s="368"/>
      <c r="G6" s="368"/>
      <c r="H6" s="368"/>
      <c r="I6" s="368"/>
      <c r="J6" s="368"/>
      <c r="K6" s="368"/>
      <c r="L6" s="368"/>
      <c r="M6" s="368"/>
      <c r="N6" s="369"/>
      <c r="O6" s="369"/>
      <c r="P6" s="369"/>
      <c r="Q6" s="369"/>
      <c r="R6" s="369"/>
      <c r="S6" s="369"/>
      <c r="T6" s="369"/>
      <c r="U6" s="369"/>
      <c r="V6" s="369"/>
      <c r="W6" s="369"/>
      <c r="X6" s="369"/>
      <c r="Y6" s="369"/>
      <c r="Z6" s="369"/>
    </row>
    <row r="7">
      <c r="A7" s="368" t="s">
        <v>5122</v>
      </c>
      <c r="B7" s="368" t="s">
        <v>4664</v>
      </c>
      <c r="C7" s="368" t="s">
        <v>5123</v>
      </c>
      <c r="D7" s="368" t="s">
        <v>5124</v>
      </c>
      <c r="E7" s="368" t="s">
        <v>5125</v>
      </c>
      <c r="F7" s="368" t="s">
        <v>5126</v>
      </c>
      <c r="G7" s="368" t="s">
        <v>5127</v>
      </c>
      <c r="H7" s="368" t="s">
        <v>5128</v>
      </c>
      <c r="I7" s="368" t="s">
        <v>5129</v>
      </c>
      <c r="J7" s="368" t="s">
        <v>5130</v>
      </c>
      <c r="K7" s="368" t="s">
        <v>5131</v>
      </c>
      <c r="L7" s="368" t="s">
        <v>5132</v>
      </c>
      <c r="M7" s="368" t="s">
        <v>5133</v>
      </c>
      <c r="N7" s="369"/>
      <c r="O7" s="369"/>
      <c r="P7" s="369"/>
      <c r="Q7" s="369"/>
      <c r="R7" s="369"/>
      <c r="S7" s="369"/>
      <c r="T7" s="369"/>
      <c r="U7" s="369"/>
      <c r="V7" s="369"/>
      <c r="W7" s="369"/>
      <c r="X7" s="369"/>
      <c r="Y7" s="369"/>
      <c r="Z7" s="369"/>
    </row>
    <row r="8">
      <c r="A8" s="368">
        <v>7.0</v>
      </c>
      <c r="B8" s="368">
        <v>8054.0</v>
      </c>
      <c r="C8" s="368" t="s">
        <v>2380</v>
      </c>
      <c r="D8" s="368">
        <v>88.1</v>
      </c>
      <c r="E8" s="368" t="s">
        <v>5134</v>
      </c>
      <c r="F8" s="368">
        <v>9.99</v>
      </c>
      <c r="G8" s="368" t="s">
        <v>5135</v>
      </c>
      <c r="H8" s="368">
        <v>9.49</v>
      </c>
      <c r="I8" s="368">
        <v>88.1</v>
      </c>
      <c r="J8" s="368">
        <v>80.5</v>
      </c>
      <c r="K8" s="372">
        <v>8064.0</v>
      </c>
      <c r="L8" s="368">
        <v>6.96</v>
      </c>
      <c r="M8" s="368">
        <v>7.62</v>
      </c>
      <c r="N8" s="369"/>
      <c r="O8" s="369"/>
      <c r="P8" s="369"/>
      <c r="Q8" s="369"/>
      <c r="R8" s="369"/>
      <c r="S8" s="369"/>
      <c r="T8" s="369"/>
      <c r="U8" s="369"/>
      <c r="V8" s="369"/>
      <c r="W8" s="369"/>
      <c r="X8" s="369"/>
      <c r="Y8" s="369"/>
      <c r="Z8" s="369"/>
    </row>
    <row r="9">
      <c r="A9" s="368"/>
      <c r="B9" s="368"/>
      <c r="C9" s="368"/>
      <c r="D9" s="368"/>
      <c r="E9" s="368"/>
      <c r="F9" s="368"/>
      <c r="G9" s="368"/>
      <c r="H9" s="368"/>
      <c r="I9" s="368"/>
      <c r="J9" s="368"/>
      <c r="K9" s="372"/>
      <c r="L9" s="368"/>
      <c r="M9" s="368"/>
      <c r="N9" s="369"/>
      <c r="O9" s="369"/>
      <c r="P9" s="369"/>
      <c r="Q9" s="369"/>
      <c r="R9" s="369"/>
      <c r="S9" s="369"/>
      <c r="T9" s="369"/>
      <c r="U9" s="369"/>
      <c r="V9" s="369"/>
      <c r="W9" s="369"/>
      <c r="X9" s="369"/>
      <c r="Y9" s="369"/>
      <c r="Z9" s="369"/>
    </row>
    <row r="10">
      <c r="A10" s="368"/>
      <c r="B10" s="368"/>
      <c r="C10" s="368"/>
      <c r="D10" s="368"/>
      <c r="E10" s="368"/>
      <c r="F10" s="368"/>
      <c r="G10" s="368"/>
      <c r="H10" s="368"/>
      <c r="I10" s="368"/>
      <c r="J10" s="368"/>
      <c r="K10" s="372"/>
      <c r="L10" s="368"/>
      <c r="M10" s="368"/>
      <c r="N10" s="369"/>
      <c r="O10" s="369"/>
      <c r="P10" s="369"/>
      <c r="Q10" s="369"/>
      <c r="R10" s="369"/>
      <c r="S10" s="369"/>
      <c r="T10" s="369"/>
      <c r="U10" s="369"/>
      <c r="V10" s="369"/>
      <c r="W10" s="369"/>
      <c r="X10" s="369"/>
      <c r="Y10" s="369"/>
      <c r="Z10" s="369"/>
    </row>
    <row r="11">
      <c r="A11" s="368"/>
      <c r="B11" s="368"/>
      <c r="C11" s="368"/>
      <c r="D11" s="368"/>
      <c r="E11" s="368"/>
      <c r="F11" s="368"/>
      <c r="G11" s="368"/>
      <c r="H11" s="368"/>
      <c r="I11" s="368"/>
      <c r="J11" s="368"/>
      <c r="K11" s="372"/>
      <c r="L11" s="368"/>
      <c r="M11" s="368"/>
      <c r="N11" s="369"/>
      <c r="O11" s="369"/>
      <c r="P11" s="369"/>
      <c r="Q11" s="369"/>
      <c r="R11" s="369"/>
      <c r="S11" s="369"/>
      <c r="T11" s="369"/>
      <c r="U11" s="369"/>
      <c r="V11" s="369"/>
      <c r="W11" s="369"/>
      <c r="X11" s="369"/>
      <c r="Y11" s="369"/>
      <c r="Z11" s="369"/>
    </row>
    <row r="12">
      <c r="A12" s="368"/>
      <c r="B12" s="368"/>
      <c r="C12" s="368"/>
      <c r="D12" s="368"/>
      <c r="E12" s="368"/>
      <c r="F12" s="368"/>
      <c r="G12" s="368"/>
      <c r="H12" s="368"/>
      <c r="I12" s="368"/>
      <c r="J12" s="368"/>
      <c r="K12" s="372"/>
      <c r="L12" s="368"/>
      <c r="M12" s="368"/>
      <c r="N12" s="369"/>
      <c r="O12" s="369"/>
      <c r="P12" s="369"/>
      <c r="Q12" s="369"/>
      <c r="R12" s="369"/>
      <c r="S12" s="369"/>
      <c r="T12" s="369"/>
      <c r="U12" s="369"/>
      <c r="V12" s="369"/>
      <c r="W12" s="369"/>
      <c r="X12" s="369"/>
      <c r="Y12" s="369"/>
      <c r="Z12" s="369"/>
    </row>
    <row r="13">
      <c r="A13" s="368"/>
      <c r="B13" s="368"/>
      <c r="C13" s="368"/>
      <c r="D13" s="368"/>
      <c r="E13" s="368"/>
      <c r="F13" s="368"/>
      <c r="G13" s="368"/>
      <c r="H13" s="368"/>
      <c r="I13" s="368"/>
      <c r="J13" s="368"/>
      <c r="K13" s="372"/>
      <c r="L13" s="368"/>
      <c r="M13" s="368"/>
      <c r="N13" s="369"/>
      <c r="O13" s="369"/>
      <c r="P13" s="369"/>
      <c r="Q13" s="369"/>
      <c r="R13" s="369"/>
      <c r="S13" s="369"/>
      <c r="T13" s="369"/>
      <c r="U13" s="369"/>
      <c r="V13" s="369"/>
      <c r="W13" s="369"/>
      <c r="X13" s="369"/>
      <c r="Y13" s="369"/>
      <c r="Z13" s="369"/>
    </row>
    <row r="14">
      <c r="A14" s="368"/>
      <c r="B14" s="368"/>
      <c r="C14" s="368"/>
      <c r="D14" s="368"/>
      <c r="E14" s="368"/>
      <c r="F14" s="368"/>
      <c r="G14" s="368"/>
      <c r="H14" s="368"/>
      <c r="I14" s="368"/>
      <c r="J14" s="368"/>
      <c r="K14" s="372"/>
      <c r="L14" s="368"/>
      <c r="M14" s="368"/>
      <c r="N14" s="369"/>
      <c r="O14" s="369"/>
      <c r="P14" s="369"/>
      <c r="Q14" s="369"/>
      <c r="R14" s="369"/>
      <c r="S14" s="369"/>
      <c r="T14" s="369"/>
      <c r="U14" s="369"/>
      <c r="V14" s="369"/>
      <c r="W14" s="369"/>
      <c r="X14" s="369"/>
      <c r="Y14" s="369"/>
      <c r="Z14" s="369"/>
    </row>
    <row r="15">
      <c r="A15" s="368"/>
      <c r="B15" s="368"/>
      <c r="C15" s="368"/>
      <c r="D15" s="368"/>
      <c r="E15" s="368"/>
      <c r="F15" s="368"/>
      <c r="G15" s="368"/>
      <c r="H15" s="368"/>
      <c r="I15" s="368"/>
      <c r="J15" s="368"/>
      <c r="K15" s="372"/>
      <c r="L15" s="368"/>
      <c r="M15" s="368"/>
      <c r="N15" s="369"/>
      <c r="O15" s="369"/>
      <c r="P15" s="369"/>
      <c r="Q15" s="369"/>
      <c r="R15" s="369"/>
      <c r="S15" s="369"/>
      <c r="T15" s="369"/>
      <c r="U15" s="369"/>
      <c r="V15" s="369"/>
      <c r="W15" s="369"/>
      <c r="X15" s="369"/>
      <c r="Y15" s="369"/>
      <c r="Z15" s="369"/>
    </row>
    <row r="16">
      <c r="A16" s="368"/>
      <c r="B16" s="368"/>
      <c r="C16" s="368"/>
      <c r="D16" s="368"/>
      <c r="E16" s="368"/>
      <c r="F16" s="368"/>
      <c r="G16" s="368"/>
      <c r="H16" s="368"/>
      <c r="I16" s="368"/>
      <c r="J16" s="368"/>
      <c r="K16" s="372"/>
      <c r="L16" s="368"/>
      <c r="M16" s="368"/>
      <c r="N16" s="369"/>
      <c r="O16" s="369"/>
      <c r="P16" s="369"/>
      <c r="Q16" s="369"/>
      <c r="R16" s="369"/>
      <c r="S16" s="369"/>
      <c r="T16" s="369"/>
      <c r="U16" s="369"/>
      <c r="V16" s="369"/>
      <c r="W16" s="369"/>
      <c r="X16" s="369"/>
      <c r="Y16" s="369"/>
      <c r="Z16" s="369"/>
    </row>
    <row r="17">
      <c r="A17" s="368"/>
      <c r="B17" s="368"/>
      <c r="C17" s="368"/>
      <c r="D17" s="368"/>
      <c r="E17" s="368"/>
      <c r="F17" s="368"/>
      <c r="G17" s="368"/>
      <c r="H17" s="368"/>
      <c r="I17" s="368"/>
      <c r="J17" s="368"/>
      <c r="K17" s="372"/>
      <c r="L17" s="368"/>
      <c r="M17" s="368"/>
      <c r="N17" s="369"/>
      <c r="O17" s="369"/>
      <c r="P17" s="369"/>
      <c r="Q17" s="369"/>
      <c r="R17" s="369"/>
      <c r="S17" s="369"/>
      <c r="T17" s="369"/>
      <c r="U17" s="369"/>
      <c r="V17" s="369"/>
      <c r="W17" s="369"/>
      <c r="X17" s="369"/>
      <c r="Y17" s="369"/>
      <c r="Z17" s="369"/>
    </row>
    <row r="18">
      <c r="A18" s="368"/>
      <c r="B18" s="368"/>
      <c r="C18" s="368"/>
      <c r="D18" s="368"/>
      <c r="E18" s="368"/>
      <c r="F18" s="368"/>
      <c r="G18" s="368"/>
      <c r="H18" s="368"/>
      <c r="I18" s="368"/>
      <c r="J18" s="368"/>
      <c r="K18" s="372"/>
      <c r="L18" s="368"/>
      <c r="M18" s="368"/>
      <c r="N18" s="369"/>
      <c r="O18" s="369"/>
      <c r="P18" s="369"/>
      <c r="Q18" s="369"/>
      <c r="R18" s="369"/>
      <c r="S18" s="369"/>
      <c r="T18" s="369"/>
      <c r="U18" s="369"/>
      <c r="V18" s="369"/>
      <c r="W18" s="369"/>
      <c r="X18" s="369"/>
      <c r="Y18" s="369"/>
      <c r="Z18" s="369"/>
    </row>
    <row r="19">
      <c r="A19" s="368"/>
      <c r="B19" s="368"/>
      <c r="C19" s="368"/>
      <c r="D19" s="368"/>
      <c r="E19" s="368"/>
      <c r="F19" s="368"/>
      <c r="G19" s="368"/>
      <c r="H19" s="368"/>
      <c r="I19" s="368"/>
      <c r="J19" s="368"/>
      <c r="K19" s="372"/>
      <c r="L19" s="368"/>
      <c r="M19" s="368"/>
      <c r="N19" s="369"/>
      <c r="O19" s="369"/>
      <c r="P19" s="369"/>
      <c r="Q19" s="369"/>
      <c r="R19" s="369"/>
      <c r="S19" s="369"/>
      <c r="T19" s="369"/>
      <c r="U19" s="369"/>
      <c r="V19" s="369"/>
      <c r="W19" s="369"/>
      <c r="X19" s="369"/>
      <c r="Y19" s="369"/>
      <c r="Z19" s="369"/>
    </row>
    <row r="20">
      <c r="A20" s="368"/>
      <c r="B20" s="368"/>
      <c r="C20" s="368"/>
      <c r="D20" s="368"/>
      <c r="E20" s="368"/>
      <c r="F20" s="368"/>
      <c r="G20" s="368"/>
      <c r="H20" s="368"/>
      <c r="I20" s="368"/>
      <c r="J20" s="368"/>
      <c r="K20" s="372"/>
      <c r="L20" s="368"/>
      <c r="M20" s="368"/>
      <c r="N20" s="369"/>
      <c r="O20" s="369"/>
      <c r="P20" s="369"/>
      <c r="Q20" s="369"/>
      <c r="R20" s="369"/>
      <c r="S20" s="369"/>
      <c r="T20" s="369"/>
      <c r="U20" s="369"/>
      <c r="V20" s="369"/>
      <c r="W20" s="369"/>
      <c r="X20" s="369"/>
      <c r="Y20" s="369"/>
      <c r="Z20" s="369"/>
    </row>
    <row r="21">
      <c r="A21" s="368"/>
      <c r="B21" s="368"/>
      <c r="C21" s="368"/>
      <c r="D21" s="368"/>
      <c r="E21" s="368"/>
      <c r="F21" s="368"/>
      <c r="G21" s="368"/>
      <c r="H21" s="368"/>
      <c r="I21" s="368"/>
      <c r="J21" s="368"/>
      <c r="K21" s="372"/>
      <c r="L21" s="368"/>
      <c r="M21" s="368"/>
      <c r="N21" s="369"/>
      <c r="O21" s="369"/>
      <c r="P21" s="369"/>
      <c r="Q21" s="369"/>
      <c r="R21" s="369"/>
      <c r="S21" s="369"/>
      <c r="T21" s="369"/>
      <c r="U21" s="369"/>
      <c r="V21" s="369"/>
      <c r="W21" s="369"/>
      <c r="X21" s="369"/>
      <c r="Y21" s="369"/>
      <c r="Z21" s="369"/>
    </row>
    <row r="22">
      <c r="A22" s="368"/>
      <c r="B22" s="368"/>
      <c r="C22" s="368"/>
      <c r="D22" s="368"/>
      <c r="E22" s="368"/>
      <c r="F22" s="368"/>
      <c r="G22" s="368"/>
      <c r="H22" s="368"/>
      <c r="I22" s="368"/>
      <c r="J22" s="368"/>
      <c r="K22" s="372"/>
      <c r="L22" s="368"/>
      <c r="M22" s="368"/>
      <c r="N22" s="369"/>
      <c r="O22" s="369"/>
      <c r="P22" s="369"/>
      <c r="Q22" s="369"/>
      <c r="R22" s="369"/>
      <c r="S22" s="369"/>
      <c r="T22" s="369"/>
      <c r="U22" s="369"/>
      <c r="V22" s="369"/>
      <c r="W22" s="369"/>
      <c r="X22" s="369"/>
      <c r="Y22" s="369"/>
      <c r="Z22" s="369"/>
    </row>
    <row r="23">
      <c r="A23" s="368"/>
      <c r="B23" s="368"/>
      <c r="C23" s="368"/>
      <c r="D23" s="368"/>
      <c r="E23" s="368"/>
      <c r="F23" s="368"/>
      <c r="G23" s="368"/>
      <c r="H23" s="368"/>
      <c r="I23" s="368"/>
      <c r="J23" s="368"/>
      <c r="K23" s="372"/>
      <c r="L23" s="368"/>
      <c r="M23" s="368"/>
      <c r="N23" s="369"/>
      <c r="O23" s="369"/>
      <c r="P23" s="369"/>
      <c r="Q23" s="369"/>
      <c r="R23" s="369"/>
      <c r="S23" s="369"/>
      <c r="T23" s="369"/>
      <c r="U23" s="369"/>
      <c r="V23" s="369"/>
      <c r="W23" s="369"/>
      <c r="X23" s="369"/>
      <c r="Y23" s="369"/>
      <c r="Z23" s="369"/>
    </row>
    <row r="24">
      <c r="A24" s="368"/>
      <c r="B24" s="368"/>
      <c r="C24" s="368"/>
      <c r="D24" s="368"/>
      <c r="E24" s="368"/>
      <c r="F24" s="368"/>
      <c r="G24" s="368"/>
      <c r="H24" s="368"/>
      <c r="I24" s="368"/>
      <c r="J24" s="368"/>
      <c r="K24" s="372"/>
      <c r="L24" s="368"/>
      <c r="M24" s="368"/>
      <c r="N24" s="369"/>
      <c r="O24" s="369"/>
      <c r="P24" s="369"/>
      <c r="Q24" s="369"/>
      <c r="R24" s="369"/>
      <c r="S24" s="369"/>
      <c r="T24" s="369"/>
      <c r="U24" s="369"/>
      <c r="V24" s="369"/>
      <c r="W24" s="369"/>
      <c r="X24" s="369"/>
      <c r="Y24" s="369"/>
      <c r="Z24" s="369"/>
    </row>
    <row r="25">
      <c r="A25" s="368"/>
      <c r="B25" s="368"/>
      <c r="C25" s="368"/>
      <c r="D25" s="368"/>
      <c r="E25" s="368"/>
      <c r="F25" s="368"/>
      <c r="G25" s="368"/>
      <c r="H25" s="368"/>
      <c r="I25" s="368"/>
      <c r="J25" s="368"/>
      <c r="K25" s="372"/>
      <c r="L25" s="368"/>
      <c r="M25" s="368"/>
      <c r="N25" s="369"/>
      <c r="O25" s="369"/>
      <c r="P25" s="369"/>
      <c r="Q25" s="369"/>
      <c r="R25" s="369"/>
      <c r="S25" s="369"/>
      <c r="T25" s="369"/>
      <c r="U25" s="369"/>
      <c r="V25" s="369"/>
      <c r="W25" s="369"/>
      <c r="X25" s="369"/>
      <c r="Y25" s="369"/>
      <c r="Z25" s="369"/>
    </row>
    <row r="26">
      <c r="A26" s="368"/>
      <c r="B26" s="368"/>
      <c r="C26" s="368"/>
      <c r="D26" s="368"/>
      <c r="E26" s="368"/>
      <c r="F26" s="368"/>
      <c r="G26" s="368"/>
      <c r="H26" s="368"/>
      <c r="I26" s="368"/>
      <c r="J26" s="368"/>
      <c r="K26" s="372"/>
      <c r="L26" s="368"/>
      <c r="M26" s="368"/>
      <c r="N26" s="369"/>
      <c r="O26" s="369"/>
      <c r="P26" s="369"/>
      <c r="Q26" s="369"/>
      <c r="R26" s="369"/>
      <c r="S26" s="369"/>
      <c r="T26" s="369"/>
      <c r="U26" s="369"/>
      <c r="V26" s="369"/>
      <c r="W26" s="369"/>
      <c r="X26" s="369"/>
      <c r="Y26" s="369"/>
      <c r="Z26" s="369"/>
    </row>
    <row r="27">
      <c r="A27" s="368"/>
      <c r="B27" s="368"/>
      <c r="C27" s="368"/>
      <c r="D27" s="368"/>
      <c r="E27" s="368"/>
      <c r="F27" s="368"/>
      <c r="G27" s="368"/>
      <c r="H27" s="368"/>
      <c r="I27" s="368"/>
      <c r="J27" s="368"/>
      <c r="K27" s="372"/>
      <c r="L27" s="368"/>
      <c r="M27" s="368"/>
      <c r="N27" s="369"/>
      <c r="O27" s="369"/>
      <c r="P27" s="369"/>
      <c r="Q27" s="369"/>
      <c r="R27" s="369"/>
      <c r="S27" s="369"/>
      <c r="T27" s="369"/>
      <c r="U27" s="369"/>
      <c r="V27" s="369"/>
      <c r="W27" s="369"/>
      <c r="X27" s="369"/>
      <c r="Y27" s="369"/>
      <c r="Z27" s="369"/>
    </row>
    <row r="28">
      <c r="A28" s="368"/>
      <c r="B28" s="368"/>
      <c r="C28" s="368"/>
      <c r="D28" s="368"/>
      <c r="E28" s="368"/>
      <c r="F28" s="368"/>
      <c r="G28" s="368"/>
      <c r="H28" s="368"/>
      <c r="I28" s="368"/>
      <c r="J28" s="368"/>
      <c r="K28" s="372"/>
      <c r="L28" s="368"/>
      <c r="M28" s="368"/>
      <c r="N28" s="369"/>
      <c r="O28" s="369"/>
      <c r="P28" s="369"/>
      <c r="Q28" s="369"/>
      <c r="R28" s="369"/>
      <c r="S28" s="369"/>
      <c r="T28" s="369"/>
      <c r="U28" s="369"/>
      <c r="V28" s="369"/>
      <c r="W28" s="369"/>
      <c r="X28" s="369"/>
      <c r="Y28" s="369"/>
      <c r="Z28" s="369"/>
    </row>
    <row r="29">
      <c r="A29" s="368"/>
      <c r="B29" s="368"/>
      <c r="C29" s="368"/>
      <c r="D29" s="368"/>
      <c r="E29" s="368"/>
      <c r="F29" s="368"/>
      <c r="G29" s="368"/>
      <c r="H29" s="368"/>
      <c r="I29" s="368"/>
      <c r="J29" s="368"/>
      <c r="K29" s="372"/>
      <c r="L29" s="368"/>
      <c r="M29" s="368"/>
      <c r="N29" s="369"/>
      <c r="O29" s="369"/>
      <c r="P29" s="369"/>
      <c r="Q29" s="369"/>
      <c r="R29" s="369"/>
      <c r="S29" s="369"/>
      <c r="T29" s="369"/>
      <c r="U29" s="369"/>
      <c r="V29" s="369"/>
      <c r="W29" s="369"/>
      <c r="X29" s="369"/>
      <c r="Y29" s="369"/>
      <c r="Z29" s="369"/>
    </row>
    <row r="30">
      <c r="A30" s="368"/>
      <c r="B30" s="368"/>
      <c r="C30" s="368"/>
      <c r="D30" s="368"/>
      <c r="E30" s="368"/>
      <c r="F30" s="368"/>
      <c r="G30" s="368"/>
      <c r="H30" s="368"/>
      <c r="I30" s="368"/>
      <c r="J30" s="368"/>
      <c r="K30" s="372"/>
      <c r="L30" s="368"/>
      <c r="M30" s="368"/>
      <c r="N30" s="369"/>
      <c r="O30" s="369"/>
      <c r="P30" s="369"/>
      <c r="Q30" s="369"/>
      <c r="R30" s="369"/>
      <c r="S30" s="369"/>
      <c r="T30" s="369"/>
      <c r="U30" s="369"/>
      <c r="V30" s="369"/>
      <c r="W30" s="369"/>
      <c r="X30" s="369"/>
      <c r="Y30" s="369"/>
      <c r="Z30" s="369"/>
    </row>
    <row r="31">
      <c r="A31" s="368"/>
      <c r="B31" s="368"/>
      <c r="C31" s="368"/>
      <c r="D31" s="368"/>
      <c r="E31" s="368"/>
      <c r="F31" s="368"/>
      <c r="G31" s="368"/>
      <c r="H31" s="368"/>
      <c r="I31" s="368"/>
      <c r="J31" s="368"/>
      <c r="K31" s="372"/>
      <c r="L31" s="368"/>
      <c r="M31" s="368"/>
      <c r="N31" s="369"/>
      <c r="O31" s="369"/>
      <c r="P31" s="369"/>
      <c r="Q31" s="369"/>
      <c r="R31" s="369"/>
      <c r="S31" s="369"/>
      <c r="T31" s="369"/>
      <c r="U31" s="369"/>
      <c r="V31" s="369"/>
      <c r="W31" s="369"/>
      <c r="X31" s="369"/>
      <c r="Y31" s="369"/>
      <c r="Z31" s="369"/>
    </row>
    <row r="32">
      <c r="A32" s="368"/>
      <c r="B32" s="368"/>
      <c r="C32" s="368"/>
      <c r="D32" s="368"/>
      <c r="E32" s="368"/>
      <c r="F32" s="368"/>
      <c r="G32" s="368"/>
      <c r="H32" s="368"/>
      <c r="I32" s="368"/>
      <c r="J32" s="368"/>
      <c r="K32" s="372"/>
      <c r="L32" s="368"/>
      <c r="M32" s="368"/>
      <c r="N32" s="369"/>
      <c r="O32" s="369"/>
      <c r="P32" s="369"/>
      <c r="Q32" s="369"/>
      <c r="R32" s="369"/>
      <c r="S32" s="369"/>
      <c r="T32" s="369"/>
      <c r="U32" s="369"/>
      <c r="V32" s="369"/>
      <c r="W32" s="369"/>
      <c r="X32" s="369"/>
      <c r="Y32" s="369"/>
      <c r="Z32" s="369"/>
    </row>
    <row r="33">
      <c r="A33" s="368"/>
      <c r="B33" s="368"/>
      <c r="C33" s="368"/>
      <c r="D33" s="368"/>
      <c r="E33" s="368"/>
      <c r="F33" s="368"/>
      <c r="G33" s="368"/>
      <c r="H33" s="368"/>
      <c r="I33" s="368"/>
      <c r="J33" s="368"/>
      <c r="K33" s="372"/>
      <c r="L33" s="368"/>
      <c r="M33" s="368"/>
      <c r="N33" s="369"/>
      <c r="O33" s="369"/>
      <c r="P33" s="369"/>
      <c r="Q33" s="369"/>
      <c r="R33" s="369"/>
      <c r="S33" s="369"/>
      <c r="T33" s="369"/>
      <c r="U33" s="369"/>
      <c r="V33" s="369"/>
      <c r="W33" s="369"/>
      <c r="X33" s="369"/>
      <c r="Y33" s="369"/>
      <c r="Z33" s="369"/>
    </row>
    <row r="34">
      <c r="A34" s="368"/>
      <c r="B34" s="368"/>
      <c r="C34" s="368"/>
      <c r="D34" s="368"/>
      <c r="E34" s="368"/>
      <c r="F34" s="368"/>
      <c r="G34" s="368"/>
      <c r="H34" s="368"/>
      <c r="I34" s="368"/>
      <c r="J34" s="368"/>
      <c r="K34" s="372"/>
      <c r="L34" s="368"/>
      <c r="M34" s="368"/>
      <c r="N34" s="369"/>
      <c r="O34" s="369"/>
      <c r="P34" s="369"/>
      <c r="Q34" s="369"/>
      <c r="R34" s="369"/>
      <c r="S34" s="369"/>
      <c r="T34" s="369"/>
      <c r="U34" s="369"/>
      <c r="V34" s="369"/>
      <c r="W34" s="369"/>
      <c r="X34" s="369"/>
      <c r="Y34" s="369"/>
      <c r="Z34" s="369"/>
    </row>
    <row r="35">
      <c r="A35" s="368"/>
      <c r="B35" s="368"/>
      <c r="C35" s="368"/>
      <c r="D35" s="368"/>
      <c r="E35" s="368"/>
      <c r="F35" s="368"/>
      <c r="G35" s="368"/>
      <c r="H35" s="368"/>
      <c r="I35" s="368"/>
      <c r="J35" s="368"/>
      <c r="K35" s="372"/>
      <c r="L35" s="368"/>
      <c r="M35" s="368"/>
      <c r="N35" s="369"/>
      <c r="O35" s="369"/>
      <c r="P35" s="369"/>
      <c r="Q35" s="369"/>
      <c r="R35" s="369"/>
      <c r="S35" s="369"/>
      <c r="T35" s="369"/>
      <c r="U35" s="369"/>
      <c r="V35" s="369"/>
      <c r="W35" s="369"/>
      <c r="X35" s="369"/>
      <c r="Y35" s="369"/>
      <c r="Z35" s="369"/>
    </row>
    <row r="36">
      <c r="A36" s="368"/>
      <c r="B36" s="368"/>
      <c r="C36" s="368"/>
      <c r="D36" s="368"/>
      <c r="E36" s="368"/>
      <c r="F36" s="368"/>
      <c r="G36" s="368"/>
      <c r="H36" s="368"/>
      <c r="I36" s="368"/>
      <c r="J36" s="368"/>
      <c r="K36" s="372"/>
      <c r="L36" s="368"/>
      <c r="M36" s="368"/>
      <c r="N36" s="369"/>
      <c r="O36" s="369"/>
      <c r="P36" s="369"/>
      <c r="Q36" s="369"/>
      <c r="R36" s="369"/>
      <c r="S36" s="369"/>
      <c r="T36" s="369"/>
      <c r="U36" s="369"/>
      <c r="V36" s="369"/>
      <c r="W36" s="369"/>
      <c r="X36" s="369"/>
      <c r="Y36" s="369"/>
      <c r="Z36" s="369"/>
    </row>
    <row r="37">
      <c r="A37" s="368"/>
      <c r="B37" s="368"/>
      <c r="C37" s="368"/>
      <c r="D37" s="368"/>
      <c r="E37" s="368"/>
      <c r="F37" s="368"/>
      <c r="G37" s="368"/>
      <c r="H37" s="368"/>
      <c r="I37" s="368"/>
      <c r="J37" s="368"/>
      <c r="K37" s="372"/>
      <c r="L37" s="368"/>
      <c r="M37" s="368"/>
      <c r="N37" s="369"/>
      <c r="O37" s="369"/>
      <c r="P37" s="369"/>
      <c r="Q37" s="369"/>
      <c r="R37" s="369"/>
      <c r="S37" s="369"/>
      <c r="T37" s="369"/>
      <c r="U37" s="369"/>
      <c r="V37" s="369"/>
      <c r="W37" s="369"/>
      <c r="X37" s="369"/>
      <c r="Y37" s="369"/>
      <c r="Z37" s="369"/>
    </row>
    <row r="38">
      <c r="A38" s="368"/>
      <c r="B38" s="368"/>
      <c r="C38" s="368"/>
      <c r="D38" s="368"/>
      <c r="E38" s="368"/>
      <c r="F38" s="368"/>
      <c r="G38" s="368"/>
      <c r="H38" s="368"/>
      <c r="I38" s="368"/>
      <c r="J38" s="368"/>
      <c r="K38" s="372"/>
      <c r="L38" s="368"/>
      <c r="M38" s="368"/>
      <c r="N38" s="369"/>
      <c r="O38" s="369"/>
      <c r="P38" s="369"/>
      <c r="Q38" s="369"/>
      <c r="R38" s="369"/>
      <c r="S38" s="369"/>
      <c r="T38" s="369"/>
      <c r="U38" s="369"/>
      <c r="V38" s="369"/>
      <c r="W38" s="369"/>
      <c r="X38" s="369"/>
      <c r="Y38" s="369"/>
      <c r="Z38" s="369"/>
    </row>
    <row r="39">
      <c r="A39" s="368"/>
      <c r="B39" s="368"/>
      <c r="C39" s="368"/>
      <c r="D39" s="368"/>
      <c r="E39" s="368"/>
      <c r="F39" s="368"/>
      <c r="G39" s="368"/>
      <c r="H39" s="368"/>
      <c r="I39" s="368"/>
      <c r="J39" s="368"/>
      <c r="K39" s="372"/>
      <c r="L39" s="368"/>
      <c r="M39" s="368"/>
      <c r="N39" s="369"/>
      <c r="O39" s="369"/>
      <c r="P39" s="369"/>
      <c r="Q39" s="369"/>
      <c r="R39" s="369"/>
      <c r="S39" s="369"/>
      <c r="T39" s="369"/>
      <c r="U39" s="369"/>
      <c r="V39" s="369"/>
      <c r="W39" s="369"/>
      <c r="X39" s="369"/>
      <c r="Y39" s="369"/>
      <c r="Z39" s="369"/>
    </row>
    <row r="40">
      <c r="A40" s="368"/>
      <c r="B40" s="368"/>
      <c r="C40" s="368"/>
      <c r="D40" s="368"/>
      <c r="E40" s="368"/>
      <c r="F40" s="368"/>
      <c r="G40" s="368"/>
      <c r="H40" s="368"/>
      <c r="I40" s="368"/>
      <c r="J40" s="368"/>
      <c r="K40" s="372"/>
      <c r="L40" s="368"/>
      <c r="M40" s="368"/>
      <c r="N40" s="369"/>
      <c r="O40" s="369"/>
      <c r="P40" s="369"/>
      <c r="Q40" s="369"/>
      <c r="R40" s="369"/>
      <c r="S40" s="369"/>
      <c r="T40" s="369"/>
      <c r="U40" s="369"/>
      <c r="V40" s="369"/>
      <c r="W40" s="369"/>
      <c r="X40" s="369"/>
      <c r="Y40" s="369"/>
      <c r="Z40" s="369"/>
    </row>
    <row r="41">
      <c r="A41" s="368"/>
      <c r="B41" s="368"/>
      <c r="C41" s="368"/>
      <c r="D41" s="368"/>
      <c r="E41" s="368"/>
      <c r="F41" s="368"/>
      <c r="G41" s="368"/>
      <c r="H41" s="368"/>
      <c r="I41" s="368"/>
      <c r="J41" s="368"/>
      <c r="K41" s="372"/>
      <c r="L41" s="368"/>
      <c r="M41" s="368"/>
      <c r="N41" s="369"/>
      <c r="O41" s="369"/>
      <c r="P41" s="369"/>
      <c r="Q41" s="369"/>
      <c r="R41" s="369"/>
      <c r="S41" s="369"/>
      <c r="T41" s="369"/>
      <c r="U41" s="369"/>
      <c r="V41" s="369"/>
      <c r="W41" s="369"/>
      <c r="X41" s="369"/>
      <c r="Y41" s="369"/>
      <c r="Z41" s="369"/>
    </row>
    <row r="42">
      <c r="A42" s="368"/>
      <c r="B42" s="368"/>
      <c r="C42" s="368"/>
      <c r="D42" s="368"/>
      <c r="E42" s="368"/>
      <c r="F42" s="368"/>
      <c r="G42" s="368"/>
      <c r="H42" s="368"/>
      <c r="I42" s="368"/>
      <c r="J42" s="368"/>
      <c r="K42" s="372"/>
      <c r="L42" s="368"/>
      <c r="M42" s="368"/>
      <c r="N42" s="369"/>
      <c r="O42" s="369"/>
      <c r="P42" s="369"/>
      <c r="Q42" s="369"/>
      <c r="R42" s="369"/>
      <c r="S42" s="369"/>
      <c r="T42" s="369"/>
      <c r="U42" s="369"/>
      <c r="V42" s="369"/>
      <c r="W42" s="369"/>
      <c r="X42" s="369"/>
      <c r="Y42" s="369"/>
      <c r="Z42" s="369"/>
    </row>
    <row r="43">
      <c r="A43" s="368"/>
      <c r="B43" s="368"/>
      <c r="C43" s="368"/>
      <c r="D43" s="368"/>
      <c r="E43" s="368"/>
      <c r="F43" s="368"/>
      <c r="G43" s="368"/>
      <c r="H43" s="368"/>
      <c r="I43" s="368"/>
      <c r="J43" s="368"/>
      <c r="K43" s="372"/>
      <c r="L43" s="368"/>
      <c r="M43" s="368"/>
      <c r="N43" s="369"/>
      <c r="O43" s="369"/>
      <c r="P43" s="369"/>
      <c r="Q43" s="369"/>
      <c r="R43" s="369"/>
      <c r="S43" s="369"/>
      <c r="T43" s="369"/>
      <c r="U43" s="369"/>
      <c r="V43" s="369"/>
      <c r="W43" s="369"/>
      <c r="X43" s="369"/>
      <c r="Y43" s="369"/>
      <c r="Z43" s="369"/>
    </row>
    <row r="44">
      <c r="A44" s="368"/>
      <c r="B44" s="368"/>
      <c r="C44" s="368"/>
      <c r="D44" s="368"/>
      <c r="E44" s="368"/>
      <c r="F44" s="368"/>
      <c r="G44" s="368"/>
      <c r="H44" s="368"/>
      <c r="I44" s="368"/>
      <c r="J44" s="368"/>
      <c r="K44" s="372"/>
      <c r="L44" s="368"/>
      <c r="M44" s="368"/>
      <c r="N44" s="369"/>
      <c r="O44" s="369"/>
      <c r="P44" s="369"/>
      <c r="Q44" s="369"/>
      <c r="R44" s="369"/>
      <c r="S44" s="369"/>
      <c r="T44" s="369"/>
      <c r="U44" s="369"/>
      <c r="V44" s="369"/>
      <c r="W44" s="369"/>
      <c r="X44" s="369"/>
      <c r="Y44" s="369"/>
      <c r="Z44" s="369"/>
    </row>
    <row r="45">
      <c r="A45" s="368"/>
      <c r="B45" s="368"/>
      <c r="C45" s="368"/>
      <c r="D45" s="368"/>
      <c r="E45" s="368"/>
      <c r="F45" s="368"/>
      <c r="G45" s="368"/>
      <c r="H45" s="368"/>
      <c r="I45" s="368"/>
      <c r="J45" s="368"/>
      <c r="K45" s="372"/>
      <c r="L45" s="368"/>
      <c r="M45" s="368"/>
      <c r="N45" s="369"/>
      <c r="O45" s="369"/>
      <c r="P45" s="369"/>
      <c r="Q45" s="369"/>
      <c r="R45" s="369"/>
      <c r="S45" s="369"/>
      <c r="T45" s="369"/>
      <c r="U45" s="369"/>
      <c r="V45" s="369"/>
      <c r="W45" s="369"/>
      <c r="X45" s="369"/>
      <c r="Y45" s="369"/>
      <c r="Z45" s="369"/>
    </row>
    <row r="46">
      <c r="A46" s="368"/>
      <c r="B46" s="368"/>
      <c r="C46" s="368"/>
      <c r="D46" s="368"/>
      <c r="E46" s="368"/>
      <c r="F46" s="368"/>
      <c r="G46" s="368"/>
      <c r="H46" s="368"/>
      <c r="I46" s="368"/>
      <c r="J46" s="368"/>
      <c r="K46" s="372"/>
      <c r="L46" s="368"/>
      <c r="M46" s="368"/>
      <c r="N46" s="369"/>
      <c r="O46" s="369"/>
      <c r="P46" s="369"/>
      <c r="Q46" s="369"/>
      <c r="R46" s="369"/>
      <c r="S46" s="369"/>
      <c r="T46" s="369"/>
      <c r="U46" s="369"/>
      <c r="V46" s="369"/>
      <c r="W46" s="369"/>
      <c r="X46" s="369"/>
      <c r="Y46" s="369"/>
      <c r="Z46" s="369"/>
    </row>
    <row r="47">
      <c r="A47" s="368"/>
      <c r="B47" s="368"/>
      <c r="C47" s="368"/>
      <c r="D47" s="368"/>
      <c r="E47" s="368"/>
      <c r="F47" s="368"/>
      <c r="G47" s="368"/>
      <c r="H47" s="368"/>
      <c r="I47" s="368"/>
      <c r="J47" s="368"/>
      <c r="K47" s="372"/>
      <c r="L47" s="368"/>
      <c r="M47" s="368"/>
      <c r="N47" s="369"/>
      <c r="O47" s="369"/>
      <c r="P47" s="369"/>
      <c r="Q47" s="369"/>
      <c r="R47" s="369"/>
      <c r="S47" s="369"/>
      <c r="T47" s="369"/>
      <c r="U47" s="369"/>
      <c r="V47" s="369"/>
      <c r="W47" s="369"/>
      <c r="X47" s="369"/>
      <c r="Y47" s="369"/>
      <c r="Z47" s="369"/>
    </row>
    <row r="48">
      <c r="A48" s="368"/>
      <c r="B48" s="368"/>
      <c r="C48" s="368"/>
      <c r="D48" s="368"/>
      <c r="E48" s="368"/>
      <c r="F48" s="368"/>
      <c r="G48" s="368"/>
      <c r="H48" s="368"/>
      <c r="I48" s="368"/>
      <c r="J48" s="368"/>
      <c r="K48" s="372"/>
      <c r="L48" s="368"/>
      <c r="M48" s="368"/>
      <c r="N48" s="369"/>
      <c r="O48" s="369"/>
      <c r="P48" s="369"/>
      <c r="Q48" s="369"/>
      <c r="R48" s="369"/>
      <c r="S48" s="369"/>
      <c r="T48" s="369"/>
      <c r="U48" s="369"/>
      <c r="V48" s="369"/>
      <c r="W48" s="369"/>
      <c r="X48" s="369"/>
      <c r="Y48" s="369"/>
      <c r="Z48" s="369"/>
    </row>
    <row r="49">
      <c r="A49" s="368"/>
      <c r="B49" s="368"/>
      <c r="C49" s="368"/>
      <c r="D49" s="368"/>
      <c r="E49" s="368"/>
      <c r="F49" s="368"/>
      <c r="G49" s="368"/>
      <c r="H49" s="368"/>
      <c r="I49" s="368"/>
      <c r="J49" s="368"/>
      <c r="K49" s="372"/>
      <c r="L49" s="368"/>
      <c r="M49" s="368"/>
      <c r="N49" s="369"/>
      <c r="O49" s="369"/>
      <c r="P49" s="369"/>
      <c r="Q49" s="369"/>
      <c r="R49" s="369"/>
      <c r="S49" s="369"/>
      <c r="T49" s="369"/>
      <c r="U49" s="369"/>
      <c r="V49" s="369"/>
      <c r="W49" s="369"/>
      <c r="X49" s="369"/>
      <c r="Y49" s="369"/>
      <c r="Z49" s="369"/>
    </row>
    <row r="50">
      <c r="A50" s="368"/>
      <c r="B50" s="368"/>
      <c r="C50" s="368"/>
      <c r="D50" s="368"/>
      <c r="E50" s="368"/>
      <c r="F50" s="368"/>
      <c r="G50" s="368"/>
      <c r="H50" s="368"/>
      <c r="I50" s="368"/>
      <c r="J50" s="368"/>
      <c r="K50" s="372"/>
      <c r="L50" s="368"/>
      <c r="M50" s="368"/>
      <c r="N50" s="369"/>
      <c r="O50" s="369"/>
      <c r="P50" s="369"/>
      <c r="Q50" s="369"/>
      <c r="R50" s="369"/>
      <c r="S50" s="369"/>
      <c r="T50" s="369"/>
      <c r="U50" s="369"/>
      <c r="V50" s="369"/>
      <c r="W50" s="369"/>
      <c r="X50" s="369"/>
      <c r="Y50" s="369"/>
      <c r="Z50" s="369"/>
    </row>
    <row r="51">
      <c r="A51" s="368"/>
      <c r="B51" s="368"/>
      <c r="C51" s="368"/>
      <c r="D51" s="368"/>
      <c r="E51" s="368"/>
      <c r="F51" s="368"/>
      <c r="G51" s="368"/>
      <c r="H51" s="368"/>
      <c r="I51" s="368"/>
      <c r="J51" s="368"/>
      <c r="K51" s="372"/>
      <c r="L51" s="368"/>
      <c r="M51" s="368"/>
      <c r="N51" s="369"/>
      <c r="O51" s="369"/>
      <c r="P51" s="369"/>
      <c r="Q51" s="369"/>
      <c r="R51" s="369"/>
      <c r="S51" s="369"/>
      <c r="T51" s="369"/>
      <c r="U51" s="369"/>
      <c r="V51" s="369"/>
      <c r="W51" s="369"/>
      <c r="X51" s="369"/>
      <c r="Y51" s="369"/>
      <c r="Z51" s="369"/>
    </row>
    <row r="52">
      <c r="A52" s="368"/>
      <c r="B52" s="368"/>
      <c r="C52" s="368"/>
      <c r="D52" s="368"/>
      <c r="E52" s="368"/>
      <c r="F52" s="368"/>
      <c r="G52" s="368"/>
      <c r="H52" s="368"/>
      <c r="I52" s="368"/>
      <c r="J52" s="368"/>
      <c r="K52" s="372"/>
      <c r="L52" s="368"/>
      <c r="M52" s="368"/>
      <c r="N52" s="369"/>
      <c r="O52" s="369"/>
      <c r="P52" s="369"/>
      <c r="Q52" s="369"/>
      <c r="R52" s="369"/>
      <c r="S52" s="369"/>
      <c r="T52" s="369"/>
      <c r="U52" s="369"/>
      <c r="V52" s="369"/>
      <c r="W52" s="369"/>
      <c r="X52" s="369"/>
      <c r="Y52" s="369"/>
      <c r="Z52" s="369"/>
    </row>
    <row r="53">
      <c r="A53" s="368"/>
      <c r="B53" s="368"/>
      <c r="C53" s="368"/>
      <c r="D53" s="368"/>
      <c r="E53" s="368"/>
      <c r="F53" s="368"/>
      <c r="G53" s="368"/>
      <c r="H53" s="368"/>
      <c r="I53" s="368"/>
      <c r="J53" s="368"/>
      <c r="K53" s="372"/>
      <c r="L53" s="368"/>
      <c r="M53" s="368"/>
      <c r="N53" s="369"/>
      <c r="O53" s="369"/>
      <c r="P53" s="369"/>
      <c r="Q53" s="369"/>
      <c r="R53" s="369"/>
      <c r="S53" s="369"/>
      <c r="T53" s="369"/>
      <c r="U53" s="369"/>
      <c r="V53" s="369"/>
      <c r="W53" s="369"/>
      <c r="X53" s="369"/>
      <c r="Y53" s="369"/>
      <c r="Z53" s="369"/>
    </row>
    <row r="54">
      <c r="A54" s="368"/>
      <c r="B54" s="368"/>
      <c r="C54" s="368"/>
      <c r="D54" s="368"/>
      <c r="E54" s="368"/>
      <c r="F54" s="368"/>
      <c r="G54" s="368"/>
      <c r="H54" s="368"/>
      <c r="I54" s="368"/>
      <c r="J54" s="368"/>
      <c r="K54" s="372"/>
      <c r="L54" s="368"/>
      <c r="M54" s="368"/>
      <c r="N54" s="369"/>
      <c r="O54" s="369"/>
      <c r="P54" s="369"/>
      <c r="Q54" s="369"/>
      <c r="R54" s="369"/>
      <c r="S54" s="369"/>
      <c r="T54" s="369"/>
      <c r="U54" s="369"/>
      <c r="V54" s="369"/>
      <c r="W54" s="369"/>
      <c r="X54" s="369"/>
      <c r="Y54" s="369"/>
      <c r="Z54" s="369"/>
    </row>
    <row r="55">
      <c r="A55" s="368"/>
      <c r="B55" s="368"/>
      <c r="C55" s="368"/>
      <c r="D55" s="368"/>
      <c r="E55" s="368"/>
      <c r="F55" s="368"/>
      <c r="G55" s="368"/>
      <c r="H55" s="368"/>
      <c r="I55" s="368"/>
      <c r="J55" s="368"/>
      <c r="K55" s="372"/>
      <c r="L55" s="368"/>
      <c r="M55" s="368"/>
      <c r="N55" s="369"/>
      <c r="O55" s="369"/>
      <c r="P55" s="369"/>
      <c r="Q55" s="369"/>
      <c r="R55" s="369"/>
      <c r="S55" s="369"/>
      <c r="T55" s="369"/>
      <c r="U55" s="369"/>
      <c r="V55" s="369"/>
      <c r="W55" s="369"/>
      <c r="X55" s="369"/>
      <c r="Y55" s="369"/>
      <c r="Z55" s="369"/>
    </row>
    <row r="56">
      <c r="A56" s="368"/>
      <c r="B56" s="368"/>
      <c r="C56" s="368"/>
      <c r="D56" s="368"/>
      <c r="E56" s="368"/>
      <c r="F56" s="368"/>
      <c r="G56" s="368"/>
      <c r="H56" s="368"/>
      <c r="I56" s="368"/>
      <c r="J56" s="368"/>
      <c r="K56" s="372"/>
      <c r="L56" s="368"/>
      <c r="M56" s="368"/>
      <c r="N56" s="369"/>
      <c r="O56" s="369"/>
      <c r="P56" s="369"/>
      <c r="Q56" s="369"/>
      <c r="R56" s="369"/>
      <c r="S56" s="369"/>
      <c r="T56" s="369"/>
      <c r="U56" s="369"/>
      <c r="V56" s="369"/>
      <c r="W56" s="369"/>
      <c r="X56" s="369"/>
      <c r="Y56" s="369"/>
      <c r="Z56" s="369"/>
    </row>
    <row r="57">
      <c r="A57" s="368"/>
      <c r="B57" s="368"/>
      <c r="C57" s="368"/>
      <c r="D57" s="368"/>
      <c r="E57" s="368"/>
      <c r="F57" s="368"/>
      <c r="G57" s="368"/>
      <c r="H57" s="368"/>
      <c r="I57" s="368"/>
      <c r="J57" s="368"/>
      <c r="K57" s="372"/>
      <c r="L57" s="368"/>
      <c r="M57" s="368"/>
      <c r="N57" s="369"/>
      <c r="O57" s="369"/>
      <c r="P57" s="369"/>
      <c r="Q57" s="369"/>
      <c r="R57" s="369"/>
      <c r="S57" s="369"/>
      <c r="T57" s="369"/>
      <c r="U57" s="369"/>
      <c r="V57" s="369"/>
      <c r="W57" s="369"/>
      <c r="X57" s="369"/>
      <c r="Y57" s="369"/>
      <c r="Z57" s="369"/>
    </row>
    <row r="58">
      <c r="A58" s="368"/>
      <c r="B58" s="368"/>
      <c r="C58" s="368"/>
      <c r="D58" s="368"/>
      <c r="E58" s="368"/>
      <c r="F58" s="368"/>
      <c r="G58" s="368"/>
      <c r="H58" s="368"/>
      <c r="I58" s="368"/>
      <c r="J58" s="368"/>
      <c r="K58" s="372"/>
      <c r="L58" s="368"/>
      <c r="M58" s="368"/>
      <c r="N58" s="369"/>
      <c r="O58" s="369"/>
      <c r="P58" s="369"/>
      <c r="Q58" s="369"/>
      <c r="R58" s="369"/>
      <c r="S58" s="369"/>
      <c r="T58" s="369"/>
      <c r="U58" s="369"/>
      <c r="V58" s="369"/>
      <c r="W58" s="369"/>
      <c r="X58" s="369"/>
      <c r="Y58" s="369"/>
      <c r="Z58" s="369"/>
    </row>
    <row r="59">
      <c r="A59" s="368"/>
      <c r="B59" s="368"/>
      <c r="C59" s="368"/>
      <c r="D59" s="368"/>
      <c r="E59" s="368"/>
      <c r="F59" s="368"/>
      <c r="G59" s="368"/>
      <c r="H59" s="368"/>
      <c r="I59" s="368"/>
      <c r="J59" s="368"/>
      <c r="K59" s="372"/>
      <c r="L59" s="368"/>
      <c r="M59" s="368"/>
      <c r="N59" s="369"/>
      <c r="O59" s="369"/>
      <c r="P59" s="369"/>
      <c r="Q59" s="369"/>
      <c r="R59" s="369"/>
      <c r="S59" s="369"/>
      <c r="T59" s="369"/>
      <c r="U59" s="369"/>
      <c r="V59" s="369"/>
      <c r="W59" s="369"/>
      <c r="X59" s="369"/>
      <c r="Y59" s="369"/>
      <c r="Z59" s="369"/>
    </row>
    <row r="60">
      <c r="A60" s="368"/>
      <c r="B60" s="368"/>
      <c r="C60" s="368"/>
      <c r="D60" s="368"/>
      <c r="E60" s="368"/>
      <c r="F60" s="368"/>
      <c r="G60" s="368"/>
      <c r="H60" s="368"/>
      <c r="I60" s="368"/>
      <c r="J60" s="368"/>
      <c r="K60" s="372"/>
      <c r="L60" s="368"/>
      <c r="M60" s="368"/>
      <c r="N60" s="369"/>
      <c r="O60" s="369"/>
      <c r="P60" s="369"/>
      <c r="Q60" s="369"/>
      <c r="R60" s="369"/>
      <c r="S60" s="369"/>
      <c r="T60" s="369"/>
      <c r="U60" s="369"/>
      <c r="V60" s="369"/>
      <c r="W60" s="369"/>
      <c r="X60" s="369"/>
      <c r="Y60" s="369"/>
      <c r="Z60" s="369"/>
    </row>
    <row r="61">
      <c r="A61" s="368"/>
      <c r="B61" s="368"/>
      <c r="C61" s="368"/>
      <c r="D61" s="368"/>
      <c r="E61" s="368"/>
      <c r="F61" s="368"/>
      <c r="G61" s="368"/>
      <c r="H61" s="368"/>
      <c r="I61" s="368"/>
      <c r="J61" s="368"/>
      <c r="K61" s="372"/>
      <c r="L61" s="368"/>
      <c r="M61" s="368"/>
      <c r="N61" s="369"/>
      <c r="O61" s="369"/>
      <c r="P61" s="369"/>
      <c r="Q61" s="369"/>
      <c r="R61" s="369"/>
      <c r="S61" s="369"/>
      <c r="T61" s="369"/>
      <c r="U61" s="369"/>
      <c r="V61" s="369"/>
      <c r="W61" s="369"/>
      <c r="X61" s="369"/>
      <c r="Y61" s="369"/>
      <c r="Z61" s="369"/>
    </row>
    <row r="62">
      <c r="A62" s="368"/>
      <c r="B62" s="368"/>
      <c r="C62" s="368"/>
      <c r="D62" s="368"/>
      <c r="E62" s="368"/>
      <c r="F62" s="368"/>
      <c r="G62" s="368"/>
      <c r="H62" s="368"/>
      <c r="I62" s="368"/>
      <c r="J62" s="368"/>
      <c r="K62" s="372"/>
      <c r="L62" s="368"/>
      <c r="M62" s="368"/>
      <c r="N62" s="369"/>
      <c r="O62" s="369"/>
      <c r="P62" s="369"/>
      <c r="Q62" s="369"/>
      <c r="R62" s="369"/>
      <c r="S62" s="369"/>
      <c r="T62" s="369"/>
      <c r="U62" s="369"/>
      <c r="V62" s="369"/>
      <c r="W62" s="369"/>
      <c r="X62" s="369"/>
      <c r="Y62" s="369"/>
      <c r="Z62" s="369"/>
    </row>
    <row r="63">
      <c r="A63" s="368"/>
      <c r="B63" s="368"/>
      <c r="C63" s="368"/>
      <c r="D63" s="368"/>
      <c r="E63" s="368"/>
      <c r="F63" s="368"/>
      <c r="G63" s="368"/>
      <c r="H63" s="368"/>
      <c r="I63" s="368"/>
      <c r="J63" s="368"/>
      <c r="K63" s="372"/>
      <c r="L63" s="368"/>
      <c r="M63" s="368"/>
      <c r="N63" s="369"/>
      <c r="O63" s="369"/>
      <c r="P63" s="369"/>
      <c r="Q63" s="369"/>
      <c r="R63" s="369"/>
      <c r="S63" s="369"/>
      <c r="T63" s="369"/>
      <c r="U63" s="369"/>
      <c r="V63" s="369"/>
      <c r="W63" s="369"/>
      <c r="X63" s="369"/>
      <c r="Y63" s="369"/>
      <c r="Z63" s="369"/>
    </row>
    <row r="64">
      <c r="A64" s="368"/>
      <c r="B64" s="368"/>
      <c r="C64" s="368"/>
      <c r="D64" s="368"/>
      <c r="E64" s="368"/>
      <c r="F64" s="368"/>
      <c r="G64" s="368"/>
      <c r="H64" s="368"/>
      <c r="I64" s="368"/>
      <c r="J64" s="368"/>
      <c r="K64" s="372"/>
      <c r="L64" s="368"/>
      <c r="M64" s="368"/>
      <c r="N64" s="369"/>
      <c r="O64" s="369"/>
      <c r="P64" s="369"/>
      <c r="Q64" s="369"/>
      <c r="R64" s="369"/>
      <c r="S64" s="369"/>
      <c r="T64" s="369"/>
      <c r="U64" s="369"/>
      <c r="V64" s="369"/>
      <c r="W64" s="369"/>
      <c r="X64" s="369"/>
      <c r="Y64" s="369"/>
      <c r="Z64" s="369"/>
    </row>
    <row r="65">
      <c r="A65" s="368"/>
      <c r="B65" s="368"/>
      <c r="C65" s="368"/>
      <c r="D65" s="368"/>
      <c r="E65" s="368"/>
      <c r="F65" s="368"/>
      <c r="G65" s="368"/>
      <c r="H65" s="368"/>
      <c r="I65" s="368"/>
      <c r="J65" s="368"/>
      <c r="K65" s="372"/>
      <c r="L65" s="368"/>
      <c r="M65" s="368"/>
      <c r="N65" s="369"/>
      <c r="O65" s="369"/>
      <c r="P65" s="369"/>
      <c r="Q65" s="369"/>
      <c r="R65" s="369"/>
      <c r="S65" s="369"/>
      <c r="T65" s="369"/>
      <c r="U65" s="369"/>
      <c r="V65" s="369"/>
      <c r="W65" s="369"/>
      <c r="X65" s="369"/>
      <c r="Y65" s="369"/>
      <c r="Z65" s="369"/>
    </row>
    <row r="66">
      <c r="A66" s="368"/>
      <c r="B66" s="368"/>
      <c r="C66" s="368"/>
      <c r="D66" s="368"/>
      <c r="E66" s="368"/>
      <c r="F66" s="368"/>
      <c r="G66" s="368"/>
      <c r="H66" s="368"/>
      <c r="I66" s="368"/>
      <c r="J66" s="368"/>
      <c r="K66" s="372"/>
      <c r="L66" s="368"/>
      <c r="M66" s="368"/>
      <c r="N66" s="369"/>
      <c r="O66" s="369"/>
      <c r="P66" s="369"/>
      <c r="Q66" s="369"/>
      <c r="R66" s="369"/>
      <c r="S66" s="369"/>
      <c r="T66" s="369"/>
      <c r="U66" s="369"/>
      <c r="V66" s="369"/>
      <c r="W66" s="369"/>
      <c r="X66" s="369"/>
      <c r="Y66" s="369"/>
      <c r="Z66" s="369"/>
    </row>
    <row r="67">
      <c r="A67" s="368"/>
      <c r="B67" s="368"/>
      <c r="C67" s="368"/>
      <c r="D67" s="368"/>
      <c r="E67" s="368"/>
      <c r="F67" s="368"/>
      <c r="G67" s="368"/>
      <c r="H67" s="368"/>
      <c r="I67" s="368"/>
      <c r="J67" s="368"/>
      <c r="K67" s="372"/>
      <c r="L67" s="368"/>
      <c r="M67" s="368"/>
      <c r="N67" s="369"/>
      <c r="O67" s="369"/>
      <c r="P67" s="369"/>
      <c r="Q67" s="369"/>
      <c r="R67" s="369"/>
      <c r="S67" s="369"/>
      <c r="T67" s="369"/>
      <c r="U67" s="369"/>
      <c r="V67" s="369"/>
      <c r="W67" s="369"/>
      <c r="X67" s="369"/>
      <c r="Y67" s="369"/>
      <c r="Z67" s="369"/>
    </row>
    <row r="68">
      <c r="A68" s="368"/>
      <c r="B68" s="368"/>
      <c r="C68" s="368"/>
      <c r="D68" s="368"/>
      <c r="E68" s="368"/>
      <c r="F68" s="368"/>
      <c r="G68" s="368"/>
      <c r="H68" s="368"/>
      <c r="I68" s="368"/>
      <c r="J68" s="368"/>
      <c r="K68" s="372"/>
      <c r="L68" s="368"/>
      <c r="M68" s="368"/>
      <c r="N68" s="369"/>
      <c r="O68" s="369"/>
      <c r="P68" s="369"/>
      <c r="Q68" s="369"/>
      <c r="R68" s="369"/>
      <c r="S68" s="369"/>
      <c r="T68" s="369"/>
      <c r="U68" s="369"/>
      <c r="V68" s="369"/>
      <c r="W68" s="369"/>
      <c r="X68" s="369"/>
      <c r="Y68" s="369"/>
      <c r="Z68" s="369"/>
    </row>
    <row r="69">
      <c r="A69" s="368"/>
      <c r="B69" s="368"/>
      <c r="C69" s="368"/>
      <c r="D69" s="368"/>
      <c r="E69" s="368"/>
      <c r="F69" s="368"/>
      <c r="G69" s="368"/>
      <c r="H69" s="368"/>
      <c r="I69" s="368"/>
      <c r="J69" s="368"/>
      <c r="K69" s="372"/>
      <c r="L69" s="368"/>
      <c r="M69" s="368"/>
      <c r="N69" s="369"/>
      <c r="O69" s="369"/>
      <c r="P69" s="369"/>
      <c r="Q69" s="369"/>
      <c r="R69" s="369"/>
      <c r="S69" s="369"/>
      <c r="T69" s="369"/>
      <c r="U69" s="369"/>
      <c r="V69" s="369"/>
      <c r="W69" s="369"/>
      <c r="X69" s="369"/>
      <c r="Y69" s="369"/>
      <c r="Z69" s="369"/>
    </row>
    <row r="70">
      <c r="A70" s="368"/>
      <c r="B70" s="368"/>
      <c r="C70" s="368"/>
      <c r="D70" s="368"/>
      <c r="E70" s="368"/>
      <c r="F70" s="368"/>
      <c r="G70" s="368"/>
      <c r="H70" s="368"/>
      <c r="I70" s="368"/>
      <c r="J70" s="368"/>
      <c r="K70" s="372"/>
      <c r="L70" s="368"/>
      <c r="M70" s="368"/>
      <c r="N70" s="369"/>
      <c r="O70" s="369"/>
      <c r="P70" s="369"/>
      <c r="Q70" s="369"/>
      <c r="R70" s="369"/>
      <c r="S70" s="369"/>
      <c r="T70" s="369"/>
      <c r="U70" s="369"/>
      <c r="V70" s="369"/>
      <c r="W70" s="369"/>
      <c r="X70" s="369"/>
      <c r="Y70" s="369"/>
      <c r="Z70" s="369"/>
    </row>
    <row r="71">
      <c r="A71" s="368"/>
      <c r="B71" s="368"/>
      <c r="C71" s="368"/>
      <c r="D71" s="368"/>
      <c r="E71" s="368"/>
      <c r="F71" s="368"/>
      <c r="G71" s="368"/>
      <c r="H71" s="368"/>
      <c r="I71" s="368"/>
      <c r="J71" s="368"/>
      <c r="K71" s="372"/>
      <c r="L71" s="368"/>
      <c r="M71" s="368"/>
      <c r="N71" s="369"/>
      <c r="O71" s="369"/>
      <c r="P71" s="369"/>
      <c r="Q71" s="369"/>
      <c r="R71" s="369"/>
      <c r="S71" s="369"/>
      <c r="T71" s="369"/>
      <c r="U71" s="369"/>
      <c r="V71" s="369"/>
      <c r="W71" s="369"/>
      <c r="X71" s="369"/>
      <c r="Y71" s="369"/>
      <c r="Z71" s="369"/>
    </row>
    <row r="72">
      <c r="A72" s="368"/>
      <c r="B72" s="368"/>
      <c r="C72" s="368"/>
      <c r="D72" s="368"/>
      <c r="E72" s="368"/>
      <c r="F72" s="368"/>
      <c r="G72" s="368"/>
      <c r="H72" s="368"/>
      <c r="I72" s="368"/>
      <c r="J72" s="368"/>
      <c r="K72" s="372"/>
      <c r="L72" s="368"/>
      <c r="M72" s="368"/>
      <c r="N72" s="369"/>
      <c r="O72" s="369"/>
      <c r="P72" s="369"/>
      <c r="Q72" s="369"/>
      <c r="R72" s="369"/>
      <c r="S72" s="369"/>
      <c r="T72" s="369"/>
      <c r="U72" s="369"/>
      <c r="V72" s="369"/>
      <c r="W72" s="369"/>
      <c r="X72" s="369"/>
      <c r="Y72" s="369"/>
      <c r="Z72" s="369"/>
    </row>
    <row r="73">
      <c r="A73" s="368"/>
      <c r="B73" s="368"/>
      <c r="C73" s="368"/>
      <c r="D73" s="368"/>
      <c r="E73" s="368"/>
      <c r="F73" s="368"/>
      <c r="G73" s="368"/>
      <c r="H73" s="368"/>
      <c r="I73" s="368"/>
      <c r="J73" s="368"/>
      <c r="K73" s="372"/>
      <c r="L73" s="368"/>
      <c r="M73" s="368"/>
      <c r="N73" s="369"/>
      <c r="O73" s="369"/>
      <c r="P73" s="369"/>
      <c r="Q73" s="369"/>
      <c r="R73" s="369"/>
      <c r="S73" s="369"/>
      <c r="T73" s="369"/>
      <c r="U73" s="369"/>
      <c r="V73" s="369"/>
      <c r="W73" s="369"/>
      <c r="X73" s="369"/>
      <c r="Y73" s="369"/>
      <c r="Z73" s="369"/>
    </row>
    <row r="74">
      <c r="A74" s="368"/>
      <c r="B74" s="368"/>
      <c r="C74" s="368"/>
      <c r="D74" s="368"/>
      <c r="E74" s="368"/>
      <c r="F74" s="368"/>
      <c r="G74" s="368"/>
      <c r="H74" s="368"/>
      <c r="I74" s="368"/>
      <c r="J74" s="368"/>
      <c r="K74" s="372"/>
      <c r="L74" s="368"/>
      <c r="M74" s="368"/>
      <c r="N74" s="369"/>
      <c r="O74" s="369"/>
      <c r="P74" s="369"/>
      <c r="Q74" s="369"/>
      <c r="R74" s="369"/>
      <c r="S74" s="369"/>
      <c r="T74" s="369"/>
      <c r="U74" s="369"/>
      <c r="V74" s="369"/>
      <c r="W74" s="369"/>
      <c r="X74" s="369"/>
      <c r="Y74" s="369"/>
      <c r="Z74" s="369"/>
    </row>
    <row r="75">
      <c r="A75" s="368"/>
      <c r="B75" s="368"/>
      <c r="C75" s="368"/>
      <c r="D75" s="368"/>
      <c r="E75" s="368"/>
      <c r="F75" s="368"/>
      <c r="G75" s="368"/>
      <c r="H75" s="368"/>
      <c r="I75" s="368"/>
      <c r="J75" s="368"/>
      <c r="K75" s="372"/>
      <c r="L75" s="368"/>
      <c r="M75" s="368"/>
      <c r="N75" s="369"/>
      <c r="O75" s="369"/>
      <c r="P75" s="369"/>
      <c r="Q75" s="369"/>
      <c r="R75" s="369"/>
      <c r="S75" s="369"/>
      <c r="T75" s="369"/>
      <c r="U75" s="369"/>
      <c r="V75" s="369"/>
      <c r="W75" s="369"/>
      <c r="X75" s="369"/>
      <c r="Y75" s="369"/>
      <c r="Z75" s="369"/>
    </row>
    <row r="76">
      <c r="A76" s="368"/>
      <c r="B76" s="368"/>
      <c r="C76" s="368"/>
      <c r="D76" s="368"/>
      <c r="E76" s="368"/>
      <c r="F76" s="368"/>
      <c r="G76" s="368"/>
      <c r="H76" s="368"/>
      <c r="I76" s="368"/>
      <c r="J76" s="368"/>
      <c r="K76" s="372"/>
      <c r="L76" s="368"/>
      <c r="M76" s="368"/>
      <c r="N76" s="369"/>
      <c r="O76" s="369"/>
      <c r="P76" s="369"/>
      <c r="Q76" s="369"/>
      <c r="R76" s="369"/>
      <c r="S76" s="369"/>
      <c r="T76" s="369"/>
      <c r="U76" s="369"/>
      <c r="V76" s="369"/>
      <c r="W76" s="369"/>
      <c r="X76" s="369"/>
      <c r="Y76" s="369"/>
      <c r="Z76" s="369"/>
    </row>
    <row r="77">
      <c r="A77" s="368"/>
      <c r="B77" s="368"/>
      <c r="C77" s="368"/>
      <c r="D77" s="368"/>
      <c r="E77" s="368"/>
      <c r="F77" s="368"/>
      <c r="G77" s="368"/>
      <c r="H77" s="368"/>
      <c r="I77" s="368"/>
      <c r="J77" s="368"/>
      <c r="K77" s="372"/>
      <c r="L77" s="368"/>
      <c r="M77" s="368"/>
      <c r="N77" s="369"/>
      <c r="O77" s="369"/>
      <c r="P77" s="369"/>
      <c r="Q77" s="369"/>
      <c r="R77" s="369"/>
      <c r="S77" s="369"/>
      <c r="T77" s="369"/>
      <c r="U77" s="369"/>
      <c r="V77" s="369"/>
      <c r="W77" s="369"/>
      <c r="X77" s="369"/>
      <c r="Y77" s="369"/>
      <c r="Z77" s="369"/>
    </row>
    <row r="78">
      <c r="A78" s="368"/>
      <c r="B78" s="368"/>
      <c r="C78" s="368"/>
      <c r="D78" s="368"/>
      <c r="E78" s="368"/>
      <c r="F78" s="368"/>
      <c r="G78" s="368"/>
      <c r="H78" s="368"/>
      <c r="I78" s="368"/>
      <c r="J78" s="368"/>
      <c r="K78" s="372"/>
      <c r="L78" s="368"/>
      <c r="M78" s="368"/>
      <c r="N78" s="369"/>
      <c r="O78" s="369"/>
      <c r="P78" s="369"/>
      <c r="Q78" s="369"/>
      <c r="R78" s="369"/>
      <c r="S78" s="369"/>
      <c r="T78" s="369"/>
      <c r="U78" s="369"/>
      <c r="V78" s="369"/>
      <c r="W78" s="369"/>
      <c r="X78" s="369"/>
      <c r="Y78" s="369"/>
      <c r="Z78" s="369"/>
    </row>
    <row r="79">
      <c r="A79" s="368"/>
      <c r="B79" s="368"/>
      <c r="C79" s="368"/>
      <c r="D79" s="368"/>
      <c r="E79" s="368"/>
      <c r="F79" s="368"/>
      <c r="G79" s="368"/>
      <c r="H79" s="368"/>
      <c r="I79" s="368"/>
      <c r="J79" s="368"/>
      <c r="K79" s="372"/>
      <c r="L79" s="368"/>
      <c r="M79" s="368"/>
      <c r="N79" s="369"/>
      <c r="O79" s="369"/>
      <c r="P79" s="369"/>
      <c r="Q79" s="369"/>
      <c r="R79" s="369"/>
      <c r="S79" s="369"/>
      <c r="T79" s="369"/>
      <c r="U79" s="369"/>
      <c r="V79" s="369"/>
      <c r="W79" s="369"/>
      <c r="X79" s="369"/>
      <c r="Y79" s="369"/>
      <c r="Z79" s="369"/>
    </row>
    <row r="80">
      <c r="A80" s="368"/>
      <c r="B80" s="368"/>
      <c r="C80" s="368"/>
      <c r="D80" s="368"/>
      <c r="E80" s="368"/>
      <c r="F80" s="368"/>
      <c r="G80" s="368"/>
      <c r="H80" s="368"/>
      <c r="I80" s="368"/>
      <c r="J80" s="368"/>
      <c r="K80" s="372"/>
      <c r="L80" s="368"/>
      <c r="M80" s="368"/>
      <c r="N80" s="369"/>
      <c r="O80" s="369"/>
      <c r="P80" s="369"/>
      <c r="Q80" s="369"/>
      <c r="R80" s="369"/>
      <c r="S80" s="369"/>
      <c r="T80" s="369"/>
      <c r="U80" s="369"/>
      <c r="V80" s="369"/>
      <c r="W80" s="369"/>
      <c r="X80" s="369"/>
      <c r="Y80" s="369"/>
      <c r="Z80" s="369"/>
    </row>
    <row r="81">
      <c r="A81" s="368"/>
      <c r="B81" s="368"/>
      <c r="C81" s="368"/>
      <c r="D81" s="368"/>
      <c r="E81" s="368"/>
      <c r="F81" s="368"/>
      <c r="G81" s="368"/>
      <c r="H81" s="368"/>
      <c r="I81" s="368"/>
      <c r="J81" s="368"/>
      <c r="K81" s="372"/>
      <c r="L81" s="368"/>
      <c r="M81" s="368"/>
      <c r="N81" s="369"/>
      <c r="O81" s="369"/>
      <c r="P81" s="369"/>
      <c r="Q81" s="369"/>
      <c r="R81" s="369"/>
      <c r="S81" s="369"/>
      <c r="T81" s="369"/>
      <c r="U81" s="369"/>
      <c r="V81" s="369"/>
      <c r="W81" s="369"/>
      <c r="X81" s="369"/>
      <c r="Y81" s="369"/>
      <c r="Z81" s="369"/>
    </row>
    <row r="82">
      <c r="A82" s="368"/>
      <c r="B82" s="368"/>
      <c r="C82" s="368"/>
      <c r="D82" s="368"/>
      <c r="E82" s="368"/>
      <c r="F82" s="368"/>
      <c r="G82" s="368"/>
      <c r="H82" s="368"/>
      <c r="I82" s="368"/>
      <c r="J82" s="368"/>
      <c r="K82" s="372"/>
      <c r="L82" s="368"/>
      <c r="M82" s="368"/>
      <c r="N82" s="369"/>
      <c r="O82" s="369"/>
      <c r="P82" s="369"/>
      <c r="Q82" s="369"/>
      <c r="R82" s="369"/>
      <c r="S82" s="369"/>
      <c r="T82" s="369"/>
      <c r="U82" s="369"/>
      <c r="V82" s="369"/>
      <c r="W82" s="369"/>
      <c r="X82" s="369"/>
      <c r="Y82" s="369"/>
      <c r="Z82" s="369"/>
    </row>
    <row r="83">
      <c r="A83" s="368"/>
      <c r="B83" s="368"/>
      <c r="C83" s="368"/>
      <c r="D83" s="368"/>
      <c r="E83" s="368"/>
      <c r="F83" s="368"/>
      <c r="G83" s="368"/>
      <c r="H83" s="368"/>
      <c r="I83" s="368"/>
      <c r="J83" s="368"/>
      <c r="K83" s="372"/>
      <c r="L83" s="368"/>
      <c r="M83" s="368"/>
      <c r="N83" s="369"/>
      <c r="O83" s="369"/>
      <c r="P83" s="369"/>
      <c r="Q83" s="369"/>
      <c r="R83" s="369"/>
      <c r="S83" s="369"/>
      <c r="T83" s="369"/>
      <c r="U83" s="369"/>
      <c r="V83" s="369"/>
      <c r="W83" s="369"/>
      <c r="X83" s="369"/>
      <c r="Y83" s="369"/>
      <c r="Z83" s="369"/>
    </row>
    <row r="84">
      <c r="A84" s="368"/>
      <c r="B84" s="368"/>
      <c r="C84" s="368"/>
      <c r="D84" s="368"/>
      <c r="E84" s="368"/>
      <c r="F84" s="368"/>
      <c r="G84" s="368"/>
      <c r="H84" s="368"/>
      <c r="I84" s="368"/>
      <c r="J84" s="368"/>
      <c r="K84" s="372"/>
      <c r="L84" s="368"/>
      <c r="M84" s="368"/>
      <c r="N84" s="369"/>
      <c r="O84" s="369"/>
      <c r="P84" s="369"/>
      <c r="Q84" s="369"/>
      <c r="R84" s="369"/>
      <c r="S84" s="369"/>
      <c r="T84" s="369"/>
      <c r="U84" s="369"/>
      <c r="V84" s="369"/>
      <c r="W84" s="369"/>
      <c r="X84" s="369"/>
      <c r="Y84" s="369"/>
      <c r="Z84" s="369"/>
    </row>
    <row r="85">
      <c r="A85" s="368"/>
      <c r="B85" s="368"/>
      <c r="C85" s="368"/>
      <c r="D85" s="368"/>
      <c r="E85" s="368"/>
      <c r="F85" s="368"/>
      <c r="G85" s="368"/>
      <c r="H85" s="368"/>
      <c r="I85" s="368"/>
      <c r="J85" s="368"/>
      <c r="K85" s="372"/>
      <c r="L85" s="368"/>
      <c r="M85" s="368"/>
      <c r="N85" s="369"/>
      <c r="O85" s="369"/>
      <c r="P85" s="369"/>
      <c r="Q85" s="369"/>
      <c r="R85" s="369"/>
      <c r="S85" s="369"/>
      <c r="T85" s="369"/>
      <c r="U85" s="369"/>
      <c r="V85" s="369"/>
      <c r="W85" s="369"/>
      <c r="X85" s="369"/>
      <c r="Y85" s="369"/>
      <c r="Z85" s="369"/>
    </row>
    <row r="86">
      <c r="A86" s="368"/>
      <c r="B86" s="368"/>
      <c r="C86" s="368"/>
      <c r="D86" s="368"/>
      <c r="E86" s="368"/>
      <c r="F86" s="368"/>
      <c r="G86" s="368"/>
      <c r="H86" s="368"/>
      <c r="I86" s="368"/>
      <c r="J86" s="368"/>
      <c r="K86" s="372"/>
      <c r="L86" s="368"/>
      <c r="M86" s="368"/>
      <c r="N86" s="369"/>
      <c r="O86" s="369"/>
      <c r="P86" s="369"/>
      <c r="Q86" s="369"/>
      <c r="R86" s="369"/>
      <c r="S86" s="369"/>
      <c r="T86" s="369"/>
      <c r="U86" s="369"/>
      <c r="V86" s="369"/>
      <c r="W86" s="369"/>
      <c r="X86" s="369"/>
      <c r="Y86" s="369"/>
      <c r="Z86" s="369"/>
    </row>
    <row r="87">
      <c r="A87" s="368"/>
      <c r="B87" s="368"/>
      <c r="C87" s="368"/>
      <c r="D87" s="368"/>
      <c r="E87" s="368"/>
      <c r="F87" s="368"/>
      <c r="G87" s="368"/>
      <c r="H87" s="368"/>
      <c r="I87" s="368"/>
      <c r="J87" s="368"/>
      <c r="K87" s="372"/>
      <c r="L87" s="368"/>
      <c r="M87" s="368"/>
      <c r="N87" s="369"/>
      <c r="O87" s="369"/>
      <c r="P87" s="369"/>
      <c r="Q87" s="369"/>
      <c r="R87" s="369"/>
      <c r="S87" s="369"/>
      <c r="T87" s="369"/>
      <c r="U87" s="369"/>
      <c r="V87" s="369"/>
      <c r="W87" s="369"/>
      <c r="X87" s="369"/>
      <c r="Y87" s="369"/>
      <c r="Z87" s="369"/>
    </row>
    <row r="88">
      <c r="A88" s="368"/>
      <c r="B88" s="368"/>
      <c r="C88" s="368"/>
      <c r="D88" s="368"/>
      <c r="E88" s="368"/>
      <c r="F88" s="368"/>
      <c r="G88" s="368"/>
      <c r="H88" s="368"/>
      <c r="I88" s="368"/>
      <c r="J88" s="368"/>
      <c r="K88" s="372"/>
      <c r="L88" s="368"/>
      <c r="M88" s="368"/>
      <c r="N88" s="369"/>
      <c r="O88" s="369"/>
      <c r="P88" s="369"/>
      <c r="Q88" s="369"/>
      <c r="R88" s="369"/>
      <c r="S88" s="369"/>
      <c r="T88" s="369"/>
      <c r="U88" s="369"/>
      <c r="V88" s="369"/>
      <c r="W88" s="369"/>
      <c r="X88" s="369"/>
      <c r="Y88" s="369"/>
      <c r="Z88" s="369"/>
    </row>
    <row r="89">
      <c r="A89" s="368"/>
      <c r="B89" s="368"/>
      <c r="C89" s="368"/>
      <c r="D89" s="368"/>
      <c r="E89" s="368"/>
      <c r="F89" s="368"/>
      <c r="G89" s="368"/>
      <c r="H89" s="368"/>
      <c r="I89" s="368"/>
      <c r="J89" s="368"/>
      <c r="K89" s="372"/>
      <c r="L89" s="368"/>
      <c r="M89" s="368"/>
      <c r="N89" s="369"/>
      <c r="O89" s="369"/>
      <c r="P89" s="369"/>
      <c r="Q89" s="369"/>
      <c r="R89" s="369"/>
      <c r="S89" s="369"/>
      <c r="T89" s="369"/>
      <c r="U89" s="369"/>
      <c r="V89" s="369"/>
      <c r="W89" s="369"/>
      <c r="X89" s="369"/>
      <c r="Y89" s="369"/>
      <c r="Z89" s="369"/>
    </row>
    <row r="90">
      <c r="A90" s="368"/>
      <c r="B90" s="368"/>
      <c r="C90" s="368"/>
      <c r="D90" s="368"/>
      <c r="E90" s="368"/>
      <c r="F90" s="368"/>
      <c r="G90" s="368"/>
      <c r="H90" s="368"/>
      <c r="I90" s="368"/>
      <c r="J90" s="368"/>
      <c r="K90" s="372"/>
      <c r="L90" s="368"/>
      <c r="M90" s="368"/>
      <c r="N90" s="369"/>
      <c r="O90" s="369"/>
      <c r="P90" s="369"/>
      <c r="Q90" s="369"/>
      <c r="R90" s="369"/>
      <c r="S90" s="369"/>
      <c r="T90" s="369"/>
      <c r="U90" s="369"/>
      <c r="V90" s="369"/>
      <c r="W90" s="369"/>
      <c r="X90" s="369"/>
      <c r="Y90" s="369"/>
      <c r="Z90" s="369"/>
    </row>
    <row r="91">
      <c r="A91" s="368"/>
      <c r="B91" s="368"/>
      <c r="C91" s="368"/>
      <c r="D91" s="368"/>
      <c r="E91" s="368"/>
      <c r="F91" s="368"/>
      <c r="G91" s="368"/>
      <c r="H91" s="368"/>
      <c r="I91" s="368"/>
      <c r="J91" s="368"/>
      <c r="K91" s="372"/>
      <c r="L91" s="368"/>
      <c r="M91" s="368"/>
      <c r="N91" s="369"/>
      <c r="O91" s="369"/>
      <c r="P91" s="369"/>
      <c r="Q91" s="369"/>
      <c r="R91" s="369"/>
      <c r="S91" s="369"/>
      <c r="T91" s="369"/>
      <c r="U91" s="369"/>
      <c r="V91" s="369"/>
      <c r="W91" s="369"/>
      <c r="X91" s="369"/>
      <c r="Y91" s="369"/>
      <c r="Z91" s="369"/>
    </row>
    <row r="92">
      <c r="A92" s="368"/>
      <c r="B92" s="368"/>
      <c r="C92" s="368"/>
      <c r="D92" s="368"/>
      <c r="E92" s="368"/>
      <c r="F92" s="368"/>
      <c r="G92" s="368"/>
      <c r="H92" s="368"/>
      <c r="I92" s="368"/>
      <c r="J92" s="368"/>
      <c r="K92" s="372"/>
      <c r="L92" s="368"/>
      <c r="M92" s="368"/>
      <c r="N92" s="369"/>
      <c r="O92" s="369"/>
      <c r="P92" s="369"/>
      <c r="Q92" s="369"/>
      <c r="R92" s="369"/>
      <c r="S92" s="369"/>
      <c r="T92" s="369"/>
      <c r="U92" s="369"/>
      <c r="V92" s="369"/>
      <c r="W92" s="369"/>
      <c r="X92" s="369"/>
      <c r="Y92" s="369"/>
      <c r="Z92" s="369"/>
    </row>
    <row r="93">
      <c r="A93" s="368"/>
      <c r="B93" s="368"/>
      <c r="C93" s="368"/>
      <c r="D93" s="368"/>
      <c r="E93" s="368"/>
      <c r="F93" s="368"/>
      <c r="G93" s="368"/>
      <c r="H93" s="368"/>
      <c r="I93" s="368"/>
      <c r="J93" s="368"/>
      <c r="K93" s="372"/>
      <c r="L93" s="368"/>
      <c r="M93" s="368"/>
      <c r="N93" s="369"/>
      <c r="O93" s="369"/>
      <c r="P93" s="369"/>
      <c r="Q93" s="369"/>
      <c r="R93" s="369"/>
      <c r="S93" s="369"/>
      <c r="T93" s="369"/>
      <c r="U93" s="369"/>
      <c r="V93" s="369"/>
      <c r="W93" s="369"/>
      <c r="X93" s="369"/>
      <c r="Y93" s="369"/>
      <c r="Z93" s="369"/>
    </row>
    <row r="94">
      <c r="A94" s="368"/>
      <c r="B94" s="368"/>
      <c r="C94" s="368"/>
      <c r="D94" s="368"/>
      <c r="E94" s="368"/>
      <c r="F94" s="368"/>
      <c r="G94" s="368"/>
      <c r="H94" s="368"/>
      <c r="I94" s="368"/>
      <c r="J94" s="368"/>
      <c r="K94" s="372"/>
      <c r="L94" s="368"/>
      <c r="M94" s="368"/>
      <c r="N94" s="369"/>
      <c r="O94" s="369"/>
      <c r="P94" s="369"/>
      <c r="Q94" s="369"/>
      <c r="R94" s="369"/>
      <c r="S94" s="369"/>
      <c r="T94" s="369"/>
      <c r="U94" s="369"/>
      <c r="V94" s="369"/>
      <c r="W94" s="369"/>
      <c r="X94" s="369"/>
      <c r="Y94" s="369"/>
      <c r="Z94" s="369"/>
    </row>
    <row r="95">
      <c r="A95" s="368"/>
      <c r="B95" s="368"/>
      <c r="C95" s="368"/>
      <c r="D95" s="368"/>
      <c r="E95" s="368"/>
      <c r="F95" s="368"/>
      <c r="G95" s="368"/>
      <c r="H95" s="368"/>
      <c r="I95" s="368"/>
      <c r="J95" s="368"/>
      <c r="K95" s="372"/>
      <c r="L95" s="368"/>
      <c r="M95" s="368"/>
      <c r="N95" s="369"/>
      <c r="O95" s="369"/>
      <c r="P95" s="369"/>
      <c r="Q95" s="369"/>
      <c r="R95" s="369"/>
      <c r="S95" s="369"/>
      <c r="T95" s="369"/>
      <c r="U95" s="369"/>
      <c r="V95" s="369"/>
      <c r="W95" s="369"/>
      <c r="X95" s="369"/>
      <c r="Y95" s="369"/>
      <c r="Z95" s="369"/>
    </row>
    <row r="96">
      <c r="A96" s="368"/>
      <c r="B96" s="368"/>
      <c r="C96" s="368"/>
      <c r="D96" s="368"/>
      <c r="E96" s="368"/>
      <c r="F96" s="368"/>
      <c r="G96" s="368"/>
      <c r="H96" s="368"/>
      <c r="I96" s="368"/>
      <c r="J96" s="368"/>
      <c r="K96" s="372"/>
      <c r="L96" s="368"/>
      <c r="M96" s="368"/>
      <c r="N96" s="369"/>
      <c r="O96" s="369"/>
      <c r="P96" s="369"/>
      <c r="Q96" s="369"/>
      <c r="R96" s="369"/>
      <c r="S96" s="369"/>
      <c r="T96" s="369"/>
      <c r="U96" s="369"/>
      <c r="V96" s="369"/>
      <c r="W96" s="369"/>
      <c r="X96" s="369"/>
      <c r="Y96" s="369"/>
      <c r="Z96" s="369"/>
    </row>
    <row r="97">
      <c r="A97" s="368"/>
      <c r="B97" s="368"/>
      <c r="C97" s="368"/>
      <c r="D97" s="368"/>
      <c r="E97" s="368"/>
      <c r="F97" s="368"/>
      <c r="G97" s="368"/>
      <c r="H97" s="368"/>
      <c r="I97" s="368"/>
      <c r="J97" s="368"/>
      <c r="K97" s="372"/>
      <c r="L97" s="368"/>
      <c r="M97" s="368"/>
      <c r="N97" s="369"/>
      <c r="O97" s="369"/>
      <c r="P97" s="369"/>
      <c r="Q97" s="369"/>
      <c r="R97" s="369"/>
      <c r="S97" s="369"/>
      <c r="T97" s="369"/>
      <c r="U97" s="369"/>
      <c r="V97" s="369"/>
      <c r="W97" s="369"/>
      <c r="X97" s="369"/>
      <c r="Y97" s="369"/>
      <c r="Z97" s="369"/>
    </row>
    <row r="98">
      <c r="A98" s="368"/>
      <c r="B98" s="368"/>
      <c r="C98" s="368"/>
      <c r="D98" s="368"/>
      <c r="E98" s="368"/>
      <c r="F98" s="368"/>
      <c r="G98" s="368"/>
      <c r="H98" s="368"/>
      <c r="I98" s="368"/>
      <c r="J98" s="368"/>
      <c r="K98" s="372"/>
      <c r="L98" s="368"/>
      <c r="M98" s="368"/>
      <c r="N98" s="369"/>
      <c r="O98" s="369"/>
      <c r="P98" s="369"/>
      <c r="Q98" s="369"/>
      <c r="R98" s="369"/>
      <c r="S98" s="369"/>
      <c r="T98" s="369"/>
      <c r="U98" s="369"/>
      <c r="V98" s="369"/>
      <c r="W98" s="369"/>
      <c r="X98" s="369"/>
      <c r="Y98" s="369"/>
      <c r="Z98" s="369"/>
    </row>
    <row r="99">
      <c r="A99" s="368"/>
      <c r="B99" s="368"/>
      <c r="C99" s="368"/>
      <c r="D99" s="368"/>
      <c r="E99" s="368"/>
      <c r="F99" s="368"/>
      <c r="G99" s="368"/>
      <c r="H99" s="368"/>
      <c r="I99" s="368"/>
      <c r="J99" s="368"/>
      <c r="K99" s="372"/>
      <c r="L99" s="368"/>
      <c r="M99" s="368"/>
      <c r="N99" s="369"/>
      <c r="O99" s="369"/>
      <c r="P99" s="369"/>
      <c r="Q99" s="369"/>
      <c r="R99" s="369"/>
      <c r="S99" s="369"/>
      <c r="T99" s="369"/>
      <c r="U99" s="369"/>
      <c r="V99" s="369"/>
      <c r="W99" s="369"/>
      <c r="X99" s="369"/>
      <c r="Y99" s="369"/>
      <c r="Z99" s="369"/>
    </row>
    <row r="100">
      <c r="A100" s="368"/>
      <c r="B100" s="368"/>
      <c r="C100" s="368"/>
      <c r="D100" s="368"/>
      <c r="E100" s="368"/>
      <c r="F100" s="368"/>
      <c r="G100" s="368"/>
      <c r="H100" s="368"/>
      <c r="I100" s="368"/>
      <c r="J100" s="368"/>
      <c r="K100" s="372"/>
      <c r="L100" s="368"/>
      <c r="M100" s="368"/>
      <c r="N100" s="369"/>
      <c r="O100" s="369"/>
      <c r="P100" s="369"/>
      <c r="Q100" s="369"/>
      <c r="R100" s="369"/>
      <c r="S100" s="369"/>
      <c r="T100" s="369"/>
      <c r="U100" s="369"/>
      <c r="V100" s="369"/>
      <c r="W100" s="369"/>
      <c r="X100" s="369"/>
      <c r="Y100" s="369"/>
      <c r="Z100" s="369"/>
    </row>
    <row r="101">
      <c r="A101" s="368"/>
      <c r="B101" s="368"/>
      <c r="C101" s="368"/>
      <c r="D101" s="368"/>
      <c r="E101" s="368"/>
      <c r="F101" s="368"/>
      <c r="G101" s="368"/>
      <c r="H101" s="368"/>
      <c r="I101" s="368"/>
      <c r="J101" s="368"/>
      <c r="K101" s="372"/>
      <c r="L101" s="368"/>
      <c r="M101" s="368"/>
      <c r="N101" s="369"/>
      <c r="O101" s="369"/>
      <c r="P101" s="369"/>
      <c r="Q101" s="369"/>
      <c r="R101" s="369"/>
      <c r="S101" s="369"/>
      <c r="T101" s="369"/>
      <c r="U101" s="369"/>
      <c r="V101" s="369"/>
      <c r="W101" s="369"/>
      <c r="X101" s="369"/>
      <c r="Y101" s="369"/>
      <c r="Z101" s="369"/>
    </row>
    <row r="102">
      <c r="A102" s="368"/>
      <c r="B102" s="368"/>
      <c r="C102" s="368"/>
      <c r="D102" s="368"/>
      <c r="E102" s="368"/>
      <c r="F102" s="368"/>
      <c r="G102" s="368"/>
      <c r="H102" s="368"/>
      <c r="I102" s="368"/>
      <c r="J102" s="368"/>
      <c r="K102" s="372"/>
      <c r="L102" s="368"/>
      <c r="M102" s="368"/>
      <c r="N102" s="369"/>
      <c r="O102" s="369"/>
      <c r="P102" s="369"/>
      <c r="Q102" s="369"/>
      <c r="R102" s="369"/>
      <c r="S102" s="369"/>
      <c r="T102" s="369"/>
      <c r="U102" s="369"/>
      <c r="V102" s="369"/>
      <c r="W102" s="369"/>
      <c r="X102" s="369"/>
      <c r="Y102" s="369"/>
      <c r="Z102" s="369"/>
    </row>
    <row r="103">
      <c r="A103" s="368"/>
      <c r="B103" s="368"/>
      <c r="C103" s="368"/>
      <c r="D103" s="368"/>
      <c r="E103" s="368"/>
      <c r="F103" s="368"/>
      <c r="G103" s="368"/>
      <c r="H103" s="368"/>
      <c r="I103" s="368"/>
      <c r="J103" s="368"/>
      <c r="K103" s="372"/>
      <c r="L103" s="368"/>
      <c r="M103" s="368"/>
      <c r="N103" s="369"/>
      <c r="O103" s="369"/>
      <c r="P103" s="369"/>
      <c r="Q103" s="369"/>
      <c r="R103" s="369"/>
      <c r="S103" s="369"/>
      <c r="T103" s="369"/>
      <c r="U103" s="369"/>
      <c r="V103" s="369"/>
      <c r="W103" s="369"/>
      <c r="X103" s="369"/>
      <c r="Y103" s="369"/>
      <c r="Z103" s="369"/>
    </row>
    <row r="104">
      <c r="A104" s="368"/>
      <c r="B104" s="368"/>
      <c r="C104" s="368"/>
      <c r="D104" s="368"/>
      <c r="E104" s="368"/>
      <c r="F104" s="368"/>
      <c r="G104" s="368"/>
      <c r="H104" s="368"/>
      <c r="I104" s="368"/>
      <c r="J104" s="368"/>
      <c r="K104" s="372"/>
      <c r="L104" s="368"/>
      <c r="M104" s="368"/>
      <c r="N104" s="369"/>
      <c r="O104" s="369"/>
      <c r="P104" s="369"/>
      <c r="Q104" s="369"/>
      <c r="R104" s="369"/>
      <c r="S104" s="369"/>
      <c r="T104" s="369"/>
      <c r="U104" s="369"/>
      <c r="V104" s="369"/>
      <c r="W104" s="369"/>
      <c r="X104" s="369"/>
      <c r="Y104" s="369"/>
      <c r="Z104" s="369"/>
    </row>
    <row r="105">
      <c r="A105" s="368"/>
      <c r="B105" s="368"/>
      <c r="C105" s="368"/>
      <c r="D105" s="368"/>
      <c r="E105" s="368"/>
      <c r="F105" s="368"/>
      <c r="G105" s="368"/>
      <c r="H105" s="368"/>
      <c r="I105" s="368"/>
      <c r="J105" s="368"/>
      <c r="K105" s="372"/>
      <c r="L105" s="368"/>
      <c r="M105" s="368"/>
      <c r="N105" s="369"/>
      <c r="O105" s="369"/>
      <c r="P105" s="369"/>
      <c r="Q105" s="369"/>
      <c r="R105" s="369"/>
      <c r="S105" s="369"/>
      <c r="T105" s="369"/>
      <c r="U105" s="369"/>
      <c r="V105" s="369"/>
      <c r="W105" s="369"/>
      <c r="X105" s="369"/>
      <c r="Y105" s="369"/>
      <c r="Z105" s="369"/>
    </row>
    <row r="106">
      <c r="A106" s="368"/>
      <c r="B106" s="368"/>
      <c r="C106" s="368"/>
      <c r="D106" s="368"/>
      <c r="E106" s="368"/>
      <c r="F106" s="368"/>
      <c r="G106" s="368"/>
      <c r="H106" s="368"/>
      <c r="I106" s="368"/>
      <c r="J106" s="368"/>
      <c r="K106" s="372"/>
      <c r="L106" s="368"/>
      <c r="M106" s="368"/>
      <c r="N106" s="369"/>
      <c r="O106" s="369"/>
      <c r="P106" s="369"/>
      <c r="Q106" s="369"/>
      <c r="R106" s="369"/>
      <c r="S106" s="369"/>
      <c r="T106" s="369"/>
      <c r="U106" s="369"/>
      <c r="V106" s="369"/>
      <c r="W106" s="369"/>
      <c r="X106" s="369"/>
      <c r="Y106" s="369"/>
      <c r="Z106" s="369"/>
    </row>
    <row r="107">
      <c r="A107" s="368"/>
      <c r="B107" s="368"/>
      <c r="C107" s="368"/>
      <c r="D107" s="368"/>
      <c r="E107" s="368"/>
      <c r="F107" s="368"/>
      <c r="G107" s="368"/>
      <c r="H107" s="368"/>
      <c r="I107" s="368"/>
      <c r="J107" s="368"/>
      <c r="K107" s="372"/>
      <c r="L107" s="368"/>
      <c r="M107" s="368"/>
      <c r="N107" s="369"/>
      <c r="O107" s="369"/>
      <c r="P107" s="369"/>
      <c r="Q107" s="369"/>
      <c r="R107" s="369"/>
      <c r="S107" s="369"/>
      <c r="T107" s="369"/>
      <c r="U107" s="369"/>
      <c r="V107" s="369"/>
      <c r="W107" s="369"/>
      <c r="X107" s="369"/>
      <c r="Y107" s="369"/>
      <c r="Z107" s="369"/>
    </row>
    <row r="108">
      <c r="A108" s="368"/>
      <c r="B108" s="368"/>
      <c r="C108" s="368"/>
      <c r="D108" s="368"/>
      <c r="E108" s="368"/>
      <c r="F108" s="368"/>
      <c r="G108" s="368"/>
      <c r="H108" s="368"/>
      <c r="I108" s="368"/>
      <c r="J108" s="368"/>
      <c r="K108" s="372"/>
      <c r="L108" s="368"/>
      <c r="M108" s="368"/>
      <c r="N108" s="369"/>
      <c r="O108" s="369"/>
      <c r="P108" s="369"/>
      <c r="Q108" s="369"/>
      <c r="R108" s="369"/>
      <c r="S108" s="369"/>
      <c r="T108" s="369"/>
      <c r="U108" s="369"/>
      <c r="V108" s="369"/>
      <c r="W108" s="369"/>
      <c r="X108" s="369"/>
      <c r="Y108" s="369"/>
      <c r="Z108" s="369"/>
    </row>
    <row r="109">
      <c r="A109" s="368"/>
      <c r="B109" s="368"/>
      <c r="C109" s="368"/>
      <c r="D109" s="368"/>
      <c r="E109" s="368"/>
      <c r="F109" s="368"/>
      <c r="G109" s="368"/>
      <c r="H109" s="368"/>
      <c r="I109" s="368"/>
      <c r="J109" s="368"/>
      <c r="K109" s="372"/>
      <c r="L109" s="368"/>
      <c r="M109" s="368"/>
      <c r="N109" s="369"/>
      <c r="O109" s="369"/>
      <c r="P109" s="369"/>
      <c r="Q109" s="369"/>
      <c r="R109" s="369"/>
      <c r="S109" s="369"/>
      <c r="T109" s="369"/>
      <c r="U109" s="369"/>
      <c r="V109" s="369"/>
      <c r="W109" s="369"/>
      <c r="X109" s="369"/>
      <c r="Y109" s="369"/>
      <c r="Z109" s="369"/>
    </row>
    <row r="110">
      <c r="A110" s="368"/>
      <c r="B110" s="368"/>
      <c r="C110" s="368"/>
      <c r="D110" s="368"/>
      <c r="E110" s="368"/>
      <c r="F110" s="368"/>
      <c r="G110" s="368"/>
      <c r="H110" s="368"/>
      <c r="I110" s="368"/>
      <c r="J110" s="368"/>
      <c r="K110" s="372"/>
      <c r="L110" s="368"/>
      <c r="M110" s="368"/>
      <c r="N110" s="369"/>
      <c r="O110" s="369"/>
      <c r="P110" s="369"/>
      <c r="Q110" s="369"/>
      <c r="R110" s="369"/>
      <c r="S110" s="369"/>
      <c r="T110" s="369"/>
      <c r="U110" s="369"/>
      <c r="V110" s="369"/>
      <c r="W110" s="369"/>
      <c r="X110" s="369"/>
      <c r="Y110" s="369"/>
      <c r="Z110" s="369"/>
    </row>
    <row r="111">
      <c r="A111" s="368"/>
      <c r="B111" s="368"/>
      <c r="C111" s="368"/>
      <c r="D111" s="368"/>
      <c r="E111" s="368"/>
      <c r="F111" s="368"/>
      <c r="G111" s="368"/>
      <c r="H111" s="368"/>
      <c r="I111" s="368"/>
      <c r="J111" s="368"/>
      <c r="K111" s="372"/>
      <c r="L111" s="368"/>
      <c r="M111" s="368"/>
      <c r="N111" s="369"/>
      <c r="O111" s="369"/>
      <c r="P111" s="369"/>
      <c r="Q111" s="369"/>
      <c r="R111" s="369"/>
      <c r="S111" s="369"/>
      <c r="T111" s="369"/>
      <c r="U111" s="369"/>
      <c r="V111" s="369"/>
      <c r="W111" s="369"/>
      <c r="X111" s="369"/>
      <c r="Y111" s="369"/>
      <c r="Z111" s="369"/>
    </row>
    <row r="112">
      <c r="A112" s="368"/>
      <c r="B112" s="368"/>
      <c r="C112" s="368"/>
      <c r="D112" s="368"/>
      <c r="E112" s="368"/>
      <c r="F112" s="368"/>
      <c r="G112" s="368"/>
      <c r="H112" s="368"/>
      <c r="I112" s="368"/>
      <c r="J112" s="368"/>
      <c r="K112" s="372"/>
      <c r="L112" s="368"/>
      <c r="M112" s="368"/>
      <c r="N112" s="369"/>
      <c r="O112" s="369"/>
      <c r="P112" s="369"/>
      <c r="Q112" s="369"/>
      <c r="R112" s="369"/>
      <c r="S112" s="369"/>
      <c r="T112" s="369"/>
      <c r="U112" s="369"/>
      <c r="V112" s="369"/>
      <c r="W112" s="369"/>
      <c r="X112" s="369"/>
      <c r="Y112" s="369"/>
      <c r="Z112" s="369"/>
    </row>
    <row r="113">
      <c r="A113" s="368"/>
      <c r="B113" s="368"/>
      <c r="C113" s="368"/>
      <c r="D113" s="368"/>
      <c r="E113" s="368"/>
      <c r="F113" s="368"/>
      <c r="G113" s="368"/>
      <c r="H113" s="368"/>
      <c r="I113" s="368"/>
      <c r="J113" s="368"/>
      <c r="K113" s="372"/>
      <c r="L113" s="368"/>
      <c r="M113" s="368"/>
      <c r="N113" s="369"/>
      <c r="O113" s="369"/>
      <c r="P113" s="369"/>
      <c r="Q113" s="369"/>
      <c r="R113" s="369"/>
      <c r="S113" s="369"/>
      <c r="T113" s="369"/>
      <c r="U113" s="369"/>
      <c r="V113" s="369"/>
      <c r="W113" s="369"/>
      <c r="X113" s="369"/>
      <c r="Y113" s="369"/>
      <c r="Z113" s="369"/>
    </row>
    <row r="114">
      <c r="A114" s="368"/>
      <c r="B114" s="368"/>
      <c r="C114" s="368"/>
      <c r="D114" s="368"/>
      <c r="E114" s="368"/>
      <c r="F114" s="368"/>
      <c r="G114" s="368"/>
      <c r="H114" s="368"/>
      <c r="I114" s="368"/>
      <c r="J114" s="368"/>
      <c r="K114" s="372"/>
      <c r="L114" s="368"/>
      <c r="M114" s="368"/>
      <c r="N114" s="369"/>
      <c r="O114" s="369"/>
      <c r="P114" s="369"/>
      <c r="Q114" s="369"/>
      <c r="R114" s="369"/>
      <c r="S114" s="369"/>
      <c r="T114" s="369"/>
      <c r="U114" s="369"/>
      <c r="V114" s="369"/>
      <c r="W114" s="369"/>
      <c r="X114" s="369"/>
      <c r="Y114" s="369"/>
      <c r="Z114" s="369"/>
    </row>
    <row r="115">
      <c r="A115" s="368"/>
      <c r="B115" s="368"/>
      <c r="C115" s="368"/>
      <c r="D115" s="368"/>
      <c r="E115" s="368"/>
      <c r="F115" s="368"/>
      <c r="G115" s="368"/>
      <c r="H115" s="368"/>
      <c r="I115" s="368"/>
      <c r="J115" s="368"/>
      <c r="K115" s="372"/>
      <c r="L115" s="368"/>
      <c r="M115" s="368"/>
      <c r="N115" s="369"/>
      <c r="O115" s="369"/>
      <c r="P115" s="369"/>
      <c r="Q115" s="369"/>
      <c r="R115" s="369"/>
      <c r="S115" s="369"/>
      <c r="T115" s="369"/>
      <c r="U115" s="369"/>
      <c r="V115" s="369"/>
      <c r="W115" s="369"/>
      <c r="X115" s="369"/>
      <c r="Y115" s="369"/>
      <c r="Z115" s="369"/>
    </row>
    <row r="116">
      <c r="A116" s="368"/>
      <c r="B116" s="368"/>
      <c r="C116" s="368"/>
      <c r="D116" s="368"/>
      <c r="E116" s="368"/>
      <c r="F116" s="368"/>
      <c r="G116" s="368"/>
      <c r="H116" s="368"/>
      <c r="I116" s="368"/>
      <c r="J116" s="368"/>
      <c r="K116" s="372"/>
      <c r="L116" s="368"/>
      <c r="M116" s="368"/>
      <c r="N116" s="369"/>
      <c r="O116" s="369"/>
      <c r="P116" s="369"/>
      <c r="Q116" s="369"/>
      <c r="R116" s="369"/>
      <c r="S116" s="369"/>
      <c r="T116" s="369"/>
      <c r="U116" s="369"/>
      <c r="V116" s="369"/>
      <c r="W116" s="369"/>
      <c r="X116" s="369"/>
      <c r="Y116" s="369"/>
      <c r="Z116" s="369"/>
    </row>
    <row r="117">
      <c r="A117" s="368"/>
      <c r="B117" s="368"/>
      <c r="C117" s="368"/>
      <c r="D117" s="368"/>
      <c r="E117" s="368"/>
      <c r="F117" s="368"/>
      <c r="G117" s="368"/>
      <c r="H117" s="368"/>
      <c r="I117" s="368"/>
      <c r="J117" s="368"/>
      <c r="K117" s="372"/>
      <c r="L117" s="368"/>
      <c r="M117" s="368"/>
      <c r="N117" s="369"/>
      <c r="O117" s="369"/>
      <c r="P117" s="369"/>
      <c r="Q117" s="369"/>
      <c r="R117" s="369"/>
      <c r="S117" s="369"/>
      <c r="T117" s="369"/>
      <c r="U117" s="369"/>
      <c r="V117" s="369"/>
      <c r="W117" s="369"/>
      <c r="X117" s="369"/>
      <c r="Y117" s="369"/>
      <c r="Z117" s="369"/>
    </row>
    <row r="118">
      <c r="A118" s="368"/>
      <c r="B118" s="368"/>
      <c r="C118" s="368"/>
      <c r="D118" s="368"/>
      <c r="E118" s="368"/>
      <c r="F118" s="368"/>
      <c r="G118" s="368"/>
      <c r="H118" s="368"/>
      <c r="I118" s="368"/>
      <c r="J118" s="368"/>
      <c r="K118" s="372"/>
      <c r="L118" s="368"/>
      <c r="M118" s="368"/>
      <c r="N118" s="369"/>
      <c r="O118" s="369"/>
      <c r="P118" s="369"/>
      <c r="Q118" s="369"/>
      <c r="R118" s="369"/>
      <c r="S118" s="369"/>
      <c r="T118" s="369"/>
      <c r="U118" s="369"/>
      <c r="V118" s="369"/>
      <c r="W118" s="369"/>
      <c r="X118" s="369"/>
      <c r="Y118" s="369"/>
      <c r="Z118" s="369"/>
    </row>
    <row r="119">
      <c r="A119" s="368"/>
      <c r="B119" s="368"/>
      <c r="C119" s="368"/>
      <c r="D119" s="368"/>
      <c r="E119" s="368"/>
      <c r="F119" s="368"/>
      <c r="G119" s="368"/>
      <c r="H119" s="368"/>
      <c r="I119" s="368"/>
      <c r="J119" s="368"/>
      <c r="K119" s="372"/>
      <c r="L119" s="368"/>
      <c r="M119" s="368"/>
      <c r="N119" s="369"/>
      <c r="O119" s="369"/>
      <c r="P119" s="369"/>
      <c r="Q119" s="369"/>
      <c r="R119" s="369"/>
      <c r="S119" s="369"/>
      <c r="T119" s="369"/>
      <c r="U119" s="369"/>
      <c r="V119" s="369"/>
      <c r="W119" s="369"/>
      <c r="X119" s="369"/>
      <c r="Y119" s="369"/>
      <c r="Z119" s="369"/>
    </row>
    <row r="120">
      <c r="A120" s="368"/>
      <c r="B120" s="368"/>
      <c r="C120" s="368"/>
      <c r="D120" s="368"/>
      <c r="E120" s="368"/>
      <c r="F120" s="368"/>
      <c r="G120" s="368"/>
      <c r="H120" s="368"/>
      <c r="I120" s="368"/>
      <c r="J120" s="368"/>
      <c r="K120" s="372"/>
      <c r="L120" s="368"/>
      <c r="M120" s="368"/>
      <c r="N120" s="369"/>
      <c r="O120" s="369"/>
      <c r="P120" s="369"/>
      <c r="Q120" s="369"/>
      <c r="R120" s="369"/>
      <c r="S120" s="369"/>
      <c r="T120" s="369"/>
      <c r="U120" s="369"/>
      <c r="V120" s="369"/>
      <c r="W120" s="369"/>
      <c r="X120" s="369"/>
      <c r="Y120" s="369"/>
      <c r="Z120" s="369"/>
    </row>
    <row r="121">
      <c r="A121" s="368"/>
      <c r="B121" s="368"/>
      <c r="C121" s="368"/>
      <c r="D121" s="368"/>
      <c r="E121" s="368"/>
      <c r="F121" s="368"/>
      <c r="G121" s="368"/>
      <c r="H121" s="368"/>
      <c r="I121" s="368"/>
      <c r="J121" s="368"/>
      <c r="K121" s="372"/>
      <c r="L121" s="368"/>
      <c r="M121" s="368"/>
      <c r="N121" s="369"/>
      <c r="O121" s="369"/>
      <c r="P121" s="369"/>
      <c r="Q121" s="369"/>
      <c r="R121" s="369"/>
      <c r="S121" s="369"/>
      <c r="T121" s="369"/>
      <c r="U121" s="369"/>
      <c r="V121" s="369"/>
      <c r="W121" s="369"/>
      <c r="X121" s="369"/>
      <c r="Y121" s="369"/>
      <c r="Z121" s="369"/>
    </row>
    <row r="122">
      <c r="A122" s="368"/>
      <c r="B122" s="368"/>
      <c r="C122" s="368"/>
      <c r="D122" s="368"/>
      <c r="E122" s="368"/>
      <c r="F122" s="368"/>
      <c r="G122" s="368"/>
      <c r="H122" s="368"/>
      <c r="I122" s="368"/>
      <c r="J122" s="368"/>
      <c r="K122" s="372"/>
      <c r="L122" s="368"/>
      <c r="M122" s="368"/>
      <c r="N122" s="369"/>
      <c r="O122" s="369"/>
      <c r="P122" s="369"/>
      <c r="Q122" s="369"/>
      <c r="R122" s="369"/>
      <c r="S122" s="369"/>
      <c r="T122" s="369"/>
      <c r="U122" s="369"/>
      <c r="V122" s="369"/>
      <c r="W122" s="369"/>
      <c r="X122" s="369"/>
      <c r="Y122" s="369"/>
      <c r="Z122" s="369"/>
    </row>
    <row r="123">
      <c r="A123" s="368"/>
      <c r="B123" s="368"/>
      <c r="C123" s="368"/>
      <c r="D123" s="368"/>
      <c r="E123" s="368"/>
      <c r="F123" s="368"/>
      <c r="G123" s="368"/>
      <c r="H123" s="368"/>
      <c r="I123" s="368"/>
      <c r="J123" s="368"/>
      <c r="K123" s="372"/>
      <c r="L123" s="368"/>
      <c r="M123" s="368"/>
      <c r="N123" s="369"/>
      <c r="O123" s="369"/>
      <c r="P123" s="369"/>
      <c r="Q123" s="369"/>
      <c r="R123" s="369"/>
      <c r="S123" s="369"/>
      <c r="T123" s="369"/>
      <c r="U123" s="369"/>
      <c r="V123" s="369"/>
      <c r="W123" s="369"/>
      <c r="X123" s="369"/>
      <c r="Y123" s="369"/>
      <c r="Z123" s="369"/>
    </row>
    <row r="124">
      <c r="A124" s="368"/>
      <c r="B124" s="368"/>
      <c r="C124" s="368"/>
      <c r="D124" s="368"/>
      <c r="E124" s="368"/>
      <c r="F124" s="368"/>
      <c r="G124" s="368"/>
      <c r="H124" s="368"/>
      <c r="I124" s="368"/>
      <c r="J124" s="368"/>
      <c r="K124" s="372"/>
      <c r="L124" s="368"/>
      <c r="M124" s="368"/>
      <c r="N124" s="369"/>
      <c r="O124" s="369"/>
      <c r="P124" s="369"/>
      <c r="Q124" s="369"/>
      <c r="R124" s="369"/>
      <c r="S124" s="369"/>
      <c r="T124" s="369"/>
      <c r="U124" s="369"/>
      <c r="V124" s="369"/>
      <c r="W124" s="369"/>
      <c r="X124" s="369"/>
      <c r="Y124" s="369"/>
      <c r="Z124" s="369"/>
    </row>
    <row r="125">
      <c r="A125" s="368"/>
      <c r="B125" s="368"/>
      <c r="C125" s="368"/>
      <c r="D125" s="368"/>
      <c r="E125" s="368"/>
      <c r="F125" s="368"/>
      <c r="G125" s="368"/>
      <c r="H125" s="368"/>
      <c r="I125" s="368"/>
      <c r="J125" s="368"/>
      <c r="K125" s="372"/>
      <c r="L125" s="368"/>
      <c r="M125" s="368"/>
      <c r="N125" s="369"/>
      <c r="O125" s="369"/>
      <c r="P125" s="369"/>
      <c r="Q125" s="369"/>
      <c r="R125" s="369"/>
      <c r="S125" s="369"/>
      <c r="T125" s="369"/>
      <c r="U125" s="369"/>
      <c r="V125" s="369"/>
      <c r="W125" s="369"/>
      <c r="X125" s="369"/>
      <c r="Y125" s="369"/>
      <c r="Z125" s="369"/>
    </row>
    <row r="126">
      <c r="A126" s="368"/>
      <c r="B126" s="368"/>
      <c r="C126" s="368"/>
      <c r="D126" s="368"/>
      <c r="E126" s="368"/>
      <c r="F126" s="368"/>
      <c r="G126" s="368"/>
      <c r="H126" s="368"/>
      <c r="I126" s="368"/>
      <c r="J126" s="368"/>
      <c r="K126" s="372"/>
      <c r="L126" s="368"/>
      <c r="M126" s="368"/>
      <c r="N126" s="369"/>
      <c r="O126" s="369"/>
      <c r="P126" s="369"/>
      <c r="Q126" s="369"/>
      <c r="R126" s="369"/>
      <c r="S126" s="369"/>
      <c r="T126" s="369"/>
      <c r="U126" s="369"/>
      <c r="V126" s="369"/>
      <c r="W126" s="369"/>
      <c r="X126" s="369"/>
      <c r="Y126" s="369"/>
      <c r="Z126" s="369"/>
    </row>
    <row r="127">
      <c r="A127" s="368"/>
      <c r="B127" s="368"/>
      <c r="C127" s="368"/>
      <c r="D127" s="368"/>
      <c r="E127" s="368"/>
      <c r="F127" s="368"/>
      <c r="G127" s="368"/>
      <c r="H127" s="368"/>
      <c r="I127" s="368"/>
      <c r="J127" s="368"/>
      <c r="K127" s="372"/>
      <c r="L127" s="368"/>
      <c r="M127" s="368"/>
      <c r="N127" s="369"/>
      <c r="O127" s="369"/>
      <c r="P127" s="369"/>
      <c r="Q127" s="369"/>
      <c r="R127" s="369"/>
      <c r="S127" s="369"/>
      <c r="T127" s="369"/>
      <c r="U127" s="369"/>
      <c r="V127" s="369"/>
      <c r="W127" s="369"/>
      <c r="X127" s="369"/>
      <c r="Y127" s="369"/>
      <c r="Z127" s="369"/>
    </row>
    <row r="128">
      <c r="A128" s="368"/>
      <c r="B128" s="368"/>
      <c r="C128" s="368"/>
      <c r="D128" s="368"/>
      <c r="E128" s="368"/>
      <c r="F128" s="368"/>
      <c r="G128" s="368"/>
      <c r="H128" s="368"/>
      <c r="I128" s="368"/>
      <c r="J128" s="368"/>
      <c r="K128" s="372"/>
      <c r="L128" s="368"/>
      <c r="M128" s="368"/>
      <c r="N128" s="369"/>
      <c r="O128" s="369"/>
      <c r="P128" s="369"/>
      <c r="Q128" s="369"/>
      <c r="R128" s="369"/>
      <c r="S128" s="369"/>
      <c r="T128" s="369"/>
      <c r="U128" s="369"/>
      <c r="V128" s="369"/>
      <c r="W128" s="369"/>
      <c r="X128" s="369"/>
      <c r="Y128" s="369"/>
      <c r="Z128" s="369"/>
    </row>
    <row r="129">
      <c r="A129" s="368"/>
      <c r="B129" s="368"/>
      <c r="C129" s="368"/>
      <c r="D129" s="368"/>
      <c r="E129" s="368"/>
      <c r="F129" s="368"/>
      <c r="G129" s="368"/>
      <c r="H129" s="368"/>
      <c r="I129" s="368"/>
      <c r="J129" s="368"/>
      <c r="K129" s="372"/>
      <c r="L129" s="368"/>
      <c r="M129" s="368"/>
      <c r="N129" s="369"/>
      <c r="O129" s="369"/>
      <c r="P129" s="369"/>
      <c r="Q129" s="369"/>
      <c r="R129" s="369"/>
      <c r="S129" s="369"/>
      <c r="T129" s="369"/>
      <c r="U129" s="369"/>
      <c r="V129" s="369"/>
      <c r="W129" s="369"/>
      <c r="X129" s="369"/>
      <c r="Y129" s="369"/>
      <c r="Z129" s="369"/>
    </row>
    <row r="130">
      <c r="A130" s="368"/>
      <c r="B130" s="368"/>
      <c r="C130" s="368"/>
      <c r="D130" s="368"/>
      <c r="E130" s="368"/>
      <c r="F130" s="368"/>
      <c r="G130" s="368"/>
      <c r="H130" s="368"/>
      <c r="I130" s="368"/>
      <c r="J130" s="368"/>
      <c r="K130" s="372"/>
      <c r="L130" s="368"/>
      <c r="M130" s="368"/>
      <c r="N130" s="369"/>
      <c r="O130" s="369"/>
      <c r="P130" s="369"/>
      <c r="Q130" s="369"/>
      <c r="R130" s="369"/>
      <c r="S130" s="369"/>
      <c r="T130" s="369"/>
      <c r="U130" s="369"/>
      <c r="V130" s="369"/>
      <c r="W130" s="369"/>
      <c r="X130" s="369"/>
      <c r="Y130" s="369"/>
      <c r="Z130" s="369"/>
    </row>
    <row r="131">
      <c r="A131" s="368"/>
      <c r="B131" s="368"/>
      <c r="C131" s="368"/>
      <c r="D131" s="368"/>
      <c r="E131" s="368"/>
      <c r="F131" s="368"/>
      <c r="G131" s="368"/>
      <c r="H131" s="368"/>
      <c r="I131" s="368"/>
      <c r="J131" s="368"/>
      <c r="K131" s="372"/>
      <c r="L131" s="368"/>
      <c r="M131" s="368"/>
      <c r="N131" s="369"/>
      <c r="O131" s="369"/>
      <c r="P131" s="369"/>
      <c r="Q131" s="369"/>
      <c r="R131" s="369"/>
      <c r="S131" s="369"/>
      <c r="T131" s="369"/>
      <c r="U131" s="369"/>
      <c r="V131" s="369"/>
      <c r="W131" s="369"/>
      <c r="X131" s="369"/>
      <c r="Y131" s="369"/>
      <c r="Z131" s="369"/>
    </row>
    <row r="132">
      <c r="A132" s="368"/>
      <c r="B132" s="368"/>
      <c r="C132" s="368"/>
      <c r="D132" s="368"/>
      <c r="E132" s="368"/>
      <c r="F132" s="368"/>
      <c r="G132" s="368"/>
      <c r="H132" s="368"/>
      <c r="I132" s="368"/>
      <c r="J132" s="368"/>
      <c r="K132" s="372"/>
      <c r="L132" s="368"/>
      <c r="M132" s="368"/>
      <c r="N132" s="369"/>
      <c r="O132" s="369"/>
      <c r="P132" s="369"/>
      <c r="Q132" s="369"/>
      <c r="R132" s="369"/>
      <c r="S132" s="369"/>
      <c r="T132" s="369"/>
      <c r="U132" s="369"/>
      <c r="V132" s="369"/>
      <c r="W132" s="369"/>
      <c r="X132" s="369"/>
      <c r="Y132" s="369"/>
      <c r="Z132" s="369"/>
    </row>
    <row r="133">
      <c r="A133" s="368"/>
      <c r="B133" s="368"/>
      <c r="C133" s="368"/>
      <c r="D133" s="368"/>
      <c r="E133" s="368"/>
      <c r="F133" s="368"/>
      <c r="G133" s="368"/>
      <c r="H133" s="368"/>
      <c r="I133" s="368"/>
      <c r="J133" s="368"/>
      <c r="K133" s="372"/>
      <c r="L133" s="368"/>
      <c r="M133" s="368"/>
      <c r="N133" s="369"/>
      <c r="O133" s="369"/>
      <c r="P133" s="369"/>
      <c r="Q133" s="369"/>
      <c r="R133" s="369"/>
      <c r="S133" s="369"/>
      <c r="T133" s="369"/>
      <c r="U133" s="369"/>
      <c r="V133" s="369"/>
      <c r="W133" s="369"/>
      <c r="X133" s="369"/>
      <c r="Y133" s="369"/>
      <c r="Z133" s="369"/>
    </row>
    <row r="134">
      <c r="A134" s="368"/>
      <c r="B134" s="368"/>
      <c r="C134" s="368"/>
      <c r="D134" s="368"/>
      <c r="E134" s="368"/>
      <c r="F134" s="368"/>
      <c r="G134" s="368"/>
      <c r="H134" s="368"/>
      <c r="I134" s="368"/>
      <c r="J134" s="368"/>
      <c r="K134" s="372"/>
      <c r="L134" s="368"/>
      <c r="M134" s="368"/>
      <c r="N134" s="369"/>
      <c r="O134" s="369"/>
      <c r="P134" s="369"/>
      <c r="Q134" s="369"/>
      <c r="R134" s="369"/>
      <c r="S134" s="369"/>
      <c r="T134" s="369"/>
      <c r="U134" s="369"/>
      <c r="V134" s="369"/>
      <c r="W134" s="369"/>
      <c r="X134" s="369"/>
      <c r="Y134" s="369"/>
      <c r="Z134" s="369"/>
    </row>
    <row r="135">
      <c r="A135" s="368"/>
      <c r="B135" s="368"/>
      <c r="C135" s="368"/>
      <c r="D135" s="368"/>
      <c r="E135" s="368"/>
      <c r="F135" s="368"/>
      <c r="G135" s="368"/>
      <c r="H135" s="368"/>
      <c r="I135" s="368"/>
      <c r="J135" s="368"/>
      <c r="K135" s="372"/>
      <c r="L135" s="368"/>
      <c r="M135" s="368"/>
      <c r="N135" s="369"/>
      <c r="O135" s="369"/>
      <c r="P135" s="369"/>
      <c r="Q135" s="369"/>
      <c r="R135" s="369"/>
      <c r="S135" s="369"/>
      <c r="T135" s="369"/>
      <c r="U135" s="369"/>
      <c r="V135" s="369"/>
      <c r="W135" s="369"/>
      <c r="X135" s="369"/>
      <c r="Y135" s="369"/>
      <c r="Z135" s="369"/>
    </row>
    <row r="136">
      <c r="A136" s="368"/>
      <c r="B136" s="368"/>
      <c r="C136" s="368"/>
      <c r="D136" s="368"/>
      <c r="E136" s="368"/>
      <c r="F136" s="368"/>
      <c r="G136" s="368"/>
      <c r="H136" s="368"/>
      <c r="I136" s="368"/>
      <c r="J136" s="368"/>
      <c r="K136" s="372"/>
      <c r="L136" s="368"/>
      <c r="M136" s="368"/>
      <c r="N136" s="369"/>
      <c r="O136" s="369"/>
      <c r="P136" s="369"/>
      <c r="Q136" s="369"/>
      <c r="R136" s="369"/>
      <c r="S136" s="369"/>
      <c r="T136" s="369"/>
      <c r="U136" s="369"/>
      <c r="V136" s="369"/>
      <c r="W136" s="369"/>
      <c r="X136" s="369"/>
      <c r="Y136" s="369"/>
      <c r="Z136" s="369"/>
    </row>
    <row r="137">
      <c r="A137" s="368"/>
      <c r="B137" s="368"/>
      <c r="C137" s="368"/>
      <c r="D137" s="368"/>
      <c r="E137" s="368"/>
      <c r="F137" s="368"/>
      <c r="G137" s="368"/>
      <c r="H137" s="368"/>
      <c r="I137" s="368"/>
      <c r="J137" s="368"/>
      <c r="K137" s="372"/>
      <c r="L137" s="368"/>
      <c r="M137" s="368"/>
      <c r="N137" s="369"/>
      <c r="O137" s="369"/>
      <c r="P137" s="369"/>
      <c r="Q137" s="369"/>
      <c r="R137" s="369"/>
      <c r="S137" s="369"/>
      <c r="T137" s="369"/>
      <c r="U137" s="369"/>
      <c r="V137" s="369"/>
      <c r="W137" s="369"/>
      <c r="X137" s="369"/>
      <c r="Y137" s="369"/>
      <c r="Z137" s="369"/>
    </row>
    <row r="138">
      <c r="A138" s="368"/>
      <c r="B138" s="368"/>
      <c r="C138" s="368"/>
      <c r="D138" s="368"/>
      <c r="E138" s="368"/>
      <c r="F138" s="368"/>
      <c r="G138" s="368"/>
      <c r="H138" s="368"/>
      <c r="I138" s="368"/>
      <c r="J138" s="368"/>
      <c r="K138" s="372"/>
      <c r="L138" s="368"/>
      <c r="M138" s="368"/>
      <c r="N138" s="369"/>
      <c r="O138" s="369"/>
      <c r="P138" s="369"/>
      <c r="Q138" s="369"/>
      <c r="R138" s="369"/>
      <c r="S138" s="369"/>
      <c r="T138" s="369"/>
      <c r="U138" s="369"/>
      <c r="V138" s="369"/>
      <c r="W138" s="369"/>
      <c r="X138" s="369"/>
      <c r="Y138" s="369"/>
      <c r="Z138" s="369"/>
    </row>
    <row r="139">
      <c r="A139" s="368"/>
      <c r="B139" s="368"/>
      <c r="C139" s="368"/>
      <c r="D139" s="368"/>
      <c r="E139" s="368"/>
      <c r="F139" s="368"/>
      <c r="G139" s="368"/>
      <c r="H139" s="368"/>
      <c r="I139" s="368"/>
      <c r="J139" s="368"/>
      <c r="K139" s="372"/>
      <c r="L139" s="368"/>
      <c r="M139" s="368"/>
      <c r="N139" s="369"/>
      <c r="O139" s="369"/>
      <c r="P139" s="369"/>
      <c r="Q139" s="369"/>
      <c r="R139" s="369"/>
      <c r="S139" s="369"/>
      <c r="T139" s="369"/>
      <c r="U139" s="369"/>
      <c r="V139" s="369"/>
      <c r="W139" s="369"/>
      <c r="X139" s="369"/>
      <c r="Y139" s="369"/>
      <c r="Z139" s="369"/>
    </row>
    <row r="140">
      <c r="A140" s="368"/>
      <c r="B140" s="368"/>
      <c r="C140" s="368"/>
      <c r="D140" s="368"/>
      <c r="E140" s="368"/>
      <c r="F140" s="368"/>
      <c r="G140" s="368"/>
      <c r="H140" s="368"/>
      <c r="I140" s="368"/>
      <c r="J140" s="368"/>
      <c r="K140" s="372"/>
      <c r="L140" s="368"/>
      <c r="M140" s="368"/>
      <c r="N140" s="369"/>
      <c r="O140" s="369"/>
      <c r="P140" s="369"/>
      <c r="Q140" s="369"/>
      <c r="R140" s="369"/>
      <c r="S140" s="369"/>
      <c r="T140" s="369"/>
      <c r="U140" s="369"/>
      <c r="V140" s="369"/>
      <c r="W140" s="369"/>
      <c r="X140" s="369"/>
      <c r="Y140" s="369"/>
      <c r="Z140" s="369"/>
    </row>
    <row r="141">
      <c r="A141" s="368"/>
      <c r="B141" s="368"/>
      <c r="C141" s="368"/>
      <c r="D141" s="368"/>
      <c r="E141" s="368"/>
      <c r="F141" s="368"/>
      <c r="G141" s="368"/>
      <c r="H141" s="368"/>
      <c r="I141" s="368"/>
      <c r="J141" s="368"/>
      <c r="K141" s="372"/>
      <c r="L141" s="368"/>
      <c r="M141" s="368"/>
      <c r="N141" s="369"/>
      <c r="O141" s="369"/>
      <c r="P141" s="369"/>
      <c r="Q141" s="369"/>
      <c r="R141" s="369"/>
      <c r="S141" s="369"/>
      <c r="T141" s="369"/>
      <c r="U141" s="369"/>
      <c r="V141" s="369"/>
      <c r="W141" s="369"/>
      <c r="X141" s="369"/>
      <c r="Y141" s="369"/>
      <c r="Z141" s="369"/>
    </row>
    <row r="142">
      <c r="A142" s="368"/>
      <c r="B142" s="368"/>
      <c r="C142" s="368"/>
      <c r="D142" s="368"/>
      <c r="E142" s="368"/>
      <c r="F142" s="368"/>
      <c r="G142" s="368"/>
      <c r="H142" s="368"/>
      <c r="I142" s="368"/>
      <c r="J142" s="368"/>
      <c r="K142" s="372"/>
      <c r="L142" s="368"/>
      <c r="M142" s="368"/>
      <c r="N142" s="369"/>
      <c r="O142" s="369"/>
      <c r="P142" s="369"/>
      <c r="Q142" s="369"/>
      <c r="R142" s="369"/>
      <c r="S142" s="369"/>
      <c r="T142" s="369"/>
      <c r="U142" s="369"/>
      <c r="V142" s="369"/>
      <c r="W142" s="369"/>
      <c r="X142" s="369"/>
      <c r="Y142" s="369"/>
      <c r="Z142" s="369"/>
    </row>
    <row r="143">
      <c r="A143" s="368"/>
      <c r="B143" s="368"/>
      <c r="C143" s="368"/>
      <c r="D143" s="368"/>
      <c r="E143" s="368"/>
      <c r="F143" s="368"/>
      <c r="G143" s="368"/>
      <c r="H143" s="368"/>
      <c r="I143" s="368"/>
      <c r="J143" s="368"/>
      <c r="K143" s="372"/>
      <c r="L143" s="368"/>
      <c r="M143" s="368"/>
      <c r="N143" s="369"/>
      <c r="O143" s="369"/>
      <c r="P143" s="369"/>
      <c r="Q143" s="369"/>
      <c r="R143" s="369"/>
      <c r="S143" s="369"/>
      <c r="T143" s="369"/>
      <c r="U143" s="369"/>
      <c r="V143" s="369"/>
      <c r="W143" s="369"/>
      <c r="X143" s="369"/>
      <c r="Y143" s="369"/>
      <c r="Z143" s="369"/>
    </row>
    <row r="144">
      <c r="A144" s="368"/>
      <c r="B144" s="368"/>
      <c r="C144" s="368"/>
      <c r="D144" s="368"/>
      <c r="E144" s="368"/>
      <c r="F144" s="368"/>
      <c r="G144" s="368"/>
      <c r="H144" s="368"/>
      <c r="I144" s="368"/>
      <c r="J144" s="368"/>
      <c r="K144" s="372"/>
      <c r="L144" s="368"/>
      <c r="M144" s="368"/>
      <c r="N144" s="369"/>
      <c r="O144" s="369"/>
      <c r="P144" s="369"/>
      <c r="Q144" s="369"/>
      <c r="R144" s="369"/>
      <c r="S144" s="369"/>
      <c r="T144" s="369"/>
      <c r="U144" s="369"/>
      <c r="V144" s="369"/>
      <c r="W144" s="369"/>
      <c r="X144" s="369"/>
      <c r="Y144" s="369"/>
      <c r="Z144" s="369"/>
    </row>
    <row r="145">
      <c r="A145" s="368"/>
      <c r="B145" s="368"/>
      <c r="C145" s="368"/>
      <c r="D145" s="368"/>
      <c r="E145" s="368"/>
      <c r="F145" s="368"/>
      <c r="G145" s="368"/>
      <c r="H145" s="368"/>
      <c r="I145" s="368"/>
      <c r="J145" s="368"/>
      <c r="K145" s="372"/>
      <c r="L145" s="368"/>
      <c r="M145" s="368"/>
      <c r="N145" s="369"/>
      <c r="O145" s="369"/>
      <c r="P145" s="369"/>
      <c r="Q145" s="369"/>
      <c r="R145" s="369"/>
      <c r="S145" s="369"/>
      <c r="T145" s="369"/>
      <c r="U145" s="369"/>
      <c r="V145" s="369"/>
      <c r="W145" s="369"/>
      <c r="X145" s="369"/>
      <c r="Y145" s="369"/>
      <c r="Z145" s="369"/>
    </row>
    <row r="146">
      <c r="A146" s="368"/>
      <c r="B146" s="368"/>
      <c r="C146" s="368"/>
      <c r="D146" s="368"/>
      <c r="E146" s="368"/>
      <c r="F146" s="368"/>
      <c r="G146" s="368"/>
      <c r="H146" s="368"/>
      <c r="I146" s="368"/>
      <c r="J146" s="368"/>
      <c r="K146" s="372"/>
      <c r="L146" s="368"/>
      <c r="M146" s="368"/>
      <c r="N146" s="369"/>
      <c r="O146" s="369"/>
      <c r="P146" s="369"/>
      <c r="Q146" s="369"/>
      <c r="R146" s="369"/>
      <c r="S146" s="369"/>
      <c r="T146" s="369"/>
      <c r="U146" s="369"/>
      <c r="V146" s="369"/>
      <c r="W146" s="369"/>
      <c r="X146" s="369"/>
      <c r="Y146" s="369"/>
      <c r="Z146" s="369"/>
    </row>
    <row r="147">
      <c r="A147" s="368"/>
      <c r="B147" s="368"/>
      <c r="C147" s="368"/>
      <c r="D147" s="368"/>
      <c r="E147" s="368"/>
      <c r="F147" s="368"/>
      <c r="G147" s="368"/>
      <c r="H147" s="368"/>
      <c r="I147" s="368"/>
      <c r="J147" s="368"/>
      <c r="K147" s="372"/>
      <c r="L147" s="368"/>
      <c r="M147" s="368"/>
      <c r="N147" s="369"/>
      <c r="O147" s="369"/>
      <c r="P147" s="369"/>
      <c r="Q147" s="369"/>
      <c r="R147" s="369"/>
      <c r="S147" s="369"/>
      <c r="T147" s="369"/>
      <c r="U147" s="369"/>
      <c r="V147" s="369"/>
      <c r="W147" s="369"/>
      <c r="X147" s="369"/>
      <c r="Y147" s="369"/>
      <c r="Z147" s="369"/>
    </row>
    <row r="148">
      <c r="A148" s="368"/>
      <c r="B148" s="368"/>
      <c r="C148" s="368"/>
      <c r="D148" s="368"/>
      <c r="E148" s="368"/>
      <c r="F148" s="368"/>
      <c r="G148" s="368"/>
      <c r="H148" s="368"/>
      <c r="I148" s="368"/>
      <c r="J148" s="368"/>
      <c r="K148" s="372"/>
      <c r="L148" s="368"/>
      <c r="M148" s="368"/>
      <c r="N148" s="369"/>
      <c r="O148" s="369"/>
      <c r="P148" s="369"/>
      <c r="Q148" s="369"/>
      <c r="R148" s="369"/>
      <c r="S148" s="369"/>
      <c r="T148" s="369"/>
      <c r="U148" s="369"/>
      <c r="V148" s="369"/>
      <c r="W148" s="369"/>
      <c r="X148" s="369"/>
      <c r="Y148" s="369"/>
      <c r="Z148" s="369"/>
    </row>
    <row r="149">
      <c r="A149" s="368"/>
      <c r="B149" s="368"/>
      <c r="C149" s="368"/>
      <c r="D149" s="368"/>
      <c r="E149" s="368"/>
      <c r="F149" s="368"/>
      <c r="G149" s="368"/>
      <c r="H149" s="368"/>
      <c r="I149" s="368"/>
      <c r="J149" s="368"/>
      <c r="K149" s="372"/>
      <c r="L149" s="368"/>
      <c r="M149" s="368"/>
      <c r="N149" s="369"/>
      <c r="O149" s="369"/>
      <c r="P149" s="369"/>
      <c r="Q149" s="369"/>
      <c r="R149" s="369"/>
      <c r="S149" s="369"/>
      <c r="T149" s="369"/>
      <c r="U149" s="369"/>
      <c r="V149" s="369"/>
      <c r="W149" s="369"/>
      <c r="X149" s="369"/>
      <c r="Y149" s="369"/>
      <c r="Z149" s="369"/>
    </row>
    <row r="150">
      <c r="A150" s="368"/>
      <c r="B150" s="368"/>
      <c r="C150" s="368"/>
      <c r="D150" s="368"/>
      <c r="E150" s="368"/>
      <c r="F150" s="368"/>
      <c r="G150" s="368"/>
      <c r="H150" s="368"/>
      <c r="I150" s="368"/>
      <c r="J150" s="368"/>
      <c r="K150" s="372"/>
      <c r="L150" s="368"/>
      <c r="M150" s="368"/>
      <c r="N150" s="369"/>
      <c r="O150" s="369"/>
      <c r="P150" s="369"/>
      <c r="Q150" s="369"/>
      <c r="R150" s="369"/>
      <c r="S150" s="369"/>
      <c r="T150" s="369"/>
      <c r="U150" s="369"/>
      <c r="V150" s="369"/>
      <c r="W150" s="369"/>
      <c r="X150" s="369"/>
      <c r="Y150" s="369"/>
      <c r="Z150" s="369"/>
    </row>
    <row r="151">
      <c r="A151" s="368"/>
      <c r="B151" s="368"/>
      <c r="C151" s="368"/>
      <c r="D151" s="368"/>
      <c r="E151" s="368"/>
      <c r="F151" s="368"/>
      <c r="G151" s="368"/>
      <c r="H151" s="368"/>
      <c r="I151" s="368"/>
      <c r="J151" s="368"/>
      <c r="K151" s="372"/>
      <c r="L151" s="368"/>
      <c r="M151" s="368"/>
      <c r="N151" s="369"/>
      <c r="O151" s="369"/>
      <c r="P151" s="369"/>
      <c r="Q151" s="369"/>
      <c r="R151" s="369"/>
      <c r="S151" s="369"/>
      <c r="T151" s="369"/>
      <c r="U151" s="369"/>
      <c r="V151" s="369"/>
      <c r="W151" s="369"/>
      <c r="X151" s="369"/>
      <c r="Y151" s="369"/>
      <c r="Z151" s="369"/>
    </row>
    <row r="152">
      <c r="A152" s="368"/>
      <c r="B152" s="368"/>
      <c r="C152" s="368"/>
      <c r="D152" s="368"/>
      <c r="E152" s="368"/>
      <c r="F152" s="368"/>
      <c r="G152" s="368"/>
      <c r="H152" s="368"/>
      <c r="I152" s="368"/>
      <c r="J152" s="368"/>
      <c r="K152" s="372"/>
      <c r="L152" s="368"/>
      <c r="M152" s="368"/>
      <c r="N152" s="369"/>
      <c r="O152" s="369"/>
      <c r="P152" s="369"/>
      <c r="Q152" s="369"/>
      <c r="R152" s="369"/>
      <c r="S152" s="369"/>
      <c r="T152" s="369"/>
      <c r="U152" s="369"/>
      <c r="V152" s="369"/>
      <c r="W152" s="369"/>
      <c r="X152" s="369"/>
      <c r="Y152" s="369"/>
      <c r="Z152" s="369"/>
    </row>
    <row r="153">
      <c r="A153" s="368"/>
      <c r="B153" s="368"/>
      <c r="C153" s="368"/>
      <c r="D153" s="368"/>
      <c r="E153" s="368"/>
      <c r="F153" s="368"/>
      <c r="G153" s="368"/>
      <c r="H153" s="368"/>
      <c r="I153" s="368"/>
      <c r="J153" s="368"/>
      <c r="K153" s="372"/>
      <c r="L153" s="368"/>
      <c r="M153" s="368"/>
      <c r="N153" s="369"/>
      <c r="O153" s="369"/>
      <c r="P153" s="369"/>
      <c r="Q153" s="369"/>
      <c r="R153" s="369"/>
      <c r="S153" s="369"/>
      <c r="T153" s="369"/>
      <c r="U153" s="369"/>
      <c r="V153" s="369"/>
      <c r="W153" s="369"/>
      <c r="X153" s="369"/>
      <c r="Y153" s="369"/>
      <c r="Z153" s="369"/>
    </row>
    <row r="154">
      <c r="A154" s="368"/>
      <c r="B154" s="368"/>
      <c r="C154" s="368"/>
      <c r="D154" s="368"/>
      <c r="E154" s="368"/>
      <c r="F154" s="368"/>
      <c r="G154" s="368"/>
      <c r="H154" s="368"/>
      <c r="I154" s="368"/>
      <c r="J154" s="368"/>
      <c r="K154" s="372"/>
      <c r="L154" s="368"/>
      <c r="M154" s="368"/>
      <c r="N154" s="369"/>
      <c r="O154" s="369"/>
      <c r="P154" s="369"/>
      <c r="Q154" s="369"/>
      <c r="R154" s="369"/>
      <c r="S154" s="369"/>
      <c r="T154" s="369"/>
      <c r="U154" s="369"/>
      <c r="V154" s="369"/>
      <c r="W154" s="369"/>
      <c r="X154" s="369"/>
      <c r="Y154" s="369"/>
      <c r="Z154" s="369"/>
    </row>
    <row r="155">
      <c r="A155" s="368"/>
      <c r="B155" s="368"/>
      <c r="C155" s="368"/>
      <c r="D155" s="368"/>
      <c r="E155" s="368"/>
      <c r="F155" s="368"/>
      <c r="G155" s="368"/>
      <c r="H155" s="368"/>
      <c r="I155" s="368"/>
      <c r="J155" s="368"/>
      <c r="K155" s="372"/>
      <c r="L155" s="368"/>
      <c r="M155" s="368"/>
      <c r="N155" s="369"/>
      <c r="O155" s="369"/>
      <c r="P155" s="369"/>
      <c r="Q155" s="369"/>
      <c r="R155" s="369"/>
      <c r="S155" s="369"/>
      <c r="T155" s="369"/>
      <c r="U155" s="369"/>
      <c r="V155" s="369"/>
      <c r="W155" s="369"/>
      <c r="X155" s="369"/>
      <c r="Y155" s="369"/>
      <c r="Z155" s="369"/>
    </row>
    <row r="156">
      <c r="A156" s="368"/>
      <c r="B156" s="368"/>
      <c r="C156" s="368"/>
      <c r="D156" s="368"/>
      <c r="E156" s="368"/>
      <c r="F156" s="368"/>
      <c r="G156" s="368"/>
      <c r="H156" s="368"/>
      <c r="I156" s="368"/>
      <c r="J156" s="368"/>
      <c r="K156" s="372"/>
      <c r="L156" s="368"/>
      <c r="M156" s="368"/>
      <c r="N156" s="369"/>
      <c r="O156" s="369"/>
      <c r="P156" s="369"/>
      <c r="Q156" s="369"/>
      <c r="R156" s="369"/>
      <c r="S156" s="369"/>
      <c r="T156" s="369"/>
      <c r="U156" s="369"/>
      <c r="V156" s="369"/>
      <c r="W156" s="369"/>
      <c r="X156" s="369"/>
      <c r="Y156" s="369"/>
      <c r="Z156" s="369"/>
    </row>
    <row r="157">
      <c r="A157" s="368"/>
      <c r="B157" s="368"/>
      <c r="C157" s="368"/>
      <c r="D157" s="368"/>
      <c r="E157" s="368"/>
      <c r="F157" s="368"/>
      <c r="G157" s="368"/>
      <c r="H157" s="368"/>
      <c r="I157" s="368"/>
      <c r="J157" s="368"/>
      <c r="K157" s="372"/>
      <c r="L157" s="368"/>
      <c r="M157" s="368"/>
      <c r="N157" s="369"/>
      <c r="O157" s="369"/>
      <c r="P157" s="369"/>
      <c r="Q157" s="369"/>
      <c r="R157" s="369"/>
      <c r="S157" s="369"/>
      <c r="T157" s="369"/>
      <c r="U157" s="369"/>
      <c r="V157" s="369"/>
      <c r="W157" s="369"/>
      <c r="X157" s="369"/>
      <c r="Y157" s="369"/>
      <c r="Z157" s="369"/>
    </row>
    <row r="158">
      <c r="A158" s="368"/>
      <c r="B158" s="368"/>
      <c r="C158" s="368"/>
      <c r="D158" s="368"/>
      <c r="E158" s="368"/>
      <c r="F158" s="368"/>
      <c r="G158" s="368"/>
      <c r="H158" s="368"/>
      <c r="I158" s="368"/>
      <c r="J158" s="368"/>
      <c r="K158" s="372"/>
      <c r="L158" s="368"/>
      <c r="M158" s="368"/>
      <c r="N158" s="369"/>
      <c r="O158" s="369"/>
      <c r="P158" s="369"/>
      <c r="Q158" s="369"/>
      <c r="R158" s="369"/>
      <c r="S158" s="369"/>
      <c r="T158" s="369"/>
      <c r="U158" s="369"/>
      <c r="V158" s="369"/>
      <c r="W158" s="369"/>
      <c r="X158" s="369"/>
      <c r="Y158" s="369"/>
      <c r="Z158" s="369"/>
    </row>
    <row r="159">
      <c r="A159" s="368"/>
      <c r="B159" s="368"/>
      <c r="C159" s="368"/>
      <c r="D159" s="368"/>
      <c r="E159" s="368"/>
      <c r="F159" s="368"/>
      <c r="G159" s="368"/>
      <c r="H159" s="368"/>
      <c r="I159" s="368"/>
      <c r="J159" s="368"/>
      <c r="K159" s="372"/>
      <c r="L159" s="368"/>
      <c r="M159" s="368"/>
      <c r="N159" s="369"/>
      <c r="O159" s="369"/>
      <c r="P159" s="369"/>
      <c r="Q159" s="369"/>
      <c r="R159" s="369"/>
      <c r="S159" s="369"/>
      <c r="T159" s="369"/>
      <c r="U159" s="369"/>
      <c r="V159" s="369"/>
      <c r="W159" s="369"/>
      <c r="X159" s="369"/>
      <c r="Y159" s="369"/>
      <c r="Z159" s="369"/>
    </row>
    <row r="160">
      <c r="A160" s="368"/>
      <c r="B160" s="368"/>
      <c r="C160" s="368"/>
      <c r="D160" s="368"/>
      <c r="E160" s="368"/>
      <c r="F160" s="368"/>
      <c r="G160" s="368"/>
      <c r="H160" s="368"/>
      <c r="I160" s="368"/>
      <c r="J160" s="368"/>
      <c r="K160" s="372"/>
      <c r="L160" s="368"/>
      <c r="M160" s="368"/>
      <c r="N160" s="369"/>
      <c r="O160" s="369"/>
      <c r="P160" s="369"/>
      <c r="Q160" s="369"/>
      <c r="R160" s="369"/>
      <c r="S160" s="369"/>
      <c r="T160" s="369"/>
      <c r="U160" s="369"/>
      <c r="V160" s="369"/>
      <c r="W160" s="369"/>
      <c r="X160" s="369"/>
      <c r="Y160" s="369"/>
      <c r="Z160" s="369"/>
    </row>
    <row r="161">
      <c r="A161" s="368"/>
      <c r="B161" s="368"/>
      <c r="C161" s="368"/>
      <c r="D161" s="368"/>
      <c r="E161" s="368"/>
      <c r="F161" s="368"/>
      <c r="G161" s="368"/>
      <c r="H161" s="368"/>
      <c r="I161" s="368"/>
      <c r="J161" s="368"/>
      <c r="K161" s="372"/>
      <c r="L161" s="368"/>
      <c r="M161" s="368"/>
      <c r="N161" s="369"/>
      <c r="O161" s="369"/>
      <c r="P161" s="369"/>
      <c r="Q161" s="369"/>
      <c r="R161" s="369"/>
      <c r="S161" s="369"/>
      <c r="T161" s="369"/>
      <c r="U161" s="369"/>
      <c r="V161" s="369"/>
      <c r="W161" s="369"/>
      <c r="X161" s="369"/>
      <c r="Y161" s="369"/>
      <c r="Z161" s="369"/>
    </row>
    <row r="162">
      <c r="A162" s="368"/>
      <c r="B162" s="368"/>
      <c r="C162" s="368"/>
      <c r="D162" s="368"/>
      <c r="E162" s="368"/>
      <c r="F162" s="368"/>
      <c r="G162" s="368"/>
      <c r="H162" s="368"/>
      <c r="I162" s="368"/>
      <c r="J162" s="368"/>
      <c r="K162" s="372"/>
      <c r="L162" s="368"/>
      <c r="M162" s="368"/>
      <c r="N162" s="369"/>
      <c r="O162" s="369"/>
      <c r="P162" s="369"/>
      <c r="Q162" s="369"/>
      <c r="R162" s="369"/>
      <c r="S162" s="369"/>
      <c r="T162" s="369"/>
      <c r="U162" s="369"/>
      <c r="V162" s="369"/>
      <c r="W162" s="369"/>
      <c r="X162" s="369"/>
      <c r="Y162" s="369"/>
      <c r="Z162" s="369"/>
    </row>
    <row r="163">
      <c r="A163" s="368"/>
      <c r="B163" s="368"/>
      <c r="C163" s="368"/>
      <c r="D163" s="368"/>
      <c r="E163" s="368"/>
      <c r="F163" s="368"/>
      <c r="G163" s="368"/>
      <c r="H163" s="368"/>
      <c r="I163" s="368"/>
      <c r="J163" s="368"/>
      <c r="K163" s="372"/>
      <c r="L163" s="368"/>
      <c r="M163" s="368"/>
      <c r="N163" s="369"/>
      <c r="O163" s="369"/>
      <c r="P163" s="369"/>
      <c r="Q163" s="369"/>
      <c r="R163" s="369"/>
      <c r="S163" s="369"/>
      <c r="T163" s="369"/>
      <c r="U163" s="369"/>
      <c r="V163" s="369"/>
      <c r="W163" s="369"/>
      <c r="X163" s="369"/>
      <c r="Y163" s="369"/>
      <c r="Z163" s="369"/>
    </row>
    <row r="164">
      <c r="A164" s="368"/>
      <c r="B164" s="368"/>
      <c r="C164" s="368"/>
      <c r="D164" s="368"/>
      <c r="E164" s="368"/>
      <c r="F164" s="368"/>
      <c r="G164" s="368"/>
      <c r="H164" s="368"/>
      <c r="I164" s="368"/>
      <c r="J164" s="368"/>
      <c r="K164" s="372"/>
      <c r="L164" s="368"/>
      <c r="M164" s="368"/>
      <c r="N164" s="369"/>
      <c r="O164" s="369"/>
      <c r="P164" s="369"/>
      <c r="Q164" s="369"/>
      <c r="R164" s="369"/>
      <c r="S164" s="369"/>
      <c r="T164" s="369"/>
      <c r="U164" s="369"/>
      <c r="V164" s="369"/>
      <c r="W164" s="369"/>
      <c r="X164" s="369"/>
      <c r="Y164" s="369"/>
      <c r="Z164" s="369"/>
    </row>
    <row r="165">
      <c r="A165" s="368"/>
      <c r="B165" s="368"/>
      <c r="C165" s="368"/>
      <c r="D165" s="368"/>
      <c r="E165" s="368"/>
      <c r="F165" s="368"/>
      <c r="G165" s="368"/>
      <c r="H165" s="368"/>
      <c r="I165" s="368"/>
      <c r="J165" s="368"/>
      <c r="K165" s="372"/>
      <c r="L165" s="368"/>
      <c r="M165" s="368"/>
      <c r="N165" s="369"/>
      <c r="O165" s="369"/>
      <c r="P165" s="369"/>
      <c r="Q165" s="369"/>
      <c r="R165" s="369"/>
      <c r="S165" s="369"/>
      <c r="T165" s="369"/>
      <c r="U165" s="369"/>
      <c r="V165" s="369"/>
      <c r="W165" s="369"/>
      <c r="X165" s="369"/>
      <c r="Y165" s="369"/>
      <c r="Z165" s="369"/>
    </row>
    <row r="166">
      <c r="A166" s="368"/>
      <c r="B166" s="368"/>
      <c r="C166" s="368"/>
      <c r="D166" s="368"/>
      <c r="E166" s="368"/>
      <c r="F166" s="368"/>
      <c r="G166" s="368"/>
      <c r="H166" s="368"/>
      <c r="I166" s="368"/>
      <c r="J166" s="368"/>
      <c r="K166" s="372"/>
      <c r="L166" s="368"/>
      <c r="M166" s="368"/>
      <c r="N166" s="369"/>
      <c r="O166" s="369"/>
      <c r="P166" s="369"/>
      <c r="Q166" s="369"/>
      <c r="R166" s="369"/>
      <c r="S166" s="369"/>
      <c r="T166" s="369"/>
      <c r="U166" s="369"/>
      <c r="V166" s="369"/>
      <c r="W166" s="369"/>
      <c r="X166" s="369"/>
      <c r="Y166" s="369"/>
      <c r="Z166" s="369"/>
    </row>
    <row r="167">
      <c r="A167" s="368"/>
      <c r="B167" s="368"/>
      <c r="C167" s="368"/>
      <c r="D167" s="368"/>
      <c r="E167" s="368"/>
      <c r="F167" s="368"/>
      <c r="G167" s="368"/>
      <c r="H167" s="368"/>
      <c r="I167" s="368"/>
      <c r="J167" s="368"/>
      <c r="K167" s="372"/>
      <c r="L167" s="368"/>
      <c r="M167" s="368"/>
      <c r="N167" s="369"/>
      <c r="O167" s="369"/>
      <c r="P167" s="369"/>
      <c r="Q167" s="369"/>
      <c r="R167" s="369"/>
      <c r="S167" s="369"/>
      <c r="T167" s="369"/>
      <c r="U167" s="369"/>
      <c r="V167" s="369"/>
      <c r="W167" s="369"/>
      <c r="X167" s="369"/>
      <c r="Y167" s="369"/>
      <c r="Z167" s="369"/>
    </row>
    <row r="168">
      <c r="A168" s="368"/>
      <c r="B168" s="368"/>
      <c r="C168" s="368"/>
      <c r="D168" s="368"/>
      <c r="E168" s="368"/>
      <c r="F168" s="368"/>
      <c r="G168" s="368"/>
      <c r="H168" s="368"/>
      <c r="I168" s="368"/>
      <c r="J168" s="368"/>
      <c r="K168" s="372"/>
      <c r="L168" s="368"/>
      <c r="M168" s="368"/>
      <c r="N168" s="369"/>
      <c r="O168" s="369"/>
      <c r="P168" s="369"/>
      <c r="Q168" s="369"/>
      <c r="R168" s="369"/>
      <c r="S168" s="369"/>
      <c r="T168" s="369"/>
      <c r="U168" s="369"/>
      <c r="V168" s="369"/>
      <c r="W168" s="369"/>
      <c r="X168" s="369"/>
      <c r="Y168" s="369"/>
      <c r="Z168" s="369"/>
    </row>
    <row r="169">
      <c r="A169" s="368"/>
      <c r="B169" s="368"/>
      <c r="C169" s="368"/>
      <c r="D169" s="368"/>
      <c r="E169" s="368"/>
      <c r="F169" s="368"/>
      <c r="G169" s="368"/>
      <c r="H169" s="368"/>
      <c r="I169" s="368"/>
      <c r="J169" s="368"/>
      <c r="K169" s="372"/>
      <c r="L169" s="368"/>
      <c r="M169" s="368"/>
      <c r="N169" s="369"/>
      <c r="O169" s="369"/>
      <c r="P169" s="369"/>
      <c r="Q169" s="369"/>
      <c r="R169" s="369"/>
      <c r="S169" s="369"/>
      <c r="T169" s="369"/>
      <c r="U169" s="369"/>
      <c r="V169" s="369"/>
      <c r="W169" s="369"/>
      <c r="X169" s="369"/>
      <c r="Y169" s="369"/>
      <c r="Z169" s="369"/>
    </row>
    <row r="170">
      <c r="A170" s="368"/>
      <c r="B170" s="368"/>
      <c r="C170" s="368"/>
      <c r="D170" s="368"/>
      <c r="E170" s="368"/>
      <c r="F170" s="368"/>
      <c r="G170" s="368"/>
      <c r="H170" s="368"/>
      <c r="I170" s="368"/>
      <c r="J170" s="368"/>
      <c r="K170" s="372"/>
      <c r="L170" s="368"/>
      <c r="M170" s="368"/>
      <c r="N170" s="369"/>
      <c r="O170" s="369"/>
      <c r="P170" s="369"/>
      <c r="Q170" s="369"/>
      <c r="R170" s="369"/>
      <c r="S170" s="369"/>
      <c r="T170" s="369"/>
      <c r="U170" s="369"/>
      <c r="V170" s="369"/>
      <c r="W170" s="369"/>
      <c r="X170" s="369"/>
      <c r="Y170" s="369"/>
      <c r="Z170" s="369"/>
    </row>
    <row r="171">
      <c r="A171" s="368"/>
      <c r="B171" s="368"/>
      <c r="C171" s="368"/>
      <c r="D171" s="368"/>
      <c r="E171" s="368"/>
      <c r="F171" s="368"/>
      <c r="G171" s="368"/>
      <c r="H171" s="368"/>
      <c r="I171" s="368"/>
      <c r="J171" s="368"/>
      <c r="K171" s="372"/>
      <c r="L171" s="368"/>
      <c r="M171" s="368"/>
      <c r="N171" s="369"/>
      <c r="O171" s="369"/>
      <c r="P171" s="369"/>
      <c r="Q171" s="369"/>
      <c r="R171" s="369"/>
      <c r="S171" s="369"/>
      <c r="T171" s="369"/>
      <c r="U171" s="369"/>
      <c r="V171" s="369"/>
      <c r="W171" s="369"/>
      <c r="X171" s="369"/>
      <c r="Y171" s="369"/>
      <c r="Z171" s="369"/>
    </row>
    <row r="172">
      <c r="A172" s="368"/>
      <c r="B172" s="368"/>
      <c r="C172" s="368"/>
      <c r="D172" s="368"/>
      <c r="E172" s="368"/>
      <c r="F172" s="368"/>
      <c r="G172" s="368"/>
      <c r="H172" s="368"/>
      <c r="I172" s="368"/>
      <c r="J172" s="368"/>
      <c r="K172" s="372"/>
      <c r="L172" s="368"/>
      <c r="M172" s="368"/>
      <c r="N172" s="369"/>
      <c r="O172" s="369"/>
      <c r="P172" s="369"/>
      <c r="Q172" s="369"/>
      <c r="R172" s="369"/>
      <c r="S172" s="369"/>
      <c r="T172" s="369"/>
      <c r="U172" s="369"/>
      <c r="V172" s="369"/>
      <c r="W172" s="369"/>
      <c r="X172" s="369"/>
      <c r="Y172" s="369"/>
      <c r="Z172" s="369"/>
    </row>
    <row r="173">
      <c r="A173" s="368"/>
      <c r="B173" s="368"/>
      <c r="C173" s="368"/>
      <c r="D173" s="368"/>
      <c r="E173" s="368"/>
      <c r="F173" s="368"/>
      <c r="G173" s="368"/>
      <c r="H173" s="368"/>
      <c r="I173" s="368"/>
      <c r="J173" s="368"/>
      <c r="K173" s="372"/>
      <c r="L173" s="368"/>
      <c r="M173" s="368"/>
      <c r="N173" s="369"/>
      <c r="O173" s="369"/>
      <c r="P173" s="369"/>
      <c r="Q173" s="369"/>
      <c r="R173" s="369"/>
      <c r="S173" s="369"/>
      <c r="T173" s="369"/>
      <c r="U173" s="369"/>
      <c r="V173" s="369"/>
      <c r="W173" s="369"/>
      <c r="X173" s="369"/>
      <c r="Y173" s="369"/>
      <c r="Z173" s="369"/>
    </row>
    <row r="174">
      <c r="A174" s="368"/>
      <c r="B174" s="368"/>
      <c r="C174" s="368"/>
      <c r="D174" s="368"/>
      <c r="E174" s="368"/>
      <c r="F174" s="368"/>
      <c r="G174" s="368"/>
      <c r="H174" s="368"/>
      <c r="I174" s="368"/>
      <c r="J174" s="368"/>
      <c r="K174" s="372"/>
      <c r="L174" s="368"/>
      <c r="M174" s="368"/>
      <c r="N174" s="369"/>
      <c r="O174" s="369"/>
      <c r="P174" s="369"/>
      <c r="Q174" s="369"/>
      <c r="R174" s="369"/>
      <c r="S174" s="369"/>
      <c r="T174" s="369"/>
      <c r="U174" s="369"/>
      <c r="V174" s="369"/>
      <c r="W174" s="369"/>
      <c r="X174" s="369"/>
      <c r="Y174" s="369"/>
      <c r="Z174" s="369"/>
    </row>
    <row r="175">
      <c r="A175" s="368"/>
      <c r="B175" s="368"/>
      <c r="C175" s="368"/>
      <c r="D175" s="368"/>
      <c r="E175" s="368"/>
      <c r="F175" s="368"/>
      <c r="G175" s="368"/>
      <c r="H175" s="368"/>
      <c r="I175" s="368"/>
      <c r="J175" s="368"/>
      <c r="K175" s="372"/>
      <c r="L175" s="368"/>
      <c r="M175" s="368"/>
      <c r="N175" s="369"/>
      <c r="O175" s="369"/>
      <c r="P175" s="369"/>
      <c r="Q175" s="369"/>
      <c r="R175" s="369"/>
      <c r="S175" s="369"/>
      <c r="T175" s="369"/>
      <c r="U175" s="369"/>
      <c r="V175" s="369"/>
      <c r="W175" s="369"/>
      <c r="X175" s="369"/>
      <c r="Y175" s="369"/>
      <c r="Z175" s="369"/>
    </row>
    <row r="176">
      <c r="A176" s="368"/>
      <c r="B176" s="368"/>
      <c r="C176" s="368"/>
      <c r="D176" s="368"/>
      <c r="E176" s="368"/>
      <c r="F176" s="368"/>
      <c r="G176" s="368"/>
      <c r="H176" s="368"/>
      <c r="I176" s="368"/>
      <c r="J176" s="368"/>
      <c r="K176" s="372"/>
      <c r="L176" s="368"/>
      <c r="M176" s="368"/>
      <c r="N176" s="369"/>
      <c r="O176" s="369"/>
      <c r="P176" s="369"/>
      <c r="Q176" s="369"/>
      <c r="R176" s="369"/>
      <c r="S176" s="369"/>
      <c r="T176" s="369"/>
      <c r="U176" s="369"/>
      <c r="V176" s="369"/>
      <c r="W176" s="369"/>
      <c r="X176" s="369"/>
      <c r="Y176" s="369"/>
      <c r="Z176" s="369"/>
    </row>
    <row r="177">
      <c r="A177" s="368"/>
      <c r="B177" s="368"/>
      <c r="C177" s="368"/>
      <c r="D177" s="368"/>
      <c r="E177" s="368"/>
      <c r="F177" s="368"/>
      <c r="G177" s="368"/>
      <c r="H177" s="368"/>
      <c r="I177" s="368"/>
      <c r="J177" s="368"/>
      <c r="K177" s="372"/>
      <c r="L177" s="368"/>
      <c r="M177" s="368"/>
      <c r="N177" s="369"/>
      <c r="O177" s="369"/>
      <c r="P177" s="369"/>
      <c r="Q177" s="369"/>
      <c r="R177" s="369"/>
      <c r="S177" s="369"/>
      <c r="T177" s="369"/>
      <c r="U177" s="369"/>
      <c r="V177" s="369"/>
      <c r="W177" s="369"/>
      <c r="X177" s="369"/>
      <c r="Y177" s="369"/>
      <c r="Z177" s="369"/>
    </row>
    <row r="178">
      <c r="A178" s="368"/>
      <c r="B178" s="368"/>
      <c r="C178" s="368"/>
      <c r="D178" s="368"/>
      <c r="E178" s="368"/>
      <c r="F178" s="368"/>
      <c r="G178" s="368"/>
      <c r="H178" s="368"/>
      <c r="I178" s="368"/>
      <c r="J178" s="368"/>
      <c r="K178" s="372"/>
      <c r="L178" s="368"/>
      <c r="M178" s="368"/>
      <c r="N178" s="369"/>
      <c r="O178" s="369"/>
      <c r="P178" s="369"/>
      <c r="Q178" s="369"/>
      <c r="R178" s="369"/>
      <c r="S178" s="369"/>
      <c r="T178" s="369"/>
      <c r="U178" s="369"/>
      <c r="V178" s="369"/>
      <c r="W178" s="369"/>
      <c r="X178" s="369"/>
      <c r="Y178" s="369"/>
      <c r="Z178" s="369"/>
    </row>
    <row r="179">
      <c r="A179" s="368"/>
      <c r="B179" s="368"/>
      <c r="C179" s="368"/>
      <c r="D179" s="368"/>
      <c r="E179" s="368"/>
      <c r="F179" s="368"/>
      <c r="G179" s="368"/>
      <c r="H179" s="368"/>
      <c r="I179" s="368"/>
      <c r="J179" s="368"/>
      <c r="K179" s="372"/>
      <c r="L179" s="368"/>
      <c r="M179" s="368"/>
      <c r="N179" s="369"/>
      <c r="O179" s="369"/>
      <c r="P179" s="369"/>
      <c r="Q179" s="369"/>
      <c r="R179" s="369"/>
      <c r="S179" s="369"/>
      <c r="T179" s="369"/>
      <c r="U179" s="369"/>
      <c r="V179" s="369"/>
      <c r="W179" s="369"/>
      <c r="X179" s="369"/>
      <c r="Y179" s="369"/>
      <c r="Z179" s="369"/>
    </row>
    <row r="180">
      <c r="A180" s="368"/>
      <c r="B180" s="368"/>
      <c r="C180" s="368"/>
      <c r="D180" s="368"/>
      <c r="E180" s="368"/>
      <c r="F180" s="368"/>
      <c r="G180" s="368"/>
      <c r="H180" s="368"/>
      <c r="I180" s="368"/>
      <c r="J180" s="368"/>
      <c r="K180" s="372"/>
      <c r="L180" s="368"/>
      <c r="M180" s="368"/>
      <c r="N180" s="369"/>
      <c r="O180" s="369"/>
      <c r="P180" s="369"/>
      <c r="Q180" s="369"/>
      <c r="R180" s="369"/>
      <c r="S180" s="369"/>
      <c r="T180" s="369"/>
      <c r="U180" s="369"/>
      <c r="V180" s="369"/>
      <c r="W180" s="369"/>
      <c r="X180" s="369"/>
      <c r="Y180" s="369"/>
      <c r="Z180" s="369"/>
    </row>
    <row r="181">
      <c r="A181" s="368"/>
      <c r="B181" s="368"/>
      <c r="C181" s="368"/>
      <c r="D181" s="368"/>
      <c r="E181" s="368"/>
      <c r="F181" s="368"/>
      <c r="G181" s="368"/>
      <c r="H181" s="368"/>
      <c r="I181" s="368"/>
      <c r="J181" s="368"/>
      <c r="K181" s="372"/>
      <c r="L181" s="368"/>
      <c r="M181" s="368"/>
      <c r="N181" s="369"/>
      <c r="O181" s="369"/>
      <c r="P181" s="369"/>
      <c r="Q181" s="369"/>
      <c r="R181" s="369"/>
      <c r="S181" s="369"/>
      <c r="T181" s="369"/>
      <c r="U181" s="369"/>
      <c r="V181" s="369"/>
      <c r="W181" s="369"/>
      <c r="X181" s="369"/>
      <c r="Y181" s="369"/>
      <c r="Z181" s="369"/>
    </row>
    <row r="182">
      <c r="A182" s="368"/>
      <c r="B182" s="368"/>
      <c r="C182" s="368"/>
      <c r="D182" s="368"/>
      <c r="E182" s="368"/>
      <c r="F182" s="368"/>
      <c r="G182" s="368"/>
      <c r="H182" s="368"/>
      <c r="I182" s="368"/>
      <c r="J182" s="368"/>
      <c r="K182" s="372"/>
      <c r="L182" s="368"/>
      <c r="M182" s="368"/>
      <c r="N182" s="369"/>
      <c r="O182" s="369"/>
      <c r="P182" s="369"/>
      <c r="Q182" s="369"/>
      <c r="R182" s="369"/>
      <c r="S182" s="369"/>
      <c r="T182" s="369"/>
      <c r="U182" s="369"/>
      <c r="V182" s="369"/>
      <c r="W182" s="369"/>
      <c r="X182" s="369"/>
      <c r="Y182" s="369"/>
      <c r="Z182" s="369"/>
    </row>
    <row r="183">
      <c r="A183" s="368"/>
      <c r="B183" s="368"/>
      <c r="C183" s="368"/>
      <c r="D183" s="368"/>
      <c r="E183" s="368"/>
      <c r="F183" s="368"/>
      <c r="G183" s="368"/>
      <c r="H183" s="368"/>
      <c r="I183" s="368"/>
      <c r="J183" s="368"/>
      <c r="K183" s="372"/>
      <c r="L183" s="368"/>
      <c r="M183" s="368"/>
      <c r="N183" s="369"/>
      <c r="O183" s="369"/>
      <c r="P183" s="369"/>
      <c r="Q183" s="369"/>
      <c r="R183" s="369"/>
      <c r="S183" s="369"/>
      <c r="T183" s="369"/>
      <c r="U183" s="369"/>
      <c r="V183" s="369"/>
      <c r="W183" s="369"/>
      <c r="X183" s="369"/>
      <c r="Y183" s="369"/>
      <c r="Z183" s="369"/>
    </row>
    <row r="184">
      <c r="A184" s="368"/>
      <c r="B184" s="368"/>
      <c r="C184" s="368"/>
      <c r="D184" s="368"/>
      <c r="E184" s="368"/>
      <c r="F184" s="368"/>
      <c r="G184" s="368"/>
      <c r="H184" s="368"/>
      <c r="I184" s="368"/>
      <c r="J184" s="368"/>
      <c r="K184" s="372"/>
      <c r="L184" s="368"/>
      <c r="M184" s="368"/>
      <c r="N184" s="369"/>
      <c r="O184" s="369"/>
      <c r="P184" s="369"/>
      <c r="Q184" s="369"/>
      <c r="R184" s="369"/>
      <c r="S184" s="369"/>
      <c r="T184" s="369"/>
      <c r="U184" s="369"/>
      <c r="V184" s="369"/>
      <c r="W184" s="369"/>
      <c r="X184" s="369"/>
      <c r="Y184" s="369"/>
      <c r="Z184" s="369"/>
    </row>
    <row r="185">
      <c r="A185" s="368"/>
      <c r="B185" s="368"/>
      <c r="C185" s="368"/>
      <c r="D185" s="368"/>
      <c r="E185" s="368"/>
      <c r="F185" s="368"/>
      <c r="G185" s="368"/>
      <c r="H185" s="368"/>
      <c r="I185" s="368"/>
      <c r="J185" s="368"/>
      <c r="K185" s="372"/>
      <c r="L185" s="368"/>
      <c r="M185" s="368"/>
      <c r="N185" s="369"/>
      <c r="O185" s="369"/>
      <c r="P185" s="369"/>
      <c r="Q185" s="369"/>
      <c r="R185" s="369"/>
      <c r="S185" s="369"/>
      <c r="T185" s="369"/>
      <c r="U185" s="369"/>
      <c r="V185" s="369"/>
      <c r="W185" s="369"/>
      <c r="X185" s="369"/>
      <c r="Y185" s="369"/>
      <c r="Z185" s="369"/>
    </row>
    <row r="186">
      <c r="A186" s="368"/>
      <c r="B186" s="368"/>
      <c r="C186" s="368"/>
      <c r="D186" s="368"/>
      <c r="E186" s="368"/>
      <c r="F186" s="368"/>
      <c r="G186" s="368"/>
      <c r="H186" s="368"/>
      <c r="I186" s="368"/>
      <c r="J186" s="368"/>
      <c r="K186" s="372"/>
      <c r="L186" s="368"/>
      <c r="M186" s="368"/>
      <c r="N186" s="369"/>
      <c r="O186" s="369"/>
      <c r="P186" s="369"/>
      <c r="Q186" s="369"/>
      <c r="R186" s="369"/>
      <c r="S186" s="369"/>
      <c r="T186" s="369"/>
      <c r="U186" s="369"/>
      <c r="V186" s="369"/>
      <c r="W186" s="369"/>
      <c r="X186" s="369"/>
      <c r="Y186" s="369"/>
      <c r="Z186" s="369"/>
    </row>
    <row r="187">
      <c r="A187" s="368"/>
      <c r="B187" s="368"/>
      <c r="C187" s="368"/>
      <c r="D187" s="368"/>
      <c r="E187" s="368"/>
      <c r="F187" s="368"/>
      <c r="G187" s="368"/>
      <c r="H187" s="368"/>
      <c r="I187" s="368"/>
      <c r="J187" s="368"/>
      <c r="K187" s="372"/>
      <c r="L187" s="368"/>
      <c r="M187" s="368"/>
      <c r="N187" s="369"/>
      <c r="O187" s="369"/>
      <c r="P187" s="369"/>
      <c r="Q187" s="369"/>
      <c r="R187" s="369"/>
      <c r="S187" s="369"/>
      <c r="T187" s="369"/>
      <c r="U187" s="369"/>
      <c r="V187" s="369"/>
      <c r="W187" s="369"/>
      <c r="X187" s="369"/>
      <c r="Y187" s="369"/>
      <c r="Z187" s="369"/>
    </row>
    <row r="188">
      <c r="A188" s="368"/>
      <c r="B188" s="368"/>
      <c r="C188" s="368"/>
      <c r="D188" s="368"/>
      <c r="E188" s="368"/>
      <c r="F188" s="368"/>
      <c r="G188" s="368"/>
      <c r="H188" s="368"/>
      <c r="I188" s="368"/>
      <c r="J188" s="368"/>
      <c r="K188" s="372"/>
      <c r="L188" s="368"/>
      <c r="M188" s="368"/>
      <c r="N188" s="369"/>
      <c r="O188" s="369"/>
      <c r="P188" s="369"/>
      <c r="Q188" s="369"/>
      <c r="R188" s="369"/>
      <c r="S188" s="369"/>
      <c r="T188" s="369"/>
      <c r="U188" s="369"/>
      <c r="V188" s="369"/>
      <c r="W188" s="369"/>
      <c r="X188" s="369"/>
      <c r="Y188" s="369"/>
      <c r="Z188" s="369"/>
    </row>
    <row r="189">
      <c r="A189" s="368"/>
      <c r="B189" s="368"/>
      <c r="C189" s="368"/>
      <c r="D189" s="368"/>
      <c r="E189" s="368"/>
      <c r="F189" s="368"/>
      <c r="G189" s="368"/>
      <c r="H189" s="368"/>
      <c r="I189" s="368"/>
      <c r="J189" s="368"/>
      <c r="K189" s="372"/>
      <c r="L189" s="368"/>
      <c r="M189" s="368"/>
      <c r="N189" s="369"/>
      <c r="O189" s="369"/>
      <c r="P189" s="369"/>
      <c r="Q189" s="369"/>
      <c r="R189" s="369"/>
      <c r="S189" s="369"/>
      <c r="T189" s="369"/>
      <c r="U189" s="369"/>
      <c r="V189" s="369"/>
      <c r="W189" s="369"/>
      <c r="X189" s="369"/>
      <c r="Y189" s="369"/>
      <c r="Z189" s="369"/>
    </row>
    <row r="190">
      <c r="A190" s="368"/>
      <c r="B190" s="368"/>
      <c r="C190" s="368"/>
      <c r="D190" s="368"/>
      <c r="E190" s="368"/>
      <c r="F190" s="368"/>
      <c r="G190" s="368"/>
      <c r="H190" s="368"/>
      <c r="I190" s="368"/>
      <c r="J190" s="368"/>
      <c r="K190" s="372"/>
      <c r="L190" s="368"/>
      <c r="M190" s="368"/>
      <c r="N190" s="369"/>
      <c r="O190" s="369"/>
      <c r="P190" s="369"/>
      <c r="Q190" s="369"/>
      <c r="R190" s="369"/>
      <c r="S190" s="369"/>
      <c r="T190" s="369"/>
      <c r="U190" s="369"/>
      <c r="V190" s="369"/>
      <c r="W190" s="369"/>
      <c r="X190" s="369"/>
      <c r="Y190" s="369"/>
      <c r="Z190" s="369"/>
    </row>
    <row r="191">
      <c r="A191" s="368"/>
      <c r="B191" s="368"/>
      <c r="C191" s="368"/>
      <c r="D191" s="368"/>
      <c r="E191" s="368"/>
      <c r="F191" s="368"/>
      <c r="G191" s="368"/>
      <c r="H191" s="368"/>
      <c r="I191" s="368"/>
      <c r="J191" s="368"/>
      <c r="K191" s="372"/>
      <c r="L191" s="368"/>
      <c r="M191" s="368"/>
      <c r="N191" s="369"/>
      <c r="O191" s="369"/>
      <c r="P191" s="369"/>
      <c r="Q191" s="369"/>
      <c r="R191" s="369"/>
      <c r="S191" s="369"/>
      <c r="T191" s="369"/>
      <c r="U191" s="369"/>
      <c r="V191" s="369"/>
      <c r="W191" s="369"/>
      <c r="X191" s="369"/>
      <c r="Y191" s="369"/>
      <c r="Z191" s="369"/>
    </row>
    <row r="192">
      <c r="A192" s="368"/>
      <c r="B192" s="368"/>
      <c r="C192" s="368"/>
      <c r="D192" s="368"/>
      <c r="E192" s="368"/>
      <c r="F192" s="368"/>
      <c r="G192" s="368"/>
      <c r="H192" s="368"/>
      <c r="I192" s="368"/>
      <c r="J192" s="368"/>
      <c r="K192" s="372"/>
      <c r="L192" s="368"/>
      <c r="M192" s="368"/>
      <c r="N192" s="369"/>
      <c r="O192" s="369"/>
      <c r="P192" s="369"/>
      <c r="Q192" s="369"/>
      <c r="R192" s="369"/>
      <c r="S192" s="369"/>
      <c r="T192" s="369"/>
      <c r="U192" s="369"/>
      <c r="V192" s="369"/>
      <c r="W192" s="369"/>
      <c r="X192" s="369"/>
      <c r="Y192" s="369"/>
      <c r="Z192" s="369"/>
    </row>
    <row r="193">
      <c r="A193" s="368"/>
      <c r="B193" s="368"/>
      <c r="C193" s="368"/>
      <c r="D193" s="368"/>
      <c r="E193" s="368"/>
      <c r="F193" s="368"/>
      <c r="G193" s="368"/>
      <c r="H193" s="368"/>
      <c r="I193" s="368"/>
      <c r="J193" s="368"/>
      <c r="K193" s="372"/>
      <c r="L193" s="368"/>
      <c r="M193" s="368"/>
      <c r="N193" s="369"/>
      <c r="O193" s="369"/>
      <c r="P193" s="369"/>
      <c r="Q193" s="369"/>
      <c r="R193" s="369"/>
      <c r="S193" s="369"/>
      <c r="T193" s="369"/>
      <c r="U193" s="369"/>
      <c r="V193" s="369"/>
      <c r="W193" s="369"/>
      <c r="X193" s="369"/>
      <c r="Y193" s="369"/>
      <c r="Z193" s="369"/>
    </row>
    <row r="194">
      <c r="A194" s="368"/>
      <c r="B194" s="368"/>
      <c r="C194" s="368"/>
      <c r="D194" s="368"/>
      <c r="E194" s="368"/>
      <c r="F194" s="368"/>
      <c r="G194" s="368"/>
      <c r="H194" s="368"/>
      <c r="I194" s="368"/>
      <c r="J194" s="368"/>
      <c r="K194" s="372"/>
      <c r="L194" s="368"/>
      <c r="M194" s="368"/>
      <c r="N194" s="369"/>
      <c r="O194" s="369"/>
      <c r="P194" s="369"/>
      <c r="Q194" s="369"/>
      <c r="R194" s="369"/>
      <c r="S194" s="369"/>
      <c r="T194" s="369"/>
      <c r="U194" s="369"/>
      <c r="V194" s="369"/>
      <c r="W194" s="369"/>
      <c r="X194" s="369"/>
      <c r="Y194" s="369"/>
      <c r="Z194" s="369"/>
    </row>
    <row r="195">
      <c r="A195" s="368"/>
      <c r="B195" s="368"/>
      <c r="C195" s="368"/>
      <c r="D195" s="368"/>
      <c r="E195" s="368"/>
      <c r="F195" s="368"/>
      <c r="G195" s="368"/>
      <c r="H195" s="368"/>
      <c r="I195" s="368"/>
      <c r="J195" s="368"/>
      <c r="K195" s="372"/>
      <c r="L195" s="368"/>
      <c r="M195" s="368"/>
      <c r="N195" s="369"/>
      <c r="O195" s="369"/>
      <c r="P195" s="369"/>
      <c r="Q195" s="369"/>
      <c r="R195" s="369"/>
      <c r="S195" s="369"/>
      <c r="T195" s="369"/>
      <c r="U195" s="369"/>
      <c r="V195" s="369"/>
      <c r="W195" s="369"/>
      <c r="X195" s="369"/>
      <c r="Y195" s="369"/>
      <c r="Z195" s="369"/>
    </row>
    <row r="196">
      <c r="A196" s="368"/>
      <c r="B196" s="368"/>
      <c r="C196" s="368"/>
      <c r="D196" s="368"/>
      <c r="E196" s="368"/>
      <c r="F196" s="368"/>
      <c r="G196" s="368"/>
      <c r="H196" s="368"/>
      <c r="I196" s="368"/>
      <c r="J196" s="368"/>
      <c r="K196" s="372"/>
      <c r="L196" s="368"/>
      <c r="M196" s="368"/>
      <c r="N196" s="369"/>
      <c r="O196" s="369"/>
      <c r="P196" s="369"/>
      <c r="Q196" s="369"/>
      <c r="R196" s="369"/>
      <c r="S196" s="369"/>
      <c r="T196" s="369"/>
      <c r="U196" s="369"/>
      <c r="V196" s="369"/>
      <c r="W196" s="369"/>
      <c r="X196" s="369"/>
      <c r="Y196" s="369"/>
      <c r="Z196" s="369"/>
    </row>
    <row r="197">
      <c r="A197" s="368"/>
      <c r="B197" s="368"/>
      <c r="C197" s="368"/>
      <c r="D197" s="368"/>
      <c r="E197" s="368"/>
      <c r="F197" s="368"/>
      <c r="G197" s="368"/>
      <c r="H197" s="368"/>
      <c r="I197" s="368"/>
      <c r="J197" s="368"/>
      <c r="K197" s="372"/>
      <c r="L197" s="368"/>
      <c r="M197" s="368"/>
      <c r="N197" s="369"/>
      <c r="O197" s="369"/>
      <c r="P197" s="369"/>
      <c r="Q197" s="369"/>
      <c r="R197" s="369"/>
      <c r="S197" s="369"/>
      <c r="T197" s="369"/>
      <c r="U197" s="369"/>
      <c r="V197" s="369"/>
      <c r="W197" s="369"/>
      <c r="X197" s="369"/>
      <c r="Y197" s="369"/>
      <c r="Z197" s="369"/>
    </row>
    <row r="198">
      <c r="A198" s="368"/>
      <c r="B198" s="368"/>
      <c r="C198" s="368"/>
      <c r="D198" s="368"/>
      <c r="E198" s="368"/>
      <c r="F198" s="368"/>
      <c r="G198" s="368"/>
      <c r="H198" s="368"/>
      <c r="I198" s="368"/>
      <c r="J198" s="368"/>
      <c r="K198" s="372"/>
      <c r="L198" s="368"/>
      <c r="M198" s="368"/>
      <c r="N198" s="369"/>
      <c r="O198" s="369"/>
      <c r="P198" s="369"/>
      <c r="Q198" s="369"/>
      <c r="R198" s="369"/>
      <c r="S198" s="369"/>
      <c r="T198" s="369"/>
      <c r="U198" s="369"/>
      <c r="V198" s="369"/>
      <c r="W198" s="369"/>
      <c r="X198" s="369"/>
      <c r="Y198" s="369"/>
      <c r="Z198" s="369"/>
    </row>
    <row r="199">
      <c r="A199" s="368"/>
      <c r="B199" s="368"/>
      <c r="C199" s="368"/>
      <c r="D199" s="368"/>
      <c r="E199" s="368"/>
      <c r="F199" s="368"/>
      <c r="G199" s="368"/>
      <c r="H199" s="368"/>
      <c r="I199" s="368"/>
      <c r="J199" s="368"/>
      <c r="K199" s="372"/>
      <c r="L199" s="368"/>
      <c r="M199" s="368"/>
      <c r="N199" s="369"/>
      <c r="O199" s="369"/>
      <c r="P199" s="369"/>
      <c r="Q199" s="369"/>
      <c r="R199" s="369"/>
      <c r="S199" s="369"/>
      <c r="T199" s="369"/>
      <c r="U199" s="369"/>
      <c r="V199" s="369"/>
      <c r="W199" s="369"/>
      <c r="X199" s="369"/>
      <c r="Y199" s="369"/>
      <c r="Z199" s="369"/>
    </row>
    <row r="200">
      <c r="A200" s="368"/>
      <c r="B200" s="368"/>
      <c r="C200" s="368"/>
      <c r="D200" s="368"/>
      <c r="E200" s="368"/>
      <c r="F200" s="368"/>
      <c r="G200" s="368"/>
      <c r="H200" s="368"/>
      <c r="I200" s="368"/>
      <c r="J200" s="368"/>
      <c r="K200" s="372"/>
      <c r="L200" s="368"/>
      <c r="M200" s="368"/>
      <c r="N200" s="369"/>
      <c r="O200" s="369"/>
      <c r="P200" s="369"/>
      <c r="Q200" s="369"/>
      <c r="R200" s="369"/>
      <c r="S200" s="369"/>
      <c r="T200" s="369"/>
      <c r="U200" s="369"/>
      <c r="V200" s="369"/>
      <c r="W200" s="369"/>
      <c r="X200" s="369"/>
      <c r="Y200" s="369"/>
      <c r="Z200" s="369"/>
    </row>
    <row r="201">
      <c r="A201" s="368"/>
      <c r="B201" s="368"/>
      <c r="C201" s="368"/>
      <c r="D201" s="368"/>
      <c r="E201" s="368"/>
      <c r="F201" s="368"/>
      <c r="G201" s="368"/>
      <c r="H201" s="368"/>
      <c r="I201" s="368"/>
      <c r="J201" s="368"/>
      <c r="K201" s="372"/>
      <c r="L201" s="368"/>
      <c r="M201" s="368"/>
      <c r="N201" s="369"/>
      <c r="O201" s="369"/>
      <c r="P201" s="369"/>
      <c r="Q201" s="369"/>
      <c r="R201" s="369"/>
      <c r="S201" s="369"/>
      <c r="T201" s="369"/>
      <c r="U201" s="369"/>
      <c r="V201" s="369"/>
      <c r="W201" s="369"/>
      <c r="X201" s="369"/>
      <c r="Y201" s="369"/>
      <c r="Z201" s="369"/>
    </row>
    <row r="202">
      <c r="A202" s="368"/>
      <c r="B202" s="368"/>
      <c r="C202" s="368"/>
      <c r="D202" s="368"/>
      <c r="E202" s="368"/>
      <c r="F202" s="368"/>
      <c r="G202" s="368"/>
      <c r="H202" s="368"/>
      <c r="I202" s="368"/>
      <c r="J202" s="368"/>
      <c r="K202" s="372"/>
      <c r="L202" s="368"/>
      <c r="M202" s="368"/>
      <c r="N202" s="369"/>
      <c r="O202" s="369"/>
      <c r="P202" s="369"/>
      <c r="Q202" s="369"/>
      <c r="R202" s="369"/>
      <c r="S202" s="369"/>
      <c r="T202" s="369"/>
      <c r="U202" s="369"/>
      <c r="V202" s="369"/>
      <c r="W202" s="369"/>
      <c r="X202" s="369"/>
      <c r="Y202" s="369"/>
      <c r="Z202" s="369"/>
    </row>
    <row r="203">
      <c r="A203" s="368"/>
      <c r="B203" s="368"/>
      <c r="C203" s="368"/>
      <c r="D203" s="368"/>
      <c r="E203" s="368"/>
      <c r="F203" s="368"/>
      <c r="G203" s="368"/>
      <c r="H203" s="368"/>
      <c r="I203" s="368"/>
      <c r="J203" s="368"/>
      <c r="K203" s="372"/>
      <c r="L203" s="368"/>
      <c r="M203" s="368"/>
      <c r="N203" s="369"/>
      <c r="O203" s="369"/>
      <c r="P203" s="369"/>
      <c r="Q203" s="369"/>
      <c r="R203" s="369"/>
      <c r="S203" s="369"/>
      <c r="T203" s="369"/>
      <c r="U203" s="369"/>
      <c r="V203" s="369"/>
      <c r="W203" s="369"/>
      <c r="X203" s="369"/>
      <c r="Y203" s="369"/>
      <c r="Z203" s="369"/>
    </row>
    <row r="204">
      <c r="A204" s="368"/>
      <c r="B204" s="368"/>
      <c r="C204" s="368"/>
      <c r="D204" s="368"/>
      <c r="E204" s="368"/>
      <c r="F204" s="368"/>
      <c r="G204" s="368"/>
      <c r="H204" s="368"/>
      <c r="I204" s="368"/>
      <c r="J204" s="368"/>
      <c r="K204" s="372"/>
      <c r="L204" s="368"/>
      <c r="M204" s="368"/>
      <c r="N204" s="369"/>
      <c r="O204" s="369"/>
      <c r="P204" s="369"/>
      <c r="Q204" s="369"/>
      <c r="R204" s="369"/>
      <c r="S204" s="369"/>
      <c r="T204" s="369"/>
      <c r="U204" s="369"/>
      <c r="V204" s="369"/>
      <c r="W204" s="369"/>
      <c r="X204" s="369"/>
      <c r="Y204" s="369"/>
      <c r="Z204" s="369"/>
    </row>
    <row r="205">
      <c r="A205" s="368"/>
      <c r="B205" s="368"/>
      <c r="C205" s="368"/>
      <c r="D205" s="368"/>
      <c r="E205" s="368"/>
      <c r="F205" s="368"/>
      <c r="G205" s="368"/>
      <c r="H205" s="368"/>
      <c r="I205" s="368"/>
      <c r="J205" s="368"/>
      <c r="K205" s="372"/>
      <c r="L205" s="368"/>
      <c r="M205" s="368"/>
      <c r="N205" s="369"/>
      <c r="O205" s="369"/>
      <c r="P205" s="369"/>
      <c r="Q205" s="369"/>
      <c r="R205" s="369"/>
      <c r="S205" s="369"/>
      <c r="T205" s="369"/>
      <c r="U205" s="369"/>
      <c r="V205" s="369"/>
      <c r="W205" s="369"/>
      <c r="X205" s="369"/>
      <c r="Y205" s="369"/>
      <c r="Z205" s="369"/>
    </row>
    <row r="206">
      <c r="A206" s="368"/>
      <c r="B206" s="368"/>
      <c r="C206" s="368"/>
      <c r="D206" s="368"/>
      <c r="E206" s="368"/>
      <c r="F206" s="368"/>
      <c r="G206" s="368"/>
      <c r="H206" s="368"/>
      <c r="I206" s="368"/>
      <c r="J206" s="368"/>
      <c r="K206" s="372"/>
      <c r="L206" s="368"/>
      <c r="M206" s="368"/>
      <c r="N206" s="369"/>
      <c r="O206" s="369"/>
      <c r="P206" s="369"/>
      <c r="Q206" s="369"/>
      <c r="R206" s="369"/>
      <c r="S206" s="369"/>
      <c r="T206" s="369"/>
      <c r="U206" s="369"/>
      <c r="V206" s="369"/>
      <c r="W206" s="369"/>
      <c r="X206" s="369"/>
      <c r="Y206" s="369"/>
      <c r="Z206" s="369"/>
    </row>
    <row r="207">
      <c r="A207" s="368"/>
      <c r="B207" s="368"/>
      <c r="C207" s="368"/>
      <c r="D207" s="368"/>
      <c r="E207" s="368"/>
      <c r="F207" s="368"/>
      <c r="G207" s="368"/>
      <c r="H207" s="368"/>
      <c r="I207" s="368"/>
      <c r="J207" s="368"/>
      <c r="K207" s="372"/>
      <c r="L207" s="368"/>
      <c r="M207" s="368"/>
      <c r="N207" s="369"/>
      <c r="O207" s="369"/>
      <c r="P207" s="369"/>
      <c r="Q207" s="369"/>
      <c r="R207" s="369"/>
      <c r="S207" s="369"/>
      <c r="T207" s="369"/>
      <c r="U207" s="369"/>
      <c r="V207" s="369"/>
      <c r="W207" s="369"/>
      <c r="X207" s="369"/>
      <c r="Y207" s="369"/>
      <c r="Z207" s="369"/>
    </row>
    <row r="208">
      <c r="A208" s="368"/>
      <c r="B208" s="368"/>
      <c r="C208" s="368"/>
      <c r="D208" s="368"/>
      <c r="E208" s="368"/>
      <c r="F208" s="368"/>
      <c r="G208" s="368"/>
      <c r="H208" s="368"/>
      <c r="I208" s="368"/>
      <c r="J208" s="368"/>
      <c r="K208" s="372"/>
      <c r="L208" s="368"/>
      <c r="M208" s="368"/>
      <c r="N208" s="369"/>
      <c r="O208" s="369"/>
      <c r="P208" s="369"/>
      <c r="Q208" s="369"/>
      <c r="R208" s="369"/>
      <c r="S208" s="369"/>
      <c r="T208" s="369"/>
      <c r="U208" s="369"/>
      <c r="V208" s="369"/>
      <c r="W208" s="369"/>
      <c r="X208" s="369"/>
      <c r="Y208" s="369"/>
      <c r="Z208" s="369"/>
    </row>
    <row r="209">
      <c r="A209" s="368"/>
      <c r="B209" s="368"/>
      <c r="C209" s="368"/>
      <c r="D209" s="368"/>
      <c r="E209" s="368"/>
      <c r="F209" s="368"/>
      <c r="G209" s="368"/>
      <c r="H209" s="368"/>
      <c r="I209" s="368"/>
      <c r="J209" s="368"/>
      <c r="K209" s="372"/>
      <c r="L209" s="368"/>
      <c r="M209" s="368"/>
      <c r="N209" s="369"/>
      <c r="O209" s="369"/>
      <c r="P209" s="369"/>
      <c r="Q209" s="369"/>
      <c r="R209" s="369"/>
      <c r="S209" s="369"/>
      <c r="T209" s="369"/>
      <c r="U209" s="369"/>
      <c r="V209" s="369"/>
      <c r="W209" s="369"/>
      <c r="X209" s="369"/>
      <c r="Y209" s="369"/>
      <c r="Z209" s="369"/>
    </row>
    <row r="210">
      <c r="A210" s="368"/>
      <c r="B210" s="368"/>
      <c r="C210" s="368"/>
      <c r="D210" s="368"/>
      <c r="E210" s="368"/>
      <c r="F210" s="368"/>
      <c r="G210" s="368"/>
      <c r="H210" s="368"/>
      <c r="I210" s="368"/>
      <c r="J210" s="368"/>
      <c r="K210" s="372"/>
      <c r="L210" s="368"/>
      <c r="M210" s="368"/>
      <c r="N210" s="369"/>
      <c r="O210" s="369"/>
      <c r="P210" s="369"/>
      <c r="Q210" s="369"/>
      <c r="R210" s="369"/>
      <c r="S210" s="369"/>
      <c r="T210" s="369"/>
      <c r="U210" s="369"/>
      <c r="V210" s="369"/>
      <c r="W210" s="369"/>
      <c r="X210" s="369"/>
      <c r="Y210" s="369"/>
      <c r="Z210" s="369"/>
    </row>
    <row r="211">
      <c r="A211" s="368"/>
      <c r="B211" s="368"/>
      <c r="C211" s="368"/>
      <c r="D211" s="368"/>
      <c r="E211" s="368"/>
      <c r="F211" s="368"/>
      <c r="G211" s="368"/>
      <c r="H211" s="368"/>
      <c r="I211" s="368"/>
      <c r="J211" s="368"/>
      <c r="K211" s="372"/>
      <c r="L211" s="368"/>
      <c r="M211" s="368"/>
      <c r="N211" s="369"/>
      <c r="O211" s="369"/>
      <c r="P211" s="369"/>
      <c r="Q211" s="369"/>
      <c r="R211" s="369"/>
      <c r="S211" s="369"/>
      <c r="T211" s="369"/>
      <c r="U211" s="369"/>
      <c r="V211" s="369"/>
      <c r="W211" s="369"/>
      <c r="X211" s="369"/>
      <c r="Y211" s="369"/>
      <c r="Z211" s="369"/>
    </row>
    <row r="212">
      <c r="A212" s="368"/>
      <c r="B212" s="368"/>
      <c r="C212" s="368"/>
      <c r="D212" s="368"/>
      <c r="E212" s="368"/>
      <c r="F212" s="368"/>
      <c r="G212" s="368"/>
      <c r="H212" s="368"/>
      <c r="I212" s="368"/>
      <c r="J212" s="368"/>
      <c r="K212" s="372"/>
      <c r="L212" s="368"/>
      <c r="M212" s="368"/>
      <c r="N212" s="369"/>
      <c r="O212" s="369"/>
      <c r="P212" s="369"/>
      <c r="Q212" s="369"/>
      <c r="R212" s="369"/>
      <c r="S212" s="369"/>
      <c r="T212" s="369"/>
      <c r="U212" s="369"/>
      <c r="V212" s="369"/>
      <c r="W212" s="369"/>
      <c r="X212" s="369"/>
      <c r="Y212" s="369"/>
      <c r="Z212" s="369"/>
    </row>
    <row r="213">
      <c r="A213" s="368"/>
      <c r="B213" s="368"/>
      <c r="C213" s="368"/>
      <c r="D213" s="368"/>
      <c r="E213" s="368"/>
      <c r="F213" s="368"/>
      <c r="G213" s="368"/>
      <c r="H213" s="368"/>
      <c r="I213" s="368"/>
      <c r="J213" s="368"/>
      <c r="K213" s="372"/>
      <c r="L213" s="368"/>
      <c r="M213" s="368"/>
      <c r="N213" s="369"/>
      <c r="O213" s="369"/>
      <c r="P213" s="369"/>
      <c r="Q213" s="369"/>
      <c r="R213" s="369"/>
      <c r="S213" s="369"/>
      <c r="T213" s="369"/>
      <c r="U213" s="369"/>
      <c r="V213" s="369"/>
      <c r="W213" s="369"/>
      <c r="X213" s="369"/>
      <c r="Y213" s="369"/>
      <c r="Z213" s="369"/>
    </row>
    <row r="214">
      <c r="A214" s="368"/>
      <c r="B214" s="368"/>
      <c r="C214" s="368"/>
      <c r="D214" s="368"/>
      <c r="E214" s="368"/>
      <c r="F214" s="368"/>
      <c r="G214" s="368"/>
      <c r="H214" s="368"/>
      <c r="I214" s="368"/>
      <c r="J214" s="368"/>
      <c r="K214" s="372"/>
      <c r="L214" s="368"/>
      <c r="M214" s="368"/>
      <c r="N214" s="369"/>
      <c r="O214" s="369"/>
      <c r="P214" s="369"/>
      <c r="Q214" s="369"/>
      <c r="R214" s="369"/>
      <c r="S214" s="369"/>
      <c r="T214" s="369"/>
      <c r="U214" s="369"/>
      <c r="V214" s="369"/>
      <c r="W214" s="369"/>
      <c r="X214" s="369"/>
      <c r="Y214" s="369"/>
      <c r="Z214" s="369"/>
    </row>
    <row r="215">
      <c r="A215" s="368"/>
      <c r="B215" s="368"/>
      <c r="C215" s="368"/>
      <c r="D215" s="368"/>
      <c r="E215" s="368"/>
      <c r="F215" s="368"/>
      <c r="G215" s="368"/>
      <c r="H215" s="368"/>
      <c r="I215" s="368"/>
      <c r="J215" s="368"/>
      <c r="K215" s="372"/>
      <c r="L215" s="368"/>
      <c r="M215" s="368"/>
      <c r="N215" s="369"/>
      <c r="O215" s="369"/>
      <c r="P215" s="369"/>
      <c r="Q215" s="369"/>
      <c r="R215" s="369"/>
      <c r="S215" s="369"/>
      <c r="T215" s="369"/>
      <c r="U215" s="369"/>
      <c r="V215" s="369"/>
      <c r="W215" s="369"/>
      <c r="X215" s="369"/>
      <c r="Y215" s="369"/>
      <c r="Z215" s="369"/>
    </row>
    <row r="216">
      <c r="A216" s="368"/>
      <c r="B216" s="368"/>
      <c r="C216" s="368"/>
      <c r="D216" s="368"/>
      <c r="E216" s="368"/>
      <c r="F216" s="368"/>
      <c r="G216" s="368"/>
      <c r="H216" s="368"/>
      <c r="I216" s="368"/>
      <c r="J216" s="368"/>
      <c r="K216" s="372"/>
      <c r="L216" s="368"/>
      <c r="M216" s="368"/>
      <c r="N216" s="369"/>
      <c r="O216" s="369"/>
      <c r="P216" s="369"/>
      <c r="Q216" s="369"/>
      <c r="R216" s="369"/>
      <c r="S216" s="369"/>
      <c r="T216" s="369"/>
      <c r="U216" s="369"/>
      <c r="V216" s="369"/>
      <c r="W216" s="369"/>
      <c r="X216" s="369"/>
      <c r="Y216" s="369"/>
      <c r="Z216" s="369"/>
    </row>
    <row r="217">
      <c r="A217" s="368"/>
      <c r="B217" s="368"/>
      <c r="C217" s="368"/>
      <c r="D217" s="368"/>
      <c r="E217" s="368"/>
      <c r="F217" s="368"/>
      <c r="G217" s="368"/>
      <c r="H217" s="368"/>
      <c r="I217" s="368"/>
      <c r="J217" s="368"/>
      <c r="K217" s="372"/>
      <c r="L217" s="368"/>
      <c r="M217" s="368"/>
      <c r="N217" s="369"/>
      <c r="O217" s="369"/>
      <c r="P217" s="369"/>
      <c r="Q217" s="369"/>
      <c r="R217" s="369"/>
      <c r="S217" s="369"/>
      <c r="T217" s="369"/>
      <c r="U217" s="369"/>
      <c r="V217" s="369"/>
      <c r="W217" s="369"/>
      <c r="X217" s="369"/>
      <c r="Y217" s="369"/>
      <c r="Z217" s="369"/>
    </row>
    <row r="218">
      <c r="A218" s="368"/>
      <c r="B218" s="368"/>
      <c r="C218" s="368"/>
      <c r="D218" s="368"/>
      <c r="E218" s="368"/>
      <c r="F218" s="368"/>
      <c r="G218" s="368"/>
      <c r="H218" s="368"/>
      <c r="I218" s="368"/>
      <c r="J218" s="368"/>
      <c r="K218" s="372"/>
      <c r="L218" s="368"/>
      <c r="M218" s="368"/>
      <c r="N218" s="369"/>
      <c r="O218" s="369"/>
      <c r="P218" s="369"/>
      <c r="Q218" s="369"/>
      <c r="R218" s="369"/>
      <c r="S218" s="369"/>
      <c r="T218" s="369"/>
      <c r="U218" s="369"/>
      <c r="V218" s="369"/>
      <c r="W218" s="369"/>
      <c r="X218" s="369"/>
      <c r="Y218" s="369"/>
      <c r="Z218" s="369"/>
    </row>
    <row r="219">
      <c r="A219" s="368"/>
      <c r="B219" s="368"/>
      <c r="C219" s="368"/>
      <c r="D219" s="368"/>
      <c r="E219" s="368"/>
      <c r="F219" s="368"/>
      <c r="G219" s="368"/>
      <c r="H219" s="368"/>
      <c r="I219" s="368"/>
      <c r="J219" s="368"/>
      <c r="K219" s="372"/>
      <c r="L219" s="368"/>
      <c r="M219" s="368"/>
      <c r="N219" s="369"/>
      <c r="O219" s="369"/>
      <c r="P219" s="369"/>
      <c r="Q219" s="369"/>
      <c r="R219" s="369"/>
      <c r="S219" s="369"/>
      <c r="T219" s="369"/>
      <c r="U219" s="369"/>
      <c r="V219" s="369"/>
      <c r="W219" s="369"/>
      <c r="X219" s="369"/>
      <c r="Y219" s="369"/>
      <c r="Z219" s="369"/>
    </row>
    <row r="220">
      <c r="A220" s="368"/>
      <c r="B220" s="368"/>
      <c r="C220" s="368"/>
      <c r="D220" s="368"/>
      <c r="E220" s="368"/>
      <c r="F220" s="368"/>
      <c r="G220" s="368"/>
      <c r="H220" s="368"/>
      <c r="I220" s="368"/>
      <c r="J220" s="368"/>
      <c r="K220" s="372"/>
      <c r="L220" s="368"/>
      <c r="M220" s="368"/>
      <c r="N220" s="369"/>
      <c r="O220" s="369"/>
      <c r="P220" s="369"/>
      <c r="Q220" s="369"/>
      <c r="R220" s="369"/>
      <c r="S220" s="369"/>
      <c r="T220" s="369"/>
      <c r="U220" s="369"/>
      <c r="V220" s="369"/>
      <c r="W220" s="369"/>
      <c r="X220" s="369"/>
      <c r="Y220" s="369"/>
      <c r="Z220" s="369"/>
    </row>
    <row r="221">
      <c r="A221" s="368"/>
      <c r="B221" s="368"/>
      <c r="C221" s="368"/>
      <c r="D221" s="368"/>
      <c r="E221" s="368"/>
      <c r="F221" s="368"/>
      <c r="G221" s="368"/>
      <c r="H221" s="368"/>
      <c r="I221" s="368"/>
      <c r="J221" s="368"/>
      <c r="K221" s="372"/>
      <c r="L221" s="368"/>
      <c r="M221" s="368"/>
      <c r="N221" s="369"/>
      <c r="O221" s="369"/>
      <c r="P221" s="369"/>
      <c r="Q221" s="369"/>
      <c r="R221" s="369"/>
      <c r="S221" s="369"/>
      <c r="T221" s="369"/>
      <c r="U221" s="369"/>
      <c r="V221" s="369"/>
      <c r="W221" s="369"/>
      <c r="X221" s="369"/>
      <c r="Y221" s="369"/>
      <c r="Z221" s="369"/>
    </row>
    <row r="222">
      <c r="A222" s="368"/>
      <c r="B222" s="368"/>
      <c r="C222" s="368"/>
      <c r="D222" s="368"/>
      <c r="E222" s="368"/>
      <c r="F222" s="368"/>
      <c r="G222" s="368"/>
      <c r="H222" s="368"/>
      <c r="I222" s="368"/>
      <c r="J222" s="368"/>
      <c r="K222" s="372"/>
      <c r="L222" s="368"/>
      <c r="M222" s="368"/>
      <c r="N222" s="369"/>
      <c r="O222" s="369"/>
      <c r="P222" s="369"/>
      <c r="Q222" s="369"/>
      <c r="R222" s="369"/>
      <c r="S222" s="369"/>
      <c r="T222" s="369"/>
      <c r="U222" s="369"/>
      <c r="V222" s="369"/>
      <c r="W222" s="369"/>
      <c r="X222" s="369"/>
      <c r="Y222" s="369"/>
      <c r="Z222" s="369"/>
    </row>
    <row r="223">
      <c r="A223" s="368"/>
      <c r="B223" s="368"/>
      <c r="C223" s="368"/>
      <c r="D223" s="368"/>
      <c r="E223" s="368"/>
      <c r="F223" s="368"/>
      <c r="G223" s="368"/>
      <c r="H223" s="368"/>
      <c r="I223" s="368"/>
      <c r="J223" s="368"/>
      <c r="K223" s="372"/>
      <c r="L223" s="368"/>
      <c r="M223" s="368"/>
      <c r="N223" s="369"/>
      <c r="O223" s="369"/>
      <c r="P223" s="369"/>
      <c r="Q223" s="369"/>
      <c r="R223" s="369"/>
      <c r="S223" s="369"/>
      <c r="T223" s="369"/>
      <c r="U223" s="369"/>
      <c r="V223" s="369"/>
      <c r="W223" s="369"/>
      <c r="X223" s="369"/>
      <c r="Y223" s="369"/>
      <c r="Z223" s="369"/>
    </row>
    <row r="224">
      <c r="A224" s="368"/>
      <c r="B224" s="368"/>
      <c r="C224" s="368"/>
      <c r="D224" s="368"/>
      <c r="E224" s="368"/>
      <c r="F224" s="368"/>
      <c r="G224" s="368"/>
      <c r="H224" s="368"/>
      <c r="I224" s="368"/>
      <c r="J224" s="368"/>
      <c r="K224" s="372"/>
      <c r="L224" s="368"/>
      <c r="M224" s="368"/>
      <c r="N224" s="369"/>
      <c r="O224" s="369"/>
      <c r="P224" s="369"/>
      <c r="Q224" s="369"/>
      <c r="R224" s="369"/>
      <c r="S224" s="369"/>
      <c r="T224" s="369"/>
      <c r="U224" s="369"/>
      <c r="V224" s="369"/>
      <c r="W224" s="369"/>
      <c r="X224" s="369"/>
      <c r="Y224" s="369"/>
      <c r="Z224" s="369"/>
    </row>
    <row r="225">
      <c r="A225" s="368"/>
      <c r="B225" s="368"/>
      <c r="C225" s="368"/>
      <c r="D225" s="368"/>
      <c r="E225" s="368"/>
      <c r="F225" s="368"/>
      <c r="G225" s="368"/>
      <c r="H225" s="368"/>
      <c r="I225" s="368"/>
      <c r="J225" s="368"/>
      <c r="K225" s="372"/>
      <c r="L225" s="368"/>
      <c r="M225" s="368"/>
      <c r="N225" s="369"/>
      <c r="O225" s="369"/>
      <c r="P225" s="369"/>
      <c r="Q225" s="369"/>
      <c r="R225" s="369"/>
      <c r="S225" s="369"/>
      <c r="T225" s="369"/>
      <c r="U225" s="369"/>
      <c r="V225" s="369"/>
      <c r="W225" s="369"/>
      <c r="X225" s="369"/>
      <c r="Y225" s="369"/>
      <c r="Z225" s="369"/>
    </row>
    <row r="226">
      <c r="A226" s="368"/>
      <c r="B226" s="368"/>
      <c r="C226" s="368"/>
      <c r="D226" s="368"/>
      <c r="E226" s="368"/>
      <c r="F226" s="368"/>
      <c r="G226" s="368"/>
      <c r="H226" s="368"/>
      <c r="I226" s="368"/>
      <c r="J226" s="368"/>
      <c r="K226" s="372"/>
      <c r="L226" s="368"/>
      <c r="M226" s="368"/>
      <c r="N226" s="369"/>
      <c r="O226" s="369"/>
      <c r="P226" s="369"/>
      <c r="Q226" s="369"/>
      <c r="R226" s="369"/>
      <c r="S226" s="369"/>
      <c r="T226" s="369"/>
      <c r="U226" s="369"/>
      <c r="V226" s="369"/>
      <c r="W226" s="369"/>
      <c r="X226" s="369"/>
      <c r="Y226" s="369"/>
      <c r="Z226" s="369"/>
    </row>
    <row r="227">
      <c r="A227" s="368"/>
      <c r="B227" s="368"/>
      <c r="C227" s="368"/>
      <c r="D227" s="368"/>
      <c r="E227" s="368"/>
      <c r="F227" s="368"/>
      <c r="G227" s="368"/>
      <c r="H227" s="368"/>
      <c r="I227" s="368"/>
      <c r="J227" s="368"/>
      <c r="K227" s="372"/>
      <c r="L227" s="368"/>
      <c r="M227" s="368"/>
      <c r="N227" s="369"/>
      <c r="O227" s="369"/>
      <c r="P227" s="369"/>
      <c r="Q227" s="369"/>
      <c r="R227" s="369"/>
      <c r="S227" s="369"/>
      <c r="T227" s="369"/>
      <c r="U227" s="369"/>
      <c r="V227" s="369"/>
      <c r="W227" s="369"/>
      <c r="X227" s="369"/>
      <c r="Y227" s="369"/>
      <c r="Z227" s="369"/>
    </row>
    <row r="228">
      <c r="A228" s="368"/>
      <c r="B228" s="368"/>
      <c r="C228" s="368"/>
      <c r="D228" s="368"/>
      <c r="E228" s="368"/>
      <c r="F228" s="368"/>
      <c r="G228" s="368"/>
      <c r="H228" s="368"/>
      <c r="I228" s="368"/>
      <c r="J228" s="368"/>
      <c r="K228" s="372"/>
      <c r="L228" s="368"/>
      <c r="M228" s="368"/>
      <c r="N228" s="369"/>
      <c r="O228" s="369"/>
      <c r="P228" s="369"/>
      <c r="Q228" s="369"/>
      <c r="R228" s="369"/>
      <c r="S228" s="369"/>
      <c r="T228" s="369"/>
      <c r="U228" s="369"/>
      <c r="V228" s="369"/>
      <c r="W228" s="369"/>
      <c r="X228" s="369"/>
      <c r="Y228" s="369"/>
      <c r="Z228" s="369"/>
    </row>
    <row r="229">
      <c r="A229" s="368"/>
      <c r="B229" s="368"/>
      <c r="C229" s="368"/>
      <c r="D229" s="368"/>
      <c r="E229" s="368"/>
      <c r="F229" s="368"/>
      <c r="G229" s="368"/>
      <c r="H229" s="368"/>
      <c r="I229" s="368"/>
      <c r="J229" s="368"/>
      <c r="K229" s="372"/>
      <c r="L229" s="368"/>
      <c r="M229" s="368"/>
      <c r="N229" s="369"/>
      <c r="O229" s="369"/>
      <c r="P229" s="369"/>
      <c r="Q229" s="369"/>
      <c r="R229" s="369"/>
      <c r="S229" s="369"/>
      <c r="T229" s="369"/>
      <c r="U229" s="369"/>
      <c r="V229" s="369"/>
      <c r="W229" s="369"/>
      <c r="X229" s="369"/>
      <c r="Y229" s="369"/>
      <c r="Z229" s="369"/>
    </row>
    <row r="230">
      <c r="A230" s="368"/>
      <c r="B230" s="368"/>
      <c r="C230" s="368"/>
      <c r="D230" s="368"/>
      <c r="E230" s="368"/>
      <c r="F230" s="368"/>
      <c r="G230" s="368"/>
      <c r="H230" s="368"/>
      <c r="I230" s="368"/>
      <c r="J230" s="368"/>
      <c r="K230" s="372"/>
      <c r="L230" s="368"/>
      <c r="M230" s="368"/>
      <c r="N230" s="369"/>
      <c r="O230" s="369"/>
      <c r="P230" s="369"/>
      <c r="Q230" s="369"/>
      <c r="R230" s="369"/>
      <c r="S230" s="369"/>
      <c r="T230" s="369"/>
      <c r="U230" s="369"/>
      <c r="V230" s="369"/>
      <c r="W230" s="369"/>
      <c r="X230" s="369"/>
      <c r="Y230" s="369"/>
      <c r="Z230" s="369"/>
    </row>
    <row r="231">
      <c r="A231" s="368"/>
      <c r="B231" s="368"/>
      <c r="C231" s="368"/>
      <c r="D231" s="368"/>
      <c r="E231" s="368"/>
      <c r="F231" s="368"/>
      <c r="G231" s="368"/>
      <c r="H231" s="368"/>
      <c r="I231" s="368"/>
      <c r="J231" s="368"/>
      <c r="K231" s="372"/>
      <c r="L231" s="368"/>
      <c r="M231" s="368"/>
      <c r="N231" s="369"/>
      <c r="O231" s="369"/>
      <c r="P231" s="369"/>
      <c r="Q231" s="369"/>
      <c r="R231" s="369"/>
      <c r="S231" s="369"/>
      <c r="T231" s="369"/>
      <c r="U231" s="369"/>
      <c r="V231" s="369"/>
      <c r="W231" s="369"/>
      <c r="X231" s="369"/>
      <c r="Y231" s="369"/>
      <c r="Z231" s="369"/>
    </row>
    <row r="232">
      <c r="A232" s="368"/>
      <c r="B232" s="368"/>
      <c r="C232" s="368"/>
      <c r="D232" s="368"/>
      <c r="E232" s="368"/>
      <c r="F232" s="368"/>
      <c r="G232" s="368"/>
      <c r="H232" s="368"/>
      <c r="I232" s="368"/>
      <c r="J232" s="368"/>
      <c r="K232" s="372"/>
      <c r="L232" s="368"/>
      <c r="M232" s="368"/>
      <c r="N232" s="369"/>
      <c r="O232" s="369"/>
      <c r="P232" s="369"/>
      <c r="Q232" s="369"/>
      <c r="R232" s="369"/>
      <c r="S232" s="369"/>
      <c r="T232" s="369"/>
      <c r="U232" s="369"/>
      <c r="V232" s="369"/>
      <c r="W232" s="369"/>
      <c r="X232" s="369"/>
      <c r="Y232" s="369"/>
      <c r="Z232" s="369"/>
    </row>
    <row r="233">
      <c r="A233" s="368"/>
      <c r="B233" s="368"/>
      <c r="C233" s="368"/>
      <c r="D233" s="368"/>
      <c r="E233" s="368"/>
      <c r="F233" s="368"/>
      <c r="G233" s="368"/>
      <c r="H233" s="368"/>
      <c r="I233" s="368"/>
      <c r="J233" s="368"/>
      <c r="K233" s="372"/>
      <c r="L233" s="368"/>
      <c r="M233" s="368"/>
      <c r="N233" s="369"/>
      <c r="O233" s="369"/>
      <c r="P233" s="369"/>
      <c r="Q233" s="369"/>
      <c r="R233" s="369"/>
      <c r="S233" s="369"/>
      <c r="T233" s="369"/>
      <c r="U233" s="369"/>
      <c r="V233" s="369"/>
      <c r="W233" s="369"/>
      <c r="X233" s="369"/>
      <c r="Y233" s="369"/>
      <c r="Z233" s="369"/>
    </row>
    <row r="234">
      <c r="A234" s="368"/>
      <c r="B234" s="368"/>
      <c r="C234" s="368"/>
      <c r="D234" s="368"/>
      <c r="E234" s="368"/>
      <c r="F234" s="368"/>
      <c r="G234" s="368"/>
      <c r="H234" s="368"/>
      <c r="I234" s="368"/>
      <c r="J234" s="368"/>
      <c r="K234" s="372"/>
      <c r="L234" s="368"/>
      <c r="M234" s="368"/>
      <c r="N234" s="369"/>
      <c r="O234" s="369"/>
      <c r="P234" s="369"/>
      <c r="Q234" s="369"/>
      <c r="R234" s="369"/>
      <c r="S234" s="369"/>
      <c r="T234" s="369"/>
      <c r="U234" s="369"/>
      <c r="V234" s="369"/>
      <c r="W234" s="369"/>
      <c r="X234" s="369"/>
      <c r="Y234" s="369"/>
      <c r="Z234" s="369"/>
    </row>
    <row r="235">
      <c r="A235" s="368"/>
      <c r="B235" s="368"/>
      <c r="C235" s="368"/>
      <c r="D235" s="368"/>
      <c r="E235" s="368"/>
      <c r="F235" s="368"/>
      <c r="G235" s="368"/>
      <c r="H235" s="368"/>
      <c r="I235" s="368"/>
      <c r="J235" s="368"/>
      <c r="K235" s="372"/>
      <c r="L235" s="368"/>
      <c r="M235" s="368"/>
      <c r="N235" s="369"/>
      <c r="O235" s="369"/>
      <c r="P235" s="369"/>
      <c r="Q235" s="369"/>
      <c r="R235" s="369"/>
      <c r="S235" s="369"/>
      <c r="T235" s="369"/>
      <c r="U235" s="369"/>
      <c r="V235" s="369"/>
      <c r="W235" s="369"/>
      <c r="X235" s="369"/>
      <c r="Y235" s="369"/>
      <c r="Z235" s="369"/>
    </row>
    <row r="236">
      <c r="A236" s="368"/>
      <c r="B236" s="368"/>
      <c r="C236" s="368"/>
      <c r="D236" s="368"/>
      <c r="E236" s="368"/>
      <c r="F236" s="368"/>
      <c r="G236" s="368"/>
      <c r="H236" s="368"/>
      <c r="I236" s="368"/>
      <c r="J236" s="368"/>
      <c r="K236" s="372"/>
      <c r="L236" s="368"/>
      <c r="M236" s="368"/>
      <c r="N236" s="369"/>
      <c r="O236" s="369"/>
      <c r="P236" s="369"/>
      <c r="Q236" s="369"/>
      <c r="R236" s="369"/>
      <c r="S236" s="369"/>
      <c r="T236" s="369"/>
      <c r="U236" s="369"/>
      <c r="V236" s="369"/>
      <c r="W236" s="369"/>
      <c r="X236" s="369"/>
      <c r="Y236" s="369"/>
      <c r="Z236" s="369"/>
    </row>
    <row r="237">
      <c r="A237" s="368"/>
      <c r="B237" s="368"/>
      <c r="C237" s="368"/>
      <c r="D237" s="368"/>
      <c r="E237" s="368"/>
      <c r="F237" s="368"/>
      <c r="G237" s="368"/>
      <c r="H237" s="368"/>
      <c r="I237" s="368"/>
      <c r="J237" s="368"/>
      <c r="K237" s="372"/>
      <c r="L237" s="368"/>
      <c r="M237" s="368"/>
      <c r="N237" s="369"/>
      <c r="O237" s="369"/>
      <c r="P237" s="369"/>
      <c r="Q237" s="369"/>
      <c r="R237" s="369"/>
      <c r="S237" s="369"/>
      <c r="T237" s="369"/>
      <c r="U237" s="369"/>
      <c r="V237" s="369"/>
      <c r="W237" s="369"/>
      <c r="X237" s="369"/>
      <c r="Y237" s="369"/>
      <c r="Z237" s="369"/>
    </row>
    <row r="238">
      <c r="A238" s="368"/>
      <c r="B238" s="368"/>
      <c r="C238" s="368"/>
      <c r="D238" s="368"/>
      <c r="E238" s="368"/>
      <c r="F238" s="368"/>
      <c r="G238" s="368"/>
      <c r="H238" s="368"/>
      <c r="I238" s="368"/>
      <c r="J238" s="368"/>
      <c r="K238" s="372"/>
      <c r="L238" s="368"/>
      <c r="M238" s="368"/>
      <c r="N238" s="369"/>
      <c r="O238" s="369"/>
      <c r="P238" s="369"/>
      <c r="Q238" s="369"/>
      <c r="R238" s="369"/>
      <c r="S238" s="369"/>
      <c r="T238" s="369"/>
      <c r="U238" s="369"/>
      <c r="V238" s="369"/>
      <c r="W238" s="369"/>
      <c r="X238" s="369"/>
      <c r="Y238" s="369"/>
      <c r="Z238" s="369"/>
    </row>
    <row r="239">
      <c r="A239" s="368"/>
      <c r="B239" s="368"/>
      <c r="C239" s="368"/>
      <c r="D239" s="368"/>
      <c r="E239" s="368"/>
      <c r="F239" s="368"/>
      <c r="G239" s="368"/>
      <c r="H239" s="368"/>
      <c r="I239" s="368"/>
      <c r="J239" s="368"/>
      <c r="K239" s="372"/>
      <c r="L239" s="368"/>
      <c r="M239" s="368"/>
      <c r="N239" s="369"/>
      <c r="O239" s="369"/>
      <c r="P239" s="369"/>
      <c r="Q239" s="369"/>
      <c r="R239" s="369"/>
      <c r="S239" s="369"/>
      <c r="T239" s="369"/>
      <c r="U239" s="369"/>
      <c r="V239" s="369"/>
      <c r="W239" s="369"/>
      <c r="X239" s="369"/>
      <c r="Y239" s="369"/>
      <c r="Z239" s="369"/>
    </row>
    <row r="240">
      <c r="A240" s="368"/>
      <c r="B240" s="368"/>
      <c r="C240" s="368"/>
      <c r="D240" s="368"/>
      <c r="E240" s="368"/>
      <c r="F240" s="368"/>
      <c r="G240" s="368"/>
      <c r="H240" s="368"/>
      <c r="I240" s="368"/>
      <c r="J240" s="368"/>
      <c r="K240" s="372"/>
      <c r="L240" s="368"/>
      <c r="M240" s="368"/>
      <c r="N240" s="369"/>
      <c r="O240" s="369"/>
      <c r="P240" s="369"/>
      <c r="Q240" s="369"/>
      <c r="R240" s="369"/>
      <c r="S240" s="369"/>
      <c r="T240" s="369"/>
      <c r="U240" s="369"/>
      <c r="V240" s="369"/>
      <c r="W240" s="369"/>
      <c r="X240" s="369"/>
      <c r="Y240" s="369"/>
      <c r="Z240" s="369"/>
    </row>
    <row r="241">
      <c r="A241" s="368"/>
      <c r="B241" s="368"/>
      <c r="C241" s="368"/>
      <c r="D241" s="368"/>
      <c r="E241" s="368"/>
      <c r="F241" s="368"/>
      <c r="G241" s="368"/>
      <c r="H241" s="368"/>
      <c r="I241" s="368"/>
      <c r="J241" s="368"/>
      <c r="K241" s="372"/>
      <c r="L241" s="368"/>
      <c r="M241" s="368"/>
      <c r="N241" s="369"/>
      <c r="O241" s="369"/>
      <c r="P241" s="369"/>
      <c r="Q241" s="369"/>
      <c r="R241" s="369"/>
      <c r="S241" s="369"/>
      <c r="T241" s="369"/>
      <c r="U241" s="369"/>
      <c r="V241" s="369"/>
      <c r="W241" s="369"/>
      <c r="X241" s="369"/>
      <c r="Y241" s="369"/>
      <c r="Z241" s="369"/>
    </row>
    <row r="242">
      <c r="A242" s="368"/>
      <c r="B242" s="368"/>
      <c r="C242" s="368"/>
      <c r="D242" s="368"/>
      <c r="E242" s="368"/>
      <c r="F242" s="368"/>
      <c r="G242" s="368"/>
      <c r="H242" s="368"/>
      <c r="I242" s="368"/>
      <c r="J242" s="368"/>
      <c r="K242" s="372"/>
      <c r="L242" s="368"/>
      <c r="M242" s="368"/>
      <c r="N242" s="369"/>
      <c r="O242" s="369"/>
      <c r="P242" s="369"/>
      <c r="Q242" s="369"/>
      <c r="R242" s="369"/>
      <c r="S242" s="369"/>
      <c r="T242" s="369"/>
      <c r="U242" s="369"/>
      <c r="V242" s="369"/>
      <c r="W242" s="369"/>
      <c r="X242" s="369"/>
      <c r="Y242" s="369"/>
      <c r="Z242" s="369"/>
    </row>
    <row r="243">
      <c r="A243" s="368"/>
      <c r="B243" s="368"/>
      <c r="C243" s="368"/>
      <c r="D243" s="368"/>
      <c r="E243" s="368"/>
      <c r="F243" s="368"/>
      <c r="G243" s="368"/>
      <c r="H243" s="368"/>
      <c r="I243" s="368"/>
      <c r="J243" s="368"/>
      <c r="K243" s="372"/>
      <c r="L243" s="368"/>
      <c r="M243" s="368"/>
      <c r="N243" s="369"/>
      <c r="O243" s="369"/>
      <c r="P243" s="369"/>
      <c r="Q243" s="369"/>
      <c r="R243" s="369"/>
      <c r="S243" s="369"/>
      <c r="T243" s="369"/>
      <c r="U243" s="369"/>
      <c r="V243" s="369"/>
      <c r="W243" s="369"/>
      <c r="X243" s="369"/>
      <c r="Y243" s="369"/>
      <c r="Z243" s="369"/>
    </row>
    <row r="244">
      <c r="A244" s="368"/>
      <c r="B244" s="368"/>
      <c r="C244" s="368"/>
      <c r="D244" s="368"/>
      <c r="E244" s="368"/>
      <c r="F244" s="368"/>
      <c r="G244" s="368"/>
      <c r="H244" s="368"/>
      <c r="I244" s="368"/>
      <c r="J244" s="368"/>
      <c r="K244" s="372"/>
      <c r="L244" s="368"/>
      <c r="M244" s="368"/>
      <c r="N244" s="369"/>
      <c r="O244" s="369"/>
      <c r="P244" s="369"/>
      <c r="Q244" s="369"/>
      <c r="R244" s="369"/>
      <c r="S244" s="369"/>
      <c r="T244" s="369"/>
      <c r="U244" s="369"/>
      <c r="V244" s="369"/>
      <c r="W244" s="369"/>
      <c r="X244" s="369"/>
      <c r="Y244" s="369"/>
      <c r="Z244" s="369"/>
    </row>
    <row r="245">
      <c r="A245" s="368"/>
      <c r="B245" s="368"/>
      <c r="C245" s="368"/>
      <c r="D245" s="368"/>
      <c r="E245" s="368"/>
      <c r="F245" s="368"/>
      <c r="G245" s="368"/>
      <c r="H245" s="368"/>
      <c r="I245" s="368"/>
      <c r="J245" s="368"/>
      <c r="K245" s="372"/>
      <c r="L245" s="368"/>
      <c r="M245" s="368"/>
      <c r="N245" s="369"/>
      <c r="O245" s="369"/>
      <c r="P245" s="369"/>
      <c r="Q245" s="369"/>
      <c r="R245" s="369"/>
      <c r="S245" s="369"/>
      <c r="T245" s="369"/>
      <c r="U245" s="369"/>
      <c r="V245" s="369"/>
      <c r="W245" s="369"/>
      <c r="X245" s="369"/>
      <c r="Y245" s="369"/>
      <c r="Z245" s="369"/>
    </row>
    <row r="246">
      <c r="A246" s="368"/>
      <c r="B246" s="368"/>
      <c r="C246" s="368"/>
      <c r="D246" s="368"/>
      <c r="E246" s="368"/>
      <c r="F246" s="368"/>
      <c r="G246" s="368"/>
      <c r="H246" s="368"/>
      <c r="I246" s="368"/>
      <c r="J246" s="368"/>
      <c r="K246" s="372"/>
      <c r="L246" s="368"/>
      <c r="M246" s="368"/>
      <c r="N246" s="369"/>
      <c r="O246" s="369"/>
      <c r="P246" s="369"/>
      <c r="Q246" s="369"/>
      <c r="R246" s="369"/>
      <c r="S246" s="369"/>
      <c r="T246" s="369"/>
      <c r="U246" s="369"/>
      <c r="V246" s="369"/>
      <c r="W246" s="369"/>
      <c r="X246" s="369"/>
      <c r="Y246" s="369"/>
      <c r="Z246" s="369"/>
    </row>
    <row r="247">
      <c r="A247" s="368"/>
      <c r="B247" s="368"/>
      <c r="C247" s="368"/>
      <c r="D247" s="368"/>
      <c r="E247" s="368"/>
      <c r="F247" s="368"/>
      <c r="G247" s="368"/>
      <c r="H247" s="368"/>
      <c r="I247" s="368"/>
      <c r="J247" s="368"/>
      <c r="K247" s="372"/>
      <c r="L247" s="368"/>
      <c r="M247" s="368"/>
      <c r="N247" s="369"/>
      <c r="O247" s="369"/>
      <c r="P247" s="369"/>
      <c r="Q247" s="369"/>
      <c r="R247" s="369"/>
      <c r="S247" s="369"/>
      <c r="T247" s="369"/>
      <c r="U247" s="369"/>
      <c r="V247" s="369"/>
      <c r="W247" s="369"/>
      <c r="X247" s="369"/>
      <c r="Y247" s="369"/>
      <c r="Z247" s="369"/>
    </row>
    <row r="248">
      <c r="A248" s="368"/>
      <c r="B248" s="368"/>
      <c r="C248" s="368"/>
      <c r="D248" s="368"/>
      <c r="E248" s="368"/>
      <c r="F248" s="368"/>
      <c r="G248" s="368"/>
      <c r="H248" s="368"/>
      <c r="I248" s="368"/>
      <c r="J248" s="368"/>
      <c r="K248" s="372"/>
      <c r="L248" s="368"/>
      <c r="M248" s="368"/>
      <c r="N248" s="369"/>
      <c r="O248" s="369"/>
      <c r="P248" s="369"/>
      <c r="Q248" s="369"/>
      <c r="R248" s="369"/>
      <c r="S248" s="369"/>
      <c r="T248" s="369"/>
      <c r="U248" s="369"/>
      <c r="V248" s="369"/>
      <c r="W248" s="369"/>
      <c r="X248" s="369"/>
      <c r="Y248" s="369"/>
      <c r="Z248" s="369"/>
    </row>
    <row r="249">
      <c r="A249" s="368"/>
      <c r="B249" s="368"/>
      <c r="C249" s="368"/>
      <c r="D249" s="368"/>
      <c r="E249" s="368"/>
      <c r="F249" s="368"/>
      <c r="G249" s="368"/>
      <c r="H249" s="368"/>
      <c r="I249" s="368"/>
      <c r="J249" s="368"/>
      <c r="K249" s="372"/>
      <c r="L249" s="368"/>
      <c r="M249" s="368"/>
      <c r="N249" s="369"/>
      <c r="O249" s="369"/>
      <c r="P249" s="369"/>
      <c r="Q249" s="369"/>
      <c r="R249" s="369"/>
      <c r="S249" s="369"/>
      <c r="T249" s="369"/>
      <c r="U249" s="369"/>
      <c r="V249" s="369"/>
      <c r="W249" s="369"/>
      <c r="X249" s="369"/>
      <c r="Y249" s="369"/>
      <c r="Z249" s="369"/>
    </row>
    <row r="250">
      <c r="A250" s="368"/>
      <c r="B250" s="368"/>
      <c r="C250" s="368"/>
      <c r="D250" s="368"/>
      <c r="E250" s="368"/>
      <c r="F250" s="368"/>
      <c r="G250" s="368"/>
      <c r="H250" s="368"/>
      <c r="I250" s="368"/>
      <c r="J250" s="368"/>
      <c r="K250" s="372"/>
      <c r="L250" s="368"/>
      <c r="M250" s="368"/>
      <c r="N250" s="369"/>
      <c r="O250" s="369"/>
      <c r="P250" s="369"/>
      <c r="Q250" s="369"/>
      <c r="R250" s="369"/>
      <c r="S250" s="369"/>
      <c r="T250" s="369"/>
      <c r="U250" s="369"/>
      <c r="V250" s="369"/>
      <c r="W250" s="369"/>
      <c r="X250" s="369"/>
      <c r="Y250" s="369"/>
      <c r="Z250" s="369"/>
    </row>
    <row r="251">
      <c r="A251" s="368"/>
      <c r="B251" s="368"/>
      <c r="C251" s="368"/>
      <c r="D251" s="368"/>
      <c r="E251" s="368"/>
      <c r="F251" s="368"/>
      <c r="G251" s="368"/>
      <c r="H251" s="368"/>
      <c r="I251" s="368"/>
      <c r="J251" s="368"/>
      <c r="K251" s="372"/>
      <c r="L251" s="368"/>
      <c r="M251" s="368"/>
      <c r="N251" s="369"/>
      <c r="O251" s="369"/>
      <c r="P251" s="369"/>
      <c r="Q251" s="369"/>
      <c r="R251" s="369"/>
      <c r="S251" s="369"/>
      <c r="T251" s="369"/>
      <c r="U251" s="369"/>
      <c r="V251" s="369"/>
      <c r="W251" s="369"/>
      <c r="X251" s="369"/>
      <c r="Y251" s="369"/>
      <c r="Z251" s="369"/>
    </row>
    <row r="252">
      <c r="A252" s="368"/>
      <c r="B252" s="368"/>
      <c r="C252" s="368"/>
      <c r="D252" s="368"/>
      <c r="E252" s="368"/>
      <c r="F252" s="368"/>
      <c r="G252" s="368"/>
      <c r="H252" s="368"/>
      <c r="I252" s="368"/>
      <c r="J252" s="368"/>
      <c r="K252" s="372"/>
      <c r="L252" s="368"/>
      <c r="M252" s="368"/>
      <c r="N252" s="369"/>
      <c r="O252" s="369"/>
      <c r="P252" s="369"/>
      <c r="Q252" s="369"/>
      <c r="R252" s="369"/>
      <c r="S252" s="369"/>
      <c r="T252" s="369"/>
      <c r="U252" s="369"/>
      <c r="V252" s="369"/>
      <c r="W252" s="369"/>
      <c r="X252" s="369"/>
      <c r="Y252" s="369"/>
      <c r="Z252" s="369"/>
    </row>
    <row r="253">
      <c r="A253" s="368"/>
      <c r="B253" s="368"/>
      <c r="C253" s="368"/>
      <c r="D253" s="368"/>
      <c r="E253" s="368"/>
      <c r="F253" s="368"/>
      <c r="G253" s="368"/>
      <c r="H253" s="368"/>
      <c r="I253" s="368"/>
      <c r="J253" s="368"/>
      <c r="K253" s="372"/>
      <c r="L253" s="368"/>
      <c r="M253" s="368"/>
      <c r="N253" s="369"/>
      <c r="O253" s="369"/>
      <c r="P253" s="369"/>
      <c r="Q253" s="369"/>
      <c r="R253" s="369"/>
      <c r="S253" s="369"/>
      <c r="T253" s="369"/>
      <c r="U253" s="369"/>
      <c r="V253" s="369"/>
      <c r="W253" s="369"/>
      <c r="X253" s="369"/>
      <c r="Y253" s="369"/>
      <c r="Z253" s="369"/>
    </row>
    <row r="254">
      <c r="A254" s="368"/>
      <c r="B254" s="368"/>
      <c r="C254" s="368"/>
      <c r="D254" s="368"/>
      <c r="E254" s="368"/>
      <c r="F254" s="368"/>
      <c r="G254" s="368"/>
      <c r="H254" s="368"/>
      <c r="I254" s="368"/>
      <c r="J254" s="368"/>
      <c r="K254" s="372"/>
      <c r="L254" s="368"/>
      <c r="M254" s="368"/>
      <c r="N254" s="369"/>
      <c r="O254" s="369"/>
      <c r="P254" s="369"/>
      <c r="Q254" s="369"/>
      <c r="R254" s="369"/>
      <c r="S254" s="369"/>
      <c r="T254" s="369"/>
      <c r="U254" s="369"/>
      <c r="V254" s="369"/>
      <c r="W254" s="369"/>
      <c r="X254" s="369"/>
      <c r="Y254" s="369"/>
      <c r="Z254" s="369"/>
    </row>
    <row r="255">
      <c r="A255" s="368"/>
      <c r="B255" s="368"/>
      <c r="C255" s="368"/>
      <c r="D255" s="368"/>
      <c r="E255" s="368"/>
      <c r="F255" s="368"/>
      <c r="G255" s="368"/>
      <c r="H255" s="368"/>
      <c r="I255" s="368"/>
      <c r="J255" s="368"/>
      <c r="K255" s="372"/>
      <c r="L255" s="368"/>
      <c r="M255" s="368"/>
      <c r="N255" s="369"/>
      <c r="O255" s="369"/>
      <c r="P255" s="369"/>
      <c r="Q255" s="369"/>
      <c r="R255" s="369"/>
      <c r="S255" s="369"/>
      <c r="T255" s="369"/>
      <c r="U255" s="369"/>
      <c r="V255" s="369"/>
      <c r="W255" s="369"/>
      <c r="X255" s="369"/>
      <c r="Y255" s="369"/>
      <c r="Z255" s="369"/>
    </row>
    <row r="256">
      <c r="A256" s="368"/>
      <c r="B256" s="368"/>
      <c r="C256" s="368"/>
      <c r="D256" s="368"/>
      <c r="E256" s="368"/>
      <c r="F256" s="368"/>
      <c r="G256" s="368"/>
      <c r="H256" s="368"/>
      <c r="I256" s="368"/>
      <c r="J256" s="368"/>
      <c r="K256" s="372"/>
      <c r="L256" s="368"/>
      <c r="M256" s="368"/>
      <c r="N256" s="369"/>
      <c r="O256" s="369"/>
      <c r="P256" s="369"/>
      <c r="Q256" s="369"/>
      <c r="R256" s="369"/>
      <c r="S256" s="369"/>
      <c r="T256" s="369"/>
      <c r="U256" s="369"/>
      <c r="V256" s="369"/>
      <c r="W256" s="369"/>
      <c r="X256" s="369"/>
      <c r="Y256" s="369"/>
      <c r="Z256" s="369"/>
    </row>
    <row r="257">
      <c r="A257" s="368"/>
      <c r="B257" s="368"/>
      <c r="C257" s="368"/>
      <c r="D257" s="368"/>
      <c r="E257" s="368"/>
      <c r="F257" s="368"/>
      <c r="G257" s="368"/>
      <c r="H257" s="368"/>
      <c r="I257" s="368"/>
      <c r="J257" s="368"/>
      <c r="K257" s="372"/>
      <c r="L257" s="368"/>
      <c r="M257" s="368"/>
      <c r="N257" s="369"/>
      <c r="O257" s="369"/>
      <c r="P257" s="369"/>
      <c r="Q257" s="369"/>
      <c r="R257" s="369"/>
      <c r="S257" s="369"/>
      <c r="T257" s="369"/>
      <c r="U257" s="369"/>
      <c r="V257" s="369"/>
      <c r="W257" s="369"/>
      <c r="X257" s="369"/>
      <c r="Y257" s="369"/>
      <c r="Z257" s="369"/>
    </row>
    <row r="258">
      <c r="A258" s="368"/>
      <c r="B258" s="368"/>
      <c r="C258" s="368"/>
      <c r="D258" s="368"/>
      <c r="E258" s="368"/>
      <c r="F258" s="368"/>
      <c r="G258" s="368"/>
      <c r="H258" s="368"/>
      <c r="I258" s="368"/>
      <c r="J258" s="368"/>
      <c r="K258" s="372"/>
      <c r="L258" s="368"/>
      <c r="M258" s="368"/>
      <c r="N258" s="369"/>
      <c r="O258" s="369"/>
      <c r="P258" s="369"/>
      <c r="Q258" s="369"/>
      <c r="R258" s="369"/>
      <c r="S258" s="369"/>
      <c r="T258" s="369"/>
      <c r="U258" s="369"/>
      <c r="V258" s="369"/>
      <c r="W258" s="369"/>
      <c r="X258" s="369"/>
      <c r="Y258" s="369"/>
      <c r="Z258" s="369"/>
    </row>
    <row r="259">
      <c r="A259" s="368"/>
      <c r="B259" s="368"/>
      <c r="C259" s="368"/>
      <c r="D259" s="368"/>
      <c r="E259" s="368"/>
      <c r="F259" s="368"/>
      <c r="G259" s="368"/>
      <c r="H259" s="368"/>
      <c r="I259" s="368"/>
      <c r="J259" s="368"/>
      <c r="K259" s="372"/>
      <c r="L259" s="368"/>
      <c r="M259" s="368"/>
      <c r="N259" s="369"/>
      <c r="O259" s="369"/>
      <c r="P259" s="369"/>
      <c r="Q259" s="369"/>
      <c r="R259" s="369"/>
      <c r="S259" s="369"/>
      <c r="T259" s="369"/>
      <c r="U259" s="369"/>
      <c r="V259" s="369"/>
      <c r="W259" s="369"/>
      <c r="X259" s="369"/>
      <c r="Y259" s="369"/>
      <c r="Z259" s="369"/>
    </row>
    <row r="260">
      <c r="A260" s="368"/>
      <c r="B260" s="368"/>
      <c r="C260" s="368"/>
      <c r="D260" s="368"/>
      <c r="E260" s="368"/>
      <c r="F260" s="368"/>
      <c r="G260" s="368"/>
      <c r="H260" s="368"/>
      <c r="I260" s="368"/>
      <c r="J260" s="368"/>
      <c r="K260" s="372"/>
      <c r="L260" s="368"/>
      <c r="M260" s="368"/>
      <c r="N260" s="369"/>
      <c r="O260" s="369"/>
      <c r="P260" s="369"/>
      <c r="Q260" s="369"/>
      <c r="R260" s="369"/>
      <c r="S260" s="369"/>
      <c r="T260" s="369"/>
      <c r="U260" s="369"/>
      <c r="V260" s="369"/>
      <c r="W260" s="369"/>
      <c r="X260" s="369"/>
      <c r="Y260" s="369"/>
      <c r="Z260" s="369"/>
    </row>
    <row r="261">
      <c r="A261" s="368"/>
      <c r="B261" s="368"/>
      <c r="C261" s="368"/>
      <c r="D261" s="368"/>
      <c r="E261" s="368"/>
      <c r="F261" s="368"/>
      <c r="G261" s="368"/>
      <c r="H261" s="368"/>
      <c r="I261" s="368"/>
      <c r="J261" s="368"/>
      <c r="K261" s="372"/>
      <c r="L261" s="368"/>
      <c r="M261" s="368"/>
      <c r="N261" s="369"/>
      <c r="O261" s="369"/>
      <c r="P261" s="369"/>
      <c r="Q261" s="369"/>
      <c r="R261" s="369"/>
      <c r="S261" s="369"/>
      <c r="T261" s="369"/>
      <c r="U261" s="369"/>
      <c r="V261" s="369"/>
      <c r="W261" s="369"/>
      <c r="X261" s="369"/>
      <c r="Y261" s="369"/>
      <c r="Z261" s="369"/>
    </row>
    <row r="262">
      <c r="A262" s="368"/>
      <c r="B262" s="368"/>
      <c r="C262" s="368"/>
      <c r="D262" s="368"/>
      <c r="E262" s="368"/>
      <c r="F262" s="368"/>
      <c r="G262" s="368"/>
      <c r="H262" s="368"/>
      <c r="I262" s="368"/>
      <c r="J262" s="368"/>
      <c r="K262" s="372"/>
      <c r="L262" s="368"/>
      <c r="M262" s="368"/>
      <c r="N262" s="369"/>
      <c r="O262" s="369"/>
      <c r="P262" s="369"/>
      <c r="Q262" s="369"/>
      <c r="R262" s="369"/>
      <c r="S262" s="369"/>
      <c r="T262" s="369"/>
      <c r="U262" s="369"/>
      <c r="V262" s="369"/>
      <c r="W262" s="369"/>
      <c r="X262" s="369"/>
      <c r="Y262" s="369"/>
      <c r="Z262" s="369"/>
    </row>
    <row r="263">
      <c r="A263" s="368"/>
      <c r="B263" s="368"/>
      <c r="C263" s="368"/>
      <c r="D263" s="368"/>
      <c r="E263" s="368"/>
      <c r="F263" s="368"/>
      <c r="G263" s="368"/>
      <c r="H263" s="368"/>
      <c r="I263" s="368"/>
      <c r="J263" s="368"/>
      <c r="K263" s="372"/>
      <c r="L263" s="368"/>
      <c r="M263" s="368"/>
      <c r="N263" s="369"/>
      <c r="O263" s="369"/>
      <c r="P263" s="369"/>
      <c r="Q263" s="369"/>
      <c r="R263" s="369"/>
      <c r="S263" s="369"/>
      <c r="T263" s="369"/>
      <c r="U263" s="369"/>
      <c r="V263" s="369"/>
      <c r="W263" s="369"/>
      <c r="X263" s="369"/>
      <c r="Y263" s="369"/>
      <c r="Z263" s="369"/>
    </row>
    <row r="264">
      <c r="A264" s="368"/>
      <c r="B264" s="368"/>
      <c r="C264" s="368"/>
      <c r="D264" s="368"/>
      <c r="E264" s="368"/>
      <c r="F264" s="368"/>
      <c r="G264" s="368"/>
      <c r="H264" s="368"/>
      <c r="I264" s="368"/>
      <c r="J264" s="368"/>
      <c r="K264" s="372"/>
      <c r="L264" s="368"/>
      <c r="M264" s="368"/>
      <c r="N264" s="369"/>
      <c r="O264" s="369"/>
      <c r="P264" s="369"/>
      <c r="Q264" s="369"/>
      <c r="R264" s="369"/>
      <c r="S264" s="369"/>
      <c r="T264" s="369"/>
      <c r="U264" s="369"/>
      <c r="V264" s="369"/>
      <c r="W264" s="369"/>
      <c r="X264" s="369"/>
      <c r="Y264" s="369"/>
      <c r="Z264" s="369"/>
    </row>
    <row r="265">
      <c r="A265" s="368"/>
      <c r="B265" s="368"/>
      <c r="C265" s="368"/>
      <c r="D265" s="368"/>
      <c r="E265" s="368"/>
      <c r="F265" s="368"/>
      <c r="G265" s="368"/>
      <c r="H265" s="368"/>
      <c r="I265" s="368"/>
      <c r="J265" s="368"/>
      <c r="K265" s="372"/>
      <c r="L265" s="368"/>
      <c r="M265" s="368"/>
      <c r="N265" s="369"/>
      <c r="O265" s="369"/>
      <c r="P265" s="369"/>
      <c r="Q265" s="369"/>
      <c r="R265" s="369"/>
      <c r="S265" s="369"/>
      <c r="T265" s="369"/>
      <c r="U265" s="369"/>
      <c r="V265" s="369"/>
      <c r="W265" s="369"/>
      <c r="X265" s="369"/>
      <c r="Y265" s="369"/>
      <c r="Z265" s="369"/>
    </row>
    <row r="266">
      <c r="A266" s="368"/>
      <c r="B266" s="368"/>
      <c r="C266" s="368"/>
      <c r="D266" s="368"/>
      <c r="E266" s="368"/>
      <c r="F266" s="368"/>
      <c r="G266" s="368"/>
      <c r="H266" s="368"/>
      <c r="I266" s="368"/>
      <c r="J266" s="368"/>
      <c r="K266" s="372"/>
      <c r="L266" s="368"/>
      <c r="M266" s="368"/>
      <c r="N266" s="369"/>
      <c r="O266" s="369"/>
      <c r="P266" s="369"/>
      <c r="Q266" s="369"/>
      <c r="R266" s="369"/>
      <c r="S266" s="369"/>
      <c r="T266" s="369"/>
      <c r="U266" s="369"/>
      <c r="V266" s="369"/>
      <c r="W266" s="369"/>
      <c r="X266" s="369"/>
      <c r="Y266" s="369"/>
      <c r="Z266" s="369"/>
    </row>
    <row r="267">
      <c r="A267" s="368"/>
      <c r="B267" s="368"/>
      <c r="C267" s="368"/>
      <c r="D267" s="368"/>
      <c r="E267" s="368"/>
      <c r="F267" s="368"/>
      <c r="G267" s="368"/>
      <c r="H267" s="368"/>
      <c r="I267" s="368"/>
      <c r="J267" s="368"/>
      <c r="K267" s="372"/>
      <c r="L267" s="368"/>
      <c r="M267" s="368"/>
      <c r="N267" s="369"/>
      <c r="O267" s="369"/>
      <c r="P267" s="369"/>
      <c r="Q267" s="369"/>
      <c r="R267" s="369"/>
      <c r="S267" s="369"/>
      <c r="T267" s="369"/>
      <c r="U267" s="369"/>
      <c r="V267" s="369"/>
      <c r="W267" s="369"/>
      <c r="X267" s="369"/>
      <c r="Y267" s="369"/>
      <c r="Z267" s="369"/>
    </row>
    <row r="268">
      <c r="A268" s="368"/>
      <c r="B268" s="368"/>
      <c r="C268" s="368"/>
      <c r="D268" s="368"/>
      <c r="E268" s="368"/>
      <c r="F268" s="368"/>
      <c r="G268" s="368"/>
      <c r="H268" s="368"/>
      <c r="I268" s="368"/>
      <c r="J268" s="368"/>
      <c r="K268" s="372"/>
      <c r="L268" s="368"/>
      <c r="M268" s="368"/>
      <c r="N268" s="369"/>
      <c r="O268" s="369"/>
      <c r="P268" s="369"/>
      <c r="Q268" s="369"/>
      <c r="R268" s="369"/>
      <c r="S268" s="369"/>
      <c r="T268" s="369"/>
      <c r="U268" s="369"/>
      <c r="V268" s="369"/>
      <c r="W268" s="369"/>
      <c r="X268" s="369"/>
      <c r="Y268" s="369"/>
      <c r="Z268" s="369"/>
    </row>
    <row r="269">
      <c r="A269" s="368"/>
      <c r="B269" s="368"/>
      <c r="C269" s="368"/>
      <c r="D269" s="368"/>
      <c r="E269" s="368"/>
      <c r="F269" s="368"/>
      <c r="G269" s="368"/>
      <c r="H269" s="368"/>
      <c r="I269" s="368"/>
      <c r="J269" s="368"/>
      <c r="K269" s="372"/>
      <c r="L269" s="368"/>
      <c r="M269" s="368"/>
      <c r="N269" s="369"/>
      <c r="O269" s="369"/>
      <c r="P269" s="369"/>
      <c r="Q269" s="369"/>
      <c r="R269" s="369"/>
      <c r="S269" s="369"/>
      <c r="T269" s="369"/>
      <c r="U269" s="369"/>
      <c r="V269" s="369"/>
      <c r="W269" s="369"/>
      <c r="X269" s="369"/>
      <c r="Y269" s="369"/>
      <c r="Z269" s="369"/>
    </row>
    <row r="270">
      <c r="A270" s="368"/>
      <c r="B270" s="368"/>
      <c r="C270" s="368"/>
      <c r="D270" s="368"/>
      <c r="E270" s="368"/>
      <c r="F270" s="368"/>
      <c r="G270" s="368"/>
      <c r="H270" s="368"/>
      <c r="I270" s="368"/>
      <c r="J270" s="368"/>
      <c r="K270" s="372"/>
      <c r="L270" s="368"/>
      <c r="M270" s="368"/>
      <c r="N270" s="369"/>
      <c r="O270" s="369"/>
      <c r="P270" s="369"/>
      <c r="Q270" s="369"/>
      <c r="R270" s="369"/>
      <c r="S270" s="369"/>
      <c r="T270" s="369"/>
      <c r="U270" s="369"/>
      <c r="V270" s="369"/>
      <c r="W270" s="369"/>
      <c r="X270" s="369"/>
      <c r="Y270" s="369"/>
      <c r="Z270" s="369"/>
    </row>
    <row r="271">
      <c r="A271" s="368"/>
      <c r="B271" s="368"/>
      <c r="C271" s="368"/>
      <c r="D271" s="368"/>
      <c r="E271" s="368"/>
      <c r="F271" s="368"/>
      <c r="G271" s="368"/>
      <c r="H271" s="368"/>
      <c r="I271" s="368"/>
      <c r="J271" s="368"/>
      <c r="K271" s="372"/>
      <c r="L271" s="368"/>
      <c r="M271" s="368"/>
      <c r="N271" s="369"/>
      <c r="O271" s="369"/>
      <c r="P271" s="369"/>
      <c r="Q271" s="369"/>
      <c r="R271" s="369"/>
      <c r="S271" s="369"/>
      <c r="T271" s="369"/>
      <c r="U271" s="369"/>
      <c r="V271" s="369"/>
      <c r="W271" s="369"/>
      <c r="X271" s="369"/>
      <c r="Y271" s="369"/>
      <c r="Z271" s="369"/>
    </row>
    <row r="272">
      <c r="A272" s="368"/>
      <c r="B272" s="368"/>
      <c r="C272" s="368"/>
      <c r="D272" s="368"/>
      <c r="E272" s="368"/>
      <c r="F272" s="368"/>
      <c r="G272" s="368"/>
      <c r="H272" s="368"/>
      <c r="I272" s="368"/>
      <c r="J272" s="368"/>
      <c r="K272" s="372"/>
      <c r="L272" s="368"/>
      <c r="M272" s="368"/>
      <c r="N272" s="369"/>
      <c r="O272" s="369"/>
      <c r="P272" s="369"/>
      <c r="Q272" s="369"/>
      <c r="R272" s="369"/>
      <c r="S272" s="369"/>
      <c r="T272" s="369"/>
      <c r="U272" s="369"/>
      <c r="V272" s="369"/>
      <c r="W272" s="369"/>
      <c r="X272" s="369"/>
      <c r="Y272" s="369"/>
      <c r="Z272" s="369"/>
    </row>
    <row r="273">
      <c r="A273" s="368"/>
      <c r="B273" s="368"/>
      <c r="C273" s="368"/>
      <c r="D273" s="368"/>
      <c r="E273" s="368"/>
      <c r="F273" s="368"/>
      <c r="G273" s="368"/>
      <c r="H273" s="368"/>
      <c r="I273" s="368"/>
      <c r="J273" s="368"/>
      <c r="K273" s="372"/>
      <c r="L273" s="368"/>
      <c r="M273" s="368"/>
      <c r="N273" s="369"/>
      <c r="O273" s="369"/>
      <c r="P273" s="369"/>
      <c r="Q273" s="369"/>
      <c r="R273" s="369"/>
      <c r="S273" s="369"/>
      <c r="T273" s="369"/>
      <c r="U273" s="369"/>
      <c r="V273" s="369"/>
      <c r="W273" s="369"/>
      <c r="X273" s="369"/>
      <c r="Y273" s="369"/>
      <c r="Z273" s="369"/>
    </row>
    <row r="274">
      <c r="A274" s="368"/>
      <c r="B274" s="368"/>
      <c r="C274" s="368"/>
      <c r="D274" s="368"/>
      <c r="E274" s="368"/>
      <c r="F274" s="368"/>
      <c r="G274" s="368"/>
      <c r="H274" s="368"/>
      <c r="I274" s="368"/>
      <c r="J274" s="368"/>
      <c r="K274" s="372"/>
      <c r="L274" s="368"/>
      <c r="M274" s="368"/>
      <c r="N274" s="369"/>
      <c r="O274" s="369"/>
      <c r="P274" s="369"/>
      <c r="Q274" s="369"/>
      <c r="R274" s="369"/>
      <c r="S274" s="369"/>
      <c r="T274" s="369"/>
      <c r="U274" s="369"/>
      <c r="V274" s="369"/>
      <c r="W274" s="369"/>
      <c r="X274" s="369"/>
      <c r="Y274" s="369"/>
      <c r="Z274" s="369"/>
    </row>
    <row r="275">
      <c r="A275" s="368"/>
      <c r="B275" s="368"/>
      <c r="C275" s="368"/>
      <c r="D275" s="368"/>
      <c r="E275" s="368"/>
      <c r="F275" s="368"/>
      <c r="G275" s="368"/>
      <c r="H275" s="368"/>
      <c r="I275" s="368"/>
      <c r="J275" s="368"/>
      <c r="K275" s="372"/>
      <c r="L275" s="368"/>
      <c r="M275" s="368"/>
      <c r="N275" s="369"/>
      <c r="O275" s="369"/>
      <c r="P275" s="369"/>
      <c r="Q275" s="369"/>
      <c r="R275" s="369"/>
      <c r="S275" s="369"/>
      <c r="T275" s="369"/>
      <c r="U275" s="369"/>
      <c r="V275" s="369"/>
      <c r="W275" s="369"/>
      <c r="X275" s="369"/>
      <c r="Y275" s="369"/>
      <c r="Z275" s="369"/>
    </row>
    <row r="276">
      <c r="A276" s="368"/>
      <c r="B276" s="368"/>
      <c r="C276" s="368"/>
      <c r="D276" s="368"/>
      <c r="E276" s="368"/>
      <c r="F276" s="368"/>
      <c r="G276" s="368"/>
      <c r="H276" s="368"/>
      <c r="I276" s="368"/>
      <c r="J276" s="368"/>
      <c r="K276" s="372"/>
      <c r="L276" s="368"/>
      <c r="M276" s="368"/>
      <c r="N276" s="369"/>
      <c r="O276" s="369"/>
      <c r="P276" s="369"/>
      <c r="Q276" s="369"/>
      <c r="R276" s="369"/>
      <c r="S276" s="369"/>
      <c r="T276" s="369"/>
      <c r="U276" s="369"/>
      <c r="V276" s="369"/>
      <c r="W276" s="369"/>
      <c r="X276" s="369"/>
      <c r="Y276" s="369"/>
      <c r="Z276" s="369"/>
    </row>
    <row r="277">
      <c r="A277" s="368"/>
      <c r="B277" s="368"/>
      <c r="C277" s="368"/>
      <c r="D277" s="368"/>
      <c r="E277" s="368"/>
      <c r="F277" s="368"/>
      <c r="G277" s="368"/>
      <c r="H277" s="368"/>
      <c r="I277" s="368"/>
      <c r="J277" s="368"/>
      <c r="K277" s="372"/>
      <c r="L277" s="368"/>
      <c r="M277" s="368"/>
      <c r="N277" s="369"/>
      <c r="O277" s="369"/>
      <c r="P277" s="369"/>
      <c r="Q277" s="369"/>
      <c r="R277" s="369"/>
      <c r="S277" s="369"/>
      <c r="T277" s="369"/>
      <c r="U277" s="369"/>
      <c r="V277" s="369"/>
      <c r="W277" s="369"/>
      <c r="X277" s="369"/>
      <c r="Y277" s="369"/>
      <c r="Z277" s="369"/>
    </row>
    <row r="278">
      <c r="A278" s="368"/>
      <c r="B278" s="368"/>
      <c r="C278" s="368"/>
      <c r="D278" s="368"/>
      <c r="E278" s="368"/>
      <c r="F278" s="368"/>
      <c r="G278" s="368"/>
      <c r="H278" s="368"/>
      <c r="I278" s="368"/>
      <c r="J278" s="368"/>
      <c r="K278" s="372"/>
      <c r="L278" s="368"/>
      <c r="M278" s="368"/>
      <c r="N278" s="369"/>
      <c r="O278" s="369"/>
      <c r="P278" s="369"/>
      <c r="Q278" s="369"/>
      <c r="R278" s="369"/>
      <c r="S278" s="369"/>
      <c r="T278" s="369"/>
      <c r="U278" s="369"/>
      <c r="V278" s="369"/>
      <c r="W278" s="369"/>
      <c r="X278" s="369"/>
      <c r="Y278" s="369"/>
      <c r="Z278" s="369"/>
    </row>
    <row r="279">
      <c r="A279" s="368"/>
      <c r="B279" s="368"/>
      <c r="C279" s="368"/>
      <c r="D279" s="368"/>
      <c r="E279" s="368"/>
      <c r="F279" s="368"/>
      <c r="G279" s="368"/>
      <c r="H279" s="368"/>
      <c r="I279" s="368"/>
      <c r="J279" s="368"/>
      <c r="K279" s="372"/>
      <c r="L279" s="368"/>
      <c r="M279" s="368"/>
      <c r="N279" s="369"/>
      <c r="O279" s="369"/>
      <c r="P279" s="369"/>
      <c r="Q279" s="369"/>
      <c r="R279" s="369"/>
      <c r="S279" s="369"/>
      <c r="T279" s="369"/>
      <c r="U279" s="369"/>
      <c r="V279" s="369"/>
      <c r="W279" s="369"/>
      <c r="X279" s="369"/>
      <c r="Y279" s="369"/>
      <c r="Z279" s="369"/>
    </row>
    <row r="280">
      <c r="A280" s="368"/>
      <c r="B280" s="368"/>
      <c r="C280" s="368"/>
      <c r="D280" s="368"/>
      <c r="E280" s="368"/>
      <c r="F280" s="368"/>
      <c r="G280" s="368"/>
      <c r="H280" s="368"/>
      <c r="I280" s="368"/>
      <c r="J280" s="368"/>
      <c r="K280" s="372"/>
      <c r="L280" s="368"/>
      <c r="M280" s="368"/>
      <c r="N280" s="369"/>
      <c r="O280" s="369"/>
      <c r="P280" s="369"/>
      <c r="Q280" s="369"/>
      <c r="R280" s="369"/>
      <c r="S280" s="369"/>
      <c r="T280" s="369"/>
      <c r="U280" s="369"/>
      <c r="V280" s="369"/>
      <c r="W280" s="369"/>
      <c r="X280" s="369"/>
      <c r="Y280" s="369"/>
      <c r="Z280" s="369"/>
    </row>
    <row r="281">
      <c r="A281" s="368"/>
      <c r="B281" s="368"/>
      <c r="C281" s="368"/>
      <c r="D281" s="368"/>
      <c r="E281" s="368"/>
      <c r="F281" s="368"/>
      <c r="G281" s="368"/>
      <c r="H281" s="368"/>
      <c r="I281" s="368"/>
      <c r="J281" s="368"/>
      <c r="K281" s="372"/>
      <c r="L281" s="368"/>
      <c r="M281" s="368"/>
      <c r="N281" s="369"/>
      <c r="O281" s="369"/>
      <c r="P281" s="369"/>
      <c r="Q281" s="369"/>
      <c r="R281" s="369"/>
      <c r="S281" s="369"/>
      <c r="T281" s="369"/>
      <c r="U281" s="369"/>
      <c r="V281" s="369"/>
      <c r="W281" s="369"/>
      <c r="X281" s="369"/>
      <c r="Y281" s="369"/>
      <c r="Z281" s="369"/>
    </row>
    <row r="282">
      <c r="A282" s="368"/>
      <c r="B282" s="368"/>
      <c r="C282" s="368"/>
      <c r="D282" s="368"/>
      <c r="E282" s="368"/>
      <c r="F282" s="368"/>
      <c r="G282" s="368"/>
      <c r="H282" s="368"/>
      <c r="I282" s="368"/>
      <c r="J282" s="368"/>
      <c r="K282" s="372"/>
      <c r="L282" s="368"/>
      <c r="M282" s="368"/>
      <c r="N282" s="369"/>
      <c r="O282" s="369"/>
      <c r="P282" s="369"/>
      <c r="Q282" s="369"/>
      <c r="R282" s="369"/>
      <c r="S282" s="369"/>
      <c r="T282" s="369"/>
      <c r="U282" s="369"/>
      <c r="V282" s="369"/>
      <c r="W282" s="369"/>
      <c r="X282" s="369"/>
      <c r="Y282" s="369"/>
      <c r="Z282" s="369"/>
    </row>
    <row r="283">
      <c r="A283" s="368"/>
      <c r="B283" s="368"/>
      <c r="C283" s="368"/>
      <c r="D283" s="368"/>
      <c r="E283" s="368"/>
      <c r="F283" s="368"/>
      <c r="G283" s="368"/>
      <c r="H283" s="368"/>
      <c r="I283" s="368"/>
      <c r="J283" s="368"/>
      <c r="K283" s="372"/>
      <c r="L283" s="368"/>
      <c r="M283" s="368"/>
      <c r="N283" s="369"/>
      <c r="O283" s="369"/>
      <c r="P283" s="369"/>
      <c r="Q283" s="369"/>
      <c r="R283" s="369"/>
      <c r="S283" s="369"/>
      <c r="T283" s="369"/>
      <c r="U283" s="369"/>
      <c r="V283" s="369"/>
      <c r="W283" s="369"/>
      <c r="X283" s="369"/>
      <c r="Y283" s="369"/>
      <c r="Z283" s="369"/>
    </row>
    <row r="284">
      <c r="A284" s="368"/>
      <c r="B284" s="368"/>
      <c r="C284" s="368"/>
      <c r="D284" s="368"/>
      <c r="E284" s="368"/>
      <c r="F284" s="368"/>
      <c r="G284" s="368"/>
      <c r="H284" s="368"/>
      <c r="I284" s="368"/>
      <c r="J284" s="368"/>
      <c r="K284" s="372"/>
      <c r="L284" s="368"/>
      <c r="M284" s="368"/>
      <c r="N284" s="369"/>
      <c r="O284" s="369"/>
      <c r="P284" s="369"/>
      <c r="Q284" s="369"/>
      <c r="R284" s="369"/>
      <c r="S284" s="369"/>
      <c r="T284" s="369"/>
      <c r="U284" s="369"/>
      <c r="V284" s="369"/>
      <c r="W284" s="369"/>
      <c r="X284" s="369"/>
      <c r="Y284" s="369"/>
      <c r="Z284" s="369"/>
    </row>
    <row r="285">
      <c r="A285" s="368"/>
      <c r="B285" s="368"/>
      <c r="C285" s="368"/>
      <c r="D285" s="368"/>
      <c r="E285" s="368"/>
      <c r="F285" s="368"/>
      <c r="G285" s="368"/>
      <c r="H285" s="368"/>
      <c r="I285" s="368"/>
      <c r="J285" s="368"/>
      <c r="K285" s="372"/>
      <c r="L285" s="368"/>
      <c r="M285" s="368"/>
      <c r="N285" s="369"/>
      <c r="O285" s="369"/>
      <c r="P285" s="369"/>
      <c r="Q285" s="369"/>
      <c r="R285" s="369"/>
      <c r="S285" s="369"/>
      <c r="T285" s="369"/>
      <c r="U285" s="369"/>
      <c r="V285" s="369"/>
      <c r="W285" s="369"/>
      <c r="X285" s="369"/>
      <c r="Y285" s="369"/>
      <c r="Z285" s="369"/>
    </row>
    <row r="286">
      <c r="A286" s="368"/>
      <c r="B286" s="368"/>
      <c r="C286" s="368"/>
      <c r="D286" s="368"/>
      <c r="E286" s="368"/>
      <c r="F286" s="368"/>
      <c r="G286" s="368"/>
      <c r="H286" s="368"/>
      <c r="I286" s="368"/>
      <c r="J286" s="368"/>
      <c r="K286" s="372"/>
      <c r="L286" s="368"/>
      <c r="M286" s="368"/>
      <c r="N286" s="369"/>
      <c r="O286" s="369"/>
      <c r="P286" s="369"/>
      <c r="Q286" s="369"/>
      <c r="R286" s="369"/>
      <c r="S286" s="369"/>
      <c r="T286" s="369"/>
      <c r="U286" s="369"/>
      <c r="V286" s="369"/>
      <c r="W286" s="369"/>
      <c r="X286" s="369"/>
      <c r="Y286" s="369"/>
      <c r="Z286" s="369"/>
    </row>
    <row r="287">
      <c r="A287" s="368"/>
      <c r="B287" s="368"/>
      <c r="C287" s="368"/>
      <c r="D287" s="368"/>
      <c r="E287" s="368"/>
      <c r="F287" s="368"/>
      <c r="G287" s="368"/>
      <c r="H287" s="368"/>
      <c r="I287" s="368"/>
      <c r="J287" s="368"/>
      <c r="K287" s="372"/>
      <c r="L287" s="368"/>
      <c r="M287" s="368"/>
      <c r="N287" s="369"/>
      <c r="O287" s="369"/>
      <c r="P287" s="369"/>
      <c r="Q287" s="369"/>
      <c r="R287" s="369"/>
      <c r="S287" s="369"/>
      <c r="T287" s="369"/>
      <c r="U287" s="369"/>
      <c r="V287" s="369"/>
      <c r="W287" s="369"/>
      <c r="X287" s="369"/>
      <c r="Y287" s="369"/>
      <c r="Z287" s="369"/>
    </row>
    <row r="288">
      <c r="A288" s="368"/>
      <c r="B288" s="368"/>
      <c r="C288" s="368"/>
      <c r="D288" s="368"/>
      <c r="E288" s="368"/>
      <c r="F288" s="368"/>
      <c r="G288" s="368"/>
      <c r="H288" s="368"/>
      <c r="I288" s="368"/>
      <c r="J288" s="368"/>
      <c r="K288" s="372"/>
      <c r="L288" s="368"/>
      <c r="M288" s="368"/>
      <c r="N288" s="369"/>
      <c r="O288" s="369"/>
      <c r="P288" s="369"/>
      <c r="Q288" s="369"/>
      <c r="R288" s="369"/>
      <c r="S288" s="369"/>
      <c r="T288" s="369"/>
      <c r="U288" s="369"/>
      <c r="V288" s="369"/>
      <c r="W288" s="369"/>
      <c r="X288" s="369"/>
      <c r="Y288" s="369"/>
      <c r="Z288" s="369"/>
    </row>
    <row r="289">
      <c r="A289" s="368"/>
      <c r="B289" s="368"/>
      <c r="C289" s="368"/>
      <c r="D289" s="368"/>
      <c r="E289" s="368"/>
      <c r="F289" s="368"/>
      <c r="G289" s="368"/>
      <c r="H289" s="368"/>
      <c r="I289" s="368"/>
      <c r="J289" s="368"/>
      <c r="K289" s="372"/>
      <c r="L289" s="368"/>
      <c r="M289" s="368"/>
      <c r="N289" s="369"/>
      <c r="O289" s="369"/>
      <c r="P289" s="369"/>
      <c r="Q289" s="369"/>
      <c r="R289" s="369"/>
      <c r="S289" s="369"/>
      <c r="T289" s="369"/>
      <c r="U289" s="369"/>
      <c r="V289" s="369"/>
      <c r="W289" s="369"/>
      <c r="X289" s="369"/>
      <c r="Y289" s="369"/>
      <c r="Z289" s="369"/>
    </row>
    <row r="290">
      <c r="A290" s="368"/>
      <c r="B290" s="368"/>
      <c r="C290" s="368"/>
      <c r="D290" s="368"/>
      <c r="E290" s="368"/>
      <c r="F290" s="368"/>
      <c r="G290" s="368"/>
      <c r="H290" s="368"/>
      <c r="I290" s="368"/>
      <c r="J290" s="368"/>
      <c r="K290" s="372"/>
      <c r="L290" s="368"/>
      <c r="M290" s="368"/>
      <c r="N290" s="369"/>
      <c r="O290" s="369"/>
      <c r="P290" s="369"/>
      <c r="Q290" s="369"/>
      <c r="R290" s="369"/>
      <c r="S290" s="369"/>
      <c r="T290" s="369"/>
      <c r="U290" s="369"/>
      <c r="V290" s="369"/>
      <c r="W290" s="369"/>
      <c r="X290" s="369"/>
      <c r="Y290" s="369"/>
      <c r="Z290" s="369"/>
    </row>
    <row r="291">
      <c r="A291" s="368"/>
      <c r="B291" s="368"/>
      <c r="C291" s="368"/>
      <c r="D291" s="368"/>
      <c r="E291" s="368"/>
      <c r="F291" s="368"/>
      <c r="G291" s="368"/>
      <c r="H291" s="368"/>
      <c r="I291" s="368"/>
      <c r="J291" s="368"/>
      <c r="K291" s="372"/>
      <c r="L291" s="368"/>
      <c r="M291" s="368"/>
      <c r="N291" s="369"/>
      <c r="O291" s="369"/>
      <c r="P291" s="369"/>
      <c r="Q291" s="369"/>
      <c r="R291" s="369"/>
      <c r="S291" s="369"/>
      <c r="T291" s="369"/>
      <c r="U291" s="369"/>
      <c r="V291" s="369"/>
      <c r="W291" s="369"/>
      <c r="X291" s="369"/>
      <c r="Y291" s="369"/>
      <c r="Z291" s="369"/>
    </row>
    <row r="292">
      <c r="A292" s="368"/>
      <c r="B292" s="368"/>
      <c r="C292" s="368"/>
      <c r="D292" s="368"/>
      <c r="E292" s="368"/>
      <c r="F292" s="368"/>
      <c r="G292" s="368"/>
      <c r="H292" s="368"/>
      <c r="I292" s="368"/>
      <c r="J292" s="368"/>
      <c r="K292" s="372"/>
      <c r="L292" s="368"/>
      <c r="M292" s="368"/>
      <c r="N292" s="369"/>
      <c r="O292" s="369"/>
      <c r="P292" s="369"/>
      <c r="Q292" s="369"/>
      <c r="R292" s="369"/>
      <c r="S292" s="369"/>
      <c r="T292" s="369"/>
      <c r="U292" s="369"/>
      <c r="V292" s="369"/>
      <c r="W292" s="369"/>
      <c r="X292" s="369"/>
      <c r="Y292" s="369"/>
      <c r="Z292" s="369"/>
    </row>
    <row r="293">
      <c r="A293" s="368"/>
      <c r="B293" s="368"/>
      <c r="C293" s="368"/>
      <c r="D293" s="368"/>
      <c r="E293" s="368"/>
      <c r="F293" s="368"/>
      <c r="G293" s="368"/>
      <c r="H293" s="368"/>
      <c r="I293" s="368"/>
      <c r="J293" s="368"/>
      <c r="K293" s="372"/>
      <c r="L293" s="368"/>
      <c r="M293" s="368"/>
      <c r="N293" s="369"/>
      <c r="O293" s="369"/>
      <c r="P293" s="369"/>
      <c r="Q293" s="369"/>
      <c r="R293" s="369"/>
      <c r="S293" s="369"/>
      <c r="T293" s="369"/>
      <c r="U293" s="369"/>
      <c r="V293" s="369"/>
      <c r="W293" s="369"/>
      <c r="X293" s="369"/>
      <c r="Y293" s="369"/>
      <c r="Z293" s="369"/>
    </row>
    <row r="294">
      <c r="A294" s="368"/>
      <c r="B294" s="368"/>
      <c r="C294" s="368"/>
      <c r="D294" s="368"/>
      <c r="E294" s="368"/>
      <c r="F294" s="368"/>
      <c r="G294" s="368"/>
      <c r="H294" s="368"/>
      <c r="I294" s="368"/>
      <c r="J294" s="368"/>
      <c r="K294" s="372"/>
      <c r="L294" s="368"/>
      <c r="M294" s="368"/>
      <c r="N294" s="369"/>
      <c r="O294" s="369"/>
      <c r="P294" s="369"/>
      <c r="Q294" s="369"/>
      <c r="R294" s="369"/>
      <c r="S294" s="369"/>
      <c r="T294" s="369"/>
      <c r="U294" s="369"/>
      <c r="V294" s="369"/>
      <c r="W294" s="369"/>
      <c r="X294" s="369"/>
      <c r="Y294" s="369"/>
      <c r="Z294" s="369"/>
    </row>
    <row r="295">
      <c r="A295" s="368"/>
      <c r="B295" s="368"/>
      <c r="C295" s="368"/>
      <c r="D295" s="368"/>
      <c r="E295" s="368"/>
      <c r="F295" s="368"/>
      <c r="G295" s="368"/>
      <c r="H295" s="368"/>
      <c r="I295" s="368"/>
      <c r="J295" s="368"/>
      <c r="K295" s="372"/>
      <c r="L295" s="368"/>
      <c r="M295" s="368"/>
      <c r="N295" s="369"/>
      <c r="O295" s="369"/>
      <c r="P295" s="369"/>
      <c r="Q295" s="369"/>
      <c r="R295" s="369"/>
      <c r="S295" s="369"/>
      <c r="T295" s="369"/>
      <c r="U295" s="369"/>
      <c r="V295" s="369"/>
      <c r="W295" s="369"/>
      <c r="X295" s="369"/>
      <c r="Y295" s="369"/>
      <c r="Z295" s="369"/>
    </row>
    <row r="296">
      <c r="A296" s="368"/>
      <c r="B296" s="368"/>
      <c r="C296" s="368"/>
      <c r="D296" s="368"/>
      <c r="E296" s="368"/>
      <c r="F296" s="368"/>
      <c r="G296" s="368"/>
      <c r="H296" s="368"/>
      <c r="I296" s="368"/>
      <c r="J296" s="368"/>
      <c r="K296" s="372"/>
      <c r="L296" s="368"/>
      <c r="M296" s="368"/>
      <c r="N296" s="369"/>
      <c r="O296" s="369"/>
      <c r="P296" s="369"/>
      <c r="Q296" s="369"/>
      <c r="R296" s="369"/>
      <c r="S296" s="369"/>
      <c r="T296" s="369"/>
      <c r="U296" s="369"/>
      <c r="V296" s="369"/>
      <c r="W296" s="369"/>
      <c r="X296" s="369"/>
      <c r="Y296" s="369"/>
      <c r="Z296" s="369"/>
    </row>
    <row r="297">
      <c r="A297" s="368"/>
      <c r="B297" s="368"/>
      <c r="C297" s="368"/>
      <c r="D297" s="368"/>
      <c r="E297" s="368"/>
      <c r="F297" s="368"/>
      <c r="G297" s="368"/>
      <c r="H297" s="368"/>
      <c r="I297" s="368"/>
      <c r="J297" s="368"/>
      <c r="K297" s="372"/>
      <c r="L297" s="368"/>
      <c r="M297" s="368"/>
      <c r="N297" s="369"/>
      <c r="O297" s="369"/>
      <c r="P297" s="369"/>
      <c r="Q297" s="369"/>
      <c r="R297" s="369"/>
      <c r="S297" s="369"/>
      <c r="T297" s="369"/>
      <c r="U297" s="369"/>
      <c r="V297" s="369"/>
      <c r="W297" s="369"/>
      <c r="X297" s="369"/>
      <c r="Y297" s="369"/>
      <c r="Z297" s="369"/>
    </row>
    <row r="298">
      <c r="A298" s="368"/>
      <c r="B298" s="368"/>
      <c r="C298" s="368"/>
      <c r="D298" s="368"/>
      <c r="E298" s="368"/>
      <c r="F298" s="368"/>
      <c r="G298" s="368"/>
      <c r="H298" s="368"/>
      <c r="I298" s="368"/>
      <c r="J298" s="368"/>
      <c r="K298" s="372"/>
      <c r="L298" s="368"/>
      <c r="M298" s="368"/>
      <c r="N298" s="369"/>
      <c r="O298" s="369"/>
      <c r="P298" s="369"/>
      <c r="Q298" s="369"/>
      <c r="R298" s="369"/>
      <c r="S298" s="369"/>
      <c r="T298" s="369"/>
      <c r="U298" s="369"/>
      <c r="V298" s="369"/>
      <c r="W298" s="369"/>
      <c r="X298" s="369"/>
      <c r="Y298" s="369"/>
      <c r="Z298" s="369"/>
    </row>
    <row r="299">
      <c r="A299" s="368"/>
      <c r="B299" s="368"/>
      <c r="C299" s="368"/>
      <c r="D299" s="368"/>
      <c r="E299" s="368"/>
      <c r="F299" s="368"/>
      <c r="G299" s="368"/>
      <c r="H299" s="368"/>
      <c r="I299" s="368"/>
      <c r="J299" s="368"/>
      <c r="K299" s="372"/>
      <c r="L299" s="368"/>
      <c r="M299" s="368"/>
      <c r="N299" s="369"/>
      <c r="O299" s="369"/>
      <c r="P299" s="369"/>
      <c r="Q299" s="369"/>
      <c r="R299" s="369"/>
      <c r="S299" s="369"/>
      <c r="T299" s="369"/>
      <c r="U299" s="369"/>
      <c r="V299" s="369"/>
      <c r="W299" s="369"/>
      <c r="X299" s="369"/>
      <c r="Y299" s="369"/>
      <c r="Z299" s="369"/>
    </row>
    <row r="300">
      <c r="A300" s="368"/>
      <c r="B300" s="368"/>
      <c r="C300" s="368"/>
      <c r="D300" s="368"/>
      <c r="E300" s="368"/>
      <c r="F300" s="368"/>
      <c r="G300" s="368"/>
      <c r="H300" s="368"/>
      <c r="I300" s="368"/>
      <c r="J300" s="368"/>
      <c r="K300" s="372"/>
      <c r="L300" s="368"/>
      <c r="M300" s="368"/>
      <c r="N300" s="369"/>
      <c r="O300" s="369"/>
      <c r="P300" s="369"/>
      <c r="Q300" s="369"/>
      <c r="R300" s="369"/>
      <c r="S300" s="369"/>
      <c r="T300" s="369"/>
      <c r="U300" s="369"/>
      <c r="V300" s="369"/>
      <c r="W300" s="369"/>
      <c r="X300" s="369"/>
      <c r="Y300" s="369"/>
      <c r="Z300" s="369"/>
    </row>
    <row r="301">
      <c r="A301" s="368"/>
      <c r="B301" s="368"/>
      <c r="C301" s="368"/>
      <c r="D301" s="368"/>
      <c r="E301" s="368"/>
      <c r="F301" s="368"/>
      <c r="G301" s="368"/>
      <c r="H301" s="368"/>
      <c r="I301" s="368"/>
      <c r="J301" s="368"/>
      <c r="K301" s="372"/>
      <c r="L301" s="368"/>
      <c r="M301" s="368"/>
      <c r="N301" s="369"/>
      <c r="O301" s="369"/>
      <c r="P301" s="369"/>
      <c r="Q301" s="369"/>
      <c r="R301" s="369"/>
      <c r="S301" s="369"/>
      <c r="T301" s="369"/>
      <c r="U301" s="369"/>
      <c r="V301" s="369"/>
      <c r="W301" s="369"/>
      <c r="X301" s="369"/>
      <c r="Y301" s="369"/>
      <c r="Z301" s="369"/>
    </row>
    <row r="302">
      <c r="A302" s="368"/>
      <c r="B302" s="368"/>
      <c r="C302" s="368"/>
      <c r="D302" s="368"/>
      <c r="E302" s="368"/>
      <c r="F302" s="368"/>
      <c r="G302" s="368"/>
      <c r="H302" s="368"/>
      <c r="I302" s="368"/>
      <c r="J302" s="368"/>
      <c r="K302" s="372"/>
      <c r="L302" s="368"/>
      <c r="M302" s="368"/>
      <c r="N302" s="369"/>
      <c r="O302" s="369"/>
      <c r="P302" s="369"/>
      <c r="Q302" s="369"/>
      <c r="R302" s="369"/>
      <c r="S302" s="369"/>
      <c r="T302" s="369"/>
      <c r="U302" s="369"/>
      <c r="V302" s="369"/>
      <c r="W302" s="369"/>
      <c r="X302" s="369"/>
      <c r="Y302" s="369"/>
      <c r="Z302" s="369"/>
    </row>
    <row r="303">
      <c r="A303" s="368"/>
      <c r="B303" s="368"/>
      <c r="C303" s="368"/>
      <c r="D303" s="368"/>
      <c r="E303" s="368"/>
      <c r="F303" s="368"/>
      <c r="G303" s="368"/>
      <c r="H303" s="368"/>
      <c r="I303" s="368"/>
      <c r="J303" s="368"/>
      <c r="K303" s="372"/>
      <c r="L303" s="368"/>
      <c r="M303" s="368"/>
      <c r="N303" s="369"/>
      <c r="O303" s="369"/>
      <c r="P303" s="369"/>
      <c r="Q303" s="369"/>
      <c r="R303" s="369"/>
      <c r="S303" s="369"/>
      <c r="T303" s="369"/>
      <c r="U303" s="369"/>
      <c r="V303" s="369"/>
      <c r="W303" s="369"/>
      <c r="X303" s="369"/>
      <c r="Y303" s="369"/>
      <c r="Z303" s="369"/>
    </row>
    <row r="304">
      <c r="A304" s="368"/>
      <c r="B304" s="368"/>
      <c r="C304" s="368"/>
      <c r="D304" s="368"/>
      <c r="E304" s="368"/>
      <c r="F304" s="368"/>
      <c r="G304" s="368"/>
      <c r="H304" s="368"/>
      <c r="I304" s="368"/>
      <c r="J304" s="368"/>
      <c r="K304" s="372"/>
      <c r="L304" s="368"/>
      <c r="M304" s="368"/>
      <c r="N304" s="369"/>
      <c r="O304" s="369"/>
      <c r="P304" s="369"/>
      <c r="Q304" s="369"/>
      <c r="R304" s="369"/>
      <c r="S304" s="369"/>
      <c r="T304" s="369"/>
      <c r="U304" s="369"/>
      <c r="V304" s="369"/>
      <c r="W304" s="369"/>
      <c r="X304" s="369"/>
      <c r="Y304" s="369"/>
      <c r="Z304" s="369"/>
    </row>
    <row r="305">
      <c r="A305" s="368"/>
      <c r="B305" s="368"/>
      <c r="C305" s="368"/>
      <c r="D305" s="368"/>
      <c r="E305" s="368"/>
      <c r="F305" s="368"/>
      <c r="G305" s="368"/>
      <c r="H305" s="368"/>
      <c r="I305" s="368"/>
      <c r="J305" s="368"/>
      <c r="K305" s="372"/>
      <c r="L305" s="368"/>
      <c r="M305" s="368"/>
      <c r="N305" s="369"/>
      <c r="O305" s="369"/>
      <c r="P305" s="369"/>
      <c r="Q305" s="369"/>
      <c r="R305" s="369"/>
      <c r="S305" s="369"/>
      <c r="T305" s="369"/>
      <c r="U305" s="369"/>
      <c r="V305" s="369"/>
      <c r="W305" s="369"/>
      <c r="X305" s="369"/>
      <c r="Y305" s="369"/>
      <c r="Z305" s="369"/>
    </row>
    <row r="306">
      <c r="A306" s="368"/>
      <c r="B306" s="368"/>
      <c r="C306" s="368"/>
      <c r="D306" s="368"/>
      <c r="E306" s="368"/>
      <c r="F306" s="368"/>
      <c r="G306" s="368"/>
      <c r="H306" s="368"/>
      <c r="I306" s="368"/>
      <c r="J306" s="368"/>
      <c r="K306" s="372"/>
      <c r="L306" s="368"/>
      <c r="M306" s="368"/>
      <c r="N306" s="369"/>
      <c r="O306" s="369"/>
      <c r="P306" s="369"/>
      <c r="Q306" s="369"/>
      <c r="R306" s="369"/>
      <c r="S306" s="369"/>
      <c r="T306" s="369"/>
      <c r="U306" s="369"/>
      <c r="V306" s="369"/>
      <c r="W306" s="369"/>
      <c r="X306" s="369"/>
      <c r="Y306" s="369"/>
      <c r="Z306" s="369"/>
    </row>
    <row r="307">
      <c r="A307" s="368"/>
      <c r="B307" s="368"/>
      <c r="C307" s="368"/>
      <c r="D307" s="368"/>
      <c r="E307" s="368"/>
      <c r="F307" s="368"/>
      <c r="G307" s="368"/>
      <c r="H307" s="368"/>
      <c r="I307" s="368"/>
      <c r="J307" s="368"/>
      <c r="K307" s="372"/>
      <c r="L307" s="368"/>
      <c r="M307" s="368"/>
      <c r="N307" s="369"/>
      <c r="O307" s="369"/>
      <c r="P307" s="369"/>
      <c r="Q307" s="369"/>
      <c r="R307" s="369"/>
      <c r="S307" s="369"/>
      <c r="T307" s="369"/>
      <c r="U307" s="369"/>
      <c r="V307" s="369"/>
      <c r="W307" s="369"/>
      <c r="X307" s="369"/>
      <c r="Y307" s="369"/>
      <c r="Z307" s="369"/>
    </row>
    <row r="308">
      <c r="A308" s="368"/>
      <c r="B308" s="368"/>
      <c r="C308" s="368"/>
      <c r="D308" s="368"/>
      <c r="E308" s="368"/>
      <c r="F308" s="368"/>
      <c r="G308" s="368"/>
      <c r="H308" s="368"/>
      <c r="I308" s="368"/>
      <c r="J308" s="368"/>
      <c r="K308" s="372"/>
      <c r="L308" s="368"/>
      <c r="M308" s="368"/>
      <c r="N308" s="369"/>
      <c r="O308" s="369"/>
      <c r="P308" s="369"/>
      <c r="Q308" s="369"/>
      <c r="R308" s="369"/>
      <c r="S308" s="369"/>
      <c r="T308" s="369"/>
      <c r="U308" s="369"/>
      <c r="V308" s="369"/>
      <c r="W308" s="369"/>
      <c r="X308" s="369"/>
      <c r="Y308" s="369"/>
      <c r="Z308" s="369"/>
    </row>
    <row r="309">
      <c r="A309" s="368"/>
      <c r="B309" s="368"/>
      <c r="C309" s="368"/>
      <c r="D309" s="368"/>
      <c r="E309" s="368"/>
      <c r="F309" s="368"/>
      <c r="G309" s="368"/>
      <c r="H309" s="368"/>
      <c r="I309" s="368"/>
      <c r="J309" s="368"/>
      <c r="K309" s="372"/>
      <c r="L309" s="368"/>
      <c r="M309" s="368"/>
      <c r="N309" s="369"/>
      <c r="O309" s="369"/>
      <c r="P309" s="369"/>
      <c r="Q309" s="369"/>
      <c r="R309" s="369"/>
      <c r="S309" s="369"/>
      <c r="T309" s="369"/>
      <c r="U309" s="369"/>
      <c r="V309" s="369"/>
      <c r="W309" s="369"/>
      <c r="X309" s="369"/>
      <c r="Y309" s="369"/>
      <c r="Z309" s="369"/>
    </row>
    <row r="310">
      <c r="A310" s="368"/>
      <c r="B310" s="368"/>
      <c r="C310" s="368"/>
      <c r="D310" s="368"/>
      <c r="E310" s="368"/>
      <c r="F310" s="368"/>
      <c r="G310" s="368"/>
      <c r="H310" s="368"/>
      <c r="I310" s="368"/>
      <c r="J310" s="368"/>
      <c r="K310" s="372"/>
      <c r="L310" s="368"/>
      <c r="M310" s="368"/>
      <c r="N310" s="369"/>
      <c r="O310" s="369"/>
      <c r="P310" s="369"/>
      <c r="Q310" s="369"/>
      <c r="R310" s="369"/>
      <c r="S310" s="369"/>
      <c r="T310" s="369"/>
      <c r="U310" s="369"/>
      <c r="V310" s="369"/>
      <c r="W310" s="369"/>
      <c r="X310" s="369"/>
      <c r="Y310" s="369"/>
      <c r="Z310" s="369"/>
    </row>
    <row r="311">
      <c r="A311" s="368"/>
      <c r="B311" s="368"/>
      <c r="C311" s="368"/>
      <c r="D311" s="368"/>
      <c r="E311" s="368"/>
      <c r="F311" s="368"/>
      <c r="G311" s="368"/>
      <c r="H311" s="368"/>
      <c r="I311" s="368"/>
      <c r="J311" s="368"/>
      <c r="K311" s="372"/>
      <c r="L311" s="368"/>
      <c r="M311" s="368"/>
      <c r="N311" s="369"/>
      <c r="O311" s="369"/>
      <c r="P311" s="369"/>
      <c r="Q311" s="369"/>
      <c r="R311" s="369"/>
      <c r="S311" s="369"/>
      <c r="T311" s="369"/>
      <c r="U311" s="369"/>
      <c r="V311" s="369"/>
      <c r="W311" s="369"/>
      <c r="X311" s="369"/>
      <c r="Y311" s="369"/>
      <c r="Z311" s="369"/>
    </row>
    <row r="312">
      <c r="A312" s="368"/>
      <c r="B312" s="368"/>
      <c r="C312" s="368"/>
      <c r="D312" s="368"/>
      <c r="E312" s="368"/>
      <c r="F312" s="368"/>
      <c r="G312" s="368"/>
      <c r="H312" s="368"/>
      <c r="I312" s="368"/>
      <c r="J312" s="368"/>
      <c r="K312" s="372"/>
      <c r="L312" s="368"/>
      <c r="M312" s="368"/>
      <c r="N312" s="369"/>
      <c r="O312" s="369"/>
      <c r="P312" s="369"/>
      <c r="Q312" s="369"/>
      <c r="R312" s="369"/>
      <c r="S312" s="369"/>
      <c r="T312" s="369"/>
      <c r="U312" s="369"/>
      <c r="V312" s="369"/>
      <c r="W312" s="369"/>
      <c r="X312" s="369"/>
      <c r="Y312" s="369"/>
      <c r="Z312" s="369"/>
    </row>
    <row r="313">
      <c r="A313" s="368"/>
      <c r="B313" s="368"/>
      <c r="C313" s="368"/>
      <c r="D313" s="368"/>
      <c r="E313" s="368"/>
      <c r="F313" s="368"/>
      <c r="G313" s="368"/>
      <c r="H313" s="368"/>
      <c r="I313" s="368"/>
      <c r="J313" s="368"/>
      <c r="K313" s="372"/>
      <c r="L313" s="368"/>
      <c r="M313" s="368"/>
      <c r="N313" s="369"/>
      <c r="O313" s="369"/>
      <c r="P313" s="369"/>
      <c r="Q313" s="369"/>
      <c r="R313" s="369"/>
      <c r="S313" s="369"/>
      <c r="T313" s="369"/>
      <c r="U313" s="369"/>
      <c r="V313" s="369"/>
      <c r="W313" s="369"/>
      <c r="X313" s="369"/>
      <c r="Y313" s="369"/>
      <c r="Z313" s="369"/>
    </row>
    <row r="314">
      <c r="A314" s="368"/>
      <c r="B314" s="368"/>
      <c r="C314" s="368"/>
      <c r="D314" s="368"/>
      <c r="E314" s="368"/>
      <c r="F314" s="368"/>
      <c r="G314" s="368"/>
      <c r="H314" s="368"/>
      <c r="I314" s="368"/>
      <c r="J314" s="368"/>
      <c r="K314" s="372"/>
      <c r="L314" s="368"/>
      <c r="M314" s="368"/>
      <c r="N314" s="369"/>
      <c r="O314" s="369"/>
      <c r="P314" s="369"/>
      <c r="Q314" s="369"/>
      <c r="R314" s="369"/>
      <c r="S314" s="369"/>
      <c r="T314" s="369"/>
      <c r="U314" s="369"/>
      <c r="V314" s="369"/>
      <c r="W314" s="369"/>
      <c r="X314" s="369"/>
      <c r="Y314" s="369"/>
      <c r="Z314" s="369"/>
    </row>
    <row r="315">
      <c r="A315" s="368"/>
      <c r="B315" s="368"/>
      <c r="C315" s="368"/>
      <c r="D315" s="368"/>
      <c r="E315" s="368"/>
      <c r="F315" s="368"/>
      <c r="G315" s="368"/>
      <c r="H315" s="368"/>
      <c r="I315" s="368"/>
      <c r="J315" s="368"/>
      <c r="K315" s="372"/>
      <c r="L315" s="368"/>
      <c r="M315" s="368"/>
      <c r="N315" s="369"/>
      <c r="O315" s="369"/>
      <c r="P315" s="369"/>
      <c r="Q315" s="369"/>
      <c r="R315" s="369"/>
      <c r="S315" s="369"/>
      <c r="T315" s="369"/>
      <c r="U315" s="369"/>
      <c r="V315" s="369"/>
      <c r="W315" s="369"/>
      <c r="X315" s="369"/>
      <c r="Y315" s="369"/>
      <c r="Z315" s="369"/>
    </row>
    <row r="316">
      <c r="A316" s="368"/>
      <c r="B316" s="368"/>
      <c r="C316" s="368"/>
      <c r="D316" s="368"/>
      <c r="E316" s="368"/>
      <c r="F316" s="368"/>
      <c r="G316" s="368"/>
      <c r="H316" s="368"/>
      <c r="I316" s="368"/>
      <c r="J316" s="368"/>
      <c r="K316" s="372"/>
      <c r="L316" s="368"/>
      <c r="M316" s="368"/>
      <c r="N316" s="369"/>
      <c r="O316" s="369"/>
      <c r="P316" s="369"/>
      <c r="Q316" s="369"/>
      <c r="R316" s="369"/>
      <c r="S316" s="369"/>
      <c r="T316" s="369"/>
      <c r="U316" s="369"/>
      <c r="V316" s="369"/>
      <c r="W316" s="369"/>
      <c r="X316" s="369"/>
      <c r="Y316" s="369"/>
      <c r="Z316" s="369"/>
    </row>
    <row r="317">
      <c r="A317" s="368"/>
      <c r="B317" s="368"/>
      <c r="C317" s="368"/>
      <c r="D317" s="368"/>
      <c r="E317" s="368"/>
      <c r="F317" s="368"/>
      <c r="G317" s="368"/>
      <c r="H317" s="368"/>
      <c r="I317" s="368"/>
      <c r="J317" s="368"/>
      <c r="K317" s="372"/>
      <c r="L317" s="368"/>
      <c r="M317" s="368"/>
      <c r="N317" s="369"/>
      <c r="O317" s="369"/>
      <c r="P317" s="369"/>
      <c r="Q317" s="369"/>
      <c r="R317" s="369"/>
      <c r="S317" s="369"/>
      <c r="T317" s="369"/>
      <c r="U317" s="369"/>
      <c r="V317" s="369"/>
      <c r="W317" s="369"/>
      <c r="X317" s="369"/>
      <c r="Y317" s="369"/>
      <c r="Z317" s="369"/>
    </row>
    <row r="318">
      <c r="A318" s="368"/>
      <c r="B318" s="368"/>
      <c r="C318" s="368"/>
      <c r="D318" s="368"/>
      <c r="E318" s="368"/>
      <c r="F318" s="368"/>
      <c r="G318" s="368"/>
      <c r="H318" s="368"/>
      <c r="I318" s="368"/>
      <c r="J318" s="368"/>
      <c r="K318" s="372"/>
      <c r="L318" s="368"/>
      <c r="M318" s="368"/>
      <c r="N318" s="369"/>
      <c r="O318" s="369"/>
      <c r="P318" s="369"/>
      <c r="Q318" s="369"/>
      <c r="R318" s="369"/>
      <c r="S318" s="369"/>
      <c r="T318" s="369"/>
      <c r="U318" s="369"/>
      <c r="V318" s="369"/>
      <c r="W318" s="369"/>
      <c r="X318" s="369"/>
      <c r="Y318" s="369"/>
      <c r="Z318" s="369"/>
    </row>
    <row r="319">
      <c r="A319" s="368"/>
      <c r="B319" s="368"/>
      <c r="C319" s="368"/>
      <c r="D319" s="368"/>
      <c r="E319" s="368"/>
      <c r="F319" s="368"/>
      <c r="G319" s="368"/>
      <c r="H319" s="368"/>
      <c r="I319" s="368"/>
      <c r="J319" s="368"/>
      <c r="K319" s="372"/>
      <c r="L319" s="368"/>
      <c r="M319" s="368"/>
      <c r="N319" s="369"/>
      <c r="O319" s="369"/>
      <c r="P319" s="369"/>
      <c r="Q319" s="369"/>
      <c r="R319" s="369"/>
      <c r="S319" s="369"/>
      <c r="T319" s="369"/>
      <c r="U319" s="369"/>
      <c r="V319" s="369"/>
      <c r="W319" s="369"/>
      <c r="X319" s="369"/>
      <c r="Y319" s="369"/>
      <c r="Z319" s="369"/>
    </row>
    <row r="320">
      <c r="A320" s="368"/>
      <c r="B320" s="368"/>
      <c r="C320" s="368"/>
      <c r="D320" s="368"/>
      <c r="E320" s="368"/>
      <c r="F320" s="368"/>
      <c r="G320" s="368"/>
      <c r="H320" s="368"/>
      <c r="I320" s="368"/>
      <c r="J320" s="368"/>
      <c r="K320" s="372"/>
      <c r="L320" s="368"/>
      <c r="M320" s="368"/>
      <c r="N320" s="369"/>
      <c r="O320" s="369"/>
      <c r="P320" s="369"/>
      <c r="Q320" s="369"/>
      <c r="R320" s="369"/>
      <c r="S320" s="369"/>
      <c r="T320" s="369"/>
      <c r="U320" s="369"/>
      <c r="V320" s="369"/>
      <c r="W320" s="369"/>
      <c r="X320" s="369"/>
      <c r="Y320" s="369"/>
      <c r="Z320" s="369"/>
    </row>
    <row r="321">
      <c r="A321" s="368"/>
      <c r="B321" s="368"/>
      <c r="C321" s="368"/>
      <c r="D321" s="368"/>
      <c r="E321" s="368"/>
      <c r="F321" s="368"/>
      <c r="G321" s="368"/>
      <c r="H321" s="368"/>
      <c r="I321" s="368"/>
      <c r="J321" s="368"/>
      <c r="K321" s="372"/>
      <c r="L321" s="368"/>
      <c r="M321" s="368"/>
      <c r="N321" s="369"/>
      <c r="O321" s="369"/>
      <c r="P321" s="369"/>
      <c r="Q321" s="369"/>
      <c r="R321" s="369"/>
      <c r="S321" s="369"/>
      <c r="T321" s="369"/>
      <c r="U321" s="369"/>
      <c r="V321" s="369"/>
      <c r="W321" s="369"/>
      <c r="X321" s="369"/>
      <c r="Y321" s="369"/>
      <c r="Z321" s="369"/>
    </row>
    <row r="322">
      <c r="A322" s="368"/>
      <c r="B322" s="368"/>
      <c r="C322" s="368"/>
      <c r="D322" s="368"/>
      <c r="E322" s="368"/>
      <c r="F322" s="368"/>
      <c r="G322" s="368"/>
      <c r="H322" s="368"/>
      <c r="I322" s="368"/>
      <c r="J322" s="368"/>
      <c r="K322" s="372"/>
      <c r="L322" s="368"/>
      <c r="M322" s="368"/>
      <c r="N322" s="369"/>
      <c r="O322" s="369"/>
      <c r="P322" s="369"/>
      <c r="Q322" s="369"/>
      <c r="R322" s="369"/>
      <c r="S322" s="369"/>
      <c r="T322" s="369"/>
      <c r="U322" s="369"/>
      <c r="V322" s="369"/>
      <c r="W322" s="369"/>
      <c r="X322" s="369"/>
      <c r="Y322" s="369"/>
      <c r="Z322" s="369"/>
    </row>
    <row r="323">
      <c r="A323" s="368"/>
      <c r="B323" s="368"/>
      <c r="C323" s="368"/>
      <c r="D323" s="368"/>
      <c r="E323" s="368"/>
      <c r="F323" s="368"/>
      <c r="G323" s="368"/>
      <c r="H323" s="368"/>
      <c r="I323" s="368"/>
      <c r="J323" s="368"/>
      <c r="K323" s="372"/>
      <c r="L323" s="368"/>
      <c r="M323" s="368"/>
      <c r="N323" s="369"/>
      <c r="O323" s="369"/>
      <c r="P323" s="369"/>
      <c r="Q323" s="369"/>
      <c r="R323" s="369"/>
      <c r="S323" s="369"/>
      <c r="T323" s="369"/>
      <c r="U323" s="369"/>
      <c r="V323" s="369"/>
      <c r="W323" s="369"/>
      <c r="X323" s="369"/>
      <c r="Y323" s="369"/>
      <c r="Z323" s="369"/>
    </row>
    <row r="324">
      <c r="A324" s="368"/>
      <c r="B324" s="368"/>
      <c r="C324" s="368"/>
      <c r="D324" s="368"/>
      <c r="E324" s="368"/>
      <c r="F324" s="368"/>
      <c r="G324" s="368"/>
      <c r="H324" s="368"/>
      <c r="I324" s="368"/>
      <c r="J324" s="368"/>
      <c r="K324" s="372"/>
      <c r="L324" s="368"/>
      <c r="M324" s="368"/>
      <c r="N324" s="369"/>
      <c r="O324" s="369"/>
      <c r="P324" s="369"/>
      <c r="Q324" s="369"/>
      <c r="R324" s="369"/>
      <c r="S324" s="369"/>
      <c r="T324" s="369"/>
      <c r="U324" s="369"/>
      <c r="V324" s="369"/>
      <c r="W324" s="369"/>
      <c r="X324" s="369"/>
      <c r="Y324" s="369"/>
      <c r="Z324" s="369"/>
    </row>
    <row r="325">
      <c r="A325" s="368"/>
      <c r="B325" s="368"/>
      <c r="C325" s="368"/>
      <c r="D325" s="368"/>
      <c r="E325" s="368"/>
      <c r="F325" s="368"/>
      <c r="G325" s="368"/>
      <c r="H325" s="368"/>
      <c r="I325" s="368"/>
      <c r="J325" s="368"/>
      <c r="K325" s="372"/>
      <c r="L325" s="368"/>
      <c r="M325" s="368"/>
      <c r="N325" s="369"/>
      <c r="O325" s="369"/>
      <c r="P325" s="369"/>
      <c r="Q325" s="369"/>
      <c r="R325" s="369"/>
      <c r="S325" s="369"/>
      <c r="T325" s="369"/>
      <c r="U325" s="369"/>
      <c r="V325" s="369"/>
      <c r="W325" s="369"/>
      <c r="X325" s="369"/>
      <c r="Y325" s="369"/>
      <c r="Z325" s="369"/>
    </row>
    <row r="326">
      <c r="A326" s="368"/>
      <c r="B326" s="368"/>
      <c r="C326" s="368"/>
      <c r="D326" s="368"/>
      <c r="E326" s="368"/>
      <c r="F326" s="368"/>
      <c r="G326" s="368"/>
      <c r="H326" s="368"/>
      <c r="I326" s="368"/>
      <c r="J326" s="368"/>
      <c r="K326" s="372"/>
      <c r="L326" s="368"/>
      <c r="M326" s="368"/>
      <c r="N326" s="369"/>
      <c r="O326" s="369"/>
      <c r="P326" s="369"/>
      <c r="Q326" s="369"/>
      <c r="R326" s="369"/>
      <c r="S326" s="369"/>
      <c r="T326" s="369"/>
      <c r="U326" s="369"/>
      <c r="V326" s="369"/>
      <c r="W326" s="369"/>
      <c r="X326" s="369"/>
      <c r="Y326" s="369"/>
      <c r="Z326" s="369"/>
    </row>
    <row r="327">
      <c r="A327" s="368"/>
      <c r="B327" s="368"/>
      <c r="C327" s="368"/>
      <c r="D327" s="368"/>
      <c r="E327" s="368"/>
      <c r="F327" s="368"/>
      <c r="G327" s="368"/>
      <c r="H327" s="368"/>
      <c r="I327" s="368"/>
      <c r="J327" s="368"/>
      <c r="K327" s="372"/>
      <c r="L327" s="368"/>
      <c r="M327" s="368"/>
      <c r="N327" s="369"/>
      <c r="O327" s="369"/>
      <c r="P327" s="369"/>
      <c r="Q327" s="369"/>
      <c r="R327" s="369"/>
      <c r="S327" s="369"/>
      <c r="T327" s="369"/>
      <c r="U327" s="369"/>
      <c r="V327" s="369"/>
      <c r="W327" s="369"/>
      <c r="X327" s="369"/>
      <c r="Y327" s="369"/>
      <c r="Z327" s="369"/>
    </row>
    <row r="328">
      <c r="A328" s="368"/>
      <c r="B328" s="368"/>
      <c r="C328" s="368"/>
      <c r="D328" s="368"/>
      <c r="E328" s="368"/>
      <c r="F328" s="368"/>
      <c r="G328" s="368"/>
      <c r="H328" s="368"/>
      <c r="I328" s="368"/>
      <c r="J328" s="368"/>
      <c r="K328" s="372"/>
      <c r="L328" s="368"/>
      <c r="M328" s="368"/>
      <c r="N328" s="369"/>
      <c r="O328" s="369"/>
      <c r="P328" s="369"/>
      <c r="Q328" s="369"/>
      <c r="R328" s="369"/>
      <c r="S328" s="369"/>
      <c r="T328" s="369"/>
      <c r="U328" s="369"/>
      <c r="V328" s="369"/>
      <c r="W328" s="369"/>
      <c r="X328" s="369"/>
      <c r="Y328" s="369"/>
      <c r="Z328" s="369"/>
    </row>
    <row r="329">
      <c r="A329" s="368"/>
      <c r="B329" s="368"/>
      <c r="C329" s="368"/>
      <c r="D329" s="368"/>
      <c r="E329" s="368"/>
      <c r="F329" s="368"/>
      <c r="G329" s="368"/>
      <c r="H329" s="368"/>
      <c r="I329" s="368"/>
      <c r="J329" s="368"/>
      <c r="K329" s="372"/>
      <c r="L329" s="368"/>
      <c r="M329" s="368"/>
      <c r="N329" s="369"/>
      <c r="O329" s="369"/>
      <c r="P329" s="369"/>
      <c r="Q329" s="369"/>
      <c r="R329" s="369"/>
      <c r="S329" s="369"/>
      <c r="T329" s="369"/>
      <c r="U329" s="369"/>
      <c r="V329" s="369"/>
      <c r="W329" s="369"/>
      <c r="X329" s="369"/>
      <c r="Y329" s="369"/>
      <c r="Z329" s="369"/>
    </row>
    <row r="330">
      <c r="A330" s="368"/>
      <c r="B330" s="368"/>
      <c r="C330" s="368"/>
      <c r="D330" s="368"/>
      <c r="E330" s="368"/>
      <c r="F330" s="368"/>
      <c r="G330" s="368"/>
      <c r="H330" s="368"/>
      <c r="I330" s="368"/>
      <c r="J330" s="368"/>
      <c r="K330" s="372"/>
      <c r="L330" s="368"/>
      <c r="M330" s="368"/>
      <c r="N330" s="369"/>
      <c r="O330" s="369"/>
      <c r="P330" s="369"/>
      <c r="Q330" s="369"/>
      <c r="R330" s="369"/>
      <c r="S330" s="369"/>
      <c r="T330" s="369"/>
      <c r="U330" s="369"/>
      <c r="V330" s="369"/>
      <c r="W330" s="369"/>
      <c r="X330" s="369"/>
      <c r="Y330" s="369"/>
      <c r="Z330" s="369"/>
    </row>
    <row r="331">
      <c r="A331" s="368"/>
      <c r="B331" s="368"/>
      <c r="C331" s="368"/>
      <c r="D331" s="368"/>
      <c r="E331" s="368"/>
      <c r="F331" s="368"/>
      <c r="G331" s="368"/>
      <c r="H331" s="368"/>
      <c r="I331" s="368"/>
      <c r="J331" s="368"/>
      <c r="K331" s="372"/>
      <c r="L331" s="368"/>
      <c r="M331" s="368"/>
      <c r="N331" s="369"/>
      <c r="O331" s="369"/>
      <c r="P331" s="369"/>
      <c r="Q331" s="369"/>
      <c r="R331" s="369"/>
      <c r="S331" s="369"/>
      <c r="T331" s="369"/>
      <c r="U331" s="369"/>
      <c r="V331" s="369"/>
      <c r="W331" s="369"/>
      <c r="X331" s="369"/>
      <c r="Y331" s="369"/>
      <c r="Z331" s="369"/>
    </row>
    <row r="332">
      <c r="A332" s="368"/>
      <c r="B332" s="368"/>
      <c r="C332" s="368"/>
      <c r="D332" s="368"/>
      <c r="E332" s="368"/>
      <c r="F332" s="368"/>
      <c r="G332" s="368"/>
      <c r="H332" s="368"/>
      <c r="I332" s="368"/>
      <c r="J332" s="368"/>
      <c r="K332" s="372"/>
      <c r="L332" s="368"/>
      <c r="M332" s="368"/>
      <c r="N332" s="369"/>
      <c r="O332" s="369"/>
      <c r="P332" s="369"/>
      <c r="Q332" s="369"/>
      <c r="R332" s="369"/>
      <c r="S332" s="369"/>
      <c r="T332" s="369"/>
      <c r="U332" s="369"/>
      <c r="V332" s="369"/>
      <c r="W332" s="369"/>
      <c r="X332" s="369"/>
      <c r="Y332" s="369"/>
      <c r="Z332" s="369"/>
    </row>
    <row r="333">
      <c r="A333" s="368"/>
      <c r="B333" s="368"/>
      <c r="C333" s="368"/>
      <c r="D333" s="368"/>
      <c r="E333" s="368"/>
      <c r="F333" s="368"/>
      <c r="G333" s="368"/>
      <c r="H333" s="368"/>
      <c r="I333" s="368"/>
      <c r="J333" s="368"/>
      <c r="K333" s="372"/>
      <c r="L333" s="368"/>
      <c r="M333" s="368"/>
      <c r="N333" s="369"/>
      <c r="O333" s="369"/>
      <c r="P333" s="369"/>
      <c r="Q333" s="369"/>
      <c r="R333" s="369"/>
      <c r="S333" s="369"/>
      <c r="T333" s="369"/>
      <c r="U333" s="369"/>
      <c r="V333" s="369"/>
      <c r="W333" s="369"/>
      <c r="X333" s="369"/>
      <c r="Y333" s="369"/>
      <c r="Z333" s="369"/>
    </row>
    <row r="334">
      <c r="A334" s="368"/>
      <c r="B334" s="368"/>
      <c r="C334" s="368"/>
      <c r="D334" s="368"/>
      <c r="E334" s="368"/>
      <c r="F334" s="368"/>
      <c r="G334" s="368"/>
      <c r="H334" s="368"/>
      <c r="I334" s="368"/>
      <c r="J334" s="368"/>
      <c r="K334" s="372"/>
      <c r="L334" s="368"/>
      <c r="M334" s="368"/>
      <c r="N334" s="369"/>
      <c r="O334" s="369"/>
      <c r="P334" s="369"/>
      <c r="Q334" s="369"/>
      <c r="R334" s="369"/>
      <c r="S334" s="369"/>
      <c r="T334" s="369"/>
      <c r="U334" s="369"/>
      <c r="V334" s="369"/>
      <c r="W334" s="369"/>
      <c r="X334" s="369"/>
      <c r="Y334" s="369"/>
      <c r="Z334" s="369"/>
    </row>
    <row r="335">
      <c r="A335" s="368"/>
      <c r="B335" s="368"/>
      <c r="C335" s="368"/>
      <c r="D335" s="368"/>
      <c r="E335" s="368"/>
      <c r="F335" s="368"/>
      <c r="G335" s="368"/>
      <c r="H335" s="368"/>
      <c r="I335" s="368"/>
      <c r="J335" s="368"/>
      <c r="K335" s="372"/>
      <c r="L335" s="368"/>
      <c r="M335" s="368"/>
      <c r="N335" s="369"/>
      <c r="O335" s="369"/>
      <c r="P335" s="369"/>
      <c r="Q335" s="369"/>
      <c r="R335" s="369"/>
      <c r="S335" s="369"/>
      <c r="T335" s="369"/>
      <c r="U335" s="369"/>
      <c r="V335" s="369"/>
      <c r="W335" s="369"/>
      <c r="X335" s="369"/>
      <c r="Y335" s="369"/>
      <c r="Z335" s="369"/>
    </row>
    <row r="336">
      <c r="A336" s="368"/>
      <c r="B336" s="368"/>
      <c r="C336" s="368"/>
      <c r="D336" s="368"/>
      <c r="E336" s="368"/>
      <c r="F336" s="368"/>
      <c r="G336" s="368"/>
      <c r="H336" s="368"/>
      <c r="I336" s="368"/>
      <c r="J336" s="368"/>
      <c r="K336" s="372"/>
      <c r="L336" s="368"/>
      <c r="M336" s="368"/>
      <c r="N336" s="369"/>
      <c r="O336" s="369"/>
      <c r="P336" s="369"/>
      <c r="Q336" s="369"/>
      <c r="R336" s="369"/>
      <c r="S336" s="369"/>
      <c r="T336" s="369"/>
      <c r="U336" s="369"/>
      <c r="V336" s="369"/>
      <c r="W336" s="369"/>
      <c r="X336" s="369"/>
      <c r="Y336" s="369"/>
      <c r="Z336" s="369"/>
    </row>
    <row r="337">
      <c r="A337" s="368"/>
      <c r="B337" s="368"/>
      <c r="C337" s="368"/>
      <c r="D337" s="368"/>
      <c r="E337" s="368"/>
      <c r="F337" s="368"/>
      <c r="G337" s="368"/>
      <c r="H337" s="368"/>
      <c r="I337" s="368"/>
      <c r="J337" s="368"/>
      <c r="K337" s="372"/>
      <c r="L337" s="368"/>
      <c r="M337" s="368"/>
      <c r="N337" s="369"/>
      <c r="O337" s="369"/>
      <c r="P337" s="369"/>
      <c r="Q337" s="369"/>
      <c r="R337" s="369"/>
      <c r="S337" s="369"/>
      <c r="T337" s="369"/>
      <c r="U337" s="369"/>
      <c r="V337" s="369"/>
      <c r="W337" s="369"/>
      <c r="X337" s="369"/>
      <c r="Y337" s="369"/>
      <c r="Z337" s="369"/>
    </row>
    <row r="338">
      <c r="A338" s="368"/>
      <c r="B338" s="368"/>
      <c r="C338" s="368"/>
      <c r="D338" s="368"/>
      <c r="E338" s="368"/>
      <c r="F338" s="368"/>
      <c r="G338" s="368"/>
      <c r="H338" s="368"/>
      <c r="I338" s="368"/>
      <c r="J338" s="368"/>
      <c r="K338" s="372"/>
      <c r="L338" s="368"/>
      <c r="M338" s="368"/>
      <c r="N338" s="369"/>
      <c r="O338" s="369"/>
      <c r="P338" s="369"/>
      <c r="Q338" s="369"/>
      <c r="R338" s="369"/>
      <c r="S338" s="369"/>
      <c r="T338" s="369"/>
      <c r="U338" s="369"/>
      <c r="V338" s="369"/>
      <c r="W338" s="369"/>
      <c r="X338" s="369"/>
      <c r="Y338" s="369"/>
      <c r="Z338" s="369"/>
    </row>
    <row r="339">
      <c r="A339" s="368"/>
      <c r="B339" s="368"/>
      <c r="C339" s="368"/>
      <c r="D339" s="368"/>
      <c r="E339" s="368"/>
      <c r="F339" s="368"/>
      <c r="G339" s="368"/>
      <c r="H339" s="368"/>
      <c r="I339" s="368"/>
      <c r="J339" s="368"/>
      <c r="K339" s="372"/>
      <c r="L339" s="368"/>
      <c r="M339" s="368"/>
      <c r="N339" s="369"/>
      <c r="O339" s="369"/>
      <c r="P339" s="369"/>
      <c r="Q339" s="369"/>
      <c r="R339" s="369"/>
      <c r="S339" s="369"/>
      <c r="T339" s="369"/>
      <c r="U339" s="369"/>
      <c r="V339" s="369"/>
      <c r="W339" s="369"/>
      <c r="X339" s="369"/>
      <c r="Y339" s="369"/>
      <c r="Z339" s="369"/>
    </row>
    <row r="340">
      <c r="A340" s="368"/>
      <c r="B340" s="368"/>
      <c r="C340" s="368"/>
      <c r="D340" s="368"/>
      <c r="E340" s="368"/>
      <c r="F340" s="368"/>
      <c r="G340" s="368"/>
      <c r="H340" s="368"/>
      <c r="I340" s="368"/>
      <c r="J340" s="368"/>
      <c r="K340" s="372"/>
      <c r="L340" s="368"/>
      <c r="M340" s="368"/>
      <c r="N340" s="369"/>
      <c r="O340" s="369"/>
      <c r="P340" s="369"/>
      <c r="Q340" s="369"/>
      <c r="R340" s="369"/>
      <c r="S340" s="369"/>
      <c r="T340" s="369"/>
      <c r="U340" s="369"/>
      <c r="V340" s="369"/>
      <c r="W340" s="369"/>
      <c r="X340" s="369"/>
      <c r="Y340" s="369"/>
      <c r="Z340" s="369"/>
    </row>
    <row r="341">
      <c r="A341" s="368"/>
      <c r="B341" s="368"/>
      <c r="C341" s="368"/>
      <c r="D341" s="368"/>
      <c r="E341" s="368"/>
      <c r="F341" s="368"/>
      <c r="G341" s="368"/>
      <c r="H341" s="368"/>
      <c r="I341" s="368"/>
      <c r="J341" s="368"/>
      <c r="K341" s="372"/>
      <c r="L341" s="368"/>
      <c r="M341" s="368"/>
      <c r="N341" s="369"/>
      <c r="O341" s="369"/>
      <c r="P341" s="369"/>
      <c r="Q341" s="369"/>
      <c r="R341" s="369"/>
      <c r="S341" s="369"/>
      <c r="T341" s="369"/>
      <c r="U341" s="369"/>
      <c r="V341" s="369"/>
      <c r="W341" s="369"/>
      <c r="X341" s="369"/>
      <c r="Y341" s="369"/>
      <c r="Z341" s="369"/>
    </row>
    <row r="342">
      <c r="A342" s="368"/>
      <c r="B342" s="368"/>
      <c r="C342" s="368"/>
      <c r="D342" s="368"/>
      <c r="E342" s="368"/>
      <c r="F342" s="368"/>
      <c r="G342" s="368"/>
      <c r="H342" s="368"/>
      <c r="I342" s="368"/>
      <c r="J342" s="368"/>
      <c r="K342" s="372"/>
      <c r="L342" s="368"/>
      <c r="M342" s="368"/>
      <c r="N342" s="369"/>
      <c r="O342" s="369"/>
      <c r="P342" s="369"/>
      <c r="Q342" s="369"/>
      <c r="R342" s="369"/>
      <c r="S342" s="369"/>
      <c r="T342" s="369"/>
      <c r="U342" s="369"/>
      <c r="V342" s="369"/>
      <c r="W342" s="369"/>
      <c r="X342" s="369"/>
      <c r="Y342" s="369"/>
      <c r="Z342" s="369"/>
    </row>
    <row r="343">
      <c r="A343" s="368"/>
      <c r="B343" s="368"/>
      <c r="C343" s="368"/>
      <c r="D343" s="368"/>
      <c r="E343" s="368"/>
      <c r="F343" s="368"/>
      <c r="G343" s="368"/>
      <c r="H343" s="368"/>
      <c r="I343" s="368"/>
      <c r="J343" s="368"/>
      <c r="K343" s="372"/>
      <c r="L343" s="368"/>
      <c r="M343" s="368"/>
      <c r="N343" s="369"/>
      <c r="O343" s="369"/>
      <c r="P343" s="369"/>
      <c r="Q343" s="369"/>
      <c r="R343" s="369"/>
      <c r="S343" s="369"/>
      <c r="T343" s="369"/>
      <c r="U343" s="369"/>
      <c r="V343" s="369"/>
      <c r="W343" s="369"/>
      <c r="X343" s="369"/>
      <c r="Y343" s="369"/>
      <c r="Z343" s="369"/>
    </row>
    <row r="344">
      <c r="A344" s="368"/>
      <c r="B344" s="368"/>
      <c r="C344" s="368"/>
      <c r="D344" s="368"/>
      <c r="E344" s="368"/>
      <c r="F344" s="368"/>
      <c r="G344" s="368"/>
      <c r="H344" s="368"/>
      <c r="I344" s="368"/>
      <c r="J344" s="368"/>
      <c r="K344" s="372"/>
      <c r="L344" s="368"/>
      <c r="M344" s="368"/>
      <c r="N344" s="369"/>
      <c r="O344" s="369"/>
      <c r="P344" s="369"/>
      <c r="Q344" s="369"/>
      <c r="R344" s="369"/>
      <c r="S344" s="369"/>
      <c r="T344" s="369"/>
      <c r="U344" s="369"/>
      <c r="V344" s="369"/>
      <c r="W344" s="369"/>
      <c r="X344" s="369"/>
      <c r="Y344" s="369"/>
      <c r="Z344" s="369"/>
    </row>
    <row r="345">
      <c r="A345" s="368"/>
      <c r="B345" s="368"/>
      <c r="C345" s="368"/>
      <c r="D345" s="368"/>
      <c r="E345" s="368"/>
      <c r="F345" s="368"/>
      <c r="G345" s="368"/>
      <c r="H345" s="368"/>
      <c r="I345" s="368"/>
      <c r="J345" s="368"/>
      <c r="K345" s="372"/>
      <c r="L345" s="368"/>
      <c r="M345" s="368"/>
      <c r="N345" s="369"/>
      <c r="O345" s="369"/>
      <c r="P345" s="369"/>
      <c r="Q345" s="369"/>
      <c r="R345" s="369"/>
      <c r="S345" s="369"/>
      <c r="T345" s="369"/>
      <c r="U345" s="369"/>
      <c r="V345" s="369"/>
      <c r="W345" s="369"/>
      <c r="X345" s="369"/>
      <c r="Y345" s="369"/>
      <c r="Z345" s="369"/>
    </row>
    <row r="346">
      <c r="A346" s="368"/>
      <c r="B346" s="368"/>
      <c r="C346" s="368"/>
      <c r="D346" s="368"/>
      <c r="E346" s="368"/>
      <c r="F346" s="368"/>
      <c r="G346" s="368"/>
      <c r="H346" s="368"/>
      <c r="I346" s="368"/>
      <c r="J346" s="368"/>
      <c r="K346" s="372"/>
      <c r="L346" s="368"/>
      <c r="M346" s="368"/>
      <c r="N346" s="369"/>
      <c r="O346" s="369"/>
      <c r="P346" s="369"/>
      <c r="Q346" s="369"/>
      <c r="R346" s="369"/>
      <c r="S346" s="369"/>
      <c r="T346" s="369"/>
      <c r="U346" s="369"/>
      <c r="V346" s="369"/>
      <c r="W346" s="369"/>
      <c r="X346" s="369"/>
      <c r="Y346" s="369"/>
      <c r="Z346" s="369"/>
    </row>
    <row r="347">
      <c r="A347" s="368"/>
      <c r="B347" s="368"/>
      <c r="C347" s="368"/>
      <c r="D347" s="368"/>
      <c r="E347" s="368"/>
      <c r="F347" s="368"/>
      <c r="G347" s="368"/>
      <c r="H347" s="368"/>
      <c r="I347" s="368"/>
      <c r="J347" s="368"/>
      <c r="K347" s="372"/>
      <c r="L347" s="368"/>
      <c r="M347" s="368"/>
      <c r="N347" s="369"/>
      <c r="O347" s="369"/>
      <c r="P347" s="369"/>
      <c r="Q347" s="369"/>
      <c r="R347" s="369"/>
      <c r="S347" s="369"/>
      <c r="T347" s="369"/>
      <c r="U347" s="369"/>
      <c r="V347" s="369"/>
      <c r="W347" s="369"/>
      <c r="X347" s="369"/>
      <c r="Y347" s="369"/>
      <c r="Z347" s="369"/>
    </row>
    <row r="348">
      <c r="A348" s="368"/>
      <c r="B348" s="368"/>
      <c r="C348" s="368"/>
      <c r="D348" s="368"/>
      <c r="E348" s="368"/>
      <c r="F348" s="368"/>
      <c r="G348" s="368"/>
      <c r="H348" s="368"/>
      <c r="I348" s="368"/>
      <c r="J348" s="368"/>
      <c r="K348" s="372"/>
      <c r="L348" s="368"/>
      <c r="M348" s="368"/>
      <c r="N348" s="369"/>
      <c r="O348" s="369"/>
      <c r="P348" s="369"/>
      <c r="Q348" s="369"/>
      <c r="R348" s="369"/>
      <c r="S348" s="369"/>
      <c r="T348" s="369"/>
      <c r="U348" s="369"/>
      <c r="V348" s="369"/>
      <c r="W348" s="369"/>
      <c r="X348" s="369"/>
      <c r="Y348" s="369"/>
      <c r="Z348" s="369"/>
    </row>
    <row r="349">
      <c r="A349" s="368"/>
      <c r="B349" s="368"/>
      <c r="C349" s="368"/>
      <c r="D349" s="368"/>
      <c r="E349" s="368"/>
      <c r="F349" s="368"/>
      <c r="G349" s="368"/>
      <c r="H349" s="368"/>
      <c r="I349" s="368"/>
      <c r="J349" s="368"/>
      <c r="K349" s="372"/>
      <c r="L349" s="368"/>
      <c r="M349" s="368"/>
      <c r="N349" s="369"/>
      <c r="O349" s="369"/>
      <c r="P349" s="369"/>
      <c r="Q349" s="369"/>
      <c r="R349" s="369"/>
      <c r="S349" s="369"/>
      <c r="T349" s="369"/>
      <c r="U349" s="369"/>
      <c r="V349" s="369"/>
      <c r="W349" s="369"/>
      <c r="X349" s="369"/>
      <c r="Y349" s="369"/>
      <c r="Z349" s="369"/>
    </row>
    <row r="350">
      <c r="A350" s="368"/>
      <c r="B350" s="368"/>
      <c r="C350" s="368"/>
      <c r="D350" s="368"/>
      <c r="E350" s="368"/>
      <c r="F350" s="368"/>
      <c r="G350" s="368"/>
      <c r="H350" s="368"/>
      <c r="I350" s="368"/>
      <c r="J350" s="368"/>
      <c r="K350" s="372"/>
      <c r="L350" s="368"/>
      <c r="M350" s="368"/>
      <c r="N350" s="369"/>
      <c r="O350" s="369"/>
      <c r="P350" s="369"/>
      <c r="Q350" s="369"/>
      <c r="R350" s="369"/>
      <c r="S350" s="369"/>
      <c r="T350" s="369"/>
      <c r="U350" s="369"/>
      <c r="V350" s="369"/>
      <c r="W350" s="369"/>
      <c r="X350" s="369"/>
      <c r="Y350" s="369"/>
      <c r="Z350" s="369"/>
    </row>
    <row r="351">
      <c r="A351" s="368"/>
      <c r="B351" s="368"/>
      <c r="C351" s="368"/>
      <c r="D351" s="368"/>
      <c r="E351" s="368"/>
      <c r="F351" s="368"/>
      <c r="G351" s="368"/>
      <c r="H351" s="368"/>
      <c r="I351" s="368"/>
      <c r="J351" s="368"/>
      <c r="K351" s="372"/>
      <c r="L351" s="368"/>
      <c r="M351" s="368"/>
      <c r="N351" s="369"/>
      <c r="O351" s="369"/>
      <c r="P351" s="369"/>
      <c r="Q351" s="369"/>
      <c r="R351" s="369"/>
      <c r="S351" s="369"/>
      <c r="T351" s="369"/>
      <c r="U351" s="369"/>
      <c r="V351" s="369"/>
      <c r="W351" s="369"/>
      <c r="X351" s="369"/>
      <c r="Y351" s="369"/>
      <c r="Z351" s="369"/>
    </row>
    <row r="352">
      <c r="A352" s="368"/>
      <c r="B352" s="368"/>
      <c r="C352" s="368"/>
      <c r="D352" s="368"/>
      <c r="E352" s="368"/>
      <c r="F352" s="368"/>
      <c r="G352" s="368"/>
      <c r="H352" s="368"/>
      <c r="I352" s="368"/>
      <c r="J352" s="368"/>
      <c r="K352" s="372"/>
      <c r="L352" s="368"/>
      <c r="M352" s="368"/>
      <c r="N352" s="369"/>
      <c r="O352" s="369"/>
      <c r="P352" s="369"/>
      <c r="Q352" s="369"/>
      <c r="R352" s="369"/>
      <c r="S352" s="369"/>
      <c r="T352" s="369"/>
      <c r="U352" s="369"/>
      <c r="V352" s="369"/>
      <c r="W352" s="369"/>
      <c r="X352" s="369"/>
      <c r="Y352" s="369"/>
      <c r="Z352" s="369"/>
    </row>
    <row r="353">
      <c r="A353" s="368"/>
      <c r="B353" s="368"/>
      <c r="C353" s="368"/>
      <c r="D353" s="368"/>
      <c r="E353" s="368"/>
      <c r="F353" s="368"/>
      <c r="G353" s="368"/>
      <c r="H353" s="368"/>
      <c r="I353" s="368"/>
      <c r="J353" s="368"/>
      <c r="K353" s="372"/>
      <c r="L353" s="368"/>
      <c r="M353" s="368"/>
      <c r="N353" s="369"/>
      <c r="O353" s="369"/>
      <c r="P353" s="369"/>
      <c r="Q353" s="369"/>
      <c r="R353" s="369"/>
      <c r="S353" s="369"/>
      <c r="T353" s="369"/>
      <c r="U353" s="369"/>
      <c r="V353" s="369"/>
      <c r="W353" s="369"/>
      <c r="X353" s="369"/>
      <c r="Y353" s="369"/>
      <c r="Z353" s="369"/>
    </row>
    <row r="354">
      <c r="A354" s="368"/>
      <c r="B354" s="368"/>
      <c r="C354" s="368"/>
      <c r="D354" s="368"/>
      <c r="E354" s="368"/>
      <c r="F354" s="368"/>
      <c r="G354" s="368"/>
      <c r="H354" s="368"/>
      <c r="I354" s="368"/>
      <c r="J354" s="368"/>
      <c r="K354" s="372"/>
      <c r="L354" s="368"/>
      <c r="M354" s="368"/>
      <c r="N354" s="369"/>
      <c r="O354" s="369"/>
      <c r="P354" s="369"/>
      <c r="Q354" s="369"/>
      <c r="R354" s="369"/>
      <c r="S354" s="369"/>
      <c r="T354" s="369"/>
      <c r="U354" s="369"/>
      <c r="V354" s="369"/>
      <c r="W354" s="369"/>
      <c r="X354" s="369"/>
      <c r="Y354" s="369"/>
      <c r="Z354" s="369"/>
    </row>
    <row r="355">
      <c r="A355" s="368"/>
      <c r="B355" s="368"/>
      <c r="C355" s="368"/>
      <c r="D355" s="368"/>
      <c r="E355" s="368"/>
      <c r="F355" s="368"/>
      <c r="G355" s="368"/>
      <c r="H355" s="368"/>
      <c r="I355" s="368"/>
      <c r="J355" s="368"/>
      <c r="K355" s="372"/>
      <c r="L355" s="368"/>
      <c r="M355" s="368"/>
      <c r="N355" s="369"/>
      <c r="O355" s="369"/>
      <c r="P355" s="369"/>
      <c r="Q355" s="369"/>
      <c r="R355" s="369"/>
      <c r="S355" s="369"/>
      <c r="T355" s="369"/>
      <c r="U355" s="369"/>
      <c r="V355" s="369"/>
      <c r="W355" s="369"/>
      <c r="X355" s="369"/>
      <c r="Y355" s="369"/>
      <c r="Z355" s="369"/>
    </row>
    <row r="356">
      <c r="A356" s="368"/>
      <c r="B356" s="368"/>
      <c r="C356" s="368"/>
      <c r="D356" s="368"/>
      <c r="E356" s="368"/>
      <c r="F356" s="368"/>
      <c r="G356" s="368"/>
      <c r="H356" s="368"/>
      <c r="I356" s="368"/>
      <c r="J356" s="368"/>
      <c r="K356" s="372"/>
      <c r="L356" s="368"/>
      <c r="M356" s="368"/>
      <c r="N356" s="369"/>
      <c r="O356" s="369"/>
      <c r="P356" s="369"/>
      <c r="Q356" s="369"/>
      <c r="R356" s="369"/>
      <c r="S356" s="369"/>
      <c r="T356" s="369"/>
      <c r="U356" s="369"/>
      <c r="V356" s="369"/>
      <c r="W356" s="369"/>
      <c r="X356" s="369"/>
      <c r="Y356" s="369"/>
      <c r="Z356" s="369"/>
    </row>
    <row r="357">
      <c r="A357" s="368"/>
      <c r="B357" s="368"/>
      <c r="C357" s="368"/>
      <c r="D357" s="368"/>
      <c r="E357" s="368"/>
      <c r="F357" s="368"/>
      <c r="G357" s="368"/>
      <c r="H357" s="368"/>
      <c r="I357" s="368"/>
      <c r="J357" s="368"/>
      <c r="K357" s="372"/>
      <c r="L357" s="368"/>
      <c r="M357" s="368"/>
      <c r="N357" s="369"/>
      <c r="O357" s="369"/>
      <c r="P357" s="369"/>
      <c r="Q357" s="369"/>
      <c r="R357" s="369"/>
      <c r="S357" s="369"/>
      <c r="T357" s="369"/>
      <c r="U357" s="369"/>
      <c r="V357" s="369"/>
      <c r="W357" s="369"/>
      <c r="X357" s="369"/>
      <c r="Y357" s="369"/>
      <c r="Z357" s="369"/>
    </row>
    <row r="358">
      <c r="A358" s="368"/>
      <c r="B358" s="368"/>
      <c r="C358" s="368"/>
      <c r="D358" s="368"/>
      <c r="E358" s="368"/>
      <c r="F358" s="368"/>
      <c r="G358" s="368"/>
      <c r="H358" s="368"/>
      <c r="I358" s="368"/>
      <c r="J358" s="368"/>
      <c r="K358" s="372"/>
      <c r="L358" s="368"/>
      <c r="M358" s="368"/>
      <c r="N358" s="369"/>
      <c r="O358" s="369"/>
      <c r="P358" s="369"/>
      <c r="Q358" s="369"/>
      <c r="R358" s="369"/>
      <c r="S358" s="369"/>
      <c r="T358" s="369"/>
      <c r="U358" s="369"/>
      <c r="V358" s="369"/>
      <c r="W358" s="369"/>
      <c r="X358" s="369"/>
      <c r="Y358" s="369"/>
      <c r="Z358" s="369"/>
    </row>
    <row r="359">
      <c r="A359" s="368"/>
      <c r="B359" s="368"/>
      <c r="C359" s="368"/>
      <c r="D359" s="368"/>
      <c r="E359" s="368"/>
      <c r="F359" s="368"/>
      <c r="G359" s="368"/>
      <c r="H359" s="368"/>
      <c r="I359" s="368"/>
      <c r="J359" s="368"/>
      <c r="K359" s="372"/>
      <c r="L359" s="368"/>
      <c r="M359" s="368"/>
      <c r="N359" s="369"/>
      <c r="O359" s="369"/>
      <c r="P359" s="369"/>
      <c r="Q359" s="369"/>
      <c r="R359" s="369"/>
      <c r="S359" s="369"/>
      <c r="T359" s="369"/>
      <c r="U359" s="369"/>
      <c r="V359" s="369"/>
      <c r="W359" s="369"/>
      <c r="X359" s="369"/>
      <c r="Y359" s="369"/>
      <c r="Z359" s="369"/>
    </row>
    <row r="360">
      <c r="A360" s="368"/>
      <c r="B360" s="368"/>
      <c r="C360" s="368"/>
      <c r="D360" s="368"/>
      <c r="E360" s="368"/>
      <c r="F360" s="368"/>
      <c r="G360" s="368"/>
      <c r="H360" s="368"/>
      <c r="I360" s="368"/>
      <c r="J360" s="368"/>
      <c r="K360" s="372"/>
      <c r="L360" s="368"/>
      <c r="M360" s="368"/>
      <c r="N360" s="369"/>
      <c r="O360" s="369"/>
      <c r="P360" s="369"/>
      <c r="Q360" s="369"/>
      <c r="R360" s="369"/>
      <c r="S360" s="369"/>
      <c r="T360" s="369"/>
      <c r="U360" s="369"/>
      <c r="V360" s="369"/>
      <c r="W360" s="369"/>
      <c r="X360" s="369"/>
      <c r="Y360" s="369"/>
      <c r="Z360" s="369"/>
    </row>
    <row r="361">
      <c r="A361" s="368"/>
      <c r="B361" s="368"/>
      <c r="C361" s="368"/>
      <c r="D361" s="368"/>
      <c r="E361" s="368"/>
      <c r="F361" s="368"/>
      <c r="G361" s="368"/>
      <c r="H361" s="368"/>
      <c r="I361" s="368"/>
      <c r="J361" s="368"/>
      <c r="K361" s="372"/>
      <c r="L361" s="368"/>
      <c r="M361" s="368"/>
      <c r="N361" s="369"/>
      <c r="O361" s="369"/>
      <c r="P361" s="369"/>
      <c r="Q361" s="369"/>
      <c r="R361" s="369"/>
      <c r="S361" s="369"/>
      <c r="T361" s="369"/>
      <c r="U361" s="369"/>
      <c r="V361" s="369"/>
      <c r="W361" s="369"/>
      <c r="X361" s="369"/>
      <c r="Y361" s="369"/>
      <c r="Z361" s="369"/>
    </row>
    <row r="362">
      <c r="A362" s="368"/>
      <c r="B362" s="368"/>
      <c r="C362" s="368"/>
      <c r="D362" s="368"/>
      <c r="E362" s="368"/>
      <c r="F362" s="368"/>
      <c r="G362" s="368"/>
      <c r="H362" s="368"/>
      <c r="I362" s="368"/>
      <c r="J362" s="368"/>
      <c r="K362" s="372"/>
      <c r="L362" s="368"/>
      <c r="M362" s="368"/>
      <c r="N362" s="369"/>
      <c r="O362" s="369"/>
      <c r="P362" s="369"/>
      <c r="Q362" s="369"/>
      <c r="R362" s="369"/>
      <c r="S362" s="369"/>
      <c r="T362" s="369"/>
      <c r="U362" s="369"/>
      <c r="V362" s="369"/>
      <c r="W362" s="369"/>
      <c r="X362" s="369"/>
      <c r="Y362" s="369"/>
      <c r="Z362" s="369"/>
    </row>
    <row r="363">
      <c r="A363" s="368"/>
      <c r="B363" s="368"/>
      <c r="C363" s="368"/>
      <c r="D363" s="368"/>
      <c r="E363" s="368"/>
      <c r="F363" s="368"/>
      <c r="G363" s="368"/>
      <c r="H363" s="368"/>
      <c r="I363" s="368"/>
      <c r="J363" s="368"/>
      <c r="K363" s="372"/>
      <c r="L363" s="368"/>
      <c r="M363" s="368"/>
      <c r="N363" s="369"/>
      <c r="O363" s="369"/>
      <c r="P363" s="369"/>
      <c r="Q363" s="369"/>
      <c r="R363" s="369"/>
      <c r="S363" s="369"/>
      <c r="T363" s="369"/>
      <c r="U363" s="369"/>
      <c r="V363" s="369"/>
      <c r="W363" s="369"/>
      <c r="X363" s="369"/>
      <c r="Y363" s="369"/>
      <c r="Z363" s="369"/>
    </row>
    <row r="364">
      <c r="A364" s="368"/>
      <c r="B364" s="368"/>
      <c r="C364" s="368"/>
      <c r="D364" s="368"/>
      <c r="E364" s="368"/>
      <c r="F364" s="368"/>
      <c r="G364" s="368"/>
      <c r="H364" s="368"/>
      <c r="I364" s="368"/>
      <c r="J364" s="368"/>
      <c r="K364" s="372"/>
      <c r="L364" s="368"/>
      <c r="M364" s="368"/>
      <c r="N364" s="369"/>
      <c r="O364" s="369"/>
      <c r="P364" s="369"/>
      <c r="Q364" s="369"/>
      <c r="R364" s="369"/>
      <c r="S364" s="369"/>
      <c r="T364" s="369"/>
      <c r="U364" s="369"/>
      <c r="V364" s="369"/>
      <c r="W364" s="369"/>
      <c r="X364" s="369"/>
      <c r="Y364" s="369"/>
      <c r="Z364" s="369"/>
    </row>
    <row r="365">
      <c r="A365" s="368"/>
      <c r="B365" s="368"/>
      <c r="C365" s="368"/>
      <c r="D365" s="368"/>
      <c r="E365" s="368"/>
      <c r="F365" s="368"/>
      <c r="G365" s="368"/>
      <c r="H365" s="368"/>
      <c r="I365" s="368"/>
      <c r="J365" s="368"/>
      <c r="K365" s="372"/>
      <c r="L365" s="368"/>
      <c r="M365" s="368"/>
      <c r="N365" s="369"/>
      <c r="O365" s="369"/>
      <c r="P365" s="369"/>
      <c r="Q365" s="369"/>
      <c r="R365" s="369"/>
      <c r="S365" s="369"/>
      <c r="T365" s="369"/>
      <c r="U365" s="369"/>
      <c r="V365" s="369"/>
      <c r="W365" s="369"/>
      <c r="X365" s="369"/>
      <c r="Y365" s="369"/>
      <c r="Z365" s="369"/>
    </row>
    <row r="366">
      <c r="A366" s="368"/>
      <c r="B366" s="368"/>
      <c r="C366" s="368"/>
      <c r="D366" s="368"/>
      <c r="E366" s="368"/>
      <c r="F366" s="368"/>
      <c r="G366" s="368"/>
      <c r="H366" s="368"/>
      <c r="I366" s="368"/>
      <c r="J366" s="368"/>
      <c r="K366" s="372"/>
      <c r="L366" s="368"/>
      <c r="M366" s="368"/>
      <c r="N366" s="369"/>
      <c r="O366" s="369"/>
      <c r="P366" s="369"/>
      <c r="Q366" s="369"/>
      <c r="R366" s="369"/>
      <c r="S366" s="369"/>
      <c r="T366" s="369"/>
      <c r="U366" s="369"/>
      <c r="V366" s="369"/>
      <c r="W366" s="369"/>
      <c r="X366" s="369"/>
      <c r="Y366" s="369"/>
      <c r="Z366" s="369"/>
    </row>
    <row r="367">
      <c r="A367" s="368"/>
      <c r="B367" s="368"/>
      <c r="C367" s="368"/>
      <c r="D367" s="368"/>
      <c r="E367" s="368"/>
      <c r="F367" s="368"/>
      <c r="G367" s="368"/>
      <c r="H367" s="368"/>
      <c r="I367" s="368"/>
      <c r="J367" s="368"/>
      <c r="K367" s="372"/>
      <c r="L367" s="368"/>
      <c r="M367" s="368"/>
      <c r="N367" s="369"/>
      <c r="O367" s="369"/>
      <c r="P367" s="369"/>
      <c r="Q367" s="369"/>
      <c r="R367" s="369"/>
      <c r="S367" s="369"/>
      <c r="T367" s="369"/>
      <c r="U367" s="369"/>
      <c r="V367" s="369"/>
      <c r="W367" s="369"/>
      <c r="X367" s="369"/>
      <c r="Y367" s="369"/>
      <c r="Z367" s="369"/>
    </row>
    <row r="368">
      <c r="A368" s="368"/>
      <c r="B368" s="368"/>
      <c r="C368" s="368"/>
      <c r="D368" s="368"/>
      <c r="E368" s="368"/>
      <c r="F368" s="368"/>
      <c r="G368" s="368"/>
      <c r="H368" s="368"/>
      <c r="I368" s="368"/>
      <c r="J368" s="368"/>
      <c r="K368" s="372"/>
      <c r="L368" s="368"/>
      <c r="M368" s="368"/>
      <c r="N368" s="369"/>
      <c r="O368" s="369"/>
      <c r="P368" s="369"/>
      <c r="Q368" s="369"/>
      <c r="R368" s="369"/>
      <c r="S368" s="369"/>
      <c r="T368" s="369"/>
      <c r="U368" s="369"/>
      <c r="V368" s="369"/>
      <c r="W368" s="369"/>
      <c r="X368" s="369"/>
      <c r="Y368" s="369"/>
      <c r="Z368" s="369"/>
    </row>
    <row r="369">
      <c r="A369" s="368"/>
      <c r="B369" s="368"/>
      <c r="C369" s="368"/>
      <c r="D369" s="368"/>
      <c r="E369" s="368"/>
      <c r="F369" s="368"/>
      <c r="G369" s="368"/>
      <c r="H369" s="368"/>
      <c r="I369" s="368"/>
      <c r="J369" s="368"/>
      <c r="K369" s="372"/>
      <c r="L369" s="368"/>
      <c r="M369" s="368"/>
      <c r="N369" s="369"/>
      <c r="O369" s="369"/>
      <c r="P369" s="369"/>
      <c r="Q369" s="369"/>
      <c r="R369" s="369"/>
      <c r="S369" s="369"/>
      <c r="T369" s="369"/>
      <c r="U369" s="369"/>
      <c r="V369" s="369"/>
      <c r="W369" s="369"/>
      <c r="X369" s="369"/>
      <c r="Y369" s="369"/>
      <c r="Z369" s="369"/>
    </row>
    <row r="370">
      <c r="A370" s="368"/>
      <c r="B370" s="368"/>
      <c r="C370" s="368"/>
      <c r="D370" s="368"/>
      <c r="E370" s="368"/>
      <c r="F370" s="368"/>
      <c r="G370" s="368"/>
      <c r="H370" s="368"/>
      <c r="I370" s="368"/>
      <c r="J370" s="368"/>
      <c r="K370" s="372"/>
      <c r="L370" s="368"/>
      <c r="M370" s="368"/>
      <c r="N370" s="369"/>
      <c r="O370" s="369"/>
      <c r="P370" s="369"/>
      <c r="Q370" s="369"/>
      <c r="R370" s="369"/>
      <c r="S370" s="369"/>
      <c r="T370" s="369"/>
      <c r="U370" s="369"/>
      <c r="V370" s="369"/>
      <c r="W370" s="369"/>
      <c r="X370" s="369"/>
      <c r="Y370" s="369"/>
      <c r="Z370" s="369"/>
    </row>
    <row r="371">
      <c r="A371" s="368"/>
      <c r="B371" s="368"/>
      <c r="C371" s="368"/>
      <c r="D371" s="368"/>
      <c r="E371" s="368"/>
      <c r="F371" s="368"/>
      <c r="G371" s="368"/>
      <c r="H371" s="368"/>
      <c r="I371" s="368"/>
      <c r="J371" s="368"/>
      <c r="K371" s="372"/>
      <c r="L371" s="368"/>
      <c r="M371" s="368"/>
      <c r="N371" s="369"/>
      <c r="O371" s="369"/>
      <c r="P371" s="369"/>
      <c r="Q371" s="369"/>
      <c r="R371" s="369"/>
      <c r="S371" s="369"/>
      <c r="T371" s="369"/>
      <c r="U371" s="369"/>
      <c r="V371" s="369"/>
      <c r="W371" s="369"/>
      <c r="X371" s="369"/>
      <c r="Y371" s="369"/>
      <c r="Z371" s="369"/>
    </row>
    <row r="372">
      <c r="A372" s="368"/>
      <c r="B372" s="368"/>
      <c r="C372" s="368"/>
      <c r="D372" s="368"/>
      <c r="E372" s="368"/>
      <c r="F372" s="368"/>
      <c r="G372" s="368"/>
      <c r="H372" s="368"/>
      <c r="I372" s="368"/>
      <c r="J372" s="368"/>
      <c r="K372" s="372"/>
      <c r="L372" s="368"/>
      <c r="M372" s="368"/>
      <c r="N372" s="369"/>
      <c r="O372" s="369"/>
      <c r="P372" s="369"/>
      <c r="Q372" s="369"/>
      <c r="R372" s="369"/>
      <c r="S372" s="369"/>
      <c r="T372" s="369"/>
      <c r="U372" s="369"/>
      <c r="V372" s="369"/>
      <c r="W372" s="369"/>
      <c r="X372" s="369"/>
      <c r="Y372" s="369"/>
      <c r="Z372" s="369"/>
    </row>
    <row r="373">
      <c r="A373" s="368"/>
      <c r="B373" s="368"/>
      <c r="C373" s="368"/>
      <c r="D373" s="368"/>
      <c r="E373" s="368"/>
      <c r="F373" s="368"/>
      <c r="G373" s="368"/>
      <c r="H373" s="368"/>
      <c r="I373" s="368"/>
      <c r="J373" s="368"/>
      <c r="K373" s="372"/>
      <c r="L373" s="368"/>
      <c r="M373" s="368"/>
      <c r="N373" s="369"/>
      <c r="O373" s="369"/>
      <c r="P373" s="369"/>
      <c r="Q373" s="369"/>
      <c r="R373" s="369"/>
      <c r="S373" s="369"/>
      <c r="T373" s="369"/>
      <c r="U373" s="369"/>
      <c r="V373" s="369"/>
      <c r="W373" s="369"/>
      <c r="X373" s="369"/>
      <c r="Y373" s="369"/>
      <c r="Z373" s="369"/>
    </row>
    <row r="374">
      <c r="A374" s="368"/>
      <c r="B374" s="368"/>
      <c r="C374" s="368"/>
      <c r="D374" s="368"/>
      <c r="E374" s="368"/>
      <c r="F374" s="368"/>
      <c r="G374" s="368"/>
      <c r="H374" s="368"/>
      <c r="I374" s="368"/>
      <c r="J374" s="368"/>
      <c r="K374" s="372"/>
      <c r="L374" s="368"/>
      <c r="M374" s="368"/>
      <c r="N374" s="369"/>
      <c r="O374" s="369"/>
      <c r="P374" s="369"/>
      <c r="Q374" s="369"/>
      <c r="R374" s="369"/>
      <c r="S374" s="369"/>
      <c r="T374" s="369"/>
      <c r="U374" s="369"/>
      <c r="V374" s="369"/>
      <c r="W374" s="369"/>
      <c r="X374" s="369"/>
      <c r="Y374" s="369"/>
      <c r="Z374" s="369"/>
    </row>
    <row r="375">
      <c r="A375" s="368"/>
      <c r="B375" s="368"/>
      <c r="C375" s="368"/>
      <c r="D375" s="368"/>
      <c r="E375" s="368"/>
      <c r="F375" s="368"/>
      <c r="G375" s="368"/>
      <c r="H375" s="368"/>
      <c r="I375" s="368"/>
      <c r="J375" s="368"/>
      <c r="K375" s="372"/>
      <c r="L375" s="368"/>
      <c r="M375" s="368"/>
      <c r="N375" s="369"/>
      <c r="O375" s="369"/>
      <c r="P375" s="369"/>
      <c r="Q375" s="369"/>
      <c r="R375" s="369"/>
      <c r="S375" s="369"/>
      <c r="T375" s="369"/>
      <c r="U375" s="369"/>
      <c r="V375" s="369"/>
      <c r="W375" s="369"/>
      <c r="X375" s="369"/>
      <c r="Y375" s="369"/>
      <c r="Z375" s="369"/>
    </row>
    <row r="376">
      <c r="A376" s="368"/>
      <c r="B376" s="368"/>
      <c r="C376" s="368"/>
      <c r="D376" s="368"/>
      <c r="E376" s="368"/>
      <c r="F376" s="368"/>
      <c r="G376" s="368"/>
      <c r="H376" s="368"/>
      <c r="I376" s="368"/>
      <c r="J376" s="368"/>
      <c r="K376" s="372"/>
      <c r="L376" s="368"/>
      <c r="M376" s="368"/>
      <c r="N376" s="369"/>
      <c r="O376" s="369"/>
      <c r="P376" s="369"/>
      <c r="Q376" s="369"/>
      <c r="R376" s="369"/>
      <c r="S376" s="369"/>
      <c r="T376" s="369"/>
      <c r="U376" s="369"/>
      <c r="V376" s="369"/>
      <c r="W376" s="369"/>
      <c r="X376" s="369"/>
      <c r="Y376" s="369"/>
      <c r="Z376" s="369"/>
    </row>
    <row r="377">
      <c r="A377" s="368"/>
      <c r="B377" s="368"/>
      <c r="C377" s="368"/>
      <c r="D377" s="368"/>
      <c r="E377" s="368"/>
      <c r="F377" s="368"/>
      <c r="G377" s="368"/>
      <c r="H377" s="368"/>
      <c r="I377" s="368"/>
      <c r="J377" s="368"/>
      <c r="K377" s="372"/>
      <c r="L377" s="368"/>
      <c r="M377" s="368"/>
      <c r="N377" s="369"/>
      <c r="O377" s="369"/>
      <c r="P377" s="369"/>
      <c r="Q377" s="369"/>
      <c r="R377" s="369"/>
      <c r="S377" s="369"/>
      <c r="T377" s="369"/>
      <c r="U377" s="369"/>
      <c r="V377" s="369"/>
      <c r="W377" s="369"/>
      <c r="X377" s="369"/>
      <c r="Y377" s="369"/>
      <c r="Z377" s="369"/>
    </row>
    <row r="378">
      <c r="A378" s="368"/>
      <c r="B378" s="368"/>
      <c r="C378" s="368"/>
      <c r="D378" s="368"/>
      <c r="E378" s="368"/>
      <c r="F378" s="368"/>
      <c r="G378" s="368"/>
      <c r="H378" s="368"/>
      <c r="I378" s="368"/>
      <c r="J378" s="368"/>
      <c r="K378" s="372"/>
      <c r="L378" s="368"/>
      <c r="M378" s="368"/>
      <c r="N378" s="369"/>
      <c r="O378" s="369"/>
      <c r="P378" s="369"/>
      <c r="Q378" s="369"/>
      <c r="R378" s="369"/>
      <c r="S378" s="369"/>
      <c r="T378" s="369"/>
      <c r="U378" s="369"/>
      <c r="V378" s="369"/>
      <c r="W378" s="369"/>
      <c r="X378" s="369"/>
      <c r="Y378" s="369"/>
      <c r="Z378" s="369"/>
    </row>
    <row r="379">
      <c r="A379" s="368"/>
      <c r="B379" s="368"/>
      <c r="C379" s="368"/>
      <c r="D379" s="368"/>
      <c r="E379" s="368"/>
      <c r="F379" s="368"/>
      <c r="G379" s="368"/>
      <c r="H379" s="368"/>
      <c r="I379" s="368"/>
      <c r="J379" s="368"/>
      <c r="K379" s="372"/>
      <c r="L379" s="368"/>
      <c r="M379" s="368"/>
      <c r="N379" s="369"/>
      <c r="O379" s="369"/>
      <c r="P379" s="369"/>
      <c r="Q379" s="369"/>
      <c r="R379" s="369"/>
      <c r="S379" s="369"/>
      <c r="T379" s="369"/>
      <c r="U379" s="369"/>
      <c r="V379" s="369"/>
      <c r="W379" s="369"/>
      <c r="X379" s="369"/>
      <c r="Y379" s="369"/>
      <c r="Z379" s="369"/>
    </row>
    <row r="380">
      <c r="A380" s="368"/>
      <c r="B380" s="368"/>
      <c r="C380" s="368"/>
      <c r="D380" s="368"/>
      <c r="E380" s="368"/>
      <c r="F380" s="368"/>
      <c r="G380" s="368"/>
      <c r="H380" s="368"/>
      <c r="I380" s="368"/>
      <c r="J380" s="368"/>
      <c r="K380" s="372"/>
      <c r="L380" s="368"/>
      <c r="M380" s="368"/>
      <c r="N380" s="369"/>
      <c r="O380" s="369"/>
      <c r="P380" s="369"/>
      <c r="Q380" s="369"/>
      <c r="R380" s="369"/>
      <c r="S380" s="369"/>
      <c r="T380" s="369"/>
      <c r="U380" s="369"/>
      <c r="V380" s="369"/>
      <c r="W380" s="369"/>
      <c r="X380" s="369"/>
      <c r="Y380" s="369"/>
      <c r="Z380" s="369"/>
    </row>
    <row r="381">
      <c r="A381" s="368"/>
      <c r="B381" s="368"/>
      <c r="C381" s="368"/>
      <c r="D381" s="368"/>
      <c r="E381" s="368"/>
      <c r="F381" s="368"/>
      <c r="G381" s="368"/>
      <c r="H381" s="368"/>
      <c r="I381" s="368"/>
      <c r="J381" s="368"/>
      <c r="K381" s="372"/>
      <c r="L381" s="368"/>
      <c r="M381" s="368"/>
      <c r="N381" s="369"/>
      <c r="O381" s="369"/>
      <c r="P381" s="369"/>
      <c r="Q381" s="369"/>
      <c r="R381" s="369"/>
      <c r="S381" s="369"/>
      <c r="T381" s="369"/>
      <c r="U381" s="369"/>
      <c r="V381" s="369"/>
      <c r="W381" s="369"/>
      <c r="X381" s="369"/>
      <c r="Y381" s="369"/>
      <c r="Z381" s="369"/>
    </row>
    <row r="382">
      <c r="A382" s="368"/>
      <c r="B382" s="368"/>
      <c r="C382" s="368"/>
      <c r="D382" s="368"/>
      <c r="E382" s="368"/>
      <c r="F382" s="368"/>
      <c r="G382" s="368"/>
      <c r="H382" s="368"/>
      <c r="I382" s="368"/>
      <c r="J382" s="368"/>
      <c r="K382" s="372"/>
      <c r="L382" s="368"/>
      <c r="M382" s="368"/>
      <c r="N382" s="369"/>
      <c r="O382" s="369"/>
      <c r="P382" s="369"/>
      <c r="Q382" s="369"/>
      <c r="R382" s="369"/>
      <c r="S382" s="369"/>
      <c r="T382" s="369"/>
      <c r="U382" s="369"/>
      <c r="V382" s="369"/>
      <c r="W382" s="369"/>
      <c r="X382" s="369"/>
      <c r="Y382" s="369"/>
      <c r="Z382" s="369"/>
    </row>
    <row r="383">
      <c r="A383" s="368"/>
      <c r="B383" s="368"/>
      <c r="C383" s="368"/>
      <c r="D383" s="368"/>
      <c r="E383" s="368"/>
      <c r="F383" s="368"/>
      <c r="G383" s="368"/>
      <c r="H383" s="368"/>
      <c r="I383" s="368"/>
      <c r="J383" s="368"/>
      <c r="K383" s="372"/>
      <c r="L383" s="368"/>
      <c r="M383" s="368"/>
      <c r="N383" s="369"/>
      <c r="O383" s="369"/>
      <c r="P383" s="369"/>
      <c r="Q383" s="369"/>
      <c r="R383" s="369"/>
      <c r="S383" s="369"/>
      <c r="T383" s="369"/>
      <c r="U383" s="369"/>
      <c r="V383" s="369"/>
      <c r="W383" s="369"/>
      <c r="X383" s="369"/>
      <c r="Y383" s="369"/>
      <c r="Z383" s="369"/>
    </row>
    <row r="384">
      <c r="A384" s="368"/>
      <c r="B384" s="368"/>
      <c r="C384" s="368"/>
      <c r="D384" s="368"/>
      <c r="E384" s="368"/>
      <c r="F384" s="368"/>
      <c r="G384" s="368"/>
      <c r="H384" s="368"/>
      <c r="I384" s="368"/>
      <c r="J384" s="368"/>
      <c r="K384" s="372"/>
      <c r="L384" s="368"/>
      <c r="M384" s="368"/>
      <c r="N384" s="369"/>
      <c r="O384" s="369"/>
      <c r="P384" s="369"/>
      <c r="Q384" s="369"/>
      <c r="R384" s="369"/>
      <c r="S384" s="369"/>
      <c r="T384" s="369"/>
      <c r="U384" s="369"/>
      <c r="V384" s="369"/>
      <c r="W384" s="369"/>
      <c r="X384" s="369"/>
      <c r="Y384" s="369"/>
      <c r="Z384" s="369"/>
    </row>
    <row r="385">
      <c r="A385" s="368"/>
      <c r="B385" s="368"/>
      <c r="C385" s="368"/>
      <c r="D385" s="368"/>
      <c r="E385" s="368"/>
      <c r="F385" s="368"/>
      <c r="G385" s="368"/>
      <c r="H385" s="368"/>
      <c r="I385" s="368"/>
      <c r="J385" s="368"/>
      <c r="K385" s="372"/>
      <c r="L385" s="368"/>
      <c r="M385" s="368"/>
      <c r="N385" s="369"/>
      <c r="O385" s="369"/>
      <c r="P385" s="369"/>
      <c r="Q385" s="369"/>
      <c r="R385" s="369"/>
      <c r="S385" s="369"/>
      <c r="T385" s="369"/>
      <c r="U385" s="369"/>
      <c r="V385" s="369"/>
      <c r="W385" s="369"/>
      <c r="X385" s="369"/>
      <c r="Y385" s="369"/>
      <c r="Z385" s="369"/>
    </row>
    <row r="386">
      <c r="A386" s="368"/>
      <c r="B386" s="368"/>
      <c r="C386" s="368"/>
      <c r="D386" s="368"/>
      <c r="E386" s="368"/>
      <c r="F386" s="368"/>
      <c r="G386" s="368"/>
      <c r="H386" s="368"/>
      <c r="I386" s="368"/>
      <c r="J386" s="368"/>
      <c r="K386" s="372"/>
      <c r="L386" s="368"/>
      <c r="M386" s="368"/>
      <c r="N386" s="369"/>
      <c r="O386" s="369"/>
      <c r="P386" s="369"/>
      <c r="Q386" s="369"/>
      <c r="R386" s="369"/>
      <c r="S386" s="369"/>
      <c r="T386" s="369"/>
      <c r="U386" s="369"/>
      <c r="V386" s="369"/>
      <c r="W386" s="369"/>
      <c r="X386" s="369"/>
      <c r="Y386" s="369"/>
      <c r="Z386" s="369"/>
    </row>
    <row r="387">
      <c r="A387" s="368"/>
      <c r="B387" s="368"/>
      <c r="C387" s="368"/>
      <c r="D387" s="368"/>
      <c r="E387" s="368"/>
      <c r="F387" s="368"/>
      <c r="G387" s="368"/>
      <c r="H387" s="368"/>
      <c r="I387" s="368"/>
      <c r="J387" s="368"/>
      <c r="K387" s="372"/>
      <c r="L387" s="368"/>
      <c r="M387" s="368"/>
      <c r="N387" s="369"/>
      <c r="O387" s="369"/>
      <c r="P387" s="369"/>
      <c r="Q387" s="369"/>
      <c r="R387" s="369"/>
      <c r="S387" s="369"/>
      <c r="T387" s="369"/>
      <c r="U387" s="369"/>
      <c r="V387" s="369"/>
      <c r="W387" s="369"/>
      <c r="X387" s="369"/>
      <c r="Y387" s="369"/>
      <c r="Z387" s="369"/>
    </row>
    <row r="388">
      <c r="A388" s="368"/>
      <c r="B388" s="368"/>
      <c r="C388" s="368"/>
      <c r="D388" s="368"/>
      <c r="E388" s="368"/>
      <c r="F388" s="368"/>
      <c r="G388" s="368"/>
      <c r="H388" s="368"/>
      <c r="I388" s="368"/>
      <c r="J388" s="368"/>
      <c r="K388" s="372"/>
      <c r="L388" s="368"/>
      <c r="M388" s="368"/>
      <c r="N388" s="369"/>
      <c r="O388" s="369"/>
      <c r="P388" s="369"/>
      <c r="Q388" s="369"/>
      <c r="R388" s="369"/>
      <c r="S388" s="369"/>
      <c r="T388" s="369"/>
      <c r="U388" s="369"/>
      <c r="V388" s="369"/>
      <c r="W388" s="369"/>
      <c r="X388" s="369"/>
      <c r="Y388" s="369"/>
      <c r="Z388" s="369"/>
    </row>
    <row r="389">
      <c r="A389" s="368"/>
      <c r="B389" s="368"/>
      <c r="C389" s="368"/>
      <c r="D389" s="368"/>
      <c r="E389" s="368"/>
      <c r="F389" s="368"/>
      <c r="G389" s="368"/>
      <c r="H389" s="368"/>
      <c r="I389" s="368"/>
      <c r="J389" s="368"/>
      <c r="K389" s="372"/>
      <c r="L389" s="368"/>
      <c r="M389" s="368"/>
      <c r="N389" s="369"/>
      <c r="O389" s="369"/>
      <c r="P389" s="369"/>
      <c r="Q389" s="369"/>
      <c r="R389" s="369"/>
      <c r="S389" s="369"/>
      <c r="T389" s="369"/>
      <c r="U389" s="369"/>
      <c r="V389" s="369"/>
      <c r="W389" s="369"/>
      <c r="X389" s="369"/>
      <c r="Y389" s="369"/>
      <c r="Z389" s="369"/>
    </row>
    <row r="390">
      <c r="A390" s="368"/>
      <c r="B390" s="368"/>
      <c r="C390" s="368"/>
      <c r="D390" s="368"/>
      <c r="E390" s="368"/>
      <c r="F390" s="368"/>
      <c r="G390" s="368"/>
      <c r="H390" s="368"/>
      <c r="I390" s="368"/>
      <c r="J390" s="368"/>
      <c r="K390" s="372"/>
      <c r="L390" s="368"/>
      <c r="M390" s="368"/>
      <c r="N390" s="369"/>
      <c r="O390" s="369"/>
      <c r="P390" s="369"/>
      <c r="Q390" s="369"/>
      <c r="R390" s="369"/>
      <c r="S390" s="369"/>
      <c r="T390" s="369"/>
      <c r="U390" s="369"/>
      <c r="V390" s="369"/>
      <c r="W390" s="369"/>
      <c r="X390" s="369"/>
      <c r="Y390" s="369"/>
      <c r="Z390" s="369"/>
    </row>
    <row r="391">
      <c r="A391" s="368"/>
      <c r="B391" s="368"/>
      <c r="C391" s="368"/>
      <c r="D391" s="368"/>
      <c r="E391" s="368"/>
      <c r="F391" s="368"/>
      <c r="G391" s="368"/>
      <c r="H391" s="368"/>
      <c r="I391" s="368"/>
      <c r="J391" s="368"/>
      <c r="K391" s="372"/>
      <c r="L391" s="368"/>
      <c r="M391" s="368"/>
      <c r="N391" s="369"/>
      <c r="O391" s="369"/>
      <c r="P391" s="369"/>
      <c r="Q391" s="369"/>
      <c r="R391" s="369"/>
      <c r="S391" s="369"/>
      <c r="T391" s="369"/>
      <c r="U391" s="369"/>
      <c r="V391" s="369"/>
      <c r="W391" s="369"/>
      <c r="X391" s="369"/>
      <c r="Y391" s="369"/>
      <c r="Z391" s="369"/>
    </row>
    <row r="392">
      <c r="A392" s="368"/>
      <c r="B392" s="368"/>
      <c r="C392" s="368"/>
      <c r="D392" s="368"/>
      <c r="E392" s="368"/>
      <c r="F392" s="368"/>
      <c r="G392" s="368"/>
      <c r="H392" s="368"/>
      <c r="I392" s="368"/>
      <c r="J392" s="368"/>
      <c r="K392" s="372"/>
      <c r="L392" s="368"/>
      <c r="M392" s="368"/>
      <c r="N392" s="369"/>
      <c r="O392" s="369"/>
      <c r="P392" s="369"/>
      <c r="Q392" s="369"/>
      <c r="R392" s="369"/>
      <c r="S392" s="369"/>
      <c r="T392" s="369"/>
      <c r="U392" s="369"/>
      <c r="V392" s="369"/>
      <c r="W392" s="369"/>
      <c r="X392" s="369"/>
      <c r="Y392" s="369"/>
      <c r="Z392" s="369"/>
    </row>
    <row r="393">
      <c r="A393" s="368"/>
      <c r="B393" s="368"/>
      <c r="C393" s="368"/>
      <c r="D393" s="368"/>
      <c r="E393" s="368"/>
      <c r="F393" s="368"/>
      <c r="G393" s="368"/>
      <c r="H393" s="368"/>
      <c r="I393" s="368"/>
      <c r="J393" s="368"/>
      <c r="K393" s="372"/>
      <c r="L393" s="368"/>
      <c r="M393" s="368"/>
      <c r="N393" s="369"/>
      <c r="O393" s="369"/>
      <c r="P393" s="369"/>
      <c r="Q393" s="369"/>
      <c r="R393" s="369"/>
      <c r="S393" s="369"/>
      <c r="T393" s="369"/>
      <c r="U393" s="369"/>
      <c r="V393" s="369"/>
      <c r="W393" s="369"/>
      <c r="X393" s="369"/>
      <c r="Y393" s="369"/>
      <c r="Z393" s="369"/>
    </row>
    <row r="394">
      <c r="A394" s="368"/>
      <c r="B394" s="368"/>
      <c r="C394" s="368"/>
      <c r="D394" s="368"/>
      <c r="E394" s="368"/>
      <c r="F394" s="368"/>
      <c r="G394" s="368"/>
      <c r="H394" s="368"/>
      <c r="I394" s="368"/>
      <c r="J394" s="368"/>
      <c r="K394" s="372"/>
      <c r="L394" s="368"/>
      <c r="M394" s="368"/>
      <c r="N394" s="369"/>
      <c r="O394" s="369"/>
      <c r="P394" s="369"/>
      <c r="Q394" s="369"/>
      <c r="R394" s="369"/>
      <c r="S394" s="369"/>
      <c r="T394" s="369"/>
      <c r="U394" s="369"/>
      <c r="V394" s="369"/>
      <c r="W394" s="369"/>
      <c r="X394" s="369"/>
      <c r="Y394" s="369"/>
      <c r="Z394" s="369"/>
    </row>
    <row r="395">
      <c r="A395" s="368"/>
      <c r="B395" s="368"/>
      <c r="C395" s="368"/>
      <c r="D395" s="368"/>
      <c r="E395" s="368"/>
      <c r="F395" s="368"/>
      <c r="G395" s="368"/>
      <c r="H395" s="368"/>
      <c r="I395" s="368"/>
      <c r="J395" s="368"/>
      <c r="K395" s="372"/>
      <c r="L395" s="368"/>
      <c r="M395" s="368"/>
      <c r="N395" s="369"/>
      <c r="O395" s="369"/>
      <c r="P395" s="369"/>
      <c r="Q395" s="369"/>
      <c r="R395" s="369"/>
      <c r="S395" s="369"/>
      <c r="T395" s="369"/>
      <c r="U395" s="369"/>
      <c r="V395" s="369"/>
      <c r="W395" s="369"/>
      <c r="X395" s="369"/>
      <c r="Y395" s="369"/>
      <c r="Z395" s="369"/>
    </row>
    <row r="396">
      <c r="A396" s="368"/>
      <c r="B396" s="368"/>
      <c r="C396" s="368"/>
      <c r="D396" s="368"/>
      <c r="E396" s="368"/>
      <c r="F396" s="368"/>
      <c r="G396" s="368"/>
      <c r="H396" s="368"/>
      <c r="I396" s="368"/>
      <c r="J396" s="368"/>
      <c r="K396" s="372"/>
      <c r="L396" s="368"/>
      <c r="M396" s="368"/>
      <c r="N396" s="369"/>
      <c r="O396" s="369"/>
      <c r="P396" s="369"/>
      <c r="Q396" s="369"/>
      <c r="R396" s="369"/>
      <c r="S396" s="369"/>
      <c r="T396" s="369"/>
      <c r="U396" s="369"/>
      <c r="V396" s="369"/>
      <c r="W396" s="369"/>
      <c r="X396" s="369"/>
      <c r="Y396" s="369"/>
      <c r="Z396" s="369"/>
    </row>
    <row r="397">
      <c r="A397" s="368"/>
      <c r="B397" s="368"/>
      <c r="C397" s="368"/>
      <c r="D397" s="368"/>
      <c r="E397" s="368"/>
      <c r="F397" s="368"/>
      <c r="G397" s="368"/>
      <c r="H397" s="368"/>
      <c r="I397" s="368"/>
      <c r="J397" s="368"/>
      <c r="K397" s="372"/>
      <c r="L397" s="368"/>
      <c r="M397" s="368"/>
      <c r="N397" s="369"/>
      <c r="O397" s="369"/>
      <c r="P397" s="369"/>
      <c r="Q397" s="369"/>
      <c r="R397" s="369"/>
      <c r="S397" s="369"/>
      <c r="T397" s="369"/>
      <c r="U397" s="369"/>
      <c r="V397" s="369"/>
      <c r="W397" s="369"/>
      <c r="X397" s="369"/>
      <c r="Y397" s="369"/>
      <c r="Z397" s="369"/>
    </row>
    <row r="398">
      <c r="A398" s="368"/>
      <c r="B398" s="368"/>
      <c r="C398" s="368"/>
      <c r="D398" s="368"/>
      <c r="E398" s="368"/>
      <c r="F398" s="368"/>
      <c r="G398" s="368"/>
      <c r="H398" s="368"/>
      <c r="I398" s="368"/>
      <c r="J398" s="368"/>
      <c r="K398" s="372"/>
      <c r="L398" s="368"/>
      <c r="M398" s="368"/>
      <c r="N398" s="369"/>
      <c r="O398" s="369"/>
      <c r="P398" s="369"/>
      <c r="Q398" s="369"/>
      <c r="R398" s="369"/>
      <c r="S398" s="369"/>
      <c r="T398" s="369"/>
      <c r="U398" s="369"/>
      <c r="V398" s="369"/>
      <c r="W398" s="369"/>
      <c r="X398" s="369"/>
      <c r="Y398" s="369"/>
      <c r="Z398" s="369"/>
    </row>
    <row r="399">
      <c r="A399" s="368"/>
      <c r="B399" s="368"/>
      <c r="C399" s="368"/>
      <c r="D399" s="368"/>
      <c r="E399" s="368"/>
      <c r="F399" s="368"/>
      <c r="G399" s="368"/>
      <c r="H399" s="368"/>
      <c r="I399" s="368"/>
      <c r="J399" s="368"/>
      <c r="K399" s="372"/>
      <c r="L399" s="368"/>
      <c r="M399" s="368"/>
      <c r="N399" s="369"/>
      <c r="O399" s="369"/>
      <c r="P399" s="369"/>
      <c r="Q399" s="369"/>
      <c r="R399" s="369"/>
      <c r="S399" s="369"/>
      <c r="T399" s="369"/>
      <c r="U399" s="369"/>
      <c r="V399" s="369"/>
      <c r="W399" s="369"/>
      <c r="X399" s="369"/>
      <c r="Y399" s="369"/>
      <c r="Z399" s="369"/>
    </row>
    <row r="400">
      <c r="A400" s="368"/>
      <c r="B400" s="368"/>
      <c r="C400" s="368"/>
      <c r="D400" s="368"/>
      <c r="E400" s="368"/>
      <c r="F400" s="368"/>
      <c r="G400" s="368"/>
      <c r="H400" s="368"/>
      <c r="I400" s="368"/>
      <c r="J400" s="368"/>
      <c r="K400" s="372"/>
      <c r="L400" s="368"/>
      <c r="M400" s="368"/>
      <c r="N400" s="369"/>
      <c r="O400" s="369"/>
      <c r="P400" s="369"/>
      <c r="Q400" s="369"/>
      <c r="R400" s="369"/>
      <c r="S400" s="369"/>
      <c r="T400" s="369"/>
      <c r="U400" s="369"/>
      <c r="V400" s="369"/>
      <c r="W400" s="369"/>
      <c r="X400" s="369"/>
      <c r="Y400" s="369"/>
      <c r="Z400" s="369"/>
    </row>
    <row r="401">
      <c r="A401" s="368"/>
      <c r="B401" s="368"/>
      <c r="C401" s="368"/>
      <c r="D401" s="368"/>
      <c r="E401" s="368"/>
      <c r="F401" s="368"/>
      <c r="G401" s="368"/>
      <c r="H401" s="368"/>
      <c r="I401" s="368"/>
      <c r="J401" s="368"/>
      <c r="K401" s="372"/>
      <c r="L401" s="368"/>
      <c r="M401" s="368"/>
      <c r="N401" s="369"/>
      <c r="O401" s="369"/>
      <c r="P401" s="369"/>
      <c r="Q401" s="369"/>
      <c r="R401" s="369"/>
      <c r="S401" s="369"/>
      <c r="T401" s="369"/>
      <c r="U401" s="369"/>
      <c r="V401" s="369"/>
      <c r="W401" s="369"/>
      <c r="X401" s="369"/>
      <c r="Y401" s="369"/>
      <c r="Z401" s="369"/>
    </row>
    <row r="402">
      <c r="A402" s="368"/>
      <c r="B402" s="368"/>
      <c r="C402" s="368"/>
      <c r="D402" s="368"/>
      <c r="E402" s="368"/>
      <c r="F402" s="368"/>
      <c r="G402" s="368"/>
      <c r="H402" s="368"/>
      <c r="I402" s="368"/>
      <c r="J402" s="368"/>
      <c r="K402" s="372"/>
      <c r="L402" s="368"/>
      <c r="M402" s="368"/>
      <c r="N402" s="369"/>
      <c r="O402" s="369"/>
      <c r="P402" s="369"/>
      <c r="Q402" s="369"/>
      <c r="R402" s="369"/>
      <c r="S402" s="369"/>
      <c r="T402" s="369"/>
      <c r="U402" s="369"/>
      <c r="V402" s="369"/>
      <c r="W402" s="369"/>
      <c r="X402" s="369"/>
      <c r="Y402" s="369"/>
      <c r="Z402" s="369"/>
    </row>
    <row r="403">
      <c r="A403" s="368"/>
      <c r="B403" s="368"/>
      <c r="C403" s="368"/>
      <c r="D403" s="368"/>
      <c r="E403" s="368"/>
      <c r="F403" s="368"/>
      <c r="G403" s="368"/>
      <c r="H403" s="368"/>
      <c r="I403" s="368"/>
      <c r="J403" s="368"/>
      <c r="K403" s="372"/>
      <c r="L403" s="368"/>
      <c r="M403" s="368"/>
      <c r="N403" s="369"/>
      <c r="O403" s="369"/>
      <c r="P403" s="369"/>
      <c r="Q403" s="369"/>
      <c r="R403" s="369"/>
      <c r="S403" s="369"/>
      <c r="T403" s="369"/>
      <c r="U403" s="369"/>
      <c r="V403" s="369"/>
      <c r="W403" s="369"/>
      <c r="X403" s="369"/>
      <c r="Y403" s="369"/>
      <c r="Z403" s="369"/>
    </row>
    <row r="404">
      <c r="A404" s="368"/>
      <c r="B404" s="368"/>
      <c r="C404" s="368"/>
      <c r="D404" s="368"/>
      <c r="E404" s="368"/>
      <c r="F404" s="368"/>
      <c r="G404" s="368"/>
      <c r="H404" s="368"/>
      <c r="I404" s="368"/>
      <c r="J404" s="368"/>
      <c r="K404" s="372"/>
      <c r="L404" s="368"/>
      <c r="M404" s="368"/>
      <c r="N404" s="369"/>
      <c r="O404" s="369"/>
      <c r="P404" s="369"/>
      <c r="Q404" s="369"/>
      <c r="R404" s="369"/>
      <c r="S404" s="369"/>
      <c r="T404" s="369"/>
      <c r="U404" s="369"/>
      <c r="V404" s="369"/>
      <c r="W404" s="369"/>
      <c r="X404" s="369"/>
      <c r="Y404" s="369"/>
      <c r="Z404" s="369"/>
    </row>
    <row r="405">
      <c r="A405" s="368"/>
      <c r="B405" s="368"/>
      <c r="C405" s="368"/>
      <c r="D405" s="368"/>
      <c r="E405" s="368"/>
      <c r="F405" s="368"/>
      <c r="G405" s="368"/>
      <c r="H405" s="368"/>
      <c r="I405" s="368"/>
      <c r="J405" s="368"/>
      <c r="K405" s="372"/>
      <c r="L405" s="368"/>
      <c r="M405" s="368"/>
      <c r="N405" s="369"/>
      <c r="O405" s="369"/>
      <c r="P405" s="369"/>
      <c r="Q405" s="369"/>
      <c r="R405" s="369"/>
      <c r="S405" s="369"/>
      <c r="T405" s="369"/>
      <c r="U405" s="369"/>
      <c r="V405" s="369"/>
      <c r="W405" s="369"/>
      <c r="X405" s="369"/>
      <c r="Y405" s="369"/>
      <c r="Z405" s="369"/>
    </row>
    <row r="406">
      <c r="A406" s="368"/>
      <c r="B406" s="368"/>
      <c r="C406" s="368"/>
      <c r="D406" s="368"/>
      <c r="E406" s="368"/>
      <c r="F406" s="368"/>
      <c r="G406" s="368"/>
      <c r="H406" s="368"/>
      <c r="I406" s="368"/>
      <c r="J406" s="368"/>
      <c r="K406" s="372"/>
      <c r="L406" s="368"/>
      <c r="M406" s="368"/>
      <c r="N406" s="369"/>
      <c r="O406" s="369"/>
      <c r="P406" s="369"/>
      <c r="Q406" s="369"/>
      <c r="R406" s="369"/>
      <c r="S406" s="369"/>
      <c r="T406" s="369"/>
      <c r="U406" s="369"/>
      <c r="V406" s="369"/>
      <c r="W406" s="369"/>
      <c r="X406" s="369"/>
      <c r="Y406" s="369"/>
      <c r="Z406" s="369"/>
    </row>
    <row r="407">
      <c r="A407" s="368"/>
      <c r="B407" s="368"/>
      <c r="C407" s="368"/>
      <c r="D407" s="368"/>
      <c r="E407" s="368"/>
      <c r="F407" s="368"/>
      <c r="G407" s="368"/>
      <c r="H407" s="368"/>
      <c r="I407" s="368"/>
      <c r="J407" s="368"/>
      <c r="K407" s="372"/>
      <c r="L407" s="368"/>
      <c r="M407" s="368"/>
      <c r="N407" s="369"/>
      <c r="O407" s="369"/>
      <c r="P407" s="369"/>
      <c r="Q407" s="369"/>
      <c r="R407" s="369"/>
      <c r="S407" s="369"/>
      <c r="T407" s="369"/>
      <c r="U407" s="369"/>
      <c r="V407" s="369"/>
      <c r="W407" s="369"/>
      <c r="X407" s="369"/>
      <c r="Y407" s="369"/>
      <c r="Z407" s="369"/>
    </row>
    <row r="408">
      <c r="A408" s="368"/>
      <c r="B408" s="368"/>
      <c r="C408" s="368"/>
      <c r="D408" s="368"/>
      <c r="E408" s="368"/>
      <c r="F408" s="368"/>
      <c r="G408" s="368"/>
      <c r="H408" s="368"/>
      <c r="I408" s="368"/>
      <c r="J408" s="368"/>
      <c r="K408" s="372"/>
      <c r="L408" s="368"/>
      <c r="M408" s="368"/>
      <c r="N408" s="369"/>
      <c r="O408" s="369"/>
      <c r="P408" s="369"/>
      <c r="Q408" s="369"/>
      <c r="R408" s="369"/>
      <c r="S408" s="369"/>
      <c r="T408" s="369"/>
      <c r="U408" s="369"/>
      <c r="V408" s="369"/>
      <c r="W408" s="369"/>
      <c r="X408" s="369"/>
      <c r="Y408" s="369"/>
      <c r="Z408" s="369"/>
    </row>
    <row r="409">
      <c r="A409" s="368"/>
      <c r="B409" s="368"/>
      <c r="C409" s="368"/>
      <c r="D409" s="368"/>
      <c r="E409" s="368"/>
      <c r="F409" s="368"/>
      <c r="G409" s="368"/>
      <c r="H409" s="368"/>
      <c r="I409" s="368"/>
      <c r="J409" s="368"/>
      <c r="K409" s="372"/>
      <c r="L409" s="368"/>
      <c r="M409" s="368"/>
      <c r="N409" s="369"/>
      <c r="O409" s="369"/>
      <c r="P409" s="369"/>
      <c r="Q409" s="369"/>
      <c r="R409" s="369"/>
      <c r="S409" s="369"/>
      <c r="T409" s="369"/>
      <c r="U409" s="369"/>
      <c r="V409" s="369"/>
      <c r="W409" s="369"/>
      <c r="X409" s="369"/>
      <c r="Y409" s="369"/>
      <c r="Z409" s="369"/>
    </row>
    <row r="410">
      <c r="A410" s="368"/>
      <c r="B410" s="368"/>
      <c r="C410" s="368"/>
      <c r="D410" s="368"/>
      <c r="E410" s="368"/>
      <c r="F410" s="368"/>
      <c r="G410" s="368"/>
      <c r="H410" s="368"/>
      <c r="I410" s="368"/>
      <c r="J410" s="368"/>
      <c r="K410" s="372"/>
      <c r="L410" s="368"/>
      <c r="M410" s="368"/>
      <c r="N410" s="369"/>
      <c r="O410" s="369"/>
      <c r="P410" s="369"/>
      <c r="Q410" s="369"/>
      <c r="R410" s="369"/>
      <c r="S410" s="369"/>
      <c r="T410" s="369"/>
      <c r="U410" s="369"/>
      <c r="V410" s="369"/>
      <c r="W410" s="369"/>
      <c r="X410" s="369"/>
      <c r="Y410" s="369"/>
      <c r="Z410" s="369"/>
    </row>
    <row r="411">
      <c r="A411" s="368"/>
      <c r="B411" s="368"/>
      <c r="C411" s="368"/>
      <c r="D411" s="368"/>
      <c r="E411" s="368"/>
      <c r="F411" s="368"/>
      <c r="G411" s="368"/>
      <c r="H411" s="368"/>
      <c r="I411" s="368"/>
      <c r="J411" s="368"/>
      <c r="K411" s="372"/>
      <c r="L411" s="368"/>
      <c r="M411" s="368"/>
      <c r="N411" s="369"/>
      <c r="O411" s="369"/>
      <c r="P411" s="369"/>
      <c r="Q411" s="369"/>
      <c r="R411" s="369"/>
      <c r="S411" s="369"/>
      <c r="T411" s="369"/>
      <c r="U411" s="369"/>
      <c r="V411" s="369"/>
      <c r="W411" s="369"/>
      <c r="X411" s="369"/>
      <c r="Y411" s="369"/>
      <c r="Z411" s="369"/>
    </row>
    <row r="412">
      <c r="A412" s="368"/>
      <c r="B412" s="368"/>
      <c r="C412" s="368"/>
      <c r="D412" s="368"/>
      <c r="E412" s="368"/>
      <c r="F412" s="368"/>
      <c r="G412" s="368"/>
      <c r="H412" s="368"/>
      <c r="I412" s="368"/>
      <c r="J412" s="368"/>
      <c r="K412" s="372"/>
      <c r="L412" s="368"/>
      <c r="M412" s="368"/>
      <c r="N412" s="369"/>
      <c r="O412" s="369"/>
      <c r="P412" s="369"/>
      <c r="Q412" s="369"/>
      <c r="R412" s="369"/>
      <c r="S412" s="369"/>
      <c r="T412" s="369"/>
      <c r="U412" s="369"/>
      <c r="V412" s="369"/>
      <c r="W412" s="369"/>
      <c r="X412" s="369"/>
      <c r="Y412" s="369"/>
      <c r="Z412" s="369"/>
    </row>
    <row r="413">
      <c r="A413" s="368"/>
      <c r="B413" s="368"/>
      <c r="C413" s="368"/>
      <c r="D413" s="368"/>
      <c r="E413" s="368"/>
      <c r="F413" s="368"/>
      <c r="G413" s="368"/>
      <c r="H413" s="368"/>
      <c r="I413" s="368"/>
      <c r="J413" s="368"/>
      <c r="K413" s="372"/>
      <c r="L413" s="368"/>
      <c r="M413" s="368"/>
      <c r="N413" s="369"/>
      <c r="O413" s="369"/>
      <c r="P413" s="369"/>
      <c r="Q413" s="369"/>
      <c r="R413" s="369"/>
      <c r="S413" s="369"/>
      <c r="T413" s="369"/>
      <c r="U413" s="369"/>
      <c r="V413" s="369"/>
      <c r="W413" s="369"/>
      <c r="X413" s="369"/>
      <c r="Y413" s="369"/>
      <c r="Z413" s="369"/>
    </row>
    <row r="414">
      <c r="A414" s="368"/>
      <c r="B414" s="368"/>
      <c r="C414" s="368"/>
      <c r="D414" s="368"/>
      <c r="E414" s="368"/>
      <c r="F414" s="368"/>
      <c r="G414" s="368"/>
      <c r="H414" s="368"/>
      <c r="I414" s="368"/>
      <c r="J414" s="368"/>
      <c r="K414" s="372"/>
      <c r="L414" s="368"/>
      <c r="M414" s="368"/>
      <c r="N414" s="369"/>
      <c r="O414" s="369"/>
      <c r="P414" s="369"/>
      <c r="Q414" s="369"/>
      <c r="R414" s="369"/>
      <c r="S414" s="369"/>
      <c r="T414" s="369"/>
      <c r="U414" s="369"/>
      <c r="V414" s="369"/>
      <c r="W414" s="369"/>
      <c r="X414" s="369"/>
      <c r="Y414" s="369"/>
      <c r="Z414" s="369"/>
    </row>
    <row r="415">
      <c r="A415" s="368"/>
      <c r="B415" s="368"/>
      <c r="C415" s="368"/>
      <c r="D415" s="368"/>
      <c r="E415" s="368"/>
      <c r="F415" s="368"/>
      <c r="G415" s="368"/>
      <c r="H415" s="368"/>
      <c r="I415" s="368"/>
      <c r="J415" s="368"/>
      <c r="K415" s="372"/>
      <c r="L415" s="368"/>
      <c r="M415" s="368"/>
      <c r="N415" s="369"/>
      <c r="O415" s="369"/>
      <c r="P415" s="369"/>
      <c r="Q415" s="369"/>
      <c r="R415" s="369"/>
      <c r="S415" s="369"/>
      <c r="T415" s="369"/>
      <c r="U415" s="369"/>
      <c r="V415" s="369"/>
      <c r="W415" s="369"/>
      <c r="X415" s="369"/>
      <c r="Y415" s="369"/>
      <c r="Z415" s="369"/>
    </row>
    <row r="416">
      <c r="A416" s="368"/>
      <c r="B416" s="368"/>
      <c r="C416" s="368"/>
      <c r="D416" s="368"/>
      <c r="E416" s="368"/>
      <c r="F416" s="368"/>
      <c r="G416" s="368"/>
      <c r="H416" s="368"/>
      <c r="I416" s="368"/>
      <c r="J416" s="368"/>
      <c r="K416" s="372"/>
      <c r="L416" s="368"/>
      <c r="M416" s="368"/>
      <c r="N416" s="369"/>
      <c r="O416" s="369"/>
      <c r="P416" s="369"/>
      <c r="Q416" s="369"/>
      <c r="R416" s="369"/>
      <c r="S416" s="369"/>
      <c r="T416" s="369"/>
      <c r="U416" s="369"/>
      <c r="V416" s="369"/>
      <c r="W416" s="369"/>
      <c r="X416" s="369"/>
      <c r="Y416" s="369"/>
      <c r="Z416" s="369"/>
    </row>
    <row r="417">
      <c r="A417" s="368"/>
      <c r="B417" s="368"/>
      <c r="C417" s="368"/>
      <c r="D417" s="368"/>
      <c r="E417" s="368"/>
      <c r="F417" s="368"/>
      <c r="G417" s="368"/>
      <c r="H417" s="368"/>
      <c r="I417" s="368"/>
      <c r="J417" s="368"/>
      <c r="K417" s="372"/>
      <c r="L417" s="368"/>
      <c r="M417" s="368"/>
      <c r="N417" s="369"/>
      <c r="O417" s="369"/>
      <c r="P417" s="369"/>
      <c r="Q417" s="369"/>
      <c r="R417" s="369"/>
      <c r="S417" s="369"/>
      <c r="T417" s="369"/>
      <c r="U417" s="369"/>
      <c r="V417" s="369"/>
      <c r="W417" s="369"/>
      <c r="X417" s="369"/>
      <c r="Y417" s="369"/>
      <c r="Z417" s="369"/>
    </row>
    <row r="418">
      <c r="A418" s="368"/>
      <c r="B418" s="368"/>
      <c r="C418" s="368"/>
      <c r="D418" s="368"/>
      <c r="E418" s="368"/>
      <c r="F418" s="368"/>
      <c r="G418" s="368"/>
      <c r="H418" s="368"/>
      <c r="I418" s="368"/>
      <c r="J418" s="368"/>
      <c r="K418" s="372"/>
      <c r="L418" s="368"/>
      <c r="M418" s="368"/>
      <c r="N418" s="369"/>
      <c r="O418" s="369"/>
      <c r="P418" s="369"/>
      <c r="Q418" s="369"/>
      <c r="R418" s="369"/>
      <c r="S418" s="369"/>
      <c r="T418" s="369"/>
      <c r="U418" s="369"/>
      <c r="V418" s="369"/>
      <c r="W418" s="369"/>
      <c r="X418" s="369"/>
      <c r="Y418" s="369"/>
      <c r="Z418" s="369"/>
    </row>
    <row r="419">
      <c r="A419" s="368"/>
      <c r="B419" s="368"/>
      <c r="C419" s="368"/>
      <c r="D419" s="368"/>
      <c r="E419" s="368"/>
      <c r="F419" s="368"/>
      <c r="G419" s="368"/>
      <c r="H419" s="368"/>
      <c r="I419" s="368"/>
      <c r="J419" s="368"/>
      <c r="K419" s="372"/>
      <c r="L419" s="368"/>
      <c r="M419" s="368"/>
      <c r="N419" s="369"/>
      <c r="O419" s="369"/>
      <c r="P419" s="369"/>
      <c r="Q419" s="369"/>
      <c r="R419" s="369"/>
      <c r="S419" s="369"/>
      <c r="T419" s="369"/>
      <c r="U419" s="369"/>
      <c r="V419" s="369"/>
      <c r="W419" s="369"/>
      <c r="X419" s="369"/>
      <c r="Y419" s="369"/>
      <c r="Z419" s="369"/>
    </row>
    <row r="420">
      <c r="A420" s="368"/>
      <c r="B420" s="368"/>
      <c r="C420" s="368"/>
      <c r="D420" s="368"/>
      <c r="E420" s="368"/>
      <c r="F420" s="368"/>
      <c r="G420" s="368"/>
      <c r="H420" s="368"/>
      <c r="I420" s="368"/>
      <c r="J420" s="368"/>
      <c r="K420" s="372"/>
      <c r="L420" s="368"/>
      <c r="M420" s="368"/>
      <c r="N420" s="369"/>
      <c r="O420" s="369"/>
      <c r="P420" s="369"/>
      <c r="Q420" s="369"/>
      <c r="R420" s="369"/>
      <c r="S420" s="369"/>
      <c r="T420" s="369"/>
      <c r="U420" s="369"/>
      <c r="V420" s="369"/>
      <c r="W420" s="369"/>
      <c r="X420" s="369"/>
      <c r="Y420" s="369"/>
      <c r="Z420" s="369"/>
    </row>
    <row r="421">
      <c r="A421" s="368"/>
      <c r="B421" s="368"/>
      <c r="C421" s="368"/>
      <c r="D421" s="368"/>
      <c r="E421" s="368"/>
      <c r="F421" s="368"/>
      <c r="G421" s="368"/>
      <c r="H421" s="368"/>
      <c r="I421" s="368"/>
      <c r="J421" s="368"/>
      <c r="K421" s="372"/>
      <c r="L421" s="368"/>
      <c r="M421" s="368"/>
      <c r="N421" s="369"/>
      <c r="O421" s="369"/>
      <c r="P421" s="369"/>
      <c r="Q421" s="369"/>
      <c r="R421" s="369"/>
      <c r="S421" s="369"/>
      <c r="T421" s="369"/>
      <c r="U421" s="369"/>
      <c r="V421" s="369"/>
      <c r="W421" s="369"/>
      <c r="X421" s="369"/>
      <c r="Y421" s="369"/>
      <c r="Z421" s="369"/>
    </row>
    <row r="422">
      <c r="A422" s="368"/>
      <c r="B422" s="368"/>
      <c r="C422" s="368"/>
      <c r="D422" s="368"/>
      <c r="E422" s="368"/>
      <c r="F422" s="368"/>
      <c r="G422" s="368"/>
      <c r="H422" s="368"/>
      <c r="I422" s="368"/>
      <c r="J422" s="368"/>
      <c r="K422" s="372"/>
      <c r="L422" s="368"/>
      <c r="M422" s="368"/>
      <c r="N422" s="369"/>
      <c r="O422" s="369"/>
      <c r="P422" s="369"/>
      <c r="Q422" s="369"/>
      <c r="R422" s="369"/>
      <c r="S422" s="369"/>
      <c r="T422" s="369"/>
      <c r="U422" s="369"/>
      <c r="V422" s="369"/>
      <c r="W422" s="369"/>
      <c r="X422" s="369"/>
      <c r="Y422" s="369"/>
      <c r="Z422" s="369"/>
    </row>
    <row r="423">
      <c r="A423" s="368"/>
      <c r="B423" s="368"/>
      <c r="C423" s="368"/>
      <c r="D423" s="368"/>
      <c r="E423" s="368"/>
      <c r="F423" s="368"/>
      <c r="G423" s="368"/>
      <c r="H423" s="368"/>
      <c r="I423" s="368"/>
      <c r="J423" s="368"/>
      <c r="K423" s="372"/>
      <c r="L423" s="368"/>
      <c r="M423" s="368"/>
      <c r="N423" s="369"/>
      <c r="O423" s="369"/>
      <c r="P423" s="369"/>
      <c r="Q423" s="369"/>
      <c r="R423" s="369"/>
      <c r="S423" s="369"/>
      <c r="T423" s="369"/>
      <c r="U423" s="369"/>
      <c r="V423" s="369"/>
      <c r="W423" s="369"/>
      <c r="X423" s="369"/>
      <c r="Y423" s="369"/>
      <c r="Z423" s="369"/>
    </row>
    <row r="424">
      <c r="A424" s="368"/>
      <c r="B424" s="368"/>
      <c r="C424" s="368"/>
      <c r="D424" s="368"/>
      <c r="E424" s="368"/>
      <c r="F424" s="368"/>
      <c r="G424" s="368"/>
      <c r="H424" s="368"/>
      <c r="I424" s="368"/>
      <c r="J424" s="368"/>
      <c r="K424" s="372"/>
      <c r="L424" s="368"/>
      <c r="M424" s="368"/>
      <c r="N424" s="369"/>
      <c r="O424" s="369"/>
      <c r="P424" s="369"/>
      <c r="Q424" s="369"/>
      <c r="R424" s="369"/>
      <c r="S424" s="369"/>
      <c r="T424" s="369"/>
      <c r="U424" s="369"/>
      <c r="V424" s="369"/>
      <c r="W424" s="369"/>
      <c r="X424" s="369"/>
      <c r="Y424" s="369"/>
      <c r="Z424" s="369"/>
    </row>
    <row r="425">
      <c r="A425" s="368"/>
      <c r="B425" s="368"/>
      <c r="C425" s="368"/>
      <c r="D425" s="368"/>
      <c r="E425" s="368"/>
      <c r="F425" s="368"/>
      <c r="G425" s="368"/>
      <c r="H425" s="368"/>
      <c r="I425" s="368"/>
      <c r="J425" s="368"/>
      <c r="K425" s="372"/>
      <c r="L425" s="368"/>
      <c r="M425" s="368"/>
      <c r="N425" s="369"/>
      <c r="O425" s="369"/>
      <c r="P425" s="369"/>
      <c r="Q425" s="369"/>
      <c r="R425" s="369"/>
      <c r="S425" s="369"/>
      <c r="T425" s="369"/>
      <c r="U425" s="369"/>
      <c r="V425" s="369"/>
      <c r="W425" s="369"/>
      <c r="X425" s="369"/>
      <c r="Y425" s="369"/>
      <c r="Z425" s="369"/>
    </row>
    <row r="426">
      <c r="A426" s="368"/>
      <c r="B426" s="368"/>
      <c r="C426" s="368"/>
      <c r="D426" s="368"/>
      <c r="E426" s="368"/>
      <c r="F426" s="368"/>
      <c r="G426" s="368"/>
      <c r="H426" s="368"/>
      <c r="I426" s="368"/>
      <c r="J426" s="368"/>
      <c r="K426" s="372"/>
      <c r="L426" s="368"/>
      <c r="M426" s="368"/>
      <c r="N426" s="369"/>
      <c r="O426" s="369"/>
      <c r="P426" s="369"/>
      <c r="Q426" s="369"/>
      <c r="R426" s="369"/>
      <c r="S426" s="369"/>
      <c r="T426" s="369"/>
      <c r="U426" s="369"/>
      <c r="V426" s="369"/>
      <c r="W426" s="369"/>
      <c r="X426" s="369"/>
      <c r="Y426" s="369"/>
      <c r="Z426" s="369"/>
    </row>
    <row r="427">
      <c r="A427" s="368"/>
      <c r="B427" s="368"/>
      <c r="C427" s="368"/>
      <c r="D427" s="368"/>
      <c r="E427" s="368"/>
      <c r="F427" s="368"/>
      <c r="G427" s="368"/>
      <c r="H427" s="368"/>
      <c r="I427" s="368"/>
      <c r="J427" s="368"/>
      <c r="K427" s="372"/>
      <c r="L427" s="368"/>
      <c r="M427" s="368"/>
      <c r="N427" s="369"/>
      <c r="O427" s="369"/>
      <c r="P427" s="369"/>
      <c r="Q427" s="369"/>
      <c r="R427" s="369"/>
      <c r="S427" s="369"/>
      <c r="T427" s="369"/>
      <c r="U427" s="369"/>
      <c r="V427" s="369"/>
      <c r="W427" s="369"/>
      <c r="X427" s="369"/>
      <c r="Y427" s="369"/>
      <c r="Z427" s="369"/>
    </row>
    <row r="428">
      <c r="A428" s="368"/>
      <c r="B428" s="368"/>
      <c r="C428" s="368"/>
      <c r="D428" s="368"/>
      <c r="E428" s="368"/>
      <c r="F428" s="368"/>
      <c r="G428" s="368"/>
      <c r="H428" s="368"/>
      <c r="I428" s="368"/>
      <c r="J428" s="368"/>
      <c r="K428" s="372"/>
      <c r="L428" s="368"/>
      <c r="M428" s="368"/>
      <c r="N428" s="369"/>
      <c r="O428" s="369"/>
      <c r="P428" s="369"/>
      <c r="Q428" s="369"/>
      <c r="R428" s="369"/>
      <c r="S428" s="369"/>
      <c r="T428" s="369"/>
      <c r="U428" s="369"/>
      <c r="V428" s="369"/>
      <c r="W428" s="369"/>
      <c r="X428" s="369"/>
      <c r="Y428" s="369"/>
      <c r="Z428" s="369"/>
    </row>
    <row r="429">
      <c r="A429" s="368"/>
      <c r="B429" s="368"/>
      <c r="C429" s="368"/>
      <c r="D429" s="368"/>
      <c r="E429" s="368"/>
      <c r="F429" s="368"/>
      <c r="G429" s="368"/>
      <c r="H429" s="368"/>
      <c r="I429" s="368"/>
      <c r="J429" s="368"/>
      <c r="K429" s="372"/>
      <c r="L429" s="368"/>
      <c r="M429" s="368"/>
      <c r="N429" s="369"/>
      <c r="O429" s="369"/>
      <c r="P429" s="369"/>
      <c r="Q429" s="369"/>
      <c r="R429" s="369"/>
      <c r="S429" s="369"/>
      <c r="T429" s="369"/>
      <c r="U429" s="369"/>
      <c r="V429" s="369"/>
      <c r="W429" s="369"/>
      <c r="X429" s="369"/>
      <c r="Y429" s="369"/>
      <c r="Z429" s="369"/>
    </row>
    <row r="430">
      <c r="A430" s="368"/>
      <c r="B430" s="368"/>
      <c r="C430" s="368"/>
      <c r="D430" s="368"/>
      <c r="E430" s="368"/>
      <c r="F430" s="368"/>
      <c r="G430" s="368"/>
      <c r="H430" s="368"/>
      <c r="I430" s="368"/>
      <c r="J430" s="368"/>
      <c r="K430" s="372"/>
      <c r="L430" s="368"/>
      <c r="M430" s="368"/>
      <c r="N430" s="369"/>
      <c r="O430" s="369"/>
      <c r="P430" s="369"/>
      <c r="Q430" s="369"/>
      <c r="R430" s="369"/>
      <c r="S430" s="369"/>
      <c r="T430" s="369"/>
      <c r="U430" s="369"/>
      <c r="V430" s="369"/>
      <c r="W430" s="369"/>
      <c r="X430" s="369"/>
      <c r="Y430" s="369"/>
      <c r="Z430" s="369"/>
    </row>
    <row r="431">
      <c r="A431" s="368"/>
      <c r="B431" s="368"/>
      <c r="C431" s="368"/>
      <c r="D431" s="368"/>
      <c r="E431" s="368"/>
      <c r="F431" s="368"/>
      <c r="G431" s="368"/>
      <c r="H431" s="368"/>
      <c r="I431" s="368"/>
      <c r="J431" s="368"/>
      <c r="K431" s="372"/>
      <c r="L431" s="368"/>
      <c r="M431" s="368"/>
      <c r="N431" s="369"/>
      <c r="O431" s="369"/>
      <c r="P431" s="369"/>
      <c r="Q431" s="369"/>
      <c r="R431" s="369"/>
      <c r="S431" s="369"/>
      <c r="T431" s="369"/>
      <c r="U431" s="369"/>
      <c r="V431" s="369"/>
      <c r="W431" s="369"/>
      <c r="X431" s="369"/>
      <c r="Y431" s="369"/>
      <c r="Z431" s="369"/>
    </row>
    <row r="432">
      <c r="A432" s="368"/>
      <c r="B432" s="368"/>
      <c r="C432" s="368"/>
      <c r="D432" s="368"/>
      <c r="E432" s="368"/>
      <c r="F432" s="368"/>
      <c r="G432" s="368"/>
      <c r="H432" s="368"/>
      <c r="I432" s="368"/>
      <c r="J432" s="368"/>
      <c r="K432" s="372"/>
      <c r="L432" s="368"/>
      <c r="M432" s="368"/>
      <c r="N432" s="369"/>
      <c r="O432" s="369"/>
      <c r="P432" s="369"/>
      <c r="Q432" s="369"/>
      <c r="R432" s="369"/>
      <c r="S432" s="369"/>
      <c r="T432" s="369"/>
      <c r="U432" s="369"/>
      <c r="V432" s="369"/>
      <c r="W432" s="369"/>
      <c r="X432" s="369"/>
      <c r="Y432" s="369"/>
      <c r="Z432" s="369"/>
    </row>
    <row r="433">
      <c r="A433" s="368"/>
      <c r="B433" s="368"/>
      <c r="C433" s="368"/>
      <c r="D433" s="368"/>
      <c r="E433" s="368"/>
      <c r="F433" s="368"/>
      <c r="G433" s="368"/>
      <c r="H433" s="368"/>
      <c r="I433" s="368"/>
      <c r="J433" s="368"/>
      <c r="K433" s="372"/>
      <c r="L433" s="368"/>
      <c r="M433" s="368"/>
      <c r="N433" s="369"/>
      <c r="O433" s="369"/>
      <c r="P433" s="369"/>
      <c r="Q433" s="369"/>
      <c r="R433" s="369"/>
      <c r="S433" s="369"/>
      <c r="T433" s="369"/>
      <c r="U433" s="369"/>
      <c r="V433" s="369"/>
      <c r="W433" s="369"/>
      <c r="X433" s="369"/>
      <c r="Y433" s="369"/>
      <c r="Z433" s="369"/>
    </row>
    <row r="434">
      <c r="A434" s="368"/>
      <c r="B434" s="368"/>
      <c r="C434" s="368"/>
      <c r="D434" s="368"/>
      <c r="E434" s="368"/>
      <c r="F434" s="368"/>
      <c r="G434" s="368"/>
      <c r="H434" s="368"/>
      <c r="I434" s="368"/>
      <c r="J434" s="368"/>
      <c r="K434" s="372"/>
      <c r="L434" s="368"/>
      <c r="M434" s="368"/>
      <c r="N434" s="369"/>
      <c r="O434" s="369"/>
      <c r="P434" s="369"/>
      <c r="Q434" s="369"/>
      <c r="R434" s="369"/>
      <c r="S434" s="369"/>
      <c r="T434" s="369"/>
      <c r="U434" s="369"/>
      <c r="V434" s="369"/>
      <c r="W434" s="369"/>
      <c r="X434" s="369"/>
      <c r="Y434" s="369"/>
      <c r="Z434" s="369"/>
    </row>
    <row r="435">
      <c r="A435" s="368"/>
      <c r="B435" s="368"/>
      <c r="C435" s="368"/>
      <c r="D435" s="368"/>
      <c r="E435" s="368"/>
      <c r="F435" s="368"/>
      <c r="G435" s="368"/>
      <c r="H435" s="368"/>
      <c r="I435" s="368"/>
      <c r="J435" s="368"/>
      <c r="K435" s="372"/>
      <c r="L435" s="368"/>
      <c r="M435" s="368"/>
      <c r="N435" s="369"/>
      <c r="O435" s="369"/>
      <c r="P435" s="369"/>
      <c r="Q435" s="369"/>
      <c r="R435" s="369"/>
      <c r="S435" s="369"/>
      <c r="T435" s="369"/>
      <c r="U435" s="369"/>
      <c r="V435" s="369"/>
      <c r="W435" s="369"/>
      <c r="X435" s="369"/>
      <c r="Y435" s="369"/>
      <c r="Z435" s="369"/>
    </row>
    <row r="436">
      <c r="A436" s="368"/>
      <c r="B436" s="368"/>
      <c r="C436" s="368"/>
      <c r="D436" s="368"/>
      <c r="E436" s="368"/>
      <c r="F436" s="368"/>
      <c r="G436" s="368"/>
      <c r="H436" s="368"/>
      <c r="I436" s="368"/>
      <c r="J436" s="368"/>
      <c r="K436" s="372"/>
      <c r="L436" s="368"/>
      <c r="M436" s="368"/>
      <c r="N436" s="369"/>
      <c r="O436" s="369"/>
      <c r="P436" s="369"/>
      <c r="Q436" s="369"/>
      <c r="R436" s="369"/>
      <c r="S436" s="369"/>
      <c r="T436" s="369"/>
      <c r="U436" s="369"/>
      <c r="V436" s="369"/>
      <c r="W436" s="369"/>
      <c r="X436" s="369"/>
      <c r="Y436" s="369"/>
      <c r="Z436" s="369"/>
    </row>
    <row r="437">
      <c r="A437" s="368"/>
      <c r="B437" s="368"/>
      <c r="C437" s="368"/>
      <c r="D437" s="368"/>
      <c r="E437" s="368"/>
      <c r="F437" s="368"/>
      <c r="G437" s="368"/>
      <c r="H437" s="368"/>
      <c r="I437" s="368"/>
      <c r="J437" s="368"/>
      <c r="K437" s="372"/>
      <c r="L437" s="368"/>
      <c r="M437" s="368"/>
      <c r="N437" s="369"/>
      <c r="O437" s="369"/>
      <c r="P437" s="369"/>
      <c r="Q437" s="369"/>
      <c r="R437" s="369"/>
      <c r="S437" s="369"/>
      <c r="T437" s="369"/>
      <c r="U437" s="369"/>
      <c r="V437" s="369"/>
      <c r="W437" s="369"/>
      <c r="X437" s="369"/>
      <c r="Y437" s="369"/>
      <c r="Z437" s="369"/>
    </row>
    <row r="438">
      <c r="A438" s="368"/>
      <c r="B438" s="368"/>
      <c r="C438" s="368"/>
      <c r="D438" s="368"/>
      <c r="E438" s="368"/>
      <c r="F438" s="368"/>
      <c r="G438" s="368"/>
      <c r="H438" s="368"/>
      <c r="I438" s="368"/>
      <c r="J438" s="368"/>
      <c r="K438" s="372"/>
      <c r="L438" s="368"/>
      <c r="M438" s="368"/>
      <c r="N438" s="369"/>
      <c r="O438" s="369"/>
      <c r="P438" s="369"/>
      <c r="Q438" s="369"/>
      <c r="R438" s="369"/>
      <c r="S438" s="369"/>
      <c r="T438" s="369"/>
      <c r="U438" s="369"/>
      <c r="V438" s="369"/>
      <c r="W438" s="369"/>
      <c r="X438" s="369"/>
      <c r="Y438" s="369"/>
      <c r="Z438" s="369"/>
    </row>
    <row r="439">
      <c r="A439" s="368"/>
      <c r="B439" s="368"/>
      <c r="C439" s="368"/>
      <c r="D439" s="368"/>
      <c r="E439" s="368"/>
      <c r="F439" s="368"/>
      <c r="G439" s="368"/>
      <c r="H439" s="368"/>
      <c r="I439" s="368"/>
      <c r="J439" s="368"/>
      <c r="K439" s="372"/>
      <c r="L439" s="368"/>
      <c r="M439" s="368"/>
      <c r="N439" s="369"/>
      <c r="O439" s="369"/>
      <c r="P439" s="369"/>
      <c r="Q439" s="369"/>
      <c r="R439" s="369"/>
      <c r="S439" s="369"/>
      <c r="T439" s="369"/>
      <c r="U439" s="369"/>
      <c r="V439" s="369"/>
      <c r="W439" s="369"/>
      <c r="X439" s="369"/>
      <c r="Y439" s="369"/>
      <c r="Z439" s="369"/>
    </row>
    <row r="440">
      <c r="A440" s="368"/>
      <c r="B440" s="368"/>
      <c r="C440" s="368"/>
      <c r="D440" s="368"/>
      <c r="E440" s="368"/>
      <c r="F440" s="368"/>
      <c r="G440" s="368"/>
      <c r="H440" s="368"/>
      <c r="I440" s="368"/>
      <c r="J440" s="368"/>
      <c r="K440" s="372"/>
      <c r="L440" s="368"/>
      <c r="M440" s="368"/>
      <c r="N440" s="369"/>
      <c r="O440" s="369"/>
      <c r="P440" s="369"/>
      <c r="Q440" s="369"/>
      <c r="R440" s="369"/>
      <c r="S440" s="369"/>
      <c r="T440" s="369"/>
      <c r="U440" s="369"/>
      <c r="V440" s="369"/>
      <c r="W440" s="369"/>
      <c r="X440" s="369"/>
      <c r="Y440" s="369"/>
      <c r="Z440" s="369"/>
    </row>
    <row r="441">
      <c r="A441" s="368"/>
      <c r="B441" s="368"/>
      <c r="C441" s="368"/>
      <c r="D441" s="368"/>
      <c r="E441" s="368"/>
      <c r="F441" s="368"/>
      <c r="G441" s="368"/>
      <c r="H441" s="368"/>
      <c r="I441" s="368"/>
      <c r="J441" s="368"/>
      <c r="K441" s="372"/>
      <c r="L441" s="368"/>
      <c r="M441" s="368"/>
      <c r="N441" s="369"/>
      <c r="O441" s="369"/>
      <c r="P441" s="369"/>
      <c r="Q441" s="369"/>
      <c r="R441" s="369"/>
      <c r="S441" s="369"/>
      <c r="T441" s="369"/>
      <c r="U441" s="369"/>
      <c r="V441" s="369"/>
      <c r="W441" s="369"/>
      <c r="X441" s="369"/>
      <c r="Y441" s="369"/>
      <c r="Z441" s="369"/>
    </row>
    <row r="442">
      <c r="A442" s="368"/>
      <c r="B442" s="368"/>
      <c r="C442" s="368"/>
      <c r="D442" s="368"/>
      <c r="E442" s="368"/>
      <c r="F442" s="368"/>
      <c r="G442" s="368"/>
      <c r="H442" s="368"/>
      <c r="I442" s="368"/>
      <c r="J442" s="368"/>
      <c r="K442" s="372"/>
      <c r="L442" s="368"/>
      <c r="M442" s="368"/>
      <c r="N442" s="369"/>
      <c r="O442" s="369"/>
      <c r="P442" s="369"/>
      <c r="Q442" s="369"/>
      <c r="R442" s="369"/>
      <c r="S442" s="369"/>
      <c r="T442" s="369"/>
      <c r="U442" s="369"/>
      <c r="V442" s="369"/>
      <c r="W442" s="369"/>
      <c r="X442" s="369"/>
      <c r="Y442" s="369"/>
      <c r="Z442" s="369"/>
    </row>
    <row r="443">
      <c r="A443" s="368"/>
      <c r="B443" s="368"/>
      <c r="C443" s="368"/>
      <c r="D443" s="368"/>
      <c r="E443" s="368"/>
      <c r="F443" s="368"/>
      <c r="G443" s="368"/>
      <c r="H443" s="368"/>
      <c r="I443" s="368"/>
      <c r="J443" s="368"/>
      <c r="K443" s="372"/>
      <c r="L443" s="368"/>
      <c r="M443" s="368"/>
      <c r="N443" s="369"/>
      <c r="O443" s="369"/>
      <c r="P443" s="369"/>
      <c r="Q443" s="369"/>
      <c r="R443" s="369"/>
      <c r="S443" s="369"/>
      <c r="T443" s="369"/>
      <c r="U443" s="369"/>
      <c r="V443" s="369"/>
      <c r="W443" s="369"/>
      <c r="X443" s="369"/>
      <c r="Y443" s="369"/>
      <c r="Z443" s="369"/>
    </row>
    <row r="444">
      <c r="A444" s="368"/>
      <c r="B444" s="368"/>
      <c r="C444" s="368"/>
      <c r="D444" s="368"/>
      <c r="E444" s="368"/>
      <c r="F444" s="368"/>
      <c r="G444" s="368"/>
      <c r="H444" s="368"/>
      <c r="I444" s="368"/>
      <c r="J444" s="368"/>
      <c r="K444" s="372"/>
      <c r="L444" s="368"/>
      <c r="M444" s="368"/>
      <c r="N444" s="369"/>
      <c r="O444" s="369"/>
      <c r="P444" s="369"/>
      <c r="Q444" s="369"/>
      <c r="R444" s="369"/>
      <c r="S444" s="369"/>
      <c r="T444" s="369"/>
      <c r="U444" s="369"/>
      <c r="V444" s="369"/>
      <c r="W444" s="369"/>
      <c r="X444" s="369"/>
      <c r="Y444" s="369"/>
      <c r="Z444" s="369"/>
    </row>
    <row r="445">
      <c r="A445" s="368"/>
      <c r="B445" s="368"/>
      <c r="C445" s="368"/>
      <c r="D445" s="368"/>
      <c r="E445" s="368"/>
      <c r="F445" s="368"/>
      <c r="G445" s="368"/>
      <c r="H445" s="368"/>
      <c r="I445" s="368"/>
      <c r="J445" s="368"/>
      <c r="K445" s="372"/>
      <c r="L445" s="368"/>
      <c r="M445" s="368"/>
      <c r="N445" s="369"/>
      <c r="O445" s="369"/>
      <c r="P445" s="369"/>
      <c r="Q445" s="369"/>
      <c r="R445" s="369"/>
      <c r="S445" s="369"/>
      <c r="T445" s="369"/>
      <c r="U445" s="369"/>
      <c r="V445" s="369"/>
      <c r="W445" s="369"/>
      <c r="X445" s="369"/>
      <c r="Y445" s="369"/>
      <c r="Z445" s="369"/>
    </row>
    <row r="446">
      <c r="A446" s="368"/>
      <c r="B446" s="368"/>
      <c r="C446" s="368"/>
      <c r="D446" s="368"/>
      <c r="E446" s="368"/>
      <c r="F446" s="368"/>
      <c r="G446" s="368"/>
      <c r="H446" s="368"/>
      <c r="I446" s="368"/>
      <c r="J446" s="368"/>
      <c r="K446" s="372"/>
      <c r="L446" s="368"/>
      <c r="M446" s="368"/>
      <c r="N446" s="369"/>
      <c r="O446" s="369"/>
      <c r="P446" s="369"/>
      <c r="Q446" s="369"/>
      <c r="R446" s="369"/>
      <c r="S446" s="369"/>
      <c r="T446" s="369"/>
      <c r="U446" s="369"/>
      <c r="V446" s="369"/>
      <c r="W446" s="369"/>
      <c r="X446" s="369"/>
      <c r="Y446" s="369"/>
      <c r="Z446" s="369"/>
    </row>
    <row r="447">
      <c r="A447" s="368"/>
      <c r="B447" s="368"/>
      <c r="C447" s="368"/>
      <c r="D447" s="368"/>
      <c r="E447" s="368"/>
      <c r="F447" s="368"/>
      <c r="G447" s="368"/>
      <c r="H447" s="368"/>
      <c r="I447" s="368"/>
      <c r="J447" s="368"/>
      <c r="K447" s="372"/>
      <c r="L447" s="368"/>
      <c r="M447" s="368"/>
      <c r="N447" s="369"/>
      <c r="O447" s="369"/>
      <c r="P447" s="369"/>
      <c r="Q447" s="369"/>
      <c r="R447" s="369"/>
      <c r="S447" s="369"/>
      <c r="T447" s="369"/>
      <c r="U447" s="369"/>
      <c r="V447" s="369"/>
      <c r="W447" s="369"/>
      <c r="X447" s="369"/>
      <c r="Y447" s="369"/>
      <c r="Z447" s="369"/>
    </row>
    <row r="448">
      <c r="A448" s="368"/>
      <c r="B448" s="368"/>
      <c r="C448" s="368"/>
      <c r="D448" s="368"/>
      <c r="E448" s="368"/>
      <c r="F448" s="368"/>
      <c r="G448" s="368"/>
      <c r="H448" s="368"/>
      <c r="I448" s="368"/>
      <c r="J448" s="368"/>
      <c r="K448" s="372"/>
      <c r="L448" s="368"/>
      <c r="M448" s="368"/>
      <c r="N448" s="369"/>
      <c r="O448" s="369"/>
      <c r="P448" s="369"/>
      <c r="Q448" s="369"/>
      <c r="R448" s="369"/>
      <c r="S448" s="369"/>
      <c r="T448" s="369"/>
      <c r="U448" s="369"/>
      <c r="V448" s="369"/>
      <c r="W448" s="369"/>
      <c r="X448" s="369"/>
      <c r="Y448" s="369"/>
      <c r="Z448" s="369"/>
    </row>
    <row r="449">
      <c r="A449" s="368"/>
      <c r="B449" s="368"/>
      <c r="C449" s="368"/>
      <c r="D449" s="368"/>
      <c r="E449" s="368"/>
      <c r="F449" s="368"/>
      <c r="G449" s="368"/>
      <c r="H449" s="368"/>
      <c r="I449" s="368"/>
      <c r="J449" s="368"/>
      <c r="K449" s="372"/>
      <c r="L449" s="368"/>
      <c r="M449" s="368"/>
      <c r="N449" s="369"/>
      <c r="O449" s="369"/>
      <c r="P449" s="369"/>
      <c r="Q449" s="369"/>
      <c r="R449" s="369"/>
      <c r="S449" s="369"/>
      <c r="T449" s="369"/>
      <c r="U449" s="369"/>
      <c r="V449" s="369"/>
      <c r="W449" s="369"/>
      <c r="X449" s="369"/>
      <c r="Y449" s="369"/>
      <c r="Z449" s="369"/>
    </row>
    <row r="450">
      <c r="A450" s="368"/>
      <c r="B450" s="368"/>
      <c r="C450" s="368"/>
      <c r="D450" s="368"/>
      <c r="E450" s="368"/>
      <c r="F450" s="368"/>
      <c r="G450" s="368"/>
      <c r="H450" s="368"/>
      <c r="I450" s="368"/>
      <c r="J450" s="368"/>
      <c r="K450" s="372"/>
      <c r="L450" s="368"/>
      <c r="M450" s="368"/>
      <c r="N450" s="369"/>
      <c r="O450" s="369"/>
      <c r="P450" s="369"/>
      <c r="Q450" s="369"/>
      <c r="R450" s="369"/>
      <c r="S450" s="369"/>
      <c r="T450" s="369"/>
      <c r="U450" s="369"/>
      <c r="V450" s="369"/>
      <c r="W450" s="369"/>
      <c r="X450" s="369"/>
      <c r="Y450" s="369"/>
      <c r="Z450" s="369"/>
    </row>
    <row r="451">
      <c r="A451" s="368"/>
      <c r="B451" s="368"/>
      <c r="C451" s="368"/>
      <c r="D451" s="368"/>
      <c r="E451" s="368"/>
      <c r="F451" s="368"/>
      <c r="G451" s="368"/>
      <c r="H451" s="368"/>
      <c r="I451" s="368"/>
      <c r="J451" s="368"/>
      <c r="K451" s="372"/>
      <c r="L451" s="368"/>
      <c r="M451" s="368"/>
      <c r="N451" s="369"/>
      <c r="O451" s="369"/>
      <c r="P451" s="369"/>
      <c r="Q451" s="369"/>
      <c r="R451" s="369"/>
      <c r="S451" s="369"/>
      <c r="T451" s="369"/>
      <c r="U451" s="369"/>
      <c r="V451" s="369"/>
      <c r="W451" s="369"/>
      <c r="X451" s="369"/>
      <c r="Y451" s="369"/>
      <c r="Z451" s="369"/>
    </row>
    <row r="452">
      <c r="A452" s="368"/>
      <c r="B452" s="368"/>
      <c r="C452" s="368"/>
      <c r="D452" s="368"/>
      <c r="E452" s="368"/>
      <c r="F452" s="368"/>
      <c r="G452" s="368"/>
      <c r="H452" s="368"/>
      <c r="I452" s="368"/>
      <c r="J452" s="368"/>
      <c r="K452" s="372"/>
      <c r="L452" s="368"/>
      <c r="M452" s="368"/>
      <c r="N452" s="369"/>
      <c r="O452" s="369"/>
      <c r="P452" s="369"/>
      <c r="Q452" s="369"/>
      <c r="R452" s="369"/>
      <c r="S452" s="369"/>
      <c r="T452" s="369"/>
      <c r="U452" s="369"/>
      <c r="V452" s="369"/>
      <c r="W452" s="369"/>
      <c r="X452" s="369"/>
      <c r="Y452" s="369"/>
      <c r="Z452" s="369"/>
    </row>
    <row r="453">
      <c r="A453" s="368"/>
      <c r="B453" s="368"/>
      <c r="C453" s="368"/>
      <c r="D453" s="368"/>
      <c r="E453" s="368"/>
      <c r="F453" s="368"/>
      <c r="G453" s="368"/>
      <c r="H453" s="368"/>
      <c r="I453" s="368"/>
      <c r="J453" s="368"/>
      <c r="K453" s="372"/>
      <c r="L453" s="368"/>
      <c r="M453" s="368"/>
      <c r="N453" s="369"/>
      <c r="O453" s="369"/>
      <c r="P453" s="369"/>
      <c r="Q453" s="369"/>
      <c r="R453" s="369"/>
      <c r="S453" s="369"/>
      <c r="T453" s="369"/>
      <c r="U453" s="369"/>
      <c r="V453" s="369"/>
      <c r="W453" s="369"/>
      <c r="X453" s="369"/>
      <c r="Y453" s="369"/>
      <c r="Z453" s="369"/>
    </row>
    <row r="454">
      <c r="A454" s="368"/>
      <c r="B454" s="368"/>
      <c r="C454" s="368"/>
      <c r="D454" s="368"/>
      <c r="E454" s="368"/>
      <c r="F454" s="368"/>
      <c r="G454" s="368"/>
      <c r="H454" s="368"/>
      <c r="I454" s="368"/>
      <c r="J454" s="368"/>
      <c r="K454" s="372"/>
      <c r="L454" s="368"/>
      <c r="M454" s="368"/>
      <c r="N454" s="369"/>
      <c r="O454" s="369"/>
      <c r="P454" s="369"/>
      <c r="Q454" s="369"/>
      <c r="R454" s="369"/>
      <c r="S454" s="369"/>
      <c r="T454" s="369"/>
      <c r="U454" s="369"/>
      <c r="V454" s="369"/>
      <c r="W454" s="369"/>
      <c r="X454" s="369"/>
      <c r="Y454" s="369"/>
      <c r="Z454" s="369"/>
    </row>
    <row r="455">
      <c r="A455" s="368"/>
      <c r="B455" s="368"/>
      <c r="C455" s="368"/>
      <c r="D455" s="368"/>
      <c r="E455" s="368"/>
      <c r="F455" s="368"/>
      <c r="G455" s="368"/>
      <c r="H455" s="368"/>
      <c r="I455" s="368"/>
      <c r="J455" s="368"/>
      <c r="K455" s="372"/>
      <c r="L455" s="368"/>
      <c r="M455" s="368"/>
      <c r="N455" s="369"/>
      <c r="O455" s="369"/>
      <c r="P455" s="369"/>
      <c r="Q455" s="369"/>
      <c r="R455" s="369"/>
      <c r="S455" s="369"/>
      <c r="T455" s="369"/>
      <c r="U455" s="369"/>
      <c r="V455" s="369"/>
      <c r="W455" s="369"/>
      <c r="X455" s="369"/>
      <c r="Y455" s="369"/>
      <c r="Z455" s="369"/>
    </row>
    <row r="456">
      <c r="A456" s="368"/>
      <c r="B456" s="368"/>
      <c r="C456" s="368"/>
      <c r="D456" s="368"/>
      <c r="E456" s="368"/>
      <c r="F456" s="368"/>
      <c r="G456" s="368"/>
      <c r="H456" s="368"/>
      <c r="I456" s="368"/>
      <c r="J456" s="368"/>
      <c r="K456" s="372"/>
      <c r="L456" s="368"/>
      <c r="M456" s="368"/>
      <c r="N456" s="369"/>
      <c r="O456" s="369"/>
      <c r="P456" s="369"/>
      <c r="Q456" s="369"/>
      <c r="R456" s="369"/>
      <c r="S456" s="369"/>
      <c r="T456" s="369"/>
      <c r="U456" s="369"/>
      <c r="V456" s="369"/>
      <c r="W456" s="369"/>
      <c r="X456" s="369"/>
      <c r="Y456" s="369"/>
      <c r="Z456" s="369"/>
    </row>
    <row r="457">
      <c r="A457" s="368"/>
      <c r="B457" s="368"/>
      <c r="C457" s="368"/>
      <c r="D457" s="368"/>
      <c r="E457" s="368"/>
      <c r="F457" s="368"/>
      <c r="G457" s="368"/>
      <c r="H457" s="368"/>
      <c r="I457" s="368"/>
      <c r="J457" s="368"/>
      <c r="K457" s="372"/>
      <c r="L457" s="368"/>
      <c r="M457" s="368"/>
      <c r="N457" s="369"/>
      <c r="O457" s="369"/>
      <c r="P457" s="369"/>
      <c r="Q457" s="369"/>
      <c r="R457" s="369"/>
      <c r="S457" s="369"/>
      <c r="T457" s="369"/>
      <c r="U457" s="369"/>
      <c r="V457" s="369"/>
      <c r="W457" s="369"/>
      <c r="X457" s="369"/>
      <c r="Y457" s="369"/>
      <c r="Z457" s="369"/>
    </row>
    <row r="458">
      <c r="A458" s="368"/>
      <c r="B458" s="368"/>
      <c r="C458" s="368"/>
      <c r="D458" s="368"/>
      <c r="E458" s="368"/>
      <c r="F458" s="368"/>
      <c r="G458" s="368"/>
      <c r="H458" s="368"/>
      <c r="I458" s="368"/>
      <c r="J458" s="368"/>
      <c r="K458" s="372"/>
      <c r="L458" s="368"/>
      <c r="M458" s="368"/>
      <c r="N458" s="369"/>
      <c r="O458" s="369"/>
      <c r="P458" s="369"/>
      <c r="Q458" s="369"/>
      <c r="R458" s="369"/>
      <c r="S458" s="369"/>
      <c r="T458" s="369"/>
      <c r="U458" s="369"/>
      <c r="V458" s="369"/>
      <c r="W458" s="369"/>
      <c r="X458" s="369"/>
      <c r="Y458" s="369"/>
      <c r="Z458" s="369"/>
    </row>
    <row r="459">
      <c r="A459" s="368"/>
      <c r="B459" s="368"/>
      <c r="C459" s="368"/>
      <c r="D459" s="368"/>
      <c r="E459" s="368"/>
      <c r="F459" s="368"/>
      <c r="G459" s="368"/>
      <c r="H459" s="368"/>
      <c r="I459" s="368"/>
      <c r="J459" s="368"/>
      <c r="K459" s="372"/>
      <c r="L459" s="368"/>
      <c r="M459" s="368"/>
      <c r="N459" s="369"/>
      <c r="O459" s="369"/>
      <c r="P459" s="369"/>
      <c r="Q459" s="369"/>
      <c r="R459" s="369"/>
      <c r="S459" s="369"/>
      <c r="T459" s="369"/>
      <c r="U459" s="369"/>
      <c r="V459" s="369"/>
      <c r="W459" s="369"/>
      <c r="X459" s="369"/>
      <c r="Y459" s="369"/>
      <c r="Z459" s="369"/>
    </row>
    <row r="460">
      <c r="A460" s="368"/>
      <c r="B460" s="368"/>
      <c r="C460" s="368"/>
      <c r="D460" s="368"/>
      <c r="E460" s="368"/>
      <c r="F460" s="368"/>
      <c r="G460" s="368"/>
      <c r="H460" s="368"/>
      <c r="I460" s="368"/>
      <c r="J460" s="368"/>
      <c r="K460" s="372"/>
      <c r="L460" s="368"/>
      <c r="M460" s="368"/>
      <c r="N460" s="369"/>
      <c r="O460" s="369"/>
      <c r="P460" s="369"/>
      <c r="Q460" s="369"/>
      <c r="R460" s="369"/>
      <c r="S460" s="369"/>
      <c r="T460" s="369"/>
      <c r="U460" s="369"/>
      <c r="V460" s="369"/>
      <c r="W460" s="369"/>
      <c r="X460" s="369"/>
      <c r="Y460" s="369"/>
      <c r="Z460" s="369"/>
    </row>
    <row r="461">
      <c r="A461" s="368"/>
      <c r="B461" s="368"/>
      <c r="C461" s="368"/>
      <c r="D461" s="368"/>
      <c r="E461" s="368"/>
      <c r="F461" s="368"/>
      <c r="G461" s="368"/>
      <c r="H461" s="368"/>
      <c r="I461" s="368"/>
      <c r="J461" s="368"/>
      <c r="K461" s="372"/>
      <c r="L461" s="368"/>
      <c r="M461" s="368"/>
      <c r="N461" s="369"/>
      <c r="O461" s="369"/>
      <c r="P461" s="369"/>
      <c r="Q461" s="369"/>
      <c r="R461" s="369"/>
      <c r="S461" s="369"/>
      <c r="T461" s="369"/>
      <c r="U461" s="369"/>
      <c r="V461" s="369"/>
      <c r="W461" s="369"/>
      <c r="X461" s="369"/>
      <c r="Y461" s="369"/>
      <c r="Z461" s="369"/>
    </row>
    <row r="462">
      <c r="A462" s="368"/>
      <c r="B462" s="368"/>
      <c r="C462" s="368"/>
      <c r="D462" s="368"/>
      <c r="E462" s="368"/>
      <c r="F462" s="368"/>
      <c r="G462" s="368"/>
      <c r="H462" s="368"/>
      <c r="I462" s="368"/>
      <c r="J462" s="368"/>
      <c r="K462" s="372"/>
      <c r="L462" s="368"/>
      <c r="M462" s="368"/>
      <c r="N462" s="369"/>
      <c r="O462" s="369"/>
      <c r="P462" s="369"/>
      <c r="Q462" s="369"/>
      <c r="R462" s="369"/>
      <c r="S462" s="369"/>
      <c r="T462" s="369"/>
      <c r="U462" s="369"/>
      <c r="V462" s="369"/>
      <c r="W462" s="369"/>
      <c r="X462" s="369"/>
      <c r="Y462" s="369"/>
      <c r="Z462" s="369"/>
    </row>
    <row r="463">
      <c r="A463" s="368"/>
      <c r="B463" s="368"/>
      <c r="C463" s="368"/>
      <c r="D463" s="368"/>
      <c r="E463" s="368"/>
      <c r="F463" s="368"/>
      <c r="G463" s="368"/>
      <c r="H463" s="368"/>
      <c r="I463" s="368"/>
      <c r="J463" s="368"/>
      <c r="K463" s="372"/>
      <c r="L463" s="368"/>
      <c r="M463" s="368"/>
      <c r="N463" s="369"/>
      <c r="O463" s="369"/>
      <c r="P463" s="369"/>
      <c r="Q463" s="369"/>
      <c r="R463" s="369"/>
      <c r="S463" s="369"/>
      <c r="T463" s="369"/>
      <c r="U463" s="369"/>
      <c r="V463" s="369"/>
      <c r="W463" s="369"/>
      <c r="X463" s="369"/>
      <c r="Y463" s="369"/>
      <c r="Z463" s="369"/>
    </row>
    <row r="464">
      <c r="A464" s="368"/>
      <c r="B464" s="368"/>
      <c r="C464" s="368"/>
      <c r="D464" s="368"/>
      <c r="E464" s="368"/>
      <c r="F464" s="368"/>
      <c r="G464" s="368"/>
      <c r="H464" s="368"/>
      <c r="I464" s="368"/>
      <c r="J464" s="368"/>
      <c r="K464" s="372"/>
      <c r="L464" s="368"/>
      <c r="M464" s="368"/>
      <c r="N464" s="369"/>
      <c r="O464" s="369"/>
      <c r="P464" s="369"/>
      <c r="Q464" s="369"/>
      <c r="R464" s="369"/>
      <c r="S464" s="369"/>
      <c r="T464" s="369"/>
      <c r="U464" s="369"/>
      <c r="V464" s="369"/>
      <c r="W464" s="369"/>
      <c r="X464" s="369"/>
      <c r="Y464" s="369"/>
      <c r="Z464" s="369"/>
    </row>
    <row r="465">
      <c r="A465" s="368"/>
      <c r="B465" s="368"/>
      <c r="C465" s="368"/>
      <c r="D465" s="368"/>
      <c r="E465" s="368"/>
      <c r="F465" s="368"/>
      <c r="G465" s="368"/>
      <c r="H465" s="368"/>
      <c r="I465" s="368"/>
      <c r="J465" s="368"/>
      <c r="K465" s="372"/>
      <c r="L465" s="368"/>
      <c r="M465" s="368"/>
      <c r="N465" s="369"/>
      <c r="O465" s="369"/>
      <c r="P465" s="369"/>
      <c r="Q465" s="369"/>
      <c r="R465" s="369"/>
      <c r="S465" s="369"/>
      <c r="T465" s="369"/>
      <c r="U465" s="369"/>
      <c r="V465" s="369"/>
      <c r="W465" s="369"/>
      <c r="X465" s="369"/>
      <c r="Y465" s="369"/>
      <c r="Z465" s="369"/>
    </row>
    <row r="466">
      <c r="A466" s="368"/>
      <c r="B466" s="368"/>
      <c r="C466" s="368"/>
      <c r="D466" s="368"/>
      <c r="E466" s="368"/>
      <c r="F466" s="368"/>
      <c r="G466" s="368"/>
      <c r="H466" s="368"/>
      <c r="I466" s="368"/>
      <c r="J466" s="368"/>
      <c r="K466" s="372"/>
      <c r="L466" s="368"/>
      <c r="M466" s="368"/>
      <c r="N466" s="369"/>
      <c r="O466" s="369"/>
      <c r="P466" s="369"/>
      <c r="Q466" s="369"/>
      <c r="R466" s="369"/>
      <c r="S466" s="369"/>
      <c r="T466" s="369"/>
      <c r="U466" s="369"/>
      <c r="V466" s="369"/>
      <c r="W466" s="369"/>
      <c r="X466" s="369"/>
      <c r="Y466" s="369"/>
      <c r="Z466" s="369"/>
    </row>
    <row r="467">
      <c r="A467" s="368"/>
      <c r="B467" s="368"/>
      <c r="C467" s="368"/>
      <c r="D467" s="368"/>
      <c r="E467" s="368"/>
      <c r="F467" s="368"/>
      <c r="G467" s="368"/>
      <c r="H467" s="368"/>
      <c r="I467" s="368"/>
      <c r="J467" s="368"/>
      <c r="K467" s="372"/>
      <c r="L467" s="368"/>
      <c r="M467" s="368"/>
      <c r="N467" s="369"/>
      <c r="O467" s="369"/>
      <c r="P467" s="369"/>
      <c r="Q467" s="369"/>
      <c r="R467" s="369"/>
      <c r="S467" s="369"/>
      <c r="T467" s="369"/>
      <c r="U467" s="369"/>
      <c r="V467" s="369"/>
      <c r="W467" s="369"/>
      <c r="X467" s="369"/>
      <c r="Y467" s="369"/>
      <c r="Z467" s="369"/>
    </row>
    <row r="468">
      <c r="A468" s="368"/>
      <c r="B468" s="368"/>
      <c r="C468" s="368"/>
      <c r="D468" s="368"/>
      <c r="E468" s="368"/>
      <c r="F468" s="368"/>
      <c r="G468" s="368"/>
      <c r="H468" s="368"/>
      <c r="I468" s="368"/>
      <c r="J468" s="368"/>
      <c r="K468" s="372"/>
      <c r="L468" s="368"/>
      <c r="M468" s="368"/>
      <c r="N468" s="369"/>
      <c r="O468" s="369"/>
      <c r="P468" s="369"/>
      <c r="Q468" s="369"/>
      <c r="R468" s="369"/>
      <c r="S468" s="369"/>
      <c r="T468" s="369"/>
      <c r="U468" s="369"/>
      <c r="V468" s="369"/>
      <c r="W468" s="369"/>
      <c r="X468" s="369"/>
      <c r="Y468" s="369"/>
      <c r="Z468" s="369"/>
    </row>
    <row r="469">
      <c r="A469" s="368"/>
      <c r="B469" s="368"/>
      <c r="C469" s="368"/>
      <c r="D469" s="368"/>
      <c r="E469" s="368"/>
      <c r="F469" s="368"/>
      <c r="G469" s="368"/>
      <c r="H469" s="368"/>
      <c r="I469" s="368"/>
      <c r="J469" s="368"/>
      <c r="K469" s="372"/>
      <c r="L469" s="368"/>
      <c r="M469" s="368"/>
      <c r="N469" s="369"/>
      <c r="O469" s="369"/>
      <c r="P469" s="369"/>
      <c r="Q469" s="369"/>
      <c r="R469" s="369"/>
      <c r="S469" s="369"/>
      <c r="T469" s="369"/>
      <c r="U469" s="369"/>
      <c r="V469" s="369"/>
      <c r="W469" s="369"/>
      <c r="X469" s="369"/>
      <c r="Y469" s="369"/>
      <c r="Z469" s="369"/>
    </row>
    <row r="470">
      <c r="A470" s="368"/>
      <c r="B470" s="368"/>
      <c r="C470" s="368"/>
      <c r="D470" s="368"/>
      <c r="E470" s="368"/>
      <c r="F470" s="368"/>
      <c r="G470" s="368"/>
      <c r="H470" s="368"/>
      <c r="I470" s="368"/>
      <c r="J470" s="368"/>
      <c r="K470" s="372"/>
      <c r="L470" s="368"/>
      <c r="M470" s="368"/>
      <c r="N470" s="369"/>
      <c r="O470" s="369"/>
      <c r="P470" s="369"/>
      <c r="Q470" s="369"/>
      <c r="R470" s="369"/>
      <c r="S470" s="369"/>
      <c r="T470" s="369"/>
      <c r="U470" s="369"/>
      <c r="V470" s="369"/>
      <c r="W470" s="369"/>
      <c r="X470" s="369"/>
      <c r="Y470" s="369"/>
      <c r="Z470" s="369"/>
    </row>
    <row r="471">
      <c r="A471" s="368"/>
      <c r="B471" s="368"/>
      <c r="C471" s="368"/>
      <c r="D471" s="368"/>
      <c r="E471" s="368"/>
      <c r="F471" s="368"/>
      <c r="G471" s="368"/>
      <c r="H471" s="368"/>
      <c r="I471" s="368"/>
      <c r="J471" s="368"/>
      <c r="K471" s="372"/>
      <c r="L471" s="368"/>
      <c r="M471" s="368"/>
      <c r="N471" s="369"/>
      <c r="O471" s="369"/>
      <c r="P471" s="369"/>
      <c r="Q471" s="369"/>
      <c r="R471" s="369"/>
      <c r="S471" s="369"/>
      <c r="T471" s="369"/>
      <c r="U471" s="369"/>
      <c r="V471" s="369"/>
      <c r="W471" s="369"/>
      <c r="X471" s="369"/>
      <c r="Y471" s="369"/>
      <c r="Z471" s="369"/>
    </row>
    <row r="472">
      <c r="A472" s="368"/>
      <c r="B472" s="368"/>
      <c r="C472" s="368"/>
      <c r="D472" s="368"/>
      <c r="E472" s="368"/>
      <c r="F472" s="368"/>
      <c r="G472" s="368"/>
      <c r="H472" s="368"/>
      <c r="I472" s="368"/>
      <c r="J472" s="368"/>
      <c r="K472" s="372"/>
      <c r="L472" s="368"/>
      <c r="M472" s="368"/>
      <c r="N472" s="369"/>
      <c r="O472" s="369"/>
      <c r="P472" s="369"/>
      <c r="Q472" s="369"/>
      <c r="R472" s="369"/>
      <c r="S472" s="369"/>
      <c r="T472" s="369"/>
      <c r="U472" s="369"/>
      <c r="V472" s="369"/>
      <c r="W472" s="369"/>
      <c r="X472" s="369"/>
      <c r="Y472" s="369"/>
      <c r="Z472" s="369"/>
    </row>
    <row r="473">
      <c r="A473" s="368"/>
      <c r="B473" s="368"/>
      <c r="C473" s="368"/>
      <c r="D473" s="368"/>
      <c r="E473" s="368"/>
      <c r="F473" s="368"/>
      <c r="G473" s="368"/>
      <c r="H473" s="368"/>
      <c r="I473" s="368"/>
      <c r="J473" s="368"/>
      <c r="K473" s="372"/>
      <c r="L473" s="368"/>
      <c r="M473" s="368"/>
      <c r="N473" s="369"/>
      <c r="O473" s="369"/>
      <c r="P473" s="369"/>
      <c r="Q473" s="369"/>
      <c r="R473" s="369"/>
      <c r="S473" s="369"/>
      <c r="T473" s="369"/>
      <c r="U473" s="369"/>
      <c r="V473" s="369"/>
      <c r="W473" s="369"/>
      <c r="X473" s="369"/>
      <c r="Y473" s="369"/>
      <c r="Z473" s="369"/>
    </row>
    <row r="474">
      <c r="A474" s="368"/>
      <c r="B474" s="368"/>
      <c r="C474" s="368"/>
      <c r="D474" s="368"/>
      <c r="E474" s="368"/>
      <c r="F474" s="368"/>
      <c r="G474" s="368"/>
      <c r="H474" s="368"/>
      <c r="I474" s="368"/>
      <c r="J474" s="368"/>
      <c r="K474" s="372"/>
      <c r="L474" s="368"/>
      <c r="M474" s="368"/>
      <c r="N474" s="369"/>
      <c r="O474" s="369"/>
      <c r="P474" s="369"/>
      <c r="Q474" s="369"/>
      <c r="R474" s="369"/>
      <c r="S474" s="369"/>
      <c r="T474" s="369"/>
      <c r="U474" s="369"/>
      <c r="V474" s="369"/>
      <c r="W474" s="369"/>
      <c r="X474" s="369"/>
      <c r="Y474" s="369"/>
      <c r="Z474" s="369"/>
    </row>
    <row r="475">
      <c r="A475" s="368"/>
      <c r="B475" s="368"/>
      <c r="C475" s="368"/>
      <c r="D475" s="368"/>
      <c r="E475" s="368"/>
      <c r="F475" s="368"/>
      <c r="G475" s="368"/>
      <c r="H475" s="368"/>
      <c r="I475" s="368"/>
      <c r="J475" s="368"/>
      <c r="K475" s="372"/>
      <c r="L475" s="368"/>
      <c r="M475" s="368"/>
      <c r="N475" s="369"/>
      <c r="O475" s="369"/>
      <c r="P475" s="369"/>
      <c r="Q475" s="369"/>
      <c r="R475" s="369"/>
      <c r="S475" s="369"/>
      <c r="T475" s="369"/>
      <c r="U475" s="369"/>
      <c r="V475" s="369"/>
      <c r="W475" s="369"/>
      <c r="X475" s="369"/>
      <c r="Y475" s="369"/>
      <c r="Z475" s="369"/>
    </row>
    <row r="476">
      <c r="A476" s="368"/>
      <c r="B476" s="368"/>
      <c r="C476" s="368"/>
      <c r="D476" s="368"/>
      <c r="E476" s="368"/>
      <c r="F476" s="368"/>
      <c r="G476" s="368"/>
      <c r="H476" s="368"/>
      <c r="I476" s="368"/>
      <c r="J476" s="368"/>
      <c r="K476" s="372"/>
      <c r="L476" s="368"/>
      <c r="M476" s="368"/>
      <c r="N476" s="369"/>
      <c r="O476" s="369"/>
      <c r="P476" s="369"/>
      <c r="Q476" s="369"/>
      <c r="R476" s="369"/>
      <c r="S476" s="369"/>
      <c r="T476" s="369"/>
      <c r="U476" s="369"/>
      <c r="V476" s="369"/>
      <c r="W476" s="369"/>
      <c r="X476" s="369"/>
      <c r="Y476" s="369"/>
      <c r="Z476" s="369"/>
    </row>
    <row r="477">
      <c r="A477" s="368"/>
      <c r="B477" s="368"/>
      <c r="C477" s="368"/>
      <c r="D477" s="368"/>
      <c r="E477" s="368"/>
      <c r="F477" s="368"/>
      <c r="G477" s="368"/>
      <c r="H477" s="368"/>
      <c r="I477" s="368"/>
      <c r="J477" s="368"/>
      <c r="K477" s="372"/>
      <c r="L477" s="368"/>
      <c r="M477" s="368"/>
      <c r="N477" s="369"/>
      <c r="O477" s="369"/>
      <c r="P477" s="369"/>
      <c r="Q477" s="369"/>
      <c r="R477" s="369"/>
      <c r="S477" s="369"/>
      <c r="T477" s="369"/>
      <c r="U477" s="369"/>
      <c r="V477" s="369"/>
      <c r="W477" s="369"/>
      <c r="X477" s="369"/>
      <c r="Y477" s="369"/>
      <c r="Z477" s="369"/>
    </row>
    <row r="478">
      <c r="A478" s="368"/>
      <c r="B478" s="368"/>
      <c r="C478" s="368"/>
      <c r="D478" s="368"/>
      <c r="E478" s="368"/>
      <c r="F478" s="368"/>
      <c r="G478" s="368"/>
      <c r="H478" s="368"/>
      <c r="I478" s="368"/>
      <c r="J478" s="368"/>
      <c r="K478" s="372"/>
      <c r="L478" s="368"/>
      <c r="M478" s="368"/>
      <c r="N478" s="369"/>
      <c r="O478" s="369"/>
      <c r="P478" s="369"/>
      <c r="Q478" s="369"/>
      <c r="R478" s="369"/>
      <c r="S478" s="369"/>
      <c r="T478" s="369"/>
      <c r="U478" s="369"/>
      <c r="V478" s="369"/>
      <c r="W478" s="369"/>
      <c r="X478" s="369"/>
      <c r="Y478" s="369"/>
      <c r="Z478" s="369"/>
    </row>
    <row r="479">
      <c r="A479" s="368"/>
      <c r="B479" s="368"/>
      <c r="C479" s="368"/>
      <c r="D479" s="368"/>
      <c r="E479" s="368"/>
      <c r="F479" s="368"/>
      <c r="G479" s="368"/>
      <c r="H479" s="368"/>
      <c r="I479" s="368"/>
      <c r="J479" s="368"/>
      <c r="K479" s="372"/>
      <c r="L479" s="368"/>
      <c r="M479" s="368"/>
      <c r="N479" s="369"/>
      <c r="O479" s="369"/>
      <c r="P479" s="369"/>
      <c r="Q479" s="369"/>
      <c r="R479" s="369"/>
      <c r="S479" s="369"/>
      <c r="T479" s="369"/>
      <c r="U479" s="369"/>
      <c r="V479" s="369"/>
      <c r="W479" s="369"/>
      <c r="X479" s="369"/>
      <c r="Y479" s="369"/>
      <c r="Z479" s="369"/>
    </row>
    <row r="480">
      <c r="A480" s="368"/>
      <c r="B480" s="368"/>
      <c r="C480" s="368"/>
      <c r="D480" s="368"/>
      <c r="E480" s="368"/>
      <c r="F480" s="368"/>
      <c r="G480" s="368"/>
      <c r="H480" s="368"/>
      <c r="I480" s="368"/>
      <c r="J480" s="368"/>
      <c r="K480" s="372"/>
      <c r="L480" s="368"/>
      <c r="M480" s="368"/>
      <c r="N480" s="369"/>
      <c r="O480" s="369"/>
      <c r="P480" s="369"/>
      <c r="Q480" s="369"/>
      <c r="R480" s="369"/>
      <c r="S480" s="369"/>
      <c r="T480" s="369"/>
      <c r="U480" s="369"/>
      <c r="V480" s="369"/>
      <c r="W480" s="369"/>
      <c r="X480" s="369"/>
      <c r="Y480" s="369"/>
      <c r="Z480" s="369"/>
    </row>
    <row r="481">
      <c r="A481" s="368"/>
      <c r="B481" s="368"/>
      <c r="C481" s="368"/>
      <c r="D481" s="368"/>
      <c r="E481" s="368"/>
      <c r="F481" s="368"/>
      <c r="G481" s="368"/>
      <c r="H481" s="368"/>
      <c r="I481" s="368"/>
      <c r="J481" s="368"/>
      <c r="K481" s="372"/>
      <c r="L481" s="368"/>
      <c r="M481" s="368"/>
      <c r="N481" s="369"/>
      <c r="O481" s="369"/>
      <c r="P481" s="369"/>
      <c r="Q481" s="369"/>
      <c r="R481" s="369"/>
      <c r="S481" s="369"/>
      <c r="T481" s="369"/>
      <c r="U481" s="369"/>
      <c r="V481" s="369"/>
      <c r="W481" s="369"/>
      <c r="X481" s="369"/>
      <c r="Y481" s="369"/>
      <c r="Z481" s="369"/>
    </row>
    <row r="482">
      <c r="A482" s="368"/>
      <c r="B482" s="368"/>
      <c r="C482" s="368"/>
      <c r="D482" s="368"/>
      <c r="E482" s="368"/>
      <c r="F482" s="368"/>
      <c r="G482" s="368"/>
      <c r="H482" s="368"/>
      <c r="I482" s="368"/>
      <c r="J482" s="368"/>
      <c r="K482" s="372"/>
      <c r="L482" s="368"/>
      <c r="M482" s="368"/>
      <c r="N482" s="369"/>
      <c r="O482" s="369"/>
      <c r="P482" s="369"/>
      <c r="Q482" s="369"/>
      <c r="R482" s="369"/>
      <c r="S482" s="369"/>
      <c r="T482" s="369"/>
      <c r="U482" s="369"/>
      <c r="V482" s="369"/>
      <c r="W482" s="369"/>
      <c r="X482" s="369"/>
      <c r="Y482" s="369"/>
      <c r="Z482" s="369"/>
    </row>
    <row r="483">
      <c r="A483" s="368"/>
      <c r="B483" s="368"/>
      <c r="C483" s="368"/>
      <c r="D483" s="368"/>
      <c r="E483" s="368"/>
      <c r="F483" s="368"/>
      <c r="G483" s="368"/>
      <c r="H483" s="368"/>
      <c r="I483" s="368"/>
      <c r="J483" s="368"/>
      <c r="K483" s="372"/>
      <c r="L483" s="368"/>
      <c r="M483" s="368"/>
      <c r="N483" s="369"/>
      <c r="O483" s="369"/>
      <c r="P483" s="369"/>
      <c r="Q483" s="369"/>
      <c r="R483" s="369"/>
      <c r="S483" s="369"/>
      <c r="T483" s="369"/>
      <c r="U483" s="369"/>
      <c r="V483" s="369"/>
      <c r="W483" s="369"/>
      <c r="X483" s="369"/>
      <c r="Y483" s="369"/>
      <c r="Z483" s="369"/>
    </row>
    <row r="484">
      <c r="A484" s="368"/>
      <c r="B484" s="368"/>
      <c r="C484" s="368"/>
      <c r="D484" s="368"/>
      <c r="E484" s="368"/>
      <c r="F484" s="368"/>
      <c r="G484" s="368"/>
      <c r="H484" s="368"/>
      <c r="I484" s="368"/>
      <c r="J484" s="368"/>
      <c r="K484" s="372"/>
      <c r="L484" s="368"/>
      <c r="M484" s="368"/>
      <c r="N484" s="369"/>
      <c r="O484" s="369"/>
      <c r="P484" s="369"/>
      <c r="Q484" s="369"/>
      <c r="R484" s="369"/>
      <c r="S484" s="369"/>
      <c r="T484" s="369"/>
      <c r="U484" s="369"/>
      <c r="V484" s="369"/>
      <c r="W484" s="369"/>
      <c r="X484" s="369"/>
      <c r="Y484" s="369"/>
      <c r="Z484" s="369"/>
    </row>
    <row r="485">
      <c r="A485" s="368"/>
      <c r="B485" s="368"/>
      <c r="C485" s="368"/>
      <c r="D485" s="368"/>
      <c r="E485" s="368"/>
      <c r="F485" s="368"/>
      <c r="G485" s="368"/>
      <c r="H485" s="368"/>
      <c r="I485" s="368"/>
      <c r="J485" s="368"/>
      <c r="K485" s="372"/>
      <c r="L485" s="368"/>
      <c r="M485" s="368"/>
      <c r="N485" s="369"/>
      <c r="O485" s="369"/>
      <c r="P485" s="369"/>
      <c r="Q485" s="369"/>
      <c r="R485" s="369"/>
      <c r="S485" s="369"/>
      <c r="T485" s="369"/>
      <c r="U485" s="369"/>
      <c r="V485" s="369"/>
      <c r="W485" s="369"/>
      <c r="X485" s="369"/>
      <c r="Y485" s="369"/>
      <c r="Z485" s="369"/>
    </row>
    <row r="486">
      <c r="A486" s="368"/>
      <c r="B486" s="368"/>
      <c r="C486" s="368"/>
      <c r="D486" s="368"/>
      <c r="E486" s="368"/>
      <c r="F486" s="368"/>
      <c r="G486" s="368"/>
      <c r="H486" s="368"/>
      <c r="I486" s="368"/>
      <c r="J486" s="368"/>
      <c r="K486" s="372"/>
      <c r="L486" s="368"/>
      <c r="M486" s="368"/>
      <c r="N486" s="369"/>
      <c r="O486" s="369"/>
      <c r="P486" s="369"/>
      <c r="Q486" s="369"/>
      <c r="R486" s="369"/>
      <c r="S486" s="369"/>
      <c r="T486" s="369"/>
      <c r="U486" s="369"/>
      <c r="V486" s="369"/>
      <c r="W486" s="369"/>
      <c r="X486" s="369"/>
      <c r="Y486" s="369"/>
      <c r="Z486" s="369"/>
    </row>
    <row r="487">
      <c r="A487" s="368"/>
      <c r="B487" s="368"/>
      <c r="C487" s="368"/>
      <c r="D487" s="368"/>
      <c r="E487" s="368"/>
      <c r="F487" s="368"/>
      <c r="G487" s="368"/>
      <c r="H487" s="368"/>
      <c r="I487" s="368"/>
      <c r="J487" s="368"/>
      <c r="K487" s="372"/>
      <c r="L487" s="368"/>
      <c r="M487" s="368"/>
      <c r="N487" s="369"/>
      <c r="O487" s="369"/>
      <c r="P487" s="369"/>
      <c r="Q487" s="369"/>
      <c r="R487" s="369"/>
      <c r="S487" s="369"/>
      <c r="T487" s="369"/>
      <c r="U487" s="369"/>
      <c r="V487" s="369"/>
      <c r="W487" s="369"/>
      <c r="X487" s="369"/>
      <c r="Y487" s="369"/>
      <c r="Z487" s="369"/>
    </row>
    <row r="488">
      <c r="A488" s="368"/>
      <c r="B488" s="368"/>
      <c r="C488" s="368"/>
      <c r="D488" s="368"/>
      <c r="E488" s="368"/>
      <c r="F488" s="368"/>
      <c r="G488" s="368"/>
      <c r="H488" s="368"/>
      <c r="I488" s="368"/>
      <c r="J488" s="368"/>
      <c r="K488" s="372"/>
      <c r="L488" s="368"/>
      <c r="M488" s="368"/>
      <c r="N488" s="369"/>
      <c r="O488" s="369"/>
      <c r="P488" s="369"/>
      <c r="Q488" s="369"/>
      <c r="R488" s="369"/>
      <c r="S488" s="369"/>
      <c r="T488" s="369"/>
      <c r="U488" s="369"/>
      <c r="V488" s="369"/>
      <c r="W488" s="369"/>
      <c r="X488" s="369"/>
      <c r="Y488" s="369"/>
      <c r="Z488" s="369"/>
    </row>
    <row r="489">
      <c r="A489" s="368"/>
      <c r="B489" s="368"/>
      <c r="C489" s="368"/>
      <c r="D489" s="368"/>
      <c r="E489" s="368"/>
      <c r="F489" s="368"/>
      <c r="G489" s="368"/>
      <c r="H489" s="368"/>
      <c r="I489" s="368"/>
      <c r="J489" s="368"/>
      <c r="K489" s="372"/>
      <c r="L489" s="368"/>
      <c r="M489" s="368"/>
      <c r="N489" s="369"/>
      <c r="O489" s="369"/>
      <c r="P489" s="369"/>
      <c r="Q489" s="369"/>
      <c r="R489" s="369"/>
      <c r="S489" s="369"/>
      <c r="T489" s="369"/>
      <c r="U489" s="369"/>
      <c r="V489" s="369"/>
      <c r="W489" s="369"/>
      <c r="X489" s="369"/>
      <c r="Y489" s="369"/>
      <c r="Z489" s="369"/>
    </row>
    <row r="490">
      <c r="A490" s="368"/>
      <c r="B490" s="368"/>
      <c r="C490" s="368"/>
      <c r="D490" s="368"/>
      <c r="E490" s="368"/>
      <c r="F490" s="368"/>
      <c r="G490" s="368"/>
      <c r="H490" s="368"/>
      <c r="I490" s="368"/>
      <c r="J490" s="368"/>
      <c r="K490" s="372"/>
      <c r="L490" s="368"/>
      <c r="M490" s="368"/>
      <c r="N490" s="369"/>
      <c r="O490" s="369"/>
      <c r="P490" s="369"/>
      <c r="Q490" s="369"/>
      <c r="R490" s="369"/>
      <c r="S490" s="369"/>
      <c r="T490" s="369"/>
      <c r="U490" s="369"/>
      <c r="V490" s="369"/>
      <c r="W490" s="369"/>
      <c r="X490" s="369"/>
      <c r="Y490" s="369"/>
      <c r="Z490" s="369"/>
    </row>
    <row r="491">
      <c r="A491" s="368"/>
      <c r="B491" s="368"/>
      <c r="C491" s="368"/>
      <c r="D491" s="368"/>
      <c r="E491" s="368"/>
      <c r="F491" s="368"/>
      <c r="G491" s="368"/>
      <c r="H491" s="368"/>
      <c r="I491" s="368"/>
      <c r="J491" s="368"/>
      <c r="K491" s="372"/>
      <c r="L491" s="368"/>
      <c r="M491" s="368"/>
      <c r="N491" s="369"/>
      <c r="O491" s="369"/>
      <c r="P491" s="369"/>
      <c r="Q491" s="369"/>
      <c r="R491" s="369"/>
      <c r="S491" s="369"/>
      <c r="T491" s="369"/>
      <c r="U491" s="369"/>
      <c r="V491" s="369"/>
      <c r="W491" s="369"/>
      <c r="X491" s="369"/>
      <c r="Y491" s="369"/>
      <c r="Z491" s="369"/>
    </row>
    <row r="492">
      <c r="A492" s="368"/>
      <c r="B492" s="368"/>
      <c r="C492" s="368"/>
      <c r="D492" s="368"/>
      <c r="E492" s="368"/>
      <c r="F492" s="368"/>
      <c r="G492" s="368"/>
      <c r="H492" s="368"/>
      <c r="I492" s="368"/>
      <c r="J492" s="368"/>
      <c r="K492" s="372"/>
      <c r="L492" s="368"/>
      <c r="M492" s="368"/>
      <c r="N492" s="369"/>
      <c r="O492" s="369"/>
      <c r="P492" s="369"/>
      <c r="Q492" s="369"/>
      <c r="R492" s="369"/>
      <c r="S492" s="369"/>
      <c r="T492" s="369"/>
      <c r="U492" s="369"/>
      <c r="V492" s="369"/>
      <c r="W492" s="369"/>
      <c r="X492" s="369"/>
      <c r="Y492" s="369"/>
      <c r="Z492" s="369"/>
    </row>
    <row r="493">
      <c r="A493" s="368"/>
      <c r="B493" s="368"/>
      <c r="C493" s="368"/>
      <c r="D493" s="368"/>
      <c r="E493" s="368"/>
      <c r="F493" s="368"/>
      <c r="G493" s="368"/>
      <c r="H493" s="368"/>
      <c r="I493" s="368"/>
      <c r="J493" s="368"/>
      <c r="K493" s="372"/>
      <c r="L493" s="368"/>
      <c r="M493" s="368"/>
      <c r="N493" s="369"/>
      <c r="O493" s="369"/>
      <c r="P493" s="369"/>
      <c r="Q493" s="369"/>
      <c r="R493" s="369"/>
      <c r="S493" s="369"/>
      <c r="T493" s="369"/>
      <c r="U493" s="369"/>
      <c r="V493" s="369"/>
      <c r="W493" s="369"/>
      <c r="X493" s="369"/>
      <c r="Y493" s="369"/>
      <c r="Z493" s="369"/>
    </row>
    <row r="494">
      <c r="A494" s="368"/>
      <c r="B494" s="368"/>
      <c r="C494" s="368"/>
      <c r="D494" s="368"/>
      <c r="E494" s="368"/>
      <c r="F494" s="368"/>
      <c r="G494" s="368"/>
      <c r="H494" s="368"/>
      <c r="I494" s="368"/>
      <c r="J494" s="368"/>
      <c r="K494" s="372"/>
      <c r="L494" s="368"/>
      <c r="M494" s="368"/>
      <c r="N494" s="369"/>
      <c r="O494" s="369"/>
      <c r="P494" s="369"/>
      <c r="Q494" s="369"/>
      <c r="R494" s="369"/>
      <c r="S494" s="369"/>
      <c r="T494" s="369"/>
      <c r="U494" s="369"/>
      <c r="V494" s="369"/>
      <c r="W494" s="369"/>
      <c r="X494" s="369"/>
      <c r="Y494" s="369"/>
      <c r="Z494" s="369"/>
    </row>
    <row r="495">
      <c r="A495" s="368"/>
      <c r="B495" s="368"/>
      <c r="C495" s="368"/>
      <c r="D495" s="368"/>
      <c r="E495" s="368"/>
      <c r="F495" s="368"/>
      <c r="G495" s="368"/>
      <c r="H495" s="368"/>
      <c r="I495" s="368"/>
      <c r="J495" s="368"/>
      <c r="K495" s="372"/>
      <c r="L495" s="368"/>
      <c r="M495" s="368"/>
      <c r="N495" s="369"/>
      <c r="O495" s="369"/>
      <c r="P495" s="369"/>
      <c r="Q495" s="369"/>
      <c r="R495" s="369"/>
      <c r="S495" s="369"/>
      <c r="T495" s="369"/>
      <c r="U495" s="369"/>
      <c r="V495" s="369"/>
      <c r="W495" s="369"/>
      <c r="X495" s="369"/>
      <c r="Y495" s="369"/>
      <c r="Z495" s="369"/>
    </row>
    <row r="496">
      <c r="A496" s="368"/>
      <c r="B496" s="368"/>
      <c r="C496" s="368"/>
      <c r="D496" s="368"/>
      <c r="E496" s="368"/>
      <c r="F496" s="368"/>
      <c r="G496" s="368"/>
      <c r="H496" s="368"/>
      <c r="I496" s="368"/>
      <c r="J496" s="368"/>
      <c r="K496" s="372"/>
      <c r="L496" s="368"/>
      <c r="M496" s="368"/>
      <c r="N496" s="369"/>
      <c r="O496" s="369"/>
      <c r="P496" s="369"/>
      <c r="Q496" s="369"/>
      <c r="R496" s="369"/>
      <c r="S496" s="369"/>
      <c r="T496" s="369"/>
      <c r="U496" s="369"/>
      <c r="V496" s="369"/>
      <c r="W496" s="369"/>
      <c r="X496" s="369"/>
      <c r="Y496" s="369"/>
      <c r="Z496" s="369"/>
    </row>
    <row r="497">
      <c r="A497" s="368"/>
      <c r="B497" s="368"/>
      <c r="C497" s="368"/>
      <c r="D497" s="368"/>
      <c r="E497" s="368"/>
      <c r="F497" s="368"/>
      <c r="G497" s="368"/>
      <c r="H497" s="368"/>
      <c r="I497" s="368"/>
      <c r="J497" s="368"/>
      <c r="K497" s="372"/>
      <c r="L497" s="368"/>
      <c r="M497" s="368"/>
      <c r="N497" s="369"/>
      <c r="O497" s="369"/>
      <c r="P497" s="369"/>
      <c r="Q497" s="369"/>
      <c r="R497" s="369"/>
      <c r="S497" s="369"/>
      <c r="T497" s="369"/>
      <c r="U497" s="369"/>
      <c r="V497" s="369"/>
      <c r="W497" s="369"/>
      <c r="X497" s="369"/>
      <c r="Y497" s="369"/>
      <c r="Z497" s="369"/>
    </row>
    <row r="498">
      <c r="A498" s="368"/>
      <c r="B498" s="368"/>
      <c r="C498" s="368"/>
      <c r="D498" s="368"/>
      <c r="E498" s="368"/>
      <c r="F498" s="368"/>
      <c r="G498" s="368"/>
      <c r="H498" s="368"/>
      <c r="I498" s="368"/>
      <c r="J498" s="368"/>
      <c r="K498" s="372"/>
      <c r="L498" s="368"/>
      <c r="M498" s="368"/>
      <c r="N498" s="369"/>
      <c r="O498" s="369"/>
      <c r="P498" s="369"/>
      <c r="Q498" s="369"/>
      <c r="R498" s="369"/>
      <c r="S498" s="369"/>
      <c r="T498" s="369"/>
      <c r="U498" s="369"/>
      <c r="V498" s="369"/>
      <c r="W498" s="369"/>
      <c r="X498" s="369"/>
      <c r="Y498" s="369"/>
      <c r="Z498" s="369"/>
    </row>
    <row r="499">
      <c r="A499" s="368"/>
      <c r="B499" s="368"/>
      <c r="C499" s="368"/>
      <c r="D499" s="368"/>
      <c r="E499" s="368"/>
      <c r="F499" s="368"/>
      <c r="G499" s="368"/>
      <c r="H499" s="368"/>
      <c r="I499" s="368"/>
      <c r="J499" s="368"/>
      <c r="K499" s="372"/>
      <c r="L499" s="368"/>
      <c r="M499" s="368"/>
      <c r="N499" s="369"/>
      <c r="O499" s="369"/>
      <c r="P499" s="369"/>
      <c r="Q499" s="369"/>
      <c r="R499" s="369"/>
      <c r="S499" s="369"/>
      <c r="T499" s="369"/>
      <c r="U499" s="369"/>
      <c r="V499" s="369"/>
      <c r="W499" s="369"/>
      <c r="X499" s="369"/>
      <c r="Y499" s="369"/>
      <c r="Z499" s="369"/>
    </row>
    <row r="500">
      <c r="A500" s="368"/>
      <c r="B500" s="368"/>
      <c r="C500" s="368"/>
      <c r="D500" s="368"/>
      <c r="E500" s="368"/>
      <c r="F500" s="368"/>
      <c r="G500" s="368"/>
      <c r="H500" s="368"/>
      <c r="I500" s="368"/>
      <c r="J500" s="368"/>
      <c r="K500" s="372"/>
      <c r="L500" s="368"/>
      <c r="M500" s="368"/>
      <c r="N500" s="369"/>
      <c r="O500" s="369"/>
      <c r="P500" s="369"/>
      <c r="Q500" s="369"/>
      <c r="R500" s="369"/>
      <c r="S500" s="369"/>
      <c r="T500" s="369"/>
      <c r="U500" s="369"/>
      <c r="V500" s="369"/>
      <c r="W500" s="369"/>
      <c r="X500" s="369"/>
      <c r="Y500" s="369"/>
      <c r="Z500" s="369"/>
    </row>
    <row r="501">
      <c r="A501" s="368"/>
      <c r="B501" s="368"/>
      <c r="C501" s="368"/>
      <c r="D501" s="368"/>
      <c r="E501" s="368"/>
      <c r="F501" s="368"/>
      <c r="G501" s="368"/>
      <c r="H501" s="368"/>
      <c r="I501" s="368"/>
      <c r="J501" s="368"/>
      <c r="K501" s="372"/>
      <c r="L501" s="368"/>
      <c r="M501" s="368"/>
      <c r="N501" s="369"/>
      <c r="O501" s="369"/>
      <c r="P501" s="369"/>
      <c r="Q501" s="369"/>
      <c r="R501" s="369"/>
      <c r="S501" s="369"/>
      <c r="T501" s="369"/>
      <c r="U501" s="369"/>
      <c r="V501" s="369"/>
      <c r="W501" s="369"/>
      <c r="X501" s="369"/>
      <c r="Y501" s="369"/>
      <c r="Z501" s="369"/>
    </row>
    <row r="502">
      <c r="A502" s="368"/>
      <c r="B502" s="368"/>
      <c r="C502" s="368"/>
      <c r="D502" s="368"/>
      <c r="E502" s="368"/>
      <c r="F502" s="368"/>
      <c r="G502" s="368"/>
      <c r="H502" s="368"/>
      <c r="I502" s="368"/>
      <c r="J502" s="368"/>
      <c r="K502" s="372"/>
      <c r="L502" s="368"/>
      <c r="M502" s="368"/>
      <c r="N502" s="369"/>
      <c r="O502" s="369"/>
      <c r="P502" s="369"/>
      <c r="Q502" s="369"/>
      <c r="R502" s="369"/>
      <c r="S502" s="369"/>
      <c r="T502" s="369"/>
      <c r="U502" s="369"/>
      <c r="V502" s="369"/>
      <c r="W502" s="369"/>
      <c r="X502" s="369"/>
      <c r="Y502" s="369"/>
      <c r="Z502" s="369"/>
    </row>
    <row r="503">
      <c r="A503" s="368"/>
      <c r="B503" s="368"/>
      <c r="C503" s="368"/>
      <c r="D503" s="368"/>
      <c r="E503" s="368"/>
      <c r="F503" s="368"/>
      <c r="G503" s="368"/>
      <c r="H503" s="368"/>
      <c r="I503" s="368"/>
      <c r="J503" s="368"/>
      <c r="K503" s="372"/>
      <c r="L503" s="368"/>
      <c r="M503" s="368"/>
      <c r="N503" s="369"/>
      <c r="O503" s="369"/>
      <c r="P503" s="369"/>
      <c r="Q503" s="369"/>
      <c r="R503" s="369"/>
      <c r="S503" s="369"/>
      <c r="T503" s="369"/>
      <c r="U503" s="369"/>
      <c r="V503" s="369"/>
      <c r="W503" s="369"/>
      <c r="X503" s="369"/>
      <c r="Y503" s="369"/>
      <c r="Z503" s="369"/>
    </row>
    <row r="504">
      <c r="A504" s="368"/>
      <c r="B504" s="368"/>
      <c r="C504" s="368"/>
      <c r="D504" s="368"/>
      <c r="E504" s="368"/>
      <c r="F504" s="368"/>
      <c r="G504" s="368"/>
      <c r="H504" s="368"/>
      <c r="I504" s="368"/>
      <c r="J504" s="368"/>
      <c r="K504" s="372"/>
      <c r="L504" s="368"/>
      <c r="M504" s="368"/>
      <c r="N504" s="369"/>
      <c r="O504" s="369"/>
      <c r="P504" s="369"/>
      <c r="Q504" s="369"/>
      <c r="R504" s="369"/>
      <c r="S504" s="369"/>
      <c r="T504" s="369"/>
      <c r="U504" s="369"/>
      <c r="V504" s="369"/>
      <c r="W504" s="369"/>
      <c r="X504" s="369"/>
      <c r="Y504" s="369"/>
      <c r="Z504" s="369"/>
    </row>
    <row r="505">
      <c r="A505" s="368"/>
      <c r="B505" s="368"/>
      <c r="C505" s="368"/>
      <c r="D505" s="368"/>
      <c r="E505" s="368"/>
      <c r="F505" s="368"/>
      <c r="G505" s="368"/>
      <c r="H505" s="368"/>
      <c r="I505" s="368"/>
      <c r="J505" s="368"/>
      <c r="K505" s="372"/>
      <c r="L505" s="368"/>
      <c r="M505" s="368"/>
      <c r="N505" s="369"/>
      <c r="O505" s="369"/>
      <c r="P505" s="369"/>
      <c r="Q505" s="369"/>
      <c r="R505" s="369"/>
      <c r="S505" s="369"/>
      <c r="T505" s="369"/>
      <c r="U505" s="369"/>
      <c r="V505" s="369"/>
      <c r="W505" s="369"/>
      <c r="X505" s="369"/>
      <c r="Y505" s="369"/>
      <c r="Z505" s="369"/>
    </row>
    <row r="506">
      <c r="A506" s="368"/>
      <c r="B506" s="368"/>
      <c r="C506" s="368"/>
      <c r="D506" s="368"/>
      <c r="E506" s="368"/>
      <c r="F506" s="368"/>
      <c r="G506" s="368"/>
      <c r="H506" s="368"/>
      <c r="I506" s="368"/>
      <c r="J506" s="368"/>
      <c r="K506" s="372"/>
      <c r="L506" s="368"/>
      <c r="M506" s="368"/>
      <c r="N506" s="369"/>
      <c r="O506" s="369"/>
      <c r="P506" s="369"/>
      <c r="Q506" s="369"/>
      <c r="R506" s="369"/>
      <c r="S506" s="369"/>
      <c r="T506" s="369"/>
      <c r="U506" s="369"/>
      <c r="V506" s="369"/>
      <c r="W506" s="369"/>
      <c r="X506" s="369"/>
      <c r="Y506" s="369"/>
      <c r="Z506" s="369"/>
    </row>
    <row r="507">
      <c r="A507" s="368"/>
      <c r="B507" s="368"/>
      <c r="C507" s="368"/>
      <c r="D507" s="368"/>
      <c r="E507" s="368"/>
      <c r="F507" s="368"/>
      <c r="G507" s="368"/>
      <c r="H507" s="368"/>
      <c r="I507" s="368"/>
      <c r="J507" s="368"/>
      <c r="K507" s="372"/>
      <c r="L507" s="368"/>
      <c r="M507" s="368"/>
      <c r="N507" s="369"/>
      <c r="O507" s="369"/>
      <c r="P507" s="369"/>
      <c r="Q507" s="369"/>
      <c r="R507" s="369"/>
      <c r="S507" s="369"/>
      <c r="T507" s="369"/>
      <c r="U507" s="369"/>
      <c r="V507" s="369"/>
      <c r="W507" s="369"/>
      <c r="X507" s="369"/>
      <c r="Y507" s="369"/>
      <c r="Z507" s="369"/>
    </row>
    <row r="508">
      <c r="A508" s="368"/>
      <c r="B508" s="368"/>
      <c r="C508" s="368"/>
      <c r="D508" s="368"/>
      <c r="E508" s="368"/>
      <c r="F508" s="368"/>
      <c r="G508" s="368"/>
      <c r="H508" s="368"/>
      <c r="I508" s="368"/>
      <c r="J508" s="368"/>
      <c r="K508" s="372"/>
      <c r="L508" s="368"/>
      <c r="M508" s="368"/>
      <c r="N508" s="369"/>
      <c r="O508" s="369"/>
      <c r="P508" s="369"/>
      <c r="Q508" s="369"/>
      <c r="R508" s="369"/>
      <c r="S508" s="369"/>
      <c r="T508" s="369"/>
      <c r="U508" s="369"/>
      <c r="V508" s="369"/>
      <c r="W508" s="369"/>
      <c r="X508" s="369"/>
      <c r="Y508" s="369"/>
      <c r="Z508" s="369"/>
    </row>
    <row r="509">
      <c r="A509" s="368"/>
      <c r="B509" s="368"/>
      <c r="C509" s="368"/>
      <c r="D509" s="368"/>
      <c r="E509" s="368"/>
      <c r="F509" s="368"/>
      <c r="G509" s="368"/>
      <c r="H509" s="368"/>
      <c r="I509" s="368"/>
      <c r="J509" s="368"/>
      <c r="K509" s="372"/>
      <c r="L509" s="368"/>
      <c r="M509" s="368"/>
      <c r="N509" s="369"/>
      <c r="O509" s="369"/>
      <c r="P509" s="369"/>
      <c r="Q509" s="369"/>
      <c r="R509" s="369"/>
      <c r="S509" s="369"/>
      <c r="T509" s="369"/>
      <c r="U509" s="369"/>
      <c r="V509" s="369"/>
      <c r="W509" s="369"/>
      <c r="X509" s="369"/>
      <c r="Y509" s="369"/>
      <c r="Z509" s="369"/>
    </row>
    <row r="510">
      <c r="A510" s="368"/>
      <c r="B510" s="368"/>
      <c r="C510" s="368"/>
      <c r="D510" s="368"/>
      <c r="E510" s="368"/>
      <c r="F510" s="368"/>
      <c r="G510" s="368"/>
      <c r="H510" s="368"/>
      <c r="I510" s="368"/>
      <c r="J510" s="368"/>
      <c r="K510" s="372"/>
      <c r="L510" s="368"/>
      <c r="M510" s="368"/>
      <c r="N510" s="369"/>
      <c r="O510" s="369"/>
      <c r="P510" s="369"/>
      <c r="Q510" s="369"/>
      <c r="R510" s="369"/>
      <c r="S510" s="369"/>
      <c r="T510" s="369"/>
      <c r="U510" s="369"/>
      <c r="V510" s="369"/>
      <c r="W510" s="369"/>
      <c r="X510" s="369"/>
      <c r="Y510" s="369"/>
      <c r="Z510" s="369"/>
    </row>
    <row r="511">
      <c r="A511" s="368"/>
      <c r="B511" s="368"/>
      <c r="C511" s="368"/>
      <c r="D511" s="368"/>
      <c r="E511" s="368"/>
      <c r="F511" s="368"/>
      <c r="G511" s="368"/>
      <c r="H511" s="368"/>
      <c r="I511" s="368"/>
      <c r="J511" s="368"/>
      <c r="K511" s="372"/>
      <c r="L511" s="368"/>
      <c r="M511" s="368"/>
      <c r="N511" s="369"/>
      <c r="O511" s="369"/>
      <c r="P511" s="369"/>
      <c r="Q511" s="369"/>
      <c r="R511" s="369"/>
      <c r="S511" s="369"/>
      <c r="T511" s="369"/>
      <c r="U511" s="369"/>
      <c r="V511" s="369"/>
      <c r="W511" s="369"/>
      <c r="X511" s="369"/>
      <c r="Y511" s="369"/>
      <c r="Z511" s="369"/>
    </row>
    <row r="512">
      <c r="A512" s="368"/>
      <c r="B512" s="368"/>
      <c r="C512" s="368"/>
      <c r="D512" s="368"/>
      <c r="E512" s="368"/>
      <c r="F512" s="368"/>
      <c r="G512" s="368"/>
      <c r="H512" s="368"/>
      <c r="I512" s="368"/>
      <c r="J512" s="368"/>
      <c r="K512" s="372"/>
      <c r="L512" s="368"/>
      <c r="M512" s="368"/>
      <c r="N512" s="369"/>
      <c r="O512" s="369"/>
      <c r="P512" s="369"/>
      <c r="Q512" s="369"/>
      <c r="R512" s="369"/>
      <c r="S512" s="369"/>
      <c r="T512" s="369"/>
      <c r="U512" s="369"/>
      <c r="V512" s="369"/>
      <c r="W512" s="369"/>
      <c r="X512" s="369"/>
      <c r="Y512" s="369"/>
      <c r="Z512" s="369"/>
    </row>
    <row r="513">
      <c r="A513" s="368"/>
      <c r="B513" s="368"/>
      <c r="C513" s="368"/>
      <c r="D513" s="368"/>
      <c r="E513" s="368"/>
      <c r="F513" s="368"/>
      <c r="G513" s="368"/>
      <c r="H513" s="368"/>
      <c r="I513" s="368"/>
      <c r="J513" s="368"/>
      <c r="K513" s="372"/>
      <c r="L513" s="368"/>
      <c r="M513" s="368"/>
      <c r="N513" s="369"/>
      <c r="O513" s="369"/>
      <c r="P513" s="369"/>
      <c r="Q513" s="369"/>
      <c r="R513" s="369"/>
      <c r="S513" s="369"/>
      <c r="T513" s="369"/>
      <c r="U513" s="369"/>
      <c r="V513" s="369"/>
      <c r="W513" s="369"/>
      <c r="X513" s="369"/>
      <c r="Y513" s="369"/>
      <c r="Z513" s="369"/>
    </row>
    <row r="514">
      <c r="A514" s="368"/>
      <c r="B514" s="368"/>
      <c r="C514" s="368"/>
      <c r="D514" s="368"/>
      <c r="E514" s="368"/>
      <c r="F514" s="368"/>
      <c r="G514" s="368"/>
      <c r="H514" s="368"/>
      <c r="I514" s="368"/>
      <c r="J514" s="368"/>
      <c r="K514" s="372"/>
      <c r="L514" s="368"/>
      <c r="M514" s="368"/>
      <c r="N514" s="369"/>
      <c r="O514" s="369"/>
      <c r="P514" s="369"/>
      <c r="Q514" s="369"/>
      <c r="R514" s="369"/>
      <c r="S514" s="369"/>
      <c r="T514" s="369"/>
      <c r="U514" s="369"/>
      <c r="V514" s="369"/>
      <c r="W514" s="369"/>
      <c r="X514" s="369"/>
      <c r="Y514" s="369"/>
      <c r="Z514" s="369"/>
    </row>
    <row r="515">
      <c r="A515" s="368"/>
      <c r="B515" s="368"/>
      <c r="C515" s="368"/>
      <c r="D515" s="368"/>
      <c r="E515" s="368"/>
      <c r="F515" s="368"/>
      <c r="G515" s="368"/>
      <c r="H515" s="368"/>
      <c r="I515" s="368"/>
      <c r="J515" s="368"/>
      <c r="K515" s="372"/>
      <c r="L515" s="368"/>
      <c r="M515" s="368"/>
      <c r="N515" s="369"/>
      <c r="O515" s="369"/>
      <c r="P515" s="369"/>
      <c r="Q515" s="369"/>
      <c r="R515" s="369"/>
      <c r="S515" s="369"/>
      <c r="T515" s="369"/>
      <c r="U515" s="369"/>
      <c r="V515" s="369"/>
      <c r="W515" s="369"/>
      <c r="X515" s="369"/>
      <c r="Y515" s="369"/>
      <c r="Z515" s="369"/>
    </row>
    <row r="516">
      <c r="A516" s="368"/>
      <c r="B516" s="368"/>
      <c r="C516" s="368"/>
      <c r="D516" s="368"/>
      <c r="E516" s="368"/>
      <c r="F516" s="368"/>
      <c r="G516" s="368"/>
      <c r="H516" s="368"/>
      <c r="I516" s="368"/>
      <c r="J516" s="368"/>
      <c r="K516" s="372"/>
      <c r="L516" s="368"/>
      <c r="M516" s="368"/>
      <c r="N516" s="369"/>
      <c r="O516" s="369"/>
      <c r="P516" s="369"/>
      <c r="Q516" s="369"/>
      <c r="R516" s="369"/>
      <c r="S516" s="369"/>
      <c r="T516" s="369"/>
      <c r="U516" s="369"/>
      <c r="V516" s="369"/>
      <c r="W516" s="369"/>
      <c r="X516" s="369"/>
      <c r="Y516" s="369"/>
      <c r="Z516" s="369"/>
    </row>
    <row r="517">
      <c r="A517" s="368"/>
      <c r="B517" s="368"/>
      <c r="C517" s="368"/>
      <c r="D517" s="368"/>
      <c r="E517" s="368"/>
      <c r="F517" s="368"/>
      <c r="G517" s="368"/>
      <c r="H517" s="368"/>
      <c r="I517" s="368"/>
      <c r="J517" s="368"/>
      <c r="K517" s="372"/>
      <c r="L517" s="368"/>
      <c r="M517" s="368"/>
      <c r="N517" s="369"/>
      <c r="O517" s="369"/>
      <c r="P517" s="369"/>
      <c r="Q517" s="369"/>
      <c r="R517" s="369"/>
      <c r="S517" s="369"/>
      <c r="T517" s="369"/>
      <c r="U517" s="369"/>
      <c r="V517" s="369"/>
      <c r="W517" s="369"/>
      <c r="X517" s="369"/>
      <c r="Y517" s="369"/>
      <c r="Z517" s="369"/>
    </row>
    <row r="518">
      <c r="A518" s="368"/>
      <c r="B518" s="368"/>
      <c r="C518" s="368"/>
      <c r="D518" s="368"/>
      <c r="E518" s="368"/>
      <c r="F518" s="368"/>
      <c r="G518" s="368"/>
      <c r="H518" s="368"/>
      <c r="I518" s="368"/>
      <c r="J518" s="368"/>
      <c r="K518" s="372"/>
      <c r="L518" s="368"/>
      <c r="M518" s="368"/>
      <c r="N518" s="369"/>
      <c r="O518" s="369"/>
      <c r="P518" s="369"/>
      <c r="Q518" s="369"/>
      <c r="R518" s="369"/>
      <c r="S518" s="369"/>
      <c r="T518" s="369"/>
      <c r="U518" s="369"/>
      <c r="V518" s="369"/>
      <c r="W518" s="369"/>
      <c r="X518" s="369"/>
      <c r="Y518" s="369"/>
      <c r="Z518" s="369"/>
    </row>
    <row r="519">
      <c r="A519" s="368"/>
      <c r="B519" s="368"/>
      <c r="C519" s="368"/>
      <c r="D519" s="368"/>
      <c r="E519" s="368"/>
      <c r="F519" s="368"/>
      <c r="G519" s="368"/>
      <c r="H519" s="368"/>
      <c r="I519" s="368"/>
      <c r="J519" s="368"/>
      <c r="K519" s="372"/>
      <c r="L519" s="368"/>
      <c r="M519" s="368"/>
      <c r="N519" s="369"/>
      <c r="O519" s="369"/>
      <c r="P519" s="369"/>
      <c r="Q519" s="369"/>
      <c r="R519" s="369"/>
      <c r="S519" s="369"/>
      <c r="T519" s="369"/>
      <c r="U519" s="369"/>
      <c r="V519" s="369"/>
      <c r="W519" s="369"/>
      <c r="X519" s="369"/>
      <c r="Y519" s="369"/>
      <c r="Z519" s="369"/>
    </row>
    <row r="520">
      <c r="A520" s="368"/>
      <c r="B520" s="368"/>
      <c r="C520" s="368"/>
      <c r="D520" s="368"/>
      <c r="E520" s="368"/>
      <c r="F520" s="368"/>
      <c r="G520" s="368"/>
      <c r="H520" s="368"/>
      <c r="I520" s="368"/>
      <c r="J520" s="368"/>
      <c r="K520" s="372"/>
      <c r="L520" s="368"/>
      <c r="M520" s="368"/>
      <c r="N520" s="369"/>
      <c r="O520" s="369"/>
      <c r="P520" s="369"/>
      <c r="Q520" s="369"/>
      <c r="R520" s="369"/>
      <c r="S520" s="369"/>
      <c r="T520" s="369"/>
      <c r="U520" s="369"/>
      <c r="V520" s="369"/>
      <c r="W520" s="369"/>
      <c r="X520" s="369"/>
      <c r="Y520" s="369"/>
      <c r="Z520" s="369"/>
    </row>
    <row r="521">
      <c r="A521" s="368"/>
      <c r="B521" s="368"/>
      <c r="C521" s="368"/>
      <c r="D521" s="368"/>
      <c r="E521" s="368"/>
      <c r="F521" s="368"/>
      <c r="G521" s="368"/>
      <c r="H521" s="368"/>
      <c r="I521" s="368"/>
      <c r="J521" s="368"/>
      <c r="K521" s="372"/>
      <c r="L521" s="368"/>
      <c r="M521" s="368"/>
      <c r="N521" s="369"/>
      <c r="O521" s="369"/>
      <c r="P521" s="369"/>
      <c r="Q521" s="369"/>
      <c r="R521" s="369"/>
      <c r="S521" s="369"/>
      <c r="T521" s="369"/>
      <c r="U521" s="369"/>
      <c r="V521" s="369"/>
      <c r="W521" s="369"/>
      <c r="X521" s="369"/>
      <c r="Y521" s="369"/>
      <c r="Z521" s="369"/>
    </row>
    <row r="522">
      <c r="A522" s="368"/>
      <c r="B522" s="368"/>
      <c r="C522" s="368"/>
      <c r="D522" s="368"/>
      <c r="E522" s="368"/>
      <c r="F522" s="368"/>
      <c r="G522" s="368"/>
      <c r="H522" s="368"/>
      <c r="I522" s="368"/>
      <c r="J522" s="368"/>
      <c r="K522" s="372"/>
      <c r="L522" s="368"/>
      <c r="M522" s="368"/>
      <c r="N522" s="369"/>
      <c r="O522" s="369"/>
      <c r="P522" s="369"/>
      <c r="Q522" s="369"/>
      <c r="R522" s="369"/>
      <c r="S522" s="369"/>
      <c r="T522" s="369"/>
      <c r="U522" s="369"/>
      <c r="V522" s="369"/>
      <c r="W522" s="369"/>
      <c r="X522" s="369"/>
      <c r="Y522" s="369"/>
      <c r="Z522" s="369"/>
    </row>
    <row r="523">
      <c r="A523" s="368"/>
      <c r="B523" s="368"/>
      <c r="C523" s="368"/>
      <c r="D523" s="368"/>
      <c r="E523" s="368"/>
      <c r="F523" s="368"/>
      <c r="G523" s="368"/>
      <c r="H523" s="368"/>
      <c r="I523" s="368"/>
      <c r="J523" s="368"/>
      <c r="K523" s="372"/>
      <c r="L523" s="368"/>
      <c r="M523" s="368"/>
      <c r="N523" s="369"/>
      <c r="O523" s="369"/>
      <c r="P523" s="369"/>
      <c r="Q523" s="369"/>
      <c r="R523" s="369"/>
      <c r="S523" s="369"/>
      <c r="T523" s="369"/>
      <c r="U523" s="369"/>
      <c r="V523" s="369"/>
      <c r="W523" s="369"/>
      <c r="X523" s="369"/>
      <c r="Y523" s="369"/>
      <c r="Z523" s="369"/>
    </row>
    <row r="524">
      <c r="A524" s="368"/>
      <c r="B524" s="368"/>
      <c r="C524" s="368"/>
      <c r="D524" s="368"/>
      <c r="E524" s="368"/>
      <c r="F524" s="368"/>
      <c r="G524" s="368"/>
      <c r="H524" s="368"/>
      <c r="I524" s="368"/>
      <c r="J524" s="368"/>
      <c r="K524" s="372"/>
      <c r="L524" s="368"/>
      <c r="M524" s="368"/>
      <c r="N524" s="369"/>
      <c r="O524" s="369"/>
      <c r="P524" s="369"/>
      <c r="Q524" s="369"/>
      <c r="R524" s="369"/>
      <c r="S524" s="369"/>
      <c r="T524" s="369"/>
      <c r="U524" s="369"/>
      <c r="V524" s="369"/>
      <c r="W524" s="369"/>
      <c r="X524" s="369"/>
      <c r="Y524" s="369"/>
      <c r="Z524" s="369"/>
    </row>
    <row r="525">
      <c r="A525" s="368"/>
      <c r="B525" s="368"/>
      <c r="C525" s="368"/>
      <c r="D525" s="368"/>
      <c r="E525" s="368"/>
      <c r="F525" s="368"/>
      <c r="G525" s="368"/>
      <c r="H525" s="368"/>
      <c r="I525" s="368"/>
      <c r="J525" s="368"/>
      <c r="K525" s="372"/>
      <c r="L525" s="368"/>
      <c r="M525" s="368"/>
      <c r="N525" s="369"/>
      <c r="O525" s="369"/>
      <c r="P525" s="369"/>
      <c r="Q525" s="369"/>
      <c r="R525" s="369"/>
      <c r="S525" s="369"/>
      <c r="T525" s="369"/>
      <c r="U525" s="369"/>
      <c r="V525" s="369"/>
      <c r="W525" s="369"/>
      <c r="X525" s="369"/>
      <c r="Y525" s="369"/>
      <c r="Z525" s="369"/>
    </row>
    <row r="526">
      <c r="A526" s="368"/>
      <c r="B526" s="368"/>
      <c r="C526" s="368"/>
      <c r="D526" s="368"/>
      <c r="E526" s="368"/>
      <c r="F526" s="368"/>
      <c r="G526" s="368"/>
      <c r="H526" s="368"/>
      <c r="I526" s="368"/>
      <c r="J526" s="368"/>
      <c r="K526" s="372"/>
      <c r="L526" s="368"/>
      <c r="M526" s="368"/>
      <c r="N526" s="369"/>
      <c r="O526" s="369"/>
      <c r="P526" s="369"/>
      <c r="Q526" s="369"/>
      <c r="R526" s="369"/>
      <c r="S526" s="369"/>
      <c r="T526" s="369"/>
      <c r="U526" s="369"/>
      <c r="V526" s="369"/>
      <c r="W526" s="369"/>
      <c r="X526" s="369"/>
      <c r="Y526" s="369"/>
      <c r="Z526" s="369"/>
    </row>
    <row r="527">
      <c r="A527" s="368"/>
      <c r="B527" s="368"/>
      <c r="C527" s="368"/>
      <c r="D527" s="368"/>
      <c r="E527" s="368"/>
      <c r="F527" s="368"/>
      <c r="G527" s="368"/>
      <c r="H527" s="368"/>
      <c r="I527" s="368"/>
      <c r="J527" s="368"/>
      <c r="K527" s="372"/>
      <c r="L527" s="368"/>
      <c r="M527" s="368"/>
      <c r="N527" s="369"/>
      <c r="O527" s="369"/>
      <c r="P527" s="369"/>
      <c r="Q527" s="369"/>
      <c r="R527" s="369"/>
      <c r="S527" s="369"/>
      <c r="T527" s="369"/>
      <c r="U527" s="369"/>
      <c r="V527" s="369"/>
      <c r="W527" s="369"/>
      <c r="X527" s="369"/>
      <c r="Y527" s="369"/>
      <c r="Z527" s="369"/>
    </row>
    <row r="528">
      <c r="A528" s="368"/>
      <c r="B528" s="368"/>
      <c r="C528" s="368"/>
      <c r="D528" s="368"/>
      <c r="E528" s="368"/>
      <c r="F528" s="368"/>
      <c r="G528" s="368"/>
      <c r="H528" s="368"/>
      <c r="I528" s="368"/>
      <c r="J528" s="368"/>
      <c r="K528" s="372"/>
      <c r="L528" s="368"/>
      <c r="M528" s="368"/>
      <c r="N528" s="369"/>
      <c r="O528" s="369"/>
      <c r="P528" s="369"/>
      <c r="Q528" s="369"/>
      <c r="R528" s="369"/>
      <c r="S528" s="369"/>
      <c r="T528" s="369"/>
      <c r="U528" s="369"/>
      <c r="V528" s="369"/>
      <c r="W528" s="369"/>
      <c r="X528" s="369"/>
      <c r="Y528" s="369"/>
      <c r="Z528" s="369"/>
    </row>
    <row r="529">
      <c r="A529" s="368"/>
      <c r="B529" s="368"/>
      <c r="C529" s="368"/>
      <c r="D529" s="368"/>
      <c r="E529" s="368"/>
      <c r="F529" s="368"/>
      <c r="G529" s="368"/>
      <c r="H529" s="368"/>
      <c r="I529" s="368"/>
      <c r="J529" s="368"/>
      <c r="K529" s="372"/>
      <c r="L529" s="368"/>
      <c r="M529" s="368"/>
      <c r="N529" s="369"/>
      <c r="O529" s="369"/>
      <c r="P529" s="369"/>
      <c r="Q529" s="369"/>
      <c r="R529" s="369"/>
      <c r="S529" s="369"/>
      <c r="T529" s="369"/>
      <c r="U529" s="369"/>
      <c r="V529" s="369"/>
      <c r="W529" s="369"/>
      <c r="X529" s="369"/>
      <c r="Y529" s="369"/>
      <c r="Z529" s="369"/>
    </row>
    <row r="530">
      <c r="A530" s="368"/>
      <c r="B530" s="368"/>
      <c r="C530" s="368"/>
      <c r="D530" s="368"/>
      <c r="E530" s="368"/>
      <c r="F530" s="368"/>
      <c r="G530" s="368"/>
      <c r="H530" s="368"/>
      <c r="I530" s="368"/>
      <c r="J530" s="368"/>
      <c r="K530" s="372"/>
      <c r="L530" s="368"/>
      <c r="M530" s="368"/>
      <c r="N530" s="369"/>
      <c r="O530" s="369"/>
      <c r="P530" s="369"/>
      <c r="Q530" s="369"/>
      <c r="R530" s="369"/>
      <c r="S530" s="369"/>
      <c r="T530" s="369"/>
      <c r="U530" s="369"/>
      <c r="V530" s="369"/>
      <c r="W530" s="369"/>
      <c r="X530" s="369"/>
      <c r="Y530" s="369"/>
      <c r="Z530" s="369"/>
    </row>
    <row r="531">
      <c r="A531" s="368"/>
      <c r="B531" s="368"/>
      <c r="C531" s="368"/>
      <c r="D531" s="368"/>
      <c r="E531" s="368"/>
      <c r="F531" s="368"/>
      <c r="G531" s="368"/>
      <c r="H531" s="368"/>
      <c r="I531" s="368"/>
      <c r="J531" s="368"/>
      <c r="K531" s="372"/>
      <c r="L531" s="368"/>
      <c r="M531" s="368"/>
      <c r="N531" s="369"/>
      <c r="O531" s="369"/>
      <c r="P531" s="369"/>
      <c r="Q531" s="369"/>
      <c r="R531" s="369"/>
      <c r="S531" s="369"/>
      <c r="T531" s="369"/>
      <c r="U531" s="369"/>
      <c r="V531" s="369"/>
      <c r="W531" s="369"/>
      <c r="X531" s="369"/>
      <c r="Y531" s="369"/>
      <c r="Z531" s="369"/>
    </row>
    <row r="532">
      <c r="A532" s="368"/>
      <c r="B532" s="368"/>
      <c r="C532" s="368"/>
      <c r="D532" s="368"/>
      <c r="E532" s="368"/>
      <c r="F532" s="368"/>
      <c r="G532" s="368"/>
      <c r="H532" s="368"/>
      <c r="I532" s="368"/>
      <c r="J532" s="368"/>
      <c r="K532" s="372"/>
      <c r="L532" s="368"/>
      <c r="M532" s="368"/>
      <c r="N532" s="369"/>
      <c r="O532" s="369"/>
      <c r="P532" s="369"/>
      <c r="Q532" s="369"/>
      <c r="R532" s="369"/>
      <c r="S532" s="369"/>
      <c r="T532" s="369"/>
      <c r="U532" s="369"/>
      <c r="V532" s="369"/>
      <c r="W532" s="369"/>
      <c r="X532" s="369"/>
      <c r="Y532" s="369"/>
      <c r="Z532" s="369"/>
    </row>
    <row r="533">
      <c r="A533" s="368"/>
      <c r="B533" s="368"/>
      <c r="C533" s="368"/>
      <c r="D533" s="368"/>
      <c r="E533" s="368"/>
      <c r="F533" s="368"/>
      <c r="G533" s="368"/>
      <c r="H533" s="368"/>
      <c r="I533" s="368"/>
      <c r="J533" s="368"/>
      <c r="K533" s="372"/>
      <c r="L533" s="368"/>
      <c r="M533" s="368"/>
      <c r="N533" s="369"/>
      <c r="O533" s="369"/>
      <c r="P533" s="369"/>
      <c r="Q533" s="369"/>
      <c r="R533" s="369"/>
      <c r="S533" s="369"/>
      <c r="T533" s="369"/>
      <c r="U533" s="369"/>
      <c r="V533" s="369"/>
      <c r="W533" s="369"/>
      <c r="X533" s="369"/>
      <c r="Y533" s="369"/>
      <c r="Z533" s="369"/>
    </row>
    <row r="534">
      <c r="A534" s="368"/>
      <c r="B534" s="368"/>
      <c r="C534" s="368"/>
      <c r="D534" s="368"/>
      <c r="E534" s="368"/>
      <c r="F534" s="368"/>
      <c r="G534" s="368"/>
      <c r="H534" s="368"/>
      <c r="I534" s="368"/>
      <c r="J534" s="368"/>
      <c r="K534" s="372"/>
      <c r="L534" s="368"/>
      <c r="M534" s="368"/>
      <c r="N534" s="369"/>
      <c r="O534" s="369"/>
      <c r="P534" s="369"/>
      <c r="Q534" s="369"/>
      <c r="R534" s="369"/>
      <c r="S534" s="369"/>
      <c r="T534" s="369"/>
      <c r="U534" s="369"/>
      <c r="V534" s="369"/>
      <c r="W534" s="369"/>
      <c r="X534" s="369"/>
      <c r="Y534" s="369"/>
      <c r="Z534" s="369"/>
    </row>
    <row r="535">
      <c r="A535" s="368"/>
      <c r="B535" s="368"/>
      <c r="C535" s="368"/>
      <c r="D535" s="368"/>
      <c r="E535" s="368"/>
      <c r="F535" s="368"/>
      <c r="G535" s="368"/>
      <c r="H535" s="368"/>
      <c r="I535" s="368"/>
      <c r="J535" s="368"/>
      <c r="K535" s="372"/>
      <c r="L535" s="368"/>
      <c r="M535" s="368"/>
      <c r="N535" s="369"/>
      <c r="O535" s="369"/>
      <c r="P535" s="369"/>
      <c r="Q535" s="369"/>
      <c r="R535" s="369"/>
      <c r="S535" s="369"/>
      <c r="T535" s="369"/>
      <c r="U535" s="369"/>
      <c r="V535" s="369"/>
      <c r="W535" s="369"/>
      <c r="X535" s="369"/>
      <c r="Y535" s="369"/>
      <c r="Z535" s="369"/>
    </row>
    <row r="536">
      <c r="A536" s="368"/>
      <c r="B536" s="368"/>
      <c r="C536" s="368"/>
      <c r="D536" s="368"/>
      <c r="E536" s="368"/>
      <c r="F536" s="368"/>
      <c r="G536" s="368"/>
      <c r="H536" s="368"/>
      <c r="I536" s="368"/>
      <c r="J536" s="368"/>
      <c r="K536" s="372"/>
      <c r="L536" s="368"/>
      <c r="M536" s="368"/>
      <c r="N536" s="369"/>
      <c r="O536" s="369"/>
      <c r="P536" s="369"/>
      <c r="Q536" s="369"/>
      <c r="R536" s="369"/>
      <c r="S536" s="369"/>
      <c r="T536" s="369"/>
      <c r="U536" s="369"/>
      <c r="V536" s="369"/>
      <c r="W536" s="369"/>
      <c r="X536" s="369"/>
      <c r="Y536" s="369"/>
      <c r="Z536" s="369"/>
    </row>
    <row r="537">
      <c r="A537" s="368"/>
      <c r="B537" s="368"/>
      <c r="C537" s="368"/>
      <c r="D537" s="368"/>
      <c r="E537" s="368"/>
      <c r="F537" s="368"/>
      <c r="G537" s="368"/>
      <c r="H537" s="368"/>
      <c r="I537" s="368"/>
      <c r="J537" s="368"/>
      <c r="K537" s="372"/>
      <c r="L537" s="368"/>
      <c r="M537" s="368"/>
      <c r="N537" s="369"/>
      <c r="O537" s="369"/>
      <c r="P537" s="369"/>
      <c r="Q537" s="369"/>
      <c r="R537" s="369"/>
      <c r="S537" s="369"/>
      <c r="T537" s="369"/>
      <c r="U537" s="369"/>
      <c r="V537" s="369"/>
      <c r="W537" s="369"/>
      <c r="X537" s="369"/>
      <c r="Y537" s="369"/>
      <c r="Z537" s="369"/>
    </row>
    <row r="538">
      <c r="A538" s="368"/>
      <c r="B538" s="368"/>
      <c r="C538" s="368"/>
      <c r="D538" s="368"/>
      <c r="E538" s="368"/>
      <c r="F538" s="368"/>
      <c r="G538" s="368"/>
      <c r="H538" s="368"/>
      <c r="I538" s="368"/>
      <c r="J538" s="368"/>
      <c r="K538" s="372"/>
      <c r="L538" s="368"/>
      <c r="M538" s="368"/>
      <c r="N538" s="369"/>
      <c r="O538" s="369"/>
      <c r="P538" s="369"/>
      <c r="Q538" s="369"/>
      <c r="R538" s="369"/>
      <c r="S538" s="369"/>
      <c r="T538" s="369"/>
      <c r="U538" s="369"/>
      <c r="V538" s="369"/>
      <c r="W538" s="369"/>
      <c r="X538" s="369"/>
      <c r="Y538" s="369"/>
      <c r="Z538" s="369"/>
    </row>
    <row r="539">
      <c r="A539" s="368"/>
      <c r="B539" s="368"/>
      <c r="C539" s="368"/>
      <c r="D539" s="368"/>
      <c r="E539" s="368"/>
      <c r="F539" s="368"/>
      <c r="G539" s="368"/>
      <c r="H539" s="368"/>
      <c r="I539" s="368"/>
      <c r="J539" s="368"/>
      <c r="K539" s="372"/>
      <c r="L539" s="368"/>
      <c r="M539" s="368"/>
      <c r="N539" s="369"/>
      <c r="O539" s="369"/>
      <c r="P539" s="369"/>
      <c r="Q539" s="369"/>
      <c r="R539" s="369"/>
      <c r="S539" s="369"/>
      <c r="T539" s="369"/>
      <c r="U539" s="369"/>
      <c r="V539" s="369"/>
      <c r="W539" s="369"/>
      <c r="X539" s="369"/>
      <c r="Y539" s="369"/>
      <c r="Z539" s="369"/>
    </row>
    <row r="540">
      <c r="A540" s="368"/>
      <c r="B540" s="368"/>
      <c r="C540" s="368"/>
      <c r="D540" s="368"/>
      <c r="E540" s="368"/>
      <c r="F540" s="368"/>
      <c r="G540" s="368"/>
      <c r="H540" s="368"/>
      <c r="I540" s="368"/>
      <c r="J540" s="368"/>
      <c r="K540" s="372"/>
      <c r="L540" s="368"/>
      <c r="M540" s="368"/>
      <c r="N540" s="369"/>
      <c r="O540" s="369"/>
      <c r="P540" s="369"/>
      <c r="Q540" s="369"/>
      <c r="R540" s="369"/>
      <c r="S540" s="369"/>
      <c r="T540" s="369"/>
      <c r="U540" s="369"/>
      <c r="V540" s="369"/>
      <c r="W540" s="369"/>
      <c r="X540" s="369"/>
      <c r="Y540" s="369"/>
      <c r="Z540" s="369"/>
    </row>
    <row r="541">
      <c r="A541" s="368"/>
      <c r="B541" s="368"/>
      <c r="C541" s="368"/>
      <c r="D541" s="368"/>
      <c r="E541" s="368"/>
      <c r="F541" s="368"/>
      <c r="G541" s="368"/>
      <c r="H541" s="368"/>
      <c r="I541" s="368"/>
      <c r="J541" s="368"/>
      <c r="K541" s="372"/>
      <c r="L541" s="368"/>
      <c r="M541" s="368"/>
      <c r="N541" s="369"/>
      <c r="O541" s="369"/>
      <c r="P541" s="369"/>
      <c r="Q541" s="369"/>
      <c r="R541" s="369"/>
      <c r="S541" s="369"/>
      <c r="T541" s="369"/>
      <c r="U541" s="369"/>
      <c r="V541" s="369"/>
      <c r="W541" s="369"/>
      <c r="X541" s="369"/>
      <c r="Y541" s="369"/>
      <c r="Z541" s="369"/>
    </row>
    <row r="542">
      <c r="A542" s="368"/>
      <c r="B542" s="368"/>
      <c r="C542" s="368"/>
      <c r="D542" s="368"/>
      <c r="E542" s="368"/>
      <c r="F542" s="368"/>
      <c r="G542" s="368"/>
      <c r="H542" s="368"/>
      <c r="I542" s="368"/>
      <c r="J542" s="368"/>
      <c r="K542" s="372"/>
      <c r="L542" s="368"/>
      <c r="M542" s="368"/>
      <c r="N542" s="369"/>
      <c r="O542" s="369"/>
      <c r="P542" s="369"/>
      <c r="Q542" s="369"/>
      <c r="R542" s="369"/>
      <c r="S542" s="369"/>
      <c r="T542" s="369"/>
      <c r="U542" s="369"/>
      <c r="V542" s="369"/>
      <c r="W542" s="369"/>
      <c r="X542" s="369"/>
      <c r="Y542" s="369"/>
      <c r="Z542" s="369"/>
    </row>
    <row r="543">
      <c r="A543" s="368"/>
      <c r="B543" s="368"/>
      <c r="C543" s="368"/>
      <c r="D543" s="368"/>
      <c r="E543" s="368"/>
      <c r="F543" s="368"/>
      <c r="G543" s="368"/>
      <c r="H543" s="368"/>
      <c r="I543" s="368"/>
      <c r="J543" s="368"/>
      <c r="K543" s="372"/>
      <c r="L543" s="368"/>
      <c r="M543" s="368"/>
      <c r="N543" s="369"/>
      <c r="O543" s="369"/>
      <c r="P543" s="369"/>
      <c r="Q543" s="369"/>
      <c r="R543" s="369"/>
      <c r="S543" s="369"/>
      <c r="T543" s="369"/>
      <c r="U543" s="369"/>
      <c r="V543" s="369"/>
      <c r="W543" s="369"/>
      <c r="X543" s="369"/>
      <c r="Y543" s="369"/>
      <c r="Z543" s="369"/>
    </row>
    <row r="544">
      <c r="A544" s="368"/>
      <c r="B544" s="368"/>
      <c r="C544" s="368"/>
      <c r="D544" s="368"/>
      <c r="E544" s="368"/>
      <c r="F544" s="368"/>
      <c r="G544" s="368"/>
      <c r="H544" s="368"/>
      <c r="I544" s="368"/>
      <c r="J544" s="368"/>
      <c r="K544" s="372"/>
      <c r="L544" s="368"/>
      <c r="M544" s="368"/>
      <c r="N544" s="369"/>
      <c r="O544" s="369"/>
      <c r="P544" s="369"/>
      <c r="Q544" s="369"/>
      <c r="R544" s="369"/>
      <c r="S544" s="369"/>
      <c r="T544" s="369"/>
      <c r="U544" s="369"/>
      <c r="V544" s="369"/>
      <c r="W544" s="369"/>
      <c r="X544" s="369"/>
      <c r="Y544" s="369"/>
      <c r="Z544" s="369"/>
    </row>
    <row r="545">
      <c r="A545" s="368"/>
      <c r="B545" s="368"/>
      <c r="C545" s="368"/>
      <c r="D545" s="368"/>
      <c r="E545" s="368"/>
      <c r="F545" s="368"/>
      <c r="G545" s="368"/>
      <c r="H545" s="368"/>
      <c r="I545" s="368"/>
      <c r="J545" s="368"/>
      <c r="K545" s="372"/>
      <c r="L545" s="368"/>
      <c r="M545" s="368"/>
      <c r="N545" s="369"/>
      <c r="O545" s="369"/>
      <c r="P545" s="369"/>
      <c r="Q545" s="369"/>
      <c r="R545" s="369"/>
      <c r="S545" s="369"/>
      <c r="T545" s="369"/>
      <c r="U545" s="369"/>
      <c r="V545" s="369"/>
      <c r="W545" s="369"/>
      <c r="X545" s="369"/>
      <c r="Y545" s="369"/>
      <c r="Z545" s="369"/>
    </row>
    <row r="546">
      <c r="A546" s="368"/>
      <c r="B546" s="368"/>
      <c r="C546" s="368"/>
      <c r="D546" s="368"/>
      <c r="E546" s="368"/>
      <c r="F546" s="368"/>
      <c r="G546" s="368"/>
      <c r="H546" s="368"/>
      <c r="I546" s="368"/>
      <c r="J546" s="368"/>
      <c r="K546" s="372"/>
      <c r="L546" s="368"/>
      <c r="M546" s="368"/>
      <c r="N546" s="369"/>
      <c r="O546" s="369"/>
      <c r="P546" s="369"/>
      <c r="Q546" s="369"/>
      <c r="R546" s="369"/>
      <c r="S546" s="369"/>
      <c r="T546" s="369"/>
      <c r="U546" s="369"/>
      <c r="V546" s="369"/>
      <c r="W546" s="369"/>
      <c r="X546" s="369"/>
      <c r="Y546" s="369"/>
      <c r="Z546" s="369"/>
    </row>
    <row r="547">
      <c r="A547" s="368"/>
      <c r="B547" s="368"/>
      <c r="C547" s="368"/>
      <c r="D547" s="368"/>
      <c r="E547" s="368"/>
      <c r="F547" s="368"/>
      <c r="G547" s="368"/>
      <c r="H547" s="368"/>
      <c r="I547" s="368"/>
      <c r="J547" s="368"/>
      <c r="K547" s="372"/>
      <c r="L547" s="368"/>
      <c r="M547" s="368"/>
      <c r="N547" s="369"/>
      <c r="O547" s="369"/>
      <c r="P547" s="369"/>
      <c r="Q547" s="369"/>
      <c r="R547" s="369"/>
      <c r="S547" s="369"/>
      <c r="T547" s="369"/>
      <c r="U547" s="369"/>
      <c r="V547" s="369"/>
      <c r="W547" s="369"/>
      <c r="X547" s="369"/>
      <c r="Y547" s="369"/>
      <c r="Z547" s="369"/>
    </row>
    <row r="548">
      <c r="A548" s="368"/>
      <c r="B548" s="368"/>
      <c r="C548" s="368"/>
      <c r="D548" s="368"/>
      <c r="E548" s="368"/>
      <c r="F548" s="368"/>
      <c r="G548" s="368"/>
      <c r="H548" s="368"/>
      <c r="I548" s="368"/>
      <c r="J548" s="368"/>
      <c r="K548" s="372"/>
      <c r="L548" s="368"/>
      <c r="M548" s="368"/>
      <c r="N548" s="369"/>
      <c r="O548" s="369"/>
      <c r="P548" s="369"/>
      <c r="Q548" s="369"/>
      <c r="R548" s="369"/>
      <c r="S548" s="369"/>
      <c r="T548" s="369"/>
      <c r="U548" s="369"/>
      <c r="V548" s="369"/>
      <c r="W548" s="369"/>
      <c r="X548" s="369"/>
      <c r="Y548" s="369"/>
      <c r="Z548" s="369"/>
    </row>
    <row r="549">
      <c r="A549" s="368"/>
      <c r="B549" s="368"/>
      <c r="C549" s="368"/>
      <c r="D549" s="368"/>
      <c r="E549" s="368"/>
      <c r="F549" s="368"/>
      <c r="G549" s="368"/>
      <c r="H549" s="368"/>
      <c r="I549" s="368"/>
      <c r="J549" s="368"/>
      <c r="K549" s="372"/>
      <c r="L549" s="368"/>
      <c r="M549" s="368"/>
      <c r="N549" s="369"/>
      <c r="O549" s="369"/>
      <c r="P549" s="369"/>
      <c r="Q549" s="369"/>
      <c r="R549" s="369"/>
      <c r="S549" s="369"/>
      <c r="T549" s="369"/>
      <c r="U549" s="369"/>
      <c r="V549" s="369"/>
      <c r="W549" s="369"/>
      <c r="X549" s="369"/>
      <c r="Y549" s="369"/>
      <c r="Z549" s="369"/>
    </row>
    <row r="550">
      <c r="A550" s="368"/>
      <c r="B550" s="368"/>
      <c r="C550" s="368"/>
      <c r="D550" s="368"/>
      <c r="E550" s="368"/>
      <c r="F550" s="368"/>
      <c r="G550" s="368"/>
      <c r="H550" s="368"/>
      <c r="I550" s="368"/>
      <c r="J550" s="368"/>
      <c r="K550" s="372"/>
      <c r="L550" s="368"/>
      <c r="M550" s="368"/>
      <c r="N550" s="369"/>
      <c r="O550" s="369"/>
      <c r="P550" s="369"/>
      <c r="Q550" s="369"/>
      <c r="R550" s="369"/>
      <c r="S550" s="369"/>
      <c r="T550" s="369"/>
      <c r="U550" s="369"/>
      <c r="V550" s="369"/>
      <c r="W550" s="369"/>
      <c r="X550" s="369"/>
      <c r="Y550" s="369"/>
      <c r="Z550" s="369"/>
    </row>
    <row r="551">
      <c r="A551" s="368"/>
      <c r="B551" s="368"/>
      <c r="C551" s="368"/>
      <c r="D551" s="368"/>
      <c r="E551" s="368"/>
      <c r="F551" s="368"/>
      <c r="G551" s="368"/>
      <c r="H551" s="368"/>
      <c r="I551" s="368"/>
      <c r="J551" s="368"/>
      <c r="K551" s="372"/>
      <c r="L551" s="368"/>
      <c r="M551" s="368"/>
      <c r="N551" s="369"/>
      <c r="O551" s="369"/>
      <c r="P551" s="369"/>
      <c r="Q551" s="369"/>
      <c r="R551" s="369"/>
      <c r="S551" s="369"/>
      <c r="T551" s="369"/>
      <c r="U551" s="369"/>
      <c r="V551" s="369"/>
      <c r="W551" s="369"/>
      <c r="X551" s="369"/>
      <c r="Y551" s="369"/>
      <c r="Z551" s="369"/>
    </row>
    <row r="552">
      <c r="A552" s="368"/>
      <c r="B552" s="368"/>
      <c r="C552" s="368"/>
      <c r="D552" s="368"/>
      <c r="E552" s="368"/>
      <c r="F552" s="368"/>
      <c r="G552" s="368"/>
      <c r="H552" s="368"/>
      <c r="I552" s="368"/>
      <c r="J552" s="368"/>
      <c r="K552" s="372"/>
      <c r="L552" s="368"/>
      <c r="M552" s="368"/>
      <c r="N552" s="369"/>
      <c r="O552" s="369"/>
      <c r="P552" s="369"/>
      <c r="Q552" s="369"/>
      <c r="R552" s="369"/>
      <c r="S552" s="369"/>
      <c r="T552" s="369"/>
      <c r="U552" s="369"/>
      <c r="V552" s="369"/>
      <c r="W552" s="369"/>
      <c r="X552" s="369"/>
      <c r="Y552" s="369"/>
      <c r="Z552" s="369"/>
    </row>
    <row r="553">
      <c r="A553" s="368"/>
      <c r="B553" s="368"/>
      <c r="C553" s="368"/>
      <c r="D553" s="368"/>
      <c r="E553" s="368"/>
      <c r="F553" s="368"/>
      <c r="G553" s="368"/>
      <c r="H553" s="368"/>
      <c r="I553" s="368"/>
      <c r="J553" s="368"/>
      <c r="K553" s="372"/>
      <c r="L553" s="368"/>
      <c r="M553" s="368"/>
      <c r="N553" s="369"/>
      <c r="O553" s="369"/>
      <c r="P553" s="369"/>
      <c r="Q553" s="369"/>
      <c r="R553" s="369"/>
      <c r="S553" s="369"/>
      <c r="T553" s="369"/>
      <c r="U553" s="369"/>
      <c r="V553" s="369"/>
      <c r="W553" s="369"/>
      <c r="X553" s="369"/>
      <c r="Y553" s="369"/>
      <c r="Z553" s="369"/>
    </row>
    <row r="554">
      <c r="A554" s="368"/>
      <c r="B554" s="368"/>
      <c r="C554" s="368"/>
      <c r="D554" s="368"/>
      <c r="E554" s="368"/>
      <c r="F554" s="368"/>
      <c r="G554" s="368"/>
      <c r="H554" s="368"/>
      <c r="I554" s="368"/>
      <c r="J554" s="368"/>
      <c r="K554" s="372"/>
      <c r="L554" s="368"/>
      <c r="M554" s="368"/>
      <c r="N554" s="369"/>
      <c r="O554" s="369"/>
      <c r="P554" s="369"/>
      <c r="Q554" s="369"/>
      <c r="R554" s="369"/>
      <c r="S554" s="369"/>
      <c r="T554" s="369"/>
      <c r="U554" s="369"/>
      <c r="V554" s="369"/>
      <c r="W554" s="369"/>
      <c r="X554" s="369"/>
      <c r="Y554" s="369"/>
      <c r="Z554" s="369"/>
    </row>
    <row r="555">
      <c r="A555" s="368"/>
      <c r="B555" s="368"/>
      <c r="C555" s="368"/>
      <c r="D555" s="368"/>
      <c r="E555" s="368"/>
      <c r="F555" s="368"/>
      <c r="G555" s="368"/>
      <c r="H555" s="368"/>
      <c r="I555" s="368"/>
      <c r="J555" s="368"/>
      <c r="K555" s="372"/>
      <c r="L555" s="368"/>
      <c r="M555" s="368"/>
      <c r="N555" s="369"/>
      <c r="O555" s="369"/>
      <c r="P555" s="369"/>
      <c r="Q555" s="369"/>
      <c r="R555" s="369"/>
      <c r="S555" s="369"/>
      <c r="T555" s="369"/>
      <c r="U555" s="369"/>
      <c r="V555" s="369"/>
      <c r="W555" s="369"/>
      <c r="X555" s="369"/>
      <c r="Y555" s="369"/>
      <c r="Z555" s="369"/>
    </row>
    <row r="556">
      <c r="A556" s="368"/>
      <c r="B556" s="368"/>
      <c r="C556" s="368"/>
      <c r="D556" s="368"/>
      <c r="E556" s="368"/>
      <c r="F556" s="368"/>
      <c r="G556" s="368"/>
      <c r="H556" s="368"/>
      <c r="I556" s="368"/>
      <c r="J556" s="368"/>
      <c r="K556" s="372"/>
      <c r="L556" s="368"/>
      <c r="M556" s="368"/>
      <c r="N556" s="369"/>
      <c r="O556" s="369"/>
      <c r="P556" s="369"/>
      <c r="Q556" s="369"/>
      <c r="R556" s="369"/>
      <c r="S556" s="369"/>
      <c r="T556" s="369"/>
      <c r="U556" s="369"/>
      <c r="V556" s="369"/>
      <c r="W556" s="369"/>
      <c r="X556" s="369"/>
      <c r="Y556" s="369"/>
      <c r="Z556" s="369"/>
    </row>
    <row r="557">
      <c r="A557" s="368"/>
      <c r="B557" s="368"/>
      <c r="C557" s="368"/>
      <c r="D557" s="368"/>
      <c r="E557" s="368"/>
      <c r="F557" s="368"/>
      <c r="G557" s="368"/>
      <c r="H557" s="368"/>
      <c r="I557" s="368"/>
      <c r="J557" s="368"/>
      <c r="K557" s="372"/>
      <c r="L557" s="368"/>
      <c r="M557" s="368"/>
      <c r="N557" s="369"/>
      <c r="O557" s="369"/>
      <c r="P557" s="369"/>
      <c r="Q557" s="369"/>
      <c r="R557" s="369"/>
      <c r="S557" s="369"/>
      <c r="T557" s="369"/>
      <c r="U557" s="369"/>
      <c r="V557" s="369"/>
      <c r="W557" s="369"/>
      <c r="X557" s="369"/>
      <c r="Y557" s="369"/>
      <c r="Z557" s="369"/>
    </row>
    <row r="558">
      <c r="A558" s="368"/>
      <c r="B558" s="368"/>
      <c r="C558" s="368"/>
      <c r="D558" s="368"/>
      <c r="E558" s="368"/>
      <c r="F558" s="368"/>
      <c r="G558" s="368"/>
      <c r="H558" s="368"/>
      <c r="I558" s="368"/>
      <c r="J558" s="368"/>
      <c r="K558" s="372"/>
      <c r="L558" s="368"/>
      <c r="M558" s="368"/>
      <c r="N558" s="369"/>
      <c r="O558" s="369"/>
      <c r="P558" s="369"/>
      <c r="Q558" s="369"/>
      <c r="R558" s="369"/>
      <c r="S558" s="369"/>
      <c r="T558" s="369"/>
      <c r="U558" s="369"/>
      <c r="V558" s="369"/>
      <c r="W558" s="369"/>
      <c r="X558" s="369"/>
      <c r="Y558" s="369"/>
      <c r="Z558" s="369"/>
    </row>
    <row r="559">
      <c r="A559" s="368"/>
      <c r="B559" s="368"/>
      <c r="C559" s="368"/>
      <c r="D559" s="368"/>
      <c r="E559" s="368"/>
      <c r="F559" s="368"/>
      <c r="G559" s="368"/>
      <c r="H559" s="368"/>
      <c r="I559" s="368"/>
      <c r="J559" s="368"/>
      <c r="K559" s="372"/>
      <c r="L559" s="368"/>
      <c r="M559" s="368"/>
      <c r="N559" s="369"/>
      <c r="O559" s="369"/>
      <c r="P559" s="369"/>
      <c r="Q559" s="369"/>
      <c r="R559" s="369"/>
      <c r="S559" s="369"/>
      <c r="T559" s="369"/>
      <c r="U559" s="369"/>
      <c r="V559" s="369"/>
      <c r="W559" s="369"/>
      <c r="X559" s="369"/>
      <c r="Y559" s="369"/>
      <c r="Z559" s="369"/>
    </row>
    <row r="560">
      <c r="A560" s="368"/>
      <c r="B560" s="368"/>
      <c r="C560" s="368"/>
      <c r="D560" s="368"/>
      <c r="E560" s="368"/>
      <c r="F560" s="368"/>
      <c r="G560" s="368"/>
      <c r="H560" s="368"/>
      <c r="I560" s="368"/>
      <c r="J560" s="368"/>
      <c r="K560" s="372"/>
      <c r="L560" s="368"/>
      <c r="M560" s="368"/>
      <c r="N560" s="369"/>
      <c r="O560" s="369"/>
      <c r="P560" s="369"/>
      <c r="Q560" s="369"/>
      <c r="R560" s="369"/>
      <c r="S560" s="369"/>
      <c r="T560" s="369"/>
      <c r="U560" s="369"/>
      <c r="V560" s="369"/>
      <c r="W560" s="369"/>
      <c r="X560" s="369"/>
      <c r="Y560" s="369"/>
      <c r="Z560" s="369"/>
    </row>
    <row r="561">
      <c r="A561" s="368"/>
      <c r="B561" s="368"/>
      <c r="C561" s="368"/>
      <c r="D561" s="368"/>
      <c r="E561" s="368"/>
      <c r="F561" s="368"/>
      <c r="G561" s="368"/>
      <c r="H561" s="368"/>
      <c r="I561" s="368"/>
      <c r="J561" s="368"/>
      <c r="K561" s="372"/>
      <c r="L561" s="368"/>
      <c r="M561" s="368"/>
      <c r="N561" s="369"/>
      <c r="O561" s="369"/>
      <c r="P561" s="369"/>
      <c r="Q561" s="369"/>
      <c r="R561" s="369"/>
      <c r="S561" s="369"/>
      <c r="T561" s="369"/>
      <c r="U561" s="369"/>
      <c r="V561" s="369"/>
      <c r="W561" s="369"/>
      <c r="X561" s="369"/>
      <c r="Y561" s="369"/>
      <c r="Z561" s="369"/>
    </row>
    <row r="562">
      <c r="A562" s="368"/>
      <c r="B562" s="368"/>
      <c r="C562" s="368"/>
      <c r="D562" s="368"/>
      <c r="E562" s="368"/>
      <c r="F562" s="368"/>
      <c r="G562" s="368"/>
      <c r="H562" s="368"/>
      <c r="I562" s="368"/>
      <c r="J562" s="368"/>
      <c r="K562" s="372"/>
      <c r="L562" s="368"/>
      <c r="M562" s="368"/>
      <c r="N562" s="369"/>
      <c r="O562" s="369"/>
      <c r="P562" s="369"/>
      <c r="Q562" s="369"/>
      <c r="R562" s="369"/>
      <c r="S562" s="369"/>
      <c r="T562" s="369"/>
      <c r="U562" s="369"/>
      <c r="V562" s="369"/>
      <c r="W562" s="369"/>
      <c r="X562" s="369"/>
      <c r="Y562" s="369"/>
      <c r="Z562" s="369"/>
    </row>
    <row r="563">
      <c r="A563" s="368"/>
      <c r="B563" s="368"/>
      <c r="C563" s="368"/>
      <c r="D563" s="368"/>
      <c r="E563" s="368"/>
      <c r="F563" s="368"/>
      <c r="G563" s="368"/>
      <c r="H563" s="368"/>
      <c r="I563" s="368"/>
      <c r="J563" s="368"/>
      <c r="K563" s="372"/>
      <c r="L563" s="368"/>
      <c r="M563" s="368"/>
      <c r="N563" s="369"/>
      <c r="O563" s="369"/>
      <c r="P563" s="369"/>
      <c r="Q563" s="369"/>
      <c r="R563" s="369"/>
      <c r="S563" s="369"/>
      <c r="T563" s="369"/>
      <c r="U563" s="369"/>
      <c r="V563" s="369"/>
      <c r="W563" s="369"/>
      <c r="X563" s="369"/>
      <c r="Y563" s="369"/>
      <c r="Z563" s="369"/>
    </row>
    <row r="564">
      <c r="A564" s="368"/>
      <c r="B564" s="368"/>
      <c r="C564" s="368"/>
      <c r="D564" s="368"/>
      <c r="E564" s="368"/>
      <c r="F564" s="368"/>
      <c r="G564" s="368"/>
      <c r="H564" s="368"/>
      <c r="I564" s="368"/>
      <c r="J564" s="368"/>
      <c r="K564" s="372"/>
      <c r="L564" s="368"/>
      <c r="M564" s="368"/>
      <c r="N564" s="369"/>
      <c r="O564" s="369"/>
      <c r="P564" s="369"/>
      <c r="Q564" s="369"/>
      <c r="R564" s="369"/>
      <c r="S564" s="369"/>
      <c r="T564" s="369"/>
      <c r="U564" s="369"/>
      <c r="V564" s="369"/>
      <c r="W564" s="369"/>
      <c r="X564" s="369"/>
      <c r="Y564" s="369"/>
      <c r="Z564" s="369"/>
    </row>
    <row r="565">
      <c r="A565" s="368"/>
      <c r="B565" s="368"/>
      <c r="C565" s="368"/>
      <c r="D565" s="368"/>
      <c r="E565" s="368"/>
      <c r="F565" s="368"/>
      <c r="G565" s="368"/>
      <c r="H565" s="368"/>
      <c r="I565" s="368"/>
      <c r="J565" s="368"/>
      <c r="K565" s="372"/>
      <c r="L565" s="368"/>
      <c r="M565" s="368"/>
      <c r="N565" s="369"/>
      <c r="O565" s="369"/>
      <c r="P565" s="369"/>
      <c r="Q565" s="369"/>
      <c r="R565" s="369"/>
      <c r="S565" s="369"/>
      <c r="T565" s="369"/>
      <c r="U565" s="369"/>
      <c r="V565" s="369"/>
      <c r="W565" s="369"/>
      <c r="X565" s="369"/>
      <c r="Y565" s="369"/>
      <c r="Z565" s="369"/>
    </row>
    <row r="566">
      <c r="A566" s="368"/>
      <c r="B566" s="368"/>
      <c r="C566" s="368"/>
      <c r="D566" s="368"/>
      <c r="E566" s="368"/>
      <c r="F566" s="368"/>
      <c r="G566" s="368"/>
      <c r="H566" s="368"/>
      <c r="I566" s="368"/>
      <c r="J566" s="368"/>
      <c r="K566" s="372"/>
      <c r="L566" s="368"/>
      <c r="M566" s="368"/>
      <c r="N566" s="369"/>
      <c r="O566" s="369"/>
      <c r="P566" s="369"/>
      <c r="Q566" s="369"/>
      <c r="R566" s="369"/>
      <c r="S566" s="369"/>
      <c r="T566" s="369"/>
      <c r="U566" s="369"/>
      <c r="V566" s="369"/>
      <c r="W566" s="369"/>
      <c r="X566" s="369"/>
      <c r="Y566" s="369"/>
      <c r="Z566" s="369"/>
    </row>
    <row r="567">
      <c r="A567" s="368"/>
      <c r="B567" s="368"/>
      <c r="C567" s="368"/>
      <c r="D567" s="368"/>
      <c r="E567" s="368"/>
      <c r="F567" s="368"/>
      <c r="G567" s="368"/>
      <c r="H567" s="368"/>
      <c r="I567" s="368"/>
      <c r="J567" s="368"/>
      <c r="K567" s="372"/>
      <c r="L567" s="368"/>
      <c r="M567" s="368"/>
      <c r="N567" s="369"/>
      <c r="O567" s="369"/>
      <c r="P567" s="369"/>
      <c r="Q567" s="369"/>
      <c r="R567" s="369"/>
      <c r="S567" s="369"/>
      <c r="T567" s="369"/>
      <c r="U567" s="369"/>
      <c r="V567" s="369"/>
      <c r="W567" s="369"/>
      <c r="X567" s="369"/>
      <c r="Y567" s="369"/>
      <c r="Z567" s="369"/>
    </row>
    <row r="568">
      <c r="A568" s="368"/>
      <c r="B568" s="368"/>
      <c r="C568" s="368"/>
      <c r="D568" s="368"/>
      <c r="E568" s="368"/>
      <c r="F568" s="368"/>
      <c r="G568" s="368"/>
      <c r="H568" s="368"/>
      <c r="I568" s="368"/>
      <c r="J568" s="368"/>
      <c r="K568" s="372"/>
      <c r="L568" s="368"/>
      <c r="M568" s="368"/>
      <c r="N568" s="369"/>
      <c r="O568" s="369"/>
      <c r="P568" s="369"/>
      <c r="Q568" s="369"/>
      <c r="R568" s="369"/>
      <c r="S568" s="369"/>
      <c r="T568" s="369"/>
      <c r="U568" s="369"/>
      <c r="V568" s="369"/>
      <c r="W568" s="369"/>
      <c r="X568" s="369"/>
      <c r="Y568" s="369"/>
      <c r="Z568" s="369"/>
    </row>
    <row r="569">
      <c r="A569" s="368"/>
      <c r="B569" s="368"/>
      <c r="C569" s="368"/>
      <c r="D569" s="368"/>
      <c r="E569" s="368"/>
      <c r="F569" s="368"/>
      <c r="G569" s="368"/>
      <c r="H569" s="368"/>
      <c r="I569" s="368"/>
      <c r="J569" s="368"/>
      <c r="K569" s="372"/>
      <c r="L569" s="368"/>
      <c r="M569" s="368"/>
      <c r="N569" s="369"/>
      <c r="O569" s="369"/>
      <c r="P569" s="369"/>
      <c r="Q569" s="369"/>
      <c r="R569" s="369"/>
      <c r="S569" s="369"/>
      <c r="T569" s="369"/>
      <c r="U569" s="369"/>
      <c r="V569" s="369"/>
      <c r="W569" s="369"/>
      <c r="X569" s="369"/>
      <c r="Y569" s="369"/>
      <c r="Z569" s="369"/>
    </row>
    <row r="570">
      <c r="A570" s="368"/>
      <c r="B570" s="368"/>
      <c r="C570" s="368"/>
      <c r="D570" s="368"/>
      <c r="E570" s="368"/>
      <c r="F570" s="368"/>
      <c r="G570" s="368"/>
      <c r="H570" s="368"/>
      <c r="I570" s="368"/>
      <c r="J570" s="368"/>
      <c r="K570" s="372"/>
      <c r="L570" s="368"/>
      <c r="M570" s="368"/>
      <c r="N570" s="369"/>
      <c r="O570" s="369"/>
      <c r="P570" s="369"/>
      <c r="Q570" s="369"/>
      <c r="R570" s="369"/>
      <c r="S570" s="369"/>
      <c r="T570" s="369"/>
      <c r="U570" s="369"/>
      <c r="V570" s="369"/>
      <c r="W570" s="369"/>
      <c r="X570" s="369"/>
      <c r="Y570" s="369"/>
      <c r="Z570" s="369"/>
    </row>
    <row r="571">
      <c r="A571" s="368"/>
      <c r="B571" s="368"/>
      <c r="C571" s="368"/>
      <c r="D571" s="368"/>
      <c r="E571" s="368"/>
      <c r="F571" s="368"/>
      <c r="G571" s="368"/>
      <c r="H571" s="368"/>
      <c r="I571" s="368"/>
      <c r="J571" s="368"/>
      <c r="K571" s="372"/>
      <c r="L571" s="368"/>
      <c r="M571" s="368"/>
      <c r="N571" s="369"/>
      <c r="O571" s="369"/>
      <c r="P571" s="369"/>
      <c r="Q571" s="369"/>
      <c r="R571" s="369"/>
      <c r="S571" s="369"/>
      <c r="T571" s="369"/>
      <c r="U571" s="369"/>
      <c r="V571" s="369"/>
      <c r="W571" s="369"/>
      <c r="X571" s="369"/>
      <c r="Y571" s="369"/>
      <c r="Z571" s="369"/>
    </row>
    <row r="572">
      <c r="A572" s="368"/>
      <c r="B572" s="368"/>
      <c r="C572" s="368"/>
      <c r="D572" s="368"/>
      <c r="E572" s="368"/>
      <c r="F572" s="368"/>
      <c r="G572" s="368"/>
      <c r="H572" s="368"/>
      <c r="I572" s="368"/>
      <c r="J572" s="368"/>
      <c r="K572" s="372"/>
      <c r="L572" s="368"/>
      <c r="M572" s="368"/>
      <c r="N572" s="369"/>
      <c r="O572" s="369"/>
      <c r="P572" s="369"/>
      <c r="Q572" s="369"/>
      <c r="R572" s="369"/>
      <c r="S572" s="369"/>
      <c r="T572" s="369"/>
      <c r="U572" s="369"/>
      <c r="V572" s="369"/>
      <c r="W572" s="369"/>
      <c r="X572" s="369"/>
      <c r="Y572" s="369"/>
      <c r="Z572" s="369"/>
    </row>
    <row r="573">
      <c r="A573" s="368"/>
      <c r="B573" s="368"/>
      <c r="C573" s="368"/>
      <c r="D573" s="368"/>
      <c r="E573" s="368"/>
      <c r="F573" s="368"/>
      <c r="G573" s="368"/>
      <c r="H573" s="368"/>
      <c r="I573" s="368"/>
      <c r="J573" s="368"/>
      <c r="K573" s="372"/>
      <c r="L573" s="368"/>
      <c r="M573" s="368"/>
      <c r="N573" s="369"/>
      <c r="O573" s="369"/>
      <c r="P573" s="369"/>
      <c r="Q573" s="369"/>
      <c r="R573" s="369"/>
      <c r="S573" s="369"/>
      <c r="T573" s="369"/>
      <c r="U573" s="369"/>
      <c r="V573" s="369"/>
      <c r="W573" s="369"/>
      <c r="X573" s="369"/>
      <c r="Y573" s="369"/>
      <c r="Z573" s="369"/>
    </row>
    <row r="574">
      <c r="A574" s="368"/>
      <c r="B574" s="368"/>
      <c r="C574" s="368"/>
      <c r="D574" s="368"/>
      <c r="E574" s="368"/>
      <c r="F574" s="368"/>
      <c r="G574" s="368"/>
      <c r="H574" s="368"/>
      <c r="I574" s="368"/>
      <c r="J574" s="368"/>
      <c r="K574" s="372"/>
      <c r="L574" s="368"/>
      <c r="M574" s="368"/>
      <c r="N574" s="369"/>
      <c r="O574" s="369"/>
      <c r="P574" s="369"/>
      <c r="Q574" s="369"/>
      <c r="R574" s="369"/>
      <c r="S574" s="369"/>
      <c r="T574" s="369"/>
      <c r="U574" s="369"/>
      <c r="V574" s="369"/>
      <c r="W574" s="369"/>
      <c r="X574" s="369"/>
      <c r="Y574" s="369"/>
      <c r="Z574" s="369"/>
    </row>
    <row r="575">
      <c r="A575" s="368"/>
      <c r="B575" s="368"/>
      <c r="C575" s="368"/>
      <c r="D575" s="368"/>
      <c r="E575" s="368"/>
      <c r="F575" s="368"/>
      <c r="G575" s="368"/>
      <c r="H575" s="368"/>
      <c r="I575" s="368"/>
      <c r="J575" s="368"/>
      <c r="K575" s="372"/>
      <c r="L575" s="368"/>
      <c r="M575" s="368"/>
      <c r="N575" s="369"/>
      <c r="O575" s="369"/>
      <c r="P575" s="369"/>
      <c r="Q575" s="369"/>
      <c r="R575" s="369"/>
      <c r="S575" s="369"/>
      <c r="T575" s="369"/>
      <c r="U575" s="369"/>
      <c r="V575" s="369"/>
      <c r="W575" s="369"/>
      <c r="X575" s="369"/>
      <c r="Y575" s="369"/>
      <c r="Z575" s="369"/>
    </row>
    <row r="576">
      <c r="A576" s="368"/>
      <c r="B576" s="368"/>
      <c r="C576" s="368"/>
      <c r="D576" s="368"/>
      <c r="E576" s="368"/>
      <c r="F576" s="368"/>
      <c r="G576" s="368"/>
      <c r="H576" s="368"/>
      <c r="I576" s="368"/>
      <c r="J576" s="368"/>
      <c r="K576" s="372"/>
      <c r="L576" s="368"/>
      <c r="M576" s="368"/>
      <c r="N576" s="369"/>
      <c r="O576" s="369"/>
      <c r="P576" s="369"/>
      <c r="Q576" s="369"/>
      <c r="R576" s="369"/>
      <c r="S576" s="369"/>
      <c r="T576" s="369"/>
      <c r="U576" s="369"/>
      <c r="V576" s="369"/>
      <c r="W576" s="369"/>
      <c r="X576" s="369"/>
      <c r="Y576" s="369"/>
      <c r="Z576" s="369"/>
    </row>
    <row r="577">
      <c r="A577" s="368"/>
      <c r="B577" s="368"/>
      <c r="C577" s="368"/>
      <c r="D577" s="368"/>
      <c r="E577" s="368"/>
      <c r="F577" s="368"/>
      <c r="G577" s="368"/>
      <c r="H577" s="368"/>
      <c r="I577" s="368"/>
      <c r="J577" s="368"/>
      <c r="K577" s="372"/>
      <c r="L577" s="368"/>
      <c r="M577" s="368"/>
      <c r="N577" s="369"/>
      <c r="O577" s="369"/>
      <c r="P577" s="369"/>
      <c r="Q577" s="369"/>
      <c r="R577" s="369"/>
      <c r="S577" s="369"/>
      <c r="T577" s="369"/>
      <c r="U577" s="369"/>
      <c r="V577" s="369"/>
      <c r="W577" s="369"/>
      <c r="X577" s="369"/>
      <c r="Y577" s="369"/>
      <c r="Z577" s="369"/>
    </row>
    <row r="578">
      <c r="A578" s="368"/>
      <c r="B578" s="368"/>
      <c r="C578" s="368"/>
      <c r="D578" s="368"/>
      <c r="E578" s="368"/>
      <c r="F578" s="368"/>
      <c r="G578" s="368"/>
      <c r="H578" s="368"/>
      <c r="I578" s="368"/>
      <c r="J578" s="368"/>
      <c r="K578" s="372"/>
      <c r="L578" s="368"/>
      <c r="M578" s="368"/>
      <c r="N578" s="369"/>
      <c r="O578" s="369"/>
      <c r="P578" s="369"/>
      <c r="Q578" s="369"/>
      <c r="R578" s="369"/>
      <c r="S578" s="369"/>
      <c r="T578" s="369"/>
      <c r="U578" s="369"/>
      <c r="V578" s="369"/>
      <c r="W578" s="369"/>
      <c r="X578" s="369"/>
      <c r="Y578" s="369"/>
      <c r="Z578" s="369"/>
    </row>
    <row r="579">
      <c r="A579" s="368"/>
      <c r="B579" s="368"/>
      <c r="C579" s="368"/>
      <c r="D579" s="368"/>
      <c r="E579" s="368"/>
      <c r="F579" s="368"/>
      <c r="G579" s="368"/>
      <c r="H579" s="368"/>
      <c r="I579" s="368"/>
      <c r="J579" s="368"/>
      <c r="K579" s="372"/>
      <c r="L579" s="368"/>
      <c r="M579" s="368"/>
      <c r="N579" s="369"/>
      <c r="O579" s="369"/>
      <c r="P579" s="369"/>
      <c r="Q579" s="369"/>
      <c r="R579" s="369"/>
      <c r="S579" s="369"/>
      <c r="T579" s="369"/>
      <c r="U579" s="369"/>
      <c r="V579" s="369"/>
      <c r="W579" s="369"/>
      <c r="X579" s="369"/>
      <c r="Y579" s="369"/>
      <c r="Z579" s="369"/>
    </row>
    <row r="580">
      <c r="A580" s="368"/>
      <c r="B580" s="368"/>
      <c r="C580" s="368"/>
      <c r="D580" s="368"/>
      <c r="E580" s="368"/>
      <c r="F580" s="368"/>
      <c r="G580" s="368"/>
      <c r="H580" s="368"/>
      <c r="I580" s="368"/>
      <c r="J580" s="368"/>
      <c r="K580" s="372"/>
      <c r="L580" s="368"/>
      <c r="M580" s="368"/>
      <c r="N580" s="369"/>
      <c r="O580" s="369"/>
      <c r="P580" s="369"/>
      <c r="Q580" s="369"/>
      <c r="R580" s="369"/>
      <c r="S580" s="369"/>
      <c r="T580" s="369"/>
      <c r="U580" s="369"/>
      <c r="V580" s="369"/>
      <c r="W580" s="369"/>
      <c r="X580" s="369"/>
      <c r="Y580" s="369"/>
      <c r="Z580" s="369"/>
    </row>
    <row r="581">
      <c r="A581" s="368"/>
      <c r="B581" s="368"/>
      <c r="C581" s="368"/>
      <c r="D581" s="368"/>
      <c r="E581" s="368"/>
      <c r="F581" s="368"/>
      <c r="G581" s="368"/>
      <c r="H581" s="368"/>
      <c r="I581" s="368"/>
      <c r="J581" s="368"/>
      <c r="K581" s="372"/>
      <c r="L581" s="368"/>
      <c r="M581" s="368"/>
      <c r="N581" s="369"/>
      <c r="O581" s="369"/>
      <c r="P581" s="369"/>
      <c r="Q581" s="369"/>
      <c r="R581" s="369"/>
      <c r="S581" s="369"/>
      <c r="T581" s="369"/>
      <c r="U581" s="369"/>
      <c r="V581" s="369"/>
      <c r="W581" s="369"/>
      <c r="X581" s="369"/>
      <c r="Y581" s="369"/>
      <c r="Z581" s="369"/>
    </row>
    <row r="582">
      <c r="A582" s="368"/>
      <c r="B582" s="368"/>
      <c r="C582" s="368"/>
      <c r="D582" s="368"/>
      <c r="E582" s="368"/>
      <c r="F582" s="368"/>
      <c r="G582" s="368"/>
      <c r="H582" s="368"/>
      <c r="I582" s="368"/>
      <c r="J582" s="368"/>
      <c r="K582" s="372"/>
      <c r="L582" s="368"/>
      <c r="M582" s="368"/>
      <c r="N582" s="369"/>
      <c r="O582" s="369"/>
      <c r="P582" s="369"/>
      <c r="Q582" s="369"/>
      <c r="R582" s="369"/>
      <c r="S582" s="369"/>
      <c r="T582" s="369"/>
      <c r="U582" s="369"/>
      <c r="V582" s="369"/>
      <c r="W582" s="369"/>
      <c r="X582" s="369"/>
      <c r="Y582" s="369"/>
      <c r="Z582" s="369"/>
    </row>
    <row r="583">
      <c r="A583" s="368"/>
      <c r="B583" s="368"/>
      <c r="C583" s="368"/>
      <c r="D583" s="368"/>
      <c r="E583" s="368"/>
      <c r="F583" s="368"/>
      <c r="G583" s="368"/>
      <c r="H583" s="368"/>
      <c r="I583" s="368"/>
      <c r="J583" s="368"/>
      <c r="K583" s="372"/>
      <c r="L583" s="368"/>
      <c r="M583" s="368"/>
      <c r="N583" s="369"/>
      <c r="O583" s="369"/>
      <c r="P583" s="369"/>
      <c r="Q583" s="369"/>
      <c r="R583" s="369"/>
      <c r="S583" s="369"/>
      <c r="T583" s="369"/>
      <c r="U583" s="369"/>
      <c r="V583" s="369"/>
      <c r="W583" s="369"/>
      <c r="X583" s="369"/>
      <c r="Y583" s="369"/>
      <c r="Z583" s="369"/>
    </row>
    <row r="584">
      <c r="A584" s="368"/>
      <c r="B584" s="368"/>
      <c r="C584" s="368"/>
      <c r="D584" s="368"/>
      <c r="E584" s="368"/>
      <c r="F584" s="368"/>
      <c r="G584" s="368"/>
      <c r="H584" s="368"/>
      <c r="I584" s="368"/>
      <c r="J584" s="368"/>
      <c r="K584" s="372"/>
      <c r="L584" s="368"/>
      <c r="M584" s="368"/>
      <c r="N584" s="369"/>
      <c r="O584" s="369"/>
      <c r="P584" s="369"/>
      <c r="Q584" s="369"/>
      <c r="R584" s="369"/>
      <c r="S584" s="369"/>
      <c r="T584" s="369"/>
      <c r="U584" s="369"/>
      <c r="V584" s="369"/>
      <c r="W584" s="369"/>
      <c r="X584" s="369"/>
      <c r="Y584" s="369"/>
      <c r="Z584" s="369"/>
    </row>
    <row r="585">
      <c r="A585" s="368"/>
      <c r="B585" s="368"/>
      <c r="C585" s="368"/>
      <c r="D585" s="368"/>
      <c r="E585" s="368"/>
      <c r="F585" s="368"/>
      <c r="G585" s="368"/>
      <c r="H585" s="368"/>
      <c r="I585" s="368"/>
      <c r="J585" s="368"/>
      <c r="K585" s="372"/>
      <c r="L585" s="368"/>
      <c r="M585" s="368"/>
      <c r="N585" s="369"/>
      <c r="O585" s="369"/>
      <c r="P585" s="369"/>
      <c r="Q585" s="369"/>
      <c r="R585" s="369"/>
      <c r="S585" s="369"/>
      <c r="T585" s="369"/>
      <c r="U585" s="369"/>
      <c r="V585" s="369"/>
      <c r="W585" s="369"/>
      <c r="X585" s="369"/>
      <c r="Y585" s="369"/>
      <c r="Z585" s="369"/>
    </row>
    <row r="586">
      <c r="A586" s="368"/>
      <c r="B586" s="368"/>
      <c r="C586" s="368"/>
      <c r="D586" s="368"/>
      <c r="E586" s="368"/>
      <c r="F586" s="368"/>
      <c r="G586" s="368"/>
      <c r="H586" s="368"/>
      <c r="I586" s="368"/>
      <c r="J586" s="368"/>
      <c r="K586" s="372"/>
      <c r="L586" s="368"/>
      <c r="M586" s="368"/>
      <c r="N586" s="369"/>
      <c r="O586" s="369"/>
      <c r="P586" s="369"/>
      <c r="Q586" s="369"/>
      <c r="R586" s="369"/>
      <c r="S586" s="369"/>
      <c r="T586" s="369"/>
      <c r="U586" s="369"/>
      <c r="V586" s="369"/>
      <c r="W586" s="369"/>
      <c r="X586" s="369"/>
      <c r="Y586" s="369"/>
      <c r="Z586" s="369"/>
    </row>
    <row r="587">
      <c r="A587" s="368"/>
      <c r="B587" s="368"/>
      <c r="C587" s="368"/>
      <c r="D587" s="368"/>
      <c r="E587" s="368"/>
      <c r="F587" s="368"/>
      <c r="G587" s="368"/>
      <c r="H587" s="368"/>
      <c r="I587" s="368"/>
      <c r="J587" s="368"/>
      <c r="K587" s="372"/>
      <c r="L587" s="368"/>
      <c r="M587" s="368"/>
      <c r="N587" s="369"/>
      <c r="O587" s="369"/>
      <c r="P587" s="369"/>
      <c r="Q587" s="369"/>
      <c r="R587" s="369"/>
      <c r="S587" s="369"/>
      <c r="T587" s="369"/>
      <c r="U587" s="369"/>
      <c r="V587" s="369"/>
      <c r="W587" s="369"/>
      <c r="X587" s="369"/>
      <c r="Y587" s="369"/>
      <c r="Z587" s="369"/>
    </row>
    <row r="588">
      <c r="A588" s="368"/>
      <c r="B588" s="368"/>
      <c r="C588" s="368"/>
      <c r="D588" s="368"/>
      <c r="E588" s="368"/>
      <c r="F588" s="368"/>
      <c r="G588" s="368"/>
      <c r="H588" s="368"/>
      <c r="I588" s="368"/>
      <c r="J588" s="368"/>
      <c r="K588" s="372"/>
      <c r="L588" s="368"/>
      <c r="M588" s="368"/>
      <c r="N588" s="369"/>
      <c r="O588" s="369"/>
      <c r="P588" s="369"/>
      <c r="Q588" s="369"/>
      <c r="R588" s="369"/>
      <c r="S588" s="369"/>
      <c r="T588" s="369"/>
      <c r="U588" s="369"/>
      <c r="V588" s="369"/>
      <c r="W588" s="369"/>
      <c r="X588" s="369"/>
      <c r="Y588" s="369"/>
      <c r="Z588" s="369"/>
    </row>
    <row r="589">
      <c r="A589" s="368"/>
      <c r="B589" s="368"/>
      <c r="C589" s="368"/>
      <c r="D589" s="368"/>
      <c r="E589" s="368"/>
      <c r="F589" s="368"/>
      <c r="G589" s="368"/>
      <c r="H589" s="368"/>
      <c r="I589" s="368"/>
      <c r="J589" s="368"/>
      <c r="K589" s="372"/>
      <c r="L589" s="368"/>
      <c r="M589" s="368"/>
      <c r="N589" s="369"/>
      <c r="O589" s="369"/>
      <c r="P589" s="369"/>
      <c r="Q589" s="369"/>
      <c r="R589" s="369"/>
      <c r="S589" s="369"/>
      <c r="T589" s="369"/>
      <c r="U589" s="369"/>
      <c r="V589" s="369"/>
      <c r="W589" s="369"/>
      <c r="X589" s="369"/>
      <c r="Y589" s="369"/>
      <c r="Z589" s="369"/>
    </row>
    <row r="590">
      <c r="A590" s="368"/>
      <c r="B590" s="368"/>
      <c r="C590" s="368"/>
      <c r="D590" s="368"/>
      <c r="E590" s="368"/>
      <c r="F590" s="368"/>
      <c r="G590" s="368"/>
      <c r="H590" s="368"/>
      <c r="I590" s="368"/>
      <c r="J590" s="368"/>
      <c r="K590" s="372"/>
      <c r="L590" s="368"/>
      <c r="M590" s="368"/>
      <c r="N590" s="369"/>
      <c r="O590" s="369"/>
      <c r="P590" s="369"/>
      <c r="Q590" s="369"/>
      <c r="R590" s="369"/>
      <c r="S590" s="369"/>
      <c r="T590" s="369"/>
      <c r="U590" s="369"/>
      <c r="V590" s="369"/>
      <c r="W590" s="369"/>
      <c r="X590" s="369"/>
      <c r="Y590" s="369"/>
      <c r="Z590" s="369"/>
    </row>
    <row r="591">
      <c r="A591" s="368"/>
      <c r="B591" s="368"/>
      <c r="C591" s="368"/>
      <c r="D591" s="368"/>
      <c r="E591" s="368"/>
      <c r="F591" s="368"/>
      <c r="G591" s="368"/>
      <c r="H591" s="368"/>
      <c r="I591" s="368"/>
      <c r="J591" s="368"/>
      <c r="K591" s="372"/>
      <c r="L591" s="368"/>
      <c r="M591" s="368"/>
      <c r="N591" s="369"/>
      <c r="O591" s="369"/>
      <c r="P591" s="369"/>
      <c r="Q591" s="369"/>
      <c r="R591" s="369"/>
      <c r="S591" s="369"/>
      <c r="T591" s="369"/>
      <c r="U591" s="369"/>
      <c r="V591" s="369"/>
      <c r="W591" s="369"/>
      <c r="X591" s="369"/>
      <c r="Y591" s="369"/>
      <c r="Z591" s="369"/>
    </row>
    <row r="592">
      <c r="A592" s="368"/>
      <c r="B592" s="368"/>
      <c r="C592" s="368"/>
      <c r="D592" s="368"/>
      <c r="E592" s="368"/>
      <c r="F592" s="368"/>
      <c r="G592" s="368"/>
      <c r="H592" s="368"/>
      <c r="I592" s="368"/>
      <c r="J592" s="368"/>
      <c r="K592" s="372"/>
      <c r="L592" s="368"/>
      <c r="M592" s="368"/>
      <c r="N592" s="369"/>
      <c r="O592" s="369"/>
      <c r="P592" s="369"/>
      <c r="Q592" s="369"/>
      <c r="R592" s="369"/>
      <c r="S592" s="369"/>
      <c r="T592" s="369"/>
      <c r="U592" s="369"/>
      <c r="V592" s="369"/>
      <c r="W592" s="369"/>
      <c r="X592" s="369"/>
      <c r="Y592" s="369"/>
      <c r="Z592" s="369"/>
    </row>
    <row r="593">
      <c r="A593" s="368"/>
      <c r="B593" s="368"/>
      <c r="C593" s="368"/>
      <c r="D593" s="368"/>
      <c r="E593" s="368"/>
      <c r="F593" s="368"/>
      <c r="G593" s="368"/>
      <c r="H593" s="368"/>
      <c r="I593" s="368"/>
      <c r="J593" s="368"/>
      <c r="K593" s="372"/>
      <c r="L593" s="368"/>
      <c r="M593" s="368"/>
      <c r="N593" s="369"/>
      <c r="O593" s="369"/>
      <c r="P593" s="369"/>
      <c r="Q593" s="369"/>
      <c r="R593" s="369"/>
      <c r="S593" s="369"/>
      <c r="T593" s="369"/>
      <c r="U593" s="369"/>
      <c r="V593" s="369"/>
      <c r="W593" s="369"/>
      <c r="X593" s="369"/>
      <c r="Y593" s="369"/>
      <c r="Z593" s="369"/>
    </row>
    <row r="594">
      <c r="A594" s="368"/>
      <c r="B594" s="368"/>
      <c r="C594" s="368"/>
      <c r="D594" s="368"/>
      <c r="E594" s="368"/>
      <c r="F594" s="368"/>
      <c r="G594" s="368"/>
      <c r="H594" s="368"/>
      <c r="I594" s="368"/>
      <c r="J594" s="368"/>
      <c r="K594" s="372"/>
      <c r="L594" s="368"/>
      <c r="M594" s="368"/>
      <c r="N594" s="369"/>
      <c r="O594" s="369"/>
      <c r="P594" s="369"/>
      <c r="Q594" s="369"/>
      <c r="R594" s="369"/>
      <c r="S594" s="369"/>
      <c r="T594" s="369"/>
      <c r="U594" s="369"/>
      <c r="V594" s="369"/>
      <c r="W594" s="369"/>
      <c r="X594" s="369"/>
      <c r="Y594" s="369"/>
      <c r="Z594" s="369"/>
    </row>
    <row r="595">
      <c r="A595" s="368"/>
      <c r="B595" s="368"/>
      <c r="C595" s="368"/>
      <c r="D595" s="368"/>
      <c r="E595" s="368"/>
      <c r="F595" s="368"/>
      <c r="G595" s="368"/>
      <c r="H595" s="368"/>
      <c r="I595" s="368"/>
      <c r="J595" s="368"/>
      <c r="K595" s="372"/>
      <c r="L595" s="368"/>
      <c r="M595" s="368"/>
      <c r="N595" s="369"/>
      <c r="O595" s="369"/>
      <c r="P595" s="369"/>
      <c r="Q595" s="369"/>
      <c r="R595" s="369"/>
      <c r="S595" s="369"/>
      <c r="T595" s="369"/>
      <c r="U595" s="369"/>
      <c r="V595" s="369"/>
      <c r="W595" s="369"/>
      <c r="X595" s="369"/>
      <c r="Y595" s="369"/>
      <c r="Z595" s="369"/>
    </row>
    <row r="596">
      <c r="A596" s="368"/>
      <c r="B596" s="368"/>
      <c r="C596" s="368"/>
      <c r="D596" s="368"/>
      <c r="E596" s="368"/>
      <c r="F596" s="368"/>
      <c r="G596" s="368"/>
      <c r="H596" s="368"/>
      <c r="I596" s="368"/>
      <c r="J596" s="368"/>
      <c r="K596" s="372"/>
      <c r="L596" s="368"/>
      <c r="M596" s="368"/>
      <c r="N596" s="369"/>
      <c r="O596" s="369"/>
      <c r="P596" s="369"/>
      <c r="Q596" s="369"/>
      <c r="R596" s="369"/>
      <c r="S596" s="369"/>
      <c r="T596" s="369"/>
      <c r="U596" s="369"/>
      <c r="V596" s="369"/>
      <c r="W596" s="369"/>
      <c r="X596" s="369"/>
      <c r="Y596" s="369"/>
      <c r="Z596" s="369"/>
    </row>
    <row r="597">
      <c r="A597" s="368"/>
      <c r="B597" s="368"/>
      <c r="C597" s="368"/>
      <c r="D597" s="368"/>
      <c r="E597" s="368"/>
      <c r="F597" s="368"/>
      <c r="G597" s="368"/>
      <c r="H597" s="368"/>
      <c r="I597" s="368"/>
      <c r="J597" s="368"/>
      <c r="K597" s="372"/>
      <c r="L597" s="368"/>
      <c r="M597" s="368"/>
      <c r="N597" s="369"/>
      <c r="O597" s="369"/>
      <c r="P597" s="369"/>
      <c r="Q597" s="369"/>
      <c r="R597" s="369"/>
      <c r="S597" s="369"/>
      <c r="T597" s="369"/>
      <c r="U597" s="369"/>
      <c r="V597" s="369"/>
      <c r="W597" s="369"/>
      <c r="X597" s="369"/>
      <c r="Y597" s="369"/>
      <c r="Z597" s="369"/>
    </row>
    <row r="598">
      <c r="A598" s="368"/>
      <c r="B598" s="368"/>
      <c r="C598" s="368"/>
      <c r="D598" s="368"/>
      <c r="E598" s="368"/>
      <c r="F598" s="368"/>
      <c r="G598" s="368"/>
      <c r="H598" s="368"/>
      <c r="I598" s="368"/>
      <c r="J598" s="368"/>
      <c r="K598" s="372"/>
      <c r="L598" s="368"/>
      <c r="M598" s="368"/>
      <c r="N598" s="369"/>
      <c r="O598" s="369"/>
      <c r="P598" s="369"/>
      <c r="Q598" s="369"/>
      <c r="R598" s="369"/>
      <c r="S598" s="369"/>
      <c r="T598" s="369"/>
      <c r="U598" s="369"/>
      <c r="V598" s="369"/>
      <c r="W598" s="369"/>
      <c r="X598" s="369"/>
      <c r="Y598" s="369"/>
      <c r="Z598" s="369"/>
    </row>
    <row r="599">
      <c r="A599" s="368"/>
      <c r="B599" s="368"/>
      <c r="C599" s="368"/>
      <c r="D599" s="368"/>
      <c r="E599" s="368"/>
      <c r="F599" s="368"/>
      <c r="G599" s="368"/>
      <c r="H599" s="368"/>
      <c r="I599" s="368"/>
      <c r="J599" s="368"/>
      <c r="K599" s="372"/>
      <c r="L599" s="368"/>
      <c r="M599" s="368"/>
      <c r="N599" s="369"/>
      <c r="O599" s="369"/>
      <c r="P599" s="369"/>
      <c r="Q599" s="369"/>
      <c r="R599" s="369"/>
      <c r="S599" s="369"/>
      <c r="T599" s="369"/>
      <c r="U599" s="369"/>
      <c r="V599" s="369"/>
      <c r="W599" s="369"/>
      <c r="X599" s="369"/>
      <c r="Y599" s="369"/>
      <c r="Z599" s="369"/>
    </row>
    <row r="600">
      <c r="A600" s="368"/>
      <c r="B600" s="368"/>
      <c r="C600" s="368"/>
      <c r="D600" s="368"/>
      <c r="E600" s="368"/>
      <c r="F600" s="368"/>
      <c r="G600" s="368"/>
      <c r="H600" s="368"/>
      <c r="I600" s="368"/>
      <c r="J600" s="368"/>
      <c r="K600" s="372"/>
      <c r="L600" s="368"/>
      <c r="M600" s="368"/>
      <c r="N600" s="369"/>
      <c r="O600" s="369"/>
      <c r="P600" s="369"/>
      <c r="Q600" s="369"/>
      <c r="R600" s="369"/>
      <c r="S600" s="369"/>
      <c r="T600" s="369"/>
      <c r="U600" s="369"/>
      <c r="V600" s="369"/>
      <c r="W600" s="369"/>
      <c r="X600" s="369"/>
      <c r="Y600" s="369"/>
      <c r="Z600" s="369"/>
    </row>
    <row r="601">
      <c r="A601" s="368"/>
      <c r="B601" s="368"/>
      <c r="C601" s="368"/>
      <c r="D601" s="368"/>
      <c r="E601" s="368"/>
      <c r="F601" s="368"/>
      <c r="G601" s="368"/>
      <c r="H601" s="368"/>
      <c r="I601" s="368"/>
      <c r="J601" s="368"/>
      <c r="K601" s="372"/>
      <c r="L601" s="368"/>
      <c r="M601" s="368"/>
      <c r="N601" s="369"/>
      <c r="O601" s="369"/>
      <c r="P601" s="369"/>
      <c r="Q601" s="369"/>
      <c r="R601" s="369"/>
      <c r="S601" s="369"/>
      <c r="T601" s="369"/>
      <c r="U601" s="369"/>
      <c r="V601" s="369"/>
      <c r="W601" s="369"/>
      <c r="X601" s="369"/>
      <c r="Y601" s="369"/>
      <c r="Z601" s="369"/>
    </row>
    <row r="602">
      <c r="A602" s="368"/>
      <c r="B602" s="368"/>
      <c r="C602" s="368"/>
      <c r="D602" s="368"/>
      <c r="E602" s="368"/>
      <c r="F602" s="368"/>
      <c r="G602" s="368"/>
      <c r="H602" s="368"/>
      <c r="I602" s="368"/>
      <c r="J602" s="368"/>
      <c r="K602" s="372"/>
      <c r="L602" s="368"/>
      <c r="M602" s="368"/>
      <c r="N602" s="369"/>
      <c r="O602" s="369"/>
      <c r="P602" s="369"/>
      <c r="Q602" s="369"/>
      <c r="R602" s="369"/>
      <c r="S602" s="369"/>
      <c r="T602" s="369"/>
      <c r="U602" s="369"/>
      <c r="V602" s="369"/>
      <c r="W602" s="369"/>
      <c r="X602" s="369"/>
      <c r="Y602" s="369"/>
      <c r="Z602" s="369"/>
    </row>
    <row r="603">
      <c r="A603" s="368"/>
      <c r="B603" s="368"/>
      <c r="C603" s="368"/>
      <c r="D603" s="368"/>
      <c r="E603" s="368"/>
      <c r="F603" s="368"/>
      <c r="G603" s="368"/>
      <c r="H603" s="368"/>
      <c r="I603" s="368"/>
      <c r="J603" s="368"/>
      <c r="K603" s="372"/>
      <c r="L603" s="368"/>
      <c r="M603" s="368"/>
      <c r="N603" s="369"/>
      <c r="O603" s="369"/>
      <c r="P603" s="369"/>
      <c r="Q603" s="369"/>
      <c r="R603" s="369"/>
      <c r="S603" s="369"/>
      <c r="T603" s="369"/>
      <c r="U603" s="369"/>
      <c r="V603" s="369"/>
      <c r="W603" s="369"/>
      <c r="X603" s="369"/>
      <c r="Y603" s="369"/>
      <c r="Z603" s="369"/>
    </row>
    <row r="604">
      <c r="A604" s="368"/>
      <c r="B604" s="368"/>
      <c r="C604" s="368"/>
      <c r="D604" s="368"/>
      <c r="E604" s="368"/>
      <c r="F604" s="368"/>
      <c r="G604" s="368"/>
      <c r="H604" s="368"/>
      <c r="I604" s="368"/>
      <c r="J604" s="368"/>
      <c r="K604" s="372"/>
      <c r="L604" s="368"/>
      <c r="M604" s="368"/>
      <c r="N604" s="369"/>
      <c r="O604" s="369"/>
      <c r="P604" s="369"/>
      <c r="Q604" s="369"/>
      <c r="R604" s="369"/>
      <c r="S604" s="369"/>
      <c r="T604" s="369"/>
      <c r="U604" s="369"/>
      <c r="V604" s="369"/>
      <c r="W604" s="369"/>
      <c r="X604" s="369"/>
      <c r="Y604" s="369"/>
      <c r="Z604" s="369"/>
    </row>
    <row r="605">
      <c r="A605" s="368"/>
      <c r="B605" s="368"/>
      <c r="C605" s="368"/>
      <c r="D605" s="368"/>
      <c r="E605" s="368"/>
      <c r="F605" s="368"/>
      <c r="G605" s="368"/>
      <c r="H605" s="368"/>
      <c r="I605" s="368"/>
      <c r="J605" s="368"/>
      <c r="K605" s="372"/>
      <c r="L605" s="368"/>
      <c r="M605" s="368"/>
      <c r="N605" s="369"/>
      <c r="O605" s="369"/>
      <c r="P605" s="369"/>
      <c r="Q605" s="369"/>
      <c r="R605" s="369"/>
      <c r="S605" s="369"/>
      <c r="T605" s="369"/>
      <c r="U605" s="369"/>
      <c r="V605" s="369"/>
      <c r="W605" s="369"/>
      <c r="X605" s="369"/>
      <c r="Y605" s="369"/>
      <c r="Z605" s="369"/>
    </row>
    <row r="606">
      <c r="A606" s="368"/>
      <c r="B606" s="368"/>
      <c r="C606" s="368"/>
      <c r="D606" s="368"/>
      <c r="E606" s="368"/>
      <c r="F606" s="368"/>
      <c r="G606" s="368"/>
      <c r="H606" s="368"/>
      <c r="I606" s="368"/>
      <c r="J606" s="368"/>
      <c r="K606" s="372"/>
      <c r="L606" s="368"/>
      <c r="M606" s="368"/>
      <c r="N606" s="369"/>
      <c r="O606" s="369"/>
      <c r="P606" s="369"/>
      <c r="Q606" s="369"/>
      <c r="R606" s="369"/>
      <c r="S606" s="369"/>
      <c r="T606" s="369"/>
      <c r="U606" s="369"/>
      <c r="V606" s="369"/>
      <c r="W606" s="369"/>
      <c r="X606" s="369"/>
      <c r="Y606" s="369"/>
      <c r="Z606" s="369"/>
    </row>
    <row r="607">
      <c r="A607" s="368"/>
      <c r="B607" s="368"/>
      <c r="C607" s="368"/>
      <c r="D607" s="368"/>
      <c r="E607" s="368"/>
      <c r="F607" s="368"/>
      <c r="G607" s="368"/>
      <c r="H607" s="368"/>
      <c r="I607" s="368"/>
      <c r="J607" s="368"/>
      <c r="K607" s="372"/>
      <c r="L607" s="368"/>
      <c r="M607" s="368"/>
      <c r="N607" s="369"/>
      <c r="O607" s="369"/>
      <c r="P607" s="369"/>
      <c r="Q607" s="369"/>
      <c r="R607" s="369"/>
      <c r="S607" s="369"/>
      <c r="T607" s="369"/>
      <c r="U607" s="369"/>
      <c r="V607" s="369"/>
      <c r="W607" s="369"/>
      <c r="X607" s="369"/>
      <c r="Y607" s="369"/>
      <c r="Z607" s="369"/>
    </row>
    <row r="608">
      <c r="A608" s="368"/>
      <c r="B608" s="368"/>
      <c r="C608" s="368"/>
      <c r="D608" s="368"/>
      <c r="E608" s="368"/>
      <c r="F608" s="368"/>
      <c r="G608" s="368"/>
      <c r="H608" s="368"/>
      <c r="I608" s="368"/>
      <c r="J608" s="368"/>
      <c r="K608" s="372"/>
      <c r="L608" s="368"/>
      <c r="M608" s="368"/>
      <c r="N608" s="369"/>
      <c r="O608" s="369"/>
      <c r="P608" s="369"/>
      <c r="Q608" s="369"/>
      <c r="R608" s="369"/>
      <c r="S608" s="369"/>
      <c r="T608" s="369"/>
      <c r="U608" s="369"/>
      <c r="V608" s="369"/>
      <c r="W608" s="369"/>
      <c r="X608" s="369"/>
      <c r="Y608" s="369"/>
      <c r="Z608" s="369"/>
    </row>
    <row r="609">
      <c r="A609" s="368"/>
      <c r="B609" s="368"/>
      <c r="C609" s="368"/>
      <c r="D609" s="368"/>
      <c r="E609" s="368"/>
      <c r="F609" s="368"/>
      <c r="G609" s="368"/>
      <c r="H609" s="368"/>
      <c r="I609" s="368"/>
      <c r="J609" s="368"/>
      <c r="K609" s="372"/>
      <c r="L609" s="368"/>
      <c r="M609" s="368"/>
      <c r="N609" s="369"/>
      <c r="O609" s="369"/>
      <c r="P609" s="369"/>
      <c r="Q609" s="369"/>
      <c r="R609" s="369"/>
      <c r="S609" s="369"/>
      <c r="T609" s="369"/>
      <c r="U609" s="369"/>
      <c r="V609" s="369"/>
      <c r="W609" s="369"/>
      <c r="X609" s="369"/>
      <c r="Y609" s="369"/>
      <c r="Z609" s="369"/>
    </row>
    <row r="610">
      <c r="A610" s="368"/>
      <c r="B610" s="368"/>
      <c r="C610" s="368"/>
      <c r="D610" s="368"/>
      <c r="E610" s="368"/>
      <c r="F610" s="368"/>
      <c r="G610" s="368"/>
      <c r="H610" s="368"/>
      <c r="I610" s="368"/>
      <c r="J610" s="368"/>
      <c r="K610" s="372"/>
      <c r="L610" s="368"/>
      <c r="M610" s="368"/>
      <c r="N610" s="369"/>
      <c r="O610" s="369"/>
      <c r="P610" s="369"/>
      <c r="Q610" s="369"/>
      <c r="R610" s="369"/>
      <c r="S610" s="369"/>
      <c r="T610" s="369"/>
      <c r="U610" s="369"/>
      <c r="V610" s="369"/>
      <c r="W610" s="369"/>
      <c r="X610" s="369"/>
      <c r="Y610" s="369"/>
      <c r="Z610" s="369"/>
    </row>
    <row r="611">
      <c r="A611" s="368"/>
      <c r="B611" s="368"/>
      <c r="C611" s="368"/>
      <c r="D611" s="368"/>
      <c r="E611" s="368"/>
      <c r="F611" s="368"/>
      <c r="G611" s="368"/>
      <c r="H611" s="368"/>
      <c r="I611" s="368"/>
      <c r="J611" s="368"/>
      <c r="K611" s="372"/>
      <c r="L611" s="368"/>
      <c r="M611" s="368"/>
      <c r="N611" s="369"/>
      <c r="O611" s="369"/>
      <c r="P611" s="369"/>
      <c r="Q611" s="369"/>
      <c r="R611" s="369"/>
      <c r="S611" s="369"/>
      <c r="T611" s="369"/>
      <c r="U611" s="369"/>
      <c r="V611" s="369"/>
      <c r="W611" s="369"/>
      <c r="X611" s="369"/>
      <c r="Y611" s="369"/>
      <c r="Z611" s="369"/>
    </row>
    <row r="612">
      <c r="A612" s="368"/>
      <c r="B612" s="368"/>
      <c r="C612" s="368"/>
      <c r="D612" s="368"/>
      <c r="E612" s="368"/>
      <c r="F612" s="368"/>
      <c r="G612" s="368"/>
      <c r="H612" s="368"/>
      <c r="I612" s="368"/>
      <c r="J612" s="368"/>
      <c r="K612" s="372"/>
      <c r="L612" s="368"/>
      <c r="M612" s="368"/>
      <c r="N612" s="369"/>
      <c r="O612" s="369"/>
      <c r="P612" s="369"/>
      <c r="Q612" s="369"/>
      <c r="R612" s="369"/>
      <c r="S612" s="369"/>
      <c r="T612" s="369"/>
      <c r="U612" s="369"/>
      <c r="V612" s="369"/>
      <c r="W612" s="369"/>
      <c r="X612" s="369"/>
      <c r="Y612" s="369"/>
      <c r="Z612" s="369"/>
    </row>
    <row r="613">
      <c r="A613" s="368"/>
      <c r="B613" s="368"/>
      <c r="C613" s="368"/>
      <c r="D613" s="368"/>
      <c r="E613" s="368"/>
      <c r="F613" s="368"/>
      <c r="G613" s="368"/>
      <c r="H613" s="368"/>
      <c r="I613" s="368"/>
      <c r="J613" s="368"/>
      <c r="K613" s="372"/>
      <c r="L613" s="368"/>
      <c r="M613" s="368"/>
      <c r="N613" s="369"/>
      <c r="O613" s="369"/>
      <c r="P613" s="369"/>
      <c r="Q613" s="369"/>
      <c r="R613" s="369"/>
      <c r="S613" s="369"/>
      <c r="T613" s="369"/>
      <c r="U613" s="369"/>
      <c r="V613" s="369"/>
      <c r="W613" s="369"/>
      <c r="X613" s="369"/>
      <c r="Y613" s="369"/>
      <c r="Z613" s="369"/>
    </row>
    <row r="614">
      <c r="A614" s="368"/>
      <c r="B614" s="368"/>
      <c r="C614" s="368"/>
      <c r="D614" s="368"/>
      <c r="E614" s="368"/>
      <c r="F614" s="368"/>
      <c r="G614" s="368"/>
      <c r="H614" s="368"/>
      <c r="I614" s="368"/>
      <c r="J614" s="368"/>
      <c r="K614" s="372"/>
      <c r="L614" s="368"/>
      <c r="M614" s="368"/>
      <c r="N614" s="369"/>
      <c r="O614" s="369"/>
      <c r="P614" s="369"/>
      <c r="Q614" s="369"/>
      <c r="R614" s="369"/>
      <c r="S614" s="369"/>
      <c r="T614" s="369"/>
      <c r="U614" s="369"/>
      <c r="V614" s="369"/>
      <c r="W614" s="369"/>
      <c r="X614" s="369"/>
      <c r="Y614" s="369"/>
      <c r="Z614" s="369"/>
    </row>
    <row r="615">
      <c r="A615" s="368"/>
      <c r="B615" s="368"/>
      <c r="C615" s="368"/>
      <c r="D615" s="368"/>
      <c r="E615" s="368"/>
      <c r="F615" s="368"/>
      <c r="G615" s="368"/>
      <c r="H615" s="368"/>
      <c r="I615" s="368"/>
      <c r="J615" s="368"/>
      <c r="K615" s="372"/>
      <c r="L615" s="368"/>
      <c r="M615" s="368"/>
      <c r="N615" s="369"/>
      <c r="O615" s="369"/>
      <c r="P615" s="369"/>
      <c r="Q615" s="369"/>
      <c r="R615" s="369"/>
      <c r="S615" s="369"/>
      <c r="T615" s="369"/>
      <c r="U615" s="369"/>
      <c r="V615" s="369"/>
      <c r="W615" s="369"/>
      <c r="X615" s="369"/>
      <c r="Y615" s="369"/>
      <c r="Z615" s="369"/>
    </row>
  </sheetData>
  <hyperlinks>
    <hyperlink r:id="rId1" ref="C2"/>
    <hyperlink r:id="rId2" ref="C5"/>
    <hyperlink r:id="rId3" ref="G5"/>
  </hyperlinks>
  <drawing r:id="rId4"/>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5"/>
    <col customWidth="1" min="2" max="2" width="7.63"/>
    <col customWidth="1" min="3" max="3" width="8.38"/>
    <col customWidth="1" min="4" max="4" width="12.63"/>
    <col customWidth="1" min="5" max="8" width="9.38"/>
    <col customWidth="1" min="9" max="9" width="11.88"/>
    <col customWidth="1" min="10" max="10" width="6.88"/>
    <col customWidth="1" min="11" max="11" width="9.38"/>
    <col customWidth="1" min="12" max="12" width="6.63"/>
    <col customWidth="1" min="13" max="13" width="9.38"/>
    <col customWidth="1" min="14" max="14" width="6.63"/>
    <col customWidth="1" min="15" max="15" width="8.38"/>
    <col customWidth="1" min="16" max="16" width="6.63"/>
    <col customWidth="1" min="17" max="17" width="8.38"/>
    <col customWidth="1" min="18" max="18" width="6.63"/>
  </cols>
  <sheetData>
    <row r="1">
      <c r="A1" s="92"/>
      <c r="B1" s="93"/>
      <c r="C1" s="180">
        <f>NOW()</f>
        <v>46134.61698</v>
      </c>
      <c r="D1" s="6"/>
      <c r="E1" s="3"/>
      <c r="F1" s="3"/>
      <c r="G1" s="5"/>
      <c r="H1" s="5"/>
      <c r="I1" s="5"/>
      <c r="J1" s="1" t="s">
        <v>5136</v>
      </c>
      <c r="L1" s="3"/>
      <c r="M1" s="7"/>
      <c r="N1" s="3"/>
      <c r="O1" s="6"/>
      <c r="P1" s="3"/>
      <c r="Q1" s="6"/>
      <c r="R1" s="3"/>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row>
    <row r="2">
      <c r="A2" s="3" t="s">
        <v>4656</v>
      </c>
      <c r="B2" s="182"/>
      <c r="C2" s="5" t="s">
        <v>5137</v>
      </c>
      <c r="D2" s="14"/>
      <c r="E2" s="1"/>
      <c r="F2" s="14"/>
      <c r="G2" s="14"/>
      <c r="H2" s="14"/>
      <c r="I2" s="14"/>
      <c r="J2" s="1" t="s">
        <v>4682</v>
      </c>
      <c r="K2" s="14"/>
      <c r="L2" s="14"/>
      <c r="M2" s="14"/>
      <c r="N2" s="14"/>
      <c r="O2" s="14"/>
      <c r="P2" s="14"/>
      <c r="Q2" s="14"/>
      <c r="R2" s="14"/>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row>
    <row r="3">
      <c r="A3" s="6"/>
      <c r="B3" s="182"/>
      <c r="C3" s="5" t="s">
        <v>5138</v>
      </c>
      <c r="D3" s="14"/>
      <c r="E3" s="14"/>
      <c r="F3" s="14"/>
      <c r="G3" s="14"/>
      <c r="H3" s="14"/>
      <c r="I3" s="14"/>
      <c r="J3" s="9" t="s">
        <v>4684</v>
      </c>
      <c r="K3" s="14"/>
      <c r="L3" s="14"/>
      <c r="M3" s="14"/>
      <c r="N3" s="14"/>
      <c r="O3" s="14"/>
      <c r="P3" s="14"/>
      <c r="Q3" s="14"/>
      <c r="R3" s="14"/>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row>
    <row r="4">
      <c r="A4" s="6"/>
      <c r="B4" s="202"/>
      <c r="C4" s="183" t="s">
        <v>4659</v>
      </c>
      <c r="D4" s="14"/>
      <c r="E4" s="14"/>
      <c r="F4" s="14"/>
      <c r="G4" s="14"/>
      <c r="H4" s="184"/>
      <c r="I4" s="73"/>
      <c r="J4" s="1" t="s">
        <v>4685</v>
      </c>
      <c r="K4" s="73"/>
      <c r="L4" s="14"/>
      <c r="M4" s="73"/>
      <c r="N4" s="14"/>
      <c r="O4" s="73"/>
      <c r="P4" s="14"/>
      <c r="Q4" s="73"/>
      <c r="R4" s="14"/>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row>
    <row r="5">
      <c r="A5" s="203"/>
      <c r="B5" s="93"/>
      <c r="C5" s="4"/>
      <c r="D5" s="14"/>
      <c r="E5" s="14"/>
      <c r="F5" s="14"/>
      <c r="G5" s="14"/>
      <c r="H5" s="184"/>
      <c r="I5" s="73"/>
      <c r="J5" s="14"/>
      <c r="K5" s="73"/>
      <c r="L5" s="14"/>
      <c r="M5" s="73"/>
      <c r="N5" s="14"/>
      <c r="O5" s="73"/>
      <c r="P5" s="14"/>
      <c r="Q5" s="73"/>
      <c r="R5" s="14"/>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row>
    <row r="6">
      <c r="A6" s="204" t="s">
        <v>120</v>
      </c>
      <c r="B6" s="205" t="s">
        <v>4686</v>
      </c>
      <c r="C6" s="205"/>
      <c r="D6" s="206"/>
      <c r="E6" s="206"/>
      <c r="F6" s="206">
        <f>SUM(F9:F19)</f>
        <v>-11</v>
      </c>
      <c r="G6" s="75" t="s">
        <v>4661</v>
      </c>
      <c r="H6" s="207">
        <v>45891.0</v>
      </c>
      <c r="I6" s="208">
        <f>$H$6+3</f>
        <v>45894</v>
      </c>
      <c r="J6" s="206">
        <f>SUM(J9:J19)</f>
        <v>0.6743830076</v>
      </c>
      <c r="K6" s="208">
        <f>$H$6+4</f>
        <v>45895</v>
      </c>
      <c r="L6" s="206">
        <f>SUM(L9:L19)</f>
        <v>1.102783485</v>
      </c>
      <c r="M6" s="208">
        <f>$H$6+5</f>
        <v>45896</v>
      </c>
      <c r="N6" s="206">
        <f>SUM(N9:N19)</f>
        <v>1.671841759</v>
      </c>
      <c r="O6" s="208">
        <f>$H$6+6</f>
        <v>45897</v>
      </c>
      <c r="P6" s="206">
        <f>SUM(P9:P19)</f>
        <v>0</v>
      </c>
      <c r="Q6" s="208">
        <f>$H$6+7</f>
        <v>45898</v>
      </c>
      <c r="R6" s="206">
        <f>SUM(R9:R19)</f>
        <v>0</v>
      </c>
      <c r="S6" s="210"/>
      <c r="T6" s="210"/>
      <c r="U6" s="210"/>
      <c r="V6" s="210"/>
      <c r="W6" s="210"/>
      <c r="X6" s="210"/>
      <c r="Y6" s="210"/>
      <c r="Z6" s="210"/>
      <c r="AA6" s="210"/>
      <c r="AB6" s="210"/>
      <c r="AC6" s="210"/>
      <c r="AD6" s="210"/>
      <c r="AE6" s="210"/>
      <c r="AF6" s="210"/>
      <c r="AG6" s="210"/>
      <c r="AH6" s="210"/>
      <c r="AI6" s="210"/>
      <c r="AJ6" s="210"/>
      <c r="AK6" s="210"/>
      <c r="AL6" s="210"/>
      <c r="AM6" s="210"/>
      <c r="AN6" s="210"/>
      <c r="AO6" s="210"/>
      <c r="AP6" s="210"/>
      <c r="AQ6" s="210"/>
      <c r="AR6" s="210"/>
      <c r="AS6" s="210"/>
      <c r="AT6" s="210"/>
      <c r="AU6" s="210"/>
      <c r="AV6" s="211"/>
    </row>
    <row r="7">
      <c r="A7" s="185"/>
      <c r="B7" s="186"/>
      <c r="C7" s="185"/>
      <c r="D7" s="185"/>
      <c r="E7" s="185"/>
      <c r="F7" s="41"/>
      <c r="G7" s="187"/>
      <c r="H7" s="185"/>
      <c r="I7" s="185" t="s">
        <v>4663</v>
      </c>
      <c r="J7" s="212">
        <f>AVERAGEA(J9:J19)</f>
        <v>0.06130754615</v>
      </c>
      <c r="K7" s="185"/>
      <c r="L7" s="212">
        <f>AVERAGEA(L9:L19)</f>
        <v>0.100253044</v>
      </c>
      <c r="M7" s="185"/>
      <c r="N7" s="212">
        <f>AVERAGEA(N9:N19)</f>
        <v>0.1519856145</v>
      </c>
      <c r="O7" s="185"/>
      <c r="P7" s="212">
        <f>AVERAGEA(P9:P19)</f>
        <v>0</v>
      </c>
      <c r="Q7" s="185"/>
      <c r="R7" s="212">
        <f>AVERAGEA(R9:R19)</f>
        <v>0</v>
      </c>
      <c r="S7" s="186"/>
      <c r="T7" s="189"/>
      <c r="U7" s="189"/>
      <c r="V7" s="189"/>
      <c r="W7" s="189"/>
      <c r="X7" s="189"/>
      <c r="Y7" s="189"/>
      <c r="Z7" s="189"/>
      <c r="AA7" s="189"/>
      <c r="AB7" s="189"/>
      <c r="AC7" s="189"/>
      <c r="AD7" s="189"/>
      <c r="AE7" s="189"/>
      <c r="AF7" s="189"/>
      <c r="AG7" s="189"/>
      <c r="AH7" s="189"/>
      <c r="AI7" s="189"/>
      <c r="AJ7" s="189"/>
      <c r="AK7" s="189"/>
      <c r="AL7" s="189"/>
      <c r="AM7" s="189"/>
      <c r="AN7" s="189"/>
      <c r="AO7" s="189"/>
      <c r="AP7" s="189"/>
      <c r="AQ7" s="189"/>
      <c r="AR7" s="189"/>
      <c r="AS7" s="189"/>
      <c r="AT7" s="189"/>
      <c r="AU7" s="189"/>
      <c r="AV7" s="189"/>
    </row>
    <row r="8">
      <c r="A8" s="213" t="s">
        <v>4562</v>
      </c>
      <c r="B8" s="190" t="s">
        <v>4664</v>
      </c>
      <c r="C8" s="126" t="s">
        <v>4665</v>
      </c>
      <c r="D8" s="126" t="s">
        <v>4687</v>
      </c>
      <c r="E8" s="126" t="s">
        <v>4667</v>
      </c>
      <c r="F8" s="125" t="s">
        <v>4668</v>
      </c>
      <c r="G8" s="191" t="s">
        <v>4688</v>
      </c>
      <c r="H8" s="126" t="s">
        <v>4670</v>
      </c>
      <c r="I8" s="126" t="s">
        <v>4671</v>
      </c>
      <c r="J8" s="126" t="s">
        <v>4672</v>
      </c>
      <c r="K8" s="126" t="s">
        <v>4673</v>
      </c>
      <c r="L8" s="126" t="s">
        <v>4674</v>
      </c>
      <c r="M8" s="126" t="s">
        <v>4675</v>
      </c>
      <c r="N8" s="126" t="s">
        <v>4674</v>
      </c>
      <c r="O8" s="126" t="s">
        <v>4676</v>
      </c>
      <c r="P8" s="126" t="s">
        <v>4674</v>
      </c>
      <c r="Q8" s="126" t="s">
        <v>4677</v>
      </c>
      <c r="R8" s="126" t="s">
        <v>4674</v>
      </c>
      <c r="S8" s="190" t="s">
        <v>4678</v>
      </c>
      <c r="T8" s="192"/>
      <c r="U8" s="192"/>
      <c r="V8" s="192"/>
      <c r="W8" s="192"/>
      <c r="X8" s="192"/>
      <c r="Y8" s="192"/>
      <c r="Z8" s="192"/>
      <c r="AA8" s="192"/>
      <c r="AB8" s="192"/>
      <c r="AC8" s="192"/>
      <c r="AD8" s="192"/>
      <c r="AE8" s="192"/>
      <c r="AF8" s="192"/>
      <c r="AG8" s="192"/>
      <c r="AH8" s="192"/>
      <c r="AI8" s="192"/>
      <c r="AJ8" s="192"/>
      <c r="AK8" s="192"/>
      <c r="AL8" s="192"/>
      <c r="AM8" s="192"/>
      <c r="AN8" s="192"/>
      <c r="AO8" s="192"/>
      <c r="AP8" s="192"/>
      <c r="AQ8" s="192"/>
      <c r="AR8" s="192"/>
      <c r="AS8" s="192"/>
      <c r="AT8" s="192"/>
      <c r="AU8" s="192"/>
      <c r="AV8" s="215"/>
    </row>
    <row r="9">
      <c r="A9" s="216" t="str">
        <f>IF(ISBLANK(B9), "", VLOOKUP(B9, Database!A:E, 2, FALSE))</f>
        <v>漢翔</v>
      </c>
      <c r="B9" s="182" t="s">
        <v>3729</v>
      </c>
      <c r="C9" s="6" t="str">
        <f>IFERROR(__xludf.DUMMYFUNCTION("IF(ISBLANK(B9), """", IF(ISBLANK($C$6), """", IMPORTXML('公式表'!$A$2&amp;B9&amp;'公式表'!$A$3, ""/html/body/div[1]/div/div/div/div/div[4]/div[1]/div/div[1]/div/div[1]/div/div[2]/div[1]/div/span[1]"")))"),"")</f>
        <v/>
      </c>
      <c r="D9" s="6">
        <v>48.35</v>
      </c>
      <c r="E9" s="7"/>
      <c r="F9" s="7">
        <f t="shared" ref="F9:F19" si="1">IF(ISBLANK(B9), "", (C9/D9)-1)</f>
        <v>-1</v>
      </c>
      <c r="G9" s="196"/>
      <c r="H9" s="184">
        <f t="shared" ref="H9:H19" si="2">$H$6</f>
        <v>45891</v>
      </c>
      <c r="I9" s="6">
        <v>50.3</v>
      </c>
      <c r="J9" s="7">
        <f t="shared" ref="J9:J19" si="3">IF(ISBLANK(I9), "", (I9/$D9)-1)</f>
        <v>0.04033092037</v>
      </c>
      <c r="K9" s="6">
        <v>49.65</v>
      </c>
      <c r="L9" s="195">
        <f t="shared" ref="L9:L19" si="4">IF(ISBLANK(K9), "", (K9/$D9)-1)</f>
        <v>0.02688728025</v>
      </c>
      <c r="M9" s="6">
        <v>54.6</v>
      </c>
      <c r="N9" s="195">
        <f t="shared" ref="N9:N19" si="5">IF(ISBLANK(M9), "", (M9/$D9)-1)</f>
        <v>0.1292657704</v>
      </c>
      <c r="O9" s="6"/>
      <c r="P9" s="195" t="str">
        <f t="shared" ref="P9:P19" si="6">IF(ISBLANK(O9), "", (O9/$D9)-1)</f>
        <v/>
      </c>
      <c r="Q9" s="6"/>
      <c r="R9" s="195" t="str">
        <f t="shared" ref="R9:R19" si="7">IF(ISBLANK(Q9), "", (Q9/$D9)-1)</f>
        <v/>
      </c>
      <c r="S9" s="6" t="str">
        <f>IF(ISBLANK(B9), "", IFERROR(VLOOKUP(B9, category!A:C, 3, FALSE), ""))</f>
        <v>軍工/航太</v>
      </c>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217"/>
    </row>
    <row r="10">
      <c r="A10" s="216" t="str">
        <f>IF(ISBLANK(B10), "", VLOOKUP(B10, Database!A:E, 2, FALSE))</f>
        <v>長榮航太</v>
      </c>
      <c r="B10" s="182" t="s">
        <v>3528</v>
      </c>
      <c r="C10" s="6" t="str">
        <f>IFERROR(__xludf.DUMMYFUNCTION("IF(ISBLANK(B10), """", IF(ISBLANK($C$6), """", IMPORTXML('公式表'!$A$2&amp;B10&amp;'公式表'!$A$3, ""/html/body/div[1]/div/div/div/div/div[4]/div[1]/div/div[1]/div/div[1]/div/div[2]/div[1]/div/span[1]"")))"),"")</f>
        <v/>
      </c>
      <c r="D10" s="6">
        <v>183.0</v>
      </c>
      <c r="E10" s="7"/>
      <c r="F10" s="7">
        <f t="shared" si="1"/>
        <v>-1</v>
      </c>
      <c r="G10" s="196"/>
      <c r="H10" s="184">
        <f t="shared" si="2"/>
        <v>45891</v>
      </c>
      <c r="I10" s="6">
        <v>188.5</v>
      </c>
      <c r="J10" s="7">
        <f t="shared" si="3"/>
        <v>0.03005464481</v>
      </c>
      <c r="K10" s="6">
        <v>184.0</v>
      </c>
      <c r="L10" s="195">
        <f t="shared" si="4"/>
        <v>0.005464480874</v>
      </c>
      <c r="M10" s="6">
        <v>184.0</v>
      </c>
      <c r="N10" s="195">
        <f t="shared" si="5"/>
        <v>0.005464480874</v>
      </c>
      <c r="O10" s="6"/>
      <c r="P10" s="195" t="str">
        <f t="shared" si="6"/>
        <v/>
      </c>
      <c r="Q10" s="6"/>
      <c r="R10" s="195" t="str">
        <f t="shared" si="7"/>
        <v/>
      </c>
      <c r="S10" s="6" t="str">
        <f>IF(ISBLANK(B10), "", IFERROR(VLOOKUP(B10, category!A:C, 3, FALSE), ""))</f>
        <v>軍工/航太</v>
      </c>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217"/>
    </row>
    <row r="11">
      <c r="A11" s="216" t="str">
        <f>IF(ISBLANK(B11), "", VLOOKUP(B11, Database!A:E, 2, FALSE))</f>
        <v>晟田</v>
      </c>
      <c r="B11" s="182" t="s">
        <v>3284</v>
      </c>
      <c r="C11" s="6" t="str">
        <f>IFERROR(__xludf.DUMMYFUNCTION("IF(ISBLANK(B11), """", IF(ISBLANK($C$6), """", IMPORTXML('公式表'!$A$2&amp;B11&amp;'公式表'!$A$3, ""/html/body/div[1]/div/div/div/div/div[4]/div[1]/div/div[1]/div/div[1]/div/div[2]/div[1]/div/span[1]"")))"),"")</f>
        <v/>
      </c>
      <c r="D11" s="6">
        <v>45.45</v>
      </c>
      <c r="E11" s="7"/>
      <c r="F11" s="7">
        <f t="shared" si="1"/>
        <v>-1</v>
      </c>
      <c r="G11" s="196"/>
      <c r="H11" s="184">
        <f t="shared" si="2"/>
        <v>45891</v>
      </c>
      <c r="I11" s="6">
        <v>47.35</v>
      </c>
      <c r="J11" s="195">
        <f t="shared" si="3"/>
        <v>0.04180418042</v>
      </c>
      <c r="K11" s="6">
        <v>47.9</v>
      </c>
      <c r="L11" s="195">
        <f t="shared" si="4"/>
        <v>0.05390539054</v>
      </c>
      <c r="M11" s="6">
        <v>50.1</v>
      </c>
      <c r="N11" s="195">
        <f t="shared" si="5"/>
        <v>0.102310231</v>
      </c>
      <c r="O11" s="6"/>
      <c r="P11" s="195" t="str">
        <f t="shared" si="6"/>
        <v/>
      </c>
      <c r="Q11" s="6"/>
      <c r="R11" s="195" t="str">
        <f t="shared" si="7"/>
        <v/>
      </c>
      <c r="S11" s="6" t="str">
        <f>IF(ISBLANK(B11), "", IFERROR(VLOOKUP(B11, category!A:C, 3, FALSE), ""))</f>
        <v>軍工/航太</v>
      </c>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217"/>
    </row>
    <row r="12">
      <c r="A12" s="218" t="str">
        <f>IF(ISBLANK(B12), "", VLOOKUP(B12, Database!A:E, 2, FALSE))</f>
        <v>駐龍</v>
      </c>
      <c r="B12" s="219" t="s">
        <v>1247</v>
      </c>
      <c r="C12" s="6" t="str">
        <f>IFERROR(__xludf.DUMMYFUNCTION("IF(ISBLANK(B12), """", IF(ISBLANK($C$6), """", IMPORTXML('公式表'!$A$2&amp;B12&amp;'公式表'!$A$3, ""/html/body/div[1]/div/div/div/div/div[4]/div[1]/div/div[1]/div/div[1]/div/div[2]/div[1]/div/span[1]"")))"),"")</f>
        <v/>
      </c>
      <c r="D12" s="6">
        <v>161.5</v>
      </c>
      <c r="E12" s="7"/>
      <c r="F12" s="7">
        <f t="shared" si="1"/>
        <v>-1</v>
      </c>
      <c r="G12" s="3"/>
      <c r="H12" s="184">
        <f t="shared" si="2"/>
        <v>45891</v>
      </c>
      <c r="I12" s="6">
        <v>165.0</v>
      </c>
      <c r="J12" s="7">
        <f t="shared" si="3"/>
        <v>0.02167182663</v>
      </c>
      <c r="K12" s="6">
        <v>164.5</v>
      </c>
      <c r="L12" s="195">
        <f t="shared" si="4"/>
        <v>0.01857585139</v>
      </c>
      <c r="M12" s="6">
        <v>169.0</v>
      </c>
      <c r="N12" s="195">
        <f t="shared" si="5"/>
        <v>0.04643962848</v>
      </c>
      <c r="O12" s="6"/>
      <c r="P12" s="195" t="str">
        <f t="shared" si="6"/>
        <v/>
      </c>
      <c r="Q12" s="6"/>
      <c r="R12" s="195" t="str">
        <f t="shared" si="7"/>
        <v/>
      </c>
      <c r="S12" s="6" t="str">
        <f>IF(ISBLANK(B12), "", IFERROR(VLOOKUP(B12, category!A:C, 3, FALSE), ""))</f>
        <v>軍工/航太</v>
      </c>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217"/>
    </row>
    <row r="13">
      <c r="A13" s="216" t="str">
        <f>IF(ISBLANK(B13), "", VLOOKUP(B13, Database!A:E, 2, FALSE))</f>
        <v>千附精密</v>
      </c>
      <c r="B13" s="182" t="s">
        <v>1485</v>
      </c>
      <c r="C13" s="6" t="str">
        <f>IFERROR(__xludf.DUMMYFUNCTION("IF(ISBLANK(B13), """", IF(ISBLANK($C$6), """", IMPORTXML('公式表'!$A$2&amp;B13&amp;'公式表'!$A$3, ""/html/body/div[1]/div/div/div/div/div[4]/div[1]/div/div[1]/div/div[1]/div/div[2]/div[1]/div/span[1]"")))"),"")</f>
        <v/>
      </c>
      <c r="D13" s="6">
        <v>120.0</v>
      </c>
      <c r="E13" s="7"/>
      <c r="F13" s="7">
        <f t="shared" si="1"/>
        <v>-1</v>
      </c>
      <c r="G13" s="196"/>
      <c r="H13" s="184">
        <f t="shared" si="2"/>
        <v>45891</v>
      </c>
      <c r="I13" s="6">
        <v>126.0</v>
      </c>
      <c r="J13" s="195">
        <f t="shared" si="3"/>
        <v>0.05</v>
      </c>
      <c r="K13" s="6">
        <v>132.5</v>
      </c>
      <c r="L13" s="195">
        <f t="shared" si="4"/>
        <v>0.1041666667</v>
      </c>
      <c r="M13" s="6">
        <v>135.5</v>
      </c>
      <c r="N13" s="195">
        <f t="shared" si="5"/>
        <v>0.1291666667</v>
      </c>
      <c r="O13" s="6"/>
      <c r="P13" s="195" t="str">
        <f t="shared" si="6"/>
        <v/>
      </c>
      <c r="Q13" s="6"/>
      <c r="R13" s="195" t="str">
        <f t="shared" si="7"/>
        <v/>
      </c>
      <c r="S13" s="6" t="str">
        <f>IF(ISBLANK(B13), "", IFERROR(VLOOKUP(B13, category!A:C, 3, FALSE), ""))</f>
        <v>軍工/航太</v>
      </c>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217"/>
    </row>
    <row r="14">
      <c r="A14" s="216" t="str">
        <f>IF(ISBLANK(B14), "", VLOOKUP(B14, Database!A:E, 2, FALSE))</f>
        <v>寶一</v>
      </c>
      <c r="B14" s="197" t="s">
        <v>652</v>
      </c>
      <c r="C14" s="6" t="str">
        <f>IFERROR(__xludf.DUMMYFUNCTION("IF(ISBLANK(B14), """", IF(ISBLANK($C$6), """", IMPORTXML('公式表'!$A$2&amp;B14&amp;'公式表'!$A$3, ""/html/body/div[1]/div/div/div/div/div[4]/div[1]/div/div[1]/div/div[1]/div/div[2]/div[1]/div/span[1]"")))"),"")</f>
        <v/>
      </c>
      <c r="D14" s="6">
        <v>52.4</v>
      </c>
      <c r="E14" s="7"/>
      <c r="F14" s="7">
        <f t="shared" si="1"/>
        <v>-1</v>
      </c>
      <c r="G14" s="196" t="s">
        <v>4679</v>
      </c>
      <c r="H14" s="184">
        <f t="shared" si="2"/>
        <v>45891</v>
      </c>
      <c r="I14" s="6">
        <v>54.4</v>
      </c>
      <c r="J14" s="7">
        <f t="shared" si="3"/>
        <v>0.03816793893</v>
      </c>
      <c r="K14" s="6">
        <v>53.9</v>
      </c>
      <c r="L14" s="195">
        <f t="shared" si="4"/>
        <v>0.0286259542</v>
      </c>
      <c r="M14" s="6">
        <v>55.3</v>
      </c>
      <c r="N14" s="195">
        <f t="shared" si="5"/>
        <v>0.05534351145</v>
      </c>
      <c r="O14" s="6"/>
      <c r="P14" s="195" t="str">
        <f t="shared" si="6"/>
        <v/>
      </c>
      <c r="Q14" s="6"/>
      <c r="R14" s="195" t="str">
        <f t="shared" si="7"/>
        <v/>
      </c>
      <c r="S14" s="6" t="str">
        <f>IF(ISBLANK(B14), "", IFERROR(VLOOKUP(B14, category!A:C, 3, FALSE), ""))</f>
        <v>軍工/航太</v>
      </c>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217"/>
    </row>
    <row r="15">
      <c r="A15" s="216" t="str">
        <f>IF(ISBLANK(B15), "", VLOOKUP(B15, Database!A:E, 2, FALSE))</f>
        <v>雷虎</v>
      </c>
      <c r="B15" s="182" t="s">
        <v>4012</v>
      </c>
      <c r="C15" s="6" t="str">
        <f>IFERROR(__xludf.DUMMYFUNCTION("IF(ISBLANK(B15), """", IF(ISBLANK($C$6), """", IMPORTXML('公式表'!$A$2&amp;B15&amp;'公式表'!$A$3, ""/html/body/div[1]/div/div/div/div/div[4]/div[1]/div/div[1]/div/div[1]/div/div[2]/div[1]/div/span[1]"")))"),"")</f>
        <v/>
      </c>
      <c r="D15" s="6">
        <v>133.5</v>
      </c>
      <c r="E15" s="7"/>
      <c r="F15" s="7">
        <f t="shared" si="1"/>
        <v>-1</v>
      </c>
      <c r="G15" s="196" t="s">
        <v>4679</v>
      </c>
      <c r="H15" s="184">
        <f t="shared" si="2"/>
        <v>45891</v>
      </c>
      <c r="I15" s="6">
        <v>146.5</v>
      </c>
      <c r="J15" s="195">
        <f t="shared" si="3"/>
        <v>0.09737827715</v>
      </c>
      <c r="K15" s="6">
        <v>161.0</v>
      </c>
      <c r="L15" s="195">
        <f t="shared" si="4"/>
        <v>0.2059925094</v>
      </c>
      <c r="M15" s="6">
        <v>177.0</v>
      </c>
      <c r="N15" s="195">
        <f t="shared" si="5"/>
        <v>0.3258426966</v>
      </c>
      <c r="O15" s="6"/>
      <c r="P15" s="195" t="str">
        <f t="shared" si="6"/>
        <v/>
      </c>
      <c r="Q15" s="6"/>
      <c r="R15" s="195" t="str">
        <f t="shared" si="7"/>
        <v/>
      </c>
      <c r="S15" s="6" t="str">
        <f>IF(ISBLANK(B15), "", IFERROR(VLOOKUP(B15, category!A:C, 3, FALSE), ""))</f>
        <v>軍工/航太</v>
      </c>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217"/>
    </row>
    <row r="16">
      <c r="A16" s="216" t="str">
        <f>IF(ISBLANK(B16), "", VLOOKUP(B16, Database!A:E, 2, FALSE))</f>
        <v>邑錡</v>
      </c>
      <c r="B16" s="182" t="s">
        <v>3056</v>
      </c>
      <c r="C16" s="6" t="str">
        <f>IFERROR(__xludf.DUMMYFUNCTION("IF(ISBLANK(B16), """", IF(ISBLANK($C$6), """", IMPORTXML('公式表'!$A$2&amp;B16&amp;'公式表'!$A$3, ""/html/body/div[1]/div/div/div/div/div[4]/div[1]/div/div[1]/div/div[1]/div/div[2]/div[1]/div/span[1]"")))"),"")</f>
        <v/>
      </c>
      <c r="D16" s="6">
        <v>95.4</v>
      </c>
      <c r="E16" s="7"/>
      <c r="F16" s="7">
        <f t="shared" si="1"/>
        <v>-1</v>
      </c>
      <c r="G16" s="3"/>
      <c r="H16" s="184">
        <f t="shared" si="2"/>
        <v>45891</v>
      </c>
      <c r="I16" s="6">
        <v>104.5</v>
      </c>
      <c r="J16" s="7">
        <f t="shared" si="3"/>
        <v>0.09538784067</v>
      </c>
      <c r="K16" s="6">
        <v>114.5</v>
      </c>
      <c r="L16" s="195">
        <f t="shared" si="4"/>
        <v>0.2002096436</v>
      </c>
      <c r="M16" s="6">
        <v>120.0</v>
      </c>
      <c r="N16" s="195">
        <f t="shared" si="5"/>
        <v>0.2578616352</v>
      </c>
      <c r="O16" s="6"/>
      <c r="P16" s="195" t="str">
        <f t="shared" si="6"/>
        <v/>
      </c>
      <c r="Q16" s="6"/>
      <c r="R16" s="195" t="str">
        <f t="shared" si="7"/>
        <v/>
      </c>
      <c r="S16" s="6" t="str">
        <f>IF(ISBLANK(B16), "", IFERROR(VLOOKUP(B16, category!A:C, 3, FALSE), ""))</f>
        <v>軍工/航太</v>
      </c>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217"/>
    </row>
    <row r="17">
      <c r="A17" s="216" t="str">
        <f>IF(ISBLANK(B17), "", VLOOKUP(B17, Database!A:E, 2, FALSE))</f>
        <v>中光電</v>
      </c>
      <c r="B17" s="197" t="s">
        <v>1477</v>
      </c>
      <c r="C17" s="6" t="str">
        <f>IFERROR(__xludf.DUMMYFUNCTION("IF(ISBLANK(B17), """", IF(ISBLANK($C$6), """", IMPORTXML('公式表'!$A$2&amp;B17&amp;'公式表'!$A$3, ""/html/body/div[1]/div/div/div/div/div[4]/div[1]/div/div[1]/div/div[1]/div/div[2]/div[1]/div/span[1]"")))"),"")</f>
        <v/>
      </c>
      <c r="D17" s="6">
        <v>103.0</v>
      </c>
      <c r="E17" s="7"/>
      <c r="F17" s="7">
        <f t="shared" si="1"/>
        <v>-1</v>
      </c>
      <c r="G17" s="196" t="s">
        <v>4679</v>
      </c>
      <c r="H17" s="184">
        <f t="shared" si="2"/>
        <v>45891</v>
      </c>
      <c r="I17" s="6">
        <v>113.0</v>
      </c>
      <c r="J17" s="7">
        <f t="shared" si="3"/>
        <v>0.09708737864</v>
      </c>
      <c r="K17" s="6">
        <v>120.5</v>
      </c>
      <c r="L17" s="195">
        <f t="shared" si="4"/>
        <v>0.1699029126</v>
      </c>
      <c r="M17" s="6">
        <v>123.5</v>
      </c>
      <c r="N17" s="195">
        <f t="shared" si="5"/>
        <v>0.1990291262</v>
      </c>
      <c r="O17" s="6"/>
      <c r="P17" s="195" t="str">
        <f t="shared" si="6"/>
        <v/>
      </c>
      <c r="Q17" s="6"/>
      <c r="R17" s="195" t="str">
        <f t="shared" si="7"/>
        <v/>
      </c>
      <c r="S17" s="6" t="str">
        <f>IF(ISBLANK(B17), "", IFERROR(VLOOKUP(B17, category!A:C, 3, FALSE), ""))</f>
        <v>軍工/航太/</v>
      </c>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217"/>
    </row>
    <row r="18">
      <c r="A18" s="216" t="str">
        <f>IF(ISBLANK(B18), "", VLOOKUP(B18, Database!A:E, 2, FALSE))</f>
        <v>亞航</v>
      </c>
      <c r="B18" s="182" t="s">
        <v>3344</v>
      </c>
      <c r="C18" s="6" t="str">
        <f>IFERROR(__xludf.DUMMYFUNCTION("IF(ISBLANK(B18), """", IF(ISBLANK($C$6), """", IMPORTXML('公式表'!$A$2&amp;B18&amp;'公式表'!$A$3, ""/html/body/div[1]/div/div/div/div/div[4]/div[1]/div/div[1]/div/div[1]/div/div[2]/div[1]/div/span[1]"")))"),"")</f>
        <v/>
      </c>
      <c r="D18" s="6">
        <v>56.0</v>
      </c>
      <c r="E18" s="7"/>
      <c r="F18" s="7">
        <f t="shared" si="1"/>
        <v>-1</v>
      </c>
      <c r="G18" s="3" t="s">
        <v>4679</v>
      </c>
      <c r="H18" s="184">
        <f t="shared" si="2"/>
        <v>45891</v>
      </c>
      <c r="I18" s="6">
        <v>59.5</v>
      </c>
      <c r="J18" s="7">
        <f t="shared" si="3"/>
        <v>0.0625</v>
      </c>
      <c r="K18" s="6">
        <v>60.5</v>
      </c>
      <c r="L18" s="195">
        <f t="shared" si="4"/>
        <v>0.08035714286</v>
      </c>
      <c r="M18" s="6">
        <v>64.0</v>
      </c>
      <c r="N18" s="195">
        <f t="shared" si="5"/>
        <v>0.1428571429</v>
      </c>
      <c r="O18" s="6"/>
      <c r="P18" s="195" t="str">
        <f t="shared" si="6"/>
        <v/>
      </c>
      <c r="Q18" s="6"/>
      <c r="R18" s="195" t="str">
        <f t="shared" si="7"/>
        <v/>
      </c>
      <c r="S18" s="6" t="str">
        <f>IF(ISBLANK(B18), "", IFERROR(VLOOKUP(B18, category!A:C, 3, FALSE), ""))</f>
        <v>軍工</v>
      </c>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217"/>
    </row>
    <row r="19">
      <c r="A19" s="221" t="str">
        <f>IF(ISBLANK(B19), "", VLOOKUP(B19, Database!A:E, 2, FALSE))</f>
        <v>龍德造船</v>
      </c>
      <c r="B19" s="222" t="s">
        <v>594</v>
      </c>
      <c r="C19" s="223" t="str">
        <f>IFERROR(__xludf.DUMMYFUNCTION("IF(ISBLANK(B19), """", IF(ISBLANK($C$6), """", IMPORTXML('公式表'!$A$2&amp;B19&amp;'公式表'!$A$3, ""/html/body/div[1]/div/div/div/div/div[4]/div[1]/div/div[1]/div/div[1]/div/div[2]/div[1]/div/span[1]"")))"),"")</f>
        <v/>
      </c>
      <c r="D19" s="223">
        <v>115.0</v>
      </c>
      <c r="E19" s="225"/>
      <c r="F19" s="225">
        <f t="shared" si="1"/>
        <v>-1</v>
      </c>
      <c r="G19" s="226"/>
      <c r="H19" s="227">
        <f t="shared" si="2"/>
        <v>45891</v>
      </c>
      <c r="I19" s="223">
        <v>126.5</v>
      </c>
      <c r="J19" s="225">
        <f t="shared" si="3"/>
        <v>0.1</v>
      </c>
      <c r="K19" s="223">
        <v>139.0</v>
      </c>
      <c r="L19" s="228">
        <f t="shared" si="4"/>
        <v>0.2086956522</v>
      </c>
      <c r="M19" s="223">
        <v>147.0</v>
      </c>
      <c r="N19" s="228">
        <f t="shared" si="5"/>
        <v>0.2782608696</v>
      </c>
      <c r="O19" s="223"/>
      <c r="P19" s="228" t="str">
        <f t="shared" si="6"/>
        <v/>
      </c>
      <c r="Q19" s="223"/>
      <c r="R19" s="228" t="str">
        <f t="shared" si="7"/>
        <v/>
      </c>
      <c r="S19" s="223" t="str">
        <f>IF(ISBLANK(B19), "", IFERROR(VLOOKUP(B19, category!A:C, 3, FALSE), ""))</f>
        <v>軍工</v>
      </c>
      <c r="T19" s="223"/>
      <c r="U19" s="223"/>
      <c r="V19" s="223"/>
      <c r="W19" s="223"/>
      <c r="X19" s="223"/>
      <c r="Y19" s="223"/>
      <c r="Z19" s="223"/>
      <c r="AA19" s="223"/>
      <c r="AB19" s="223"/>
      <c r="AC19" s="223"/>
      <c r="AD19" s="223"/>
      <c r="AE19" s="223"/>
      <c r="AF19" s="223"/>
      <c r="AG19" s="223"/>
      <c r="AH19" s="223"/>
      <c r="AI19" s="223"/>
      <c r="AJ19" s="223"/>
      <c r="AK19" s="223"/>
      <c r="AL19" s="223"/>
      <c r="AM19" s="223"/>
      <c r="AN19" s="223"/>
      <c r="AO19" s="223"/>
      <c r="AP19" s="223"/>
      <c r="AQ19" s="223"/>
      <c r="AR19" s="223"/>
      <c r="AS19" s="223"/>
      <c r="AT19" s="223"/>
      <c r="AU19" s="223"/>
      <c r="AV19" s="229"/>
    </row>
    <row r="20">
      <c r="A20" s="193"/>
      <c r="B20" s="182"/>
      <c r="C20" s="6"/>
      <c r="D20" s="6"/>
      <c r="E20" s="7"/>
      <c r="F20" s="7"/>
      <c r="G20" s="196"/>
      <c r="H20" s="184"/>
      <c r="I20" s="3"/>
      <c r="J20" s="195"/>
      <c r="K20" s="6"/>
      <c r="L20" s="195"/>
      <c r="M20" s="6"/>
      <c r="N20" s="195"/>
      <c r="O20" s="6"/>
      <c r="P20" s="195"/>
      <c r="Q20" s="6"/>
      <c r="R20" s="195"/>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row>
    <row r="21">
      <c r="A21" s="204" t="s">
        <v>4690</v>
      </c>
      <c r="B21" s="205" t="s">
        <v>4686</v>
      </c>
      <c r="C21" s="205"/>
      <c r="D21" s="206"/>
      <c r="E21" s="206"/>
      <c r="F21" s="206">
        <f>SUM(F24:F42)</f>
        <v>-19</v>
      </c>
      <c r="G21" s="77"/>
      <c r="H21" s="207"/>
      <c r="I21" s="208">
        <f>$H$6+3</f>
        <v>45894</v>
      </c>
      <c r="J21" s="206">
        <f>SUM(J24:J42)</f>
        <v>0.09884273213</v>
      </c>
      <c r="K21" s="208">
        <f>$H$6+4</f>
        <v>45895</v>
      </c>
      <c r="L21" s="206">
        <f>SUM(L24:L42)</f>
        <v>0.1615372088</v>
      </c>
      <c r="M21" s="208">
        <f>$H$6+5</f>
        <v>45896</v>
      </c>
      <c r="N21" s="206">
        <f>SUM(N24:N42)</f>
        <v>0.4144915771</v>
      </c>
      <c r="O21" s="208">
        <f>$H$6+6</f>
        <v>45897</v>
      </c>
      <c r="P21" s="206">
        <f>SUM(P24:P42)</f>
        <v>0</v>
      </c>
      <c r="Q21" s="208">
        <f>$H$6+7</f>
        <v>45898</v>
      </c>
      <c r="R21" s="206">
        <f>SUM(R24:R42)</f>
        <v>0</v>
      </c>
      <c r="S21" s="210"/>
      <c r="T21" s="210"/>
      <c r="U21" s="210"/>
      <c r="V21" s="210"/>
      <c r="W21" s="210"/>
      <c r="X21" s="210"/>
      <c r="Y21" s="210"/>
      <c r="Z21" s="210"/>
      <c r="AA21" s="210"/>
      <c r="AB21" s="210"/>
      <c r="AC21" s="210"/>
      <c r="AD21" s="210"/>
      <c r="AE21" s="210"/>
      <c r="AF21" s="210"/>
      <c r="AG21" s="210"/>
      <c r="AH21" s="210"/>
      <c r="AI21" s="210"/>
      <c r="AJ21" s="210"/>
      <c r="AK21" s="210"/>
      <c r="AL21" s="210"/>
      <c r="AM21" s="210"/>
      <c r="AN21" s="210"/>
      <c r="AO21" s="210"/>
      <c r="AP21" s="210"/>
      <c r="AQ21" s="210"/>
      <c r="AR21" s="210"/>
      <c r="AS21" s="210"/>
      <c r="AT21" s="210"/>
      <c r="AU21" s="210"/>
      <c r="AV21" s="211"/>
    </row>
    <row r="22">
      <c r="A22" s="185"/>
      <c r="B22" s="186"/>
      <c r="C22" s="185"/>
      <c r="D22" s="185"/>
      <c r="E22" s="185"/>
      <c r="F22" s="41"/>
      <c r="G22" s="187"/>
      <c r="H22" s="185"/>
      <c r="I22" s="185" t="s">
        <v>4663</v>
      </c>
      <c r="J22" s="212">
        <f>AVERAGEA(J24:J42)</f>
        <v>0.00520224906</v>
      </c>
      <c r="K22" s="185"/>
      <c r="L22" s="212">
        <f>AVERAGEA(L24:L42)</f>
        <v>0.008501958359</v>
      </c>
      <c r="M22" s="185"/>
      <c r="N22" s="212">
        <f>AVERAGEA(N24:N42)</f>
        <v>0.02181534616</v>
      </c>
      <c r="O22" s="185"/>
      <c r="P22" s="212">
        <f>AVERAGEA(P24:P42)</f>
        <v>0</v>
      </c>
      <c r="Q22" s="185"/>
      <c r="R22" s="212">
        <f>AVERAGEA(R24:R42)</f>
        <v>0</v>
      </c>
      <c r="S22" s="186"/>
      <c r="T22" s="189"/>
      <c r="U22" s="189"/>
      <c r="V22" s="189"/>
      <c r="W22" s="189"/>
      <c r="X22" s="189"/>
      <c r="Y22" s="189"/>
      <c r="Z22" s="189"/>
      <c r="AA22" s="189"/>
      <c r="AB22" s="189"/>
      <c r="AC22" s="189"/>
      <c r="AD22" s="189"/>
      <c r="AE22" s="189"/>
      <c r="AF22" s="189"/>
      <c r="AG22" s="189"/>
      <c r="AH22" s="189"/>
      <c r="AI22" s="189"/>
      <c r="AJ22" s="189"/>
      <c r="AK22" s="189"/>
      <c r="AL22" s="189"/>
      <c r="AM22" s="189"/>
      <c r="AN22" s="189"/>
      <c r="AO22" s="189"/>
      <c r="AP22" s="189"/>
      <c r="AQ22" s="189"/>
      <c r="AR22" s="189"/>
      <c r="AS22" s="189"/>
      <c r="AT22" s="189"/>
      <c r="AU22" s="189"/>
      <c r="AV22" s="189"/>
    </row>
    <row r="23">
      <c r="A23" s="213" t="s">
        <v>4562</v>
      </c>
      <c r="B23" s="190" t="s">
        <v>4664</v>
      </c>
      <c r="C23" s="126" t="s">
        <v>4665</v>
      </c>
      <c r="D23" s="126" t="s">
        <v>4687</v>
      </c>
      <c r="E23" s="126" t="s">
        <v>4667</v>
      </c>
      <c r="F23" s="125" t="s">
        <v>4668</v>
      </c>
      <c r="G23" s="191" t="s">
        <v>4688</v>
      </c>
      <c r="H23" s="126" t="s">
        <v>4670</v>
      </c>
      <c r="I23" s="126" t="s">
        <v>4671</v>
      </c>
      <c r="J23" s="126" t="s">
        <v>4672</v>
      </c>
      <c r="K23" s="126" t="s">
        <v>4673</v>
      </c>
      <c r="L23" s="126" t="s">
        <v>4674</v>
      </c>
      <c r="M23" s="126" t="s">
        <v>4675</v>
      </c>
      <c r="N23" s="126" t="s">
        <v>4674</v>
      </c>
      <c r="O23" s="126" t="s">
        <v>4676</v>
      </c>
      <c r="P23" s="126" t="s">
        <v>4674</v>
      </c>
      <c r="Q23" s="126" t="s">
        <v>4677</v>
      </c>
      <c r="R23" s="126" t="s">
        <v>4674</v>
      </c>
      <c r="S23" s="190" t="s">
        <v>4678</v>
      </c>
      <c r="T23" s="192"/>
      <c r="U23" s="192"/>
      <c r="V23" s="192"/>
      <c r="W23" s="192"/>
      <c r="X23" s="192"/>
      <c r="Y23" s="192"/>
      <c r="Z23" s="192"/>
      <c r="AA23" s="192"/>
      <c r="AB23" s="192"/>
      <c r="AC23" s="192"/>
      <c r="AD23" s="192"/>
      <c r="AE23" s="192"/>
      <c r="AF23" s="192"/>
      <c r="AG23" s="192"/>
      <c r="AH23" s="192"/>
      <c r="AI23" s="192"/>
      <c r="AJ23" s="192"/>
      <c r="AK23" s="192"/>
      <c r="AL23" s="192"/>
      <c r="AM23" s="192"/>
      <c r="AN23" s="192"/>
      <c r="AO23" s="192"/>
      <c r="AP23" s="192"/>
      <c r="AQ23" s="192"/>
      <c r="AR23" s="192"/>
      <c r="AS23" s="192"/>
      <c r="AT23" s="192"/>
      <c r="AU23" s="192"/>
      <c r="AV23" s="215"/>
    </row>
    <row r="24">
      <c r="A24" s="216" t="str">
        <f>IF(ISBLANK(B24), "", VLOOKUP(B24, Database!A:E, 2, FALSE))</f>
        <v>杏輝</v>
      </c>
      <c r="B24" s="182" t="s">
        <v>1618</v>
      </c>
      <c r="C24" s="6" t="str">
        <f>IFERROR(__xludf.DUMMYFUNCTION("IF(ISBLANK(B24), """", IF(ISBLANK($C$21), """", IMPORTXML('公式表'!$A$2&amp;B24&amp;'公式表'!$A$3, ""/html/body/div[1]/div/div/div/div/div[4]/div[1]/div/div[1]/div/div[1]/div/div[2]/div[1]/div/span[1]"")))"),"")</f>
        <v/>
      </c>
      <c r="D24" s="6">
        <v>32.15</v>
      </c>
      <c r="E24" s="7"/>
      <c r="F24" s="7">
        <f t="shared" ref="F24:F42" si="8">IF(ISBLANK(B24), "", (C24/D24)-1)</f>
        <v>-1</v>
      </c>
      <c r="G24" s="196"/>
      <c r="H24" s="184">
        <f t="shared" ref="H24:H42" si="9">$H$6</f>
        <v>45891</v>
      </c>
      <c r="I24" s="6">
        <v>32.35</v>
      </c>
      <c r="J24" s="195">
        <f t="shared" ref="J24:J42" si="10">IF(ISBLANK(I24), "", (I24/$D24)-1)</f>
        <v>0.006220839813</v>
      </c>
      <c r="K24" s="6">
        <v>32.35</v>
      </c>
      <c r="L24" s="195">
        <f t="shared" ref="L24:L42" si="11">IF(ISBLANK(K24), "", (K24/$D24)-1)</f>
        <v>0.006220839813</v>
      </c>
      <c r="M24" s="6">
        <v>32.45</v>
      </c>
      <c r="N24" s="195">
        <f t="shared" ref="N24:N42" si="12">IF(ISBLANK(M24), "", (M24/$D24)-1)</f>
        <v>0.00933125972</v>
      </c>
      <c r="O24" s="6"/>
      <c r="P24" s="195" t="str">
        <f t="shared" ref="P24:P42" si="13">IF(ISBLANK(O24), "", (O24/$D24)-1)</f>
        <v/>
      </c>
      <c r="Q24" s="6"/>
      <c r="R24" s="195" t="str">
        <f t="shared" ref="R24:R42" si="14">IF(ISBLANK(Q24), "", (Q24/$D24)-1)</f>
        <v/>
      </c>
      <c r="S24" s="6" t="str">
        <f>IF(ISBLANK(B24), "", IFERROR(VLOOKUP(B24, category!A:C, 3, FALSE), ""))</f>
        <v>生醫</v>
      </c>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217"/>
    </row>
    <row r="25">
      <c r="A25" s="216" t="str">
        <f>IF(ISBLANK(B25), "", VLOOKUP(B25, Database!A:E, 2, FALSE))</f>
        <v>寶齡富錦</v>
      </c>
      <c r="B25" s="182" t="s">
        <v>4435</v>
      </c>
      <c r="C25" s="6" t="str">
        <f>IFERROR(__xludf.DUMMYFUNCTION("IF(ISBLANK(B25), """", IF(ISBLANK($C$21), """", IMPORTXML('公式表'!$A$2&amp;B25&amp;'公式表'!$A$3, ""/html/body/div[1]/div/div/div/div/div[4]/div[1]/div/div[1]/div/div[1]/div/div[2]/div[1]/div/span[1]"")))"),"")</f>
        <v/>
      </c>
      <c r="D25" s="6">
        <v>69.3</v>
      </c>
      <c r="E25" s="7"/>
      <c r="F25" s="7">
        <f t="shared" si="8"/>
        <v>-1</v>
      </c>
      <c r="G25" s="3"/>
      <c r="H25" s="184">
        <f t="shared" si="9"/>
        <v>45891</v>
      </c>
      <c r="I25" s="6">
        <v>69.6</v>
      </c>
      <c r="J25" s="7">
        <f t="shared" si="10"/>
        <v>0.004329004329</v>
      </c>
      <c r="K25" s="6">
        <v>69.2</v>
      </c>
      <c r="L25" s="195">
        <f t="shared" si="11"/>
        <v>-0.001443001443</v>
      </c>
      <c r="M25" s="6">
        <v>71.0</v>
      </c>
      <c r="N25" s="195">
        <f t="shared" si="12"/>
        <v>0.02453102453</v>
      </c>
      <c r="O25" s="6"/>
      <c r="P25" s="195" t="str">
        <f t="shared" si="13"/>
        <v/>
      </c>
      <c r="Q25" s="6"/>
      <c r="R25" s="195" t="str">
        <f t="shared" si="14"/>
        <v/>
      </c>
      <c r="S25" s="6" t="str">
        <f>IF(ISBLANK(B25), "", IFERROR(VLOOKUP(B25, category!A:C, 3, FALSE), ""))</f>
        <v>生醫</v>
      </c>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217"/>
    </row>
    <row r="26">
      <c r="A26" s="216" t="str">
        <f>IF(ISBLANK(B26), "", VLOOKUP(B26, Database!A:E, 2, FALSE))</f>
        <v>美時</v>
      </c>
      <c r="B26" s="182" t="s">
        <v>1494</v>
      </c>
      <c r="C26" s="6" t="str">
        <f>IFERROR(__xludf.DUMMYFUNCTION("IF(ISBLANK(B26), """", IF(ISBLANK($C$21), """", IMPORTXML('公式表'!$A$2&amp;B26&amp;'公式表'!$A$3, ""/html/body/div[1]/div/div/div/div/div[4]/div[1]/div/div[1]/div/div[1]/div/div[2]/div[1]/div/span[1]"")))"),"")</f>
        <v/>
      </c>
      <c r="D26" s="6">
        <v>194.0</v>
      </c>
      <c r="E26" s="7"/>
      <c r="F26" s="7">
        <f t="shared" si="8"/>
        <v>-1</v>
      </c>
      <c r="G26" s="196"/>
      <c r="H26" s="184">
        <f t="shared" si="9"/>
        <v>45891</v>
      </c>
      <c r="I26" s="6">
        <v>193.5</v>
      </c>
      <c r="J26" s="7">
        <f t="shared" si="10"/>
        <v>-0.002577319588</v>
      </c>
      <c r="K26" s="6">
        <v>193.5</v>
      </c>
      <c r="L26" s="195">
        <f t="shared" si="11"/>
        <v>-0.002577319588</v>
      </c>
      <c r="M26" s="6">
        <v>196.5</v>
      </c>
      <c r="N26" s="195">
        <f t="shared" si="12"/>
        <v>0.01288659794</v>
      </c>
      <c r="O26" s="6"/>
      <c r="P26" s="195" t="str">
        <f t="shared" si="13"/>
        <v/>
      </c>
      <c r="Q26" s="6"/>
      <c r="R26" s="195" t="str">
        <f t="shared" si="14"/>
        <v/>
      </c>
      <c r="S26" s="6" t="str">
        <f>IF(ISBLANK(B26), "", IFERROR(VLOOKUP(B26, category!A:C, 3, FALSE), ""))</f>
        <v>生醫</v>
      </c>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217"/>
    </row>
    <row r="27">
      <c r="A27" s="216" t="str">
        <f>IF(ISBLANK(B27), "", VLOOKUP(B27, Database!A:E, 2, FALSE))</f>
        <v>中天</v>
      </c>
      <c r="B27" s="182" t="s">
        <v>3693</v>
      </c>
      <c r="C27" s="6" t="str">
        <f>IFERROR(__xludf.DUMMYFUNCTION("IF(ISBLANK(B27), """", IF(ISBLANK($C$21), """", IMPORTXML('公式表'!$A$2&amp;B27&amp;'公式表'!$A$3, ""/html/body/div[1]/div/div/div/div/div[4]/div[1]/div/div[1]/div/div[1]/div/div[2]/div[1]/div/span[1]"")))"),"")</f>
        <v/>
      </c>
      <c r="D27" s="6">
        <v>24.7</v>
      </c>
      <c r="E27" s="7"/>
      <c r="F27" s="7">
        <f t="shared" si="8"/>
        <v>-1</v>
      </c>
      <c r="G27" s="184"/>
      <c r="H27" s="184">
        <f t="shared" si="9"/>
        <v>45891</v>
      </c>
      <c r="I27" s="6">
        <v>25.4</v>
      </c>
      <c r="J27" s="7">
        <f t="shared" si="10"/>
        <v>0.02834008097</v>
      </c>
      <c r="K27" s="6">
        <v>25.05</v>
      </c>
      <c r="L27" s="195">
        <f t="shared" si="11"/>
        <v>0.01417004049</v>
      </c>
      <c r="M27" s="6">
        <v>25.65</v>
      </c>
      <c r="N27" s="195">
        <f t="shared" si="12"/>
        <v>0.03846153846</v>
      </c>
      <c r="O27" s="6"/>
      <c r="P27" s="195" t="str">
        <f t="shared" si="13"/>
        <v/>
      </c>
      <c r="Q27" s="6"/>
      <c r="R27" s="195" t="str">
        <f t="shared" si="14"/>
        <v/>
      </c>
      <c r="S27" s="6" t="str">
        <f>IF(ISBLANK(B27), "", IFERROR(VLOOKUP(B27, category!A:C, 3, FALSE), ""))</f>
        <v>生醫</v>
      </c>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217"/>
    </row>
    <row r="28">
      <c r="A28" s="216" t="str">
        <f>IF(ISBLANK(B28), "", VLOOKUP(B28, Database!A:E, 2, FALSE))</f>
        <v>國光生</v>
      </c>
      <c r="B28" s="182" t="s">
        <v>862</v>
      </c>
      <c r="C28" s="6" t="str">
        <f>IFERROR(__xludf.DUMMYFUNCTION("IF(ISBLANK(B28), """", IF(ISBLANK($C$21), """", IMPORTXML('公式表'!$A$2&amp;B28&amp;'公式表'!$A$3, ""/html/body/div[1]/div/div/div/div/div[4]/div[1]/div/div[1]/div/div[1]/div/div[2]/div[1]/div/span[1]"")))"),"")</f>
        <v/>
      </c>
      <c r="D28" s="6">
        <v>17.7</v>
      </c>
      <c r="E28" s="7"/>
      <c r="F28" s="7">
        <f t="shared" si="8"/>
        <v>-1</v>
      </c>
      <c r="G28" s="3"/>
      <c r="H28" s="184">
        <f t="shared" si="9"/>
        <v>45891</v>
      </c>
      <c r="I28" s="6">
        <v>17.85</v>
      </c>
      <c r="J28" s="7">
        <f t="shared" si="10"/>
        <v>0.008474576271</v>
      </c>
      <c r="K28" s="6">
        <v>17.35</v>
      </c>
      <c r="L28" s="195">
        <f t="shared" si="11"/>
        <v>-0.0197740113</v>
      </c>
      <c r="M28" s="6">
        <v>19.05</v>
      </c>
      <c r="N28" s="195">
        <f t="shared" si="12"/>
        <v>0.07627118644</v>
      </c>
      <c r="O28" s="6"/>
      <c r="P28" s="195" t="str">
        <f t="shared" si="13"/>
        <v/>
      </c>
      <c r="Q28" s="6"/>
      <c r="R28" s="195" t="str">
        <f t="shared" si="14"/>
        <v/>
      </c>
      <c r="S28" s="6" t="str">
        <f>IF(ISBLANK(B28), "", IFERROR(VLOOKUP(B28, category!A:C, 3, FALSE), ""))</f>
        <v>生醫</v>
      </c>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217"/>
    </row>
    <row r="29">
      <c r="A29" s="216" t="str">
        <f>IF(ISBLANK(B29), "", VLOOKUP(B29, Database!A:E, 2, FALSE))</f>
        <v>泰博</v>
      </c>
      <c r="B29" s="182" t="s">
        <v>3346</v>
      </c>
      <c r="C29" s="6" t="str">
        <f>IFERROR(__xludf.DUMMYFUNCTION("IF(ISBLANK(B29), """", IF(ISBLANK($C$21), """", IMPORTXML('公式表'!$A$2&amp;B29&amp;'公式表'!$A$3, ""/html/body/div[1]/div/div/div/div/div[4]/div[1]/div/div[1]/div/div[1]/div/div[2]/div[1]/div/span[1]"")))"),"")</f>
        <v/>
      </c>
      <c r="D29" s="6">
        <v>143.5</v>
      </c>
      <c r="E29" s="7"/>
      <c r="F29" s="7">
        <f t="shared" si="8"/>
        <v>-1</v>
      </c>
      <c r="G29" s="198"/>
      <c r="H29" s="184">
        <f t="shared" si="9"/>
        <v>45891</v>
      </c>
      <c r="I29" s="6">
        <v>142.0</v>
      </c>
      <c r="J29" s="7">
        <f t="shared" si="10"/>
        <v>-0.01045296167</v>
      </c>
      <c r="K29" s="6">
        <v>142.0</v>
      </c>
      <c r="L29" s="195">
        <f t="shared" si="11"/>
        <v>-0.01045296167</v>
      </c>
      <c r="M29" s="6">
        <v>142.0</v>
      </c>
      <c r="N29" s="195">
        <f t="shared" si="12"/>
        <v>-0.01045296167</v>
      </c>
      <c r="O29" s="6"/>
      <c r="P29" s="195" t="str">
        <f t="shared" si="13"/>
        <v/>
      </c>
      <c r="Q29" s="6"/>
      <c r="R29" s="195" t="str">
        <f t="shared" si="14"/>
        <v/>
      </c>
      <c r="S29" s="6" t="str">
        <f>IF(ISBLANK(B29), "", IFERROR(VLOOKUP(B29, category!A:C, 3, FALSE), ""))</f>
        <v>生醫</v>
      </c>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217"/>
    </row>
    <row r="30">
      <c r="A30" s="216" t="str">
        <f>IF(ISBLANK(B30), "", VLOOKUP(B30, Database!A:E, 2, FALSE))</f>
        <v>合一</v>
      </c>
      <c r="B30" s="182" t="s">
        <v>3242</v>
      </c>
      <c r="C30" s="6" t="str">
        <f>IFERROR(__xludf.DUMMYFUNCTION("IF(ISBLANK(B30), """", IF(ISBLANK($C$21), """", IMPORTXML('公式表'!$A$2&amp;B30&amp;'公式表'!$A$3, ""/html/body/div[1]/div/div/div/div/div[4]/div[1]/div/div[1]/div/div[1]/div/div[2]/div[1]/div/span[1]"")))"),"")</f>
        <v/>
      </c>
      <c r="D30" s="6">
        <v>70.9</v>
      </c>
      <c r="E30" s="7"/>
      <c r="F30" s="7">
        <f t="shared" si="8"/>
        <v>-1</v>
      </c>
      <c r="G30" s="196"/>
      <c r="H30" s="184">
        <f t="shared" si="9"/>
        <v>45891</v>
      </c>
      <c r="I30" s="6">
        <v>74.0</v>
      </c>
      <c r="J30" s="195">
        <f t="shared" si="10"/>
        <v>0.0437235543</v>
      </c>
      <c r="K30" s="6">
        <v>72.3</v>
      </c>
      <c r="L30" s="195">
        <f t="shared" si="11"/>
        <v>0.0197461213</v>
      </c>
      <c r="M30" s="6">
        <v>76.4</v>
      </c>
      <c r="N30" s="195">
        <f t="shared" si="12"/>
        <v>0.07757404795</v>
      </c>
      <c r="O30" s="6"/>
      <c r="P30" s="195" t="str">
        <f t="shared" si="13"/>
        <v/>
      </c>
      <c r="Q30" s="6"/>
      <c r="R30" s="195" t="str">
        <f t="shared" si="14"/>
        <v/>
      </c>
      <c r="S30" s="6" t="str">
        <f>IF(ISBLANK(B30), "", IFERROR(VLOOKUP(B30, category!A:C, 3, FALSE), ""))</f>
        <v>生醫</v>
      </c>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217"/>
    </row>
    <row r="31">
      <c r="A31" s="216" t="str">
        <f>IF(ISBLANK(B31), "", VLOOKUP(B31, Database!A:E, 2, FALSE))</f>
        <v>藥華藥</v>
      </c>
      <c r="B31" s="182" t="s">
        <v>2861</v>
      </c>
      <c r="C31" s="6" t="str">
        <f>IFERROR(__xludf.DUMMYFUNCTION("IF(ISBLANK(B31), """", IF(ISBLANK($C$21), """", IMPORTXML('公式表'!$A$2&amp;B31&amp;'公式表'!$A$3, ""/html/body/div[1]/div/div/div/div/div[4]/div[1]/div/div[1]/div/div[1]/div/div[2]/div[1]/div/span[1]"")))"),"")</f>
        <v/>
      </c>
      <c r="D31" s="6">
        <v>490.5</v>
      </c>
      <c r="E31" s="7"/>
      <c r="F31" s="7">
        <f t="shared" si="8"/>
        <v>-1</v>
      </c>
      <c r="G31" s="198"/>
      <c r="H31" s="184">
        <f t="shared" si="9"/>
        <v>45891</v>
      </c>
      <c r="I31" s="6">
        <v>496.5</v>
      </c>
      <c r="J31" s="7">
        <f t="shared" si="10"/>
        <v>0.0122324159</v>
      </c>
      <c r="K31" s="6">
        <v>506.0</v>
      </c>
      <c r="L31" s="195">
        <f t="shared" si="11"/>
        <v>0.03160040775</v>
      </c>
      <c r="M31" s="6">
        <v>500.0</v>
      </c>
      <c r="N31" s="195">
        <f t="shared" si="12"/>
        <v>0.01936799185</v>
      </c>
      <c r="O31" s="6"/>
      <c r="P31" s="195" t="str">
        <f t="shared" si="13"/>
        <v/>
      </c>
      <c r="Q31" s="6"/>
      <c r="R31" s="195" t="str">
        <f t="shared" si="14"/>
        <v/>
      </c>
      <c r="S31" s="6" t="str">
        <f>IF(ISBLANK(B31), "", IFERROR(VLOOKUP(B31, category!A:C, 3, FALSE), ""))</f>
        <v>生醫</v>
      </c>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217"/>
    </row>
    <row r="32">
      <c r="A32" s="216" t="str">
        <f>IF(ISBLANK(B32), "", VLOOKUP(B32, Database!A:E, 2, FALSE))</f>
        <v>高端疫苗</v>
      </c>
      <c r="B32" s="182" t="s">
        <v>2224</v>
      </c>
      <c r="C32" s="6" t="str">
        <f>IFERROR(__xludf.DUMMYFUNCTION("IF(ISBLANK(B32), """", IF(ISBLANK($C$21), """", IMPORTXML('公式表'!$A$2&amp;B32&amp;'公式表'!$A$3, ""/html/body/div[1]/div/div/div/div/div[4]/div[1]/div/div[1]/div/div[1]/div/div[2]/div[1]/div/span[1]"")))"),"")</f>
        <v/>
      </c>
      <c r="D32" s="6">
        <v>39.1</v>
      </c>
      <c r="E32" s="7"/>
      <c r="F32" s="7">
        <f t="shared" si="8"/>
        <v>-1</v>
      </c>
      <c r="G32" s="3"/>
      <c r="H32" s="184">
        <f t="shared" si="9"/>
        <v>45891</v>
      </c>
      <c r="I32" s="6">
        <v>38.9</v>
      </c>
      <c r="J32" s="7">
        <f t="shared" si="10"/>
        <v>-0.005115089514</v>
      </c>
      <c r="K32" s="6">
        <v>38.9</v>
      </c>
      <c r="L32" s="195">
        <f t="shared" si="11"/>
        <v>-0.005115089514</v>
      </c>
      <c r="M32" s="6">
        <v>39.75</v>
      </c>
      <c r="N32" s="195">
        <f t="shared" si="12"/>
        <v>0.01662404092</v>
      </c>
      <c r="O32" s="6"/>
      <c r="P32" s="195" t="str">
        <f t="shared" si="13"/>
        <v/>
      </c>
      <c r="Q32" s="6"/>
      <c r="R32" s="195" t="str">
        <f t="shared" si="14"/>
        <v/>
      </c>
      <c r="S32" s="6" t="str">
        <f>IF(ISBLANK(B32), "", IFERROR(VLOOKUP(B32, category!A:C, 3, FALSE), ""))</f>
        <v>生醫</v>
      </c>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217"/>
    </row>
    <row r="33">
      <c r="A33" s="216" t="str">
        <f>IF(ISBLANK(B33), "", VLOOKUP(B33, Database!A:E, 2, FALSE))</f>
        <v>北極星藥業-KY</v>
      </c>
      <c r="B33" s="182" t="s">
        <v>3520</v>
      </c>
      <c r="C33" s="6" t="str">
        <f>IFERROR(__xludf.DUMMYFUNCTION("IF(ISBLANK(B33), """", IF(ISBLANK($C$21), """", IMPORTXML('公式表'!$A$2&amp;B33&amp;'公式表'!$A$3, ""/html/body/div[1]/div/div/div/div/div[4]/div[1]/div/div[1]/div/div[1]/div/div[2]/div[1]/div/span[1]"")))"),"")</f>
        <v/>
      </c>
      <c r="D33" s="6">
        <v>43.2</v>
      </c>
      <c r="E33" s="7"/>
      <c r="F33" s="7">
        <f t="shared" si="8"/>
        <v>-1</v>
      </c>
      <c r="G33" s="196" t="s">
        <v>4679</v>
      </c>
      <c r="H33" s="184">
        <f t="shared" si="9"/>
        <v>45891</v>
      </c>
      <c r="I33" s="6">
        <v>42.65</v>
      </c>
      <c r="J33" s="195">
        <f t="shared" si="10"/>
        <v>-0.01273148148</v>
      </c>
      <c r="K33" s="6">
        <v>41.45</v>
      </c>
      <c r="L33" s="195">
        <f t="shared" si="11"/>
        <v>-0.04050925926</v>
      </c>
      <c r="M33" s="6">
        <v>40.65</v>
      </c>
      <c r="N33" s="195">
        <f t="shared" si="12"/>
        <v>-0.05902777778</v>
      </c>
      <c r="O33" s="6"/>
      <c r="P33" s="195" t="str">
        <f t="shared" si="13"/>
        <v/>
      </c>
      <c r="Q33" s="6"/>
      <c r="R33" s="195" t="str">
        <f t="shared" si="14"/>
        <v/>
      </c>
      <c r="S33" s="6" t="str">
        <f>IF(ISBLANK(B33), "", IFERROR(VLOOKUP(B33, category!A:C, 3, FALSE), ""))</f>
        <v>生醫</v>
      </c>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217"/>
    </row>
    <row r="34">
      <c r="A34" s="216" t="str">
        <f>IF(ISBLANK(B34), "", VLOOKUP(B34, Database!A:E, 2, FALSE))</f>
        <v>台康生技</v>
      </c>
      <c r="B34" s="182" t="s">
        <v>4501</v>
      </c>
      <c r="C34" s="6" t="str">
        <f>IFERROR(__xludf.DUMMYFUNCTION("IF(ISBLANK(B34), """", IF(ISBLANK($C$21), """", IMPORTXML('公式表'!$A$2&amp;B34&amp;'公式表'!$A$3, ""/html/body/div[1]/div/div/div/div/div[4]/div[1]/div/div[1]/div/div[1]/div/div[2]/div[1]/div/span[1]"")))"),"")</f>
        <v/>
      </c>
      <c r="D34" s="6">
        <v>61.6</v>
      </c>
      <c r="E34" s="7"/>
      <c r="F34" s="7">
        <f t="shared" si="8"/>
        <v>-1</v>
      </c>
      <c r="G34" s="3"/>
      <c r="H34" s="184">
        <f t="shared" si="9"/>
        <v>45891</v>
      </c>
      <c r="I34" s="6">
        <v>61.5</v>
      </c>
      <c r="J34" s="195">
        <f t="shared" si="10"/>
        <v>-0.001623376623</v>
      </c>
      <c r="K34" s="6">
        <v>62.5</v>
      </c>
      <c r="L34" s="195">
        <f t="shared" si="11"/>
        <v>0.01461038961</v>
      </c>
      <c r="M34" s="6">
        <v>61.5</v>
      </c>
      <c r="N34" s="195">
        <f t="shared" si="12"/>
        <v>-0.001623376623</v>
      </c>
      <c r="O34" s="6"/>
      <c r="P34" s="195" t="str">
        <f t="shared" si="13"/>
        <v/>
      </c>
      <c r="Q34" s="6"/>
      <c r="R34" s="195" t="str">
        <f t="shared" si="14"/>
        <v/>
      </c>
      <c r="S34" s="6" t="str">
        <f>IF(ISBLANK(B34), "", IFERROR(VLOOKUP(B34, category!A:C, 3, FALSE), ""))</f>
        <v>生醫</v>
      </c>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217"/>
    </row>
    <row r="35">
      <c r="A35" s="216" t="str">
        <f>IF(ISBLANK(B35), "", VLOOKUP(B35, Database!A:E, 2, FALSE))</f>
        <v>商之器</v>
      </c>
      <c r="B35" s="182" t="s">
        <v>2713</v>
      </c>
      <c r="C35" s="6" t="str">
        <f>IFERROR(__xludf.DUMMYFUNCTION("IF(ISBLANK(B35), """", IF(ISBLANK($C$21), """", IMPORTXML('公式表'!$A$2&amp;B35&amp;'公式表'!$A$3, ""/html/body/div[1]/div/div/div/div/div[4]/div[1]/div/div[1]/div/div[1]/div/div[2]/div[1]/div/span[1]"")))"),"")</f>
        <v/>
      </c>
      <c r="D35" s="6">
        <v>22.3</v>
      </c>
      <c r="E35" s="7"/>
      <c r="F35" s="7">
        <f t="shared" si="8"/>
        <v>-1</v>
      </c>
      <c r="G35" s="198"/>
      <c r="H35" s="184">
        <f t="shared" si="9"/>
        <v>45891</v>
      </c>
      <c r="I35" s="6">
        <v>22.2</v>
      </c>
      <c r="J35" s="195">
        <f t="shared" si="10"/>
        <v>-0.004484304933</v>
      </c>
      <c r="K35" s="6">
        <v>22.5</v>
      </c>
      <c r="L35" s="195">
        <f t="shared" si="11"/>
        <v>0.008968609865</v>
      </c>
      <c r="M35" s="6">
        <v>22.15</v>
      </c>
      <c r="N35" s="195">
        <f t="shared" si="12"/>
        <v>-0.006726457399</v>
      </c>
      <c r="O35" s="6"/>
      <c r="P35" s="195" t="str">
        <f t="shared" si="13"/>
        <v/>
      </c>
      <c r="Q35" s="6"/>
      <c r="R35" s="195" t="str">
        <f t="shared" si="14"/>
        <v/>
      </c>
      <c r="S35" s="6" t="str">
        <f>IF(ISBLANK(B35), "", IFERROR(VLOOKUP(B35, category!A:C, 3, FALSE), ""))</f>
        <v>生醫</v>
      </c>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217"/>
    </row>
    <row r="36">
      <c r="A36" s="216" t="str">
        <f>IF(ISBLANK(B36), "", VLOOKUP(B36, Database!A:E, 2, FALSE))</f>
        <v>安克</v>
      </c>
      <c r="B36" s="182" t="s">
        <v>1877</v>
      </c>
      <c r="C36" s="6" t="str">
        <f>IFERROR(__xludf.DUMMYFUNCTION("IF(ISBLANK(B36), """", IF(ISBLANK($C$21), """", IMPORTXML('公式表'!$A$2&amp;B36&amp;'公式表'!$A$3, ""/html/body/div[1]/div/div/div/div/div[4]/div[1]/div/div[1]/div/div[1]/div/div[2]/div[1]/div/span[1]"")))"),"")</f>
        <v/>
      </c>
      <c r="D36" s="6">
        <v>14.95</v>
      </c>
      <c r="E36" s="7"/>
      <c r="F36" s="7">
        <f t="shared" si="8"/>
        <v>-1</v>
      </c>
      <c r="G36" s="198"/>
      <c r="H36" s="184">
        <f t="shared" si="9"/>
        <v>45891</v>
      </c>
      <c r="I36" s="6">
        <v>15.05</v>
      </c>
      <c r="J36" s="7">
        <f t="shared" si="10"/>
        <v>0.006688963211</v>
      </c>
      <c r="K36" s="6">
        <v>15.05</v>
      </c>
      <c r="L36" s="195">
        <f t="shared" si="11"/>
        <v>0.006688963211</v>
      </c>
      <c r="M36" s="6">
        <v>15.1</v>
      </c>
      <c r="N36" s="195">
        <f t="shared" si="12"/>
        <v>0.01003344482</v>
      </c>
      <c r="O36" s="6"/>
      <c r="P36" s="195" t="str">
        <f t="shared" si="13"/>
        <v/>
      </c>
      <c r="Q36" s="6"/>
      <c r="R36" s="195" t="str">
        <f t="shared" si="14"/>
        <v/>
      </c>
      <c r="S36" s="6" t="str">
        <f>IF(ISBLANK(B36), "", IFERROR(VLOOKUP(B36, category!A:C, 3, FALSE), ""))</f>
        <v>生醫</v>
      </c>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217"/>
    </row>
    <row r="37">
      <c r="A37" s="216" t="str">
        <f>IF(ISBLANK(B37), "", VLOOKUP(B37, Database!A:E, 2, FALSE))</f>
        <v>佳醫</v>
      </c>
      <c r="B37" s="182" t="s">
        <v>2733</v>
      </c>
      <c r="C37" s="6" t="str">
        <f>IFERROR(__xludf.DUMMYFUNCTION("IF(ISBLANK(B37), """", IF(ISBLANK($C$21), """", IMPORTXML('公式表'!$A$2&amp;B37&amp;'公式表'!$A$3, ""/html/body/div[1]/div/div/div/div/div[4]/div[1]/div/div[1]/div/div[1]/div/div[2]/div[1]/div/span[1]"")))"),"")</f>
        <v/>
      </c>
      <c r="D37" s="6">
        <v>86.2</v>
      </c>
      <c r="E37" s="7"/>
      <c r="F37" s="7">
        <f t="shared" si="8"/>
        <v>-1</v>
      </c>
      <c r="G37" s="198"/>
      <c r="H37" s="184">
        <f t="shared" si="9"/>
        <v>45891</v>
      </c>
      <c r="I37" s="6">
        <v>86.7</v>
      </c>
      <c r="J37" s="7">
        <f t="shared" si="10"/>
        <v>0.005800464037</v>
      </c>
      <c r="K37" s="6">
        <v>86.6</v>
      </c>
      <c r="L37" s="195">
        <f t="shared" si="11"/>
        <v>0.00464037123</v>
      </c>
      <c r="M37" s="6">
        <v>87.0</v>
      </c>
      <c r="N37" s="195">
        <f t="shared" si="12"/>
        <v>0.009280742459</v>
      </c>
      <c r="O37" s="6"/>
      <c r="P37" s="195" t="str">
        <f t="shared" si="13"/>
        <v/>
      </c>
      <c r="Q37" s="6"/>
      <c r="R37" s="195" t="str">
        <f t="shared" si="14"/>
        <v/>
      </c>
      <c r="S37" s="6" t="str">
        <f>IF(ISBLANK(B37), "", IFERROR(VLOOKUP(B37, category!A:C, 3, FALSE), ""))</f>
        <v>生醫</v>
      </c>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217"/>
    </row>
    <row r="38">
      <c r="A38" s="216" t="str">
        <f>IF(ISBLANK(B38), "", VLOOKUP(B38, Database!A:E, 2, FALSE))</f>
        <v>雃博</v>
      </c>
      <c r="B38" s="182" t="s">
        <v>3733</v>
      </c>
      <c r="C38" s="6" t="str">
        <f>IFERROR(__xludf.DUMMYFUNCTION("IF(ISBLANK(B38), """", IF(ISBLANK($C$21), """", IMPORTXML('公式表'!$A$2&amp;B38&amp;'公式表'!$A$3, ""/html/body/div[1]/div/div/div/div/div[4]/div[1]/div/div[1]/div/div[1]/div/div[2]/div[1]/div/span[1]"")))"),"")</f>
        <v/>
      </c>
      <c r="D38" s="6">
        <v>22.15</v>
      </c>
      <c r="E38" s="7"/>
      <c r="F38" s="7">
        <f t="shared" si="8"/>
        <v>-1</v>
      </c>
      <c r="G38" s="198"/>
      <c r="H38" s="184">
        <f t="shared" si="9"/>
        <v>45891</v>
      </c>
      <c r="I38" s="6">
        <v>22.1</v>
      </c>
      <c r="J38" s="7">
        <f t="shared" si="10"/>
        <v>-0.002257336343</v>
      </c>
      <c r="K38" s="6">
        <v>22.25</v>
      </c>
      <c r="L38" s="195">
        <f t="shared" si="11"/>
        <v>0.004514672686</v>
      </c>
      <c r="M38" s="6">
        <v>22.2</v>
      </c>
      <c r="N38" s="195">
        <f t="shared" si="12"/>
        <v>0.002257336343</v>
      </c>
      <c r="O38" s="6"/>
      <c r="P38" s="195" t="str">
        <f t="shared" si="13"/>
        <v/>
      </c>
      <c r="Q38" s="6"/>
      <c r="R38" s="195" t="str">
        <f t="shared" si="14"/>
        <v/>
      </c>
      <c r="S38" s="6" t="str">
        <f>IF(ISBLANK(B38), "", IFERROR(VLOOKUP(B38, category!A:C, 3, FALSE), ""))</f>
        <v>生醫</v>
      </c>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217"/>
    </row>
    <row r="39">
      <c r="A39" s="216" t="str">
        <f>IF(ISBLANK(B39), "", VLOOKUP(B39, Database!A:E, 2, FALSE))</f>
        <v>懷特</v>
      </c>
      <c r="B39" s="182" t="s">
        <v>942</v>
      </c>
      <c r="C39" s="6" t="str">
        <f>IFERROR(__xludf.DUMMYFUNCTION("IF(ISBLANK(B39), """", IF(ISBLANK($C$21), """", IMPORTXML('公式表'!$A$2&amp;B39&amp;'公式表'!$A$3, ""/html/body/div[1]/div/div/div/div/div[4]/div[1]/div/div[1]/div/div[1]/div/div[2]/div[1]/div/span[1]"")))"),"")</f>
        <v/>
      </c>
      <c r="D39" s="6">
        <v>13.05</v>
      </c>
      <c r="E39" s="7"/>
      <c r="F39" s="7">
        <f t="shared" si="8"/>
        <v>-1</v>
      </c>
      <c r="G39" s="198"/>
      <c r="H39" s="184">
        <f t="shared" si="9"/>
        <v>45891</v>
      </c>
      <c r="I39" s="6">
        <v>13.05</v>
      </c>
      <c r="J39" s="7">
        <f t="shared" si="10"/>
        <v>0</v>
      </c>
      <c r="K39" s="6">
        <v>14.35</v>
      </c>
      <c r="L39" s="195">
        <f t="shared" si="11"/>
        <v>0.09961685824</v>
      </c>
      <c r="M39" s="6">
        <v>14.95</v>
      </c>
      <c r="N39" s="195">
        <f t="shared" si="12"/>
        <v>0.1455938697</v>
      </c>
      <c r="O39" s="6"/>
      <c r="P39" s="195" t="str">
        <f t="shared" si="13"/>
        <v/>
      </c>
      <c r="Q39" s="6"/>
      <c r="R39" s="195" t="str">
        <f t="shared" si="14"/>
        <v/>
      </c>
      <c r="S39" s="6" t="str">
        <f>IF(ISBLANK(B39), "", IFERROR(VLOOKUP(B39, category!A:C, 3, FALSE), ""))</f>
        <v>生醫</v>
      </c>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217"/>
    </row>
    <row r="40">
      <c r="A40" s="216" t="str">
        <f>IF(ISBLANK(B40), "", VLOOKUP(B40, Database!A:E, 2, FALSE))</f>
        <v>旭富</v>
      </c>
      <c r="B40" s="182" t="s">
        <v>906</v>
      </c>
      <c r="C40" s="6" t="str">
        <f>IFERROR(__xludf.DUMMYFUNCTION("IF(ISBLANK(B40), """", IF(ISBLANK($C$21), """", IMPORTXML('公式表'!$A$2&amp;B40&amp;'公式表'!$A$3, ""/html/body/div[1]/div/div/div/div/div[4]/div[1]/div/div[1]/div/div[1]/div/div[2]/div[1]/div/span[1]"")))"),"")</f>
        <v/>
      </c>
      <c r="D40" s="6">
        <v>60.1</v>
      </c>
      <c r="E40" s="7"/>
      <c r="F40" s="7">
        <f t="shared" si="8"/>
        <v>-1</v>
      </c>
      <c r="G40" s="198"/>
      <c r="H40" s="184">
        <f t="shared" si="9"/>
        <v>45891</v>
      </c>
      <c r="I40" s="6">
        <v>59.5</v>
      </c>
      <c r="J40" s="7">
        <f t="shared" si="10"/>
        <v>-0.009983361065</v>
      </c>
      <c r="K40" s="6">
        <v>58.7</v>
      </c>
      <c r="L40" s="195">
        <f t="shared" si="11"/>
        <v>-0.02329450915</v>
      </c>
      <c r="M40" s="6">
        <v>59.8</v>
      </c>
      <c r="N40" s="195">
        <f t="shared" si="12"/>
        <v>-0.004991680532</v>
      </c>
      <c r="O40" s="6"/>
      <c r="P40" s="195" t="str">
        <f t="shared" si="13"/>
        <v/>
      </c>
      <c r="Q40" s="6"/>
      <c r="R40" s="195" t="str">
        <f t="shared" si="14"/>
        <v/>
      </c>
      <c r="S40" s="6" t="str">
        <f>IF(ISBLANK(B40), "", IFERROR(VLOOKUP(B40, category!A:C, 3, FALSE), ""))</f>
        <v>生醫</v>
      </c>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217"/>
    </row>
    <row r="41">
      <c r="A41" s="216" t="str">
        <f>IF(ISBLANK(B41), "", VLOOKUP(B41, Database!A:E, 2, FALSE))</f>
        <v>亞諾法</v>
      </c>
      <c r="B41" s="182" t="s">
        <v>4171</v>
      </c>
      <c r="C41" s="6" t="str">
        <f>IFERROR(__xludf.DUMMYFUNCTION("IF(ISBLANK(B41), """", IF(ISBLANK($C$21), """", IMPORTXML('公式表'!$A$2&amp;B41&amp;'公式表'!$A$3, ""/html/body/div[1]/div/div/div/div/div[4]/div[1]/div/div[1]/div/div[1]/div/div[2]/div[1]/div/span[1]"")))"),"")</f>
        <v/>
      </c>
      <c r="D41" s="6">
        <v>25.5</v>
      </c>
      <c r="E41" s="7"/>
      <c r="F41" s="7">
        <f t="shared" si="8"/>
        <v>-1</v>
      </c>
      <c r="G41" s="3"/>
      <c r="H41" s="184">
        <f t="shared" si="9"/>
        <v>45891</v>
      </c>
      <c r="I41" s="6">
        <v>25.5</v>
      </c>
      <c r="J41" s="7">
        <f t="shared" si="10"/>
        <v>0</v>
      </c>
      <c r="K41" s="6">
        <v>25.7</v>
      </c>
      <c r="L41" s="195">
        <f t="shared" si="11"/>
        <v>0.007843137255</v>
      </c>
      <c r="M41" s="6">
        <v>26.2</v>
      </c>
      <c r="N41" s="195">
        <f t="shared" si="12"/>
        <v>0.02745098039</v>
      </c>
      <c r="O41" s="6"/>
      <c r="P41" s="195" t="str">
        <f t="shared" si="13"/>
        <v/>
      </c>
      <c r="Q41" s="6"/>
      <c r="R41" s="195" t="str">
        <f t="shared" si="14"/>
        <v/>
      </c>
      <c r="S41" s="6" t="str">
        <f>IF(ISBLANK(B41), "", IFERROR(VLOOKUP(B41, category!A:C, 3, FALSE), ""))</f>
        <v>生醫</v>
      </c>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217"/>
    </row>
    <row r="42">
      <c r="A42" s="221" t="str">
        <f>IF(ISBLANK(B42), "", VLOOKUP(B42, Database!A:E, 2, FALSE))</f>
        <v>麗豐-KY</v>
      </c>
      <c r="B42" s="222" t="s">
        <v>1230</v>
      </c>
      <c r="C42" s="223" t="str">
        <f>IFERROR(__xludf.DUMMYFUNCTION("IF(ISBLANK(B42), """", IF(ISBLANK($C$21), """", IMPORTXML('公式表'!$A$2&amp;B42&amp;'公式表'!$A$3, ""/html/body/div[1]/div/div/div/div/div[4]/div[1]/div/div[1]/div/div[1]/div/div[2]/div[1]/div/span[1]"")))"),"")</f>
        <v/>
      </c>
      <c r="D42" s="223">
        <v>108.5</v>
      </c>
      <c r="E42" s="225"/>
      <c r="F42" s="225">
        <f t="shared" si="8"/>
        <v>-1</v>
      </c>
      <c r="G42" s="226"/>
      <c r="H42" s="227">
        <f t="shared" si="9"/>
        <v>45891</v>
      </c>
      <c r="I42" s="223">
        <v>112.0</v>
      </c>
      <c r="J42" s="225">
        <f t="shared" si="10"/>
        <v>0.03225806452</v>
      </c>
      <c r="K42" s="223">
        <v>113.5</v>
      </c>
      <c r="L42" s="228">
        <f t="shared" si="11"/>
        <v>0.04608294931</v>
      </c>
      <c r="M42" s="223">
        <v>111.5</v>
      </c>
      <c r="N42" s="228">
        <f t="shared" si="12"/>
        <v>0.02764976959</v>
      </c>
      <c r="O42" s="223"/>
      <c r="P42" s="228" t="str">
        <f t="shared" si="13"/>
        <v/>
      </c>
      <c r="Q42" s="223"/>
      <c r="R42" s="228" t="str">
        <f t="shared" si="14"/>
        <v/>
      </c>
      <c r="S42" s="223" t="str">
        <f>IF(ISBLANK(B42), "", IFERROR(VLOOKUP(B42, category!A:C, 3, FALSE), ""))</f>
        <v>生醫</v>
      </c>
      <c r="T42" s="223"/>
      <c r="U42" s="223"/>
      <c r="V42" s="223"/>
      <c r="W42" s="223"/>
      <c r="X42" s="223"/>
      <c r="Y42" s="223"/>
      <c r="Z42" s="223"/>
      <c r="AA42" s="223"/>
      <c r="AB42" s="223"/>
      <c r="AC42" s="223"/>
      <c r="AD42" s="223"/>
      <c r="AE42" s="223"/>
      <c r="AF42" s="223"/>
      <c r="AG42" s="223"/>
      <c r="AH42" s="223"/>
      <c r="AI42" s="223"/>
      <c r="AJ42" s="223"/>
      <c r="AK42" s="223"/>
      <c r="AL42" s="223"/>
      <c r="AM42" s="223"/>
      <c r="AN42" s="223"/>
      <c r="AO42" s="223"/>
      <c r="AP42" s="223"/>
      <c r="AQ42" s="223"/>
      <c r="AR42" s="223"/>
      <c r="AS42" s="223"/>
      <c r="AT42" s="223"/>
      <c r="AU42" s="223"/>
      <c r="AV42" s="229"/>
    </row>
    <row r="43">
      <c r="A43" s="193"/>
      <c r="B43" s="182"/>
      <c r="C43" s="6"/>
      <c r="D43" s="6"/>
      <c r="E43" s="7"/>
      <c r="F43" s="7"/>
      <c r="G43" s="3"/>
      <c r="H43" s="184"/>
      <c r="I43" s="6"/>
      <c r="J43" s="7"/>
      <c r="K43" s="6"/>
      <c r="L43" s="195"/>
      <c r="M43" s="6"/>
      <c r="N43" s="195"/>
      <c r="O43" s="6"/>
      <c r="P43" s="195"/>
      <c r="Q43" s="6"/>
      <c r="R43" s="195"/>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row>
    <row r="44">
      <c r="A44" s="204" t="s">
        <v>122</v>
      </c>
      <c r="B44" s="205" t="s">
        <v>4686</v>
      </c>
      <c r="C44" s="205"/>
      <c r="D44" s="206"/>
      <c r="E44" s="206"/>
      <c r="F44" s="206">
        <f>SUM(F47:F65)</f>
        <v>-19</v>
      </c>
      <c r="G44" s="77"/>
      <c r="H44" s="207"/>
      <c r="I44" s="208">
        <f>$H$6+3</f>
        <v>45894</v>
      </c>
      <c r="J44" s="206">
        <f>SUM(J47:J65)</f>
        <v>0.5311256591</v>
      </c>
      <c r="K44" s="208">
        <f>$H$6+4</f>
        <v>45895</v>
      </c>
      <c r="L44" s="206">
        <f>SUM(L47:L65)</f>
        <v>0.5988015207</v>
      </c>
      <c r="M44" s="208">
        <f>$H$6+5</f>
        <v>45896</v>
      </c>
      <c r="N44" s="206">
        <f>SUM(N47:N65)</f>
        <v>1.477060926</v>
      </c>
      <c r="O44" s="208">
        <f>$H$6+6</f>
        <v>45897</v>
      </c>
      <c r="P44" s="206">
        <f>SUM(P47:P65)</f>
        <v>0</v>
      </c>
      <c r="Q44" s="208">
        <f>$H$6+7</f>
        <v>45898</v>
      </c>
      <c r="R44" s="206">
        <f>SUM(R47:R65)</f>
        <v>0</v>
      </c>
      <c r="S44" s="210"/>
      <c r="T44" s="210"/>
      <c r="U44" s="210"/>
      <c r="V44" s="210"/>
      <c r="W44" s="210"/>
      <c r="X44" s="210"/>
      <c r="Y44" s="210"/>
      <c r="Z44" s="210"/>
      <c r="AA44" s="210"/>
      <c r="AB44" s="210"/>
      <c r="AC44" s="210"/>
      <c r="AD44" s="210"/>
      <c r="AE44" s="210"/>
      <c r="AF44" s="210"/>
      <c r="AG44" s="210"/>
      <c r="AH44" s="210"/>
      <c r="AI44" s="210"/>
      <c r="AJ44" s="210"/>
      <c r="AK44" s="210"/>
      <c r="AL44" s="210"/>
      <c r="AM44" s="210"/>
      <c r="AN44" s="210"/>
      <c r="AO44" s="210"/>
      <c r="AP44" s="210"/>
      <c r="AQ44" s="210"/>
      <c r="AR44" s="210"/>
      <c r="AS44" s="210"/>
      <c r="AT44" s="210"/>
      <c r="AU44" s="210"/>
      <c r="AV44" s="211"/>
    </row>
    <row r="45">
      <c r="A45" s="185"/>
      <c r="B45" s="186"/>
      <c r="C45" s="185"/>
      <c r="D45" s="185"/>
      <c r="E45" s="185"/>
      <c r="F45" s="41"/>
      <c r="G45" s="187"/>
      <c r="H45" s="185"/>
      <c r="I45" s="185" t="s">
        <v>4663</v>
      </c>
      <c r="J45" s="212">
        <f>AVERAGEA(J47:J65)</f>
        <v>0.02795398206</v>
      </c>
      <c r="K45" s="185"/>
      <c r="L45" s="212">
        <f>AVERAGEA(L47:L65)</f>
        <v>0.03151586951</v>
      </c>
      <c r="M45" s="185"/>
      <c r="N45" s="212">
        <f>AVERAGEA(N47:N65)</f>
        <v>0.07774004873</v>
      </c>
      <c r="O45" s="185"/>
      <c r="P45" s="212">
        <f>AVERAGEA(P47:P65)</f>
        <v>0</v>
      </c>
      <c r="Q45" s="185"/>
      <c r="R45" s="212">
        <f>AVERAGEA(R47:R65)</f>
        <v>0</v>
      </c>
      <c r="S45" s="186"/>
      <c r="T45" s="189"/>
      <c r="U45" s="189"/>
      <c r="V45" s="189"/>
      <c r="W45" s="189"/>
      <c r="X45" s="189"/>
      <c r="Y45" s="189"/>
      <c r="Z45" s="189"/>
      <c r="AA45" s="189"/>
      <c r="AB45" s="189"/>
      <c r="AC45" s="189"/>
      <c r="AD45" s="189"/>
      <c r="AE45" s="189"/>
      <c r="AF45" s="189"/>
      <c r="AG45" s="189"/>
      <c r="AH45" s="189"/>
      <c r="AI45" s="189"/>
      <c r="AJ45" s="189"/>
      <c r="AK45" s="189"/>
      <c r="AL45" s="189"/>
      <c r="AM45" s="189"/>
      <c r="AN45" s="189"/>
      <c r="AO45" s="189"/>
      <c r="AP45" s="189"/>
      <c r="AQ45" s="189"/>
      <c r="AR45" s="189"/>
      <c r="AS45" s="189"/>
      <c r="AT45" s="189"/>
      <c r="AU45" s="189"/>
      <c r="AV45" s="189"/>
    </row>
    <row r="46">
      <c r="A46" s="213" t="s">
        <v>4562</v>
      </c>
      <c r="B46" s="190" t="s">
        <v>4664</v>
      </c>
      <c r="C46" s="126" t="s">
        <v>4665</v>
      </c>
      <c r="D46" s="126" t="s">
        <v>4687</v>
      </c>
      <c r="E46" s="126" t="s">
        <v>4667</v>
      </c>
      <c r="F46" s="125" t="s">
        <v>4668</v>
      </c>
      <c r="G46" s="191" t="s">
        <v>4688</v>
      </c>
      <c r="H46" s="126" t="s">
        <v>4670</v>
      </c>
      <c r="I46" s="126" t="s">
        <v>4671</v>
      </c>
      <c r="J46" s="126" t="s">
        <v>4672</v>
      </c>
      <c r="K46" s="126" t="s">
        <v>4673</v>
      </c>
      <c r="L46" s="126" t="s">
        <v>4674</v>
      </c>
      <c r="M46" s="126" t="s">
        <v>4675</v>
      </c>
      <c r="N46" s="126" t="s">
        <v>4674</v>
      </c>
      <c r="O46" s="126" t="s">
        <v>4676</v>
      </c>
      <c r="P46" s="126" t="s">
        <v>4674</v>
      </c>
      <c r="Q46" s="126" t="s">
        <v>4677</v>
      </c>
      <c r="R46" s="126" t="s">
        <v>4674</v>
      </c>
      <c r="S46" s="190" t="s">
        <v>4678</v>
      </c>
      <c r="T46" s="192"/>
      <c r="U46" s="192"/>
      <c r="V46" s="192"/>
      <c r="W46" s="192"/>
      <c r="X46" s="192"/>
      <c r="Y46" s="192"/>
      <c r="Z46" s="192"/>
      <c r="AA46" s="192"/>
      <c r="AB46" s="192"/>
      <c r="AC46" s="192"/>
      <c r="AD46" s="192"/>
      <c r="AE46" s="192"/>
      <c r="AF46" s="192"/>
      <c r="AG46" s="192"/>
      <c r="AH46" s="192"/>
      <c r="AI46" s="192"/>
      <c r="AJ46" s="192"/>
      <c r="AK46" s="192"/>
      <c r="AL46" s="192"/>
      <c r="AM46" s="192"/>
      <c r="AN46" s="192"/>
      <c r="AO46" s="192"/>
      <c r="AP46" s="192"/>
      <c r="AQ46" s="192"/>
      <c r="AR46" s="192"/>
      <c r="AS46" s="192"/>
      <c r="AT46" s="192"/>
      <c r="AU46" s="192"/>
      <c r="AV46" s="215"/>
    </row>
    <row r="47">
      <c r="A47" s="216" t="str">
        <f>IF(ISBLANK(B47), "", VLOOKUP(B47, Database!A:E, 2, FALSE))</f>
        <v>景碩</v>
      </c>
      <c r="B47" s="182" t="s">
        <v>4323</v>
      </c>
      <c r="C47" s="6" t="str">
        <f>IFERROR(__xludf.DUMMYFUNCTION("IF(ISBLANK(B47), """", IF(ISBLANK($C$44), """", IMPORTXML('公式表'!$A$2&amp;B47&amp;'公式表'!$A$3, ""/html/body/div[1]/div/div/div/div/div[4]/div[1]/div/div[1]/div/div[1]/div/div[2]/div[1]/div/span[1]"")))"),"")</f>
        <v/>
      </c>
      <c r="D47" s="6">
        <v>105.0</v>
      </c>
      <c r="E47" s="7"/>
      <c r="F47" s="7">
        <f t="shared" ref="F47:F65" si="15">IF(ISBLANK(B47), "", (C47/D47)-1)</f>
        <v>-1</v>
      </c>
      <c r="G47" s="3"/>
      <c r="H47" s="184">
        <f t="shared" ref="H47:H65" si="16">$H$6</f>
        <v>45891</v>
      </c>
      <c r="I47" s="6">
        <v>107.5</v>
      </c>
      <c r="J47" s="7">
        <f t="shared" ref="J47:J65" si="17">IF(ISBLANK(I47), "", (I47/$D47)-1)</f>
        <v>0.02380952381</v>
      </c>
      <c r="K47" s="6">
        <v>114.0</v>
      </c>
      <c r="L47" s="195">
        <f t="shared" ref="L47:L65" si="18">IF(ISBLANK(K47), "", (K47/$D47)-1)</f>
        <v>0.08571428571</v>
      </c>
      <c r="M47" s="6">
        <v>114.5</v>
      </c>
      <c r="N47" s="195">
        <f t="shared" ref="N47:N65" si="19">IF(ISBLANK(M47), "", (M47/$D47)-1)</f>
        <v>0.09047619048</v>
      </c>
      <c r="O47" s="6"/>
      <c r="P47" s="195" t="str">
        <f t="shared" ref="P47:P65" si="20">IF(ISBLANK(O47), "", (O47/$D47)-1)</f>
        <v/>
      </c>
      <c r="Q47" s="6"/>
      <c r="R47" s="195" t="str">
        <f t="shared" ref="R47:R65" si="21">IF(ISBLANK(Q47), "", (Q47/$D47)-1)</f>
        <v/>
      </c>
      <c r="S47" s="6" t="str">
        <f>IF(ISBLANK(B47), "", IFERROR(VLOOKUP(B47, category!A:C, 3, FALSE), ""))</f>
        <v>PCB/ABF載板</v>
      </c>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217"/>
    </row>
    <row r="48">
      <c r="A48" s="216" t="str">
        <f>IF(ISBLANK(B48), "", VLOOKUP(B48, Database!A:E, 2, FALSE))</f>
        <v>欣興</v>
      </c>
      <c r="B48" s="182" t="s">
        <v>3378</v>
      </c>
      <c r="C48" s="6" t="str">
        <f>IFERROR(__xludf.DUMMYFUNCTION("IF(ISBLANK(B48), """", IF(ISBLANK($C$44), """", IMPORTXML('公式表'!$A$2&amp;B48&amp;'公式表'!$A$3, ""/html/body/div[1]/div/div/div/div/div[4]/div[1]/div/div[1]/div/div[1]/div/div[2]/div[1]/div/span[1]"")))"),"")</f>
        <v/>
      </c>
      <c r="D48" s="6">
        <v>135.0</v>
      </c>
      <c r="E48" s="7"/>
      <c r="F48" s="7">
        <f t="shared" si="15"/>
        <v>-1</v>
      </c>
      <c r="G48" s="3"/>
      <c r="H48" s="184">
        <f t="shared" si="16"/>
        <v>45891</v>
      </c>
      <c r="I48" s="6">
        <v>140.0</v>
      </c>
      <c r="J48" s="7">
        <f t="shared" si="17"/>
        <v>0.03703703704</v>
      </c>
      <c r="K48" s="6">
        <v>142.0</v>
      </c>
      <c r="L48" s="195">
        <f t="shared" si="18"/>
        <v>0.05185185185</v>
      </c>
      <c r="M48" s="6">
        <v>152.0</v>
      </c>
      <c r="N48" s="195">
        <f t="shared" si="19"/>
        <v>0.1259259259</v>
      </c>
      <c r="O48" s="6"/>
      <c r="P48" s="195" t="str">
        <f t="shared" si="20"/>
        <v/>
      </c>
      <c r="Q48" s="6"/>
      <c r="R48" s="195" t="str">
        <f t="shared" si="21"/>
        <v/>
      </c>
      <c r="S48" s="6" t="str">
        <f>IF(ISBLANK(B48), "", IFERROR(VLOOKUP(B48, category!A:C, 3, FALSE), ""))</f>
        <v>PCB/ABF載板</v>
      </c>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217"/>
    </row>
    <row r="49">
      <c r="A49" s="216" t="str">
        <f>IF(ISBLANK(B49), "", VLOOKUP(B49, Database!A:E, 2, FALSE))</f>
        <v>南電</v>
      </c>
      <c r="B49" s="182" t="s">
        <v>1123</v>
      </c>
      <c r="C49" s="6" t="str">
        <f>IFERROR(__xludf.DUMMYFUNCTION("IF(ISBLANK(B49), """", IF(ISBLANK($C$44), """", IMPORTXML('公式表'!$A$2&amp;B49&amp;'公式表'!$A$3, ""/html/body/div[1]/div/div/div/div/div[4]/div[1]/div/div[1]/div/div[1]/div/div[2]/div[1]/div/span[1]"")))"),"")</f>
        <v/>
      </c>
      <c r="D49" s="6">
        <v>172.5</v>
      </c>
      <c r="E49" s="7"/>
      <c r="F49" s="7">
        <f t="shared" si="15"/>
        <v>-1</v>
      </c>
      <c r="G49" s="198"/>
      <c r="H49" s="184">
        <f t="shared" si="16"/>
        <v>45891</v>
      </c>
      <c r="I49" s="6">
        <v>186.0</v>
      </c>
      <c r="J49" s="7">
        <f t="shared" si="17"/>
        <v>0.07826086957</v>
      </c>
      <c r="K49" s="6">
        <v>187.0</v>
      </c>
      <c r="L49" s="195">
        <f t="shared" si="18"/>
        <v>0.08405797101</v>
      </c>
      <c r="M49" s="6">
        <v>205.5</v>
      </c>
      <c r="N49" s="195">
        <f t="shared" si="19"/>
        <v>0.1913043478</v>
      </c>
      <c r="O49" s="6"/>
      <c r="P49" s="195" t="str">
        <f t="shared" si="20"/>
        <v/>
      </c>
      <c r="Q49" s="6"/>
      <c r="R49" s="195" t="str">
        <f t="shared" si="21"/>
        <v/>
      </c>
      <c r="S49" s="6" t="str">
        <f>IF(ISBLANK(B49), "", IFERROR(VLOOKUP(B49, category!A:C, 3, FALSE), ""))</f>
        <v>PCB/ABF載板</v>
      </c>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217"/>
    </row>
    <row r="50">
      <c r="A50" s="216" t="str">
        <f>IF(ISBLANK(B50), "", VLOOKUP(B50, Database!A:E, 2, FALSE))</f>
        <v>華通</v>
      </c>
      <c r="B50" s="182" t="s">
        <v>3459</v>
      </c>
      <c r="C50" s="6" t="str">
        <f>IFERROR(__xludf.DUMMYFUNCTION("IF(ISBLANK(B50), """", IF(ISBLANK($C$44), """", IMPORTXML('公式表'!$A$2&amp;B50&amp;'公式表'!$A$3, ""/html/body/div[1]/div/div/div/div/div[4]/div[1]/div/div[1]/div/div[1]/div/div[2]/div[1]/div/span[1]"")))"),"")</f>
        <v/>
      </c>
      <c r="D50" s="6">
        <v>74.2</v>
      </c>
      <c r="E50" s="7"/>
      <c r="F50" s="7">
        <f t="shared" si="15"/>
        <v>-1</v>
      </c>
      <c r="G50" s="3"/>
      <c r="H50" s="184">
        <f t="shared" si="16"/>
        <v>45891</v>
      </c>
      <c r="I50" s="6">
        <v>76.2</v>
      </c>
      <c r="J50" s="7">
        <f t="shared" si="17"/>
        <v>0.0269541779</v>
      </c>
      <c r="K50" s="6">
        <v>76.4</v>
      </c>
      <c r="L50" s="195">
        <f t="shared" si="18"/>
        <v>0.02964959569</v>
      </c>
      <c r="M50" s="6">
        <v>78.3</v>
      </c>
      <c r="N50" s="195">
        <f t="shared" si="19"/>
        <v>0.05525606469</v>
      </c>
      <c r="O50" s="6"/>
      <c r="P50" s="195" t="str">
        <f t="shared" si="20"/>
        <v/>
      </c>
      <c r="Q50" s="6"/>
      <c r="R50" s="195" t="str">
        <f t="shared" si="21"/>
        <v/>
      </c>
      <c r="S50" s="6" t="str">
        <f>IF(ISBLANK(B50), "", IFERROR(VLOOKUP(B50, category!A:C, 3, FALSE), ""))</f>
        <v>PCB/低軌衛星</v>
      </c>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217"/>
    </row>
    <row r="51">
      <c r="A51" s="216" t="str">
        <f>IF(ISBLANK(B51), "", VLOOKUP(B51, Database!A:E, 2, FALSE))</f>
        <v>楠梓電</v>
      </c>
      <c r="B51" s="182" t="s">
        <v>774</v>
      </c>
      <c r="C51" s="6" t="str">
        <f>IFERROR(__xludf.DUMMYFUNCTION("IF(ISBLANK(B51), """", IF(ISBLANK($C$44), """", IMPORTXML('公式表'!$A$2&amp;B51&amp;'公式表'!$A$3, ""/html/body/div[1]/div/div/div/div/div[4]/div[1]/div/div[1]/div/div[1]/div/div[2]/div[1]/div/span[1]"")))"),"")</f>
        <v/>
      </c>
      <c r="D51" s="6">
        <v>107.5</v>
      </c>
      <c r="E51" s="7"/>
      <c r="F51" s="7">
        <f t="shared" si="15"/>
        <v>-1</v>
      </c>
      <c r="G51" s="3" t="s">
        <v>4679</v>
      </c>
      <c r="H51" s="184">
        <f t="shared" si="16"/>
        <v>45891</v>
      </c>
      <c r="I51" s="6">
        <v>102.0</v>
      </c>
      <c r="J51" s="7">
        <f t="shared" si="17"/>
        <v>-0.0511627907</v>
      </c>
      <c r="K51" s="6">
        <v>96.7</v>
      </c>
      <c r="L51" s="195">
        <f t="shared" si="18"/>
        <v>-0.1004651163</v>
      </c>
      <c r="M51" s="6">
        <v>106.0</v>
      </c>
      <c r="N51" s="195">
        <f t="shared" si="19"/>
        <v>-0.01395348837</v>
      </c>
      <c r="O51" s="6"/>
      <c r="P51" s="195" t="str">
        <f t="shared" si="20"/>
        <v/>
      </c>
      <c r="Q51" s="6"/>
      <c r="R51" s="195" t="str">
        <f t="shared" si="21"/>
        <v/>
      </c>
      <c r="S51" s="6" t="str">
        <f>IF(ISBLANK(B51), "", IFERROR(VLOOKUP(B51, category!A:C, 3, FALSE), ""))</f>
        <v>PCB</v>
      </c>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217"/>
    </row>
    <row r="52">
      <c r="A52" s="218" t="str">
        <f>IF(ISBLANK(B52), "", VLOOKUP(B52, Database!A:E, 2, FALSE))</f>
        <v>敬鵬</v>
      </c>
      <c r="B52" s="219" t="s">
        <v>2649</v>
      </c>
      <c r="C52" s="230" t="str">
        <f>IFERROR(__xludf.DUMMYFUNCTION("IF(ISBLANK(B52), """", IF(ISBLANK($C$44), """", IMPORTXML('公式表'!$A$2&amp;B52&amp;'公式表'!$A$3, ""/html/body/div[1]/div/div/div/div/div[4]/div[1]/div/div[1]/div/div[1]/div/div[2]/div[1]/div/span[1]"")))"),"")</f>
        <v/>
      </c>
      <c r="D52" s="230">
        <v>36.25</v>
      </c>
      <c r="E52" s="232"/>
      <c r="F52" s="232">
        <f t="shared" si="15"/>
        <v>-1</v>
      </c>
      <c r="G52" s="238"/>
      <c r="H52" s="234">
        <f t="shared" si="16"/>
        <v>45891</v>
      </c>
      <c r="I52" s="230">
        <v>36.1</v>
      </c>
      <c r="J52" s="232">
        <f t="shared" si="17"/>
        <v>-0.004137931034</v>
      </c>
      <c r="K52" s="230">
        <v>35.75</v>
      </c>
      <c r="L52" s="236">
        <f t="shared" si="18"/>
        <v>-0.01379310345</v>
      </c>
      <c r="M52" s="230">
        <v>37.0</v>
      </c>
      <c r="N52" s="236">
        <f t="shared" si="19"/>
        <v>0.02068965517</v>
      </c>
      <c r="O52" s="230"/>
      <c r="P52" s="236" t="str">
        <f t="shared" si="20"/>
        <v/>
      </c>
      <c r="Q52" s="230"/>
      <c r="R52" s="236" t="str">
        <f t="shared" si="21"/>
        <v/>
      </c>
      <c r="S52" s="230" t="str">
        <f>IF(ISBLANK(B52), "", IFERROR(VLOOKUP(B52, category!A:C, 3, FALSE), ""))</f>
        <v>PCB/低軌衛星</v>
      </c>
      <c r="T52" s="230"/>
      <c r="U52" s="230"/>
      <c r="V52" s="230"/>
      <c r="W52" s="230"/>
      <c r="X52" s="230"/>
      <c r="Y52" s="230"/>
      <c r="Z52" s="230"/>
      <c r="AA52" s="230"/>
      <c r="AB52" s="230"/>
      <c r="AC52" s="230"/>
      <c r="AD52" s="230"/>
      <c r="AE52" s="230"/>
      <c r="AF52" s="230"/>
      <c r="AG52" s="230"/>
      <c r="AH52" s="230"/>
      <c r="AI52" s="230"/>
      <c r="AJ52" s="230"/>
      <c r="AK52" s="230"/>
      <c r="AL52" s="230"/>
      <c r="AM52" s="230"/>
      <c r="AN52" s="230"/>
      <c r="AO52" s="230"/>
      <c r="AP52" s="230"/>
      <c r="AQ52" s="230"/>
      <c r="AR52" s="230"/>
      <c r="AS52" s="230"/>
      <c r="AT52" s="230"/>
      <c r="AU52" s="230"/>
      <c r="AV52" s="237"/>
    </row>
    <row r="53">
      <c r="A53" s="216" t="str">
        <f>IF(ISBLANK(B53), "", VLOOKUP(B53, Database!A:E, 2, FALSE))</f>
        <v>燿華</v>
      </c>
      <c r="B53" s="182" t="s">
        <v>571</v>
      </c>
      <c r="C53" s="6" t="str">
        <f>IFERROR(__xludf.DUMMYFUNCTION("IF(ISBLANK(B53), """", IF(ISBLANK($C$44), """", IMPORTXML('公式表'!$A$2&amp;B53&amp;'公式表'!$A$3, ""/html/body/div[1]/div/div/div/div/div[4]/div[1]/div/div[1]/div/div[1]/div/div[2]/div[1]/div/span[1]"")))"),"")</f>
        <v/>
      </c>
      <c r="D53" s="6">
        <v>29.4</v>
      </c>
      <c r="E53" s="7"/>
      <c r="F53" s="7">
        <f t="shared" si="15"/>
        <v>-1</v>
      </c>
      <c r="G53" s="198"/>
      <c r="H53" s="184">
        <f t="shared" si="16"/>
        <v>45891</v>
      </c>
      <c r="I53" s="6">
        <v>29.95</v>
      </c>
      <c r="J53" s="7">
        <f t="shared" si="17"/>
        <v>0.01870748299</v>
      </c>
      <c r="K53" s="6">
        <v>29.7</v>
      </c>
      <c r="L53" s="195">
        <f t="shared" si="18"/>
        <v>0.01020408163</v>
      </c>
      <c r="M53" s="6">
        <v>31.15</v>
      </c>
      <c r="N53" s="195">
        <f t="shared" si="19"/>
        <v>0.05952380952</v>
      </c>
      <c r="O53" s="6"/>
      <c r="P53" s="195" t="str">
        <f t="shared" si="20"/>
        <v/>
      </c>
      <c r="Q53" s="6"/>
      <c r="R53" s="195" t="str">
        <f t="shared" si="21"/>
        <v/>
      </c>
      <c r="S53" s="6" t="str">
        <f>IF(ISBLANK(B53), "", IFERROR(VLOOKUP(B53, category!A:C, 3, FALSE), ""))</f>
        <v>PCB/低軌衛星</v>
      </c>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217"/>
    </row>
    <row r="54">
      <c r="A54" s="216" t="str">
        <f>IF(ISBLANK(B54), "", VLOOKUP(B54, Database!A:E, 2, FALSE))</f>
        <v>金像電</v>
      </c>
      <c r="B54" s="182" t="s">
        <v>1197</v>
      </c>
      <c r="C54" s="6" t="str">
        <f>IFERROR(__xludf.DUMMYFUNCTION("IF(ISBLANK(B54), """", IF(ISBLANK($C$44), """", IMPORTXML('公式表'!$A$2&amp;B54&amp;'公式表'!$A$3, ""/html/body/div[1]/div/div/div/div/div[4]/div[1]/div/div[1]/div/div[1]/div/div[2]/div[1]/div/span[1]"")))"),"")</f>
        <v/>
      </c>
      <c r="D54" s="6">
        <v>459.0</v>
      </c>
      <c r="E54" s="7"/>
      <c r="F54" s="7">
        <f t="shared" si="15"/>
        <v>-1</v>
      </c>
      <c r="G54" s="198"/>
      <c r="H54" s="184">
        <f t="shared" si="16"/>
        <v>45891</v>
      </c>
      <c r="I54" s="6">
        <v>465.5</v>
      </c>
      <c r="J54" s="7">
        <f t="shared" si="17"/>
        <v>0.01416122004</v>
      </c>
      <c r="K54" s="6">
        <v>458.0</v>
      </c>
      <c r="L54" s="195">
        <f t="shared" si="18"/>
        <v>-0.002178649237</v>
      </c>
      <c r="M54" s="6">
        <v>476.0</v>
      </c>
      <c r="N54" s="195">
        <f t="shared" si="19"/>
        <v>0.03703703704</v>
      </c>
      <c r="O54" s="6"/>
      <c r="P54" s="195" t="str">
        <f t="shared" si="20"/>
        <v/>
      </c>
      <c r="Q54" s="6"/>
      <c r="R54" s="195" t="str">
        <f t="shared" si="21"/>
        <v/>
      </c>
      <c r="S54" s="6" t="str">
        <f>IF(ISBLANK(B54), "", IFERROR(VLOOKUP(B54, category!A:C, 3, FALSE), ""))</f>
        <v>PCB/低軌衛星</v>
      </c>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217"/>
    </row>
    <row r="55">
      <c r="A55" s="216" t="str">
        <f>IF(ISBLANK(B55), "", VLOOKUP(B55, Database!A:E, 2, FALSE))</f>
        <v>台光電</v>
      </c>
      <c r="B55" s="182" t="s">
        <v>3501</v>
      </c>
      <c r="C55" s="6" t="str">
        <f>IFERROR(__xludf.DUMMYFUNCTION("IF(ISBLANK(B55), """", IF(ISBLANK($C$44), """", IMPORTXML('公式表'!$A$2&amp;B55&amp;'公式表'!$A$3, ""/html/body/div[1]/div/div/div/div/div[4]/div[1]/div/div[1]/div/div[1]/div/div[2]/div[1]/div/span[1]"")))"),"")</f>
        <v/>
      </c>
      <c r="D55" s="373">
        <v>1205.0</v>
      </c>
      <c r="E55" s="7"/>
      <c r="F55" s="7">
        <f t="shared" si="15"/>
        <v>-1</v>
      </c>
      <c r="G55" s="198"/>
      <c r="H55" s="184">
        <f t="shared" si="16"/>
        <v>45891</v>
      </c>
      <c r="I55" s="373">
        <v>1250.0</v>
      </c>
      <c r="J55" s="7">
        <f t="shared" si="17"/>
        <v>0.03734439834</v>
      </c>
      <c r="K55" s="373">
        <v>1250.0</v>
      </c>
      <c r="L55" s="195">
        <f t="shared" si="18"/>
        <v>0.03734439834</v>
      </c>
      <c r="M55" s="373">
        <v>1280.0</v>
      </c>
      <c r="N55" s="195">
        <f t="shared" si="19"/>
        <v>0.0622406639</v>
      </c>
      <c r="O55" s="373"/>
      <c r="P55" s="195" t="str">
        <f t="shared" si="20"/>
        <v/>
      </c>
      <c r="Q55" s="373"/>
      <c r="R55" s="195" t="str">
        <f t="shared" si="21"/>
        <v/>
      </c>
      <c r="S55" s="6" t="str">
        <f>IF(ISBLANK(B55), "", IFERROR(VLOOKUP(B55, category!A:C, 3, FALSE), ""))</f>
        <v>PCB/低軌衛星</v>
      </c>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217"/>
    </row>
    <row r="56">
      <c r="A56" s="216" t="str">
        <f>IF(ISBLANK(B56), "", VLOOKUP(B56, Database!A:E, 2, FALSE))</f>
        <v>志聖</v>
      </c>
      <c r="B56" s="182" t="s">
        <v>1657</v>
      </c>
      <c r="C56" s="6" t="str">
        <f>IFERROR(__xludf.DUMMYFUNCTION("IF(ISBLANK(B56), """", IF(ISBLANK($C$44), """", IMPORTXML('公式表'!$A$2&amp;B56&amp;'公式表'!$A$3, ""/html/body/div[1]/div/div/div/div/div[4]/div[1]/div/div[1]/div/div[1]/div/div[2]/div[1]/div/span[1]"")))"),"")</f>
        <v/>
      </c>
      <c r="D56" s="6">
        <v>168.0</v>
      </c>
      <c r="E56" s="7"/>
      <c r="F56" s="7">
        <f t="shared" si="15"/>
        <v>-1</v>
      </c>
      <c r="G56" s="198"/>
      <c r="H56" s="184">
        <f t="shared" si="16"/>
        <v>45891</v>
      </c>
      <c r="I56" s="6">
        <v>178.0</v>
      </c>
      <c r="J56" s="7">
        <f t="shared" si="17"/>
        <v>0.05952380952</v>
      </c>
      <c r="K56" s="6">
        <v>184.0</v>
      </c>
      <c r="L56" s="195">
        <f t="shared" si="18"/>
        <v>0.09523809524</v>
      </c>
      <c r="M56" s="6">
        <v>202.0</v>
      </c>
      <c r="N56" s="195">
        <f t="shared" si="19"/>
        <v>0.2023809524</v>
      </c>
      <c r="O56" s="6"/>
      <c r="P56" s="195" t="str">
        <f t="shared" si="20"/>
        <v/>
      </c>
      <c r="Q56" s="6"/>
      <c r="R56" s="195" t="str">
        <f t="shared" si="21"/>
        <v/>
      </c>
      <c r="S56" s="6" t="str">
        <f>IF(ISBLANK(B56), "", IFERROR(VLOOKUP(B56, category!A:C, 3, FALSE), ""))</f>
        <v>PCB/廠務</v>
      </c>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217"/>
    </row>
    <row r="57">
      <c r="A57" s="218" t="str">
        <f>IF(ISBLANK(B57), "", VLOOKUP(B57, Database!A:E, 2, FALSE))</f>
        <v>揚博</v>
      </c>
      <c r="B57" s="219" t="s">
        <v>2269</v>
      </c>
      <c r="C57" s="230" t="str">
        <f>IFERROR(__xludf.DUMMYFUNCTION("IF(ISBLANK(B57), """", IF(ISBLANK($C$44), """", IMPORTXML('公式表'!$A$2&amp;B57&amp;'公式表'!$A$3, ""/html/body/div[1]/div/div/div/div/div[4]/div[1]/div/div[1]/div/div[1]/div/div[2]/div[1]/div/span[1]"")))"),"")</f>
        <v/>
      </c>
      <c r="D57" s="230">
        <v>152.5</v>
      </c>
      <c r="E57" s="232"/>
      <c r="F57" s="232">
        <f t="shared" si="15"/>
        <v>-1</v>
      </c>
      <c r="G57" s="238"/>
      <c r="H57" s="234">
        <f t="shared" si="16"/>
        <v>45891</v>
      </c>
      <c r="I57" s="230">
        <v>158.0</v>
      </c>
      <c r="J57" s="232">
        <f t="shared" si="17"/>
        <v>0.03606557377</v>
      </c>
      <c r="K57" s="230">
        <v>155.5</v>
      </c>
      <c r="L57" s="236">
        <f t="shared" si="18"/>
        <v>0.01967213115</v>
      </c>
      <c r="M57" s="230">
        <v>155.0</v>
      </c>
      <c r="N57" s="236">
        <f t="shared" si="19"/>
        <v>0.01639344262</v>
      </c>
      <c r="O57" s="230"/>
      <c r="P57" s="236" t="str">
        <f t="shared" si="20"/>
        <v/>
      </c>
      <c r="Q57" s="230"/>
      <c r="R57" s="236" t="str">
        <f t="shared" si="21"/>
        <v/>
      </c>
      <c r="S57" s="230" t="str">
        <f>IF(ISBLANK(B57), "", IFERROR(VLOOKUP(B57, category!A:C, 3, FALSE), ""))</f>
        <v>PCB</v>
      </c>
      <c r="T57" s="230"/>
      <c r="U57" s="230"/>
      <c r="V57" s="230"/>
      <c r="W57" s="230"/>
      <c r="X57" s="230"/>
      <c r="Y57" s="230"/>
      <c r="Z57" s="230"/>
      <c r="AA57" s="230"/>
      <c r="AB57" s="230"/>
      <c r="AC57" s="230"/>
      <c r="AD57" s="230"/>
      <c r="AE57" s="230"/>
      <c r="AF57" s="230"/>
      <c r="AG57" s="230"/>
      <c r="AH57" s="230"/>
      <c r="AI57" s="230"/>
      <c r="AJ57" s="230"/>
      <c r="AK57" s="230"/>
      <c r="AL57" s="230"/>
      <c r="AM57" s="230"/>
      <c r="AN57" s="230"/>
      <c r="AO57" s="230"/>
      <c r="AP57" s="230"/>
      <c r="AQ57" s="230"/>
      <c r="AR57" s="230"/>
      <c r="AS57" s="230"/>
      <c r="AT57" s="230"/>
      <c r="AU57" s="230"/>
      <c r="AV57" s="237"/>
    </row>
    <row r="58">
      <c r="A58" s="216" t="str">
        <f>IF(ISBLANK(B58), "", VLOOKUP(B58, Database!A:E, 2, FALSE))</f>
        <v>建榮</v>
      </c>
      <c r="B58" s="182" t="s">
        <v>1881</v>
      </c>
      <c r="C58" s="6" t="str">
        <f>IFERROR(__xludf.DUMMYFUNCTION("IF(ISBLANK(B58), """", IF(ISBLANK($C$44), """", IMPORTXML('公式表'!$A$2&amp;B58&amp;'公式表'!$A$3, ""/html/body/div[1]/div/div/div/div/div[4]/div[1]/div/div[1]/div/div[1]/div/div[2]/div[1]/div/span[1]"")))"),"")</f>
        <v/>
      </c>
      <c r="D58" s="6">
        <v>52.7</v>
      </c>
      <c r="E58" s="7"/>
      <c r="F58" s="7">
        <f t="shared" si="15"/>
        <v>-1</v>
      </c>
      <c r="G58" s="198"/>
      <c r="H58" s="184">
        <f t="shared" si="16"/>
        <v>45891</v>
      </c>
      <c r="I58" s="6">
        <v>52.7</v>
      </c>
      <c r="J58" s="7">
        <f t="shared" si="17"/>
        <v>0</v>
      </c>
      <c r="K58" s="6">
        <v>52.0</v>
      </c>
      <c r="L58" s="195">
        <f t="shared" si="18"/>
        <v>-0.01328273245</v>
      </c>
      <c r="M58" s="6">
        <v>55.4</v>
      </c>
      <c r="N58" s="195">
        <f t="shared" si="19"/>
        <v>0.05123339658</v>
      </c>
      <c r="O58" s="6"/>
      <c r="P58" s="195" t="str">
        <f t="shared" si="20"/>
        <v/>
      </c>
      <c r="Q58" s="6"/>
      <c r="R58" s="195" t="str">
        <f t="shared" si="21"/>
        <v/>
      </c>
      <c r="S58" s="6" t="str">
        <f>IF(ISBLANK(B58), "", IFERROR(VLOOKUP(B58, category!A:C, 3, FALSE), ""))</f>
        <v>PCB/玻纖布</v>
      </c>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217"/>
    </row>
    <row r="59">
      <c r="A59" s="216" t="str">
        <f>IF(ISBLANK(B59), "", VLOOKUP(B59, Database!A:E, 2, FALSE))</f>
        <v>光譜</v>
      </c>
      <c r="B59" s="182" t="s">
        <v>3592</v>
      </c>
      <c r="C59" s="6" t="str">
        <f>IFERROR(__xludf.DUMMYFUNCTION("IF(ISBLANK(B59), """", IF(ISBLANK($C$44), """", IMPORTXML('公式表'!$A$2&amp;B59&amp;'公式表'!$A$3, ""/html/body/div[1]/div/div/div/div/div[4]/div[1]/div/div[1]/div/div[1]/div/div[2]/div[1]/div/span[1]"")))"),"")</f>
        <v/>
      </c>
      <c r="D59" s="6">
        <v>28.3</v>
      </c>
      <c r="E59" s="7"/>
      <c r="F59" s="7">
        <f t="shared" si="15"/>
        <v>-1</v>
      </c>
      <c r="G59" s="198"/>
      <c r="H59" s="184">
        <f t="shared" si="16"/>
        <v>45891</v>
      </c>
      <c r="I59" s="6">
        <v>27.55</v>
      </c>
      <c r="J59" s="7">
        <f t="shared" si="17"/>
        <v>-0.02650176678</v>
      </c>
      <c r="K59" s="6">
        <v>26.6</v>
      </c>
      <c r="L59" s="195">
        <f t="shared" si="18"/>
        <v>-0.06007067138</v>
      </c>
      <c r="M59" s="6">
        <v>26.9</v>
      </c>
      <c r="N59" s="195">
        <f t="shared" si="19"/>
        <v>-0.04946996466</v>
      </c>
      <c r="O59" s="6"/>
      <c r="P59" s="195" t="str">
        <f t="shared" si="20"/>
        <v/>
      </c>
      <c r="Q59" s="6"/>
      <c r="R59" s="195" t="str">
        <f t="shared" si="21"/>
        <v/>
      </c>
      <c r="S59" s="6" t="str">
        <f>IF(ISBLANK(B59), "", IFERROR(VLOOKUP(B59, category!A:C, 3, FALSE), ""))</f>
        <v>PCB</v>
      </c>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217"/>
    </row>
    <row r="60">
      <c r="A60" s="216" t="str">
        <f>IF(ISBLANK(B60), "", VLOOKUP(B60, Database!A:E, 2, FALSE))</f>
        <v>中探針</v>
      </c>
      <c r="B60" s="182" t="s">
        <v>2418</v>
      </c>
      <c r="C60" s="6" t="str">
        <f>IFERROR(__xludf.DUMMYFUNCTION("IF(ISBLANK(B60), """", IF(ISBLANK($C$44), """", IMPORTXML('公式表'!$A$2&amp;B60&amp;'公式表'!$A$3, ""/html/body/div[1]/div/div/div/div/div[4]/div[1]/div/div[1]/div/div[1]/div/div[2]/div[1]/div/span[1]"")))"),"")</f>
        <v/>
      </c>
      <c r="D60" s="6">
        <v>36.85</v>
      </c>
      <c r="E60" s="7"/>
      <c r="F60" s="7">
        <f t="shared" si="15"/>
        <v>-1</v>
      </c>
      <c r="G60" s="198"/>
      <c r="H60" s="184">
        <f t="shared" si="16"/>
        <v>45891</v>
      </c>
      <c r="I60" s="6">
        <v>38.8</v>
      </c>
      <c r="J60" s="7">
        <f t="shared" si="17"/>
        <v>0.05291723202</v>
      </c>
      <c r="K60" s="6">
        <v>42.65</v>
      </c>
      <c r="L60" s="195">
        <f t="shared" si="18"/>
        <v>0.157394844</v>
      </c>
      <c r="M60" s="6">
        <v>43.0</v>
      </c>
      <c r="N60" s="195">
        <f t="shared" si="19"/>
        <v>0.1668928087</v>
      </c>
      <c r="O60" s="6"/>
      <c r="P60" s="195" t="str">
        <f t="shared" si="20"/>
        <v/>
      </c>
      <c r="Q60" s="6"/>
      <c r="R60" s="195" t="str">
        <f t="shared" si="21"/>
        <v/>
      </c>
      <c r="S60" s="6" t="str">
        <f>IF(ISBLANK(B60), "", IFERROR(VLOOKUP(B60, category!A:C, 3, FALSE), ""))</f>
        <v>PCB/探針</v>
      </c>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217"/>
    </row>
    <row r="61">
      <c r="A61" s="216" t="str">
        <f>IF(ISBLANK(B61), "", VLOOKUP(B61, Database!A:E, 2, FALSE))</f>
        <v>金居</v>
      </c>
      <c r="B61" s="182" t="s">
        <v>2817</v>
      </c>
      <c r="C61" s="6" t="str">
        <f>IFERROR(__xludf.DUMMYFUNCTION("IF(ISBLANK(B61), """", IF(ISBLANK($C$44), """", IMPORTXML('公式表'!$A$2&amp;B61&amp;'公式表'!$A$3, ""/html/body/div[1]/div/div/div/div/div[4]/div[1]/div/div[1]/div/div[1]/div/div[2]/div[1]/div/span[1]"")))"),"")</f>
        <v/>
      </c>
      <c r="D61" s="6">
        <v>180.5</v>
      </c>
      <c r="E61" s="7"/>
      <c r="F61" s="7">
        <f t="shared" si="15"/>
        <v>-1</v>
      </c>
      <c r="G61" s="3" t="s">
        <v>4679</v>
      </c>
      <c r="H61" s="184">
        <f t="shared" si="16"/>
        <v>45891</v>
      </c>
      <c r="I61" s="6">
        <v>198.5</v>
      </c>
      <c r="J61" s="7">
        <f t="shared" si="17"/>
        <v>0.09972299169</v>
      </c>
      <c r="K61" s="6">
        <v>211.0</v>
      </c>
      <c r="L61" s="195">
        <f t="shared" si="18"/>
        <v>0.1689750693</v>
      </c>
      <c r="M61" s="6">
        <v>214.0</v>
      </c>
      <c r="N61" s="195">
        <f t="shared" si="19"/>
        <v>0.1855955679</v>
      </c>
      <c r="O61" s="6"/>
      <c r="P61" s="195" t="str">
        <f t="shared" si="20"/>
        <v/>
      </c>
      <c r="Q61" s="6"/>
      <c r="R61" s="195" t="str">
        <f t="shared" si="21"/>
        <v/>
      </c>
      <c r="S61" s="6" t="str">
        <f>IF(ISBLANK(B61), "", IFERROR(VLOOKUP(B61, category!A:C, 3, FALSE), ""))</f>
        <v>PCB</v>
      </c>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217"/>
    </row>
    <row r="62">
      <c r="A62" s="216" t="str">
        <f>IF(ISBLANK(B62), "", VLOOKUP(B62, Database!A:E, 2, FALSE))</f>
        <v>銘旺科</v>
      </c>
      <c r="B62" s="182" t="s">
        <v>3808</v>
      </c>
      <c r="C62" s="6"/>
      <c r="D62" s="3">
        <v>73.2</v>
      </c>
      <c r="E62" s="7"/>
      <c r="F62" s="7">
        <f t="shared" si="15"/>
        <v>-1</v>
      </c>
      <c r="G62" s="3"/>
      <c r="H62" s="184">
        <f t="shared" si="16"/>
        <v>45891</v>
      </c>
      <c r="I62" s="3">
        <v>77.9</v>
      </c>
      <c r="J62" s="7">
        <f t="shared" si="17"/>
        <v>0.06420765027</v>
      </c>
      <c r="K62" s="3">
        <v>78.2</v>
      </c>
      <c r="L62" s="195">
        <f t="shared" si="18"/>
        <v>0.06830601093</v>
      </c>
      <c r="M62" s="3">
        <v>76.2</v>
      </c>
      <c r="N62" s="195">
        <f t="shared" si="19"/>
        <v>0.04098360656</v>
      </c>
      <c r="O62" s="6"/>
      <c r="P62" s="195" t="str">
        <f t="shared" si="20"/>
        <v/>
      </c>
      <c r="Q62" s="6"/>
      <c r="R62" s="195" t="str">
        <f t="shared" si="21"/>
        <v/>
      </c>
      <c r="S62" s="6" t="str">
        <f>IF(ISBLANK(B62), "", IFERROR(VLOOKUP(B62, category!A:C, 3, FALSE), ""))</f>
        <v>PCB</v>
      </c>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217"/>
    </row>
    <row r="63">
      <c r="A63" s="216" t="str">
        <f>IF(ISBLANK(B63), "", VLOOKUP(B63, Database!A:E, 2, FALSE))</f>
        <v>精成科</v>
      </c>
      <c r="B63" s="182" t="s">
        <v>1403</v>
      </c>
      <c r="C63" s="6"/>
      <c r="D63" s="3">
        <v>102.5</v>
      </c>
      <c r="E63" s="7"/>
      <c r="F63" s="7">
        <f t="shared" si="15"/>
        <v>-1</v>
      </c>
      <c r="G63" s="3"/>
      <c r="H63" s="184">
        <f t="shared" si="16"/>
        <v>45891</v>
      </c>
      <c r="I63" s="3">
        <v>109.0</v>
      </c>
      <c r="J63" s="7">
        <f t="shared" si="17"/>
        <v>0.06341463415</v>
      </c>
      <c r="K63" s="3">
        <v>109.0</v>
      </c>
      <c r="L63" s="195">
        <f t="shared" si="18"/>
        <v>0.06341463415</v>
      </c>
      <c r="M63" s="3">
        <v>119.5</v>
      </c>
      <c r="N63" s="195">
        <f t="shared" si="19"/>
        <v>0.1658536585</v>
      </c>
      <c r="O63" s="6"/>
      <c r="P63" s="195" t="str">
        <f t="shared" si="20"/>
        <v/>
      </c>
      <c r="Q63" s="6"/>
      <c r="R63" s="195" t="str">
        <f t="shared" si="21"/>
        <v/>
      </c>
      <c r="S63" s="6" t="str">
        <f>IF(ISBLANK(B63), "", IFERROR(VLOOKUP(B63, category!A:C, 3, FALSE), ""))</f>
        <v>PCB</v>
      </c>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217"/>
    </row>
    <row r="64">
      <c r="A64" s="216" t="str">
        <f>IF(ISBLANK(B64), "", VLOOKUP(B64, Database!A:E, 2, FALSE))</f>
        <v>凱崴</v>
      </c>
      <c r="B64" s="182" t="s">
        <v>2056</v>
      </c>
      <c r="C64" s="6" t="str">
        <f>IFERROR(__xludf.DUMMYFUNCTION("IF(ISBLANK(B64), """", IF(ISBLANK($C$44), """", IMPORTXML('公式表'!$A$2&amp;B64&amp;'公式表'!$A$3, ""/html/body/div[1]/div/div/div/div/div[4]/div[1]/div/div[1]/div/div[1]/div/div[2]/div[1]/div/span[1]"")))"),"")</f>
        <v/>
      </c>
      <c r="D64" s="6">
        <v>25.4</v>
      </c>
      <c r="E64" s="7"/>
      <c r="F64" s="7">
        <f t="shared" si="15"/>
        <v>-1</v>
      </c>
      <c r="G64" s="3" t="s">
        <v>4679</v>
      </c>
      <c r="H64" s="184">
        <f t="shared" si="16"/>
        <v>45891</v>
      </c>
      <c r="I64" s="6">
        <v>24.85</v>
      </c>
      <c r="J64" s="7">
        <f t="shared" si="17"/>
        <v>-0.02165354331</v>
      </c>
      <c r="K64" s="6">
        <v>23.4</v>
      </c>
      <c r="L64" s="195">
        <f t="shared" si="18"/>
        <v>-0.07874015748</v>
      </c>
      <c r="M64" s="6">
        <v>25.7</v>
      </c>
      <c r="N64" s="195">
        <f t="shared" si="19"/>
        <v>0.01181102362</v>
      </c>
      <c r="O64" s="6"/>
      <c r="P64" s="195" t="str">
        <f t="shared" si="20"/>
        <v/>
      </c>
      <c r="Q64" s="6"/>
      <c r="R64" s="195" t="str">
        <f t="shared" si="21"/>
        <v/>
      </c>
      <c r="S64" s="6" t="str">
        <f>IF(ISBLANK(B64), "", IFERROR(VLOOKUP(B64, category!A:C, 3, FALSE), ""))</f>
        <v>PCB/雷射鑽頭</v>
      </c>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217"/>
    </row>
    <row r="65">
      <c r="A65" s="221" t="str">
        <f>IF(ISBLANK(B65), "", VLOOKUP(B65, Database!A:E, 2, FALSE))</f>
        <v>富喬</v>
      </c>
      <c r="B65" s="222" t="s">
        <v>4473</v>
      </c>
      <c r="C65" s="223" t="str">
        <f>IFERROR(__xludf.DUMMYFUNCTION("IF(ISBLANK(B65), """", IF(ISBLANK($C$44), """", IMPORTXML('公式表'!$A$2&amp;B65&amp;'公式表'!$A$3, ""/html/body/div[1]/div/div/div/div/div[4]/div[1]/div/div[1]/div/div[1]/div/div[2]/div[1]/div/span[1]"")))"),"")</f>
        <v/>
      </c>
      <c r="D65" s="223">
        <v>66.8</v>
      </c>
      <c r="E65" s="225"/>
      <c r="F65" s="225">
        <f t="shared" si="15"/>
        <v>-1</v>
      </c>
      <c r="G65" s="226" t="s">
        <v>4679</v>
      </c>
      <c r="H65" s="227">
        <f t="shared" si="16"/>
        <v>45891</v>
      </c>
      <c r="I65" s="223">
        <v>68.3</v>
      </c>
      <c r="J65" s="225">
        <f t="shared" si="17"/>
        <v>0.02245508982</v>
      </c>
      <c r="K65" s="223">
        <v>66.5</v>
      </c>
      <c r="L65" s="228">
        <f t="shared" si="18"/>
        <v>-0.004491017964</v>
      </c>
      <c r="M65" s="223">
        <v>70.6</v>
      </c>
      <c r="N65" s="228">
        <f t="shared" si="19"/>
        <v>0.05688622754</v>
      </c>
      <c r="O65" s="223"/>
      <c r="P65" s="228" t="str">
        <f t="shared" si="20"/>
        <v/>
      </c>
      <c r="Q65" s="223"/>
      <c r="R65" s="228" t="str">
        <f t="shared" si="21"/>
        <v/>
      </c>
      <c r="S65" s="223" t="str">
        <f>IF(ISBLANK(B65), "", IFERROR(VLOOKUP(B65, category!A:C, 3, FALSE), ""))</f>
        <v>PCB-玻纖布</v>
      </c>
      <c r="T65" s="223"/>
      <c r="U65" s="223"/>
      <c r="V65" s="223"/>
      <c r="W65" s="223"/>
      <c r="X65" s="223"/>
      <c r="Y65" s="223"/>
      <c r="Z65" s="223"/>
      <c r="AA65" s="223"/>
      <c r="AB65" s="223"/>
      <c r="AC65" s="223"/>
      <c r="AD65" s="223"/>
      <c r="AE65" s="223"/>
      <c r="AF65" s="223"/>
      <c r="AG65" s="223"/>
      <c r="AH65" s="223"/>
      <c r="AI65" s="223"/>
      <c r="AJ65" s="223"/>
      <c r="AK65" s="223"/>
      <c r="AL65" s="223"/>
      <c r="AM65" s="223"/>
      <c r="AN65" s="223"/>
      <c r="AO65" s="223"/>
      <c r="AP65" s="223"/>
      <c r="AQ65" s="223"/>
      <c r="AR65" s="223"/>
      <c r="AS65" s="223"/>
      <c r="AT65" s="223"/>
      <c r="AU65" s="223"/>
      <c r="AV65" s="229"/>
    </row>
    <row r="66">
      <c r="A66" s="193"/>
      <c r="B66" s="182"/>
      <c r="C66" s="6"/>
      <c r="D66" s="6"/>
      <c r="E66" s="7"/>
      <c r="F66" s="7"/>
      <c r="G66" s="198"/>
      <c r="H66" s="184"/>
      <c r="I66" s="6"/>
      <c r="J66" s="7"/>
      <c r="K66" s="6"/>
      <c r="L66" s="195"/>
      <c r="M66" s="7"/>
      <c r="N66" s="195"/>
      <c r="O66" s="6"/>
      <c r="P66" s="195"/>
      <c r="Q66" s="6"/>
      <c r="R66" s="195"/>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row>
    <row r="67">
      <c r="A67" s="204" t="s">
        <v>123</v>
      </c>
      <c r="B67" s="205" t="s">
        <v>4686</v>
      </c>
      <c r="C67" s="205"/>
      <c r="D67" s="206"/>
      <c r="E67" s="206"/>
      <c r="F67" s="206">
        <f>SUM(F70:F78)</f>
        <v>-9</v>
      </c>
      <c r="G67" s="77"/>
      <c r="H67" s="207"/>
      <c r="I67" s="208">
        <f>$H$6+3</f>
        <v>45894</v>
      </c>
      <c r="J67" s="206">
        <f>SUM(J70:J78)</f>
        <v>0.06150118157</v>
      </c>
      <c r="K67" s="208">
        <f>$H$6+4</f>
        <v>45895</v>
      </c>
      <c r="L67" s="206">
        <f>SUM(L70:L78)</f>
        <v>0.0713589856</v>
      </c>
      <c r="M67" s="208">
        <f>$H$6+5</f>
        <v>45896</v>
      </c>
      <c r="N67" s="206">
        <f>SUM(N70:N78)</f>
        <v>0.3022681227</v>
      </c>
      <c r="O67" s="208">
        <f>$H$6+6</f>
        <v>45897</v>
      </c>
      <c r="P67" s="206">
        <f>SUM(P70:P78)</f>
        <v>0</v>
      </c>
      <c r="Q67" s="208">
        <f>$H$6+7</f>
        <v>45898</v>
      </c>
      <c r="R67" s="206">
        <f>SUM(R70:R78)</f>
        <v>0</v>
      </c>
      <c r="S67" s="210"/>
      <c r="T67" s="210"/>
      <c r="U67" s="210"/>
      <c r="V67" s="210"/>
      <c r="W67" s="210"/>
      <c r="X67" s="210"/>
      <c r="Y67" s="210"/>
      <c r="Z67" s="210"/>
      <c r="AA67" s="210"/>
      <c r="AB67" s="210"/>
      <c r="AC67" s="210"/>
      <c r="AD67" s="210"/>
      <c r="AE67" s="210"/>
      <c r="AF67" s="210"/>
      <c r="AG67" s="210"/>
      <c r="AH67" s="210"/>
      <c r="AI67" s="210"/>
      <c r="AJ67" s="210"/>
      <c r="AK67" s="210"/>
      <c r="AL67" s="210"/>
      <c r="AM67" s="210"/>
      <c r="AN67" s="210"/>
      <c r="AO67" s="210"/>
      <c r="AP67" s="210"/>
      <c r="AQ67" s="210"/>
      <c r="AR67" s="210"/>
      <c r="AS67" s="210"/>
      <c r="AT67" s="210"/>
      <c r="AU67" s="210"/>
      <c r="AV67" s="211"/>
    </row>
    <row r="68">
      <c r="A68" s="185"/>
      <c r="B68" s="186"/>
      <c r="C68" s="185"/>
      <c r="D68" s="185"/>
      <c r="E68" s="185"/>
      <c r="F68" s="41"/>
      <c r="G68" s="187"/>
      <c r="H68" s="185"/>
      <c r="I68" s="185" t="s">
        <v>4663</v>
      </c>
      <c r="J68" s="212">
        <f>AVERAGEA(J70:J78)</f>
        <v>0.006833464619</v>
      </c>
      <c r="K68" s="185"/>
      <c r="L68" s="212">
        <f>AVERAGEA(L70:L78)</f>
        <v>0.007928776178</v>
      </c>
      <c r="M68" s="185"/>
      <c r="N68" s="212">
        <f>AVERAGEA(N70:N78)</f>
        <v>0.03358534697</v>
      </c>
      <c r="O68" s="185"/>
      <c r="P68" s="212">
        <f>AVERAGEA(P70:P78)</f>
        <v>0</v>
      </c>
      <c r="Q68" s="185"/>
      <c r="R68" s="212">
        <f>AVERAGEA(R70:R78)</f>
        <v>0</v>
      </c>
      <c r="S68" s="186"/>
      <c r="T68" s="189"/>
      <c r="U68" s="189"/>
      <c r="V68" s="189"/>
      <c r="W68" s="189"/>
      <c r="X68" s="189"/>
      <c r="Y68" s="189"/>
      <c r="Z68" s="189"/>
      <c r="AA68" s="189"/>
      <c r="AB68" s="189"/>
      <c r="AC68" s="189"/>
      <c r="AD68" s="189"/>
      <c r="AE68" s="189"/>
      <c r="AF68" s="189"/>
      <c r="AG68" s="189"/>
      <c r="AH68" s="189"/>
      <c r="AI68" s="189"/>
      <c r="AJ68" s="189"/>
      <c r="AK68" s="189"/>
      <c r="AL68" s="189"/>
      <c r="AM68" s="189"/>
      <c r="AN68" s="189"/>
      <c r="AO68" s="189"/>
      <c r="AP68" s="189"/>
      <c r="AQ68" s="189"/>
      <c r="AR68" s="189"/>
      <c r="AS68" s="189"/>
      <c r="AT68" s="189"/>
      <c r="AU68" s="189"/>
      <c r="AV68" s="189"/>
    </row>
    <row r="69">
      <c r="A69" s="213" t="s">
        <v>4562</v>
      </c>
      <c r="B69" s="190" t="s">
        <v>4664</v>
      </c>
      <c r="C69" s="126" t="s">
        <v>4665</v>
      </c>
      <c r="D69" s="126" t="s">
        <v>4687</v>
      </c>
      <c r="E69" s="126" t="s">
        <v>4667</v>
      </c>
      <c r="F69" s="125" t="s">
        <v>4668</v>
      </c>
      <c r="G69" s="191" t="s">
        <v>4688</v>
      </c>
      <c r="H69" s="126" t="s">
        <v>4670</v>
      </c>
      <c r="I69" s="126" t="s">
        <v>4671</v>
      </c>
      <c r="J69" s="126" t="s">
        <v>4672</v>
      </c>
      <c r="K69" s="126" t="s">
        <v>4673</v>
      </c>
      <c r="L69" s="126" t="s">
        <v>4674</v>
      </c>
      <c r="M69" s="126" t="s">
        <v>4675</v>
      </c>
      <c r="N69" s="126" t="s">
        <v>4674</v>
      </c>
      <c r="O69" s="126" t="s">
        <v>4676</v>
      </c>
      <c r="P69" s="126" t="s">
        <v>4674</v>
      </c>
      <c r="Q69" s="126" t="s">
        <v>4677</v>
      </c>
      <c r="R69" s="126" t="s">
        <v>4674</v>
      </c>
      <c r="S69" s="190" t="s">
        <v>4678</v>
      </c>
      <c r="T69" s="192"/>
      <c r="U69" s="192"/>
      <c r="V69" s="192"/>
      <c r="W69" s="192"/>
      <c r="X69" s="192"/>
      <c r="Y69" s="192"/>
      <c r="Z69" s="192"/>
      <c r="AA69" s="192"/>
      <c r="AB69" s="192"/>
      <c r="AC69" s="192"/>
      <c r="AD69" s="192"/>
      <c r="AE69" s="192"/>
      <c r="AF69" s="192"/>
      <c r="AG69" s="192"/>
      <c r="AH69" s="192"/>
      <c r="AI69" s="192"/>
      <c r="AJ69" s="192"/>
      <c r="AK69" s="192"/>
      <c r="AL69" s="192"/>
      <c r="AM69" s="192"/>
      <c r="AN69" s="192"/>
      <c r="AO69" s="192"/>
      <c r="AP69" s="192"/>
      <c r="AQ69" s="192"/>
      <c r="AR69" s="192"/>
      <c r="AS69" s="192"/>
      <c r="AT69" s="192"/>
      <c r="AU69" s="192"/>
      <c r="AV69" s="215"/>
    </row>
    <row r="70">
      <c r="A70" s="216" t="str">
        <f>IF(ISBLANK(B70), "", VLOOKUP(B70, Database!A:E, 2, FALSE))</f>
        <v>光寶科</v>
      </c>
      <c r="B70" s="182" t="s">
        <v>605</v>
      </c>
      <c r="C70" s="6" t="str">
        <f>IFERROR(__xludf.DUMMYFUNCTION("IF(ISBLANK(B70), """", IF(ISBLANK($C$67), """", IMPORTXML('公式表'!$A$2&amp;B70&amp;'公式表'!$A$3, ""/html/body/div[1]/div/div/div/div/div[4]/div[1]/div/div[1]/div/div[1]/div/div[2]/div[1]/div/span[1]"")))"),"")</f>
        <v/>
      </c>
      <c r="D70" s="6">
        <v>124.0</v>
      </c>
      <c r="E70" s="7"/>
      <c r="F70" s="7">
        <f t="shared" ref="F70:F78" si="22">IF(ISBLANK(B70), "", (C70/D70)-1)</f>
        <v>-1</v>
      </c>
      <c r="G70" s="198"/>
      <c r="H70" s="184">
        <f t="shared" ref="H70:H78" si="23">$H$6</f>
        <v>45891</v>
      </c>
      <c r="I70" s="6">
        <v>125.0</v>
      </c>
      <c r="J70" s="7">
        <f t="shared" ref="J70:J78" si="24">IF(ISBLANK(I70), "", (I70/$D70)-1)</f>
        <v>0.008064516129</v>
      </c>
      <c r="K70" s="6">
        <v>125.0</v>
      </c>
      <c r="L70" s="195">
        <f t="shared" ref="L70:L78" si="25">IF(ISBLANK(K70), "", (K70/$D70)-1)</f>
        <v>0.008064516129</v>
      </c>
      <c r="M70" s="6">
        <v>131.0</v>
      </c>
      <c r="N70" s="195">
        <f t="shared" ref="N70:N78" si="26">IF(ISBLANK(M70), "", (M70/$D70)-1)</f>
        <v>0.0564516129</v>
      </c>
      <c r="O70" s="6"/>
      <c r="P70" s="195" t="str">
        <f t="shared" ref="P70:P78" si="27">IF(ISBLANK(O70), "", (O70/$D70)-1)</f>
        <v/>
      </c>
      <c r="Q70" s="6"/>
      <c r="R70" s="195" t="str">
        <f t="shared" ref="R70:R78" si="28">IF(ISBLANK(Q70), "", (Q70/$D70)-1)</f>
        <v/>
      </c>
      <c r="S70" s="6" t="str">
        <f>IF(ISBLANK(B70), "", IFERROR(VLOOKUP(B70, category!A:C, 3, FALSE), ""))</f>
        <v>BBU</v>
      </c>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217"/>
    </row>
    <row r="71">
      <c r="A71" s="216" t="str">
        <f>IF(ISBLANK(B71), "", VLOOKUP(B71, Database!A:E, 2, FALSE))</f>
        <v>台達電</v>
      </c>
      <c r="B71" s="182" t="s">
        <v>3924</v>
      </c>
      <c r="C71" s="6" t="str">
        <f>IFERROR(__xludf.DUMMYFUNCTION("IF(ISBLANK(B71), """", IF(ISBLANK($C$67), """", IMPORTXML('公式表'!$A$2&amp;B71&amp;'公式表'!$A$3, ""/html/body/div[1]/div/div/div/div/div[4]/div[1]/div/div[1]/div/div[1]/div/div[2]/div[1]/div/span[1]"")))"),"")</f>
        <v/>
      </c>
      <c r="D71" s="6">
        <v>664.0</v>
      </c>
      <c r="E71" s="7"/>
      <c r="F71" s="7">
        <f t="shared" si="22"/>
        <v>-1</v>
      </c>
      <c r="G71" s="3" t="s">
        <v>4679</v>
      </c>
      <c r="H71" s="184">
        <f t="shared" si="23"/>
        <v>45891</v>
      </c>
      <c r="I71" s="6">
        <v>676.0</v>
      </c>
      <c r="J71" s="7">
        <f t="shared" si="24"/>
        <v>0.01807228916</v>
      </c>
      <c r="K71" s="6">
        <v>685.0</v>
      </c>
      <c r="L71" s="195">
        <f t="shared" si="25"/>
        <v>0.03162650602</v>
      </c>
      <c r="M71" s="6">
        <v>720.0</v>
      </c>
      <c r="N71" s="195">
        <f t="shared" si="26"/>
        <v>0.0843373494</v>
      </c>
      <c r="O71" s="6"/>
      <c r="P71" s="195" t="str">
        <f t="shared" si="27"/>
        <v/>
      </c>
      <c r="Q71" s="6"/>
      <c r="R71" s="195" t="str">
        <f t="shared" si="28"/>
        <v/>
      </c>
      <c r="S71" s="6" t="str">
        <f>IF(ISBLANK(B71), "", IFERROR(VLOOKUP(B71, category!A:C, 3, FALSE), ""))</f>
        <v>BBU/機器人</v>
      </c>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217"/>
    </row>
    <row r="72">
      <c r="A72" s="216" t="str">
        <f>IF(ISBLANK(B72), "", VLOOKUP(B72, Database!A:E, 2, FALSE))</f>
        <v>順達</v>
      </c>
      <c r="B72" s="182" t="s">
        <v>1428</v>
      </c>
      <c r="C72" s="6" t="str">
        <f>IFERROR(__xludf.DUMMYFUNCTION("IF(ISBLANK(B72), """", IF(ISBLANK($C$67), """", IMPORTXML('公式表'!$A$2&amp;B72&amp;'公式表'!$A$3, ""/html/body/div[1]/div/div/div/div/div[4]/div[1]/div/div[1]/div/div[1]/div/div[2]/div[1]/div/span[1]"")))"),"")</f>
        <v/>
      </c>
      <c r="D72" s="6">
        <v>345.0</v>
      </c>
      <c r="E72" s="7"/>
      <c r="F72" s="7">
        <f t="shared" si="22"/>
        <v>-1</v>
      </c>
      <c r="G72" s="3" t="s">
        <v>4679</v>
      </c>
      <c r="H72" s="184">
        <f t="shared" si="23"/>
        <v>45891</v>
      </c>
      <c r="I72" s="6">
        <v>352.5</v>
      </c>
      <c r="J72" s="7">
        <f t="shared" si="24"/>
        <v>0.02173913043</v>
      </c>
      <c r="K72" s="6">
        <v>352.0</v>
      </c>
      <c r="L72" s="195">
        <f t="shared" si="25"/>
        <v>0.02028985507</v>
      </c>
      <c r="M72" s="6">
        <v>367.5</v>
      </c>
      <c r="N72" s="195">
        <f t="shared" si="26"/>
        <v>0.0652173913</v>
      </c>
      <c r="O72" s="6"/>
      <c r="P72" s="195" t="str">
        <f t="shared" si="27"/>
        <v/>
      </c>
      <c r="Q72" s="6"/>
      <c r="R72" s="195" t="str">
        <f t="shared" si="28"/>
        <v/>
      </c>
      <c r="S72" s="6" t="str">
        <f>IF(ISBLANK(B72), "", IFERROR(VLOOKUP(B72, category!A:C, 3, FALSE), ""))</f>
        <v>BBU</v>
      </c>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217"/>
    </row>
    <row r="73">
      <c r="A73" s="216" t="str">
        <f>IF(ISBLANK(B73), "", VLOOKUP(B73, Database!A:E, 2, FALSE))</f>
        <v>加百裕</v>
      </c>
      <c r="B73" s="182" t="s">
        <v>3532</v>
      </c>
      <c r="C73" s="6" t="str">
        <f>IFERROR(__xludf.DUMMYFUNCTION("IF(ISBLANK(B73), """", IF(ISBLANK($C$67), """", IMPORTXML('公式表'!$A$2&amp;B73&amp;'公式表'!$A$3, ""/html/body/div[1]/div/div/div/div/div[4]/div[1]/div/div[1]/div/div[1]/div/div[2]/div[1]/div/span[1]"")))"),"")</f>
        <v/>
      </c>
      <c r="D73" s="6">
        <v>40.8</v>
      </c>
      <c r="E73" s="7"/>
      <c r="F73" s="7">
        <f t="shared" si="22"/>
        <v>-1</v>
      </c>
      <c r="G73" s="198"/>
      <c r="H73" s="184">
        <f t="shared" si="23"/>
        <v>45891</v>
      </c>
      <c r="I73" s="6">
        <v>40.1</v>
      </c>
      <c r="J73" s="7">
        <f t="shared" si="24"/>
        <v>-0.01715686275</v>
      </c>
      <c r="K73" s="6">
        <v>39.65</v>
      </c>
      <c r="L73" s="195">
        <f t="shared" si="25"/>
        <v>-0.02818627451</v>
      </c>
      <c r="M73" s="6">
        <v>39.7</v>
      </c>
      <c r="N73" s="195">
        <f t="shared" si="26"/>
        <v>-0.02696078431</v>
      </c>
      <c r="O73" s="6"/>
      <c r="P73" s="195" t="str">
        <f t="shared" si="27"/>
        <v/>
      </c>
      <c r="Q73" s="6"/>
      <c r="R73" s="195" t="str">
        <f t="shared" si="28"/>
        <v/>
      </c>
      <c r="S73" s="6" t="str">
        <f>IF(ISBLANK(B73), "", IFERROR(VLOOKUP(B73, category!A:C, 3, FALSE), ""))</f>
        <v>BBU</v>
      </c>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217"/>
    </row>
    <row r="74">
      <c r="A74" s="216" t="str">
        <f>IF(ISBLANK(B74), "", VLOOKUP(B74, Database!A:E, 2, FALSE))</f>
        <v>新盛力</v>
      </c>
      <c r="B74" s="182" t="s">
        <v>4046</v>
      </c>
      <c r="C74" s="6" t="str">
        <f>IFERROR(__xludf.DUMMYFUNCTION("IF(ISBLANK(B74), """", IF(ISBLANK($C$67), """", IMPORTXML('公式表'!$A$2&amp;B74&amp;'公式表'!$A$3, ""/html/body/div[1]/div/div/div/div/div[4]/div[1]/div/div[1]/div/div[1]/div/div[2]/div[1]/div/span[1]"")))"),"")</f>
        <v/>
      </c>
      <c r="D74" s="6">
        <v>163.0</v>
      </c>
      <c r="E74" s="7"/>
      <c r="F74" s="7">
        <f t="shared" si="22"/>
        <v>-1</v>
      </c>
      <c r="G74" s="198"/>
      <c r="H74" s="184">
        <f t="shared" si="23"/>
        <v>45891</v>
      </c>
      <c r="I74" s="6">
        <v>164.5</v>
      </c>
      <c r="J74" s="7">
        <f t="shared" si="24"/>
        <v>0.009202453988</v>
      </c>
      <c r="K74" s="6">
        <v>161.5</v>
      </c>
      <c r="L74" s="195">
        <f t="shared" si="25"/>
        <v>-0.009202453988</v>
      </c>
      <c r="M74" s="6">
        <v>168.5</v>
      </c>
      <c r="N74" s="195">
        <f t="shared" si="26"/>
        <v>0.03374233129</v>
      </c>
      <c r="O74" s="6"/>
      <c r="P74" s="195" t="str">
        <f t="shared" si="27"/>
        <v/>
      </c>
      <c r="Q74" s="6"/>
      <c r="R74" s="195" t="str">
        <f t="shared" si="28"/>
        <v/>
      </c>
      <c r="S74" s="6" t="str">
        <f>IF(ISBLANK(B74), "", IFERROR(VLOOKUP(B74, category!A:C, 3, FALSE), ""))</f>
        <v>BBU</v>
      </c>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217"/>
    </row>
    <row r="75">
      <c r="A75" s="216" t="str">
        <f>IF(ISBLANK(B75), "", VLOOKUP(B75, Database!A:E, 2, FALSE))</f>
        <v>興能高</v>
      </c>
      <c r="B75" s="182" t="s">
        <v>1359</v>
      </c>
      <c r="C75" s="6" t="str">
        <f>IFERROR(__xludf.DUMMYFUNCTION("IF(ISBLANK(B75), """", IF(ISBLANK($C$67), """", IMPORTXML('公式表'!$A$2&amp;B75&amp;'公式表'!$A$3, ""/html/body/div[1]/div/div/div/div/div[4]/div[1]/div/div[1]/div/div[1]/div/div[2]/div[1]/div/span[1]"")))"),"")</f>
        <v/>
      </c>
      <c r="D75" s="6">
        <v>54.5</v>
      </c>
      <c r="E75" s="7"/>
      <c r="F75" s="7">
        <f t="shared" si="22"/>
        <v>-1</v>
      </c>
      <c r="G75" s="198"/>
      <c r="H75" s="184">
        <f t="shared" si="23"/>
        <v>45891</v>
      </c>
      <c r="I75" s="6">
        <v>54.2</v>
      </c>
      <c r="J75" s="7">
        <f t="shared" si="24"/>
        <v>-0.005504587156</v>
      </c>
      <c r="K75" s="6">
        <v>53.4</v>
      </c>
      <c r="L75" s="195">
        <f t="shared" si="25"/>
        <v>-0.02018348624</v>
      </c>
      <c r="M75" s="6">
        <v>56.0</v>
      </c>
      <c r="N75" s="195">
        <f t="shared" si="26"/>
        <v>0.02752293578</v>
      </c>
      <c r="O75" s="6"/>
      <c r="P75" s="195" t="str">
        <f t="shared" si="27"/>
        <v/>
      </c>
      <c r="Q75" s="6"/>
      <c r="R75" s="195" t="str">
        <f t="shared" si="28"/>
        <v/>
      </c>
      <c r="S75" s="6" t="str">
        <f>IF(ISBLANK(B75), "", IFERROR(VLOOKUP(B75, category!A:C, 3, FALSE), ""))</f>
        <v>BBU</v>
      </c>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217"/>
    </row>
    <row r="76">
      <c r="A76" s="216" t="str">
        <f>IF(ISBLANK(B76), "", VLOOKUP(B76, Database!A:E, 2, FALSE))</f>
        <v>AES-KY</v>
      </c>
      <c r="B76" s="182" t="s">
        <v>1923</v>
      </c>
      <c r="C76" s="6" t="str">
        <f>IFERROR(__xludf.DUMMYFUNCTION("IF(ISBLANK(B76), """", IF(ISBLANK($C$67), """", IMPORTXML('公式表'!$A$2&amp;B76&amp;'公式表'!$A$3, ""/html/body/div[1]/div/div/div/div/div[4]/div[1]/div/div[1]/div/div[1]/div/div[2]/div[1]/div/span[1]"")))"),"")</f>
        <v/>
      </c>
      <c r="D76" s="373">
        <v>1265.0</v>
      </c>
      <c r="E76" s="7"/>
      <c r="F76" s="7">
        <f t="shared" si="22"/>
        <v>-1</v>
      </c>
      <c r="G76" s="198"/>
      <c r="H76" s="184">
        <f t="shared" si="23"/>
        <v>45891</v>
      </c>
      <c r="I76" s="373">
        <v>1270.0</v>
      </c>
      <c r="J76" s="7">
        <f t="shared" si="24"/>
        <v>0.00395256917</v>
      </c>
      <c r="K76" s="373">
        <v>1295.0</v>
      </c>
      <c r="L76" s="195">
        <f t="shared" si="25"/>
        <v>0.02371541502</v>
      </c>
      <c r="M76" s="373">
        <v>1280.0</v>
      </c>
      <c r="N76" s="195">
        <f t="shared" si="26"/>
        <v>0.01185770751</v>
      </c>
      <c r="O76" s="373"/>
      <c r="P76" s="195" t="str">
        <f t="shared" si="27"/>
        <v/>
      </c>
      <c r="Q76" s="373"/>
      <c r="R76" s="195" t="str">
        <f t="shared" si="28"/>
        <v/>
      </c>
      <c r="S76" s="6" t="str">
        <f>IF(ISBLANK(B76), "", IFERROR(VLOOKUP(B76, category!A:C, 3, FALSE), ""))</f>
        <v>BBU</v>
      </c>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217"/>
    </row>
    <row r="77">
      <c r="A77" s="216" t="str">
        <f>IF(ISBLANK(B77), "", VLOOKUP(B77, Database!A:E, 2, FALSE))</f>
        <v>錸德</v>
      </c>
      <c r="B77" s="182" t="s">
        <v>4333</v>
      </c>
      <c r="C77" s="6" t="str">
        <f>IFERROR(__xludf.DUMMYFUNCTION("IF(ISBLANK(B77), """", IF(ISBLANK($C$67), """", IMPORTXML('公式表'!$A$2&amp;B77&amp;'公式表'!$A$3, ""/html/body/div[1]/div/div/div/div/div[4]/div[1]/div/div[1]/div/div[1]/div/div[2]/div[1]/div/span[1]"")))"),"")</f>
        <v/>
      </c>
      <c r="D77" s="6">
        <v>10.9</v>
      </c>
      <c r="E77" s="7"/>
      <c r="F77" s="7">
        <f t="shared" si="22"/>
        <v>-1</v>
      </c>
      <c r="G77" s="198"/>
      <c r="H77" s="184">
        <f t="shared" si="23"/>
        <v>45891</v>
      </c>
      <c r="I77" s="6">
        <v>10.9</v>
      </c>
      <c r="J77" s="7">
        <f t="shared" si="24"/>
        <v>0</v>
      </c>
      <c r="K77" s="6">
        <v>10.85</v>
      </c>
      <c r="L77" s="195">
        <f t="shared" si="25"/>
        <v>-0.004587155963</v>
      </c>
      <c r="M77" s="6">
        <v>11.0</v>
      </c>
      <c r="N77" s="195">
        <f t="shared" si="26"/>
        <v>0.009174311927</v>
      </c>
      <c r="O77" s="6"/>
      <c r="P77" s="195" t="str">
        <f t="shared" si="27"/>
        <v/>
      </c>
      <c r="Q77" s="6"/>
      <c r="R77" s="195" t="str">
        <f t="shared" si="28"/>
        <v/>
      </c>
      <c r="S77" s="6" t="str">
        <f>IF(ISBLANK(B77), "", IFERROR(VLOOKUP(B77, category!A:C, 3, FALSE), ""))</f>
        <v>BBU</v>
      </c>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217"/>
    </row>
    <row r="78">
      <c r="A78" s="221" t="str">
        <f>IF(ISBLANK(B78), "", VLOOKUP(B78, Database!A:E, 2, FALSE))</f>
        <v>系統電</v>
      </c>
      <c r="B78" s="222" t="s">
        <v>4113</v>
      </c>
      <c r="C78" s="223" t="str">
        <f>IFERROR(__xludf.DUMMYFUNCTION("IF(ISBLANK(B78), """", IF(ISBLANK($C$67), """", IMPORTXML('公式表'!$A$2&amp;B78&amp;'公式表'!$A$3, ""/html/body/div[1]/div/div/div/div/div[4]/div[1]/div/div[1]/div/div[1]/div/div[2]/div[1]/div/span[1]"")))"),"")</f>
        <v/>
      </c>
      <c r="D78" s="223">
        <v>56.2</v>
      </c>
      <c r="E78" s="225"/>
      <c r="F78" s="225">
        <f t="shared" si="22"/>
        <v>-1</v>
      </c>
      <c r="G78" s="249"/>
      <c r="H78" s="227">
        <f t="shared" si="23"/>
        <v>45891</v>
      </c>
      <c r="I78" s="223">
        <v>57.5</v>
      </c>
      <c r="J78" s="225">
        <f t="shared" si="24"/>
        <v>0.0231316726</v>
      </c>
      <c r="K78" s="223">
        <v>59.0</v>
      </c>
      <c r="L78" s="228">
        <f t="shared" si="25"/>
        <v>0.04982206406</v>
      </c>
      <c r="M78" s="223">
        <v>58.5</v>
      </c>
      <c r="N78" s="228">
        <f t="shared" si="26"/>
        <v>0.0409252669</v>
      </c>
      <c r="O78" s="223"/>
      <c r="P78" s="228" t="str">
        <f t="shared" si="27"/>
        <v/>
      </c>
      <c r="Q78" s="223"/>
      <c r="R78" s="228" t="str">
        <f t="shared" si="28"/>
        <v/>
      </c>
      <c r="S78" s="223" t="str">
        <f>IF(ISBLANK(B78), "", IFERROR(VLOOKUP(B78, category!A:C, 3, FALSE), ""))</f>
        <v>BBU</v>
      </c>
      <c r="T78" s="223"/>
      <c r="U78" s="223"/>
      <c r="V78" s="223"/>
      <c r="W78" s="223"/>
      <c r="X78" s="223"/>
      <c r="Y78" s="223"/>
      <c r="Z78" s="223"/>
      <c r="AA78" s="223"/>
      <c r="AB78" s="223"/>
      <c r="AC78" s="223"/>
      <c r="AD78" s="223"/>
      <c r="AE78" s="223"/>
      <c r="AF78" s="223"/>
      <c r="AG78" s="223"/>
      <c r="AH78" s="223"/>
      <c r="AI78" s="223"/>
      <c r="AJ78" s="223"/>
      <c r="AK78" s="223"/>
      <c r="AL78" s="223"/>
      <c r="AM78" s="223"/>
      <c r="AN78" s="223"/>
      <c r="AO78" s="223"/>
      <c r="AP78" s="223"/>
      <c r="AQ78" s="223"/>
      <c r="AR78" s="223"/>
      <c r="AS78" s="223"/>
      <c r="AT78" s="223"/>
      <c r="AU78" s="223"/>
      <c r="AV78" s="229"/>
    </row>
    <row r="79">
      <c r="A79" s="6"/>
      <c r="B79" s="199"/>
      <c r="C79" s="6"/>
      <c r="D79" s="6"/>
      <c r="E79" s="7"/>
      <c r="F79" s="7"/>
      <c r="G79" s="198"/>
      <c r="H79" s="198"/>
      <c r="I79" s="6"/>
      <c r="J79" s="7"/>
      <c r="K79" s="7"/>
      <c r="L79" s="6"/>
      <c r="M79" s="7"/>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row>
    <row r="80">
      <c r="A80" s="204" t="s">
        <v>124</v>
      </c>
      <c r="B80" s="205" t="s">
        <v>4686</v>
      </c>
      <c r="C80" s="205"/>
      <c r="D80" s="206"/>
      <c r="E80" s="206"/>
      <c r="F80" s="206">
        <f>SUM(F83:F99)</f>
        <v>-17</v>
      </c>
      <c r="G80" s="77"/>
      <c r="H80" s="207"/>
      <c r="I80" s="208">
        <f>$H$6+3</f>
        <v>45894</v>
      </c>
      <c r="J80" s="206">
        <f>SUM(J83:J99)</f>
        <v>0.7130868892</v>
      </c>
      <c r="K80" s="208">
        <f>$H$6+4</f>
        <v>45895</v>
      </c>
      <c r="L80" s="206">
        <f>SUM(L83:L99)</f>
        <v>1.1620169</v>
      </c>
      <c r="M80" s="208">
        <f>$H$6+5</f>
        <v>45896</v>
      </c>
      <c r="N80" s="206">
        <f>SUM(N83:N99)</f>
        <v>1.679569815</v>
      </c>
      <c r="O80" s="208">
        <f>$H$6+6</f>
        <v>45897</v>
      </c>
      <c r="P80" s="206">
        <f>SUM(P83:P99)</f>
        <v>0</v>
      </c>
      <c r="Q80" s="208">
        <f>$H$6+7</f>
        <v>45898</v>
      </c>
      <c r="R80" s="206">
        <f>SUM(R83:R99)</f>
        <v>0</v>
      </c>
      <c r="S80" s="210"/>
      <c r="T80" s="210"/>
      <c r="U80" s="210"/>
      <c r="V80" s="210"/>
      <c r="W80" s="210"/>
      <c r="X80" s="210"/>
      <c r="Y80" s="210"/>
      <c r="Z80" s="210"/>
      <c r="AA80" s="210"/>
      <c r="AB80" s="210"/>
      <c r="AC80" s="210"/>
      <c r="AD80" s="210"/>
      <c r="AE80" s="210"/>
      <c r="AF80" s="210"/>
      <c r="AG80" s="210"/>
      <c r="AH80" s="210"/>
      <c r="AI80" s="210"/>
      <c r="AJ80" s="210"/>
      <c r="AK80" s="210"/>
      <c r="AL80" s="210"/>
      <c r="AM80" s="210"/>
      <c r="AN80" s="210"/>
      <c r="AO80" s="210"/>
      <c r="AP80" s="210"/>
      <c r="AQ80" s="210"/>
      <c r="AR80" s="210"/>
      <c r="AS80" s="210"/>
      <c r="AT80" s="210"/>
      <c r="AU80" s="210"/>
      <c r="AV80" s="211"/>
    </row>
    <row r="81">
      <c r="A81" s="185"/>
      <c r="B81" s="186"/>
      <c r="C81" s="185"/>
      <c r="D81" s="185"/>
      <c r="E81" s="185"/>
      <c r="F81" s="41"/>
      <c r="G81" s="187"/>
      <c r="H81" s="185"/>
      <c r="I81" s="185" t="s">
        <v>4663</v>
      </c>
      <c r="J81" s="212">
        <f>AVERAGEA(J83:J99)</f>
        <v>0.0419462876</v>
      </c>
      <c r="K81" s="185"/>
      <c r="L81" s="212">
        <f>AVERAGEA(L83:L99)</f>
        <v>0.06835393529</v>
      </c>
      <c r="M81" s="185"/>
      <c r="N81" s="212">
        <f>AVERAGEA(N83:N99)</f>
        <v>0.09879822443</v>
      </c>
      <c r="O81" s="185"/>
      <c r="P81" s="212">
        <f>AVERAGEA(P83:P99)</f>
        <v>0</v>
      </c>
      <c r="Q81" s="185"/>
      <c r="R81" s="212">
        <f>AVERAGEA(R83:R99)</f>
        <v>0</v>
      </c>
      <c r="S81" s="186"/>
      <c r="T81" s="189"/>
      <c r="U81" s="189"/>
      <c r="V81" s="189"/>
      <c r="W81" s="189"/>
      <c r="X81" s="189"/>
      <c r="Y81" s="189"/>
      <c r="Z81" s="189"/>
      <c r="AA81" s="189"/>
      <c r="AB81" s="189"/>
      <c r="AC81" s="189"/>
      <c r="AD81" s="189"/>
      <c r="AE81" s="189"/>
      <c r="AF81" s="189"/>
      <c r="AG81" s="189"/>
      <c r="AH81" s="189"/>
      <c r="AI81" s="189"/>
      <c r="AJ81" s="189"/>
      <c r="AK81" s="189"/>
      <c r="AL81" s="189"/>
      <c r="AM81" s="189"/>
      <c r="AN81" s="189"/>
      <c r="AO81" s="189"/>
      <c r="AP81" s="189"/>
      <c r="AQ81" s="189"/>
      <c r="AR81" s="189"/>
      <c r="AS81" s="189"/>
      <c r="AT81" s="189"/>
      <c r="AU81" s="189"/>
      <c r="AV81" s="189"/>
    </row>
    <row r="82">
      <c r="A82" s="213" t="s">
        <v>4562</v>
      </c>
      <c r="B82" s="190" t="s">
        <v>4664</v>
      </c>
      <c r="C82" s="126" t="s">
        <v>4665</v>
      </c>
      <c r="D82" s="126" t="s">
        <v>4687</v>
      </c>
      <c r="E82" s="126" t="s">
        <v>4667</v>
      </c>
      <c r="F82" s="125" t="s">
        <v>4668</v>
      </c>
      <c r="G82" s="191" t="s">
        <v>4688</v>
      </c>
      <c r="H82" s="126" t="s">
        <v>4670</v>
      </c>
      <c r="I82" s="126" t="s">
        <v>4671</v>
      </c>
      <c r="J82" s="126" t="s">
        <v>4672</v>
      </c>
      <c r="K82" s="126" t="s">
        <v>4673</v>
      </c>
      <c r="L82" s="126" t="s">
        <v>4674</v>
      </c>
      <c r="M82" s="126" t="s">
        <v>4675</v>
      </c>
      <c r="N82" s="126" t="s">
        <v>4674</v>
      </c>
      <c r="O82" s="126" t="s">
        <v>4676</v>
      </c>
      <c r="P82" s="126" t="s">
        <v>4674</v>
      </c>
      <c r="Q82" s="126" t="s">
        <v>4677</v>
      </c>
      <c r="R82" s="126" t="s">
        <v>4674</v>
      </c>
      <c r="S82" s="190" t="s">
        <v>4678</v>
      </c>
      <c r="T82" s="192"/>
      <c r="U82" s="192"/>
      <c r="V82" s="192"/>
      <c r="W82" s="192"/>
      <c r="X82" s="192"/>
      <c r="Y82" s="192"/>
      <c r="Z82" s="192"/>
      <c r="AA82" s="192"/>
      <c r="AB82" s="192"/>
      <c r="AC82" s="192"/>
      <c r="AD82" s="192"/>
      <c r="AE82" s="192"/>
      <c r="AF82" s="192"/>
      <c r="AG82" s="192"/>
      <c r="AH82" s="192"/>
      <c r="AI82" s="192"/>
      <c r="AJ82" s="192"/>
      <c r="AK82" s="192"/>
      <c r="AL82" s="192"/>
      <c r="AM82" s="192"/>
      <c r="AN82" s="192"/>
      <c r="AO82" s="192"/>
      <c r="AP82" s="192"/>
      <c r="AQ82" s="192"/>
      <c r="AR82" s="192"/>
      <c r="AS82" s="192"/>
      <c r="AT82" s="192"/>
      <c r="AU82" s="192"/>
      <c r="AV82" s="215"/>
    </row>
    <row r="83">
      <c r="A83" s="6" t="str">
        <f>IF(ISBLANK(B83), "", VLOOKUP(B83, Database!A:E, 2, FALSE))</f>
        <v>漢翔</v>
      </c>
      <c r="B83" s="182" t="s">
        <v>3729</v>
      </c>
      <c r="C83" s="6" t="str">
        <f>IFERROR(__xludf.DUMMYFUNCTION("IF(ISBLANK(B83), """", IF(ISBLANK($C$80), """", IMPORTXML('公式表'!$A$2&amp;B83&amp;'公式表'!$A$3, ""/html/body/div[1]/div/div/div/div/div[4]/div[1]/div/div[1]/div/div[1]/div/div[2]/div[1]/div/span[1]"")))"),"")</f>
        <v/>
      </c>
      <c r="D83" s="6">
        <v>48.35</v>
      </c>
      <c r="E83" s="7"/>
      <c r="F83" s="7">
        <f t="shared" ref="F83:F99" si="29">IF(ISBLANK(B83), "", (C83/D83)-1)</f>
        <v>-1</v>
      </c>
      <c r="G83" s="198"/>
      <c r="H83" s="198">
        <f t="shared" ref="H83:H99" si="30">$H$6</f>
        <v>45891</v>
      </c>
      <c r="I83" s="6">
        <v>50.3</v>
      </c>
      <c r="J83" s="7">
        <f t="shared" ref="J83:J99" si="31">IF(ISBLANK(I83), "", (I83/$D83)-1)</f>
        <v>0.04033092037</v>
      </c>
      <c r="K83" s="6">
        <v>49.65</v>
      </c>
      <c r="L83" s="195">
        <f t="shared" ref="L83:L99" si="32">IF(ISBLANK(K83), "", (K83/$D83)-1)</f>
        <v>0.02688728025</v>
      </c>
      <c r="M83" s="6">
        <v>54.6</v>
      </c>
      <c r="N83" s="195">
        <f t="shared" ref="N83:N99" si="33">IF(ISBLANK(M83), "", (M83/$D83)-1)</f>
        <v>0.1292657704</v>
      </c>
      <c r="O83" s="6"/>
      <c r="P83" s="195" t="str">
        <f t="shared" ref="P83:P99" si="34">IF(ISBLANK(O83), "", (O83/$D83)-1)</f>
        <v/>
      </c>
      <c r="Q83" s="6"/>
      <c r="R83" s="195" t="str">
        <f t="shared" ref="R83:R99" si="35">IF(ISBLANK(Q83), "", (Q83/$D83)-1)</f>
        <v/>
      </c>
      <c r="S83" s="6" t="str">
        <f>IF(ISBLANK(B83), "", IFERROR(VLOOKUP(B83, category!A:C, 3, FALSE), ""))</f>
        <v>軍工/航太</v>
      </c>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row>
    <row r="84">
      <c r="A84" s="6" t="str">
        <f>IF(ISBLANK(B84), "", VLOOKUP(B84, Database!A:E, 2, FALSE))</f>
        <v>長榮航太</v>
      </c>
      <c r="B84" s="182" t="s">
        <v>3528</v>
      </c>
      <c r="C84" s="6" t="str">
        <f>IFERROR(__xludf.DUMMYFUNCTION("IF(ISBLANK(B84), """", IF(ISBLANK($C$80), """", IMPORTXML('公式表'!$A$2&amp;B84&amp;'公式表'!$A$3, ""/html/body/div[1]/div/div/div/div/div[4]/div[1]/div/div[1]/div/div[1]/div/div[2]/div[1]/div/span[1]"")))"),"")</f>
        <v/>
      </c>
      <c r="D84" s="6">
        <v>183.0</v>
      </c>
      <c r="E84" s="7"/>
      <c r="F84" s="7">
        <f t="shared" si="29"/>
        <v>-1</v>
      </c>
      <c r="G84" s="198"/>
      <c r="H84" s="198">
        <f t="shared" si="30"/>
        <v>45891</v>
      </c>
      <c r="I84" s="6">
        <v>188.5</v>
      </c>
      <c r="J84" s="7">
        <f t="shared" si="31"/>
        <v>0.03005464481</v>
      </c>
      <c r="K84" s="6">
        <v>184.0</v>
      </c>
      <c r="L84" s="195">
        <f t="shared" si="32"/>
        <v>0.005464480874</v>
      </c>
      <c r="M84" s="6">
        <v>184.0</v>
      </c>
      <c r="N84" s="195">
        <f t="shared" si="33"/>
        <v>0.005464480874</v>
      </c>
      <c r="O84" s="6"/>
      <c r="P84" s="195" t="str">
        <f t="shared" si="34"/>
        <v/>
      </c>
      <c r="Q84" s="6"/>
      <c r="R84" s="195" t="str">
        <f t="shared" si="35"/>
        <v/>
      </c>
      <c r="S84" s="6" t="str">
        <f>IF(ISBLANK(B84), "", IFERROR(VLOOKUP(B84, category!A:C, 3, FALSE), ""))</f>
        <v>軍工/航太</v>
      </c>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row>
    <row r="85">
      <c r="A85" s="6" t="str">
        <f>IF(ISBLANK(B85), "", VLOOKUP(B85, Database!A:E, 2, FALSE))</f>
        <v>晟田</v>
      </c>
      <c r="B85" s="182" t="s">
        <v>3284</v>
      </c>
      <c r="C85" s="6" t="str">
        <f>IFERROR(__xludf.DUMMYFUNCTION("IF(ISBLANK(B85), """", IF(ISBLANK($C$80), """", IMPORTXML('公式表'!$A$2&amp;B85&amp;'公式表'!$A$3, ""/html/body/div[1]/div/div/div/div/div[4]/div[1]/div/div[1]/div/div[1]/div/div[2]/div[1]/div/span[1]"")))"),"")</f>
        <v/>
      </c>
      <c r="D85" s="6">
        <v>45.45</v>
      </c>
      <c r="E85" s="7"/>
      <c r="F85" s="7">
        <f t="shared" si="29"/>
        <v>-1</v>
      </c>
      <c r="G85" s="198"/>
      <c r="H85" s="198">
        <f t="shared" si="30"/>
        <v>45891</v>
      </c>
      <c r="I85" s="6">
        <v>47.35</v>
      </c>
      <c r="J85" s="7">
        <f t="shared" si="31"/>
        <v>0.04180418042</v>
      </c>
      <c r="K85" s="6">
        <v>47.9</v>
      </c>
      <c r="L85" s="195">
        <f t="shared" si="32"/>
        <v>0.05390539054</v>
      </c>
      <c r="M85" s="6">
        <v>50.1</v>
      </c>
      <c r="N85" s="195">
        <f t="shared" si="33"/>
        <v>0.102310231</v>
      </c>
      <c r="O85" s="6"/>
      <c r="P85" s="195" t="str">
        <f t="shared" si="34"/>
        <v/>
      </c>
      <c r="Q85" s="6"/>
      <c r="R85" s="195" t="str">
        <f t="shared" si="35"/>
        <v/>
      </c>
      <c r="S85" s="6" t="str">
        <f>IF(ISBLANK(B85), "", IFERROR(VLOOKUP(B85, category!A:C, 3, FALSE), ""))</f>
        <v>軍工/航太</v>
      </c>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row>
    <row r="86">
      <c r="A86" s="230" t="str">
        <f>IF(ISBLANK(B86), "", VLOOKUP(B86, Database!A:E, 2, FALSE))</f>
        <v>駐龍</v>
      </c>
      <c r="B86" s="219" t="s">
        <v>1247</v>
      </c>
      <c r="C86" s="230" t="str">
        <f>IFERROR(__xludf.DUMMYFUNCTION("IF(ISBLANK(B86), """", IF(ISBLANK($C$80), """", IMPORTXML('公式表'!$A$2&amp;B86&amp;'公式表'!$A$3, ""/html/body/div[1]/div/div/div/div/div[4]/div[1]/div/div[1]/div/div[1]/div/div[2]/div[1]/div/span[1]"")))"),"")</f>
        <v/>
      </c>
      <c r="D86" s="230">
        <v>161.5</v>
      </c>
      <c r="E86" s="232"/>
      <c r="F86" s="232">
        <f t="shared" si="29"/>
        <v>-1</v>
      </c>
      <c r="G86" s="238"/>
      <c r="H86" s="238">
        <f t="shared" si="30"/>
        <v>45891</v>
      </c>
      <c r="I86" s="230">
        <v>165.0</v>
      </c>
      <c r="J86" s="232">
        <f t="shared" si="31"/>
        <v>0.02167182663</v>
      </c>
      <c r="K86" s="230">
        <v>164.5</v>
      </c>
      <c r="L86" s="236">
        <f t="shared" si="32"/>
        <v>0.01857585139</v>
      </c>
      <c r="M86" s="230">
        <v>169.0</v>
      </c>
      <c r="N86" s="236">
        <f t="shared" si="33"/>
        <v>0.04643962848</v>
      </c>
      <c r="O86" s="230"/>
      <c r="P86" s="236" t="str">
        <f t="shared" si="34"/>
        <v/>
      </c>
      <c r="Q86" s="230"/>
      <c r="R86" s="236" t="str">
        <f t="shared" si="35"/>
        <v/>
      </c>
      <c r="S86" s="230" t="str">
        <f>IF(ISBLANK(B86), "", IFERROR(VLOOKUP(B86, category!A:C, 3, FALSE), ""))</f>
        <v>軍工/航太</v>
      </c>
      <c r="T86" s="230"/>
      <c r="U86" s="230"/>
      <c r="V86" s="230"/>
      <c r="W86" s="230"/>
      <c r="X86" s="230"/>
      <c r="Y86" s="230"/>
      <c r="Z86" s="230"/>
      <c r="AA86" s="230"/>
      <c r="AB86" s="230"/>
      <c r="AC86" s="230"/>
      <c r="AD86" s="230"/>
      <c r="AE86" s="230"/>
      <c r="AF86" s="230"/>
      <c r="AG86" s="230"/>
      <c r="AH86" s="230"/>
      <c r="AI86" s="230"/>
      <c r="AJ86" s="230"/>
      <c r="AK86" s="230"/>
      <c r="AL86" s="230"/>
      <c r="AM86" s="230"/>
      <c r="AN86" s="230"/>
      <c r="AO86" s="230"/>
      <c r="AP86" s="230"/>
      <c r="AQ86" s="230"/>
      <c r="AR86" s="230"/>
      <c r="AS86" s="230"/>
      <c r="AT86" s="230"/>
      <c r="AU86" s="230"/>
      <c r="AV86" s="230"/>
    </row>
    <row r="87">
      <c r="A87" s="6" t="str">
        <f>IF(ISBLANK(B87), "", VLOOKUP(B87, Database!A:E, 2, FALSE))</f>
        <v>千附精密</v>
      </c>
      <c r="B87" s="182" t="s">
        <v>1485</v>
      </c>
      <c r="C87" s="6" t="str">
        <f>IFERROR(__xludf.DUMMYFUNCTION("IF(ISBLANK(B87), """", IF(ISBLANK($C$80), """", IMPORTXML('公式表'!$A$2&amp;B87&amp;'公式表'!$A$3, ""/html/body/div[1]/div/div/div/div/div[4]/div[1]/div/div[1]/div/div[1]/div/div[2]/div[1]/div/span[1]"")))"),"")</f>
        <v/>
      </c>
      <c r="D87" s="6">
        <v>120.0</v>
      </c>
      <c r="E87" s="7"/>
      <c r="F87" s="7">
        <f t="shared" si="29"/>
        <v>-1</v>
      </c>
      <c r="G87" s="198"/>
      <c r="H87" s="198">
        <f t="shared" si="30"/>
        <v>45891</v>
      </c>
      <c r="I87" s="6">
        <v>126.0</v>
      </c>
      <c r="J87" s="7">
        <f t="shared" si="31"/>
        <v>0.05</v>
      </c>
      <c r="K87" s="6">
        <v>132.5</v>
      </c>
      <c r="L87" s="195">
        <f t="shared" si="32"/>
        <v>0.1041666667</v>
      </c>
      <c r="M87" s="6">
        <v>135.5</v>
      </c>
      <c r="N87" s="195">
        <f t="shared" si="33"/>
        <v>0.1291666667</v>
      </c>
      <c r="O87" s="6"/>
      <c r="P87" s="195" t="str">
        <f t="shared" si="34"/>
        <v/>
      </c>
      <c r="Q87" s="6"/>
      <c r="R87" s="195" t="str">
        <f t="shared" si="35"/>
        <v/>
      </c>
      <c r="S87" s="6" t="str">
        <f>IF(ISBLANK(B87), "", IFERROR(VLOOKUP(B87, category!A:C, 3, FALSE), ""))</f>
        <v>軍工/航太</v>
      </c>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row>
    <row r="88">
      <c r="A88" s="6" t="str">
        <f>IF(ISBLANK(B88), "", VLOOKUP(B88, Database!A:E, 2, FALSE))</f>
        <v>jpp-KY</v>
      </c>
      <c r="B88" s="182" t="s">
        <v>3678</v>
      </c>
      <c r="C88" s="6" t="str">
        <f>IFERROR(__xludf.DUMMYFUNCTION("IF(ISBLANK(B88), """", IF(ISBLANK($C$80), """", IMPORTXML('公式表'!$A$2&amp;B88&amp;'公式表'!$A$3, ""/html/body/div[1]/div/div/div/div/div[4]/div[1]/div/div[1]/div/div[1]/div/div[2]/div[1]/div/span[1]"")))"),"")</f>
        <v/>
      </c>
      <c r="D88" s="6">
        <v>231.5</v>
      </c>
      <c r="E88" s="7"/>
      <c r="F88" s="7">
        <f t="shared" si="29"/>
        <v>-1</v>
      </c>
      <c r="G88" s="198"/>
      <c r="H88" s="198">
        <f t="shared" si="30"/>
        <v>45891</v>
      </c>
      <c r="I88" s="6">
        <v>254.5</v>
      </c>
      <c r="J88" s="7">
        <f t="shared" si="31"/>
        <v>0.09935205184</v>
      </c>
      <c r="K88" s="6">
        <v>264.5</v>
      </c>
      <c r="L88" s="195">
        <f t="shared" si="32"/>
        <v>0.1425485961</v>
      </c>
      <c r="M88" s="6">
        <v>268.0</v>
      </c>
      <c r="N88" s="195">
        <f t="shared" si="33"/>
        <v>0.1576673866</v>
      </c>
      <c r="O88" s="6"/>
      <c r="P88" s="195" t="str">
        <f t="shared" si="34"/>
        <v/>
      </c>
      <c r="Q88" s="6"/>
      <c r="R88" s="195" t="str">
        <f t="shared" si="35"/>
        <v/>
      </c>
      <c r="S88" s="6" t="str">
        <f>IF(ISBLANK(B88), "", IFERROR(VLOOKUP(B88, category!A:C, 3, FALSE), ""))</f>
        <v>航太</v>
      </c>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row>
    <row r="89">
      <c r="A89" s="6" t="str">
        <f>IF(ISBLANK(B89), "", VLOOKUP(B89, Database!A:E, 2, FALSE))</f>
        <v>寶一</v>
      </c>
      <c r="B89" s="182" t="s">
        <v>652</v>
      </c>
      <c r="C89" s="6" t="str">
        <f>IFERROR(__xludf.DUMMYFUNCTION("IF(ISBLANK(B89), """", IF(ISBLANK($C$80), """", IMPORTXML('公式表'!$A$2&amp;B89&amp;'公式表'!$A$3, ""/html/body/div[1]/div/div/div/div/div[4]/div[1]/div/div[1]/div/div[1]/div/div[2]/div[1]/div/span[1]"")))"),"")</f>
        <v/>
      </c>
      <c r="D89" s="6">
        <v>52.4</v>
      </c>
      <c r="E89" s="7"/>
      <c r="F89" s="7">
        <f t="shared" si="29"/>
        <v>-1</v>
      </c>
      <c r="G89" s="3" t="s">
        <v>4679</v>
      </c>
      <c r="H89" s="198">
        <f t="shared" si="30"/>
        <v>45891</v>
      </c>
      <c r="I89" s="6">
        <v>54.4</v>
      </c>
      <c r="J89" s="7">
        <f t="shared" si="31"/>
        <v>0.03816793893</v>
      </c>
      <c r="K89" s="6">
        <v>53.9</v>
      </c>
      <c r="L89" s="195">
        <f t="shared" si="32"/>
        <v>0.0286259542</v>
      </c>
      <c r="M89" s="6">
        <v>55.3</v>
      </c>
      <c r="N89" s="195">
        <f t="shared" si="33"/>
        <v>0.05534351145</v>
      </c>
      <c r="O89" s="6"/>
      <c r="P89" s="195" t="str">
        <f t="shared" si="34"/>
        <v/>
      </c>
      <c r="Q89" s="6"/>
      <c r="R89" s="195" t="str">
        <f t="shared" si="35"/>
        <v/>
      </c>
      <c r="S89" s="6" t="str">
        <f>IF(ISBLANK(B89), "", IFERROR(VLOOKUP(B89, category!A:C, 3, FALSE), ""))</f>
        <v>軍工/航太</v>
      </c>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row>
    <row r="90">
      <c r="A90" s="6" t="str">
        <f>IF(ISBLANK(B90), "", VLOOKUP(B90, Database!A:E, 2, FALSE))</f>
        <v>豐達科</v>
      </c>
      <c r="B90" s="182" t="s">
        <v>1693</v>
      </c>
      <c r="C90" s="6" t="str">
        <f>IFERROR(__xludf.DUMMYFUNCTION("IF(ISBLANK(B90), """", IF(ISBLANK($C$80), """", IMPORTXML('公式表'!$A$2&amp;B90&amp;'公式表'!$A$3, ""/html/body/div[1]/div/div/div/div/div[4]/div[1]/div/div[1]/div/div[1]/div/div[2]/div[1]/div/span[1]"")))"),"")</f>
        <v/>
      </c>
      <c r="D90" s="6">
        <v>121.5</v>
      </c>
      <c r="E90" s="7"/>
      <c r="F90" s="7">
        <f t="shared" si="29"/>
        <v>-1</v>
      </c>
      <c r="G90" s="198"/>
      <c r="H90" s="198">
        <f t="shared" si="30"/>
        <v>45891</v>
      </c>
      <c r="I90" s="6">
        <v>124.0</v>
      </c>
      <c r="J90" s="7">
        <f t="shared" si="31"/>
        <v>0.02057613169</v>
      </c>
      <c r="K90" s="6">
        <v>128.0</v>
      </c>
      <c r="L90" s="195">
        <f t="shared" si="32"/>
        <v>0.05349794239</v>
      </c>
      <c r="M90" s="6">
        <v>130.5</v>
      </c>
      <c r="N90" s="195">
        <f t="shared" si="33"/>
        <v>0.07407407407</v>
      </c>
      <c r="O90" s="6"/>
      <c r="P90" s="195" t="str">
        <f t="shared" si="34"/>
        <v/>
      </c>
      <c r="Q90" s="6"/>
      <c r="R90" s="195" t="str">
        <f t="shared" si="35"/>
        <v/>
      </c>
      <c r="S90" s="6" t="str">
        <f>IF(ISBLANK(B90), "", IFERROR(VLOOKUP(B90, category!A:C, 3, FALSE), ""))</f>
        <v>航太</v>
      </c>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row>
    <row r="91">
      <c r="A91" s="6" t="str">
        <f>IF(ISBLANK(B91), "", VLOOKUP(B91, Database!A:E, 2, FALSE))</f>
        <v>榮剛</v>
      </c>
      <c r="B91" s="182" t="s">
        <v>898</v>
      </c>
      <c r="C91" s="6" t="str">
        <f>IFERROR(__xludf.DUMMYFUNCTION("IF(ISBLANK(B91), """", IF(ISBLANK($C$80), """", IMPORTXML('公式表'!$A$2&amp;B91&amp;'公式表'!$A$3, ""/html/body/div[1]/div/div/div/div/div[4]/div[1]/div/div[1]/div/div[1]/div/div[2]/div[1]/div/span[1]"")))"),"")</f>
        <v/>
      </c>
      <c r="D91" s="6">
        <v>36.9</v>
      </c>
      <c r="E91" s="7"/>
      <c r="F91" s="7">
        <f t="shared" si="29"/>
        <v>-1</v>
      </c>
      <c r="G91" s="198"/>
      <c r="H91" s="198">
        <f t="shared" si="30"/>
        <v>45891</v>
      </c>
      <c r="I91" s="6">
        <v>37.15</v>
      </c>
      <c r="J91" s="7">
        <f t="shared" si="31"/>
        <v>0.006775067751</v>
      </c>
      <c r="K91" s="6">
        <v>37.15</v>
      </c>
      <c r="L91" s="195">
        <f t="shared" si="32"/>
        <v>0.006775067751</v>
      </c>
      <c r="M91" s="6">
        <v>37.4</v>
      </c>
      <c r="N91" s="195">
        <f t="shared" si="33"/>
        <v>0.0135501355</v>
      </c>
      <c r="O91" s="6"/>
      <c r="P91" s="195" t="str">
        <f t="shared" si="34"/>
        <v/>
      </c>
      <c r="Q91" s="6"/>
      <c r="R91" s="195" t="str">
        <f t="shared" si="35"/>
        <v/>
      </c>
      <c r="S91" s="6" t="str">
        <f>IF(ISBLANK(B91), "", IFERROR(VLOOKUP(B91, category!A:C, 3, FALSE), ""))</f>
        <v>航太</v>
      </c>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row>
    <row r="92">
      <c r="A92" s="230" t="str">
        <f>IF(ISBLANK(B92), "", VLOOKUP(B92, Database!A:E, 2, FALSE))</f>
        <v>拓凱</v>
      </c>
      <c r="B92" s="219" t="s">
        <v>3381</v>
      </c>
      <c r="C92" s="6" t="str">
        <f>IFERROR(__xludf.DUMMYFUNCTION("IF(ISBLANK(B92), """", IF(ISBLANK($C$80), """", IMPORTXML('公式表'!$A$2&amp;B92&amp;'公式表'!$A$3, ""/html/body/div[1]/div/div/div/div/div[4]/div[1]/div/div[1]/div/div[1]/div/div[2]/div[1]/div/span[1]"")))"),"")</f>
        <v/>
      </c>
      <c r="D92" s="6">
        <v>181.0</v>
      </c>
      <c r="E92" s="7"/>
      <c r="F92" s="7">
        <f t="shared" si="29"/>
        <v>-1</v>
      </c>
      <c r="G92" s="198"/>
      <c r="H92" s="198">
        <f t="shared" si="30"/>
        <v>45891</v>
      </c>
      <c r="I92" s="6">
        <v>185.0</v>
      </c>
      <c r="J92" s="7">
        <f t="shared" si="31"/>
        <v>0.02209944751</v>
      </c>
      <c r="K92" s="6">
        <v>186.0</v>
      </c>
      <c r="L92" s="195">
        <f t="shared" si="32"/>
        <v>0.02762430939</v>
      </c>
      <c r="M92" s="6">
        <v>187.0</v>
      </c>
      <c r="N92" s="195">
        <f t="shared" si="33"/>
        <v>0.03314917127</v>
      </c>
      <c r="O92" s="6"/>
      <c r="P92" s="195" t="str">
        <f t="shared" si="34"/>
        <v/>
      </c>
      <c r="Q92" s="6"/>
      <c r="R92" s="195" t="str">
        <f t="shared" si="35"/>
        <v/>
      </c>
      <c r="S92" s="6" t="str">
        <f>IF(ISBLANK(B92), "", IFERROR(VLOOKUP(B92, category!A:C, 3, FALSE), ""))</f>
        <v>航太</v>
      </c>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row>
    <row r="93">
      <c r="A93" s="6" t="str">
        <f>IF(ISBLANK(B93), "", VLOOKUP(B93, Database!A:E, 2, FALSE))</f>
        <v>中興電</v>
      </c>
      <c r="B93" s="182" t="s">
        <v>1673</v>
      </c>
      <c r="C93" s="6" t="str">
        <f>IFERROR(__xludf.DUMMYFUNCTION("IF(ISBLANK(B93), """", IF(ISBLANK($C$80), """", IMPORTXML('公式表'!$A$2&amp;B93&amp;'公式表'!$A$3, ""/html/body/div[1]/div/div/div/div/div[4]/div[1]/div/div[1]/div/div[1]/div/div[2]/div[1]/div/span[1]"")))"),"")</f>
        <v/>
      </c>
      <c r="D93" s="6">
        <v>164.0</v>
      </c>
      <c r="E93" s="7"/>
      <c r="F93" s="7">
        <f t="shared" si="29"/>
        <v>-1</v>
      </c>
      <c r="G93" s="198"/>
      <c r="H93" s="198">
        <f t="shared" si="30"/>
        <v>45891</v>
      </c>
      <c r="I93" s="6">
        <v>167.0</v>
      </c>
      <c r="J93" s="7">
        <f t="shared" si="31"/>
        <v>0.01829268293</v>
      </c>
      <c r="K93" s="6">
        <v>167.5</v>
      </c>
      <c r="L93" s="195">
        <f t="shared" si="32"/>
        <v>0.02134146341</v>
      </c>
      <c r="M93" s="6">
        <v>168.0</v>
      </c>
      <c r="N93" s="195">
        <f t="shared" si="33"/>
        <v>0.0243902439</v>
      </c>
      <c r="O93" s="6"/>
      <c r="P93" s="195" t="str">
        <f t="shared" si="34"/>
        <v/>
      </c>
      <c r="Q93" s="6"/>
      <c r="R93" s="195" t="str">
        <f t="shared" si="35"/>
        <v/>
      </c>
      <c r="S93" s="6" t="str">
        <f>IF(ISBLANK(B93), "", IFERROR(VLOOKUP(B93, category!A:C, 3, FALSE), ""))</f>
        <v>航太</v>
      </c>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row>
    <row r="94">
      <c r="A94" s="230" t="str">
        <f>IF(ISBLANK(B94), "", VLOOKUP(B94, Database!A:E, 2, FALSE))</f>
        <v>程泰</v>
      </c>
      <c r="B94" s="219" t="s">
        <v>4117</v>
      </c>
      <c r="C94" s="230" t="str">
        <f>IFERROR(__xludf.DUMMYFUNCTION("IF(ISBLANK(B94), """", IF(ISBLANK($C$80), """", IMPORTXML('公式表'!$A$2&amp;B94&amp;'公式表'!$A$3, ""/html/body/div[1]/div/div/div/div/div[4]/div[1]/div/div[1]/div/div[1]/div/div[2]/div[1]/div/span[1]"")))"),"")</f>
        <v/>
      </c>
      <c r="D94" s="230">
        <v>50.5</v>
      </c>
      <c r="E94" s="232"/>
      <c r="F94" s="232">
        <f t="shared" si="29"/>
        <v>-1</v>
      </c>
      <c r="G94" s="238"/>
      <c r="H94" s="238">
        <f t="shared" si="30"/>
        <v>45891</v>
      </c>
      <c r="I94" s="230">
        <v>50.6</v>
      </c>
      <c r="J94" s="232">
        <f t="shared" si="31"/>
        <v>0.00198019802</v>
      </c>
      <c r="K94" s="230">
        <v>51.7</v>
      </c>
      <c r="L94" s="236">
        <f t="shared" si="32"/>
        <v>0.02376237624</v>
      </c>
      <c r="M94" s="230">
        <v>51.8</v>
      </c>
      <c r="N94" s="236">
        <f t="shared" si="33"/>
        <v>0.02574257426</v>
      </c>
      <c r="O94" s="230"/>
      <c r="P94" s="236" t="str">
        <f t="shared" si="34"/>
        <v/>
      </c>
      <c r="Q94" s="230"/>
      <c r="R94" s="236" t="str">
        <f t="shared" si="35"/>
        <v/>
      </c>
      <c r="S94" s="230" t="str">
        <f>IF(ISBLANK(B94), "", IFERROR(VLOOKUP(B94, category!A:C, 3, FALSE), ""))</f>
        <v>航太</v>
      </c>
      <c r="T94" s="230"/>
      <c r="U94" s="230"/>
      <c r="V94" s="230"/>
      <c r="W94" s="230"/>
      <c r="X94" s="230"/>
      <c r="Y94" s="230"/>
      <c r="Z94" s="230"/>
      <c r="AA94" s="230"/>
      <c r="AB94" s="230"/>
      <c r="AC94" s="230"/>
      <c r="AD94" s="230"/>
      <c r="AE94" s="230"/>
      <c r="AF94" s="230"/>
      <c r="AG94" s="230"/>
      <c r="AH94" s="230"/>
      <c r="AI94" s="230"/>
      <c r="AJ94" s="230"/>
      <c r="AK94" s="230"/>
      <c r="AL94" s="230"/>
      <c r="AM94" s="230"/>
      <c r="AN94" s="230"/>
      <c r="AO94" s="230"/>
      <c r="AP94" s="230"/>
      <c r="AQ94" s="230"/>
      <c r="AR94" s="230"/>
      <c r="AS94" s="230"/>
      <c r="AT94" s="230"/>
      <c r="AU94" s="230"/>
      <c r="AV94" s="230"/>
    </row>
    <row r="95">
      <c r="A95" s="230" t="str">
        <f>IF(ISBLANK(B95), "", VLOOKUP(B95, Database!A:E, 2, FALSE))</f>
        <v>亞崴</v>
      </c>
      <c r="B95" s="219" t="s">
        <v>3598</v>
      </c>
      <c r="C95" s="230" t="str">
        <f>IFERROR(__xludf.DUMMYFUNCTION("IF(ISBLANK(B95), """", IF(ISBLANK($C$80), """", IMPORTXML('公式表'!$A$2&amp;B95&amp;'公式表'!$A$3, ""/html/body/div[1]/div/div/div/div/div[4]/div[1]/div/div[1]/div/div[1]/div/div[2]/div[1]/div/span[1]"")))"),"")</f>
        <v/>
      </c>
      <c r="D95" s="230">
        <v>28.1</v>
      </c>
      <c r="E95" s="232"/>
      <c r="F95" s="232">
        <f t="shared" si="29"/>
        <v>-1</v>
      </c>
      <c r="G95" s="238"/>
      <c r="H95" s="238">
        <f t="shared" si="30"/>
        <v>45891</v>
      </c>
      <c r="I95" s="230">
        <v>28.4</v>
      </c>
      <c r="J95" s="232">
        <f t="shared" si="31"/>
        <v>0.01067615658</v>
      </c>
      <c r="K95" s="230">
        <v>28.15</v>
      </c>
      <c r="L95" s="236">
        <f t="shared" si="32"/>
        <v>0.001779359431</v>
      </c>
      <c r="M95" s="230">
        <v>27.95</v>
      </c>
      <c r="N95" s="236">
        <f t="shared" si="33"/>
        <v>-0.005338078292</v>
      </c>
      <c r="O95" s="230"/>
      <c r="P95" s="236" t="str">
        <f t="shared" si="34"/>
        <v/>
      </c>
      <c r="Q95" s="230"/>
      <c r="R95" s="236" t="str">
        <f t="shared" si="35"/>
        <v/>
      </c>
      <c r="S95" s="230" t="str">
        <f>IF(ISBLANK(B95), "", IFERROR(VLOOKUP(B95, category!A:C, 3, FALSE), ""))</f>
        <v>航太</v>
      </c>
      <c r="T95" s="230"/>
      <c r="U95" s="230"/>
      <c r="V95" s="230"/>
      <c r="W95" s="230"/>
      <c r="X95" s="230"/>
      <c r="Y95" s="230"/>
      <c r="Z95" s="230"/>
      <c r="AA95" s="230"/>
      <c r="AB95" s="230"/>
      <c r="AC95" s="230"/>
      <c r="AD95" s="230"/>
      <c r="AE95" s="230"/>
      <c r="AF95" s="230"/>
      <c r="AG95" s="230"/>
      <c r="AH95" s="230"/>
      <c r="AI95" s="230"/>
      <c r="AJ95" s="230"/>
      <c r="AK95" s="230"/>
      <c r="AL95" s="230"/>
      <c r="AM95" s="230"/>
      <c r="AN95" s="230"/>
      <c r="AO95" s="230"/>
      <c r="AP95" s="230"/>
      <c r="AQ95" s="230"/>
      <c r="AR95" s="230"/>
      <c r="AS95" s="230"/>
      <c r="AT95" s="230"/>
      <c r="AU95" s="230"/>
      <c r="AV95" s="230"/>
    </row>
    <row r="96">
      <c r="A96" s="6" t="str">
        <f>IF(ISBLANK(B96), "", VLOOKUP(B96, Database!A:E, 2, FALSE))</f>
        <v>事欣科</v>
      </c>
      <c r="B96" s="182" t="s">
        <v>1304</v>
      </c>
      <c r="C96" s="6" t="str">
        <f>IFERROR(__xludf.DUMMYFUNCTION("IF(ISBLANK(B96), """", IF(ISBLANK($C$80), """", IMPORTXML('公式表'!$A$2&amp;B96&amp;'公式表'!$A$3, ""/html/body/div[1]/div/div/div/div/div[4]/div[1]/div/div[1]/div/div[1]/div/div[2]/div[1]/div/span[1]"")))"),"")</f>
        <v/>
      </c>
      <c r="D96" s="6">
        <v>60.6</v>
      </c>
      <c r="E96" s="7"/>
      <c r="F96" s="7">
        <f t="shared" si="29"/>
        <v>-1</v>
      </c>
      <c r="G96" s="3" t="s">
        <v>4679</v>
      </c>
      <c r="H96" s="198">
        <f t="shared" si="30"/>
        <v>45891</v>
      </c>
      <c r="I96" s="6">
        <v>61.9</v>
      </c>
      <c r="J96" s="7">
        <f t="shared" si="31"/>
        <v>0.02145214521</v>
      </c>
      <c r="K96" s="6">
        <v>64.9</v>
      </c>
      <c r="L96" s="195">
        <f t="shared" si="32"/>
        <v>0.07095709571</v>
      </c>
      <c r="M96" s="6">
        <v>67.0</v>
      </c>
      <c r="N96" s="195">
        <f t="shared" si="33"/>
        <v>0.1056105611</v>
      </c>
      <c r="O96" s="6"/>
      <c r="P96" s="195" t="str">
        <f t="shared" si="34"/>
        <v/>
      </c>
      <c r="Q96" s="6"/>
      <c r="R96" s="195" t="str">
        <f t="shared" si="35"/>
        <v/>
      </c>
      <c r="S96" s="6" t="str">
        <f>IF(ISBLANK(B96), "", IFERROR(VLOOKUP(B96, category!A:C, 3, FALSE), ""))</f>
        <v>航太/低軌衛星</v>
      </c>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row>
    <row r="97">
      <c r="A97" s="6" t="str">
        <f>IF(ISBLANK(B97), "", VLOOKUP(B97, Database!A:E, 2, FALSE))</f>
        <v>雷虎</v>
      </c>
      <c r="B97" s="182" t="s">
        <v>4012</v>
      </c>
      <c r="C97" s="6" t="str">
        <f>IFERROR(__xludf.DUMMYFUNCTION("IF(ISBLANK(B97), """", IF(ISBLANK($C$80), """", IMPORTXML('公式表'!$A$2&amp;B97&amp;'公式表'!$A$3, ""/html/body/div[1]/div/div/div/div/div[4]/div[1]/div/div[1]/div/div[1]/div/div[2]/div[1]/div/span[1]"")))"),"")</f>
        <v/>
      </c>
      <c r="D97" s="6">
        <v>133.5</v>
      </c>
      <c r="E97" s="7"/>
      <c r="F97" s="7">
        <f t="shared" si="29"/>
        <v>-1</v>
      </c>
      <c r="G97" s="3" t="s">
        <v>4679</v>
      </c>
      <c r="H97" s="198">
        <f t="shared" si="30"/>
        <v>45891</v>
      </c>
      <c r="I97" s="6">
        <v>146.5</v>
      </c>
      <c r="J97" s="7">
        <f t="shared" si="31"/>
        <v>0.09737827715</v>
      </c>
      <c r="K97" s="6">
        <v>161.0</v>
      </c>
      <c r="L97" s="195">
        <f t="shared" si="32"/>
        <v>0.2059925094</v>
      </c>
      <c r="M97" s="6">
        <v>177.0</v>
      </c>
      <c r="N97" s="195">
        <f t="shared" si="33"/>
        <v>0.3258426966</v>
      </c>
      <c r="O97" s="6"/>
      <c r="P97" s="195" t="str">
        <f t="shared" si="34"/>
        <v/>
      </c>
      <c r="Q97" s="6"/>
      <c r="R97" s="195" t="str">
        <f t="shared" si="35"/>
        <v/>
      </c>
      <c r="S97" s="6" t="str">
        <f>IF(ISBLANK(B97), "", IFERROR(VLOOKUP(B97, category!A:C, 3, FALSE), ""))</f>
        <v>軍工/航太</v>
      </c>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row>
    <row r="98">
      <c r="A98" s="6" t="str">
        <f>IF(ISBLANK(B98), "", VLOOKUP(B98, Database!A:E, 2, FALSE))</f>
        <v>中光電</v>
      </c>
      <c r="B98" s="182" t="s">
        <v>1477</v>
      </c>
      <c r="C98" s="6" t="str">
        <f>IFERROR(__xludf.DUMMYFUNCTION("IF(ISBLANK(B98), """", IF(ISBLANK($C$80), """", IMPORTXML('公式表'!$A$2&amp;B98&amp;'公式表'!$A$3, ""/html/body/div[1]/div/div/div/div/div[4]/div[1]/div/div[1]/div/div[1]/div/div[2]/div[1]/div/span[1]"")))"),"")</f>
        <v/>
      </c>
      <c r="D98" s="6">
        <v>103.0</v>
      </c>
      <c r="E98" s="7"/>
      <c r="F98" s="7">
        <f t="shared" si="29"/>
        <v>-1</v>
      </c>
      <c r="G98" s="3" t="s">
        <v>4679</v>
      </c>
      <c r="H98" s="198">
        <f t="shared" si="30"/>
        <v>45891</v>
      </c>
      <c r="I98" s="6">
        <v>113.0</v>
      </c>
      <c r="J98" s="7">
        <f t="shared" si="31"/>
        <v>0.09708737864</v>
      </c>
      <c r="K98" s="6">
        <v>120.5</v>
      </c>
      <c r="L98" s="195">
        <f t="shared" si="32"/>
        <v>0.1699029126</v>
      </c>
      <c r="M98" s="6">
        <v>123.5</v>
      </c>
      <c r="N98" s="195">
        <f t="shared" si="33"/>
        <v>0.1990291262</v>
      </c>
      <c r="O98" s="6"/>
      <c r="P98" s="195" t="str">
        <f t="shared" si="34"/>
        <v/>
      </c>
      <c r="Q98" s="6"/>
      <c r="R98" s="195" t="str">
        <f t="shared" si="35"/>
        <v/>
      </c>
      <c r="S98" s="6" t="str">
        <f>IF(ISBLANK(B98), "", IFERROR(VLOOKUP(B98, category!A:C, 3, FALSE), ""))</f>
        <v>軍工/航太/</v>
      </c>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row>
    <row r="99">
      <c r="A99" s="223" t="str">
        <f>IF(ISBLANK(B99), "", VLOOKUP(B99, Database!A:E, 2, FALSE))</f>
        <v>邑錡</v>
      </c>
      <c r="B99" s="222" t="s">
        <v>3056</v>
      </c>
      <c r="C99" s="223" t="str">
        <f>IFERROR(__xludf.DUMMYFUNCTION("IF(ISBLANK(B99), """", IF(ISBLANK($C$80), """", IMPORTXML('公式表'!$A$2&amp;B99&amp;'公式表'!$A$3, ""/html/body/div[1]/div/div/div/div/div[4]/div[1]/div/div[1]/div/div[1]/div/div[2]/div[1]/div/span[1]"")))"),"")</f>
        <v/>
      </c>
      <c r="D99" s="223">
        <v>95.4</v>
      </c>
      <c r="E99" s="225"/>
      <c r="F99" s="225">
        <f t="shared" si="29"/>
        <v>-1</v>
      </c>
      <c r="G99" s="249"/>
      <c r="H99" s="249">
        <f t="shared" si="30"/>
        <v>45891</v>
      </c>
      <c r="I99" s="223">
        <v>104.5</v>
      </c>
      <c r="J99" s="225">
        <f t="shared" si="31"/>
        <v>0.09538784067</v>
      </c>
      <c r="K99" s="223">
        <v>114.5</v>
      </c>
      <c r="L99" s="228">
        <f t="shared" si="32"/>
        <v>0.2002096436</v>
      </c>
      <c r="M99" s="223">
        <v>120.0</v>
      </c>
      <c r="N99" s="228">
        <f t="shared" si="33"/>
        <v>0.2578616352</v>
      </c>
      <c r="O99" s="223"/>
      <c r="P99" s="228" t="str">
        <f t="shared" si="34"/>
        <v/>
      </c>
      <c r="Q99" s="223"/>
      <c r="R99" s="228" t="str">
        <f t="shared" si="35"/>
        <v/>
      </c>
      <c r="S99" s="223" t="str">
        <f>IF(ISBLANK(B99), "", IFERROR(VLOOKUP(B99, category!A:C, 3, FALSE), ""))</f>
        <v>軍工/航太</v>
      </c>
      <c r="T99" s="223"/>
      <c r="U99" s="223"/>
      <c r="V99" s="223"/>
      <c r="W99" s="223"/>
      <c r="X99" s="223"/>
      <c r="Y99" s="223"/>
      <c r="Z99" s="223"/>
      <c r="AA99" s="223"/>
      <c r="AB99" s="223"/>
      <c r="AC99" s="223"/>
      <c r="AD99" s="223"/>
      <c r="AE99" s="223"/>
      <c r="AF99" s="223"/>
      <c r="AG99" s="223"/>
      <c r="AH99" s="223"/>
      <c r="AI99" s="223"/>
      <c r="AJ99" s="223"/>
      <c r="AK99" s="223"/>
      <c r="AL99" s="223"/>
      <c r="AM99" s="223"/>
      <c r="AN99" s="223"/>
      <c r="AO99" s="223"/>
      <c r="AP99" s="223"/>
      <c r="AQ99" s="223"/>
      <c r="AR99" s="223"/>
      <c r="AS99" s="223"/>
      <c r="AT99" s="223"/>
      <c r="AU99" s="223"/>
      <c r="AV99" s="223"/>
    </row>
    <row r="100">
      <c r="A100" s="6"/>
      <c r="B100" s="199"/>
      <c r="C100" s="6"/>
      <c r="D100" s="6"/>
      <c r="E100" s="7"/>
      <c r="F100" s="7"/>
      <c r="G100" s="198"/>
      <c r="H100" s="198"/>
      <c r="I100" s="6"/>
      <c r="J100" s="7"/>
      <c r="K100" s="7"/>
      <c r="L100" s="6"/>
      <c r="M100" s="7"/>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row>
    <row r="101">
      <c r="A101" s="204" t="s">
        <v>125</v>
      </c>
      <c r="B101" s="205" t="s">
        <v>4686</v>
      </c>
      <c r="C101" s="205"/>
      <c r="D101" s="206"/>
      <c r="E101" s="206"/>
      <c r="F101" s="206">
        <f>SUM(F104:F118)</f>
        <v>-15</v>
      </c>
      <c r="G101" s="77"/>
      <c r="H101" s="207"/>
      <c r="I101" s="208">
        <f>$H$6+3</f>
        <v>45894</v>
      </c>
      <c r="J101" s="206">
        <f>SUM(J104:J118)</f>
        <v>0.2146878866</v>
      </c>
      <c r="K101" s="208">
        <f>$H$6+4</f>
        <v>45895</v>
      </c>
      <c r="L101" s="206">
        <f>SUM(L104:L118)</f>
        <v>0.2953185561</v>
      </c>
      <c r="M101" s="208">
        <f>$H$6+5</f>
        <v>45896</v>
      </c>
      <c r="N101" s="206">
        <f>SUM(N104:N118)</f>
        <v>0.324215265</v>
      </c>
      <c r="O101" s="208">
        <f>$H$6+6</f>
        <v>45897</v>
      </c>
      <c r="P101" s="206">
        <f>SUM(P104:P118)</f>
        <v>0</v>
      </c>
      <c r="Q101" s="208">
        <f>$H$6+7</f>
        <v>45898</v>
      </c>
      <c r="R101" s="206">
        <f>SUM(R104:R118)</f>
        <v>0</v>
      </c>
      <c r="S101" s="210"/>
      <c r="T101" s="210"/>
      <c r="U101" s="210"/>
      <c r="V101" s="210"/>
      <c r="W101" s="210"/>
      <c r="X101" s="210"/>
      <c r="Y101" s="210"/>
      <c r="Z101" s="210"/>
      <c r="AA101" s="210"/>
      <c r="AB101" s="210"/>
      <c r="AC101" s="210"/>
      <c r="AD101" s="210"/>
      <c r="AE101" s="210"/>
      <c r="AF101" s="210"/>
      <c r="AG101" s="210"/>
      <c r="AH101" s="210"/>
      <c r="AI101" s="210"/>
      <c r="AJ101" s="210"/>
      <c r="AK101" s="210"/>
      <c r="AL101" s="210"/>
      <c r="AM101" s="210"/>
      <c r="AN101" s="210"/>
      <c r="AO101" s="210"/>
      <c r="AP101" s="210"/>
      <c r="AQ101" s="210"/>
      <c r="AR101" s="210"/>
      <c r="AS101" s="210"/>
      <c r="AT101" s="210"/>
      <c r="AU101" s="210"/>
      <c r="AV101" s="211"/>
    </row>
    <row r="102">
      <c r="A102" s="185"/>
      <c r="B102" s="186"/>
      <c r="C102" s="185"/>
      <c r="D102" s="185"/>
      <c r="E102" s="185"/>
      <c r="F102" s="41"/>
      <c r="G102" s="187"/>
      <c r="H102" s="185"/>
      <c r="I102" s="185" t="s">
        <v>4663</v>
      </c>
      <c r="J102" s="212">
        <f>AVERAGEA(J104:J118)</f>
        <v>0.01431252577</v>
      </c>
      <c r="K102" s="185"/>
      <c r="L102" s="212">
        <f>AVERAGEA(L104:L118)</f>
        <v>0.01968790374</v>
      </c>
      <c r="M102" s="185"/>
      <c r="N102" s="212">
        <f>AVERAGEA(N104:N118)</f>
        <v>0.021614351</v>
      </c>
      <c r="O102" s="185"/>
      <c r="P102" s="212">
        <f>AVERAGEA(P104:P118)</f>
        <v>0</v>
      </c>
      <c r="Q102" s="185"/>
      <c r="R102" s="212">
        <f>AVERAGEA(R104:R118)</f>
        <v>0</v>
      </c>
      <c r="S102" s="186"/>
      <c r="T102" s="189"/>
      <c r="U102" s="189"/>
      <c r="V102" s="189"/>
      <c r="W102" s="189"/>
      <c r="X102" s="189"/>
      <c r="Y102" s="189"/>
      <c r="Z102" s="189"/>
      <c r="AA102" s="189"/>
      <c r="AB102" s="189"/>
      <c r="AC102" s="189"/>
      <c r="AD102" s="189"/>
      <c r="AE102" s="189"/>
      <c r="AF102" s="189"/>
      <c r="AG102" s="189"/>
      <c r="AH102" s="189"/>
      <c r="AI102" s="189"/>
      <c r="AJ102" s="189"/>
      <c r="AK102" s="189"/>
      <c r="AL102" s="189"/>
      <c r="AM102" s="189"/>
      <c r="AN102" s="189"/>
      <c r="AO102" s="189"/>
      <c r="AP102" s="189"/>
      <c r="AQ102" s="189"/>
      <c r="AR102" s="189"/>
      <c r="AS102" s="189"/>
      <c r="AT102" s="189"/>
      <c r="AU102" s="189"/>
      <c r="AV102" s="189"/>
    </row>
    <row r="103">
      <c r="A103" s="213" t="s">
        <v>4562</v>
      </c>
      <c r="B103" s="190" t="s">
        <v>4664</v>
      </c>
      <c r="C103" s="126" t="s">
        <v>4665</v>
      </c>
      <c r="D103" s="126" t="s">
        <v>4687</v>
      </c>
      <c r="E103" s="126" t="s">
        <v>4667</v>
      </c>
      <c r="F103" s="125" t="s">
        <v>4668</v>
      </c>
      <c r="G103" s="191" t="s">
        <v>4688</v>
      </c>
      <c r="H103" s="126" t="s">
        <v>4670</v>
      </c>
      <c r="I103" s="126" t="s">
        <v>4671</v>
      </c>
      <c r="J103" s="126" t="s">
        <v>4672</v>
      </c>
      <c r="K103" s="126" t="s">
        <v>4673</v>
      </c>
      <c r="L103" s="126" t="s">
        <v>4674</v>
      </c>
      <c r="M103" s="126" t="s">
        <v>4675</v>
      </c>
      <c r="N103" s="126" t="s">
        <v>4674</v>
      </c>
      <c r="O103" s="126" t="s">
        <v>4676</v>
      </c>
      <c r="P103" s="126" t="s">
        <v>4674</v>
      </c>
      <c r="Q103" s="126" t="s">
        <v>4677</v>
      </c>
      <c r="R103" s="126" t="s">
        <v>4674</v>
      </c>
      <c r="S103" s="190" t="s">
        <v>4678</v>
      </c>
      <c r="T103" s="192"/>
      <c r="U103" s="192"/>
      <c r="V103" s="192"/>
      <c r="W103" s="192"/>
      <c r="X103" s="192"/>
      <c r="Y103" s="192"/>
      <c r="Z103" s="192"/>
      <c r="AA103" s="192"/>
      <c r="AB103" s="192"/>
      <c r="AC103" s="192"/>
      <c r="AD103" s="192"/>
      <c r="AE103" s="192"/>
      <c r="AF103" s="192"/>
      <c r="AG103" s="192"/>
      <c r="AH103" s="192"/>
      <c r="AI103" s="192"/>
      <c r="AJ103" s="192"/>
      <c r="AK103" s="192"/>
      <c r="AL103" s="192"/>
      <c r="AM103" s="192"/>
      <c r="AN103" s="192"/>
      <c r="AO103" s="192"/>
      <c r="AP103" s="192"/>
      <c r="AQ103" s="192"/>
      <c r="AR103" s="192"/>
      <c r="AS103" s="192"/>
      <c r="AT103" s="192"/>
      <c r="AU103" s="192"/>
      <c r="AV103" s="215"/>
    </row>
    <row r="104">
      <c r="A104" s="6" t="str">
        <f>IF(ISBLANK(B104), "", VLOOKUP(B104, Database!A:E, 2, FALSE))</f>
        <v>云辰</v>
      </c>
      <c r="B104" s="182" t="s">
        <v>1314</v>
      </c>
      <c r="C104" s="6" t="str">
        <f>IFERROR(__xludf.DUMMYFUNCTION("IF(ISBLANK(B104), """", IF(ISBLANK($C$101), """", IMPORTXML('公式表'!$A$2&amp;B104&amp;'公式表'!$A$3, ""/html/body/div[1]/div/div/div/div/div[4]/div[1]/div/div[1]/div/div[1]/div/div[2]/div[1]/div/span[1]"")))"),"")</f>
        <v/>
      </c>
      <c r="D104" s="6">
        <v>11.15</v>
      </c>
      <c r="E104" s="7"/>
      <c r="F104" s="7">
        <f t="shared" ref="F104:F118" si="36">IF(ISBLANK(B104), "", (C104/D104)-1)</f>
        <v>-1</v>
      </c>
      <c r="G104" s="198"/>
      <c r="H104" s="198"/>
      <c r="I104" s="6">
        <v>11.15</v>
      </c>
      <c r="J104" s="7">
        <f t="shared" ref="J104:J118" si="37">IF(ISBLANK(I104), "", (I104/$D104)-1)</f>
        <v>0</v>
      </c>
      <c r="K104" s="6">
        <v>11.05</v>
      </c>
      <c r="L104" s="195">
        <f t="shared" ref="L104:L118" si="38">IF(ISBLANK(K104), "", (K104/$D104)-1)</f>
        <v>-0.008968609865</v>
      </c>
      <c r="M104" s="6">
        <v>11.2</v>
      </c>
      <c r="N104" s="195">
        <f t="shared" ref="N104:N118" si="39">IF(ISBLANK(M104), "", (M104/$D104)-1)</f>
        <v>0.004484304933</v>
      </c>
      <c r="O104" s="6"/>
      <c r="P104" s="195" t="str">
        <f t="shared" ref="P104:P118" si="40">IF(ISBLANK(O104), "", (O104/$D104)-1)</f>
        <v/>
      </c>
      <c r="Q104" s="6"/>
      <c r="R104" s="195" t="str">
        <f t="shared" ref="R104:R118" si="41">IF(ISBLANK(Q104), "", (Q104/$D104)-1)</f>
        <v/>
      </c>
      <c r="S104" s="6" t="str">
        <f>IF(ISBLANK(B104), "", IFERROR(VLOOKUP(B104, category!A:C, 3, FALSE), ""))</f>
        <v>資訊服務</v>
      </c>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row>
    <row r="105">
      <c r="A105" s="6" t="str">
        <f>IF(ISBLANK(B105), "", VLOOKUP(B105, Database!A:E, 2, FALSE))</f>
        <v>三商電</v>
      </c>
      <c r="B105" s="182" t="s">
        <v>2715</v>
      </c>
      <c r="C105" s="6" t="str">
        <f>IFERROR(__xludf.DUMMYFUNCTION("IF(ISBLANK(B105), """", IF(ISBLANK($C$101), """", IMPORTXML('公式表'!$A$2&amp;B105&amp;'公式表'!$A$3, ""/html/body/div[1]/div/div/div/div/div[4]/div[1]/div/div[1]/div/div[1]/div/div[2]/div[1]/div/span[1]"")))"),"")</f>
        <v/>
      </c>
      <c r="D105" s="6">
        <v>28.0</v>
      </c>
      <c r="E105" s="7"/>
      <c r="F105" s="7">
        <f t="shared" si="36"/>
        <v>-1</v>
      </c>
      <c r="G105" s="198"/>
      <c r="H105" s="198"/>
      <c r="I105" s="6">
        <v>28.2</v>
      </c>
      <c r="J105" s="7">
        <f t="shared" si="37"/>
        <v>0.007142857143</v>
      </c>
      <c r="K105" s="6">
        <v>28.1</v>
      </c>
      <c r="L105" s="195">
        <f t="shared" si="38"/>
        <v>0.003571428571</v>
      </c>
      <c r="M105" s="6">
        <v>28.45</v>
      </c>
      <c r="N105" s="195">
        <f t="shared" si="39"/>
        <v>0.01607142857</v>
      </c>
      <c r="O105" s="6"/>
      <c r="P105" s="195" t="str">
        <f t="shared" si="40"/>
        <v/>
      </c>
      <c r="Q105" s="6"/>
      <c r="R105" s="195" t="str">
        <f t="shared" si="41"/>
        <v/>
      </c>
      <c r="S105" s="6" t="str">
        <f>IF(ISBLANK(B105), "", IFERROR(VLOOKUP(B105, category!A:C, 3, FALSE), ""))</f>
        <v>資訊服務</v>
      </c>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row>
    <row r="106">
      <c r="A106" s="6" t="str">
        <f>IF(ISBLANK(B106), "", VLOOKUP(B106, Database!A:E, 2, FALSE))</f>
        <v>凌群</v>
      </c>
      <c r="B106" s="182" t="s">
        <v>860</v>
      </c>
      <c r="C106" s="6" t="str">
        <f>IFERROR(__xludf.DUMMYFUNCTION("IF(ISBLANK(B106), """", IF(ISBLANK($C$101), """", IMPORTXML('公式表'!$A$2&amp;B106&amp;'公式表'!$A$3, ""/html/body/div[1]/div/div/div/div/div[4]/div[1]/div/div[1]/div/div[1]/div/div[2]/div[1]/div/span[1]"")))"),"")</f>
        <v/>
      </c>
      <c r="D106" s="6">
        <v>58.5</v>
      </c>
      <c r="E106" s="7"/>
      <c r="F106" s="7">
        <f t="shared" si="36"/>
        <v>-1</v>
      </c>
      <c r="G106" s="198"/>
      <c r="H106" s="198"/>
      <c r="I106" s="6">
        <v>61.6</v>
      </c>
      <c r="J106" s="7">
        <f t="shared" si="37"/>
        <v>0.05299145299</v>
      </c>
      <c r="K106" s="6">
        <v>62.5</v>
      </c>
      <c r="L106" s="195">
        <f t="shared" si="38"/>
        <v>0.06837606838</v>
      </c>
      <c r="M106" s="6">
        <v>62.7</v>
      </c>
      <c r="N106" s="195">
        <f t="shared" si="39"/>
        <v>0.07179487179</v>
      </c>
      <c r="O106" s="6"/>
      <c r="P106" s="195" t="str">
        <f t="shared" si="40"/>
        <v/>
      </c>
      <c r="Q106" s="6"/>
      <c r="R106" s="195" t="str">
        <f t="shared" si="41"/>
        <v/>
      </c>
      <c r="S106" s="6" t="str">
        <f>IF(ISBLANK(B106), "", IFERROR(VLOOKUP(B106, category!A:C, 3, FALSE), ""))</f>
        <v>資訊服務</v>
      </c>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row>
    <row r="107">
      <c r="A107" s="6" t="str">
        <f>IF(ISBLANK(B107), "", VLOOKUP(B107, Database!A:E, 2, FALSE))</f>
        <v>華經</v>
      </c>
      <c r="B107" s="182" t="s">
        <v>4283</v>
      </c>
      <c r="C107" s="6" t="str">
        <f>IFERROR(__xludf.DUMMYFUNCTION("IF(ISBLANK(B107), """", IF(ISBLANK($C$101), """", IMPORTXML('公式表'!$A$2&amp;B107&amp;'公式表'!$A$3, ""/html/body/div[1]/div/div/div/div/div[4]/div[1]/div/div[1]/div/div[1]/div/div[2]/div[1]/div/span[1]"")))"),"")</f>
        <v/>
      </c>
      <c r="D107" s="6">
        <v>61.6</v>
      </c>
      <c r="E107" s="7"/>
      <c r="F107" s="7">
        <f t="shared" si="36"/>
        <v>-1</v>
      </c>
      <c r="G107" s="198"/>
      <c r="H107" s="198"/>
      <c r="I107" s="6">
        <v>60.5</v>
      </c>
      <c r="J107" s="7">
        <f t="shared" si="37"/>
        <v>-0.01785714286</v>
      </c>
      <c r="K107" s="6">
        <v>61.0</v>
      </c>
      <c r="L107" s="195">
        <f t="shared" si="38"/>
        <v>-0.00974025974</v>
      </c>
      <c r="M107" s="6">
        <v>60.7</v>
      </c>
      <c r="N107" s="195">
        <f t="shared" si="39"/>
        <v>-0.01461038961</v>
      </c>
      <c r="O107" s="6"/>
      <c r="P107" s="195" t="str">
        <f t="shared" si="40"/>
        <v/>
      </c>
      <c r="Q107" s="6"/>
      <c r="R107" s="195" t="str">
        <f t="shared" si="41"/>
        <v/>
      </c>
      <c r="S107" s="6" t="str">
        <f>IF(ISBLANK(B107), "", IFERROR(VLOOKUP(B107, category!A:C, 3, FALSE), ""))</f>
        <v>資訊服務</v>
      </c>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row>
    <row r="108">
      <c r="A108" s="230" t="str">
        <f>IF(ISBLANK(B108), "", VLOOKUP(B108, Database!A:E, 2, FALSE))</f>
        <v>資通</v>
      </c>
      <c r="B108" s="219" t="s">
        <v>735</v>
      </c>
      <c r="C108" s="230" t="str">
        <f>IFERROR(__xludf.DUMMYFUNCTION("IF(ISBLANK(B108), """", IF(ISBLANK($C$101), """", IMPORTXML('公式表'!$A$2&amp;B108&amp;'公式表'!$A$3, ""/html/body/div[1]/div/div/div/div/div[4]/div[1]/div/div[1]/div/div[1]/div/div[2]/div[1]/div/span[1]"")))"),"")</f>
        <v/>
      </c>
      <c r="D108" s="230">
        <v>50.8</v>
      </c>
      <c r="E108" s="232"/>
      <c r="F108" s="232">
        <f t="shared" si="36"/>
        <v>-1</v>
      </c>
      <c r="G108" s="238"/>
      <c r="H108" s="238"/>
      <c r="I108" s="230">
        <v>51.3</v>
      </c>
      <c r="J108" s="232">
        <f t="shared" si="37"/>
        <v>0.009842519685</v>
      </c>
      <c r="K108" s="230">
        <v>51.4</v>
      </c>
      <c r="L108" s="236">
        <f t="shared" si="38"/>
        <v>0.01181102362</v>
      </c>
      <c r="M108" s="230">
        <v>51.4</v>
      </c>
      <c r="N108" s="236">
        <f t="shared" si="39"/>
        <v>0.01181102362</v>
      </c>
      <c r="O108" s="230"/>
      <c r="P108" s="236" t="str">
        <f t="shared" si="40"/>
        <v/>
      </c>
      <c r="Q108" s="230"/>
      <c r="R108" s="236" t="str">
        <f t="shared" si="41"/>
        <v/>
      </c>
      <c r="S108" s="230" t="str">
        <f>IF(ISBLANK(B108), "", IFERROR(VLOOKUP(B108, category!A:C, 3, FALSE), ""))</f>
        <v>資訊服務</v>
      </c>
      <c r="T108" s="230"/>
      <c r="U108" s="230"/>
      <c r="V108" s="230"/>
      <c r="W108" s="230"/>
      <c r="X108" s="230"/>
      <c r="Y108" s="230"/>
      <c r="Z108" s="230"/>
      <c r="AA108" s="230"/>
      <c r="AB108" s="230"/>
      <c r="AC108" s="230"/>
      <c r="AD108" s="230"/>
      <c r="AE108" s="230"/>
      <c r="AF108" s="230"/>
      <c r="AG108" s="230"/>
      <c r="AH108" s="230"/>
      <c r="AI108" s="230"/>
      <c r="AJ108" s="230"/>
      <c r="AK108" s="230"/>
      <c r="AL108" s="230"/>
      <c r="AM108" s="230"/>
      <c r="AN108" s="230"/>
      <c r="AO108" s="230"/>
      <c r="AP108" s="230"/>
      <c r="AQ108" s="230"/>
      <c r="AR108" s="230"/>
      <c r="AS108" s="230"/>
      <c r="AT108" s="230"/>
      <c r="AU108" s="230"/>
      <c r="AV108" s="230"/>
    </row>
    <row r="109">
      <c r="A109" s="230" t="str">
        <f>IF(ISBLANK(B109), "", VLOOKUP(B109, Database!A:E, 2, FALSE))</f>
        <v>敦陽科</v>
      </c>
      <c r="B109" s="219" t="s">
        <v>567</v>
      </c>
      <c r="C109" s="230" t="str">
        <f>IFERROR(__xludf.DUMMYFUNCTION("IF(ISBLANK(B109), """", IF(ISBLANK($C$101), """", IMPORTXML('公式表'!$A$2&amp;B109&amp;'公式表'!$A$3, ""/html/body/div[1]/div/div/div/div/div[4]/div[1]/div/div[1]/div/div[1]/div/div[2]/div[1]/div/span[1]"")))"),"")</f>
        <v/>
      </c>
      <c r="D109" s="230">
        <v>175.5</v>
      </c>
      <c r="E109" s="232"/>
      <c r="F109" s="232">
        <f t="shared" si="36"/>
        <v>-1</v>
      </c>
      <c r="G109" s="238"/>
      <c r="H109" s="238"/>
      <c r="I109" s="230">
        <v>180.5</v>
      </c>
      <c r="J109" s="232">
        <f t="shared" si="37"/>
        <v>0.02849002849</v>
      </c>
      <c r="K109" s="230">
        <v>181.0</v>
      </c>
      <c r="L109" s="236">
        <f t="shared" si="38"/>
        <v>0.03133903134</v>
      </c>
      <c r="M109" s="230">
        <v>177.5</v>
      </c>
      <c r="N109" s="236">
        <f t="shared" si="39"/>
        <v>0.0113960114</v>
      </c>
      <c r="O109" s="230"/>
      <c r="P109" s="236" t="str">
        <f t="shared" si="40"/>
        <v/>
      </c>
      <c r="Q109" s="230"/>
      <c r="R109" s="236" t="str">
        <f t="shared" si="41"/>
        <v/>
      </c>
      <c r="S109" s="230" t="str">
        <f>IF(ISBLANK(B109), "", IFERROR(VLOOKUP(B109, category!A:C, 3, FALSE), ""))</f>
        <v>資訊服務</v>
      </c>
      <c r="T109" s="230"/>
      <c r="U109" s="230"/>
      <c r="V109" s="230"/>
      <c r="W109" s="230"/>
      <c r="X109" s="230"/>
      <c r="Y109" s="230"/>
      <c r="Z109" s="230"/>
      <c r="AA109" s="230"/>
      <c r="AB109" s="230"/>
      <c r="AC109" s="230"/>
      <c r="AD109" s="230"/>
      <c r="AE109" s="230"/>
      <c r="AF109" s="230"/>
      <c r="AG109" s="230"/>
      <c r="AH109" s="230"/>
      <c r="AI109" s="230"/>
      <c r="AJ109" s="230"/>
      <c r="AK109" s="230"/>
      <c r="AL109" s="230"/>
      <c r="AM109" s="230"/>
      <c r="AN109" s="230"/>
      <c r="AO109" s="230"/>
      <c r="AP109" s="230"/>
      <c r="AQ109" s="230"/>
      <c r="AR109" s="230"/>
      <c r="AS109" s="230"/>
      <c r="AT109" s="230"/>
      <c r="AU109" s="230"/>
      <c r="AV109" s="230"/>
    </row>
    <row r="110">
      <c r="A110" s="6" t="str">
        <f>IF(ISBLANK(B110), "", VLOOKUP(B110, Database!A:E, 2, FALSE))</f>
        <v>零壹</v>
      </c>
      <c r="B110" s="182" t="s">
        <v>3689</v>
      </c>
      <c r="C110" s="6" t="str">
        <f>IFERROR(__xludf.DUMMYFUNCTION("IF(ISBLANK(B110), """", IF(ISBLANK($C$101), """", IMPORTXML('公式表'!$A$2&amp;B110&amp;'公式表'!$A$3, ""/html/body/div[1]/div/div/div/div/div[4]/div[1]/div/div[1]/div/div[1]/div/div[2]/div[1]/div/span[1]"")))"),"")</f>
        <v/>
      </c>
      <c r="D110" s="6">
        <v>118.0</v>
      </c>
      <c r="E110" s="7"/>
      <c r="F110" s="7">
        <f t="shared" si="36"/>
        <v>-1</v>
      </c>
      <c r="G110" s="198"/>
      <c r="H110" s="198"/>
      <c r="I110" s="6">
        <v>123.5</v>
      </c>
      <c r="J110" s="7">
        <f t="shared" si="37"/>
        <v>0.04661016949</v>
      </c>
      <c r="K110" s="6">
        <v>124.0</v>
      </c>
      <c r="L110" s="195">
        <f t="shared" si="38"/>
        <v>0.05084745763</v>
      </c>
      <c r="M110" s="6">
        <v>125.0</v>
      </c>
      <c r="N110" s="195">
        <f t="shared" si="39"/>
        <v>0.0593220339</v>
      </c>
      <c r="O110" s="6"/>
      <c r="P110" s="195" t="str">
        <f t="shared" si="40"/>
        <v/>
      </c>
      <c r="Q110" s="6"/>
      <c r="R110" s="195" t="str">
        <f t="shared" si="41"/>
        <v/>
      </c>
      <c r="S110" s="6" t="str">
        <f>IF(ISBLANK(B110), "", IFERROR(VLOOKUP(B110, category!A:C, 3, FALSE), ""))</f>
        <v>資訊服務</v>
      </c>
      <c r="T110" s="6"/>
      <c r="U110" s="6"/>
      <c r="V110" s="6"/>
      <c r="W110" s="6"/>
      <c r="X110" s="6"/>
      <c r="Y110" s="6"/>
      <c r="Z110" s="6"/>
      <c r="AA110" s="6"/>
      <c r="AB110" s="6"/>
      <c r="AC110" s="6"/>
      <c r="AD110" s="6"/>
      <c r="AE110" s="6"/>
      <c r="AF110" s="6"/>
      <c r="AG110" s="6"/>
      <c r="AH110" s="6"/>
      <c r="AI110" s="6"/>
      <c r="AJ110" s="6"/>
      <c r="AK110" s="6"/>
      <c r="AL110" s="6"/>
      <c r="AM110" s="6"/>
      <c r="AN110" s="6"/>
      <c r="AO110" s="6"/>
      <c r="AP110" s="6"/>
      <c r="AQ110" s="6"/>
      <c r="AR110" s="6"/>
      <c r="AS110" s="6"/>
      <c r="AT110" s="6"/>
      <c r="AU110" s="6"/>
      <c r="AV110" s="6"/>
    </row>
    <row r="111">
      <c r="A111" s="6" t="str">
        <f>IF(ISBLANK(B111), "", VLOOKUP(B111, Database!A:E, 2, FALSE))</f>
        <v>凱衛</v>
      </c>
      <c r="B111" s="182" t="s">
        <v>3319</v>
      </c>
      <c r="C111" s="6" t="str">
        <f>IFERROR(__xludf.DUMMYFUNCTION("IF(ISBLANK(B111), """", IF(ISBLANK($C$101), """", IMPORTXML('公式表'!$A$2&amp;B111&amp;'公式表'!$A$3, ""/html/body/div[1]/div/div/div/div/div[4]/div[1]/div/div[1]/div/div[1]/div/div[2]/div[1]/div/span[1]"")))"),"")</f>
        <v/>
      </c>
      <c r="D111" s="6">
        <v>38.65</v>
      </c>
      <c r="E111" s="7"/>
      <c r="F111" s="7">
        <f t="shared" si="36"/>
        <v>-1</v>
      </c>
      <c r="G111" s="198"/>
      <c r="H111" s="198"/>
      <c r="I111" s="6">
        <v>39.0</v>
      </c>
      <c r="J111" s="7">
        <f t="shared" si="37"/>
        <v>0.009055627426</v>
      </c>
      <c r="K111" s="6">
        <v>38.65</v>
      </c>
      <c r="L111" s="195">
        <f t="shared" si="38"/>
        <v>0</v>
      </c>
      <c r="M111" s="6">
        <v>37.95</v>
      </c>
      <c r="N111" s="195">
        <f t="shared" si="39"/>
        <v>-0.01811125485</v>
      </c>
      <c r="O111" s="6"/>
      <c r="P111" s="195" t="str">
        <f t="shared" si="40"/>
        <v/>
      </c>
      <c r="Q111" s="6"/>
      <c r="R111" s="195" t="str">
        <f t="shared" si="41"/>
        <v/>
      </c>
      <c r="S111" s="6" t="str">
        <f>IF(ISBLANK(B111), "", IFERROR(VLOOKUP(B111, category!A:C, 3, FALSE), ""))</f>
        <v>資訊服務</v>
      </c>
      <c r="T111" s="6"/>
      <c r="U111" s="6"/>
      <c r="V111" s="6"/>
      <c r="W111" s="6"/>
      <c r="X111" s="6"/>
      <c r="Y111" s="6"/>
      <c r="Z111" s="6"/>
      <c r="AA111" s="6"/>
      <c r="AB111" s="6"/>
      <c r="AC111" s="6"/>
      <c r="AD111" s="6"/>
      <c r="AE111" s="6"/>
      <c r="AF111" s="6"/>
      <c r="AG111" s="6"/>
      <c r="AH111" s="6"/>
      <c r="AI111" s="6"/>
      <c r="AJ111" s="6"/>
      <c r="AK111" s="6"/>
      <c r="AL111" s="6"/>
      <c r="AM111" s="6"/>
      <c r="AN111" s="6"/>
      <c r="AO111" s="6"/>
      <c r="AP111" s="6"/>
      <c r="AQ111" s="6"/>
      <c r="AR111" s="6"/>
      <c r="AS111" s="6"/>
      <c r="AT111" s="6"/>
      <c r="AU111" s="6"/>
      <c r="AV111" s="6"/>
    </row>
    <row r="112">
      <c r="A112" s="230" t="str">
        <f>IF(ISBLANK(B112), "", VLOOKUP(B112, Database!A:E, 2, FALSE))</f>
        <v>寶碩</v>
      </c>
      <c r="B112" s="219" t="s">
        <v>4419</v>
      </c>
      <c r="C112" s="230" t="str">
        <f>IFERROR(__xludf.DUMMYFUNCTION("IF(ISBLANK(B112), """", IF(ISBLANK($C$101), """", IMPORTXML('公式表'!$A$2&amp;B112&amp;'公式表'!$A$3, ""/html/body/div[1]/div/div/div/div/div[4]/div[1]/div/div[1]/div/div[1]/div/div[2]/div[1]/div/span[1]"")))"),"")</f>
        <v/>
      </c>
      <c r="D112" s="230">
        <v>28.0</v>
      </c>
      <c r="E112" s="232"/>
      <c r="F112" s="232">
        <f t="shared" si="36"/>
        <v>-1</v>
      </c>
      <c r="G112" s="238"/>
      <c r="H112" s="238"/>
      <c r="I112" s="230">
        <v>27.8</v>
      </c>
      <c r="J112" s="232">
        <f t="shared" si="37"/>
        <v>-0.007142857143</v>
      </c>
      <c r="K112" s="230">
        <v>27.7</v>
      </c>
      <c r="L112" s="236">
        <f t="shared" si="38"/>
        <v>-0.01071428571</v>
      </c>
      <c r="M112" s="230">
        <v>27.6</v>
      </c>
      <c r="N112" s="236">
        <f t="shared" si="39"/>
        <v>-0.01428571429</v>
      </c>
      <c r="O112" s="230"/>
      <c r="P112" s="236" t="str">
        <f t="shared" si="40"/>
        <v/>
      </c>
      <c r="Q112" s="230"/>
      <c r="R112" s="236" t="str">
        <f t="shared" si="41"/>
        <v/>
      </c>
      <c r="S112" s="230" t="str">
        <f>IF(ISBLANK(B112), "", IFERROR(VLOOKUP(B112, category!A:C, 3, FALSE), ""))</f>
        <v>資訊服務</v>
      </c>
      <c r="T112" s="230"/>
      <c r="U112" s="230"/>
      <c r="V112" s="230"/>
      <c r="W112" s="230"/>
      <c r="X112" s="230"/>
      <c r="Y112" s="230"/>
      <c r="Z112" s="230"/>
      <c r="AA112" s="230"/>
      <c r="AB112" s="230"/>
      <c r="AC112" s="230"/>
      <c r="AD112" s="230"/>
      <c r="AE112" s="230"/>
      <c r="AF112" s="230"/>
      <c r="AG112" s="230"/>
      <c r="AH112" s="230"/>
      <c r="AI112" s="230"/>
      <c r="AJ112" s="230"/>
      <c r="AK112" s="230"/>
      <c r="AL112" s="230"/>
      <c r="AM112" s="230"/>
      <c r="AN112" s="230"/>
      <c r="AO112" s="230"/>
      <c r="AP112" s="230"/>
      <c r="AQ112" s="230"/>
      <c r="AR112" s="230"/>
      <c r="AS112" s="230"/>
      <c r="AT112" s="230"/>
      <c r="AU112" s="230"/>
      <c r="AV112" s="230"/>
    </row>
    <row r="113">
      <c r="A113" s="6" t="str">
        <f>IF(ISBLANK(B113), "", VLOOKUP(B113, Database!A:E, 2, FALSE))</f>
        <v>邁達特</v>
      </c>
      <c r="B113" s="182" t="s">
        <v>2640</v>
      </c>
      <c r="C113" s="6" t="str">
        <f>IFERROR(__xludf.DUMMYFUNCTION("IF(ISBLANK(B113), """", IF(ISBLANK($C$101), """", IMPORTXML('公式表'!$A$2&amp;B113&amp;'公式表'!$A$3, ""/html/body/div[1]/div/div/div/div/div[4]/div[1]/div/div[1]/div/div[1]/div/div[2]/div[1]/div/span[1]"")))"),"")</f>
        <v/>
      </c>
      <c r="D113" s="6">
        <v>55.1</v>
      </c>
      <c r="E113" s="7"/>
      <c r="F113" s="7">
        <f t="shared" si="36"/>
        <v>-1</v>
      </c>
      <c r="G113" s="198"/>
      <c r="H113" s="198"/>
      <c r="I113" s="6">
        <v>56.2</v>
      </c>
      <c r="J113" s="7">
        <f t="shared" si="37"/>
        <v>0.01996370236</v>
      </c>
      <c r="K113" s="6">
        <v>56.7</v>
      </c>
      <c r="L113" s="195">
        <f t="shared" si="38"/>
        <v>0.02903811252</v>
      </c>
      <c r="M113" s="6">
        <v>56.2</v>
      </c>
      <c r="N113" s="195">
        <f t="shared" si="39"/>
        <v>0.01996370236</v>
      </c>
      <c r="O113" s="6"/>
      <c r="P113" s="195" t="str">
        <f t="shared" si="40"/>
        <v/>
      </c>
      <c r="Q113" s="6"/>
      <c r="R113" s="195" t="str">
        <f t="shared" si="41"/>
        <v/>
      </c>
      <c r="S113" s="6" t="str">
        <f>IF(ISBLANK(B113), "", IFERROR(VLOOKUP(B113, category!A:C, 3, FALSE), ""))</f>
        <v>資訊服務</v>
      </c>
      <c r="T113" s="6"/>
      <c r="U113" s="6"/>
      <c r="V113" s="6"/>
      <c r="W113" s="6"/>
      <c r="X113" s="6"/>
      <c r="Y113" s="6"/>
      <c r="Z113" s="6"/>
      <c r="AA113" s="6"/>
      <c r="AB113" s="6"/>
      <c r="AC113" s="6"/>
      <c r="AD113" s="6"/>
      <c r="AE113" s="6"/>
      <c r="AF113" s="6"/>
      <c r="AG113" s="6"/>
      <c r="AH113" s="6"/>
      <c r="AI113" s="6"/>
      <c r="AJ113" s="6"/>
      <c r="AK113" s="6"/>
      <c r="AL113" s="6"/>
      <c r="AM113" s="6"/>
      <c r="AN113" s="6"/>
      <c r="AO113" s="6"/>
      <c r="AP113" s="6"/>
      <c r="AQ113" s="6"/>
      <c r="AR113" s="6"/>
      <c r="AS113" s="6"/>
      <c r="AT113" s="6"/>
      <c r="AU113" s="6"/>
      <c r="AV113" s="6"/>
    </row>
    <row r="114">
      <c r="A114" s="6" t="str">
        <f>IF(ISBLANK(B114), "", VLOOKUP(B114, Database!A:E, 2, FALSE))</f>
        <v>訊達</v>
      </c>
      <c r="B114" s="182" t="s">
        <v>3665</v>
      </c>
      <c r="C114" s="6" t="str">
        <f>IFERROR(__xludf.DUMMYFUNCTION("IF(ISBLANK(B114), """", IF(ISBLANK($C$101), """", IMPORTXML('公式表'!$A$2&amp;B114&amp;'公式表'!$A$3, ""/html/body/div[1]/div/div/div/div/div[4]/div[1]/div/div[1]/div/div[1]/div/div[2]/div[1]/div/span[1]"")))"),"")</f>
        <v/>
      </c>
      <c r="D114" s="6">
        <v>42.4</v>
      </c>
      <c r="E114" s="7"/>
      <c r="F114" s="7">
        <f t="shared" si="36"/>
        <v>-1</v>
      </c>
      <c r="G114" s="198"/>
      <c r="H114" s="198"/>
      <c r="I114" s="6">
        <v>42.15</v>
      </c>
      <c r="J114" s="7">
        <f t="shared" si="37"/>
        <v>-0.005896226415</v>
      </c>
      <c r="K114" s="6">
        <v>42.3</v>
      </c>
      <c r="L114" s="195">
        <f t="shared" si="38"/>
        <v>-0.002358490566</v>
      </c>
      <c r="M114" s="6">
        <v>42.35</v>
      </c>
      <c r="N114" s="195">
        <f t="shared" si="39"/>
        <v>-0.001179245283</v>
      </c>
      <c r="O114" s="6"/>
      <c r="P114" s="195" t="str">
        <f t="shared" si="40"/>
        <v/>
      </c>
      <c r="Q114" s="6"/>
      <c r="R114" s="195" t="str">
        <f t="shared" si="41"/>
        <v/>
      </c>
      <c r="S114" s="6" t="str">
        <f>IF(ISBLANK(B114), "", IFERROR(VLOOKUP(B114, category!A:C, 3, FALSE), ""))</f>
        <v>資訊服務</v>
      </c>
      <c r="T114" s="6"/>
      <c r="U114" s="6"/>
      <c r="V114" s="6"/>
      <c r="W114" s="6"/>
      <c r="X114" s="6"/>
      <c r="Y114" s="6"/>
      <c r="Z114" s="6"/>
      <c r="AA114" s="6"/>
      <c r="AB114" s="6"/>
      <c r="AC114" s="6"/>
      <c r="AD114" s="6"/>
      <c r="AE114" s="6"/>
      <c r="AF114" s="6"/>
      <c r="AG114" s="6"/>
      <c r="AH114" s="6"/>
      <c r="AI114" s="6"/>
      <c r="AJ114" s="6"/>
      <c r="AK114" s="6"/>
      <c r="AL114" s="6"/>
      <c r="AM114" s="6"/>
      <c r="AN114" s="6"/>
      <c r="AO114" s="6"/>
      <c r="AP114" s="6"/>
      <c r="AQ114" s="6"/>
      <c r="AR114" s="6"/>
      <c r="AS114" s="6"/>
      <c r="AT114" s="6"/>
      <c r="AU114" s="6"/>
      <c r="AV114" s="6"/>
    </row>
    <row r="115">
      <c r="A115" s="6" t="str">
        <f>IF(ISBLANK(B115), "", VLOOKUP(B115, Database!A:E, 2, FALSE))</f>
        <v>驊宏資</v>
      </c>
      <c r="B115" s="182" t="s">
        <v>4407</v>
      </c>
      <c r="C115" s="6" t="str">
        <f>IFERROR(__xludf.DUMMYFUNCTION("IF(ISBLANK(B115), """", IF(ISBLANK($C$101), """", IMPORTXML('公式表'!$A$2&amp;B115&amp;'公式表'!$A$3, ""/html/body/div[1]/div/div/div/div/div[4]/div[1]/div/div[1]/div/div[1]/div/div[2]/div[1]/div/span[1]"")))"),"")</f>
        <v/>
      </c>
      <c r="D115" s="6">
        <v>57.6</v>
      </c>
      <c r="E115" s="7"/>
      <c r="F115" s="7">
        <f t="shared" si="36"/>
        <v>-1</v>
      </c>
      <c r="G115" s="3" t="s">
        <v>4679</v>
      </c>
      <c r="H115" s="198"/>
      <c r="I115" s="6">
        <v>58.5</v>
      </c>
      <c r="J115" s="7">
        <f t="shared" si="37"/>
        <v>0.015625</v>
      </c>
      <c r="K115" s="6">
        <v>59.1</v>
      </c>
      <c r="L115" s="195">
        <f t="shared" si="38"/>
        <v>0.02604166667</v>
      </c>
      <c r="M115" s="6">
        <v>58.4</v>
      </c>
      <c r="N115" s="195">
        <f t="shared" si="39"/>
        <v>0.01388888889</v>
      </c>
      <c r="O115" s="6"/>
      <c r="P115" s="195" t="str">
        <f t="shared" si="40"/>
        <v/>
      </c>
      <c r="Q115" s="6"/>
      <c r="R115" s="195" t="str">
        <f t="shared" si="41"/>
        <v/>
      </c>
      <c r="S115" s="6" t="str">
        <f>IF(ISBLANK(B115), "", IFERROR(VLOOKUP(B115, category!A:C, 3, FALSE), ""))</f>
        <v>資訊服務</v>
      </c>
      <c r="T115" s="6"/>
      <c r="U115" s="6"/>
      <c r="V115" s="6"/>
      <c r="W115" s="6"/>
      <c r="X115" s="6"/>
      <c r="Y115" s="6"/>
      <c r="Z115" s="6"/>
      <c r="AA115" s="6"/>
      <c r="AB115" s="6"/>
      <c r="AC115" s="6"/>
      <c r="AD115" s="6"/>
      <c r="AE115" s="6"/>
      <c r="AF115" s="6"/>
      <c r="AG115" s="6"/>
      <c r="AH115" s="6"/>
      <c r="AI115" s="6"/>
      <c r="AJ115" s="6"/>
      <c r="AK115" s="6"/>
      <c r="AL115" s="6"/>
      <c r="AM115" s="6"/>
      <c r="AN115" s="6"/>
      <c r="AO115" s="6"/>
      <c r="AP115" s="6"/>
      <c r="AQ115" s="6"/>
      <c r="AR115" s="6"/>
      <c r="AS115" s="6"/>
      <c r="AT115" s="6"/>
      <c r="AU115" s="6"/>
      <c r="AV115" s="6"/>
    </row>
    <row r="116">
      <c r="A116" s="230" t="str">
        <f>IF(ISBLANK(B116), "", VLOOKUP(B116, Database!A:E, 2, FALSE))</f>
        <v>華電網</v>
      </c>
      <c r="B116" s="219" t="s">
        <v>3292</v>
      </c>
      <c r="C116" s="230" t="str">
        <f>IFERROR(__xludf.DUMMYFUNCTION("IF(ISBLANK(B116), """", IF(ISBLANK($C$101), """", IMPORTXML('公式表'!$A$2&amp;B116&amp;'公式表'!$A$3, ""/html/body/div[1]/div/div/div/div/div[4]/div[1]/div/div[1]/div/div[1]/div/div[2]/div[1]/div/span[1]"")))"),"")</f>
        <v/>
      </c>
      <c r="D116" s="230">
        <v>21.85</v>
      </c>
      <c r="E116" s="232"/>
      <c r="F116" s="232">
        <f t="shared" si="36"/>
        <v>-1</v>
      </c>
      <c r="G116" s="238"/>
      <c r="H116" s="238"/>
      <c r="I116" s="230">
        <v>22.55</v>
      </c>
      <c r="J116" s="232">
        <f t="shared" si="37"/>
        <v>0.03203661327</v>
      </c>
      <c r="K116" s="230">
        <v>22.2</v>
      </c>
      <c r="L116" s="236">
        <f t="shared" si="38"/>
        <v>0.01601830664</v>
      </c>
      <c r="M116" s="230">
        <v>22.5</v>
      </c>
      <c r="N116" s="236">
        <f t="shared" si="39"/>
        <v>0.02974828375</v>
      </c>
      <c r="O116" s="230"/>
      <c r="P116" s="236" t="str">
        <f t="shared" si="40"/>
        <v/>
      </c>
      <c r="Q116" s="230"/>
      <c r="R116" s="236" t="str">
        <f t="shared" si="41"/>
        <v/>
      </c>
      <c r="S116" s="230" t="str">
        <f>IF(ISBLANK(B116), "", IFERROR(VLOOKUP(B116, category!A:C, 3, FALSE), ""))</f>
        <v>資訊服務</v>
      </c>
      <c r="T116" s="230"/>
      <c r="U116" s="230"/>
      <c r="V116" s="230"/>
      <c r="W116" s="230"/>
      <c r="X116" s="230"/>
      <c r="Y116" s="230"/>
      <c r="Z116" s="230"/>
      <c r="AA116" s="230"/>
      <c r="AB116" s="230"/>
      <c r="AC116" s="230"/>
      <c r="AD116" s="230"/>
      <c r="AE116" s="230"/>
      <c r="AF116" s="230"/>
      <c r="AG116" s="230"/>
      <c r="AH116" s="230"/>
      <c r="AI116" s="230"/>
      <c r="AJ116" s="230"/>
      <c r="AK116" s="230"/>
      <c r="AL116" s="230"/>
      <c r="AM116" s="230"/>
      <c r="AN116" s="230"/>
      <c r="AO116" s="230"/>
      <c r="AP116" s="230"/>
      <c r="AQ116" s="230"/>
      <c r="AR116" s="230"/>
      <c r="AS116" s="230"/>
      <c r="AT116" s="230"/>
      <c r="AU116" s="230"/>
      <c r="AV116" s="230"/>
    </row>
    <row r="117">
      <c r="A117" s="6" t="str">
        <f>IF(ISBLANK(B117), "", VLOOKUP(B117, Database!A:E, 2, FALSE))</f>
        <v>立端</v>
      </c>
      <c r="B117" s="182" t="s">
        <v>3845</v>
      </c>
      <c r="C117" s="6" t="str">
        <f>IFERROR(__xludf.DUMMYFUNCTION("IF(ISBLANK(B117), """", IF(ISBLANK($C$101), """", IMPORTXML('公式表'!$A$2&amp;B117&amp;'公式表'!$A$3, ""/html/body/div[1]/div/div/div/div/div[4]/div[1]/div/div[1]/div/div[1]/div/div[2]/div[1]/div/span[1]"")))"),"")</f>
        <v/>
      </c>
      <c r="D117" s="6">
        <v>80.0</v>
      </c>
      <c r="E117" s="7"/>
      <c r="F117" s="7">
        <f t="shared" si="36"/>
        <v>-1</v>
      </c>
      <c r="G117" s="198"/>
      <c r="H117" s="198"/>
      <c r="I117" s="6">
        <v>81.5</v>
      </c>
      <c r="J117" s="7">
        <f t="shared" si="37"/>
        <v>0.01875</v>
      </c>
      <c r="K117" s="6">
        <v>86.9</v>
      </c>
      <c r="L117" s="195">
        <f t="shared" si="38"/>
        <v>0.08625</v>
      </c>
      <c r="M117" s="6">
        <v>89.8</v>
      </c>
      <c r="N117" s="195">
        <f t="shared" si="39"/>
        <v>0.1225</v>
      </c>
      <c r="O117" s="6"/>
      <c r="P117" s="195" t="str">
        <f t="shared" si="40"/>
        <v/>
      </c>
      <c r="Q117" s="6"/>
      <c r="R117" s="195" t="str">
        <f t="shared" si="41"/>
        <v/>
      </c>
      <c r="S117" s="6" t="str">
        <f>IF(ISBLANK(B117), "", IFERROR(VLOOKUP(B117, category!A:C, 3, FALSE), ""))</f>
        <v>資訊服務</v>
      </c>
      <c r="T117" s="6"/>
      <c r="U117" s="6"/>
      <c r="V117" s="6"/>
      <c r="W117" s="6"/>
      <c r="X117" s="6"/>
      <c r="Y117" s="6"/>
      <c r="Z117" s="6"/>
      <c r="AA117" s="6"/>
      <c r="AB117" s="6"/>
      <c r="AC117" s="6"/>
      <c r="AD117" s="6"/>
      <c r="AE117" s="6"/>
      <c r="AF117" s="6"/>
      <c r="AG117" s="6"/>
      <c r="AH117" s="6"/>
      <c r="AI117" s="6"/>
      <c r="AJ117" s="6"/>
      <c r="AK117" s="6"/>
      <c r="AL117" s="6"/>
      <c r="AM117" s="6"/>
      <c r="AN117" s="6"/>
      <c r="AO117" s="6"/>
      <c r="AP117" s="6"/>
      <c r="AQ117" s="6"/>
      <c r="AR117" s="6"/>
      <c r="AS117" s="6"/>
      <c r="AT117" s="6"/>
      <c r="AU117" s="6"/>
      <c r="AV117" s="6"/>
    </row>
    <row r="118">
      <c r="A118" s="223" t="str">
        <f>IF(ISBLANK(B118), "", VLOOKUP(B118, Database!A:E, 2, FALSE))</f>
        <v>陞泰</v>
      </c>
      <c r="B118" s="222" t="s">
        <v>3473</v>
      </c>
      <c r="C118" s="223" t="str">
        <f>IFERROR(__xludf.DUMMYFUNCTION("IF(ISBLANK(B118), """", IF(ISBLANK($C$101), """", IMPORTXML('公式表'!$A$2&amp;B118&amp;'公式表'!$A$3, ""/html/body/div[1]/div/div/div/div/div[4]/div[1]/div/div[1]/div/div[1]/div/div[2]/div[1]/div/span[1]"")))"),"")</f>
        <v/>
      </c>
      <c r="D118" s="223">
        <v>39.4</v>
      </c>
      <c r="E118" s="225"/>
      <c r="F118" s="225">
        <f t="shared" si="36"/>
        <v>-1</v>
      </c>
      <c r="G118" s="249"/>
      <c r="H118" s="249"/>
      <c r="I118" s="223">
        <v>39.6</v>
      </c>
      <c r="J118" s="225">
        <f t="shared" si="37"/>
        <v>0.005076142132</v>
      </c>
      <c r="K118" s="223">
        <v>39.55</v>
      </c>
      <c r="L118" s="228">
        <f t="shared" si="38"/>
        <v>0.003807106599</v>
      </c>
      <c r="M118" s="223">
        <v>39.85</v>
      </c>
      <c r="N118" s="228">
        <f t="shared" si="39"/>
        <v>0.0114213198</v>
      </c>
      <c r="O118" s="223"/>
      <c r="P118" s="228" t="str">
        <f t="shared" si="40"/>
        <v/>
      </c>
      <c r="Q118" s="223"/>
      <c r="R118" s="228" t="str">
        <f t="shared" si="41"/>
        <v/>
      </c>
      <c r="S118" s="223" t="str">
        <f>IF(ISBLANK(B118), "", IFERROR(VLOOKUP(B118, category!A:C, 3, FALSE), ""))</f>
        <v>資訊服務/監控</v>
      </c>
      <c r="T118" s="223"/>
      <c r="U118" s="223"/>
      <c r="V118" s="223"/>
      <c r="W118" s="223"/>
      <c r="X118" s="223"/>
      <c r="Y118" s="223"/>
      <c r="Z118" s="223"/>
      <c r="AA118" s="223"/>
      <c r="AB118" s="223"/>
      <c r="AC118" s="223"/>
      <c r="AD118" s="223"/>
      <c r="AE118" s="223"/>
      <c r="AF118" s="223"/>
      <c r="AG118" s="223"/>
      <c r="AH118" s="223"/>
      <c r="AI118" s="223"/>
      <c r="AJ118" s="223"/>
      <c r="AK118" s="223"/>
      <c r="AL118" s="223"/>
      <c r="AM118" s="223"/>
      <c r="AN118" s="223"/>
      <c r="AO118" s="223"/>
      <c r="AP118" s="223"/>
      <c r="AQ118" s="223"/>
      <c r="AR118" s="223"/>
      <c r="AS118" s="223"/>
      <c r="AT118" s="223"/>
      <c r="AU118" s="223"/>
      <c r="AV118" s="223"/>
    </row>
    <row r="119">
      <c r="A119" s="6"/>
      <c r="B119" s="199"/>
      <c r="C119" s="6"/>
      <c r="D119" s="6"/>
      <c r="E119" s="7"/>
      <c r="F119" s="7"/>
      <c r="G119" s="198"/>
      <c r="H119" s="198"/>
      <c r="I119" s="6"/>
      <c r="J119" s="7"/>
      <c r="K119" s="7"/>
      <c r="L119" s="6"/>
      <c r="M119" s="7"/>
      <c r="N119" s="6"/>
      <c r="O119" s="6"/>
      <c r="P119" s="6"/>
      <c r="Q119" s="6"/>
      <c r="R119" s="6"/>
      <c r="S119" s="6"/>
      <c r="T119" s="6"/>
      <c r="U119" s="6"/>
      <c r="V119" s="6"/>
      <c r="W119" s="6"/>
      <c r="X119" s="6"/>
      <c r="Y119" s="6"/>
      <c r="Z119" s="6"/>
      <c r="AA119" s="6"/>
      <c r="AB119" s="6"/>
      <c r="AC119" s="6"/>
      <c r="AD119" s="6"/>
      <c r="AE119" s="6"/>
      <c r="AF119" s="6"/>
      <c r="AG119" s="6"/>
      <c r="AH119" s="6"/>
      <c r="AI119" s="6"/>
      <c r="AJ119" s="6"/>
      <c r="AK119" s="6"/>
      <c r="AL119" s="6"/>
      <c r="AM119" s="6"/>
      <c r="AN119" s="6"/>
      <c r="AO119" s="6"/>
      <c r="AP119" s="6"/>
      <c r="AQ119" s="6"/>
      <c r="AR119" s="6"/>
      <c r="AS119" s="6"/>
      <c r="AT119" s="6"/>
      <c r="AU119" s="6"/>
      <c r="AV119" s="6"/>
    </row>
    <row r="120">
      <c r="A120" s="204" t="s">
        <v>126</v>
      </c>
      <c r="B120" s="205" t="s">
        <v>4686</v>
      </c>
      <c r="C120" s="205"/>
      <c r="D120" s="206"/>
      <c r="E120" s="206"/>
      <c r="F120" s="206">
        <f>SUM(F123:F131)</f>
        <v>-9</v>
      </c>
      <c r="G120" s="77"/>
      <c r="H120" s="207"/>
      <c r="I120" s="208">
        <f>$H$6+3</f>
        <v>45894</v>
      </c>
      <c r="J120" s="206">
        <f>SUM(J123:J131)</f>
        <v>0.1385639228</v>
      </c>
      <c r="K120" s="208">
        <f>$H$6+4</f>
        <v>45895</v>
      </c>
      <c r="L120" s="206">
        <f>SUM(L123:L131)</f>
        <v>0.4024138817</v>
      </c>
      <c r="M120" s="208">
        <f>$H$6+5</f>
        <v>45896</v>
      </c>
      <c r="N120" s="206">
        <f>SUM(N123:N131)</f>
        <v>0.3434341161</v>
      </c>
      <c r="O120" s="208">
        <f>$H$6+6</f>
        <v>45897</v>
      </c>
      <c r="P120" s="206">
        <f>SUM(P123:P131)</f>
        <v>0</v>
      </c>
      <c r="Q120" s="208">
        <f>$H$6+7</f>
        <v>45898</v>
      </c>
      <c r="R120" s="206">
        <f>SUM(R123:R131)</f>
        <v>0</v>
      </c>
      <c r="S120" s="210"/>
      <c r="T120" s="210"/>
      <c r="U120" s="210"/>
      <c r="V120" s="210"/>
      <c r="W120" s="210"/>
      <c r="X120" s="210"/>
      <c r="Y120" s="210"/>
      <c r="Z120" s="210"/>
      <c r="AA120" s="210"/>
      <c r="AB120" s="210"/>
      <c r="AC120" s="210"/>
      <c r="AD120" s="210"/>
      <c r="AE120" s="210"/>
      <c r="AF120" s="210"/>
      <c r="AG120" s="210"/>
      <c r="AH120" s="210"/>
      <c r="AI120" s="210"/>
      <c r="AJ120" s="210"/>
      <c r="AK120" s="210"/>
      <c r="AL120" s="210"/>
      <c r="AM120" s="210"/>
      <c r="AN120" s="210"/>
      <c r="AO120" s="210"/>
      <c r="AP120" s="210"/>
      <c r="AQ120" s="210"/>
      <c r="AR120" s="210"/>
      <c r="AS120" s="210"/>
      <c r="AT120" s="210"/>
      <c r="AU120" s="210"/>
      <c r="AV120" s="211"/>
    </row>
    <row r="121">
      <c r="A121" s="185"/>
      <c r="B121" s="186"/>
      <c r="C121" s="185"/>
      <c r="D121" s="185"/>
      <c r="E121" s="185"/>
      <c r="F121" s="41"/>
      <c r="G121" s="187"/>
      <c r="H121" s="185"/>
      <c r="I121" s="185" t="s">
        <v>4663</v>
      </c>
      <c r="J121" s="212">
        <f>AVERAGEA(J123:J131)</f>
        <v>0.01539599142</v>
      </c>
      <c r="K121" s="185"/>
      <c r="L121" s="212">
        <f>AVERAGEA(L123:L131)</f>
        <v>0.04471265352</v>
      </c>
      <c r="M121" s="185"/>
      <c r="N121" s="212">
        <f>AVERAGEA(N123:N131)</f>
        <v>0.03815934623</v>
      </c>
      <c r="O121" s="185"/>
      <c r="P121" s="212">
        <f>AVERAGEA(P123:P131)</f>
        <v>0</v>
      </c>
      <c r="Q121" s="185"/>
      <c r="R121" s="212">
        <f>AVERAGEA(R123:R131)</f>
        <v>0</v>
      </c>
      <c r="S121" s="186"/>
      <c r="T121" s="189"/>
      <c r="U121" s="189"/>
      <c r="V121" s="189"/>
      <c r="W121" s="189"/>
      <c r="X121" s="189"/>
      <c r="Y121" s="189"/>
      <c r="Z121" s="189"/>
      <c r="AA121" s="189"/>
      <c r="AB121" s="189"/>
      <c r="AC121" s="189"/>
      <c r="AD121" s="189"/>
      <c r="AE121" s="189"/>
      <c r="AF121" s="189"/>
      <c r="AG121" s="189"/>
      <c r="AH121" s="189"/>
      <c r="AI121" s="189"/>
      <c r="AJ121" s="189"/>
      <c r="AK121" s="189"/>
      <c r="AL121" s="189"/>
      <c r="AM121" s="189"/>
      <c r="AN121" s="189"/>
      <c r="AO121" s="189"/>
      <c r="AP121" s="189"/>
      <c r="AQ121" s="189"/>
      <c r="AR121" s="189"/>
      <c r="AS121" s="189"/>
      <c r="AT121" s="189"/>
      <c r="AU121" s="189"/>
      <c r="AV121" s="189"/>
    </row>
    <row r="122">
      <c r="A122" s="213" t="s">
        <v>4562</v>
      </c>
      <c r="B122" s="190" t="s">
        <v>4664</v>
      </c>
      <c r="C122" s="126" t="s">
        <v>4665</v>
      </c>
      <c r="D122" s="126" t="s">
        <v>4687</v>
      </c>
      <c r="E122" s="126" t="s">
        <v>4667</v>
      </c>
      <c r="F122" s="125" t="s">
        <v>4668</v>
      </c>
      <c r="G122" s="191" t="s">
        <v>4688</v>
      </c>
      <c r="H122" s="126" t="s">
        <v>4670</v>
      </c>
      <c r="I122" s="126" t="s">
        <v>4671</v>
      </c>
      <c r="J122" s="126" t="s">
        <v>4672</v>
      </c>
      <c r="K122" s="126" t="s">
        <v>4673</v>
      </c>
      <c r="L122" s="126" t="s">
        <v>4674</v>
      </c>
      <c r="M122" s="126" t="s">
        <v>4675</v>
      </c>
      <c r="N122" s="126" t="s">
        <v>4674</v>
      </c>
      <c r="O122" s="126" t="s">
        <v>4676</v>
      </c>
      <c r="P122" s="126" t="s">
        <v>4674</v>
      </c>
      <c r="Q122" s="126" t="s">
        <v>4677</v>
      </c>
      <c r="R122" s="126" t="s">
        <v>4674</v>
      </c>
      <c r="S122" s="190" t="s">
        <v>4678</v>
      </c>
      <c r="T122" s="192"/>
      <c r="U122" s="192"/>
      <c r="V122" s="192"/>
      <c r="W122" s="192"/>
      <c r="X122" s="192"/>
      <c r="Y122" s="192"/>
      <c r="Z122" s="192"/>
      <c r="AA122" s="192"/>
      <c r="AB122" s="192"/>
      <c r="AC122" s="192"/>
      <c r="AD122" s="192"/>
      <c r="AE122" s="192"/>
      <c r="AF122" s="192"/>
      <c r="AG122" s="192"/>
      <c r="AH122" s="192"/>
      <c r="AI122" s="192"/>
      <c r="AJ122" s="192"/>
      <c r="AK122" s="192"/>
      <c r="AL122" s="192"/>
      <c r="AM122" s="192"/>
      <c r="AN122" s="192"/>
      <c r="AO122" s="192"/>
      <c r="AP122" s="192"/>
      <c r="AQ122" s="192"/>
      <c r="AR122" s="192"/>
      <c r="AS122" s="192"/>
      <c r="AT122" s="192"/>
      <c r="AU122" s="192"/>
      <c r="AV122" s="215"/>
    </row>
    <row r="123">
      <c r="A123" s="230" t="str">
        <f>IF(ISBLANK(B123), "", VLOOKUP(B123, Database!A:E, 2, FALSE))</f>
        <v>昇銳</v>
      </c>
      <c r="B123" s="219" t="s">
        <v>2837</v>
      </c>
      <c r="C123" s="230" t="str">
        <f>IFERROR(__xludf.DUMMYFUNCTION("IF(ISBLANK(B123), """", IF(ISBLANK($C$120), """", IMPORTXML('公式表'!$A$2&amp;B123&amp;'公式表'!$A$3, ""/html/body/div[1]/div/div/div/div/div[4]/div[1]/div/div[1]/div/div[1]/div/div[2]/div[1]/div/span[1]"")))"),"")</f>
        <v/>
      </c>
      <c r="D123" s="230">
        <v>37.0</v>
      </c>
      <c r="E123" s="232"/>
      <c r="F123" s="232">
        <f t="shared" ref="F123:F131" si="42">IF(ISBLANK(B123), "", (C123/D123)-1)</f>
        <v>-1</v>
      </c>
      <c r="G123" s="238"/>
      <c r="H123" s="238"/>
      <c r="I123" s="230">
        <v>37.2</v>
      </c>
      <c r="J123" s="7">
        <f t="shared" ref="J123:J131" si="43">IF(ISBLANK(I123), "", (I123/$D123)-1)</f>
        <v>0.005405405405</v>
      </c>
      <c r="K123" s="230">
        <v>38.1</v>
      </c>
      <c r="L123" s="195">
        <f t="shared" ref="L123:L131" si="44">IF(ISBLANK(K123), "", (K123/$D123)-1)</f>
        <v>0.02972972973</v>
      </c>
      <c r="M123" s="230">
        <v>37.9</v>
      </c>
      <c r="N123" s="195">
        <f t="shared" ref="N123:N131" si="45">IF(ISBLANK(M123), "", (M123/$D123)-1)</f>
        <v>0.02432432432</v>
      </c>
      <c r="O123" s="230"/>
      <c r="P123" s="195" t="str">
        <f t="shared" ref="P123:P131" si="46">IF(ISBLANK(O123), "", (O123/$D123)-1)</f>
        <v/>
      </c>
      <c r="Q123" s="230"/>
      <c r="R123" s="195" t="str">
        <f t="shared" ref="R123:R131" si="47">IF(ISBLANK(Q123), "", (Q123/$D123)-1)</f>
        <v/>
      </c>
      <c r="S123" s="230" t="str">
        <f>IF(ISBLANK(B123), "", IFERROR(VLOOKUP(B123, category!A:C, 3, FALSE), ""))</f>
        <v>監控</v>
      </c>
      <c r="T123" s="230"/>
      <c r="U123" s="230"/>
      <c r="V123" s="230"/>
      <c r="W123" s="230"/>
      <c r="X123" s="230"/>
      <c r="Y123" s="230"/>
      <c r="Z123" s="230"/>
      <c r="AA123" s="230"/>
      <c r="AB123" s="230"/>
      <c r="AC123" s="230"/>
      <c r="AD123" s="230"/>
      <c r="AE123" s="230"/>
      <c r="AF123" s="230"/>
      <c r="AG123" s="230"/>
      <c r="AH123" s="230"/>
      <c r="AI123" s="230"/>
      <c r="AJ123" s="230"/>
      <c r="AK123" s="230"/>
      <c r="AL123" s="230"/>
      <c r="AM123" s="230"/>
      <c r="AN123" s="230"/>
      <c r="AO123" s="230"/>
      <c r="AP123" s="230"/>
      <c r="AQ123" s="230"/>
      <c r="AR123" s="230"/>
      <c r="AS123" s="230"/>
      <c r="AT123" s="230"/>
      <c r="AU123" s="230"/>
      <c r="AV123" s="230"/>
    </row>
    <row r="124">
      <c r="A124" s="6" t="str">
        <f>IF(ISBLANK(B124), "", VLOOKUP(B124, Database!A:E, 2, FALSE))</f>
        <v>杭特</v>
      </c>
      <c r="B124" s="182" t="s">
        <v>4463</v>
      </c>
      <c r="C124" s="6" t="str">
        <f>IFERROR(__xludf.DUMMYFUNCTION("IF(ISBLANK(B124), """", IF(ISBLANK($C$120), """", IMPORTXML('公式表'!$A$2&amp;B124&amp;'公式表'!$A$3, ""/html/body/div[1]/div/div/div/div/div[4]/div[1]/div/div[1]/div/div[1]/div/div[2]/div[1]/div/span[1]"")))"),"")</f>
        <v/>
      </c>
      <c r="D124" s="6">
        <v>62.0</v>
      </c>
      <c r="E124" s="7"/>
      <c r="F124" s="7">
        <f t="shared" si="42"/>
        <v>-1</v>
      </c>
      <c r="G124" s="3" t="s">
        <v>4679</v>
      </c>
      <c r="H124" s="198"/>
      <c r="I124" s="6">
        <v>62.6</v>
      </c>
      <c r="J124" s="7">
        <f t="shared" si="43"/>
        <v>0.009677419355</v>
      </c>
      <c r="K124" s="6">
        <v>68.8</v>
      </c>
      <c r="L124" s="195">
        <f t="shared" si="44"/>
        <v>0.1096774194</v>
      </c>
      <c r="M124" s="6">
        <v>67.2</v>
      </c>
      <c r="N124" s="195">
        <f t="shared" si="45"/>
        <v>0.08387096774</v>
      </c>
      <c r="O124" s="6"/>
      <c r="P124" s="195" t="str">
        <f t="shared" si="46"/>
        <v/>
      </c>
      <c r="Q124" s="6"/>
      <c r="R124" s="195" t="str">
        <f t="shared" si="47"/>
        <v/>
      </c>
      <c r="S124" s="6" t="str">
        <f>IF(ISBLANK(B124), "", IFERROR(VLOOKUP(B124, category!A:C, 3, FALSE), ""))</f>
        <v>監控</v>
      </c>
      <c r="T124" s="6"/>
      <c r="U124" s="6"/>
      <c r="V124" s="6"/>
      <c r="W124" s="6"/>
      <c r="X124" s="6"/>
      <c r="Y124" s="6"/>
      <c r="Z124" s="6"/>
      <c r="AA124" s="6"/>
      <c r="AB124" s="6"/>
      <c r="AC124" s="6"/>
      <c r="AD124" s="6"/>
      <c r="AE124" s="6"/>
      <c r="AF124" s="6"/>
      <c r="AG124" s="6"/>
      <c r="AH124" s="6"/>
      <c r="AI124" s="6"/>
      <c r="AJ124" s="6"/>
      <c r="AK124" s="6"/>
      <c r="AL124" s="6"/>
      <c r="AM124" s="6"/>
      <c r="AN124" s="6"/>
      <c r="AO124" s="6"/>
      <c r="AP124" s="6"/>
      <c r="AQ124" s="6"/>
      <c r="AR124" s="6"/>
      <c r="AS124" s="6"/>
      <c r="AT124" s="6"/>
      <c r="AU124" s="6"/>
      <c r="AV124" s="6"/>
    </row>
    <row r="125">
      <c r="A125" s="6" t="str">
        <f>IF(ISBLANK(B125), "", VLOOKUP(B125, Database!A:E, 2, FALSE))</f>
        <v>奇偶</v>
      </c>
      <c r="B125" s="182" t="s">
        <v>4317</v>
      </c>
      <c r="C125" s="6" t="str">
        <f>IFERROR(__xludf.DUMMYFUNCTION("IF(ISBLANK(B125), """", IF(ISBLANK($C$120), """", IMPORTXML('公式表'!$A$2&amp;B125&amp;'公式表'!$A$3, ""/html/body/div[1]/div/div/div/div/div[4]/div[1]/div/div[1]/div/div[1]/div/div[2]/div[1]/div/span[1]"")))"),"")</f>
        <v/>
      </c>
      <c r="D125" s="6">
        <v>51.1</v>
      </c>
      <c r="E125" s="7"/>
      <c r="F125" s="7">
        <f t="shared" si="42"/>
        <v>-1</v>
      </c>
      <c r="G125" s="198"/>
      <c r="H125" s="198"/>
      <c r="I125" s="6">
        <v>51.9</v>
      </c>
      <c r="J125" s="7">
        <f t="shared" si="43"/>
        <v>0.0156555773</v>
      </c>
      <c r="K125" s="6">
        <v>52.3</v>
      </c>
      <c r="L125" s="195">
        <f t="shared" si="44"/>
        <v>0.02348336595</v>
      </c>
      <c r="M125" s="6">
        <v>52.6</v>
      </c>
      <c r="N125" s="195">
        <f t="shared" si="45"/>
        <v>0.02935420744</v>
      </c>
      <c r="O125" s="6"/>
      <c r="P125" s="195" t="str">
        <f t="shared" si="46"/>
        <v/>
      </c>
      <c r="Q125" s="6"/>
      <c r="R125" s="195" t="str">
        <f t="shared" si="47"/>
        <v/>
      </c>
      <c r="S125" s="6" t="str">
        <f>IF(ISBLANK(B125), "", IFERROR(VLOOKUP(B125, category!A:C, 3, FALSE), ""))</f>
        <v>監控</v>
      </c>
      <c r="T125" s="6"/>
      <c r="U125" s="6"/>
      <c r="V125" s="6"/>
      <c r="W125" s="6"/>
      <c r="X125" s="6"/>
      <c r="Y125" s="6"/>
      <c r="Z125" s="6"/>
      <c r="AA125" s="6"/>
      <c r="AB125" s="6"/>
      <c r="AC125" s="6"/>
      <c r="AD125" s="6"/>
      <c r="AE125" s="6"/>
      <c r="AF125" s="6"/>
      <c r="AG125" s="6"/>
      <c r="AH125" s="6"/>
      <c r="AI125" s="6"/>
      <c r="AJ125" s="6"/>
      <c r="AK125" s="6"/>
      <c r="AL125" s="6"/>
      <c r="AM125" s="6"/>
      <c r="AN125" s="6"/>
      <c r="AO125" s="6"/>
      <c r="AP125" s="6"/>
      <c r="AQ125" s="6"/>
      <c r="AR125" s="6"/>
      <c r="AS125" s="6"/>
      <c r="AT125" s="6"/>
      <c r="AU125" s="6"/>
      <c r="AV125" s="6"/>
    </row>
    <row r="126">
      <c r="A126" s="6" t="str">
        <f>IF(ISBLANK(B126), "", VLOOKUP(B126, Database!A:E, 2, FALSE))</f>
        <v>哲固</v>
      </c>
      <c r="B126" s="182" t="s">
        <v>1306</v>
      </c>
      <c r="C126" s="6" t="str">
        <f>IFERROR(__xludf.DUMMYFUNCTION("IF(ISBLANK(B126), """", IF(ISBLANK($C$120), """", IMPORTXML('公式表'!$A$2&amp;B126&amp;'公式表'!$A$3, ""/html/body/div[1]/div/div/div/div/div[4]/div[1]/div/div[1]/div/div[1]/div/div[2]/div[1]/div/span[1]"")))"),"")</f>
        <v/>
      </c>
      <c r="D126" s="6">
        <v>41.65</v>
      </c>
      <c r="E126" s="7"/>
      <c r="F126" s="7">
        <f t="shared" si="42"/>
        <v>-1</v>
      </c>
      <c r="G126" s="198"/>
      <c r="H126" s="198"/>
      <c r="I126" s="6">
        <v>42.9</v>
      </c>
      <c r="J126" s="7">
        <f t="shared" si="43"/>
        <v>0.0300120048</v>
      </c>
      <c r="K126" s="6">
        <v>45.8</v>
      </c>
      <c r="L126" s="195">
        <f t="shared" si="44"/>
        <v>0.09963985594</v>
      </c>
      <c r="M126" s="6">
        <v>44.95</v>
      </c>
      <c r="N126" s="195">
        <f t="shared" si="45"/>
        <v>0.07923169268</v>
      </c>
      <c r="O126" s="6"/>
      <c r="P126" s="195" t="str">
        <f t="shared" si="46"/>
        <v/>
      </c>
      <c r="Q126" s="6"/>
      <c r="R126" s="195" t="str">
        <f t="shared" si="47"/>
        <v/>
      </c>
      <c r="S126" s="6" t="str">
        <f>IF(ISBLANK(B126), "", IFERROR(VLOOKUP(B126, category!A:C, 3, FALSE), ""))</f>
        <v>監控</v>
      </c>
      <c r="T126" s="6"/>
      <c r="U126" s="6"/>
      <c r="V126" s="6"/>
      <c r="W126" s="6"/>
      <c r="X126" s="6"/>
      <c r="Y126" s="6"/>
      <c r="Z126" s="6"/>
      <c r="AA126" s="6"/>
      <c r="AB126" s="6"/>
      <c r="AC126" s="6"/>
      <c r="AD126" s="6"/>
      <c r="AE126" s="6"/>
      <c r="AF126" s="6"/>
      <c r="AG126" s="6"/>
      <c r="AH126" s="6"/>
      <c r="AI126" s="6"/>
      <c r="AJ126" s="6"/>
      <c r="AK126" s="6"/>
      <c r="AL126" s="6"/>
      <c r="AM126" s="6"/>
      <c r="AN126" s="6"/>
      <c r="AO126" s="6"/>
      <c r="AP126" s="6"/>
      <c r="AQ126" s="6"/>
      <c r="AR126" s="6"/>
      <c r="AS126" s="6"/>
      <c r="AT126" s="6"/>
      <c r="AU126" s="6"/>
      <c r="AV126" s="6"/>
    </row>
    <row r="127">
      <c r="A127" s="6" t="str">
        <f>IF(ISBLANK(B127), "", VLOOKUP(B127, Database!A:E, 2, FALSE))</f>
        <v>天鉞電</v>
      </c>
      <c r="B127" s="182" t="s">
        <v>2455</v>
      </c>
      <c r="C127" s="6" t="str">
        <f>IFERROR(__xludf.DUMMYFUNCTION("IF(ISBLANK(B127), """", IF(ISBLANK($C$120), """", IMPORTXML('公式表'!$A$2&amp;B127&amp;'公式表'!$A$3, ""/html/body/div[1]/div/div/div/div/div[4]/div[1]/div/div[1]/div/div[1]/div/div[2]/div[1]/div/span[1]"")))"),"")</f>
        <v/>
      </c>
      <c r="D127" s="6">
        <v>50.0</v>
      </c>
      <c r="E127" s="7"/>
      <c r="F127" s="7">
        <f t="shared" si="42"/>
        <v>-1</v>
      </c>
      <c r="G127" s="3" t="s">
        <v>4679</v>
      </c>
      <c r="H127" s="198"/>
      <c r="I127" s="6">
        <v>50.2</v>
      </c>
      <c r="J127" s="7">
        <f t="shared" si="43"/>
        <v>0.004</v>
      </c>
      <c r="K127" s="6">
        <v>53.3</v>
      </c>
      <c r="L127" s="195">
        <f t="shared" si="44"/>
        <v>0.066</v>
      </c>
      <c r="M127" s="6">
        <v>52.6</v>
      </c>
      <c r="N127" s="195">
        <f t="shared" si="45"/>
        <v>0.052</v>
      </c>
      <c r="O127" s="6"/>
      <c r="P127" s="195" t="str">
        <f t="shared" si="46"/>
        <v/>
      </c>
      <c r="Q127" s="6"/>
      <c r="R127" s="195" t="str">
        <f t="shared" si="47"/>
        <v/>
      </c>
      <c r="S127" s="6" t="str">
        <f>IF(ISBLANK(B127), "", IFERROR(VLOOKUP(B127, category!A:C, 3, FALSE), ""))</f>
        <v>監控</v>
      </c>
      <c r="T127" s="6"/>
      <c r="U127" s="6"/>
      <c r="V127" s="6"/>
      <c r="W127" s="6"/>
      <c r="X127" s="6"/>
      <c r="Y127" s="6"/>
      <c r="Z127" s="6"/>
      <c r="AA127" s="6"/>
      <c r="AB127" s="6"/>
      <c r="AC127" s="6"/>
      <c r="AD127" s="6"/>
      <c r="AE127" s="6"/>
      <c r="AF127" s="6"/>
      <c r="AG127" s="6"/>
      <c r="AH127" s="6"/>
      <c r="AI127" s="6"/>
      <c r="AJ127" s="6"/>
      <c r="AK127" s="6"/>
      <c r="AL127" s="6"/>
      <c r="AM127" s="6"/>
      <c r="AN127" s="6"/>
      <c r="AO127" s="6"/>
      <c r="AP127" s="6"/>
      <c r="AQ127" s="6"/>
      <c r="AR127" s="6"/>
      <c r="AS127" s="6"/>
      <c r="AT127" s="6"/>
      <c r="AU127" s="6"/>
      <c r="AV127" s="6"/>
    </row>
    <row r="128">
      <c r="A128" s="6" t="str">
        <f>IF(ISBLANK(B128), "", VLOOKUP(B128, Database!A:E, 2, FALSE))</f>
        <v>彩富</v>
      </c>
      <c r="B128" s="182" t="s">
        <v>3340</v>
      </c>
      <c r="C128" s="6" t="str">
        <f>IFERROR(__xludf.DUMMYFUNCTION("IF(ISBLANK(B128), """", IF(ISBLANK($C$120), """", IMPORTXML('公式表'!$A$2&amp;B128&amp;'公式表'!$A$3, ""/html/body/div[1]/div/div/div/div/div[4]/div[1]/div/div[1]/div/div[1]/div/div[2]/div[1]/div/span[1]"")))"),"")</f>
        <v/>
      </c>
      <c r="D128" s="6">
        <v>41.7</v>
      </c>
      <c r="E128" s="7"/>
      <c r="F128" s="7">
        <f t="shared" si="42"/>
        <v>-1</v>
      </c>
      <c r="G128" s="198"/>
      <c r="H128" s="198"/>
      <c r="I128" s="6">
        <v>41.8</v>
      </c>
      <c r="J128" s="7">
        <f t="shared" si="43"/>
        <v>0.002398081535</v>
      </c>
      <c r="K128" s="6">
        <v>41.75</v>
      </c>
      <c r="L128" s="195">
        <f t="shared" si="44"/>
        <v>0.001199040767</v>
      </c>
      <c r="M128" s="6">
        <v>41.45</v>
      </c>
      <c r="N128" s="195">
        <f t="shared" si="45"/>
        <v>-0.005995203837</v>
      </c>
      <c r="O128" s="6"/>
      <c r="P128" s="195" t="str">
        <f t="shared" si="46"/>
        <v/>
      </c>
      <c r="Q128" s="6"/>
      <c r="R128" s="195" t="str">
        <f t="shared" si="47"/>
        <v/>
      </c>
      <c r="S128" s="6" t="str">
        <f>IF(ISBLANK(B128), "", IFERROR(VLOOKUP(B128, category!A:C, 3, FALSE), ""))</f>
        <v>監控</v>
      </c>
      <c r="T128" s="6"/>
      <c r="U128" s="6"/>
      <c r="V128" s="6"/>
      <c r="W128" s="6"/>
      <c r="X128" s="6"/>
      <c r="Y128" s="6"/>
      <c r="Z128" s="6"/>
      <c r="AA128" s="6"/>
      <c r="AB128" s="6"/>
      <c r="AC128" s="6"/>
      <c r="AD128" s="6"/>
      <c r="AE128" s="6"/>
      <c r="AF128" s="6"/>
      <c r="AG128" s="6"/>
      <c r="AH128" s="6"/>
      <c r="AI128" s="6"/>
      <c r="AJ128" s="6"/>
      <c r="AK128" s="6"/>
      <c r="AL128" s="6"/>
      <c r="AM128" s="6"/>
      <c r="AN128" s="6"/>
      <c r="AO128" s="6"/>
      <c r="AP128" s="6"/>
      <c r="AQ128" s="6"/>
      <c r="AR128" s="6"/>
      <c r="AS128" s="6"/>
      <c r="AT128" s="6"/>
      <c r="AU128" s="6"/>
      <c r="AV128" s="6"/>
    </row>
    <row r="129">
      <c r="A129" s="6" t="str">
        <f>IF(ISBLANK(B129), "", VLOOKUP(B129, Database!A:E, 2, FALSE))</f>
        <v>瑞儀</v>
      </c>
      <c r="B129" s="182" t="s">
        <v>1705</v>
      </c>
      <c r="C129" s="6" t="str">
        <f>IFERROR(__xludf.DUMMYFUNCTION("IF(ISBLANK(B129), """", IF(ISBLANK($C$120), """", IMPORTXML('公式表'!$A$2&amp;B129&amp;'公式表'!$A$3, ""/html/body/div[1]/div/div/div/div/div[4]/div[1]/div/div[1]/div/div[1]/div/div[2]/div[1]/div/span[1]"")))"),"")</f>
        <v/>
      </c>
      <c r="D129" s="6">
        <v>138.0</v>
      </c>
      <c r="E129" s="7"/>
      <c r="F129" s="7">
        <f t="shared" si="42"/>
        <v>-1</v>
      </c>
      <c r="G129" s="198"/>
      <c r="H129" s="198"/>
      <c r="I129" s="6">
        <v>140.5</v>
      </c>
      <c r="J129" s="7">
        <f t="shared" si="43"/>
        <v>0.01811594203</v>
      </c>
      <c r="K129" s="6">
        <v>140.5</v>
      </c>
      <c r="L129" s="195">
        <f t="shared" si="44"/>
        <v>0.01811594203</v>
      </c>
      <c r="M129" s="6">
        <v>143.0</v>
      </c>
      <c r="N129" s="195">
        <f t="shared" si="45"/>
        <v>0.03623188406</v>
      </c>
      <c r="O129" s="6"/>
      <c r="P129" s="195" t="str">
        <f t="shared" si="46"/>
        <v/>
      </c>
      <c r="Q129" s="6"/>
      <c r="R129" s="195" t="str">
        <f t="shared" si="47"/>
        <v/>
      </c>
      <c r="S129" s="6" t="str">
        <f>IF(ISBLANK(B129), "", IFERROR(VLOOKUP(B129, category!A:C, 3, FALSE), ""))</f>
        <v>監控</v>
      </c>
      <c r="T129" s="6"/>
      <c r="U129" s="6"/>
      <c r="V129" s="6"/>
      <c r="W129" s="6"/>
      <c r="X129" s="6"/>
      <c r="Y129" s="6"/>
      <c r="Z129" s="6"/>
      <c r="AA129" s="6"/>
      <c r="AB129" s="6"/>
      <c r="AC129" s="6"/>
      <c r="AD129" s="6"/>
      <c r="AE129" s="6"/>
      <c r="AF129" s="6"/>
      <c r="AG129" s="6"/>
      <c r="AH129" s="6"/>
      <c r="AI129" s="6"/>
      <c r="AJ129" s="6"/>
      <c r="AK129" s="6"/>
      <c r="AL129" s="6"/>
      <c r="AM129" s="6"/>
      <c r="AN129" s="6"/>
      <c r="AO129" s="6"/>
      <c r="AP129" s="6"/>
      <c r="AQ129" s="6"/>
      <c r="AR129" s="6"/>
      <c r="AS129" s="6"/>
      <c r="AT129" s="6"/>
      <c r="AU129" s="6"/>
      <c r="AV129" s="6"/>
    </row>
    <row r="130">
      <c r="A130" s="230" t="str">
        <f>IF(ISBLANK(B130), "", VLOOKUP(B130, Database!A:E, 2, FALSE))</f>
        <v>欣普羅</v>
      </c>
      <c r="B130" s="219" t="s">
        <v>1677</v>
      </c>
      <c r="C130" s="230" t="str">
        <f>IFERROR(__xludf.DUMMYFUNCTION("IF(ISBLANK(B130), """", IF(ISBLANK($C$120), """", IMPORTXML('公式表'!$A$2&amp;B130&amp;'公式表'!$A$3, ""/html/body/div[1]/div/div/div/div/div[4]/div[1]/div/div[1]/div/div[1]/div/div[2]/div[1]/div/span[1]"")))"),"")</f>
        <v/>
      </c>
      <c r="D130" s="230">
        <v>39.4</v>
      </c>
      <c r="E130" s="232"/>
      <c r="F130" s="232">
        <f t="shared" si="42"/>
        <v>-1</v>
      </c>
      <c r="G130" s="238"/>
      <c r="H130" s="238"/>
      <c r="I130" s="230">
        <v>41.3</v>
      </c>
      <c r="J130" s="7">
        <f t="shared" si="43"/>
        <v>0.04822335025</v>
      </c>
      <c r="K130" s="230">
        <v>41.4</v>
      </c>
      <c r="L130" s="195">
        <f t="shared" si="44"/>
        <v>0.05076142132</v>
      </c>
      <c r="M130" s="230">
        <v>40.7</v>
      </c>
      <c r="N130" s="195">
        <f t="shared" si="45"/>
        <v>0.03299492386</v>
      </c>
      <c r="O130" s="230"/>
      <c r="P130" s="195" t="str">
        <f t="shared" si="46"/>
        <v/>
      </c>
      <c r="Q130" s="230"/>
      <c r="R130" s="195" t="str">
        <f t="shared" si="47"/>
        <v/>
      </c>
      <c r="S130" s="230" t="str">
        <f>IF(ISBLANK(B130), "", IFERROR(VLOOKUP(B130, category!A:C, 3, FALSE), ""))</f>
        <v>監控</v>
      </c>
      <c r="T130" s="230"/>
      <c r="U130" s="230"/>
      <c r="V130" s="230"/>
      <c r="W130" s="230"/>
      <c r="X130" s="230"/>
      <c r="Y130" s="230"/>
      <c r="Z130" s="230"/>
      <c r="AA130" s="230"/>
      <c r="AB130" s="230"/>
      <c r="AC130" s="230"/>
      <c r="AD130" s="230"/>
      <c r="AE130" s="230"/>
      <c r="AF130" s="230"/>
      <c r="AG130" s="230"/>
      <c r="AH130" s="230"/>
      <c r="AI130" s="230"/>
      <c r="AJ130" s="230"/>
      <c r="AK130" s="230"/>
      <c r="AL130" s="230"/>
      <c r="AM130" s="230"/>
      <c r="AN130" s="230"/>
      <c r="AO130" s="230"/>
      <c r="AP130" s="230"/>
      <c r="AQ130" s="230"/>
      <c r="AR130" s="230"/>
      <c r="AS130" s="230"/>
      <c r="AT130" s="230"/>
      <c r="AU130" s="230"/>
      <c r="AV130" s="230"/>
    </row>
    <row r="131">
      <c r="A131" s="223" t="str">
        <f>IF(ISBLANK(B131), "", VLOOKUP(B131, Database!A:E, 2, FALSE))</f>
        <v>陞泰</v>
      </c>
      <c r="B131" s="222" t="s">
        <v>3473</v>
      </c>
      <c r="C131" s="223" t="str">
        <f>IFERROR(__xludf.DUMMYFUNCTION("IF(ISBLANK(B131), """", IF(ISBLANK($C$120), """", IMPORTXML('公式表'!$A$2&amp;B131&amp;'公式表'!$A$3, ""/html/body/div[1]/div/div/div/div/div[4]/div[1]/div/div[1]/div/div[1]/div/div[2]/div[1]/div/span[1]"")))"),"")</f>
        <v/>
      </c>
      <c r="D131" s="223">
        <v>39.4</v>
      </c>
      <c r="E131" s="225"/>
      <c r="F131" s="225">
        <f t="shared" si="42"/>
        <v>-1</v>
      </c>
      <c r="G131" s="249"/>
      <c r="H131" s="249"/>
      <c r="I131" s="223">
        <v>39.6</v>
      </c>
      <c r="J131" s="225">
        <f t="shared" si="43"/>
        <v>0.005076142132</v>
      </c>
      <c r="K131" s="223">
        <v>39.55</v>
      </c>
      <c r="L131" s="228">
        <f t="shared" si="44"/>
        <v>0.003807106599</v>
      </c>
      <c r="M131" s="223">
        <v>39.85</v>
      </c>
      <c r="N131" s="228">
        <f t="shared" si="45"/>
        <v>0.0114213198</v>
      </c>
      <c r="O131" s="223"/>
      <c r="P131" s="228" t="str">
        <f t="shared" si="46"/>
        <v/>
      </c>
      <c r="Q131" s="223"/>
      <c r="R131" s="228" t="str">
        <f t="shared" si="47"/>
        <v/>
      </c>
      <c r="S131" s="223" t="str">
        <f>IF(ISBLANK(B131), "", IFERROR(VLOOKUP(B131, category!A:C, 3, FALSE), ""))</f>
        <v>資訊服務/監控</v>
      </c>
      <c r="T131" s="223"/>
      <c r="U131" s="223"/>
      <c r="V131" s="223"/>
      <c r="W131" s="223"/>
      <c r="X131" s="223"/>
      <c r="Y131" s="223"/>
      <c r="Z131" s="223"/>
      <c r="AA131" s="223"/>
      <c r="AB131" s="223"/>
      <c r="AC131" s="223"/>
      <c r="AD131" s="223"/>
      <c r="AE131" s="223"/>
      <c r="AF131" s="223"/>
      <c r="AG131" s="223"/>
      <c r="AH131" s="223"/>
      <c r="AI131" s="223"/>
      <c r="AJ131" s="223"/>
      <c r="AK131" s="223"/>
      <c r="AL131" s="223"/>
      <c r="AM131" s="223"/>
      <c r="AN131" s="223"/>
      <c r="AO131" s="223"/>
      <c r="AP131" s="223"/>
      <c r="AQ131" s="223"/>
      <c r="AR131" s="223"/>
      <c r="AS131" s="223"/>
      <c r="AT131" s="223"/>
      <c r="AU131" s="223"/>
      <c r="AV131" s="223"/>
    </row>
    <row r="132">
      <c r="A132" s="6"/>
      <c r="B132" s="199"/>
      <c r="C132" s="6"/>
      <c r="D132" s="6"/>
      <c r="E132" s="7"/>
      <c r="F132" s="7"/>
      <c r="G132" s="198"/>
      <c r="H132" s="198"/>
      <c r="I132" s="6"/>
      <c r="J132" s="7"/>
      <c r="K132" s="7"/>
      <c r="L132" s="6"/>
      <c r="M132" s="7"/>
      <c r="N132" s="6"/>
      <c r="O132" s="6"/>
      <c r="P132" s="6"/>
      <c r="Q132" s="6"/>
      <c r="R132" s="6"/>
      <c r="S132" s="6"/>
      <c r="T132" s="6"/>
      <c r="U132" s="6"/>
      <c r="V132" s="6"/>
      <c r="W132" s="6"/>
      <c r="X132" s="6"/>
      <c r="Y132" s="6"/>
      <c r="Z132" s="6"/>
      <c r="AA132" s="6"/>
      <c r="AB132" s="6"/>
      <c r="AC132" s="6"/>
      <c r="AD132" s="6"/>
      <c r="AE132" s="6"/>
      <c r="AF132" s="6"/>
      <c r="AG132" s="6"/>
      <c r="AH132" s="6"/>
      <c r="AI132" s="6"/>
      <c r="AJ132" s="6"/>
      <c r="AK132" s="6"/>
      <c r="AL132" s="6"/>
      <c r="AM132" s="6"/>
      <c r="AN132" s="6"/>
      <c r="AO132" s="6"/>
      <c r="AP132" s="6"/>
      <c r="AQ132" s="6"/>
      <c r="AR132" s="6"/>
      <c r="AS132" s="6"/>
      <c r="AT132" s="6"/>
      <c r="AU132" s="6"/>
      <c r="AV132" s="6"/>
    </row>
    <row r="133">
      <c r="A133" s="204" t="s">
        <v>127</v>
      </c>
      <c r="B133" s="205" t="s">
        <v>4686</v>
      </c>
      <c r="C133" s="205"/>
      <c r="D133" s="206"/>
      <c r="E133" s="206"/>
      <c r="F133" s="206">
        <f>SUM(F136:F154)</f>
        <v>-19</v>
      </c>
      <c r="G133" s="77"/>
      <c r="H133" s="207"/>
      <c r="I133" s="208">
        <f>$H$6+3</f>
        <v>45894</v>
      </c>
      <c r="J133" s="206">
        <f>SUM(J136:J154)</f>
        <v>0.8758508853</v>
      </c>
      <c r="K133" s="208">
        <f>$H$6+4</f>
        <v>45895</v>
      </c>
      <c r="L133" s="206">
        <f>SUM(L136:L154)</f>
        <v>1.160540082</v>
      </c>
      <c r="M133" s="208">
        <f>$H$6+5</f>
        <v>45896</v>
      </c>
      <c r="N133" s="206">
        <f>SUM(N136:N154)</f>
        <v>1.328739003</v>
      </c>
      <c r="O133" s="208">
        <f>$H$6+6</f>
        <v>45897</v>
      </c>
      <c r="P133" s="206">
        <f>SUM(P136:P154)</f>
        <v>0</v>
      </c>
      <c r="Q133" s="208">
        <f>$H$6+7</f>
        <v>45898</v>
      </c>
      <c r="R133" s="206">
        <f>SUM(R136:R154)</f>
        <v>0</v>
      </c>
      <c r="S133" s="210"/>
      <c r="T133" s="210"/>
      <c r="U133" s="210"/>
      <c r="V133" s="210"/>
      <c r="W133" s="210"/>
      <c r="X133" s="210"/>
      <c r="Y133" s="210"/>
      <c r="Z133" s="210"/>
      <c r="AA133" s="210"/>
      <c r="AB133" s="210"/>
      <c r="AC133" s="210"/>
      <c r="AD133" s="210"/>
      <c r="AE133" s="210"/>
      <c r="AF133" s="210"/>
      <c r="AG133" s="210"/>
      <c r="AH133" s="210"/>
      <c r="AI133" s="210"/>
      <c r="AJ133" s="210"/>
      <c r="AK133" s="210"/>
      <c r="AL133" s="210"/>
      <c r="AM133" s="210"/>
      <c r="AN133" s="210"/>
      <c r="AO133" s="210"/>
      <c r="AP133" s="210"/>
      <c r="AQ133" s="210"/>
      <c r="AR133" s="210"/>
      <c r="AS133" s="210"/>
      <c r="AT133" s="210"/>
      <c r="AU133" s="210"/>
      <c r="AV133" s="211"/>
    </row>
    <row r="134">
      <c r="A134" s="185"/>
      <c r="B134" s="186"/>
      <c r="C134" s="185"/>
      <c r="D134" s="185"/>
      <c r="E134" s="185"/>
      <c r="F134" s="41"/>
      <c r="G134" s="187"/>
      <c r="H134" s="185"/>
      <c r="I134" s="185" t="s">
        <v>4663</v>
      </c>
      <c r="J134" s="250">
        <f>AVERAGEA(J136:J154)</f>
        <v>0.04609741502</v>
      </c>
      <c r="K134" s="185"/>
      <c r="L134" s="250">
        <f>AVERAGEA(L136:L154)</f>
        <v>0.06108105694</v>
      </c>
      <c r="M134" s="185"/>
      <c r="N134" s="250">
        <f>AVERAGEA(N136:N154)</f>
        <v>0.06993363171</v>
      </c>
      <c r="O134" s="185"/>
      <c r="P134" s="250">
        <f>AVERAGEA(P136:P154)</f>
        <v>0</v>
      </c>
      <c r="Q134" s="185"/>
      <c r="R134" s="250">
        <f>AVERAGEA(R136:R154)</f>
        <v>0</v>
      </c>
      <c r="S134" s="186"/>
      <c r="T134" s="189"/>
      <c r="U134" s="189"/>
      <c r="V134" s="189"/>
      <c r="W134" s="189"/>
      <c r="X134" s="189"/>
      <c r="Y134" s="189"/>
      <c r="Z134" s="189"/>
      <c r="AA134" s="189"/>
      <c r="AB134" s="189"/>
      <c r="AC134" s="189"/>
      <c r="AD134" s="189"/>
      <c r="AE134" s="189"/>
      <c r="AF134" s="189"/>
      <c r="AG134" s="189"/>
      <c r="AH134" s="189"/>
      <c r="AI134" s="189"/>
      <c r="AJ134" s="189"/>
      <c r="AK134" s="189"/>
      <c r="AL134" s="189"/>
      <c r="AM134" s="189"/>
      <c r="AN134" s="189"/>
      <c r="AO134" s="189"/>
      <c r="AP134" s="189"/>
      <c r="AQ134" s="189"/>
      <c r="AR134" s="189"/>
      <c r="AS134" s="189"/>
      <c r="AT134" s="189"/>
      <c r="AU134" s="189"/>
      <c r="AV134" s="189"/>
    </row>
    <row r="135">
      <c r="A135" s="213" t="s">
        <v>4562</v>
      </c>
      <c r="B135" s="190" t="s">
        <v>4664</v>
      </c>
      <c r="C135" s="126" t="s">
        <v>4665</v>
      </c>
      <c r="D135" s="126" t="s">
        <v>4687</v>
      </c>
      <c r="E135" s="126" t="s">
        <v>4667</v>
      </c>
      <c r="F135" s="125" t="s">
        <v>4668</v>
      </c>
      <c r="G135" s="191" t="s">
        <v>4688</v>
      </c>
      <c r="H135" s="126" t="s">
        <v>4670</v>
      </c>
      <c r="I135" s="126" t="s">
        <v>4671</v>
      </c>
      <c r="J135" s="126" t="s">
        <v>4672</v>
      </c>
      <c r="K135" s="126" t="s">
        <v>4673</v>
      </c>
      <c r="L135" s="126" t="s">
        <v>4674</v>
      </c>
      <c r="M135" s="126" t="s">
        <v>4675</v>
      </c>
      <c r="N135" s="126" t="s">
        <v>4674</v>
      </c>
      <c r="O135" s="126" t="s">
        <v>4676</v>
      </c>
      <c r="P135" s="126" t="s">
        <v>4674</v>
      </c>
      <c r="Q135" s="126" t="s">
        <v>4677</v>
      </c>
      <c r="R135" s="126" t="s">
        <v>4674</v>
      </c>
      <c r="S135" s="190" t="s">
        <v>4678</v>
      </c>
      <c r="T135" s="192"/>
      <c r="U135" s="192"/>
      <c r="V135" s="192"/>
      <c r="W135" s="192"/>
      <c r="X135" s="192"/>
      <c r="Y135" s="192"/>
      <c r="Z135" s="192"/>
      <c r="AA135" s="192"/>
      <c r="AB135" s="192"/>
      <c r="AC135" s="192"/>
      <c r="AD135" s="192"/>
      <c r="AE135" s="192"/>
      <c r="AF135" s="192"/>
      <c r="AG135" s="192"/>
      <c r="AH135" s="192"/>
      <c r="AI135" s="192"/>
      <c r="AJ135" s="192"/>
      <c r="AK135" s="192"/>
      <c r="AL135" s="192"/>
      <c r="AM135" s="192"/>
      <c r="AN135" s="192"/>
      <c r="AO135" s="192"/>
      <c r="AP135" s="192"/>
      <c r="AQ135" s="192"/>
      <c r="AR135" s="192"/>
      <c r="AS135" s="192"/>
      <c r="AT135" s="192"/>
      <c r="AU135" s="192"/>
      <c r="AV135" s="215"/>
    </row>
    <row r="136">
      <c r="A136" s="6" t="str">
        <f>IF(ISBLANK(B136), "", VLOOKUP(B136, Database!A:E, 2, FALSE))</f>
        <v>士電</v>
      </c>
      <c r="B136" s="182" t="s">
        <v>640</v>
      </c>
      <c r="C136" s="6" t="str">
        <f>IFERROR(__xludf.DUMMYFUNCTION("IF(ISBLANK(B136), """", IF(ISBLANK($C$133), """", IMPORTXML('公式表'!$A$2&amp;B136&amp;'公式表'!$A$3, ""/html/body/div[1]/div/div/div/div/div[4]/div[1]/div/div[1]/div/div[1]/div/div[2]/div[1]/div/span[1]"")))"),"")</f>
        <v/>
      </c>
      <c r="D136" s="6">
        <v>177.0</v>
      </c>
      <c r="E136" s="7"/>
      <c r="F136" s="7">
        <f t="shared" ref="F136:F154" si="48">IF(ISBLANK(B136), "", (C136/D136)-1)</f>
        <v>-1</v>
      </c>
      <c r="G136" s="198"/>
      <c r="H136" s="198"/>
      <c r="I136" s="6">
        <v>184.0</v>
      </c>
      <c r="J136" s="7">
        <f t="shared" ref="J136:J154" si="49">IF(ISBLANK(I136), "", (I136/$D136)-1)</f>
        <v>0.0395480226</v>
      </c>
      <c r="K136" s="6">
        <v>181.0</v>
      </c>
      <c r="L136" s="195">
        <f t="shared" ref="L136:L154" si="50">IF(ISBLANK(K136), "", (K136/$D136)-1)</f>
        <v>0.02259887006</v>
      </c>
      <c r="M136" s="6">
        <v>183.5</v>
      </c>
      <c r="N136" s="195">
        <f t="shared" ref="N136:N154" si="51">IF(ISBLANK(M136), "", (M136/$D136)-1)</f>
        <v>0.03672316384</v>
      </c>
      <c r="O136" s="6"/>
      <c r="P136" s="195" t="str">
        <f t="shared" ref="P136:P154" si="52">IF(ISBLANK(O136), "", (O136/$D136)-1)</f>
        <v/>
      </c>
      <c r="Q136" s="6"/>
      <c r="R136" s="195" t="str">
        <f t="shared" ref="R136:R154" si="53">IF(ISBLANK(Q136), "", (Q136/$D136)-1)</f>
        <v/>
      </c>
      <c r="S136" s="6" t="str">
        <f>IF(ISBLANK(B136), "", IFERROR(VLOOKUP(B136, category!A:C, 3, FALSE), ""))</f>
        <v>機器人</v>
      </c>
      <c r="T136" s="6"/>
      <c r="U136" s="6"/>
      <c r="V136" s="6"/>
      <c r="W136" s="6"/>
      <c r="X136" s="6"/>
      <c r="Y136" s="6"/>
      <c r="Z136" s="6"/>
      <c r="AA136" s="6"/>
      <c r="AB136" s="6"/>
      <c r="AC136" s="6"/>
      <c r="AD136" s="6"/>
      <c r="AE136" s="6"/>
      <c r="AF136" s="6"/>
      <c r="AG136" s="6"/>
      <c r="AH136" s="6"/>
      <c r="AI136" s="6"/>
      <c r="AJ136" s="6"/>
      <c r="AK136" s="6"/>
      <c r="AL136" s="6"/>
      <c r="AM136" s="6"/>
      <c r="AN136" s="6"/>
      <c r="AO136" s="6"/>
      <c r="AP136" s="6"/>
      <c r="AQ136" s="6"/>
      <c r="AR136" s="6"/>
      <c r="AS136" s="6"/>
      <c r="AT136" s="6"/>
      <c r="AU136" s="6"/>
      <c r="AV136" s="6"/>
    </row>
    <row r="137">
      <c r="A137" s="6" t="str">
        <f>IF(ISBLANK(B137), "", VLOOKUP(B137, Database!A:E, 2, FALSE))</f>
        <v>東元</v>
      </c>
      <c r="B137" s="182" t="s">
        <v>1697</v>
      </c>
      <c r="C137" s="6" t="str">
        <f>IFERROR(__xludf.DUMMYFUNCTION("IF(ISBLANK(B137), """", IF(ISBLANK($C$133), """", IMPORTXML('公式表'!$A$2&amp;B137&amp;'公式表'!$A$3, ""/html/body/div[1]/div/div/div/div/div[4]/div[1]/div/div[1]/div/div[1]/div/div[2]/div[1]/div/span[1]"")))"),"")</f>
        <v/>
      </c>
      <c r="D137" s="6">
        <v>67.5</v>
      </c>
      <c r="E137" s="7"/>
      <c r="F137" s="7">
        <f t="shared" si="48"/>
        <v>-1</v>
      </c>
      <c r="G137" s="3" t="s">
        <v>4679</v>
      </c>
      <c r="H137" s="198"/>
      <c r="I137" s="6">
        <v>74.2</v>
      </c>
      <c r="J137" s="7">
        <f t="shared" si="49"/>
        <v>0.09925925926</v>
      </c>
      <c r="K137" s="6">
        <v>69.7</v>
      </c>
      <c r="L137" s="195">
        <f t="shared" si="50"/>
        <v>0.03259259259</v>
      </c>
      <c r="M137" s="6">
        <v>70.5</v>
      </c>
      <c r="N137" s="195">
        <f t="shared" si="51"/>
        <v>0.04444444444</v>
      </c>
      <c r="O137" s="6"/>
      <c r="P137" s="195" t="str">
        <f t="shared" si="52"/>
        <v/>
      </c>
      <c r="Q137" s="6"/>
      <c r="R137" s="195" t="str">
        <f t="shared" si="53"/>
        <v/>
      </c>
      <c r="S137" s="6" t="str">
        <f>IF(ISBLANK(B137), "", IFERROR(VLOOKUP(B137, category!A:C, 3, FALSE), ""))</f>
        <v>機器人</v>
      </c>
      <c r="T137" s="6"/>
      <c r="U137" s="6"/>
      <c r="V137" s="6"/>
      <c r="W137" s="6"/>
      <c r="X137" s="6"/>
      <c r="Y137" s="6"/>
      <c r="Z137" s="6"/>
      <c r="AA137" s="6"/>
      <c r="AB137" s="6"/>
      <c r="AC137" s="6"/>
      <c r="AD137" s="6"/>
      <c r="AE137" s="6"/>
      <c r="AF137" s="6"/>
      <c r="AG137" s="6"/>
      <c r="AH137" s="6"/>
      <c r="AI137" s="6"/>
      <c r="AJ137" s="6"/>
      <c r="AK137" s="6"/>
      <c r="AL137" s="6"/>
      <c r="AM137" s="6"/>
      <c r="AN137" s="6"/>
      <c r="AO137" s="6"/>
      <c r="AP137" s="6"/>
      <c r="AQ137" s="6"/>
      <c r="AR137" s="6"/>
      <c r="AS137" s="6"/>
      <c r="AT137" s="6"/>
      <c r="AU137" s="6"/>
      <c r="AV137" s="6"/>
    </row>
    <row r="138">
      <c r="A138" s="6" t="str">
        <f>IF(ISBLANK(B138), "", VLOOKUP(B138, Database!A:E, 2, FALSE))</f>
        <v>濱川</v>
      </c>
      <c r="B138" s="182" t="s">
        <v>2207</v>
      </c>
      <c r="C138" s="6" t="str">
        <f>IFERROR(__xludf.DUMMYFUNCTION("IF(ISBLANK(B138), """", IF(ISBLANK($C$133), """", IMPORTXML('公式表'!$A$2&amp;B138&amp;'公式表'!$A$3, ""/html/body/div[1]/div/div/div/div/div[4]/div[1]/div/div[1]/div/div[1]/div/div[2]/div[1]/div/span[1]"")))"),"")</f>
        <v/>
      </c>
      <c r="D138" s="6">
        <v>55.2</v>
      </c>
      <c r="E138" s="7"/>
      <c r="F138" s="7">
        <f t="shared" si="48"/>
        <v>-1</v>
      </c>
      <c r="G138" s="198"/>
      <c r="H138" s="198"/>
      <c r="I138" s="6">
        <v>57.8</v>
      </c>
      <c r="J138" s="7">
        <f t="shared" si="49"/>
        <v>0.04710144928</v>
      </c>
      <c r="K138" s="6">
        <v>57.0</v>
      </c>
      <c r="L138" s="195">
        <f t="shared" si="50"/>
        <v>0.03260869565</v>
      </c>
      <c r="M138" s="6">
        <v>58.0</v>
      </c>
      <c r="N138" s="195">
        <f t="shared" si="51"/>
        <v>0.05072463768</v>
      </c>
      <c r="O138" s="6"/>
      <c r="P138" s="195" t="str">
        <f t="shared" si="52"/>
        <v/>
      </c>
      <c r="Q138" s="6"/>
      <c r="R138" s="195" t="str">
        <f t="shared" si="53"/>
        <v/>
      </c>
      <c r="S138" s="6" t="str">
        <f>IF(ISBLANK(B138), "", IFERROR(VLOOKUP(B138, category!A:C, 3, FALSE), ""))</f>
        <v>機器人</v>
      </c>
      <c r="T138" s="6"/>
      <c r="U138" s="6"/>
      <c r="V138" s="6"/>
      <c r="W138" s="6"/>
      <c r="X138" s="6"/>
      <c r="Y138" s="6"/>
      <c r="Z138" s="6"/>
      <c r="AA138" s="6"/>
      <c r="AB138" s="6"/>
      <c r="AC138" s="6"/>
      <c r="AD138" s="6"/>
      <c r="AE138" s="6"/>
      <c r="AF138" s="6"/>
      <c r="AG138" s="6"/>
      <c r="AH138" s="6"/>
      <c r="AI138" s="6"/>
      <c r="AJ138" s="6"/>
      <c r="AK138" s="6"/>
      <c r="AL138" s="6"/>
      <c r="AM138" s="6"/>
      <c r="AN138" s="6"/>
      <c r="AO138" s="6"/>
      <c r="AP138" s="6"/>
      <c r="AQ138" s="6"/>
      <c r="AR138" s="6"/>
      <c r="AS138" s="6"/>
      <c r="AT138" s="6"/>
      <c r="AU138" s="6"/>
      <c r="AV138" s="6"/>
    </row>
    <row r="139">
      <c r="A139" s="6" t="str">
        <f>IF(ISBLANK(B139), "", VLOOKUP(B139, Database!A:E, 2, FALSE))</f>
        <v>直得</v>
      </c>
      <c r="B139" s="182" t="s">
        <v>4068</v>
      </c>
      <c r="C139" s="6" t="str">
        <f>IFERROR(__xludf.DUMMYFUNCTION("IF(ISBLANK(B139), """", IF(ISBLANK($C$133), """", IMPORTXML('公式表'!$A$2&amp;B139&amp;'公式表'!$A$3, ""/html/body/div[1]/div/div/div/div/div[4]/div[1]/div/div[1]/div/div[1]/div/div[2]/div[1]/div/span[1]"")))"),"")</f>
        <v/>
      </c>
      <c r="D139" s="6">
        <v>85.0</v>
      </c>
      <c r="E139" s="7"/>
      <c r="F139" s="7">
        <f t="shared" si="48"/>
        <v>-1</v>
      </c>
      <c r="G139" s="198"/>
      <c r="H139" s="198"/>
      <c r="I139" s="6">
        <v>88.1</v>
      </c>
      <c r="J139" s="7">
        <f t="shared" si="49"/>
        <v>0.03647058824</v>
      </c>
      <c r="K139" s="6">
        <v>88.8</v>
      </c>
      <c r="L139" s="195">
        <f t="shared" si="50"/>
        <v>0.04470588235</v>
      </c>
      <c r="M139" s="6">
        <v>88.2</v>
      </c>
      <c r="N139" s="195">
        <f t="shared" si="51"/>
        <v>0.03764705882</v>
      </c>
      <c r="O139" s="6"/>
      <c r="P139" s="195" t="str">
        <f t="shared" si="52"/>
        <v/>
      </c>
      <c r="Q139" s="6"/>
      <c r="R139" s="195" t="str">
        <f t="shared" si="53"/>
        <v/>
      </c>
      <c r="S139" s="6" t="str">
        <f>IF(ISBLANK(B139), "", IFERROR(VLOOKUP(B139, category!A:C, 3, FALSE), ""))</f>
        <v>機器人</v>
      </c>
      <c r="T139" s="6"/>
      <c r="U139" s="6"/>
      <c r="V139" s="6"/>
      <c r="W139" s="6"/>
      <c r="X139" s="6"/>
      <c r="Y139" s="6"/>
      <c r="Z139" s="6"/>
      <c r="AA139" s="6"/>
      <c r="AB139" s="6"/>
      <c r="AC139" s="6"/>
      <c r="AD139" s="6"/>
      <c r="AE139" s="6"/>
      <c r="AF139" s="6"/>
      <c r="AG139" s="6"/>
      <c r="AH139" s="6"/>
      <c r="AI139" s="6"/>
      <c r="AJ139" s="6"/>
      <c r="AK139" s="6"/>
      <c r="AL139" s="6"/>
      <c r="AM139" s="6"/>
      <c r="AN139" s="6"/>
      <c r="AO139" s="6"/>
      <c r="AP139" s="6"/>
      <c r="AQ139" s="6"/>
      <c r="AR139" s="6"/>
      <c r="AS139" s="6"/>
      <c r="AT139" s="6"/>
      <c r="AU139" s="6"/>
      <c r="AV139" s="6"/>
    </row>
    <row r="140">
      <c r="A140" s="6" t="str">
        <f>IF(ISBLANK(B140), "", VLOOKUP(B140, Database!A:E, 2, FALSE))</f>
        <v>台達電</v>
      </c>
      <c r="B140" s="182" t="s">
        <v>3924</v>
      </c>
      <c r="C140" s="6" t="str">
        <f>IFERROR(__xludf.DUMMYFUNCTION("IF(ISBLANK(B140), """", IF(ISBLANK($C$133), """", IMPORTXML('公式表'!$A$2&amp;B140&amp;'公式表'!$A$3, ""/html/body/div[1]/div/div/div/div/div[4]/div[1]/div/div[1]/div/div[1]/div/div[2]/div[1]/div/span[1]"")))"),"")</f>
        <v/>
      </c>
      <c r="D140" s="6">
        <v>664.0</v>
      </c>
      <c r="E140" s="7"/>
      <c r="F140" s="7">
        <f t="shared" si="48"/>
        <v>-1</v>
      </c>
      <c r="G140" s="3" t="s">
        <v>4679</v>
      </c>
      <c r="H140" s="198"/>
      <c r="I140" s="6">
        <v>676.0</v>
      </c>
      <c r="J140" s="7">
        <f t="shared" si="49"/>
        <v>0.01807228916</v>
      </c>
      <c r="K140" s="6">
        <v>685.0</v>
      </c>
      <c r="L140" s="195">
        <f t="shared" si="50"/>
        <v>0.03162650602</v>
      </c>
      <c r="M140" s="6">
        <v>720.0</v>
      </c>
      <c r="N140" s="195">
        <f t="shared" si="51"/>
        <v>0.0843373494</v>
      </c>
      <c r="O140" s="6"/>
      <c r="P140" s="195" t="str">
        <f t="shared" si="52"/>
        <v/>
      </c>
      <c r="Q140" s="6"/>
      <c r="R140" s="195" t="str">
        <f t="shared" si="53"/>
        <v/>
      </c>
      <c r="S140" s="6" t="str">
        <f>IF(ISBLANK(B140), "", IFERROR(VLOOKUP(B140, category!A:C, 3, FALSE), ""))</f>
        <v>BBU/機器人</v>
      </c>
      <c r="T140" s="6"/>
      <c r="U140" s="6"/>
      <c r="V140" s="6"/>
      <c r="W140" s="6"/>
      <c r="X140" s="6"/>
      <c r="Y140" s="6"/>
      <c r="Z140" s="6"/>
      <c r="AA140" s="6"/>
      <c r="AB140" s="6"/>
      <c r="AC140" s="6"/>
      <c r="AD140" s="6"/>
      <c r="AE140" s="6"/>
      <c r="AF140" s="6"/>
      <c r="AG140" s="6"/>
      <c r="AH140" s="6"/>
      <c r="AI140" s="6"/>
      <c r="AJ140" s="6"/>
      <c r="AK140" s="6"/>
      <c r="AL140" s="6"/>
      <c r="AM140" s="6"/>
      <c r="AN140" s="6"/>
      <c r="AO140" s="6"/>
      <c r="AP140" s="6"/>
      <c r="AQ140" s="6"/>
      <c r="AR140" s="6"/>
      <c r="AS140" s="6"/>
      <c r="AT140" s="6"/>
      <c r="AU140" s="6"/>
      <c r="AV140" s="6"/>
    </row>
    <row r="141">
      <c r="A141" s="6" t="str">
        <f>IF(ISBLANK(B141), "", VLOOKUP(B141, Database!A:E, 2, FALSE))</f>
        <v>鴻海</v>
      </c>
      <c r="B141" s="182" t="s">
        <v>2679</v>
      </c>
      <c r="C141" s="6" t="str">
        <f>IFERROR(__xludf.DUMMYFUNCTION("IF(ISBLANK(B141), """", IF(ISBLANK($C$133), """", IMPORTXML('公式表'!$A$2&amp;B141&amp;'公式表'!$A$3, ""/html/body/div[1]/div/div/div/div/div[4]/div[1]/div/div[1]/div/div[1]/div/div[2]/div[1]/div/span[1]"")))"),"")</f>
        <v/>
      </c>
      <c r="D141" s="6">
        <v>202.5</v>
      </c>
      <c r="E141" s="7"/>
      <c r="F141" s="7">
        <f t="shared" si="48"/>
        <v>-1</v>
      </c>
      <c r="G141" s="198"/>
      <c r="H141" s="198"/>
      <c r="I141" s="6">
        <v>207.5</v>
      </c>
      <c r="J141" s="7">
        <f t="shared" si="49"/>
        <v>0.02469135802</v>
      </c>
      <c r="K141" s="6">
        <v>209.0</v>
      </c>
      <c r="L141" s="195">
        <f t="shared" si="50"/>
        <v>0.03209876543</v>
      </c>
      <c r="M141" s="6">
        <v>208.0</v>
      </c>
      <c r="N141" s="195">
        <f t="shared" si="51"/>
        <v>0.02716049383</v>
      </c>
      <c r="O141" s="6"/>
      <c r="P141" s="195" t="str">
        <f t="shared" si="52"/>
        <v/>
      </c>
      <c r="Q141" s="6"/>
      <c r="R141" s="195" t="str">
        <f t="shared" si="53"/>
        <v/>
      </c>
      <c r="S141" s="6" t="str">
        <f>IF(ISBLANK(B141), "", IFERROR(VLOOKUP(B141, category!A:C, 3, FALSE), ""))</f>
        <v>機器人</v>
      </c>
      <c r="T141" s="6"/>
      <c r="U141" s="6"/>
      <c r="V141" s="6"/>
      <c r="W141" s="6"/>
      <c r="X141" s="6"/>
      <c r="Y141" s="6"/>
      <c r="Z141" s="6"/>
      <c r="AA141" s="6"/>
      <c r="AB141" s="6"/>
      <c r="AC141" s="6"/>
      <c r="AD141" s="6"/>
      <c r="AE141" s="6"/>
      <c r="AF141" s="6"/>
      <c r="AG141" s="6"/>
      <c r="AH141" s="6"/>
      <c r="AI141" s="6"/>
      <c r="AJ141" s="6"/>
      <c r="AK141" s="6"/>
      <c r="AL141" s="6"/>
      <c r="AM141" s="6"/>
      <c r="AN141" s="6"/>
      <c r="AO141" s="6"/>
      <c r="AP141" s="6"/>
      <c r="AQ141" s="6"/>
      <c r="AR141" s="6"/>
      <c r="AS141" s="6"/>
      <c r="AT141" s="6"/>
      <c r="AU141" s="6"/>
      <c r="AV141" s="6"/>
    </row>
    <row r="142">
      <c r="A142" s="6" t="str">
        <f>IF(ISBLANK(B142), "", VLOOKUP(B142, Database!A:E, 2, FALSE))</f>
        <v>所羅門</v>
      </c>
      <c r="B142" s="182" t="s">
        <v>1322</v>
      </c>
      <c r="C142" s="6" t="str">
        <f>IFERROR(__xludf.DUMMYFUNCTION("IF(ISBLANK(B142), """", IF(ISBLANK($C$133), """", IMPORTXML('公式表'!$A$2&amp;B142&amp;'公式表'!$A$3, ""/html/body/div[1]/div/div/div/div/div[4]/div[1]/div/div[1]/div/div[1]/div/div[2]/div[1]/div/span[1]"")))"),"")</f>
        <v/>
      </c>
      <c r="D142" s="6">
        <v>138.0</v>
      </c>
      <c r="E142" s="7"/>
      <c r="F142" s="7">
        <f t="shared" si="48"/>
        <v>-1</v>
      </c>
      <c r="G142" s="3" t="s">
        <v>4679</v>
      </c>
      <c r="H142" s="198"/>
      <c r="I142" s="6">
        <v>151.5</v>
      </c>
      <c r="J142" s="7">
        <f t="shared" si="49"/>
        <v>0.09782608696</v>
      </c>
      <c r="K142" s="6">
        <v>166.5</v>
      </c>
      <c r="L142" s="195">
        <f t="shared" si="50"/>
        <v>0.2065217391</v>
      </c>
      <c r="M142" s="6">
        <v>166.5</v>
      </c>
      <c r="N142" s="195">
        <f t="shared" si="51"/>
        <v>0.2065217391</v>
      </c>
      <c r="O142" s="6"/>
      <c r="P142" s="195" t="str">
        <f t="shared" si="52"/>
        <v/>
      </c>
      <c r="Q142" s="6"/>
      <c r="R142" s="195" t="str">
        <f t="shared" si="53"/>
        <v/>
      </c>
      <c r="S142" s="6" t="str">
        <f>IF(ISBLANK(B142), "", IFERROR(VLOOKUP(B142, category!A:C, 3, FALSE), ""))</f>
        <v>機器人</v>
      </c>
      <c r="T142" s="6"/>
      <c r="U142" s="6"/>
      <c r="V142" s="6"/>
      <c r="W142" s="6"/>
      <c r="X142" s="6"/>
      <c r="Y142" s="6"/>
      <c r="Z142" s="6"/>
      <c r="AA142" s="6"/>
      <c r="AB142" s="6"/>
      <c r="AC142" s="6"/>
      <c r="AD142" s="6"/>
      <c r="AE142" s="6"/>
      <c r="AF142" s="6"/>
      <c r="AG142" s="6"/>
      <c r="AH142" s="6"/>
      <c r="AI142" s="6"/>
      <c r="AJ142" s="6"/>
      <c r="AK142" s="6"/>
      <c r="AL142" s="6"/>
      <c r="AM142" s="6"/>
      <c r="AN142" s="6"/>
      <c r="AO142" s="6"/>
      <c r="AP142" s="6"/>
      <c r="AQ142" s="6"/>
      <c r="AR142" s="6"/>
      <c r="AS142" s="6"/>
      <c r="AT142" s="6"/>
      <c r="AU142" s="6"/>
      <c r="AV142" s="6"/>
    </row>
    <row r="143">
      <c r="A143" s="6" t="str">
        <f>IF(ISBLANK(B143), "", VLOOKUP(B143, Database!A:E, 2, FALSE))</f>
        <v>致茂</v>
      </c>
      <c r="B143" s="182" t="s">
        <v>1253</v>
      </c>
      <c r="C143" s="6" t="str">
        <f>IFERROR(__xludf.DUMMYFUNCTION("IF(ISBLANK(B143), """", IF(ISBLANK($C$133), """", IMPORTXML('公式表'!$A$2&amp;B143&amp;'公式表'!$A$3, ""/html/body/div[1]/div/div/div/div/div[4]/div[1]/div/div[1]/div/div[1]/div/div[2]/div[1]/div/span[1]"")))"),"")</f>
        <v/>
      </c>
      <c r="D143" s="6">
        <v>497.0</v>
      </c>
      <c r="E143" s="7"/>
      <c r="F143" s="7">
        <f t="shared" si="48"/>
        <v>-1</v>
      </c>
      <c r="G143" s="198"/>
      <c r="H143" s="198"/>
      <c r="I143" s="6">
        <v>512.0</v>
      </c>
      <c r="J143" s="7">
        <f t="shared" si="49"/>
        <v>0.03018108652</v>
      </c>
      <c r="K143" s="6">
        <v>535.0</v>
      </c>
      <c r="L143" s="195">
        <f t="shared" si="50"/>
        <v>0.07645875252</v>
      </c>
      <c r="M143" s="6">
        <v>549.0</v>
      </c>
      <c r="N143" s="195">
        <f t="shared" si="51"/>
        <v>0.1046277666</v>
      </c>
      <c r="O143" s="6"/>
      <c r="P143" s="195" t="str">
        <f t="shared" si="52"/>
        <v/>
      </c>
      <c r="Q143" s="6"/>
      <c r="R143" s="195" t="str">
        <f t="shared" si="53"/>
        <v/>
      </c>
      <c r="S143" s="6" t="str">
        <f>IF(ISBLANK(B143), "", IFERROR(VLOOKUP(B143, category!A:C, 3, FALSE), ""))</f>
        <v>機器人/廠務</v>
      </c>
      <c r="T143" s="6"/>
      <c r="U143" s="6"/>
      <c r="V143" s="6"/>
      <c r="W143" s="6"/>
      <c r="X143" s="6"/>
      <c r="Y143" s="6"/>
      <c r="Z143" s="6"/>
      <c r="AA143" s="6"/>
      <c r="AB143" s="6"/>
      <c r="AC143" s="6"/>
      <c r="AD143" s="6"/>
      <c r="AE143" s="6"/>
      <c r="AF143" s="6"/>
      <c r="AG143" s="6"/>
      <c r="AH143" s="6"/>
      <c r="AI143" s="6"/>
      <c r="AJ143" s="6"/>
      <c r="AK143" s="6"/>
      <c r="AL143" s="6"/>
      <c r="AM143" s="6"/>
      <c r="AN143" s="6"/>
      <c r="AO143" s="6"/>
      <c r="AP143" s="6"/>
      <c r="AQ143" s="6"/>
      <c r="AR143" s="6"/>
      <c r="AS143" s="6"/>
      <c r="AT143" s="6"/>
      <c r="AU143" s="6"/>
      <c r="AV143" s="6"/>
    </row>
    <row r="144">
      <c r="A144" s="6" t="str">
        <f>IF(ISBLANK(B144), "", VLOOKUP(B144, Database!A:E, 2, FALSE))</f>
        <v>昆盈</v>
      </c>
      <c r="B144" s="182" t="s">
        <v>3586</v>
      </c>
      <c r="C144" s="6" t="str">
        <f>IFERROR(__xludf.DUMMYFUNCTION("IF(ISBLANK(B144), """", IF(ISBLANK($C$133), """", IMPORTXML('公式表'!$A$2&amp;B144&amp;'公式表'!$A$3, ""/html/body/div[1]/div/div/div/div/div[4]/div[1]/div/div[1]/div/div[1]/div/div[2]/div[1]/div/span[1]"")))"),"")</f>
        <v/>
      </c>
      <c r="D144" s="6">
        <v>40.6</v>
      </c>
      <c r="E144" s="7"/>
      <c r="F144" s="7">
        <f t="shared" si="48"/>
        <v>-1</v>
      </c>
      <c r="G144" s="3" t="s">
        <v>4679</v>
      </c>
      <c r="H144" s="198"/>
      <c r="I144" s="6">
        <v>44.65</v>
      </c>
      <c r="J144" s="7">
        <f t="shared" si="49"/>
        <v>0.09975369458</v>
      </c>
      <c r="K144" s="6">
        <v>49.1</v>
      </c>
      <c r="L144" s="195">
        <f t="shared" si="50"/>
        <v>0.2093596059</v>
      </c>
      <c r="M144" s="6">
        <v>50.6</v>
      </c>
      <c r="N144" s="195">
        <f t="shared" si="51"/>
        <v>0.2463054187</v>
      </c>
      <c r="O144" s="6"/>
      <c r="P144" s="195" t="str">
        <f t="shared" si="52"/>
        <v/>
      </c>
      <c r="Q144" s="6"/>
      <c r="R144" s="195" t="str">
        <f t="shared" si="53"/>
        <v/>
      </c>
      <c r="S144" s="6" t="str">
        <f>IF(ISBLANK(B144), "", IFERROR(VLOOKUP(B144, category!A:C, 3, FALSE), ""))</f>
        <v>機器人</v>
      </c>
      <c r="T144" s="6"/>
      <c r="U144" s="6"/>
      <c r="V144" s="6"/>
      <c r="W144" s="6"/>
      <c r="X144" s="6"/>
      <c r="Y144" s="6"/>
      <c r="Z144" s="6"/>
      <c r="AA144" s="6"/>
      <c r="AB144" s="6"/>
      <c r="AC144" s="6"/>
      <c r="AD144" s="6"/>
      <c r="AE144" s="6"/>
      <c r="AF144" s="6"/>
      <c r="AG144" s="6"/>
      <c r="AH144" s="6"/>
      <c r="AI144" s="6"/>
      <c r="AJ144" s="6"/>
      <c r="AK144" s="6"/>
      <c r="AL144" s="6"/>
      <c r="AM144" s="6"/>
      <c r="AN144" s="6"/>
      <c r="AO144" s="6"/>
      <c r="AP144" s="6"/>
      <c r="AQ144" s="6"/>
      <c r="AR144" s="6"/>
      <c r="AS144" s="6"/>
      <c r="AT144" s="6"/>
      <c r="AU144" s="6"/>
      <c r="AV144" s="6"/>
    </row>
    <row r="145">
      <c r="A145" s="6" t="str">
        <f>IF(ISBLANK(B145), "", VLOOKUP(B145, Database!A:E, 2, FALSE))</f>
        <v>佳能</v>
      </c>
      <c r="B145" s="182" t="s">
        <v>2448</v>
      </c>
      <c r="C145" s="6" t="str">
        <f>IFERROR(__xludf.DUMMYFUNCTION("IF(ISBLANK(B145), """", IF(ISBLANK($C$133), """", IMPORTXML('公式表'!$A$2&amp;B145&amp;'公式表'!$A$3, ""/html/body/div[1]/div/div/div/div/div[4]/div[1]/div/div[1]/div/div[1]/div/div[2]/div[1]/div/span[1]"")))"),"")</f>
        <v/>
      </c>
      <c r="D145" s="6">
        <v>75.1</v>
      </c>
      <c r="E145" s="7"/>
      <c r="F145" s="7">
        <f t="shared" si="48"/>
        <v>-1</v>
      </c>
      <c r="G145" s="198"/>
      <c r="H145" s="198"/>
      <c r="I145" s="6">
        <v>78.5</v>
      </c>
      <c r="J145" s="7">
        <f t="shared" si="49"/>
        <v>0.04527296937</v>
      </c>
      <c r="K145" s="6">
        <v>83.2</v>
      </c>
      <c r="L145" s="195">
        <f t="shared" si="50"/>
        <v>0.1078561917</v>
      </c>
      <c r="M145" s="6">
        <v>81.6</v>
      </c>
      <c r="N145" s="195">
        <f t="shared" si="51"/>
        <v>0.08655126498</v>
      </c>
      <c r="O145" s="6"/>
      <c r="P145" s="195" t="str">
        <f t="shared" si="52"/>
        <v/>
      </c>
      <c r="Q145" s="6"/>
      <c r="R145" s="195" t="str">
        <f t="shared" si="53"/>
        <v/>
      </c>
      <c r="S145" s="6" t="str">
        <f>IF(ISBLANK(B145), "", IFERROR(VLOOKUP(B145, category!A:C, 3, FALSE), ""))</f>
        <v>機器人</v>
      </c>
      <c r="T145" s="6"/>
      <c r="U145" s="6"/>
      <c r="V145" s="6"/>
      <c r="W145" s="6"/>
      <c r="X145" s="6"/>
      <c r="Y145" s="6"/>
      <c r="Z145" s="6"/>
      <c r="AA145" s="6"/>
      <c r="AB145" s="6"/>
      <c r="AC145" s="6"/>
      <c r="AD145" s="6"/>
      <c r="AE145" s="6"/>
      <c r="AF145" s="6"/>
      <c r="AG145" s="6"/>
      <c r="AH145" s="6"/>
      <c r="AI145" s="6"/>
      <c r="AJ145" s="6"/>
      <c r="AK145" s="6"/>
      <c r="AL145" s="6"/>
      <c r="AM145" s="6"/>
      <c r="AN145" s="6"/>
      <c r="AO145" s="6"/>
      <c r="AP145" s="6"/>
      <c r="AQ145" s="6"/>
      <c r="AR145" s="6"/>
      <c r="AS145" s="6"/>
      <c r="AT145" s="6"/>
      <c r="AU145" s="6"/>
      <c r="AV145" s="6"/>
    </row>
    <row r="146">
      <c r="A146" s="6" t="str">
        <f>IF(ISBLANK(B146), "", VLOOKUP(B146, Database!A:E, 2, FALSE))</f>
        <v>亞光</v>
      </c>
      <c r="B146" s="182" t="s">
        <v>2632</v>
      </c>
      <c r="C146" s="6" t="str">
        <f>IFERROR(__xludf.DUMMYFUNCTION("IF(ISBLANK(B146), """", IF(ISBLANK($C$133), """", IMPORTXML('公式表'!$A$2&amp;B146&amp;'公式表'!$A$3, ""/html/body/div[1]/div/div/div/div/div[4]/div[1]/div/div[1]/div/div[1]/div/div[2]/div[1]/div/span[1]"")))"),"")</f>
        <v/>
      </c>
      <c r="D146" s="6">
        <v>155.5</v>
      </c>
      <c r="E146" s="7"/>
      <c r="F146" s="7">
        <f t="shared" si="48"/>
        <v>-1</v>
      </c>
      <c r="G146" s="198"/>
      <c r="H146" s="198"/>
      <c r="I146" s="6">
        <v>164.5</v>
      </c>
      <c r="J146" s="7">
        <f t="shared" si="49"/>
        <v>0.0578778135</v>
      </c>
      <c r="K146" s="6">
        <v>164.5</v>
      </c>
      <c r="L146" s="195">
        <f t="shared" si="50"/>
        <v>0.0578778135</v>
      </c>
      <c r="M146" s="6">
        <v>165.5</v>
      </c>
      <c r="N146" s="195">
        <f t="shared" si="51"/>
        <v>0.06430868167</v>
      </c>
      <c r="O146" s="6"/>
      <c r="P146" s="195" t="str">
        <f t="shared" si="52"/>
        <v/>
      </c>
      <c r="Q146" s="6"/>
      <c r="R146" s="195" t="str">
        <f t="shared" si="53"/>
        <v/>
      </c>
      <c r="S146" s="6" t="str">
        <f>IF(ISBLANK(B146), "", IFERROR(VLOOKUP(B146, category!A:C, 3, FALSE), ""))</f>
        <v>機器人</v>
      </c>
      <c r="T146" s="6"/>
      <c r="U146" s="6"/>
      <c r="V146" s="6"/>
      <c r="W146" s="6"/>
      <c r="X146" s="6"/>
      <c r="Y146" s="6"/>
      <c r="Z146" s="6"/>
      <c r="AA146" s="6"/>
      <c r="AB146" s="6"/>
      <c r="AC146" s="6"/>
      <c r="AD146" s="6"/>
      <c r="AE146" s="6"/>
      <c r="AF146" s="6"/>
      <c r="AG146" s="6"/>
      <c r="AH146" s="6"/>
      <c r="AI146" s="6"/>
      <c r="AJ146" s="6"/>
      <c r="AK146" s="6"/>
      <c r="AL146" s="6"/>
      <c r="AM146" s="6"/>
      <c r="AN146" s="6"/>
      <c r="AO146" s="6"/>
      <c r="AP146" s="6"/>
      <c r="AQ146" s="6"/>
      <c r="AR146" s="6"/>
      <c r="AS146" s="6"/>
      <c r="AT146" s="6"/>
      <c r="AU146" s="6"/>
      <c r="AV146" s="6"/>
    </row>
    <row r="147">
      <c r="A147" s="6" t="str">
        <f>IF(ISBLANK(B147), "", VLOOKUP(B147, Database!A:E, 2, FALSE))</f>
        <v>彬台</v>
      </c>
      <c r="B147" s="182" t="s">
        <v>4269</v>
      </c>
      <c r="C147" s="6" t="str">
        <f>IFERROR(__xludf.DUMMYFUNCTION("IF(ISBLANK(B147), """", IF(ISBLANK($C$133), """", IMPORTXML('公式表'!$A$2&amp;B147&amp;'公式表'!$A$3, ""/html/body/div[1]/div/div/div/div/div[4]/div[1]/div/div[1]/div/div[1]/div/div[2]/div[1]/div/span[1]"")))"),"")</f>
        <v/>
      </c>
      <c r="D147" s="6">
        <v>65.0</v>
      </c>
      <c r="E147" s="7"/>
      <c r="F147" s="7">
        <f t="shared" si="48"/>
        <v>-1</v>
      </c>
      <c r="G147" s="198"/>
      <c r="H147" s="198"/>
      <c r="I147" s="6">
        <v>66.2</v>
      </c>
      <c r="J147" s="7">
        <f t="shared" si="49"/>
        <v>0.01846153846</v>
      </c>
      <c r="K147" s="6">
        <v>66.0</v>
      </c>
      <c r="L147" s="195">
        <f t="shared" si="50"/>
        <v>0.01538461538</v>
      </c>
      <c r="M147" s="6">
        <v>65.9</v>
      </c>
      <c r="N147" s="195">
        <f t="shared" si="51"/>
        <v>0.01384615385</v>
      </c>
      <c r="O147" s="6"/>
      <c r="P147" s="195" t="str">
        <f t="shared" si="52"/>
        <v/>
      </c>
      <c r="Q147" s="6"/>
      <c r="R147" s="195" t="str">
        <f t="shared" si="53"/>
        <v/>
      </c>
      <c r="S147" s="6" t="str">
        <f>IF(ISBLANK(B147), "", IFERROR(VLOOKUP(B147, category!A:C, 3, FALSE), ""))</f>
        <v>機器人</v>
      </c>
      <c r="T147" s="6"/>
      <c r="U147" s="6"/>
      <c r="V147" s="6"/>
      <c r="W147" s="6"/>
      <c r="X147" s="6"/>
      <c r="Y147" s="6"/>
      <c r="Z147" s="6"/>
      <c r="AA147" s="6"/>
      <c r="AB147" s="6"/>
      <c r="AC147" s="6"/>
      <c r="AD147" s="6"/>
      <c r="AE147" s="6"/>
      <c r="AF147" s="6"/>
      <c r="AG147" s="6"/>
      <c r="AH147" s="6"/>
      <c r="AI147" s="6"/>
      <c r="AJ147" s="6"/>
      <c r="AK147" s="6"/>
      <c r="AL147" s="6"/>
      <c r="AM147" s="6"/>
      <c r="AN147" s="6"/>
      <c r="AO147" s="6"/>
      <c r="AP147" s="6"/>
      <c r="AQ147" s="6"/>
      <c r="AR147" s="6"/>
      <c r="AS147" s="6"/>
      <c r="AT147" s="6"/>
      <c r="AU147" s="6"/>
      <c r="AV147" s="6"/>
    </row>
    <row r="148">
      <c r="A148" s="6" t="str">
        <f>IF(ISBLANK(B148), "", VLOOKUP(B148, Database!A:E, 2, FALSE))</f>
        <v>高鋒</v>
      </c>
      <c r="B148" s="182" t="s">
        <v>1320</v>
      </c>
      <c r="C148" s="6" t="str">
        <f>IFERROR(__xludf.DUMMYFUNCTION("IF(ISBLANK(B148), """", IF(ISBLANK($C$133), """", IMPORTXML('公式表'!$A$2&amp;B148&amp;'公式表'!$A$3, ""/html/body/div[1]/div/div/div/div/div[4]/div[1]/div/div[1]/div/div[1]/div/div[2]/div[1]/div/span[1]"")))"),"")</f>
        <v/>
      </c>
      <c r="D148" s="6">
        <v>53.3</v>
      </c>
      <c r="E148" s="7"/>
      <c r="F148" s="7">
        <f t="shared" si="48"/>
        <v>-1</v>
      </c>
      <c r="G148" s="198"/>
      <c r="H148" s="198"/>
      <c r="I148" s="6">
        <v>53.0</v>
      </c>
      <c r="J148" s="7">
        <f t="shared" si="49"/>
        <v>-0.005628517824</v>
      </c>
      <c r="K148" s="6">
        <v>51.3</v>
      </c>
      <c r="L148" s="195">
        <f t="shared" si="50"/>
        <v>-0.03752345216</v>
      </c>
      <c r="M148" s="6">
        <v>51.5</v>
      </c>
      <c r="N148" s="195">
        <f t="shared" si="51"/>
        <v>-0.03377110694</v>
      </c>
      <c r="O148" s="6"/>
      <c r="P148" s="195" t="str">
        <f t="shared" si="52"/>
        <v/>
      </c>
      <c r="Q148" s="6"/>
      <c r="R148" s="195" t="str">
        <f t="shared" si="53"/>
        <v/>
      </c>
      <c r="S148" s="6" t="str">
        <f>IF(ISBLANK(B148), "", IFERROR(VLOOKUP(B148, category!A:C, 3, FALSE), ""))</f>
        <v>機器人</v>
      </c>
      <c r="T148" s="6"/>
      <c r="U148" s="6"/>
      <c r="V148" s="6"/>
      <c r="W148" s="6"/>
      <c r="X148" s="6"/>
      <c r="Y148" s="6"/>
      <c r="Z148" s="6"/>
      <c r="AA148" s="6"/>
      <c r="AB148" s="6"/>
      <c r="AC148" s="6"/>
      <c r="AD148" s="6"/>
      <c r="AE148" s="6"/>
      <c r="AF148" s="6"/>
      <c r="AG148" s="6"/>
      <c r="AH148" s="6"/>
      <c r="AI148" s="6"/>
      <c r="AJ148" s="6"/>
      <c r="AK148" s="6"/>
      <c r="AL148" s="6"/>
      <c r="AM148" s="6"/>
      <c r="AN148" s="6"/>
      <c r="AO148" s="6"/>
      <c r="AP148" s="6"/>
      <c r="AQ148" s="6"/>
      <c r="AR148" s="6"/>
      <c r="AS148" s="6"/>
      <c r="AT148" s="6"/>
      <c r="AU148" s="6"/>
      <c r="AV148" s="6"/>
    </row>
    <row r="149">
      <c r="A149" s="6" t="str">
        <f>IF(ISBLANK(B149), "", VLOOKUP(B149, Database!A:E, 2, FALSE))</f>
        <v>東台</v>
      </c>
      <c r="B149" s="182" t="s">
        <v>1467</v>
      </c>
      <c r="C149" s="6" t="str">
        <f>IFERROR(__xludf.DUMMYFUNCTION("IF(ISBLANK(B149), """", IF(ISBLANK($C$133), """", IMPORTXML('公式表'!$A$2&amp;B149&amp;'公式表'!$A$3, ""/html/body/div[1]/div/div/div/div/div[4]/div[1]/div/div[1]/div/div[1]/div/div[2]/div[1]/div/span[1]"")))"),"")</f>
        <v/>
      </c>
      <c r="D149" s="6">
        <v>37.2</v>
      </c>
      <c r="E149" s="7"/>
      <c r="F149" s="7">
        <f t="shared" si="48"/>
        <v>-1</v>
      </c>
      <c r="G149" s="198"/>
      <c r="H149" s="198"/>
      <c r="I149" s="6">
        <v>37.55</v>
      </c>
      <c r="J149" s="7">
        <f t="shared" si="49"/>
        <v>0.009408602151</v>
      </c>
      <c r="K149" s="6">
        <v>37.65</v>
      </c>
      <c r="L149" s="195">
        <f t="shared" si="50"/>
        <v>0.01209677419</v>
      </c>
      <c r="M149" s="6">
        <v>37.7</v>
      </c>
      <c r="N149" s="195">
        <f t="shared" si="51"/>
        <v>0.01344086022</v>
      </c>
      <c r="O149" s="6"/>
      <c r="P149" s="195" t="str">
        <f t="shared" si="52"/>
        <v/>
      </c>
      <c r="Q149" s="6"/>
      <c r="R149" s="195" t="str">
        <f t="shared" si="53"/>
        <v/>
      </c>
      <c r="S149" s="6" t="str">
        <f>IF(ISBLANK(B149), "", IFERROR(VLOOKUP(B149, category!A:C, 3, FALSE), ""))</f>
        <v>機器人/雷射鑽頭</v>
      </c>
      <c r="T149" s="6"/>
      <c r="U149" s="6"/>
      <c r="V149" s="6"/>
      <c r="W149" s="6"/>
      <c r="X149" s="6"/>
      <c r="Y149" s="6"/>
      <c r="Z149" s="6"/>
      <c r="AA149" s="6"/>
      <c r="AB149" s="6"/>
      <c r="AC149" s="6"/>
      <c r="AD149" s="6"/>
      <c r="AE149" s="6"/>
      <c r="AF149" s="6"/>
      <c r="AG149" s="6"/>
      <c r="AH149" s="6"/>
      <c r="AI149" s="6"/>
      <c r="AJ149" s="6"/>
      <c r="AK149" s="6"/>
      <c r="AL149" s="6"/>
      <c r="AM149" s="6"/>
      <c r="AN149" s="6"/>
      <c r="AO149" s="6"/>
      <c r="AP149" s="6"/>
      <c r="AQ149" s="6"/>
      <c r="AR149" s="6"/>
      <c r="AS149" s="6"/>
      <c r="AT149" s="6"/>
      <c r="AU149" s="6"/>
      <c r="AV149" s="6"/>
    </row>
    <row r="150">
      <c r="A150" s="6" t="str">
        <f>IF(ISBLANK(B150), "", VLOOKUP(B150, Database!A:E, 2, FALSE))</f>
        <v>全球傳動</v>
      </c>
      <c r="B150" s="182" t="s">
        <v>682</v>
      </c>
      <c r="C150" s="6" t="str">
        <f>IFERROR(__xludf.DUMMYFUNCTION("IF(ISBLANK(B150), """", IF(ISBLANK($C$133), """", IMPORTXML('公式表'!$A$2&amp;B150&amp;'公式表'!$A$3, ""/html/body/div[1]/div/div/div/div/div[4]/div[1]/div/div[1]/div/div[1]/div/div[2]/div[1]/div/span[1]"")))"),"")</f>
        <v/>
      </c>
      <c r="D150" s="6">
        <v>43.85</v>
      </c>
      <c r="E150" s="7"/>
      <c r="F150" s="7">
        <f t="shared" si="48"/>
        <v>-1</v>
      </c>
      <c r="G150" s="198"/>
      <c r="H150" s="198"/>
      <c r="I150" s="6">
        <v>45.0</v>
      </c>
      <c r="J150" s="7">
        <f t="shared" si="49"/>
        <v>0.02622576967</v>
      </c>
      <c r="K150" s="6">
        <v>45.8</v>
      </c>
      <c r="L150" s="195">
        <f t="shared" si="50"/>
        <v>0.04446978335</v>
      </c>
      <c r="M150" s="6">
        <v>45.1</v>
      </c>
      <c r="N150" s="195">
        <f t="shared" si="51"/>
        <v>0.02850627138</v>
      </c>
      <c r="O150" s="6"/>
      <c r="P150" s="195" t="str">
        <f t="shared" si="52"/>
        <v/>
      </c>
      <c r="Q150" s="6"/>
      <c r="R150" s="195" t="str">
        <f t="shared" si="53"/>
        <v/>
      </c>
      <c r="S150" s="6" t="str">
        <f>IF(ISBLANK(B150), "", IFERROR(VLOOKUP(B150, category!A:C, 3, FALSE), ""))</f>
        <v>機器人</v>
      </c>
      <c r="T150" s="6"/>
      <c r="U150" s="6"/>
      <c r="V150" s="6"/>
      <c r="W150" s="6"/>
      <c r="X150" s="6"/>
      <c r="Y150" s="6"/>
      <c r="Z150" s="6"/>
      <c r="AA150" s="6"/>
      <c r="AB150" s="6"/>
      <c r="AC150" s="6"/>
      <c r="AD150" s="6"/>
      <c r="AE150" s="6"/>
      <c r="AF150" s="6"/>
      <c r="AG150" s="6"/>
      <c r="AH150" s="6"/>
      <c r="AI150" s="6"/>
      <c r="AJ150" s="6"/>
      <c r="AK150" s="6"/>
      <c r="AL150" s="6"/>
      <c r="AM150" s="6"/>
      <c r="AN150" s="6"/>
      <c r="AO150" s="6"/>
      <c r="AP150" s="6"/>
      <c r="AQ150" s="6"/>
      <c r="AR150" s="6"/>
      <c r="AS150" s="6"/>
      <c r="AT150" s="6"/>
      <c r="AU150" s="6"/>
      <c r="AV150" s="6"/>
    </row>
    <row r="151">
      <c r="A151" s="6" t="str">
        <f>IF(ISBLANK(B151), "", VLOOKUP(B151, Database!A:E, 2, FALSE))</f>
        <v>穎漢</v>
      </c>
      <c r="B151" s="182" t="s">
        <v>1790</v>
      </c>
      <c r="C151" s="6" t="str">
        <f>IFERROR(__xludf.DUMMYFUNCTION("IF(ISBLANK(B151), """", IF(ISBLANK($C$133), """", IMPORTXML('公式表'!$A$2&amp;B151&amp;'公式表'!$A$3, ""/html/body/div[1]/div/div/div/div/div[4]/div[1]/div/div[1]/div/div[1]/div/div[2]/div[1]/div/span[1]"")))"),"")</f>
        <v/>
      </c>
      <c r="D151" s="6">
        <v>50.7</v>
      </c>
      <c r="E151" s="7"/>
      <c r="F151" s="7">
        <f t="shared" si="48"/>
        <v>-1</v>
      </c>
      <c r="G151" s="198"/>
      <c r="H151" s="198"/>
      <c r="I151" s="6">
        <v>52.8</v>
      </c>
      <c r="J151" s="7">
        <f t="shared" si="49"/>
        <v>0.04142011834</v>
      </c>
      <c r="K151" s="6">
        <v>53.0</v>
      </c>
      <c r="L151" s="195">
        <f t="shared" si="50"/>
        <v>0.04536489152</v>
      </c>
      <c r="M151" s="6">
        <v>52.8</v>
      </c>
      <c r="N151" s="195">
        <f t="shared" si="51"/>
        <v>0.04142011834</v>
      </c>
      <c r="O151" s="6"/>
      <c r="P151" s="195" t="str">
        <f t="shared" si="52"/>
        <v/>
      </c>
      <c r="Q151" s="6"/>
      <c r="R151" s="195" t="str">
        <f t="shared" si="53"/>
        <v/>
      </c>
      <c r="S151" s="6" t="str">
        <f>IF(ISBLANK(B151), "", IFERROR(VLOOKUP(B151, category!A:C, 3, FALSE), ""))</f>
        <v>機器人</v>
      </c>
      <c r="T151" s="6"/>
      <c r="U151" s="6"/>
      <c r="V151" s="6"/>
      <c r="W151" s="6"/>
      <c r="X151" s="6"/>
      <c r="Y151" s="6"/>
      <c r="Z151" s="6"/>
      <c r="AA151" s="6"/>
      <c r="AB151" s="6"/>
      <c r="AC151" s="6"/>
      <c r="AD151" s="6"/>
      <c r="AE151" s="6"/>
      <c r="AF151" s="6"/>
      <c r="AG151" s="6"/>
      <c r="AH151" s="6"/>
      <c r="AI151" s="6"/>
      <c r="AJ151" s="6"/>
      <c r="AK151" s="6"/>
      <c r="AL151" s="6"/>
      <c r="AM151" s="6"/>
      <c r="AN151" s="6"/>
      <c r="AO151" s="6"/>
      <c r="AP151" s="6"/>
      <c r="AQ151" s="6"/>
      <c r="AR151" s="6"/>
      <c r="AS151" s="6"/>
      <c r="AT151" s="6"/>
      <c r="AU151" s="6"/>
      <c r="AV151" s="6"/>
    </row>
    <row r="152">
      <c r="A152" s="6" t="str">
        <f>IF(ISBLANK(B152), "", VLOOKUP(B152, Database!A:E, 2, FALSE))</f>
        <v>廣明</v>
      </c>
      <c r="B152" s="182" t="s">
        <v>1560</v>
      </c>
      <c r="C152" s="6" t="str">
        <f>IFERROR(__xludf.DUMMYFUNCTION("IF(ISBLANK(B152), """", IF(ISBLANK($C$133), """", IMPORTXML('公式表'!$A$2&amp;B152&amp;'公式表'!$A$3, ""/html/body/div[1]/div/div/div/div/div[4]/div[1]/div/div[1]/div/div[1]/div/div[2]/div[1]/div/span[1]"")))"),"")</f>
        <v/>
      </c>
      <c r="D152" s="6">
        <v>111.0</v>
      </c>
      <c r="E152" s="7"/>
      <c r="F152" s="7">
        <f t="shared" si="48"/>
        <v>-1</v>
      </c>
      <c r="G152" s="198"/>
      <c r="H152" s="198"/>
      <c r="I152" s="6">
        <v>115.0</v>
      </c>
      <c r="J152" s="7">
        <f t="shared" si="49"/>
        <v>0.03603603604</v>
      </c>
      <c r="K152" s="6">
        <v>115.5</v>
      </c>
      <c r="L152" s="195">
        <f t="shared" si="50"/>
        <v>0.04054054054</v>
      </c>
      <c r="M152" s="6">
        <v>122.5</v>
      </c>
      <c r="N152" s="195">
        <f t="shared" si="51"/>
        <v>0.1036036036</v>
      </c>
      <c r="O152" s="6"/>
      <c r="P152" s="195" t="str">
        <f t="shared" si="52"/>
        <v/>
      </c>
      <c r="Q152" s="6"/>
      <c r="R152" s="195" t="str">
        <f t="shared" si="53"/>
        <v/>
      </c>
      <c r="S152" s="6" t="str">
        <f>IF(ISBLANK(B152), "", IFERROR(VLOOKUP(B152, category!A:C, 3, FALSE), ""))</f>
        <v>機器人</v>
      </c>
      <c r="T152" s="6"/>
      <c r="U152" s="6"/>
      <c r="V152" s="6"/>
      <c r="W152" s="6"/>
      <c r="X152" s="6"/>
      <c r="Y152" s="6"/>
      <c r="Z152" s="6"/>
      <c r="AA152" s="6"/>
      <c r="AB152" s="6"/>
      <c r="AC152" s="6"/>
      <c r="AD152" s="6"/>
      <c r="AE152" s="6"/>
      <c r="AF152" s="6"/>
      <c r="AG152" s="6"/>
      <c r="AH152" s="6"/>
      <c r="AI152" s="6"/>
      <c r="AJ152" s="6"/>
      <c r="AK152" s="6"/>
      <c r="AL152" s="6"/>
      <c r="AM152" s="6"/>
      <c r="AN152" s="6"/>
      <c r="AO152" s="6"/>
      <c r="AP152" s="6"/>
      <c r="AQ152" s="6"/>
      <c r="AR152" s="6"/>
      <c r="AS152" s="6"/>
      <c r="AT152" s="6"/>
      <c r="AU152" s="6"/>
      <c r="AV152" s="6"/>
    </row>
    <row r="153">
      <c r="A153" s="6" t="str">
        <f>IF(ISBLANK(B153), "", VLOOKUP(B153, Database!A:E, 2, FALSE))</f>
        <v>和椿</v>
      </c>
      <c r="B153" s="182" t="s">
        <v>1408</v>
      </c>
      <c r="C153" s="6" t="str">
        <f>IFERROR(__xludf.DUMMYFUNCTION("IF(ISBLANK(B153), """", IF(ISBLANK($C$133), """", IMPORTXML('公式表'!$A$2&amp;B153&amp;'公式表'!$A$3, ""/html/body/div[1]/div/div/div/div/div[4]/div[1]/div/div[1]/div/div[1]/div/div[2]/div[1]/div/span[1]"")))"),"")</f>
        <v/>
      </c>
      <c r="D153" s="6">
        <v>135.5</v>
      </c>
      <c r="E153" s="7"/>
      <c r="F153" s="7">
        <f t="shared" si="48"/>
        <v>-1</v>
      </c>
      <c r="G153" s="198"/>
      <c r="H153" s="198"/>
      <c r="I153" s="6">
        <v>143.0</v>
      </c>
      <c r="J153" s="7">
        <f t="shared" si="49"/>
        <v>0.05535055351</v>
      </c>
      <c r="K153" s="6">
        <v>142.0</v>
      </c>
      <c r="L153" s="195">
        <f t="shared" si="50"/>
        <v>0.0479704797</v>
      </c>
      <c r="M153" s="6">
        <v>143.5</v>
      </c>
      <c r="N153" s="195">
        <f t="shared" si="51"/>
        <v>0.05904059041</v>
      </c>
      <c r="O153" s="6"/>
      <c r="P153" s="195" t="str">
        <f t="shared" si="52"/>
        <v/>
      </c>
      <c r="Q153" s="6"/>
      <c r="R153" s="195" t="str">
        <f t="shared" si="53"/>
        <v/>
      </c>
      <c r="S153" s="6" t="str">
        <f>IF(ISBLANK(B153), "", IFERROR(VLOOKUP(B153, category!A:C, 3, FALSE), ""))</f>
        <v>機器人</v>
      </c>
      <c r="T153" s="6"/>
      <c r="U153" s="6"/>
      <c r="V153" s="6"/>
      <c r="W153" s="6"/>
      <c r="X153" s="6"/>
      <c r="Y153" s="6"/>
      <c r="Z153" s="6"/>
      <c r="AA153" s="6"/>
      <c r="AB153" s="6"/>
      <c r="AC153" s="6"/>
      <c r="AD153" s="6"/>
      <c r="AE153" s="6"/>
      <c r="AF153" s="6"/>
      <c r="AG153" s="6"/>
      <c r="AH153" s="6"/>
      <c r="AI153" s="6"/>
      <c r="AJ153" s="6"/>
      <c r="AK153" s="6"/>
      <c r="AL153" s="6"/>
      <c r="AM153" s="6"/>
      <c r="AN153" s="6"/>
      <c r="AO153" s="6"/>
      <c r="AP153" s="6"/>
      <c r="AQ153" s="6"/>
      <c r="AR153" s="6"/>
      <c r="AS153" s="6"/>
      <c r="AT153" s="6"/>
      <c r="AU153" s="6"/>
      <c r="AV153" s="6"/>
    </row>
    <row r="154">
      <c r="A154" s="223" t="str">
        <f>IF(ISBLANK(B154), "", VLOOKUP(B154, Database!A:E, 2, FALSE))</f>
        <v>新漢</v>
      </c>
      <c r="B154" s="222" t="s">
        <v>1746</v>
      </c>
      <c r="C154" s="223" t="str">
        <f>IFERROR(__xludf.DUMMYFUNCTION("IF(ISBLANK(B154), """", IF(ISBLANK($C$133), """", IMPORTXML('公式表'!$A$2&amp;B154&amp;'公式表'!$A$3, ""/html/body/div[1]/div/div/div/div/div[4]/div[1]/div/div[1]/div/div[1]/div/div[2]/div[1]/div/span[1]"")))"),"")</f>
        <v/>
      </c>
      <c r="D154" s="223">
        <v>101.5</v>
      </c>
      <c r="E154" s="225"/>
      <c r="F154" s="225">
        <f t="shared" si="48"/>
        <v>-1</v>
      </c>
      <c r="G154" s="249"/>
      <c r="H154" s="249"/>
      <c r="I154" s="223">
        <v>111.5</v>
      </c>
      <c r="J154" s="225">
        <f t="shared" si="49"/>
        <v>0.09852216749</v>
      </c>
      <c r="K154" s="223">
        <v>115.5</v>
      </c>
      <c r="L154" s="228">
        <f t="shared" si="50"/>
        <v>0.1379310345</v>
      </c>
      <c r="M154" s="223">
        <v>113.0</v>
      </c>
      <c r="N154" s="228">
        <f t="shared" si="51"/>
        <v>0.1133004926</v>
      </c>
      <c r="O154" s="223"/>
      <c r="P154" s="228" t="str">
        <f t="shared" si="52"/>
        <v/>
      </c>
      <c r="Q154" s="223"/>
      <c r="R154" s="228" t="str">
        <f t="shared" si="53"/>
        <v/>
      </c>
      <c r="S154" s="223" t="str">
        <f>IF(ISBLANK(B154), "", IFERROR(VLOOKUP(B154, category!A:C, 3, FALSE), ""))</f>
        <v>機器人</v>
      </c>
      <c r="T154" s="223"/>
      <c r="U154" s="223"/>
      <c r="V154" s="223"/>
      <c r="W154" s="223"/>
      <c r="X154" s="223"/>
      <c r="Y154" s="223"/>
      <c r="Z154" s="223"/>
      <c r="AA154" s="223"/>
      <c r="AB154" s="223"/>
      <c r="AC154" s="223"/>
      <c r="AD154" s="223"/>
      <c r="AE154" s="223"/>
      <c r="AF154" s="223"/>
      <c r="AG154" s="223"/>
      <c r="AH154" s="223"/>
      <c r="AI154" s="223"/>
      <c r="AJ154" s="223"/>
      <c r="AK154" s="223"/>
      <c r="AL154" s="223"/>
      <c r="AM154" s="223"/>
      <c r="AN154" s="223"/>
      <c r="AO154" s="223"/>
      <c r="AP154" s="223"/>
      <c r="AQ154" s="223"/>
      <c r="AR154" s="223"/>
      <c r="AS154" s="223"/>
      <c r="AT154" s="223"/>
      <c r="AU154" s="223"/>
      <c r="AV154" s="223"/>
    </row>
    <row r="155">
      <c r="A155" s="6"/>
      <c r="B155" s="199"/>
      <c r="C155" s="6"/>
      <c r="D155" s="6"/>
      <c r="E155" s="7"/>
      <c r="F155" s="7"/>
      <c r="G155" s="198"/>
      <c r="H155" s="198"/>
      <c r="I155" s="6"/>
      <c r="J155" s="7"/>
      <c r="K155" s="7"/>
      <c r="L155" s="6"/>
      <c r="M155" s="7"/>
      <c r="N155" s="6"/>
      <c r="O155" s="6"/>
      <c r="P155" s="6"/>
      <c r="Q155" s="6"/>
      <c r="R155" s="6"/>
      <c r="S155" s="6"/>
      <c r="T155" s="6"/>
      <c r="U155" s="6"/>
      <c r="V155" s="6"/>
      <c r="W155" s="6"/>
      <c r="X155" s="6"/>
      <c r="Y155" s="6"/>
      <c r="Z155" s="6"/>
      <c r="AA155" s="6"/>
      <c r="AB155" s="6"/>
      <c r="AC155" s="6"/>
      <c r="AD155" s="6"/>
      <c r="AE155" s="6"/>
      <c r="AF155" s="6"/>
      <c r="AG155" s="6"/>
      <c r="AH155" s="6"/>
      <c r="AI155" s="6"/>
      <c r="AJ155" s="6"/>
      <c r="AK155" s="6"/>
      <c r="AL155" s="6"/>
      <c r="AM155" s="6"/>
      <c r="AN155" s="6"/>
      <c r="AO155" s="6"/>
      <c r="AP155" s="6"/>
      <c r="AQ155" s="6"/>
      <c r="AR155" s="6"/>
      <c r="AS155" s="6"/>
      <c r="AT155" s="6"/>
      <c r="AU155" s="6"/>
      <c r="AV155" s="6"/>
    </row>
    <row r="156">
      <c r="A156" s="6"/>
      <c r="B156" s="199"/>
      <c r="C156" s="6"/>
      <c r="D156" s="6"/>
      <c r="E156" s="7"/>
      <c r="F156" s="7"/>
      <c r="G156" s="198"/>
      <c r="H156" s="198"/>
      <c r="I156" s="6"/>
      <c r="J156" s="7"/>
      <c r="K156" s="7"/>
      <c r="L156" s="6"/>
      <c r="M156" s="7"/>
      <c r="N156" s="6"/>
      <c r="O156" s="6"/>
      <c r="P156" s="6"/>
      <c r="Q156" s="6"/>
      <c r="R156" s="6"/>
      <c r="S156" s="6"/>
      <c r="T156" s="6"/>
      <c r="U156" s="6"/>
      <c r="V156" s="6"/>
      <c r="W156" s="6"/>
      <c r="X156" s="6"/>
      <c r="Y156" s="6"/>
      <c r="Z156" s="6"/>
      <c r="AA156" s="6"/>
      <c r="AB156" s="6"/>
      <c r="AC156" s="6"/>
      <c r="AD156" s="6"/>
      <c r="AE156" s="6"/>
      <c r="AF156" s="6"/>
      <c r="AG156" s="6"/>
      <c r="AH156" s="6"/>
      <c r="AI156" s="6"/>
      <c r="AJ156" s="6"/>
      <c r="AK156" s="6"/>
      <c r="AL156" s="6"/>
      <c r="AM156" s="6"/>
      <c r="AN156" s="6"/>
      <c r="AO156" s="6"/>
      <c r="AP156" s="6"/>
      <c r="AQ156" s="6"/>
      <c r="AR156" s="6"/>
      <c r="AS156" s="6"/>
      <c r="AT156" s="6"/>
      <c r="AU156" s="6"/>
      <c r="AV156" s="6"/>
    </row>
    <row r="157">
      <c r="A157" s="6"/>
      <c r="B157" s="199"/>
      <c r="C157" s="6"/>
      <c r="D157" s="6"/>
      <c r="E157" s="7"/>
      <c r="F157" s="7"/>
      <c r="G157" s="198"/>
      <c r="H157" s="198"/>
      <c r="I157" s="6"/>
      <c r="J157" s="7"/>
      <c r="K157" s="7"/>
      <c r="L157" s="6"/>
      <c r="M157" s="7"/>
      <c r="N157" s="6"/>
      <c r="O157" s="6"/>
      <c r="P157" s="6"/>
      <c r="Q157" s="6"/>
      <c r="R157" s="6"/>
      <c r="S157" s="6"/>
      <c r="T157" s="6"/>
      <c r="U157" s="6"/>
      <c r="V157" s="6"/>
      <c r="W157" s="6"/>
      <c r="X157" s="6"/>
      <c r="Y157" s="6"/>
      <c r="Z157" s="6"/>
      <c r="AA157" s="6"/>
      <c r="AB157" s="6"/>
      <c r="AC157" s="6"/>
      <c r="AD157" s="6"/>
      <c r="AE157" s="6"/>
      <c r="AF157" s="6"/>
      <c r="AG157" s="6"/>
      <c r="AH157" s="6"/>
      <c r="AI157" s="6"/>
      <c r="AJ157" s="6"/>
      <c r="AK157" s="6"/>
      <c r="AL157" s="6"/>
      <c r="AM157" s="6"/>
      <c r="AN157" s="6"/>
      <c r="AO157" s="6"/>
      <c r="AP157" s="6"/>
      <c r="AQ157" s="6"/>
      <c r="AR157" s="6"/>
      <c r="AS157" s="6"/>
      <c r="AT157" s="6"/>
      <c r="AU157" s="6"/>
      <c r="AV157" s="6"/>
    </row>
    <row r="158">
      <c r="A158" s="6"/>
      <c r="B158" s="199"/>
      <c r="C158" s="6"/>
      <c r="D158" s="6"/>
      <c r="E158" s="7"/>
      <c r="F158" s="7"/>
      <c r="G158" s="198"/>
      <c r="H158" s="198"/>
      <c r="I158" s="6"/>
      <c r="J158" s="7"/>
      <c r="K158" s="7"/>
      <c r="L158" s="6"/>
      <c r="M158" s="7"/>
      <c r="N158" s="6"/>
      <c r="O158" s="6"/>
      <c r="P158" s="6"/>
      <c r="Q158" s="6"/>
      <c r="R158" s="6"/>
      <c r="S158" s="6"/>
      <c r="T158" s="6"/>
      <c r="U158" s="6"/>
      <c r="V158" s="6"/>
      <c r="W158" s="6"/>
      <c r="X158" s="6"/>
      <c r="Y158" s="6"/>
      <c r="Z158" s="6"/>
      <c r="AA158" s="6"/>
      <c r="AB158" s="6"/>
      <c r="AC158" s="6"/>
      <c r="AD158" s="6"/>
      <c r="AE158" s="6"/>
      <c r="AF158" s="6"/>
      <c r="AG158" s="6"/>
      <c r="AH158" s="6"/>
      <c r="AI158" s="6"/>
      <c r="AJ158" s="6"/>
      <c r="AK158" s="6"/>
      <c r="AL158" s="6"/>
      <c r="AM158" s="6"/>
      <c r="AN158" s="6"/>
      <c r="AO158" s="6"/>
      <c r="AP158" s="6"/>
      <c r="AQ158" s="6"/>
      <c r="AR158" s="6"/>
      <c r="AS158" s="6"/>
      <c r="AT158" s="6"/>
      <c r="AU158" s="6"/>
      <c r="AV158" s="6"/>
    </row>
    <row r="159">
      <c r="A159" s="6"/>
      <c r="B159" s="199"/>
      <c r="C159" s="6"/>
      <c r="D159" s="6"/>
      <c r="E159" s="7"/>
      <c r="F159" s="7"/>
      <c r="G159" s="198"/>
      <c r="H159" s="198"/>
      <c r="I159" s="6"/>
      <c r="J159" s="7"/>
      <c r="K159" s="7"/>
      <c r="L159" s="6"/>
      <c r="M159" s="7"/>
      <c r="N159" s="6"/>
      <c r="O159" s="6"/>
      <c r="P159" s="6"/>
      <c r="Q159" s="6"/>
      <c r="R159" s="6"/>
      <c r="S159" s="6"/>
      <c r="T159" s="6"/>
      <c r="U159" s="6"/>
      <c r="V159" s="6"/>
      <c r="W159" s="6"/>
      <c r="X159" s="6"/>
      <c r="Y159" s="6"/>
      <c r="Z159" s="6"/>
      <c r="AA159" s="6"/>
      <c r="AB159" s="6"/>
      <c r="AC159" s="6"/>
      <c r="AD159" s="6"/>
      <c r="AE159" s="6"/>
      <c r="AF159" s="6"/>
      <c r="AG159" s="6"/>
      <c r="AH159" s="6"/>
      <c r="AI159" s="6"/>
      <c r="AJ159" s="6"/>
      <c r="AK159" s="6"/>
      <c r="AL159" s="6"/>
      <c r="AM159" s="6"/>
      <c r="AN159" s="6"/>
      <c r="AO159" s="6"/>
      <c r="AP159" s="6"/>
      <c r="AQ159" s="6"/>
      <c r="AR159" s="6"/>
      <c r="AS159" s="6"/>
      <c r="AT159" s="6"/>
      <c r="AU159" s="6"/>
      <c r="AV159" s="6"/>
    </row>
    <row r="160">
      <c r="A160" s="6"/>
      <c r="B160" s="199"/>
      <c r="C160" s="6"/>
      <c r="D160" s="6"/>
      <c r="E160" s="7"/>
      <c r="F160" s="7"/>
      <c r="G160" s="198"/>
      <c r="H160" s="198"/>
      <c r="I160" s="6"/>
      <c r="J160" s="7"/>
      <c r="K160" s="7"/>
      <c r="L160" s="6"/>
      <c r="M160" s="7"/>
      <c r="N160" s="6"/>
      <c r="O160" s="6"/>
      <c r="P160" s="6"/>
      <c r="Q160" s="6"/>
      <c r="R160" s="6"/>
      <c r="S160" s="6"/>
      <c r="T160" s="6"/>
      <c r="U160" s="6"/>
      <c r="V160" s="6"/>
      <c r="W160" s="6"/>
      <c r="X160" s="6"/>
      <c r="Y160" s="6"/>
      <c r="Z160" s="6"/>
      <c r="AA160" s="6"/>
      <c r="AB160" s="6"/>
      <c r="AC160" s="6"/>
      <c r="AD160" s="6"/>
      <c r="AE160" s="6"/>
      <c r="AF160" s="6"/>
      <c r="AG160" s="6"/>
      <c r="AH160" s="6"/>
      <c r="AI160" s="6"/>
      <c r="AJ160" s="6"/>
      <c r="AK160" s="6"/>
      <c r="AL160" s="6"/>
      <c r="AM160" s="6"/>
      <c r="AN160" s="6"/>
      <c r="AO160" s="6"/>
      <c r="AP160" s="6"/>
      <c r="AQ160" s="6"/>
      <c r="AR160" s="6"/>
      <c r="AS160" s="6"/>
      <c r="AT160" s="6"/>
      <c r="AU160" s="6"/>
      <c r="AV160" s="6"/>
    </row>
    <row r="161">
      <c r="A161" s="6"/>
      <c r="B161" s="199"/>
      <c r="C161" s="6"/>
      <c r="D161" s="6"/>
      <c r="E161" s="7"/>
      <c r="F161" s="7"/>
      <c r="G161" s="198"/>
      <c r="H161" s="198"/>
      <c r="I161" s="6"/>
      <c r="J161" s="7"/>
      <c r="K161" s="7"/>
      <c r="L161" s="6"/>
      <c r="M161" s="7"/>
      <c r="N161" s="6"/>
      <c r="O161" s="6"/>
      <c r="P161" s="6"/>
      <c r="Q161" s="6"/>
      <c r="R161" s="6"/>
      <c r="S161" s="6"/>
      <c r="T161" s="6"/>
      <c r="U161" s="6"/>
      <c r="V161" s="6"/>
      <c r="W161" s="6"/>
      <c r="X161" s="6"/>
      <c r="Y161" s="6"/>
      <c r="Z161" s="6"/>
      <c r="AA161" s="6"/>
      <c r="AB161" s="6"/>
      <c r="AC161" s="6"/>
      <c r="AD161" s="6"/>
      <c r="AE161" s="6"/>
      <c r="AF161" s="6"/>
      <c r="AG161" s="6"/>
      <c r="AH161" s="6"/>
      <c r="AI161" s="6"/>
      <c r="AJ161" s="6"/>
      <c r="AK161" s="6"/>
      <c r="AL161" s="6"/>
      <c r="AM161" s="6"/>
      <c r="AN161" s="6"/>
      <c r="AO161" s="6"/>
      <c r="AP161" s="6"/>
      <c r="AQ161" s="6"/>
      <c r="AR161" s="6"/>
      <c r="AS161" s="6"/>
      <c r="AT161" s="6"/>
      <c r="AU161" s="6"/>
      <c r="AV161" s="6"/>
    </row>
    <row r="162">
      <c r="A162" s="6"/>
      <c r="B162" s="199"/>
      <c r="C162" s="6"/>
      <c r="D162" s="6"/>
      <c r="E162" s="7"/>
      <c r="F162" s="7"/>
      <c r="G162" s="198"/>
      <c r="H162" s="198"/>
      <c r="I162" s="6"/>
      <c r="J162" s="7"/>
      <c r="K162" s="7"/>
      <c r="L162" s="6"/>
      <c r="M162" s="7"/>
      <c r="N162" s="6"/>
      <c r="O162" s="6"/>
      <c r="P162" s="6"/>
      <c r="Q162" s="6"/>
      <c r="R162" s="6"/>
      <c r="S162" s="6"/>
      <c r="T162" s="6"/>
      <c r="U162" s="6"/>
      <c r="V162" s="6"/>
      <c r="W162" s="6"/>
      <c r="X162" s="6"/>
      <c r="Y162" s="6"/>
      <c r="Z162" s="6"/>
      <c r="AA162" s="6"/>
      <c r="AB162" s="6"/>
      <c r="AC162" s="6"/>
      <c r="AD162" s="6"/>
      <c r="AE162" s="6"/>
      <c r="AF162" s="6"/>
      <c r="AG162" s="6"/>
      <c r="AH162" s="6"/>
      <c r="AI162" s="6"/>
      <c r="AJ162" s="6"/>
      <c r="AK162" s="6"/>
      <c r="AL162" s="6"/>
      <c r="AM162" s="6"/>
      <c r="AN162" s="6"/>
      <c r="AO162" s="6"/>
      <c r="AP162" s="6"/>
      <c r="AQ162" s="6"/>
      <c r="AR162" s="6"/>
      <c r="AS162" s="6"/>
      <c r="AT162" s="6"/>
      <c r="AU162" s="6"/>
      <c r="AV162" s="6"/>
    </row>
    <row r="163">
      <c r="A163" s="6"/>
      <c r="B163" s="199"/>
      <c r="C163" s="6"/>
      <c r="D163" s="6"/>
      <c r="E163" s="7"/>
      <c r="F163" s="7"/>
      <c r="G163" s="198"/>
      <c r="H163" s="198"/>
      <c r="I163" s="6"/>
      <c r="J163" s="7"/>
      <c r="K163" s="7"/>
      <c r="L163" s="6"/>
      <c r="M163" s="7"/>
      <c r="N163" s="6"/>
      <c r="O163" s="6"/>
      <c r="P163" s="6"/>
      <c r="Q163" s="6"/>
      <c r="R163" s="6"/>
      <c r="S163" s="6"/>
      <c r="T163" s="6"/>
      <c r="U163" s="6"/>
      <c r="V163" s="6"/>
      <c r="W163" s="6"/>
      <c r="X163" s="6"/>
      <c r="Y163" s="6"/>
      <c r="Z163" s="6"/>
      <c r="AA163" s="6"/>
      <c r="AB163" s="6"/>
      <c r="AC163" s="6"/>
      <c r="AD163" s="6"/>
      <c r="AE163" s="6"/>
      <c r="AF163" s="6"/>
      <c r="AG163" s="6"/>
      <c r="AH163" s="6"/>
      <c r="AI163" s="6"/>
      <c r="AJ163" s="6"/>
      <c r="AK163" s="6"/>
      <c r="AL163" s="6"/>
      <c r="AM163" s="6"/>
      <c r="AN163" s="6"/>
      <c r="AO163" s="6"/>
      <c r="AP163" s="6"/>
      <c r="AQ163" s="6"/>
      <c r="AR163" s="6"/>
      <c r="AS163" s="6"/>
      <c r="AT163" s="6"/>
      <c r="AU163" s="6"/>
      <c r="AV163" s="6"/>
    </row>
    <row r="164">
      <c r="A164" s="6"/>
      <c r="B164" s="199"/>
      <c r="C164" s="6"/>
      <c r="D164" s="6"/>
      <c r="E164" s="7"/>
      <c r="F164" s="7"/>
      <c r="G164" s="198"/>
      <c r="H164" s="198"/>
      <c r="I164" s="6"/>
      <c r="J164" s="7"/>
      <c r="K164" s="7"/>
      <c r="L164" s="6"/>
      <c r="M164" s="7"/>
      <c r="N164" s="6"/>
      <c r="O164" s="6"/>
      <c r="P164" s="6"/>
      <c r="Q164" s="6"/>
      <c r="R164" s="6"/>
      <c r="S164" s="6"/>
      <c r="T164" s="6"/>
      <c r="U164" s="6"/>
      <c r="V164" s="6"/>
      <c r="W164" s="6"/>
      <c r="X164" s="6"/>
      <c r="Y164" s="6"/>
      <c r="Z164" s="6"/>
      <c r="AA164" s="6"/>
      <c r="AB164" s="6"/>
      <c r="AC164" s="6"/>
      <c r="AD164" s="6"/>
      <c r="AE164" s="6"/>
      <c r="AF164" s="6"/>
      <c r="AG164" s="6"/>
      <c r="AH164" s="6"/>
      <c r="AI164" s="6"/>
      <c r="AJ164" s="6"/>
      <c r="AK164" s="6"/>
      <c r="AL164" s="6"/>
      <c r="AM164" s="6"/>
      <c r="AN164" s="6"/>
      <c r="AO164" s="6"/>
      <c r="AP164" s="6"/>
      <c r="AQ164" s="6"/>
      <c r="AR164" s="6"/>
      <c r="AS164" s="6"/>
      <c r="AT164" s="6"/>
      <c r="AU164" s="6"/>
      <c r="AV164" s="6"/>
    </row>
    <row r="165">
      <c r="A165" s="6"/>
      <c r="B165" s="199"/>
      <c r="C165" s="6"/>
      <c r="D165" s="6"/>
      <c r="E165" s="7"/>
      <c r="F165" s="7"/>
      <c r="G165" s="198"/>
      <c r="H165" s="198"/>
      <c r="I165" s="6"/>
      <c r="J165" s="7"/>
      <c r="K165" s="7"/>
      <c r="L165" s="6"/>
      <c r="M165" s="7"/>
      <c r="N165" s="6"/>
      <c r="O165" s="6"/>
      <c r="P165" s="6"/>
      <c r="Q165" s="6"/>
      <c r="R165" s="6"/>
      <c r="S165" s="6"/>
      <c r="T165" s="6"/>
      <c r="U165" s="6"/>
      <c r="V165" s="6"/>
      <c r="W165" s="6"/>
      <c r="X165" s="6"/>
      <c r="Y165" s="6"/>
      <c r="Z165" s="6"/>
      <c r="AA165" s="6"/>
      <c r="AB165" s="6"/>
      <c r="AC165" s="6"/>
      <c r="AD165" s="6"/>
      <c r="AE165" s="6"/>
      <c r="AF165" s="6"/>
      <c r="AG165" s="6"/>
      <c r="AH165" s="6"/>
      <c r="AI165" s="6"/>
      <c r="AJ165" s="6"/>
      <c r="AK165" s="6"/>
      <c r="AL165" s="6"/>
      <c r="AM165" s="6"/>
      <c r="AN165" s="6"/>
      <c r="AO165" s="6"/>
      <c r="AP165" s="6"/>
      <c r="AQ165" s="6"/>
      <c r="AR165" s="6"/>
      <c r="AS165" s="6"/>
      <c r="AT165" s="6"/>
      <c r="AU165" s="6"/>
      <c r="AV165" s="6"/>
    </row>
    <row r="166">
      <c r="A166" s="6"/>
      <c r="B166" s="199"/>
      <c r="C166" s="6"/>
      <c r="D166" s="6"/>
      <c r="E166" s="7"/>
      <c r="F166" s="7"/>
      <c r="G166" s="198"/>
      <c r="H166" s="198"/>
      <c r="I166" s="6"/>
      <c r="J166" s="7"/>
      <c r="K166" s="7"/>
      <c r="L166" s="6"/>
      <c r="M166" s="7"/>
      <c r="N166" s="6"/>
      <c r="O166" s="6"/>
      <c r="P166" s="6"/>
      <c r="Q166" s="6"/>
      <c r="R166" s="6"/>
      <c r="S166" s="6"/>
      <c r="T166" s="6"/>
      <c r="U166" s="6"/>
      <c r="V166" s="6"/>
      <c r="W166" s="6"/>
      <c r="X166" s="6"/>
      <c r="Y166" s="6"/>
      <c r="Z166" s="6"/>
      <c r="AA166" s="6"/>
      <c r="AB166" s="6"/>
      <c r="AC166" s="6"/>
      <c r="AD166" s="6"/>
      <c r="AE166" s="6"/>
      <c r="AF166" s="6"/>
      <c r="AG166" s="6"/>
      <c r="AH166" s="6"/>
      <c r="AI166" s="6"/>
      <c r="AJ166" s="6"/>
      <c r="AK166" s="6"/>
      <c r="AL166" s="6"/>
      <c r="AM166" s="6"/>
      <c r="AN166" s="6"/>
      <c r="AO166" s="6"/>
      <c r="AP166" s="6"/>
      <c r="AQ166" s="6"/>
      <c r="AR166" s="6"/>
      <c r="AS166" s="6"/>
      <c r="AT166" s="6"/>
      <c r="AU166" s="6"/>
      <c r="AV166" s="6"/>
    </row>
    <row r="167">
      <c r="A167" s="6"/>
      <c r="B167" s="199"/>
      <c r="C167" s="6"/>
      <c r="D167" s="6"/>
      <c r="E167" s="7"/>
      <c r="F167" s="7"/>
      <c r="G167" s="198"/>
      <c r="H167" s="198"/>
      <c r="I167" s="6"/>
      <c r="J167" s="7"/>
      <c r="K167" s="7"/>
      <c r="L167" s="6"/>
      <c r="M167" s="7"/>
      <c r="N167" s="6"/>
      <c r="O167" s="6"/>
      <c r="P167" s="6"/>
      <c r="Q167" s="6"/>
      <c r="R167" s="6"/>
      <c r="S167" s="6"/>
      <c r="T167" s="6"/>
      <c r="U167" s="6"/>
      <c r="V167" s="6"/>
      <c r="W167" s="6"/>
      <c r="X167" s="6"/>
      <c r="Y167" s="6"/>
      <c r="Z167" s="6"/>
      <c r="AA167" s="6"/>
      <c r="AB167" s="6"/>
      <c r="AC167" s="6"/>
      <c r="AD167" s="6"/>
      <c r="AE167" s="6"/>
      <c r="AF167" s="6"/>
      <c r="AG167" s="6"/>
      <c r="AH167" s="6"/>
      <c r="AI167" s="6"/>
      <c r="AJ167" s="6"/>
      <c r="AK167" s="6"/>
      <c r="AL167" s="6"/>
      <c r="AM167" s="6"/>
      <c r="AN167" s="6"/>
      <c r="AO167" s="6"/>
      <c r="AP167" s="6"/>
      <c r="AQ167" s="6"/>
      <c r="AR167" s="6"/>
      <c r="AS167" s="6"/>
      <c r="AT167" s="6"/>
      <c r="AU167" s="6"/>
      <c r="AV167" s="6"/>
    </row>
    <row r="168">
      <c r="A168" s="6"/>
      <c r="B168" s="199"/>
      <c r="C168" s="6"/>
      <c r="D168" s="6"/>
      <c r="E168" s="7"/>
      <c r="F168" s="7"/>
      <c r="G168" s="198"/>
      <c r="H168" s="198"/>
      <c r="I168" s="6"/>
      <c r="J168" s="7"/>
      <c r="K168" s="7"/>
      <c r="L168" s="6"/>
      <c r="M168" s="7"/>
      <c r="N168" s="6"/>
      <c r="O168" s="6"/>
      <c r="P168" s="6"/>
      <c r="Q168" s="6"/>
      <c r="R168" s="6"/>
      <c r="S168" s="6"/>
      <c r="T168" s="6"/>
      <c r="U168" s="6"/>
      <c r="V168" s="6"/>
      <c r="W168" s="6"/>
      <c r="X168" s="6"/>
      <c r="Y168" s="6"/>
      <c r="Z168" s="6"/>
      <c r="AA168" s="6"/>
      <c r="AB168" s="6"/>
      <c r="AC168" s="6"/>
      <c r="AD168" s="6"/>
      <c r="AE168" s="6"/>
      <c r="AF168" s="6"/>
      <c r="AG168" s="6"/>
      <c r="AH168" s="6"/>
      <c r="AI168" s="6"/>
      <c r="AJ168" s="6"/>
      <c r="AK168" s="6"/>
      <c r="AL168" s="6"/>
      <c r="AM168" s="6"/>
      <c r="AN168" s="6"/>
      <c r="AO168" s="6"/>
      <c r="AP168" s="6"/>
      <c r="AQ168" s="6"/>
      <c r="AR168" s="6"/>
      <c r="AS168" s="6"/>
      <c r="AT168" s="6"/>
      <c r="AU168" s="6"/>
      <c r="AV168" s="6"/>
    </row>
    <row r="169">
      <c r="A169" s="6"/>
      <c r="B169" s="199"/>
      <c r="C169" s="6"/>
      <c r="D169" s="6"/>
      <c r="E169" s="7"/>
      <c r="F169" s="7"/>
      <c r="G169" s="198"/>
      <c r="H169" s="198"/>
      <c r="I169" s="6"/>
      <c r="J169" s="7"/>
      <c r="K169" s="7"/>
      <c r="L169" s="6"/>
      <c r="M169" s="7"/>
      <c r="N169" s="6"/>
      <c r="O169" s="6"/>
      <c r="P169" s="6"/>
      <c r="Q169" s="6"/>
      <c r="R169" s="6"/>
      <c r="S169" s="6"/>
      <c r="T169" s="6"/>
      <c r="U169" s="6"/>
      <c r="V169" s="6"/>
      <c r="W169" s="6"/>
      <c r="X169" s="6"/>
      <c r="Y169" s="6"/>
      <c r="Z169" s="6"/>
      <c r="AA169" s="6"/>
      <c r="AB169" s="6"/>
      <c r="AC169" s="6"/>
      <c r="AD169" s="6"/>
      <c r="AE169" s="6"/>
      <c r="AF169" s="6"/>
      <c r="AG169" s="6"/>
      <c r="AH169" s="6"/>
      <c r="AI169" s="6"/>
      <c r="AJ169" s="6"/>
      <c r="AK169" s="6"/>
      <c r="AL169" s="6"/>
      <c r="AM169" s="6"/>
      <c r="AN169" s="6"/>
      <c r="AO169" s="6"/>
      <c r="AP169" s="6"/>
      <c r="AQ169" s="6"/>
      <c r="AR169" s="6"/>
      <c r="AS169" s="6"/>
      <c r="AT169" s="6"/>
      <c r="AU169" s="6"/>
      <c r="AV169" s="6"/>
    </row>
    <row r="170">
      <c r="A170" s="6"/>
      <c r="B170" s="199"/>
      <c r="C170" s="6"/>
      <c r="D170" s="6"/>
      <c r="E170" s="7"/>
      <c r="F170" s="7"/>
      <c r="G170" s="198"/>
      <c r="H170" s="198"/>
      <c r="I170" s="6"/>
      <c r="J170" s="7"/>
      <c r="K170" s="7"/>
      <c r="L170" s="6"/>
      <c r="M170" s="7"/>
      <c r="N170" s="6"/>
      <c r="O170" s="6"/>
      <c r="P170" s="6"/>
      <c r="Q170" s="6"/>
      <c r="R170" s="6"/>
      <c r="S170" s="6"/>
      <c r="T170" s="6"/>
      <c r="U170" s="6"/>
      <c r="V170" s="6"/>
      <c r="W170" s="6"/>
      <c r="X170" s="6"/>
      <c r="Y170" s="6"/>
      <c r="Z170" s="6"/>
      <c r="AA170" s="6"/>
      <c r="AB170" s="6"/>
      <c r="AC170" s="6"/>
      <c r="AD170" s="6"/>
      <c r="AE170" s="6"/>
      <c r="AF170" s="6"/>
      <c r="AG170" s="6"/>
      <c r="AH170" s="6"/>
      <c r="AI170" s="6"/>
      <c r="AJ170" s="6"/>
      <c r="AK170" s="6"/>
      <c r="AL170" s="6"/>
      <c r="AM170" s="6"/>
      <c r="AN170" s="6"/>
      <c r="AO170" s="6"/>
      <c r="AP170" s="6"/>
      <c r="AQ170" s="6"/>
      <c r="AR170" s="6"/>
      <c r="AS170" s="6"/>
      <c r="AT170" s="6"/>
      <c r="AU170" s="6"/>
      <c r="AV170" s="6"/>
    </row>
    <row r="171">
      <c r="A171" s="6"/>
      <c r="B171" s="199"/>
      <c r="C171" s="6"/>
      <c r="D171" s="6"/>
      <c r="E171" s="7"/>
      <c r="F171" s="7"/>
      <c r="G171" s="198"/>
      <c r="H171" s="198"/>
      <c r="I171" s="6"/>
      <c r="J171" s="7"/>
      <c r="K171" s="7"/>
      <c r="L171" s="6"/>
      <c r="M171" s="7"/>
      <c r="N171" s="6"/>
      <c r="O171" s="6"/>
      <c r="P171" s="6"/>
      <c r="Q171" s="6"/>
      <c r="R171" s="6"/>
      <c r="S171" s="6"/>
      <c r="T171" s="6"/>
      <c r="U171" s="6"/>
      <c r="V171" s="6"/>
      <c r="W171" s="6"/>
      <c r="X171" s="6"/>
      <c r="Y171" s="6"/>
      <c r="Z171" s="6"/>
      <c r="AA171" s="6"/>
      <c r="AB171" s="6"/>
      <c r="AC171" s="6"/>
      <c r="AD171" s="6"/>
      <c r="AE171" s="6"/>
      <c r="AF171" s="6"/>
      <c r="AG171" s="6"/>
      <c r="AH171" s="6"/>
      <c r="AI171" s="6"/>
      <c r="AJ171" s="6"/>
      <c r="AK171" s="6"/>
      <c r="AL171" s="6"/>
      <c r="AM171" s="6"/>
      <c r="AN171" s="6"/>
      <c r="AO171" s="6"/>
      <c r="AP171" s="6"/>
      <c r="AQ171" s="6"/>
      <c r="AR171" s="6"/>
      <c r="AS171" s="6"/>
      <c r="AT171" s="6"/>
      <c r="AU171" s="6"/>
      <c r="AV171" s="6"/>
    </row>
    <row r="172">
      <c r="A172" s="6"/>
      <c r="B172" s="199"/>
      <c r="C172" s="6"/>
      <c r="D172" s="6"/>
      <c r="E172" s="7"/>
      <c r="F172" s="7"/>
      <c r="G172" s="198"/>
      <c r="H172" s="198"/>
      <c r="I172" s="6"/>
      <c r="J172" s="7"/>
      <c r="K172" s="7"/>
      <c r="L172" s="6"/>
      <c r="M172" s="7"/>
      <c r="N172" s="6"/>
      <c r="O172" s="6"/>
      <c r="P172" s="6"/>
      <c r="Q172" s="6"/>
      <c r="R172" s="6"/>
      <c r="S172" s="6"/>
      <c r="T172" s="6"/>
      <c r="U172" s="6"/>
      <c r="V172" s="6"/>
      <c r="W172" s="6"/>
      <c r="X172" s="6"/>
      <c r="Y172" s="6"/>
      <c r="Z172" s="6"/>
      <c r="AA172" s="6"/>
      <c r="AB172" s="6"/>
      <c r="AC172" s="6"/>
      <c r="AD172" s="6"/>
      <c r="AE172" s="6"/>
      <c r="AF172" s="6"/>
      <c r="AG172" s="6"/>
      <c r="AH172" s="6"/>
      <c r="AI172" s="6"/>
      <c r="AJ172" s="6"/>
      <c r="AK172" s="6"/>
      <c r="AL172" s="6"/>
      <c r="AM172" s="6"/>
      <c r="AN172" s="6"/>
      <c r="AO172" s="6"/>
      <c r="AP172" s="6"/>
      <c r="AQ172" s="6"/>
      <c r="AR172" s="6"/>
      <c r="AS172" s="6"/>
      <c r="AT172" s="6"/>
      <c r="AU172" s="6"/>
      <c r="AV172" s="6"/>
    </row>
    <row r="173">
      <c r="A173" s="6"/>
      <c r="B173" s="199"/>
      <c r="C173" s="6"/>
      <c r="D173" s="6"/>
      <c r="E173" s="7"/>
      <c r="F173" s="7"/>
      <c r="G173" s="198"/>
      <c r="H173" s="198"/>
      <c r="I173" s="6"/>
      <c r="J173" s="7"/>
      <c r="K173" s="7"/>
      <c r="L173" s="6"/>
      <c r="M173" s="7"/>
      <c r="N173" s="6"/>
      <c r="O173" s="6"/>
      <c r="P173" s="6"/>
      <c r="Q173" s="6"/>
      <c r="R173" s="6"/>
      <c r="S173" s="6"/>
      <c r="T173" s="6"/>
      <c r="U173" s="6"/>
      <c r="V173" s="6"/>
      <c r="W173" s="6"/>
      <c r="X173" s="6"/>
      <c r="Y173" s="6"/>
      <c r="Z173" s="6"/>
      <c r="AA173" s="6"/>
      <c r="AB173" s="6"/>
      <c r="AC173" s="6"/>
      <c r="AD173" s="6"/>
      <c r="AE173" s="6"/>
      <c r="AF173" s="6"/>
      <c r="AG173" s="6"/>
      <c r="AH173" s="6"/>
      <c r="AI173" s="6"/>
      <c r="AJ173" s="6"/>
      <c r="AK173" s="6"/>
      <c r="AL173" s="6"/>
      <c r="AM173" s="6"/>
      <c r="AN173" s="6"/>
      <c r="AO173" s="6"/>
      <c r="AP173" s="6"/>
      <c r="AQ173" s="6"/>
      <c r="AR173" s="6"/>
      <c r="AS173" s="6"/>
      <c r="AT173" s="6"/>
      <c r="AU173" s="6"/>
      <c r="AV173" s="6"/>
    </row>
    <row r="174">
      <c r="A174" s="6"/>
      <c r="B174" s="199"/>
      <c r="C174" s="6"/>
      <c r="D174" s="6"/>
      <c r="E174" s="7"/>
      <c r="F174" s="7"/>
      <c r="G174" s="198"/>
      <c r="H174" s="198"/>
      <c r="I174" s="6"/>
      <c r="J174" s="7"/>
      <c r="K174" s="7"/>
      <c r="L174" s="6"/>
      <c r="M174" s="7"/>
      <c r="N174" s="6"/>
      <c r="O174" s="6"/>
      <c r="P174" s="6"/>
      <c r="Q174" s="6"/>
      <c r="R174" s="6"/>
      <c r="S174" s="6"/>
      <c r="T174" s="6"/>
      <c r="U174" s="6"/>
      <c r="V174" s="6"/>
      <c r="W174" s="6"/>
      <c r="X174" s="6"/>
      <c r="Y174" s="6"/>
      <c r="Z174" s="6"/>
      <c r="AA174" s="6"/>
      <c r="AB174" s="6"/>
      <c r="AC174" s="6"/>
      <c r="AD174" s="6"/>
      <c r="AE174" s="6"/>
      <c r="AF174" s="6"/>
      <c r="AG174" s="6"/>
      <c r="AH174" s="6"/>
      <c r="AI174" s="6"/>
      <c r="AJ174" s="6"/>
      <c r="AK174" s="6"/>
      <c r="AL174" s="6"/>
      <c r="AM174" s="6"/>
      <c r="AN174" s="6"/>
      <c r="AO174" s="6"/>
      <c r="AP174" s="6"/>
      <c r="AQ174" s="6"/>
      <c r="AR174" s="6"/>
      <c r="AS174" s="6"/>
      <c r="AT174" s="6"/>
      <c r="AU174" s="6"/>
      <c r="AV174" s="6"/>
    </row>
    <row r="175">
      <c r="A175" s="6"/>
      <c r="B175" s="199"/>
      <c r="C175" s="6"/>
      <c r="D175" s="6"/>
      <c r="E175" s="7"/>
      <c r="F175" s="7"/>
      <c r="G175" s="198"/>
      <c r="H175" s="198"/>
      <c r="I175" s="6"/>
      <c r="J175" s="7"/>
      <c r="K175" s="7"/>
      <c r="L175" s="6"/>
      <c r="M175" s="7"/>
      <c r="N175" s="6"/>
      <c r="O175" s="6"/>
      <c r="P175" s="6"/>
      <c r="Q175" s="6"/>
      <c r="R175" s="6"/>
      <c r="S175" s="6"/>
      <c r="T175" s="6"/>
      <c r="U175" s="6"/>
      <c r="V175" s="6"/>
      <c r="W175" s="6"/>
      <c r="X175" s="6"/>
      <c r="Y175" s="6"/>
      <c r="Z175" s="6"/>
      <c r="AA175" s="6"/>
      <c r="AB175" s="6"/>
      <c r="AC175" s="6"/>
      <c r="AD175" s="6"/>
      <c r="AE175" s="6"/>
      <c r="AF175" s="6"/>
      <c r="AG175" s="6"/>
      <c r="AH175" s="6"/>
      <c r="AI175" s="6"/>
      <c r="AJ175" s="6"/>
      <c r="AK175" s="6"/>
      <c r="AL175" s="6"/>
      <c r="AM175" s="6"/>
      <c r="AN175" s="6"/>
      <c r="AO175" s="6"/>
      <c r="AP175" s="6"/>
      <c r="AQ175" s="6"/>
      <c r="AR175" s="6"/>
      <c r="AS175" s="6"/>
      <c r="AT175" s="6"/>
      <c r="AU175" s="6"/>
      <c r="AV175" s="6"/>
    </row>
    <row r="176">
      <c r="A176" s="6"/>
      <c r="B176" s="199"/>
      <c r="C176" s="6"/>
      <c r="D176" s="6"/>
      <c r="E176" s="7"/>
      <c r="F176" s="7"/>
      <c r="G176" s="198"/>
      <c r="H176" s="198"/>
      <c r="I176" s="6"/>
      <c r="J176" s="7"/>
      <c r="K176" s="7"/>
      <c r="L176" s="6"/>
      <c r="M176" s="7"/>
      <c r="N176" s="6"/>
      <c r="O176" s="6"/>
      <c r="P176" s="6"/>
      <c r="Q176" s="6"/>
      <c r="R176" s="6"/>
      <c r="S176" s="6"/>
      <c r="T176" s="6"/>
      <c r="U176" s="6"/>
      <c r="V176" s="6"/>
      <c r="W176" s="6"/>
      <c r="X176" s="6"/>
      <c r="Y176" s="6"/>
      <c r="Z176" s="6"/>
      <c r="AA176" s="6"/>
      <c r="AB176" s="6"/>
      <c r="AC176" s="6"/>
      <c r="AD176" s="6"/>
      <c r="AE176" s="6"/>
      <c r="AF176" s="6"/>
      <c r="AG176" s="6"/>
      <c r="AH176" s="6"/>
      <c r="AI176" s="6"/>
      <c r="AJ176" s="6"/>
      <c r="AK176" s="6"/>
      <c r="AL176" s="6"/>
      <c r="AM176" s="6"/>
      <c r="AN176" s="6"/>
      <c r="AO176" s="6"/>
      <c r="AP176" s="6"/>
      <c r="AQ176" s="6"/>
      <c r="AR176" s="6"/>
      <c r="AS176" s="6"/>
      <c r="AT176" s="6"/>
      <c r="AU176" s="6"/>
      <c r="AV176" s="6"/>
    </row>
    <row r="177">
      <c r="A177" s="6"/>
      <c r="B177" s="199"/>
      <c r="C177" s="6"/>
      <c r="D177" s="6"/>
      <c r="E177" s="7"/>
      <c r="F177" s="7"/>
      <c r="G177" s="198"/>
      <c r="H177" s="198"/>
      <c r="I177" s="6"/>
      <c r="J177" s="7"/>
      <c r="K177" s="7"/>
      <c r="L177" s="6"/>
      <c r="M177" s="7"/>
      <c r="N177" s="6"/>
      <c r="O177" s="6"/>
      <c r="P177" s="6"/>
      <c r="Q177" s="6"/>
      <c r="R177" s="6"/>
      <c r="S177" s="6"/>
      <c r="T177" s="6"/>
      <c r="U177" s="6"/>
      <c r="V177" s="6"/>
      <c r="W177" s="6"/>
      <c r="X177" s="6"/>
      <c r="Y177" s="6"/>
      <c r="Z177" s="6"/>
      <c r="AA177" s="6"/>
      <c r="AB177" s="6"/>
      <c r="AC177" s="6"/>
      <c r="AD177" s="6"/>
      <c r="AE177" s="6"/>
      <c r="AF177" s="6"/>
      <c r="AG177" s="6"/>
      <c r="AH177" s="6"/>
      <c r="AI177" s="6"/>
      <c r="AJ177" s="6"/>
      <c r="AK177" s="6"/>
      <c r="AL177" s="6"/>
      <c r="AM177" s="6"/>
      <c r="AN177" s="6"/>
      <c r="AO177" s="6"/>
      <c r="AP177" s="6"/>
      <c r="AQ177" s="6"/>
      <c r="AR177" s="6"/>
      <c r="AS177" s="6"/>
      <c r="AT177" s="6"/>
      <c r="AU177" s="6"/>
      <c r="AV177" s="6"/>
    </row>
    <row r="178">
      <c r="A178" s="6"/>
      <c r="B178" s="199"/>
      <c r="C178" s="6"/>
      <c r="D178" s="6"/>
      <c r="E178" s="7"/>
      <c r="F178" s="7"/>
      <c r="G178" s="198"/>
      <c r="H178" s="198"/>
      <c r="I178" s="6"/>
      <c r="J178" s="7"/>
      <c r="K178" s="7"/>
      <c r="L178" s="6"/>
      <c r="M178" s="7"/>
      <c r="N178" s="6"/>
      <c r="O178" s="6"/>
      <c r="P178" s="6"/>
      <c r="Q178" s="6"/>
      <c r="R178" s="6"/>
      <c r="S178" s="6"/>
      <c r="T178" s="6"/>
      <c r="U178" s="6"/>
      <c r="V178" s="6"/>
      <c r="W178" s="6"/>
      <c r="X178" s="6"/>
      <c r="Y178" s="6"/>
      <c r="Z178" s="6"/>
      <c r="AA178" s="6"/>
      <c r="AB178" s="6"/>
      <c r="AC178" s="6"/>
      <c r="AD178" s="6"/>
      <c r="AE178" s="6"/>
      <c r="AF178" s="6"/>
      <c r="AG178" s="6"/>
      <c r="AH178" s="6"/>
      <c r="AI178" s="6"/>
      <c r="AJ178" s="6"/>
      <c r="AK178" s="6"/>
      <c r="AL178" s="6"/>
      <c r="AM178" s="6"/>
      <c r="AN178" s="6"/>
      <c r="AO178" s="6"/>
      <c r="AP178" s="6"/>
      <c r="AQ178" s="6"/>
      <c r="AR178" s="6"/>
      <c r="AS178" s="6"/>
      <c r="AT178" s="6"/>
      <c r="AU178" s="6"/>
      <c r="AV178" s="6"/>
    </row>
    <row r="179">
      <c r="A179" s="6"/>
      <c r="B179" s="199"/>
      <c r="C179" s="6"/>
      <c r="D179" s="6"/>
      <c r="E179" s="7"/>
      <c r="F179" s="7"/>
      <c r="G179" s="198"/>
      <c r="H179" s="198"/>
      <c r="I179" s="6"/>
      <c r="J179" s="7"/>
      <c r="K179" s="7"/>
      <c r="L179" s="6"/>
      <c r="M179" s="7"/>
      <c r="N179" s="6"/>
      <c r="O179" s="6"/>
      <c r="P179" s="6"/>
      <c r="Q179" s="6"/>
      <c r="R179" s="6"/>
      <c r="S179" s="6"/>
      <c r="T179" s="6"/>
      <c r="U179" s="6"/>
      <c r="V179" s="6"/>
      <c r="W179" s="6"/>
      <c r="X179" s="6"/>
      <c r="Y179" s="6"/>
      <c r="Z179" s="6"/>
      <c r="AA179" s="6"/>
      <c r="AB179" s="6"/>
      <c r="AC179" s="6"/>
      <c r="AD179" s="6"/>
      <c r="AE179" s="6"/>
      <c r="AF179" s="6"/>
      <c r="AG179" s="6"/>
      <c r="AH179" s="6"/>
      <c r="AI179" s="6"/>
      <c r="AJ179" s="6"/>
      <c r="AK179" s="6"/>
      <c r="AL179" s="6"/>
      <c r="AM179" s="6"/>
      <c r="AN179" s="6"/>
      <c r="AO179" s="6"/>
      <c r="AP179" s="6"/>
      <c r="AQ179" s="6"/>
      <c r="AR179" s="6"/>
      <c r="AS179" s="6"/>
      <c r="AT179" s="6"/>
      <c r="AU179" s="6"/>
      <c r="AV179" s="6"/>
    </row>
    <row r="180">
      <c r="A180" s="6"/>
      <c r="B180" s="199"/>
      <c r="C180" s="6"/>
      <c r="D180" s="6"/>
      <c r="E180" s="7"/>
      <c r="F180" s="7"/>
      <c r="G180" s="198"/>
      <c r="H180" s="198"/>
      <c r="I180" s="6"/>
      <c r="J180" s="7"/>
      <c r="K180" s="7"/>
      <c r="L180" s="6"/>
      <c r="M180" s="7"/>
      <c r="N180" s="6"/>
      <c r="O180" s="6"/>
      <c r="P180" s="6"/>
      <c r="Q180" s="6"/>
      <c r="R180" s="6"/>
      <c r="S180" s="6"/>
      <c r="T180" s="6"/>
      <c r="U180" s="6"/>
      <c r="V180" s="6"/>
      <c r="W180" s="6"/>
      <c r="X180" s="6"/>
      <c r="Y180" s="6"/>
      <c r="Z180" s="6"/>
      <c r="AA180" s="6"/>
      <c r="AB180" s="6"/>
      <c r="AC180" s="6"/>
      <c r="AD180" s="6"/>
      <c r="AE180" s="6"/>
      <c r="AF180" s="6"/>
      <c r="AG180" s="6"/>
      <c r="AH180" s="6"/>
      <c r="AI180" s="6"/>
      <c r="AJ180" s="6"/>
      <c r="AK180" s="6"/>
      <c r="AL180" s="6"/>
      <c r="AM180" s="6"/>
      <c r="AN180" s="6"/>
      <c r="AO180" s="6"/>
      <c r="AP180" s="6"/>
      <c r="AQ180" s="6"/>
      <c r="AR180" s="6"/>
      <c r="AS180" s="6"/>
      <c r="AT180" s="6"/>
      <c r="AU180" s="6"/>
      <c r="AV180" s="6"/>
    </row>
    <row r="181">
      <c r="A181" s="6"/>
      <c r="B181" s="199"/>
      <c r="C181" s="6"/>
      <c r="D181" s="6"/>
      <c r="E181" s="7"/>
      <c r="F181" s="7"/>
      <c r="G181" s="198"/>
      <c r="H181" s="198"/>
      <c r="I181" s="6"/>
      <c r="J181" s="7"/>
      <c r="K181" s="7"/>
      <c r="L181" s="6"/>
      <c r="M181" s="7"/>
      <c r="N181" s="6"/>
      <c r="O181" s="6"/>
      <c r="P181" s="6"/>
      <c r="Q181" s="6"/>
      <c r="R181" s="6"/>
      <c r="S181" s="6"/>
      <c r="T181" s="6"/>
      <c r="U181" s="6"/>
      <c r="V181" s="6"/>
      <c r="W181" s="6"/>
      <c r="X181" s="6"/>
      <c r="Y181" s="6"/>
      <c r="Z181" s="6"/>
      <c r="AA181" s="6"/>
      <c r="AB181" s="6"/>
      <c r="AC181" s="6"/>
      <c r="AD181" s="6"/>
      <c r="AE181" s="6"/>
      <c r="AF181" s="6"/>
      <c r="AG181" s="6"/>
      <c r="AH181" s="6"/>
      <c r="AI181" s="6"/>
      <c r="AJ181" s="6"/>
      <c r="AK181" s="6"/>
      <c r="AL181" s="6"/>
      <c r="AM181" s="6"/>
      <c r="AN181" s="6"/>
      <c r="AO181" s="6"/>
      <c r="AP181" s="6"/>
      <c r="AQ181" s="6"/>
      <c r="AR181" s="6"/>
      <c r="AS181" s="6"/>
      <c r="AT181" s="6"/>
      <c r="AU181" s="6"/>
      <c r="AV181" s="6"/>
    </row>
    <row r="182">
      <c r="A182" s="6"/>
      <c r="B182" s="199"/>
      <c r="C182" s="6"/>
      <c r="D182" s="6"/>
      <c r="E182" s="7"/>
      <c r="F182" s="7"/>
      <c r="G182" s="198"/>
      <c r="H182" s="198"/>
      <c r="I182" s="6"/>
      <c r="J182" s="7"/>
      <c r="K182" s="7"/>
      <c r="L182" s="6"/>
      <c r="M182" s="7"/>
      <c r="N182" s="6"/>
      <c r="O182" s="6"/>
      <c r="P182" s="6"/>
      <c r="Q182" s="6"/>
      <c r="R182" s="6"/>
      <c r="S182" s="6"/>
      <c r="T182" s="6"/>
      <c r="U182" s="6"/>
      <c r="V182" s="6"/>
      <c r="W182" s="6"/>
      <c r="X182" s="6"/>
      <c r="Y182" s="6"/>
      <c r="Z182" s="6"/>
      <c r="AA182" s="6"/>
      <c r="AB182" s="6"/>
      <c r="AC182" s="6"/>
      <c r="AD182" s="6"/>
      <c r="AE182" s="6"/>
      <c r="AF182" s="6"/>
      <c r="AG182" s="6"/>
      <c r="AH182" s="6"/>
      <c r="AI182" s="6"/>
      <c r="AJ182" s="6"/>
      <c r="AK182" s="6"/>
      <c r="AL182" s="6"/>
      <c r="AM182" s="6"/>
      <c r="AN182" s="6"/>
      <c r="AO182" s="6"/>
      <c r="AP182" s="6"/>
      <c r="AQ182" s="6"/>
      <c r="AR182" s="6"/>
      <c r="AS182" s="6"/>
      <c r="AT182" s="6"/>
      <c r="AU182" s="6"/>
      <c r="AV182" s="6"/>
    </row>
    <row r="183">
      <c r="A183" s="6"/>
      <c r="B183" s="199"/>
      <c r="C183" s="6"/>
      <c r="D183" s="6"/>
      <c r="E183" s="7"/>
      <c r="F183" s="7"/>
      <c r="G183" s="198"/>
      <c r="H183" s="198"/>
      <c r="I183" s="6"/>
      <c r="J183" s="7"/>
      <c r="K183" s="7"/>
      <c r="L183" s="6"/>
      <c r="M183" s="7"/>
      <c r="N183" s="6"/>
      <c r="O183" s="6"/>
      <c r="P183" s="6"/>
      <c r="Q183" s="6"/>
      <c r="R183" s="6"/>
      <c r="S183" s="6"/>
      <c r="T183" s="6"/>
      <c r="U183" s="6"/>
      <c r="V183" s="6"/>
      <c r="W183" s="6"/>
      <c r="X183" s="6"/>
      <c r="Y183" s="6"/>
      <c r="Z183" s="6"/>
      <c r="AA183" s="6"/>
      <c r="AB183" s="6"/>
      <c r="AC183" s="6"/>
      <c r="AD183" s="6"/>
      <c r="AE183" s="6"/>
      <c r="AF183" s="6"/>
      <c r="AG183" s="6"/>
      <c r="AH183" s="6"/>
      <c r="AI183" s="6"/>
      <c r="AJ183" s="6"/>
      <c r="AK183" s="6"/>
      <c r="AL183" s="6"/>
      <c r="AM183" s="6"/>
      <c r="AN183" s="6"/>
      <c r="AO183" s="6"/>
      <c r="AP183" s="6"/>
      <c r="AQ183" s="6"/>
      <c r="AR183" s="6"/>
      <c r="AS183" s="6"/>
      <c r="AT183" s="6"/>
      <c r="AU183" s="6"/>
      <c r="AV183" s="6"/>
    </row>
    <row r="184">
      <c r="A184" s="6"/>
      <c r="B184" s="199"/>
      <c r="C184" s="6"/>
      <c r="D184" s="6"/>
      <c r="E184" s="7"/>
      <c r="F184" s="7"/>
      <c r="G184" s="198"/>
      <c r="H184" s="198"/>
      <c r="I184" s="6"/>
      <c r="J184" s="7"/>
      <c r="K184" s="7"/>
      <c r="L184" s="6"/>
      <c r="M184" s="7"/>
      <c r="N184" s="6"/>
      <c r="O184" s="6"/>
      <c r="P184" s="6"/>
      <c r="Q184" s="6"/>
      <c r="R184" s="6"/>
      <c r="S184" s="6"/>
      <c r="T184" s="6"/>
      <c r="U184" s="6"/>
      <c r="V184" s="6"/>
      <c r="W184" s="6"/>
      <c r="X184" s="6"/>
      <c r="Y184" s="6"/>
      <c r="Z184" s="6"/>
      <c r="AA184" s="6"/>
      <c r="AB184" s="6"/>
      <c r="AC184" s="6"/>
      <c r="AD184" s="6"/>
      <c r="AE184" s="6"/>
      <c r="AF184" s="6"/>
      <c r="AG184" s="6"/>
      <c r="AH184" s="6"/>
      <c r="AI184" s="6"/>
      <c r="AJ184" s="6"/>
      <c r="AK184" s="6"/>
      <c r="AL184" s="6"/>
      <c r="AM184" s="6"/>
      <c r="AN184" s="6"/>
      <c r="AO184" s="6"/>
      <c r="AP184" s="6"/>
      <c r="AQ184" s="6"/>
      <c r="AR184" s="6"/>
      <c r="AS184" s="6"/>
      <c r="AT184" s="6"/>
      <c r="AU184" s="6"/>
      <c r="AV184" s="6"/>
    </row>
    <row r="185">
      <c r="A185" s="6"/>
      <c r="B185" s="199"/>
      <c r="C185" s="6"/>
      <c r="D185" s="6"/>
      <c r="E185" s="7"/>
      <c r="F185" s="7"/>
      <c r="G185" s="198"/>
      <c r="H185" s="198"/>
      <c r="I185" s="6"/>
      <c r="J185" s="7"/>
      <c r="K185" s="7"/>
      <c r="L185" s="6"/>
      <c r="M185" s="7"/>
      <c r="N185" s="6"/>
      <c r="O185" s="6"/>
      <c r="P185" s="6"/>
      <c r="Q185" s="6"/>
      <c r="R185" s="6"/>
      <c r="S185" s="6"/>
      <c r="T185" s="6"/>
      <c r="U185" s="6"/>
      <c r="V185" s="6"/>
      <c r="W185" s="6"/>
      <c r="X185" s="6"/>
      <c r="Y185" s="6"/>
      <c r="Z185" s="6"/>
      <c r="AA185" s="6"/>
      <c r="AB185" s="6"/>
      <c r="AC185" s="6"/>
      <c r="AD185" s="6"/>
      <c r="AE185" s="6"/>
      <c r="AF185" s="6"/>
      <c r="AG185" s="6"/>
      <c r="AH185" s="6"/>
      <c r="AI185" s="6"/>
      <c r="AJ185" s="6"/>
      <c r="AK185" s="6"/>
      <c r="AL185" s="6"/>
      <c r="AM185" s="6"/>
      <c r="AN185" s="6"/>
      <c r="AO185" s="6"/>
      <c r="AP185" s="6"/>
      <c r="AQ185" s="6"/>
      <c r="AR185" s="6"/>
      <c r="AS185" s="6"/>
      <c r="AT185" s="6"/>
      <c r="AU185" s="6"/>
      <c r="AV185" s="6"/>
    </row>
    <row r="186">
      <c r="A186" s="6"/>
      <c r="B186" s="199"/>
      <c r="C186" s="6"/>
      <c r="D186" s="6"/>
      <c r="E186" s="7"/>
      <c r="F186" s="7"/>
      <c r="G186" s="198"/>
      <c r="H186" s="198"/>
      <c r="I186" s="6"/>
      <c r="J186" s="7"/>
      <c r="K186" s="7"/>
      <c r="L186" s="6"/>
      <c r="M186" s="7"/>
      <c r="N186" s="6"/>
      <c r="O186" s="6"/>
      <c r="P186" s="6"/>
      <c r="Q186" s="6"/>
      <c r="R186" s="6"/>
      <c r="S186" s="6"/>
      <c r="T186" s="6"/>
      <c r="U186" s="6"/>
      <c r="V186" s="6"/>
      <c r="W186" s="6"/>
      <c r="X186" s="6"/>
      <c r="Y186" s="6"/>
      <c r="Z186" s="6"/>
      <c r="AA186" s="6"/>
      <c r="AB186" s="6"/>
      <c r="AC186" s="6"/>
      <c r="AD186" s="6"/>
      <c r="AE186" s="6"/>
      <c r="AF186" s="6"/>
      <c r="AG186" s="6"/>
      <c r="AH186" s="6"/>
      <c r="AI186" s="6"/>
      <c r="AJ186" s="6"/>
      <c r="AK186" s="6"/>
      <c r="AL186" s="6"/>
      <c r="AM186" s="6"/>
      <c r="AN186" s="6"/>
      <c r="AO186" s="6"/>
      <c r="AP186" s="6"/>
      <c r="AQ186" s="6"/>
      <c r="AR186" s="6"/>
      <c r="AS186" s="6"/>
      <c r="AT186" s="6"/>
      <c r="AU186" s="6"/>
      <c r="AV186" s="6"/>
    </row>
    <row r="187">
      <c r="A187" s="6"/>
      <c r="B187" s="199"/>
      <c r="C187" s="6"/>
      <c r="D187" s="6"/>
      <c r="E187" s="7"/>
      <c r="F187" s="7"/>
      <c r="G187" s="198"/>
      <c r="H187" s="198"/>
      <c r="I187" s="6"/>
      <c r="J187" s="7"/>
      <c r="K187" s="7"/>
      <c r="L187" s="6"/>
      <c r="M187" s="7"/>
      <c r="N187" s="6"/>
      <c r="O187" s="6"/>
      <c r="P187" s="6"/>
      <c r="Q187" s="6"/>
      <c r="R187" s="6"/>
      <c r="S187" s="6"/>
      <c r="T187" s="6"/>
      <c r="U187" s="6"/>
      <c r="V187" s="6"/>
      <c r="W187" s="6"/>
      <c r="X187" s="6"/>
      <c r="Y187" s="6"/>
      <c r="Z187" s="6"/>
      <c r="AA187" s="6"/>
      <c r="AB187" s="6"/>
      <c r="AC187" s="6"/>
      <c r="AD187" s="6"/>
      <c r="AE187" s="6"/>
      <c r="AF187" s="6"/>
      <c r="AG187" s="6"/>
      <c r="AH187" s="6"/>
      <c r="AI187" s="6"/>
      <c r="AJ187" s="6"/>
      <c r="AK187" s="6"/>
      <c r="AL187" s="6"/>
      <c r="AM187" s="6"/>
      <c r="AN187" s="6"/>
      <c r="AO187" s="6"/>
      <c r="AP187" s="6"/>
      <c r="AQ187" s="6"/>
      <c r="AR187" s="6"/>
      <c r="AS187" s="6"/>
      <c r="AT187" s="6"/>
      <c r="AU187" s="6"/>
      <c r="AV187" s="6"/>
    </row>
    <row r="188">
      <c r="A188" s="6"/>
      <c r="B188" s="199"/>
      <c r="C188" s="6"/>
      <c r="D188" s="6"/>
      <c r="E188" s="7"/>
      <c r="F188" s="7"/>
      <c r="G188" s="198"/>
      <c r="H188" s="198"/>
      <c r="I188" s="6"/>
      <c r="J188" s="7"/>
      <c r="K188" s="7"/>
      <c r="L188" s="6"/>
      <c r="M188" s="7"/>
      <c r="N188" s="6"/>
      <c r="O188" s="6"/>
      <c r="P188" s="6"/>
      <c r="Q188" s="6"/>
      <c r="R188" s="6"/>
      <c r="S188" s="6"/>
      <c r="T188" s="6"/>
      <c r="U188" s="6"/>
      <c r="V188" s="6"/>
      <c r="W188" s="6"/>
      <c r="X188" s="6"/>
      <c r="Y188" s="6"/>
      <c r="Z188" s="6"/>
      <c r="AA188" s="6"/>
      <c r="AB188" s="6"/>
      <c r="AC188" s="6"/>
      <c r="AD188" s="6"/>
      <c r="AE188" s="6"/>
      <c r="AF188" s="6"/>
      <c r="AG188" s="6"/>
      <c r="AH188" s="6"/>
      <c r="AI188" s="6"/>
      <c r="AJ188" s="6"/>
      <c r="AK188" s="6"/>
      <c r="AL188" s="6"/>
      <c r="AM188" s="6"/>
      <c r="AN188" s="6"/>
      <c r="AO188" s="6"/>
      <c r="AP188" s="6"/>
      <c r="AQ188" s="6"/>
      <c r="AR188" s="6"/>
      <c r="AS188" s="6"/>
      <c r="AT188" s="6"/>
      <c r="AU188" s="6"/>
      <c r="AV188" s="6"/>
    </row>
    <row r="189">
      <c r="A189" s="6"/>
      <c r="B189" s="199"/>
      <c r="C189" s="6"/>
      <c r="D189" s="6"/>
      <c r="E189" s="7"/>
      <c r="F189" s="7"/>
      <c r="G189" s="198"/>
      <c r="H189" s="198"/>
      <c r="I189" s="6"/>
      <c r="J189" s="7"/>
      <c r="K189" s="7"/>
      <c r="L189" s="6"/>
      <c r="M189" s="7"/>
      <c r="N189" s="6"/>
      <c r="O189" s="6"/>
      <c r="P189" s="6"/>
      <c r="Q189" s="6"/>
      <c r="R189" s="6"/>
      <c r="S189" s="6"/>
      <c r="T189" s="6"/>
      <c r="U189" s="6"/>
      <c r="V189" s="6"/>
      <c r="W189" s="6"/>
      <c r="X189" s="6"/>
      <c r="Y189" s="6"/>
      <c r="Z189" s="6"/>
      <c r="AA189" s="6"/>
      <c r="AB189" s="6"/>
      <c r="AC189" s="6"/>
      <c r="AD189" s="6"/>
      <c r="AE189" s="6"/>
      <c r="AF189" s="6"/>
      <c r="AG189" s="6"/>
      <c r="AH189" s="6"/>
      <c r="AI189" s="6"/>
      <c r="AJ189" s="6"/>
      <c r="AK189" s="6"/>
      <c r="AL189" s="6"/>
      <c r="AM189" s="6"/>
      <c r="AN189" s="6"/>
      <c r="AO189" s="6"/>
      <c r="AP189" s="6"/>
      <c r="AQ189" s="6"/>
      <c r="AR189" s="6"/>
      <c r="AS189" s="6"/>
      <c r="AT189" s="6"/>
      <c r="AU189" s="6"/>
      <c r="AV189" s="6"/>
    </row>
    <row r="190">
      <c r="A190" s="6"/>
      <c r="B190" s="199"/>
      <c r="C190" s="6"/>
      <c r="D190" s="6"/>
      <c r="E190" s="7"/>
      <c r="F190" s="7"/>
      <c r="G190" s="198"/>
      <c r="H190" s="198"/>
      <c r="I190" s="6"/>
      <c r="J190" s="7"/>
      <c r="K190" s="7"/>
      <c r="L190" s="6"/>
      <c r="M190" s="7"/>
      <c r="N190" s="6"/>
      <c r="O190" s="6"/>
      <c r="P190" s="6"/>
      <c r="Q190" s="6"/>
      <c r="R190" s="6"/>
      <c r="S190" s="6"/>
      <c r="T190" s="6"/>
      <c r="U190" s="6"/>
      <c r="V190" s="6"/>
      <c r="W190" s="6"/>
      <c r="X190" s="6"/>
      <c r="Y190" s="6"/>
      <c r="Z190" s="6"/>
      <c r="AA190" s="6"/>
      <c r="AB190" s="6"/>
      <c r="AC190" s="6"/>
      <c r="AD190" s="6"/>
      <c r="AE190" s="6"/>
      <c r="AF190" s="6"/>
      <c r="AG190" s="6"/>
      <c r="AH190" s="6"/>
      <c r="AI190" s="6"/>
      <c r="AJ190" s="6"/>
      <c r="AK190" s="6"/>
      <c r="AL190" s="6"/>
      <c r="AM190" s="6"/>
      <c r="AN190" s="6"/>
      <c r="AO190" s="6"/>
      <c r="AP190" s="6"/>
      <c r="AQ190" s="6"/>
      <c r="AR190" s="6"/>
      <c r="AS190" s="6"/>
      <c r="AT190" s="6"/>
      <c r="AU190" s="6"/>
      <c r="AV190" s="6"/>
    </row>
    <row r="191">
      <c r="A191" s="6"/>
      <c r="B191" s="199"/>
      <c r="C191" s="6"/>
      <c r="D191" s="6"/>
      <c r="E191" s="7"/>
      <c r="F191" s="7"/>
      <c r="G191" s="198"/>
      <c r="H191" s="198"/>
      <c r="I191" s="6"/>
      <c r="J191" s="7"/>
      <c r="K191" s="7"/>
      <c r="L191" s="6"/>
      <c r="M191" s="7"/>
      <c r="N191" s="6"/>
      <c r="O191" s="6"/>
      <c r="P191" s="6"/>
      <c r="Q191" s="6"/>
      <c r="R191" s="6"/>
      <c r="S191" s="6"/>
      <c r="T191" s="6"/>
      <c r="U191" s="6"/>
      <c r="V191" s="6"/>
      <c r="W191" s="6"/>
      <c r="X191" s="6"/>
      <c r="Y191" s="6"/>
      <c r="Z191" s="6"/>
      <c r="AA191" s="6"/>
      <c r="AB191" s="6"/>
      <c r="AC191" s="6"/>
      <c r="AD191" s="6"/>
      <c r="AE191" s="6"/>
      <c r="AF191" s="6"/>
      <c r="AG191" s="6"/>
      <c r="AH191" s="6"/>
      <c r="AI191" s="6"/>
      <c r="AJ191" s="6"/>
      <c r="AK191" s="6"/>
      <c r="AL191" s="6"/>
      <c r="AM191" s="6"/>
      <c r="AN191" s="6"/>
      <c r="AO191" s="6"/>
      <c r="AP191" s="6"/>
      <c r="AQ191" s="6"/>
      <c r="AR191" s="6"/>
      <c r="AS191" s="6"/>
      <c r="AT191" s="6"/>
      <c r="AU191" s="6"/>
      <c r="AV191" s="6"/>
    </row>
    <row r="192">
      <c r="A192" s="6"/>
      <c r="B192" s="199"/>
      <c r="C192" s="6"/>
      <c r="D192" s="6"/>
      <c r="E192" s="7"/>
      <c r="F192" s="7"/>
      <c r="G192" s="198"/>
      <c r="H192" s="198"/>
      <c r="I192" s="6"/>
      <c r="J192" s="7"/>
      <c r="K192" s="7"/>
      <c r="L192" s="6"/>
      <c r="M192" s="7"/>
      <c r="N192" s="6"/>
      <c r="O192" s="6"/>
      <c r="P192" s="6"/>
      <c r="Q192" s="6"/>
      <c r="R192" s="6"/>
      <c r="S192" s="6"/>
      <c r="T192" s="6"/>
      <c r="U192" s="6"/>
      <c r="V192" s="6"/>
      <c r="W192" s="6"/>
      <c r="X192" s="6"/>
      <c r="Y192" s="6"/>
      <c r="Z192" s="6"/>
      <c r="AA192" s="6"/>
      <c r="AB192" s="6"/>
      <c r="AC192" s="6"/>
      <c r="AD192" s="6"/>
      <c r="AE192" s="6"/>
      <c r="AF192" s="6"/>
      <c r="AG192" s="6"/>
      <c r="AH192" s="6"/>
      <c r="AI192" s="6"/>
      <c r="AJ192" s="6"/>
      <c r="AK192" s="6"/>
      <c r="AL192" s="6"/>
      <c r="AM192" s="6"/>
      <c r="AN192" s="6"/>
      <c r="AO192" s="6"/>
      <c r="AP192" s="6"/>
      <c r="AQ192" s="6"/>
      <c r="AR192" s="6"/>
      <c r="AS192" s="6"/>
      <c r="AT192" s="6"/>
      <c r="AU192" s="6"/>
      <c r="AV192" s="6"/>
    </row>
    <row r="193">
      <c r="A193" s="6"/>
      <c r="B193" s="199"/>
      <c r="C193" s="6"/>
      <c r="D193" s="6"/>
      <c r="E193" s="7"/>
      <c r="F193" s="7"/>
      <c r="G193" s="198"/>
      <c r="H193" s="198"/>
      <c r="I193" s="6"/>
      <c r="J193" s="7"/>
      <c r="K193" s="7"/>
      <c r="L193" s="6"/>
      <c r="M193" s="7"/>
      <c r="N193" s="6"/>
      <c r="O193" s="6"/>
      <c r="P193" s="6"/>
      <c r="Q193" s="6"/>
      <c r="R193" s="6"/>
      <c r="S193" s="6"/>
      <c r="T193" s="6"/>
      <c r="U193" s="6"/>
      <c r="V193" s="6"/>
      <c r="W193" s="6"/>
      <c r="X193" s="6"/>
      <c r="Y193" s="6"/>
      <c r="Z193" s="6"/>
      <c r="AA193" s="6"/>
      <c r="AB193" s="6"/>
      <c r="AC193" s="6"/>
      <c r="AD193" s="6"/>
      <c r="AE193" s="6"/>
      <c r="AF193" s="6"/>
      <c r="AG193" s="6"/>
      <c r="AH193" s="6"/>
      <c r="AI193" s="6"/>
      <c r="AJ193" s="6"/>
      <c r="AK193" s="6"/>
      <c r="AL193" s="6"/>
      <c r="AM193" s="6"/>
      <c r="AN193" s="6"/>
      <c r="AO193" s="6"/>
      <c r="AP193" s="6"/>
      <c r="AQ193" s="6"/>
      <c r="AR193" s="6"/>
      <c r="AS193" s="6"/>
      <c r="AT193" s="6"/>
      <c r="AU193" s="6"/>
      <c r="AV193" s="6"/>
    </row>
    <row r="194">
      <c r="A194" s="6"/>
      <c r="B194" s="199"/>
      <c r="C194" s="6"/>
      <c r="D194" s="6"/>
      <c r="E194" s="7"/>
      <c r="F194" s="7"/>
      <c r="G194" s="198"/>
      <c r="H194" s="198"/>
      <c r="I194" s="6"/>
      <c r="J194" s="7"/>
      <c r="K194" s="7"/>
      <c r="L194" s="6"/>
      <c r="M194" s="7"/>
      <c r="N194" s="6"/>
      <c r="O194" s="6"/>
      <c r="P194" s="6"/>
      <c r="Q194" s="6"/>
      <c r="R194" s="6"/>
      <c r="S194" s="6"/>
      <c r="T194" s="6"/>
      <c r="U194" s="6"/>
      <c r="V194" s="6"/>
      <c r="W194" s="6"/>
      <c r="X194" s="6"/>
      <c r="Y194" s="6"/>
      <c r="Z194" s="6"/>
      <c r="AA194" s="6"/>
      <c r="AB194" s="6"/>
      <c r="AC194" s="6"/>
      <c r="AD194" s="6"/>
      <c r="AE194" s="6"/>
      <c r="AF194" s="6"/>
      <c r="AG194" s="6"/>
      <c r="AH194" s="6"/>
      <c r="AI194" s="6"/>
      <c r="AJ194" s="6"/>
      <c r="AK194" s="6"/>
      <c r="AL194" s="6"/>
      <c r="AM194" s="6"/>
      <c r="AN194" s="6"/>
      <c r="AO194" s="6"/>
      <c r="AP194" s="6"/>
      <c r="AQ194" s="6"/>
      <c r="AR194" s="6"/>
      <c r="AS194" s="6"/>
      <c r="AT194" s="6"/>
      <c r="AU194" s="6"/>
      <c r="AV194" s="6"/>
    </row>
    <row r="195">
      <c r="A195" s="6"/>
      <c r="B195" s="199"/>
      <c r="C195" s="6"/>
      <c r="D195" s="6"/>
      <c r="E195" s="7"/>
      <c r="F195" s="7"/>
      <c r="G195" s="198"/>
      <c r="H195" s="198"/>
      <c r="I195" s="6"/>
      <c r="J195" s="7"/>
      <c r="K195" s="7"/>
      <c r="L195" s="6"/>
      <c r="M195" s="7"/>
      <c r="N195" s="6"/>
      <c r="O195" s="6"/>
      <c r="P195" s="6"/>
      <c r="Q195" s="6"/>
      <c r="R195" s="6"/>
      <c r="S195" s="6"/>
      <c r="T195" s="6"/>
      <c r="U195" s="6"/>
      <c r="V195" s="6"/>
      <c r="W195" s="6"/>
      <c r="X195" s="6"/>
      <c r="Y195" s="6"/>
      <c r="Z195" s="6"/>
      <c r="AA195" s="6"/>
      <c r="AB195" s="6"/>
      <c r="AC195" s="6"/>
      <c r="AD195" s="6"/>
      <c r="AE195" s="6"/>
      <c r="AF195" s="6"/>
      <c r="AG195" s="6"/>
      <c r="AH195" s="6"/>
      <c r="AI195" s="6"/>
      <c r="AJ195" s="6"/>
      <c r="AK195" s="6"/>
      <c r="AL195" s="6"/>
      <c r="AM195" s="6"/>
      <c r="AN195" s="6"/>
      <c r="AO195" s="6"/>
      <c r="AP195" s="6"/>
      <c r="AQ195" s="6"/>
      <c r="AR195" s="6"/>
      <c r="AS195" s="6"/>
      <c r="AT195" s="6"/>
      <c r="AU195" s="6"/>
      <c r="AV195" s="6"/>
    </row>
    <row r="196">
      <c r="A196" s="6"/>
      <c r="B196" s="199"/>
      <c r="C196" s="6"/>
      <c r="D196" s="6"/>
      <c r="E196" s="7"/>
      <c r="F196" s="7"/>
      <c r="G196" s="198"/>
      <c r="H196" s="198"/>
      <c r="I196" s="6"/>
      <c r="J196" s="7"/>
      <c r="K196" s="7"/>
      <c r="L196" s="6"/>
      <c r="M196" s="7"/>
      <c r="N196" s="6"/>
      <c r="O196" s="6"/>
      <c r="P196" s="6"/>
      <c r="Q196" s="6"/>
      <c r="R196" s="6"/>
      <c r="S196" s="6"/>
      <c r="T196" s="6"/>
      <c r="U196" s="6"/>
      <c r="V196" s="6"/>
      <c r="W196" s="6"/>
      <c r="X196" s="6"/>
      <c r="Y196" s="6"/>
      <c r="Z196" s="6"/>
      <c r="AA196" s="6"/>
      <c r="AB196" s="6"/>
      <c r="AC196" s="6"/>
      <c r="AD196" s="6"/>
      <c r="AE196" s="6"/>
      <c r="AF196" s="6"/>
      <c r="AG196" s="6"/>
      <c r="AH196" s="6"/>
      <c r="AI196" s="6"/>
      <c r="AJ196" s="6"/>
      <c r="AK196" s="6"/>
      <c r="AL196" s="6"/>
      <c r="AM196" s="6"/>
      <c r="AN196" s="6"/>
      <c r="AO196" s="6"/>
      <c r="AP196" s="6"/>
      <c r="AQ196" s="6"/>
      <c r="AR196" s="6"/>
      <c r="AS196" s="6"/>
      <c r="AT196" s="6"/>
      <c r="AU196" s="6"/>
      <c r="AV196" s="6"/>
    </row>
    <row r="197">
      <c r="A197" s="6"/>
      <c r="B197" s="199"/>
      <c r="C197" s="6"/>
      <c r="D197" s="6"/>
      <c r="E197" s="7"/>
      <c r="F197" s="7"/>
      <c r="G197" s="198"/>
      <c r="H197" s="198"/>
      <c r="I197" s="6"/>
      <c r="J197" s="7"/>
      <c r="K197" s="7"/>
      <c r="L197" s="6"/>
      <c r="M197" s="7"/>
      <c r="N197" s="6"/>
      <c r="O197" s="6"/>
      <c r="P197" s="6"/>
      <c r="Q197" s="6"/>
      <c r="R197" s="6"/>
      <c r="S197" s="6"/>
      <c r="T197" s="6"/>
      <c r="U197" s="6"/>
      <c r="V197" s="6"/>
      <c r="W197" s="6"/>
      <c r="X197" s="6"/>
      <c r="Y197" s="6"/>
      <c r="Z197" s="6"/>
      <c r="AA197" s="6"/>
      <c r="AB197" s="6"/>
      <c r="AC197" s="6"/>
      <c r="AD197" s="6"/>
      <c r="AE197" s="6"/>
      <c r="AF197" s="6"/>
      <c r="AG197" s="6"/>
      <c r="AH197" s="6"/>
      <c r="AI197" s="6"/>
      <c r="AJ197" s="6"/>
      <c r="AK197" s="6"/>
      <c r="AL197" s="6"/>
      <c r="AM197" s="6"/>
      <c r="AN197" s="6"/>
      <c r="AO197" s="6"/>
      <c r="AP197" s="6"/>
      <c r="AQ197" s="6"/>
      <c r="AR197" s="6"/>
      <c r="AS197" s="6"/>
      <c r="AT197" s="6"/>
      <c r="AU197" s="6"/>
      <c r="AV197" s="6"/>
    </row>
    <row r="198">
      <c r="A198" s="6"/>
      <c r="B198" s="199"/>
      <c r="C198" s="6"/>
      <c r="D198" s="6"/>
      <c r="E198" s="7"/>
      <c r="F198" s="7"/>
      <c r="G198" s="198"/>
      <c r="H198" s="198"/>
      <c r="I198" s="6"/>
      <c r="J198" s="7"/>
      <c r="K198" s="7"/>
      <c r="L198" s="6"/>
      <c r="M198" s="7"/>
      <c r="N198" s="6"/>
      <c r="O198" s="6"/>
      <c r="P198" s="6"/>
      <c r="Q198" s="6"/>
      <c r="R198" s="6"/>
      <c r="S198" s="6"/>
      <c r="T198" s="6"/>
      <c r="U198" s="6"/>
      <c r="V198" s="6"/>
      <c r="W198" s="6"/>
      <c r="X198" s="6"/>
      <c r="Y198" s="6"/>
      <c r="Z198" s="6"/>
      <c r="AA198" s="6"/>
      <c r="AB198" s="6"/>
      <c r="AC198" s="6"/>
      <c r="AD198" s="6"/>
      <c r="AE198" s="6"/>
      <c r="AF198" s="6"/>
      <c r="AG198" s="6"/>
      <c r="AH198" s="6"/>
      <c r="AI198" s="6"/>
      <c r="AJ198" s="6"/>
      <c r="AK198" s="6"/>
      <c r="AL198" s="6"/>
      <c r="AM198" s="6"/>
      <c r="AN198" s="6"/>
      <c r="AO198" s="6"/>
      <c r="AP198" s="6"/>
      <c r="AQ198" s="6"/>
      <c r="AR198" s="6"/>
      <c r="AS198" s="6"/>
      <c r="AT198" s="6"/>
      <c r="AU198" s="6"/>
      <c r="AV198" s="6"/>
    </row>
    <row r="199">
      <c r="A199" s="6"/>
      <c r="B199" s="199"/>
      <c r="C199" s="6"/>
      <c r="D199" s="6"/>
      <c r="E199" s="7"/>
      <c r="F199" s="7"/>
      <c r="G199" s="198"/>
      <c r="H199" s="198"/>
      <c r="I199" s="6"/>
      <c r="J199" s="7"/>
      <c r="K199" s="7"/>
      <c r="L199" s="6"/>
      <c r="M199" s="7"/>
      <c r="N199" s="6"/>
      <c r="O199" s="6"/>
      <c r="P199" s="6"/>
      <c r="Q199" s="6"/>
      <c r="R199" s="6"/>
      <c r="S199" s="6"/>
      <c r="T199" s="6"/>
      <c r="U199" s="6"/>
      <c r="V199" s="6"/>
      <c r="W199" s="6"/>
      <c r="X199" s="6"/>
      <c r="Y199" s="6"/>
      <c r="Z199" s="6"/>
      <c r="AA199" s="6"/>
      <c r="AB199" s="6"/>
      <c r="AC199" s="6"/>
      <c r="AD199" s="6"/>
      <c r="AE199" s="6"/>
      <c r="AF199" s="6"/>
      <c r="AG199" s="6"/>
      <c r="AH199" s="6"/>
      <c r="AI199" s="6"/>
      <c r="AJ199" s="6"/>
      <c r="AK199" s="6"/>
      <c r="AL199" s="6"/>
      <c r="AM199" s="6"/>
      <c r="AN199" s="6"/>
      <c r="AO199" s="6"/>
      <c r="AP199" s="6"/>
      <c r="AQ199" s="6"/>
      <c r="AR199" s="6"/>
      <c r="AS199" s="6"/>
      <c r="AT199" s="6"/>
      <c r="AU199" s="6"/>
      <c r="AV199" s="6"/>
    </row>
    <row r="200">
      <c r="A200" s="6"/>
      <c r="B200" s="199"/>
      <c r="C200" s="6"/>
      <c r="D200" s="6"/>
      <c r="E200" s="7"/>
      <c r="F200" s="7"/>
      <c r="G200" s="198"/>
      <c r="H200" s="198"/>
      <c r="I200" s="6"/>
      <c r="J200" s="7"/>
      <c r="K200" s="7"/>
      <c r="L200" s="6"/>
      <c r="M200" s="7"/>
      <c r="N200" s="6"/>
      <c r="O200" s="6"/>
      <c r="P200" s="6"/>
      <c r="Q200" s="6"/>
      <c r="R200" s="6"/>
      <c r="S200" s="6"/>
      <c r="T200" s="6"/>
      <c r="U200" s="6"/>
      <c r="V200" s="6"/>
      <c r="W200" s="6"/>
      <c r="X200" s="6"/>
      <c r="Y200" s="6"/>
      <c r="Z200" s="6"/>
      <c r="AA200" s="6"/>
      <c r="AB200" s="6"/>
      <c r="AC200" s="6"/>
      <c r="AD200" s="6"/>
      <c r="AE200" s="6"/>
      <c r="AF200" s="6"/>
      <c r="AG200" s="6"/>
      <c r="AH200" s="6"/>
      <c r="AI200" s="6"/>
      <c r="AJ200" s="6"/>
      <c r="AK200" s="6"/>
      <c r="AL200" s="6"/>
      <c r="AM200" s="6"/>
      <c r="AN200" s="6"/>
      <c r="AO200" s="6"/>
      <c r="AP200" s="6"/>
      <c r="AQ200" s="6"/>
      <c r="AR200" s="6"/>
      <c r="AS200" s="6"/>
      <c r="AT200" s="6"/>
      <c r="AU200" s="6"/>
      <c r="AV200" s="6"/>
    </row>
    <row r="201">
      <c r="A201" s="6"/>
      <c r="B201" s="199"/>
      <c r="C201" s="6"/>
      <c r="D201" s="6"/>
      <c r="E201" s="7"/>
      <c r="F201" s="7"/>
      <c r="G201" s="198"/>
      <c r="H201" s="198"/>
      <c r="I201" s="6"/>
      <c r="J201" s="7"/>
      <c r="K201" s="7"/>
      <c r="L201" s="6"/>
      <c r="M201" s="7"/>
      <c r="N201" s="6"/>
      <c r="O201" s="6"/>
      <c r="P201" s="6"/>
      <c r="Q201" s="6"/>
      <c r="R201" s="6"/>
      <c r="S201" s="6"/>
      <c r="T201" s="6"/>
      <c r="U201" s="6"/>
      <c r="V201" s="6"/>
      <c r="W201" s="6"/>
      <c r="X201" s="6"/>
      <c r="Y201" s="6"/>
      <c r="Z201" s="6"/>
      <c r="AA201" s="6"/>
      <c r="AB201" s="6"/>
      <c r="AC201" s="6"/>
      <c r="AD201" s="6"/>
      <c r="AE201" s="6"/>
      <c r="AF201" s="6"/>
      <c r="AG201" s="6"/>
      <c r="AH201" s="6"/>
      <c r="AI201" s="6"/>
      <c r="AJ201" s="6"/>
      <c r="AK201" s="6"/>
      <c r="AL201" s="6"/>
      <c r="AM201" s="6"/>
      <c r="AN201" s="6"/>
      <c r="AO201" s="6"/>
      <c r="AP201" s="6"/>
      <c r="AQ201" s="6"/>
      <c r="AR201" s="6"/>
      <c r="AS201" s="6"/>
      <c r="AT201" s="6"/>
      <c r="AU201" s="6"/>
      <c r="AV201" s="6"/>
    </row>
    <row r="202">
      <c r="A202" s="6"/>
      <c r="B202" s="199"/>
      <c r="C202" s="6"/>
      <c r="D202" s="6"/>
      <c r="E202" s="7"/>
      <c r="F202" s="7"/>
      <c r="G202" s="198"/>
      <c r="H202" s="198"/>
      <c r="I202" s="6"/>
      <c r="J202" s="7"/>
      <c r="K202" s="7"/>
      <c r="L202" s="6"/>
      <c r="M202" s="7"/>
      <c r="N202" s="6"/>
      <c r="O202" s="6"/>
      <c r="P202" s="6"/>
      <c r="Q202" s="6"/>
      <c r="R202" s="6"/>
      <c r="S202" s="6"/>
      <c r="T202" s="6"/>
      <c r="U202" s="6"/>
      <c r="V202" s="6"/>
      <c r="W202" s="6"/>
      <c r="X202" s="6"/>
      <c r="Y202" s="6"/>
      <c r="Z202" s="6"/>
      <c r="AA202" s="6"/>
      <c r="AB202" s="6"/>
      <c r="AC202" s="6"/>
      <c r="AD202" s="6"/>
      <c r="AE202" s="6"/>
      <c r="AF202" s="6"/>
      <c r="AG202" s="6"/>
      <c r="AH202" s="6"/>
      <c r="AI202" s="6"/>
      <c r="AJ202" s="6"/>
      <c r="AK202" s="6"/>
      <c r="AL202" s="6"/>
      <c r="AM202" s="6"/>
      <c r="AN202" s="6"/>
      <c r="AO202" s="6"/>
      <c r="AP202" s="6"/>
      <c r="AQ202" s="6"/>
      <c r="AR202" s="6"/>
      <c r="AS202" s="6"/>
      <c r="AT202" s="6"/>
      <c r="AU202" s="6"/>
      <c r="AV202" s="6"/>
    </row>
    <row r="203">
      <c r="A203" s="6"/>
      <c r="B203" s="199"/>
      <c r="C203" s="6"/>
      <c r="D203" s="6"/>
      <c r="E203" s="7"/>
      <c r="F203" s="7"/>
      <c r="G203" s="198"/>
      <c r="H203" s="198"/>
      <c r="I203" s="6"/>
      <c r="J203" s="7"/>
      <c r="K203" s="7"/>
      <c r="L203" s="6"/>
      <c r="M203" s="7"/>
      <c r="N203" s="6"/>
      <c r="O203" s="6"/>
      <c r="P203" s="6"/>
      <c r="Q203" s="6"/>
      <c r="R203" s="6"/>
      <c r="S203" s="6"/>
      <c r="T203" s="6"/>
      <c r="U203" s="6"/>
      <c r="V203" s="6"/>
      <c r="W203" s="6"/>
      <c r="X203" s="6"/>
      <c r="Y203" s="6"/>
      <c r="Z203" s="6"/>
      <c r="AA203" s="6"/>
      <c r="AB203" s="6"/>
      <c r="AC203" s="6"/>
      <c r="AD203" s="6"/>
      <c r="AE203" s="6"/>
      <c r="AF203" s="6"/>
      <c r="AG203" s="6"/>
      <c r="AH203" s="6"/>
      <c r="AI203" s="6"/>
      <c r="AJ203" s="6"/>
      <c r="AK203" s="6"/>
      <c r="AL203" s="6"/>
      <c r="AM203" s="6"/>
      <c r="AN203" s="6"/>
      <c r="AO203" s="6"/>
      <c r="AP203" s="6"/>
      <c r="AQ203" s="6"/>
      <c r="AR203" s="6"/>
      <c r="AS203" s="6"/>
      <c r="AT203" s="6"/>
      <c r="AU203" s="6"/>
      <c r="AV203" s="6"/>
    </row>
    <row r="204">
      <c r="A204" s="6"/>
      <c r="B204" s="199"/>
      <c r="C204" s="6"/>
      <c r="D204" s="6"/>
      <c r="E204" s="7"/>
      <c r="F204" s="7"/>
      <c r="G204" s="198"/>
      <c r="H204" s="198"/>
      <c r="I204" s="6"/>
      <c r="J204" s="7"/>
      <c r="K204" s="7"/>
      <c r="L204" s="6"/>
      <c r="M204" s="7"/>
      <c r="N204" s="6"/>
      <c r="O204" s="6"/>
      <c r="P204" s="6"/>
      <c r="Q204" s="6"/>
      <c r="R204" s="6"/>
      <c r="S204" s="6"/>
      <c r="T204" s="6"/>
      <c r="U204" s="6"/>
      <c r="V204" s="6"/>
      <c r="W204" s="6"/>
      <c r="X204" s="6"/>
      <c r="Y204" s="6"/>
      <c r="Z204" s="6"/>
      <c r="AA204" s="6"/>
      <c r="AB204" s="6"/>
      <c r="AC204" s="6"/>
      <c r="AD204" s="6"/>
      <c r="AE204" s="6"/>
      <c r="AF204" s="6"/>
      <c r="AG204" s="6"/>
      <c r="AH204" s="6"/>
      <c r="AI204" s="6"/>
      <c r="AJ204" s="6"/>
      <c r="AK204" s="6"/>
      <c r="AL204" s="6"/>
      <c r="AM204" s="6"/>
      <c r="AN204" s="6"/>
      <c r="AO204" s="6"/>
      <c r="AP204" s="6"/>
      <c r="AQ204" s="6"/>
      <c r="AR204" s="6"/>
      <c r="AS204" s="6"/>
      <c r="AT204" s="6"/>
      <c r="AU204" s="6"/>
      <c r="AV204" s="6"/>
    </row>
    <row r="205">
      <c r="A205" s="6"/>
      <c r="B205" s="199"/>
      <c r="C205" s="6"/>
      <c r="D205" s="6"/>
      <c r="E205" s="7"/>
      <c r="F205" s="7"/>
      <c r="G205" s="198"/>
      <c r="H205" s="198"/>
      <c r="I205" s="6"/>
      <c r="J205" s="7"/>
      <c r="K205" s="7"/>
      <c r="L205" s="6"/>
      <c r="M205" s="7"/>
      <c r="N205" s="6"/>
      <c r="O205" s="6"/>
      <c r="P205" s="6"/>
      <c r="Q205" s="6"/>
      <c r="R205" s="6"/>
      <c r="S205" s="6"/>
      <c r="T205" s="6"/>
      <c r="U205" s="6"/>
      <c r="V205" s="6"/>
      <c r="W205" s="6"/>
      <c r="X205" s="6"/>
      <c r="Y205" s="6"/>
      <c r="Z205" s="6"/>
      <c r="AA205" s="6"/>
      <c r="AB205" s="6"/>
      <c r="AC205" s="6"/>
      <c r="AD205" s="6"/>
      <c r="AE205" s="6"/>
      <c r="AF205" s="6"/>
      <c r="AG205" s="6"/>
      <c r="AH205" s="6"/>
      <c r="AI205" s="6"/>
      <c r="AJ205" s="6"/>
      <c r="AK205" s="6"/>
      <c r="AL205" s="6"/>
      <c r="AM205" s="6"/>
      <c r="AN205" s="6"/>
      <c r="AO205" s="6"/>
      <c r="AP205" s="6"/>
      <c r="AQ205" s="6"/>
      <c r="AR205" s="6"/>
      <c r="AS205" s="6"/>
      <c r="AT205" s="6"/>
      <c r="AU205" s="6"/>
      <c r="AV205" s="6"/>
    </row>
    <row r="206">
      <c r="A206" s="6"/>
      <c r="B206" s="199"/>
      <c r="C206" s="6"/>
      <c r="D206" s="6"/>
      <c r="E206" s="7"/>
      <c r="F206" s="7"/>
      <c r="G206" s="198"/>
      <c r="H206" s="198"/>
      <c r="I206" s="6"/>
      <c r="J206" s="7"/>
      <c r="K206" s="7"/>
      <c r="L206" s="6"/>
      <c r="M206" s="7"/>
      <c r="N206" s="6"/>
      <c r="O206" s="6"/>
      <c r="P206" s="6"/>
      <c r="Q206" s="6"/>
      <c r="R206" s="6"/>
      <c r="S206" s="6"/>
      <c r="T206" s="6"/>
      <c r="U206" s="6"/>
      <c r="V206" s="6"/>
      <c r="W206" s="6"/>
      <c r="X206" s="6"/>
      <c r="Y206" s="6"/>
      <c r="Z206" s="6"/>
      <c r="AA206" s="6"/>
      <c r="AB206" s="6"/>
      <c r="AC206" s="6"/>
      <c r="AD206" s="6"/>
      <c r="AE206" s="6"/>
      <c r="AF206" s="6"/>
      <c r="AG206" s="6"/>
      <c r="AH206" s="6"/>
      <c r="AI206" s="6"/>
      <c r="AJ206" s="6"/>
      <c r="AK206" s="6"/>
      <c r="AL206" s="6"/>
      <c r="AM206" s="6"/>
      <c r="AN206" s="6"/>
      <c r="AO206" s="6"/>
      <c r="AP206" s="6"/>
      <c r="AQ206" s="6"/>
      <c r="AR206" s="6"/>
      <c r="AS206" s="6"/>
      <c r="AT206" s="6"/>
      <c r="AU206" s="6"/>
      <c r="AV206" s="6"/>
    </row>
    <row r="207">
      <c r="A207" s="6"/>
      <c r="B207" s="199"/>
      <c r="C207" s="6"/>
      <c r="D207" s="6"/>
      <c r="E207" s="7"/>
      <c r="F207" s="7"/>
      <c r="G207" s="198"/>
      <c r="H207" s="198"/>
      <c r="I207" s="6"/>
      <c r="J207" s="7"/>
      <c r="K207" s="7"/>
      <c r="L207" s="6"/>
      <c r="M207" s="7"/>
      <c r="N207" s="6"/>
      <c r="O207" s="6"/>
      <c r="P207" s="6"/>
      <c r="Q207" s="6"/>
      <c r="R207" s="6"/>
      <c r="S207" s="6"/>
      <c r="T207" s="6"/>
      <c r="U207" s="6"/>
      <c r="V207" s="6"/>
      <c r="W207" s="6"/>
      <c r="X207" s="6"/>
      <c r="Y207" s="6"/>
      <c r="Z207" s="6"/>
      <c r="AA207" s="6"/>
      <c r="AB207" s="6"/>
      <c r="AC207" s="6"/>
      <c r="AD207" s="6"/>
      <c r="AE207" s="6"/>
      <c r="AF207" s="6"/>
      <c r="AG207" s="6"/>
      <c r="AH207" s="6"/>
      <c r="AI207" s="6"/>
      <c r="AJ207" s="6"/>
      <c r="AK207" s="6"/>
      <c r="AL207" s="6"/>
      <c r="AM207" s="6"/>
      <c r="AN207" s="6"/>
      <c r="AO207" s="6"/>
      <c r="AP207" s="6"/>
      <c r="AQ207" s="6"/>
      <c r="AR207" s="6"/>
      <c r="AS207" s="6"/>
      <c r="AT207" s="6"/>
      <c r="AU207" s="6"/>
      <c r="AV207" s="6"/>
    </row>
    <row r="208">
      <c r="A208" s="6"/>
      <c r="B208" s="199"/>
      <c r="C208" s="6"/>
      <c r="D208" s="6"/>
      <c r="E208" s="7"/>
      <c r="F208" s="7"/>
      <c r="G208" s="198"/>
      <c r="H208" s="198"/>
      <c r="I208" s="6"/>
      <c r="J208" s="7"/>
      <c r="K208" s="7"/>
      <c r="L208" s="6"/>
      <c r="M208" s="7"/>
      <c r="N208" s="6"/>
      <c r="O208" s="6"/>
      <c r="P208" s="6"/>
      <c r="Q208" s="6"/>
      <c r="R208" s="6"/>
      <c r="S208" s="6"/>
      <c r="T208" s="6"/>
      <c r="U208" s="6"/>
      <c r="V208" s="6"/>
      <c r="W208" s="6"/>
      <c r="X208" s="6"/>
      <c r="Y208" s="6"/>
      <c r="Z208" s="6"/>
      <c r="AA208" s="6"/>
      <c r="AB208" s="6"/>
      <c r="AC208" s="6"/>
      <c r="AD208" s="6"/>
      <c r="AE208" s="6"/>
      <c r="AF208" s="6"/>
      <c r="AG208" s="6"/>
      <c r="AH208" s="6"/>
      <c r="AI208" s="6"/>
      <c r="AJ208" s="6"/>
      <c r="AK208" s="6"/>
      <c r="AL208" s="6"/>
      <c r="AM208" s="6"/>
      <c r="AN208" s="6"/>
      <c r="AO208" s="6"/>
      <c r="AP208" s="6"/>
      <c r="AQ208" s="6"/>
      <c r="AR208" s="6"/>
      <c r="AS208" s="6"/>
      <c r="AT208" s="6"/>
      <c r="AU208" s="6"/>
      <c r="AV208" s="6"/>
    </row>
    <row r="209">
      <c r="A209" s="6"/>
      <c r="B209" s="199"/>
      <c r="C209" s="6"/>
      <c r="D209" s="6"/>
      <c r="E209" s="7"/>
      <c r="F209" s="7"/>
      <c r="G209" s="198"/>
      <c r="H209" s="198"/>
      <c r="I209" s="6"/>
      <c r="J209" s="7"/>
      <c r="K209" s="7"/>
      <c r="L209" s="6"/>
      <c r="M209" s="7"/>
      <c r="N209" s="6"/>
      <c r="O209" s="6"/>
      <c r="P209" s="6"/>
      <c r="Q209" s="6"/>
      <c r="R209" s="6"/>
      <c r="S209" s="6"/>
      <c r="T209" s="6"/>
      <c r="U209" s="6"/>
      <c r="V209" s="6"/>
      <c r="W209" s="6"/>
      <c r="X209" s="6"/>
      <c r="Y209" s="6"/>
      <c r="Z209" s="6"/>
      <c r="AA209" s="6"/>
      <c r="AB209" s="6"/>
      <c r="AC209" s="6"/>
      <c r="AD209" s="6"/>
      <c r="AE209" s="6"/>
      <c r="AF209" s="6"/>
      <c r="AG209" s="6"/>
      <c r="AH209" s="6"/>
      <c r="AI209" s="6"/>
      <c r="AJ209" s="6"/>
      <c r="AK209" s="6"/>
      <c r="AL209" s="6"/>
      <c r="AM209" s="6"/>
      <c r="AN209" s="6"/>
      <c r="AO209" s="6"/>
      <c r="AP209" s="6"/>
      <c r="AQ209" s="6"/>
      <c r="AR209" s="6"/>
      <c r="AS209" s="6"/>
      <c r="AT209" s="6"/>
      <c r="AU209" s="6"/>
      <c r="AV209" s="6"/>
    </row>
    <row r="210">
      <c r="A210" s="6"/>
      <c r="B210" s="199"/>
      <c r="C210" s="6"/>
      <c r="D210" s="6"/>
      <c r="E210" s="7"/>
      <c r="F210" s="7"/>
      <c r="G210" s="198"/>
      <c r="H210" s="198"/>
      <c r="I210" s="6"/>
      <c r="J210" s="7"/>
      <c r="K210" s="7"/>
      <c r="L210" s="6"/>
      <c r="M210" s="7"/>
      <c r="N210" s="6"/>
      <c r="O210" s="6"/>
      <c r="P210" s="6"/>
      <c r="Q210" s="6"/>
      <c r="R210" s="6"/>
      <c r="S210" s="6"/>
      <c r="T210" s="6"/>
      <c r="U210" s="6"/>
      <c r="V210" s="6"/>
      <c r="W210" s="6"/>
      <c r="X210" s="6"/>
      <c r="Y210" s="6"/>
      <c r="Z210" s="6"/>
      <c r="AA210" s="6"/>
      <c r="AB210" s="6"/>
      <c r="AC210" s="6"/>
      <c r="AD210" s="6"/>
      <c r="AE210" s="6"/>
      <c r="AF210" s="6"/>
      <c r="AG210" s="6"/>
      <c r="AH210" s="6"/>
      <c r="AI210" s="6"/>
      <c r="AJ210" s="6"/>
      <c r="AK210" s="6"/>
      <c r="AL210" s="6"/>
      <c r="AM210" s="6"/>
      <c r="AN210" s="6"/>
      <c r="AO210" s="6"/>
      <c r="AP210" s="6"/>
      <c r="AQ210" s="6"/>
      <c r="AR210" s="6"/>
      <c r="AS210" s="6"/>
      <c r="AT210" s="6"/>
      <c r="AU210" s="6"/>
      <c r="AV210" s="6"/>
    </row>
    <row r="211">
      <c r="A211" s="6"/>
      <c r="B211" s="199"/>
      <c r="C211" s="6"/>
      <c r="D211" s="6"/>
      <c r="E211" s="7"/>
      <c r="F211" s="7"/>
      <c r="G211" s="198"/>
      <c r="H211" s="198"/>
      <c r="I211" s="6"/>
      <c r="J211" s="7"/>
      <c r="K211" s="7"/>
      <c r="L211" s="6"/>
      <c r="M211" s="7"/>
      <c r="N211" s="6"/>
      <c r="O211" s="6"/>
      <c r="P211" s="6"/>
      <c r="Q211" s="6"/>
      <c r="R211" s="6"/>
      <c r="S211" s="6"/>
      <c r="T211" s="6"/>
      <c r="U211" s="6"/>
      <c r="V211" s="6"/>
      <c r="W211" s="6"/>
      <c r="X211" s="6"/>
      <c r="Y211" s="6"/>
      <c r="Z211" s="6"/>
      <c r="AA211" s="6"/>
      <c r="AB211" s="6"/>
      <c r="AC211" s="6"/>
      <c r="AD211" s="6"/>
      <c r="AE211" s="6"/>
      <c r="AF211" s="6"/>
      <c r="AG211" s="6"/>
      <c r="AH211" s="6"/>
      <c r="AI211" s="6"/>
      <c r="AJ211" s="6"/>
      <c r="AK211" s="6"/>
      <c r="AL211" s="6"/>
      <c r="AM211" s="6"/>
      <c r="AN211" s="6"/>
      <c r="AO211" s="6"/>
      <c r="AP211" s="6"/>
      <c r="AQ211" s="6"/>
      <c r="AR211" s="6"/>
      <c r="AS211" s="6"/>
      <c r="AT211" s="6"/>
      <c r="AU211" s="6"/>
      <c r="AV211" s="6"/>
    </row>
    <row r="212">
      <c r="A212" s="6"/>
      <c r="B212" s="199"/>
      <c r="C212" s="6"/>
      <c r="D212" s="6"/>
      <c r="E212" s="7"/>
      <c r="F212" s="7"/>
      <c r="G212" s="198"/>
      <c r="H212" s="198"/>
      <c r="I212" s="6"/>
      <c r="J212" s="7"/>
      <c r="K212" s="7"/>
      <c r="L212" s="6"/>
      <c r="M212" s="7"/>
      <c r="N212" s="6"/>
      <c r="O212" s="6"/>
      <c r="P212" s="6"/>
      <c r="Q212" s="6"/>
      <c r="R212" s="6"/>
      <c r="S212" s="6"/>
      <c r="T212" s="6"/>
      <c r="U212" s="6"/>
      <c r="V212" s="6"/>
      <c r="W212" s="6"/>
      <c r="X212" s="6"/>
      <c r="Y212" s="6"/>
      <c r="Z212" s="6"/>
      <c r="AA212" s="6"/>
      <c r="AB212" s="6"/>
      <c r="AC212" s="6"/>
      <c r="AD212" s="6"/>
      <c r="AE212" s="6"/>
      <c r="AF212" s="6"/>
      <c r="AG212" s="6"/>
      <c r="AH212" s="6"/>
      <c r="AI212" s="6"/>
      <c r="AJ212" s="6"/>
      <c r="AK212" s="6"/>
      <c r="AL212" s="6"/>
      <c r="AM212" s="6"/>
      <c r="AN212" s="6"/>
      <c r="AO212" s="6"/>
      <c r="AP212" s="6"/>
      <c r="AQ212" s="6"/>
      <c r="AR212" s="6"/>
      <c r="AS212" s="6"/>
      <c r="AT212" s="6"/>
      <c r="AU212" s="6"/>
      <c r="AV212" s="6"/>
    </row>
    <row r="213">
      <c r="A213" s="6"/>
      <c r="B213" s="199"/>
      <c r="C213" s="6"/>
      <c r="D213" s="6"/>
      <c r="E213" s="7"/>
      <c r="F213" s="7"/>
      <c r="G213" s="198"/>
      <c r="H213" s="198"/>
      <c r="I213" s="6"/>
      <c r="J213" s="7"/>
      <c r="K213" s="7"/>
      <c r="L213" s="6"/>
      <c r="M213" s="7"/>
      <c r="N213" s="6"/>
      <c r="O213" s="6"/>
      <c r="P213" s="6"/>
      <c r="Q213" s="6"/>
      <c r="R213" s="6"/>
      <c r="S213" s="6"/>
      <c r="T213" s="6"/>
      <c r="U213" s="6"/>
      <c r="V213" s="6"/>
      <c r="W213" s="6"/>
      <c r="X213" s="6"/>
      <c r="Y213" s="6"/>
      <c r="Z213" s="6"/>
      <c r="AA213" s="6"/>
      <c r="AB213" s="6"/>
      <c r="AC213" s="6"/>
      <c r="AD213" s="6"/>
      <c r="AE213" s="6"/>
      <c r="AF213" s="6"/>
      <c r="AG213" s="6"/>
      <c r="AH213" s="6"/>
      <c r="AI213" s="6"/>
      <c r="AJ213" s="6"/>
      <c r="AK213" s="6"/>
      <c r="AL213" s="6"/>
      <c r="AM213" s="6"/>
      <c r="AN213" s="6"/>
      <c r="AO213" s="6"/>
      <c r="AP213" s="6"/>
      <c r="AQ213" s="6"/>
      <c r="AR213" s="6"/>
      <c r="AS213" s="6"/>
      <c r="AT213" s="6"/>
      <c r="AU213" s="6"/>
      <c r="AV213" s="6"/>
    </row>
    <row r="214">
      <c r="A214" s="6"/>
      <c r="B214" s="199"/>
      <c r="C214" s="6"/>
      <c r="D214" s="6"/>
      <c r="E214" s="7"/>
      <c r="F214" s="7"/>
      <c r="G214" s="198"/>
      <c r="H214" s="198"/>
      <c r="I214" s="6"/>
      <c r="J214" s="7"/>
      <c r="K214" s="7"/>
      <c r="L214" s="6"/>
      <c r="M214" s="7"/>
      <c r="N214" s="6"/>
      <c r="O214" s="6"/>
      <c r="P214" s="6"/>
      <c r="Q214" s="6"/>
      <c r="R214" s="6"/>
      <c r="S214" s="6"/>
      <c r="T214" s="6"/>
      <c r="U214" s="6"/>
      <c r="V214" s="6"/>
      <c r="W214" s="6"/>
      <c r="X214" s="6"/>
      <c r="Y214" s="6"/>
      <c r="Z214" s="6"/>
      <c r="AA214" s="6"/>
      <c r="AB214" s="6"/>
      <c r="AC214" s="6"/>
      <c r="AD214" s="6"/>
      <c r="AE214" s="6"/>
      <c r="AF214" s="6"/>
      <c r="AG214" s="6"/>
      <c r="AH214" s="6"/>
      <c r="AI214" s="6"/>
      <c r="AJ214" s="6"/>
      <c r="AK214" s="6"/>
      <c r="AL214" s="6"/>
      <c r="AM214" s="6"/>
      <c r="AN214" s="6"/>
      <c r="AO214" s="6"/>
      <c r="AP214" s="6"/>
      <c r="AQ214" s="6"/>
      <c r="AR214" s="6"/>
      <c r="AS214" s="6"/>
      <c r="AT214" s="6"/>
      <c r="AU214" s="6"/>
      <c r="AV214" s="6"/>
    </row>
    <row r="215">
      <c r="A215" s="6"/>
      <c r="B215" s="199"/>
      <c r="C215" s="6"/>
      <c r="D215" s="6"/>
      <c r="E215" s="7"/>
      <c r="F215" s="7"/>
      <c r="G215" s="198"/>
      <c r="H215" s="198"/>
      <c r="I215" s="6"/>
      <c r="J215" s="7"/>
      <c r="K215" s="7"/>
      <c r="L215" s="6"/>
      <c r="M215" s="7"/>
      <c r="N215" s="6"/>
      <c r="O215" s="6"/>
      <c r="P215" s="6"/>
      <c r="Q215" s="6"/>
      <c r="R215" s="6"/>
      <c r="S215" s="6"/>
      <c r="T215" s="6"/>
      <c r="U215" s="6"/>
      <c r="V215" s="6"/>
      <c r="W215" s="6"/>
      <c r="X215" s="6"/>
      <c r="Y215" s="6"/>
      <c r="Z215" s="6"/>
      <c r="AA215" s="6"/>
      <c r="AB215" s="6"/>
      <c r="AC215" s="6"/>
      <c r="AD215" s="6"/>
      <c r="AE215" s="6"/>
      <c r="AF215" s="6"/>
      <c r="AG215" s="6"/>
      <c r="AH215" s="6"/>
      <c r="AI215" s="6"/>
      <c r="AJ215" s="6"/>
      <c r="AK215" s="6"/>
      <c r="AL215" s="6"/>
      <c r="AM215" s="6"/>
      <c r="AN215" s="6"/>
      <c r="AO215" s="6"/>
      <c r="AP215" s="6"/>
      <c r="AQ215" s="6"/>
      <c r="AR215" s="6"/>
      <c r="AS215" s="6"/>
      <c r="AT215" s="6"/>
      <c r="AU215" s="6"/>
      <c r="AV215" s="6"/>
    </row>
    <row r="216">
      <c r="A216" s="6"/>
      <c r="B216" s="199"/>
      <c r="C216" s="6"/>
      <c r="D216" s="6"/>
      <c r="E216" s="7"/>
      <c r="F216" s="7"/>
      <c r="G216" s="198"/>
      <c r="H216" s="198"/>
      <c r="I216" s="6"/>
      <c r="J216" s="7"/>
      <c r="K216" s="7"/>
      <c r="L216" s="6"/>
      <c r="M216" s="7"/>
      <c r="N216" s="6"/>
      <c r="O216" s="6"/>
      <c r="P216" s="6"/>
      <c r="Q216" s="6"/>
      <c r="R216" s="6"/>
      <c r="S216" s="6"/>
      <c r="T216" s="6"/>
      <c r="U216" s="6"/>
      <c r="V216" s="6"/>
      <c r="W216" s="6"/>
      <c r="X216" s="6"/>
      <c r="Y216" s="6"/>
      <c r="Z216" s="6"/>
      <c r="AA216" s="6"/>
      <c r="AB216" s="6"/>
      <c r="AC216" s="6"/>
      <c r="AD216" s="6"/>
      <c r="AE216" s="6"/>
      <c r="AF216" s="6"/>
      <c r="AG216" s="6"/>
      <c r="AH216" s="6"/>
      <c r="AI216" s="6"/>
      <c r="AJ216" s="6"/>
      <c r="AK216" s="6"/>
      <c r="AL216" s="6"/>
      <c r="AM216" s="6"/>
      <c r="AN216" s="6"/>
      <c r="AO216" s="6"/>
      <c r="AP216" s="6"/>
      <c r="AQ216" s="6"/>
      <c r="AR216" s="6"/>
      <c r="AS216" s="6"/>
      <c r="AT216" s="6"/>
      <c r="AU216" s="6"/>
      <c r="AV216" s="6"/>
    </row>
    <row r="217">
      <c r="A217" s="6"/>
      <c r="B217" s="199"/>
      <c r="C217" s="6"/>
      <c r="D217" s="6"/>
      <c r="E217" s="7"/>
      <c r="F217" s="7"/>
      <c r="G217" s="198"/>
      <c r="H217" s="198"/>
      <c r="I217" s="6"/>
      <c r="J217" s="7"/>
      <c r="K217" s="7"/>
      <c r="L217" s="6"/>
      <c r="M217" s="7"/>
      <c r="N217" s="6"/>
      <c r="O217" s="6"/>
      <c r="P217" s="6"/>
      <c r="Q217" s="6"/>
      <c r="R217" s="6"/>
      <c r="S217" s="6"/>
      <c r="T217" s="6"/>
      <c r="U217" s="6"/>
      <c r="V217" s="6"/>
      <c r="W217" s="6"/>
      <c r="X217" s="6"/>
      <c r="Y217" s="6"/>
      <c r="Z217" s="6"/>
      <c r="AA217" s="6"/>
      <c r="AB217" s="6"/>
      <c r="AC217" s="6"/>
      <c r="AD217" s="6"/>
      <c r="AE217" s="6"/>
      <c r="AF217" s="6"/>
      <c r="AG217" s="6"/>
      <c r="AH217" s="6"/>
      <c r="AI217" s="6"/>
      <c r="AJ217" s="6"/>
      <c r="AK217" s="6"/>
      <c r="AL217" s="6"/>
      <c r="AM217" s="6"/>
      <c r="AN217" s="6"/>
      <c r="AO217" s="6"/>
      <c r="AP217" s="6"/>
      <c r="AQ217" s="6"/>
      <c r="AR217" s="6"/>
      <c r="AS217" s="6"/>
      <c r="AT217" s="6"/>
      <c r="AU217" s="6"/>
      <c r="AV217" s="6"/>
    </row>
    <row r="218">
      <c r="A218" s="6"/>
      <c r="B218" s="199"/>
      <c r="C218" s="6"/>
      <c r="D218" s="6"/>
      <c r="E218" s="7"/>
      <c r="F218" s="7"/>
      <c r="G218" s="198"/>
      <c r="H218" s="198"/>
      <c r="I218" s="6"/>
      <c r="J218" s="7"/>
      <c r="K218" s="7"/>
      <c r="L218" s="6"/>
      <c r="M218" s="7"/>
      <c r="N218" s="6"/>
      <c r="O218" s="6"/>
      <c r="P218" s="6"/>
      <c r="Q218" s="6"/>
      <c r="R218" s="6"/>
      <c r="S218" s="6"/>
      <c r="T218" s="6"/>
      <c r="U218" s="6"/>
      <c r="V218" s="6"/>
      <c r="W218" s="6"/>
      <c r="X218" s="6"/>
      <c r="Y218" s="6"/>
      <c r="Z218" s="6"/>
      <c r="AA218" s="6"/>
      <c r="AB218" s="6"/>
      <c r="AC218" s="6"/>
      <c r="AD218" s="6"/>
      <c r="AE218" s="6"/>
      <c r="AF218" s="6"/>
      <c r="AG218" s="6"/>
      <c r="AH218" s="6"/>
      <c r="AI218" s="6"/>
      <c r="AJ218" s="6"/>
      <c r="AK218" s="6"/>
      <c r="AL218" s="6"/>
      <c r="AM218" s="6"/>
      <c r="AN218" s="6"/>
      <c r="AO218" s="6"/>
      <c r="AP218" s="6"/>
      <c r="AQ218" s="6"/>
      <c r="AR218" s="6"/>
      <c r="AS218" s="6"/>
      <c r="AT218" s="6"/>
      <c r="AU218" s="6"/>
      <c r="AV218" s="6"/>
    </row>
    <row r="219">
      <c r="A219" s="6"/>
      <c r="B219" s="199"/>
      <c r="C219" s="6"/>
      <c r="D219" s="6"/>
      <c r="E219" s="7"/>
      <c r="F219" s="7"/>
      <c r="G219" s="198"/>
      <c r="H219" s="198"/>
      <c r="I219" s="6"/>
      <c r="J219" s="7"/>
      <c r="K219" s="7"/>
      <c r="L219" s="6"/>
      <c r="M219" s="7"/>
      <c r="N219" s="6"/>
      <c r="O219" s="6"/>
      <c r="P219" s="6"/>
      <c r="Q219" s="6"/>
      <c r="R219" s="6"/>
      <c r="S219" s="6"/>
      <c r="T219" s="6"/>
      <c r="U219" s="6"/>
      <c r="V219" s="6"/>
      <c r="W219" s="6"/>
      <c r="X219" s="6"/>
      <c r="Y219" s="6"/>
      <c r="Z219" s="6"/>
      <c r="AA219" s="6"/>
      <c r="AB219" s="6"/>
      <c r="AC219" s="6"/>
      <c r="AD219" s="6"/>
      <c r="AE219" s="6"/>
      <c r="AF219" s="6"/>
      <c r="AG219" s="6"/>
      <c r="AH219" s="6"/>
      <c r="AI219" s="6"/>
      <c r="AJ219" s="6"/>
      <c r="AK219" s="6"/>
      <c r="AL219" s="6"/>
      <c r="AM219" s="6"/>
      <c r="AN219" s="6"/>
      <c r="AO219" s="6"/>
      <c r="AP219" s="6"/>
      <c r="AQ219" s="6"/>
      <c r="AR219" s="6"/>
      <c r="AS219" s="6"/>
      <c r="AT219" s="6"/>
      <c r="AU219" s="6"/>
      <c r="AV219" s="6"/>
    </row>
    <row r="220">
      <c r="A220" s="6"/>
      <c r="B220" s="199"/>
      <c r="C220" s="6"/>
      <c r="D220" s="6"/>
      <c r="E220" s="7"/>
      <c r="F220" s="7"/>
      <c r="G220" s="198"/>
      <c r="H220" s="198"/>
      <c r="I220" s="6"/>
      <c r="J220" s="7"/>
      <c r="K220" s="7"/>
      <c r="L220" s="6"/>
      <c r="M220" s="7"/>
      <c r="N220" s="6"/>
      <c r="O220" s="6"/>
      <c r="P220" s="6"/>
      <c r="Q220" s="6"/>
      <c r="R220" s="6"/>
      <c r="S220" s="6"/>
      <c r="T220" s="6"/>
      <c r="U220" s="6"/>
      <c r="V220" s="6"/>
      <c r="W220" s="6"/>
      <c r="X220" s="6"/>
      <c r="Y220" s="6"/>
      <c r="Z220" s="6"/>
      <c r="AA220" s="6"/>
      <c r="AB220" s="6"/>
      <c r="AC220" s="6"/>
      <c r="AD220" s="6"/>
      <c r="AE220" s="6"/>
      <c r="AF220" s="6"/>
      <c r="AG220" s="6"/>
      <c r="AH220" s="6"/>
      <c r="AI220" s="6"/>
      <c r="AJ220" s="6"/>
      <c r="AK220" s="6"/>
      <c r="AL220" s="6"/>
      <c r="AM220" s="6"/>
      <c r="AN220" s="6"/>
      <c r="AO220" s="6"/>
      <c r="AP220" s="6"/>
      <c r="AQ220" s="6"/>
      <c r="AR220" s="6"/>
      <c r="AS220" s="6"/>
      <c r="AT220" s="6"/>
      <c r="AU220" s="6"/>
      <c r="AV220" s="6"/>
    </row>
    <row r="221">
      <c r="A221" s="6"/>
      <c r="B221" s="199"/>
      <c r="C221" s="6"/>
      <c r="D221" s="6"/>
      <c r="E221" s="7"/>
      <c r="F221" s="7"/>
      <c r="G221" s="198"/>
      <c r="H221" s="198"/>
      <c r="I221" s="6"/>
      <c r="J221" s="7"/>
      <c r="K221" s="7"/>
      <c r="L221" s="6"/>
      <c r="M221" s="7"/>
      <c r="N221" s="6"/>
      <c r="O221" s="6"/>
      <c r="P221" s="6"/>
      <c r="Q221" s="6"/>
      <c r="R221" s="6"/>
      <c r="S221" s="6"/>
      <c r="T221" s="6"/>
      <c r="U221" s="6"/>
      <c r="V221" s="6"/>
      <c r="W221" s="6"/>
      <c r="X221" s="6"/>
      <c r="Y221" s="6"/>
      <c r="Z221" s="6"/>
      <c r="AA221" s="6"/>
      <c r="AB221" s="6"/>
      <c r="AC221" s="6"/>
      <c r="AD221" s="6"/>
      <c r="AE221" s="6"/>
      <c r="AF221" s="6"/>
      <c r="AG221" s="6"/>
      <c r="AH221" s="6"/>
      <c r="AI221" s="6"/>
      <c r="AJ221" s="6"/>
      <c r="AK221" s="6"/>
      <c r="AL221" s="6"/>
      <c r="AM221" s="6"/>
      <c r="AN221" s="6"/>
      <c r="AO221" s="6"/>
      <c r="AP221" s="6"/>
      <c r="AQ221" s="6"/>
      <c r="AR221" s="6"/>
      <c r="AS221" s="6"/>
      <c r="AT221" s="6"/>
      <c r="AU221" s="6"/>
      <c r="AV221" s="6"/>
    </row>
    <row r="222">
      <c r="A222" s="6"/>
      <c r="B222" s="199"/>
      <c r="C222" s="6"/>
      <c r="D222" s="6"/>
      <c r="E222" s="7"/>
      <c r="F222" s="7"/>
      <c r="G222" s="198"/>
      <c r="H222" s="198"/>
      <c r="I222" s="6"/>
      <c r="J222" s="7"/>
      <c r="K222" s="7"/>
      <c r="L222" s="6"/>
      <c r="M222" s="7"/>
      <c r="N222" s="6"/>
      <c r="O222" s="6"/>
      <c r="P222" s="6"/>
      <c r="Q222" s="6"/>
      <c r="R222" s="6"/>
      <c r="S222" s="6"/>
      <c r="T222" s="6"/>
      <c r="U222" s="6"/>
      <c r="V222" s="6"/>
      <c r="W222" s="6"/>
      <c r="X222" s="6"/>
      <c r="Y222" s="6"/>
      <c r="Z222" s="6"/>
      <c r="AA222" s="6"/>
      <c r="AB222" s="6"/>
      <c r="AC222" s="6"/>
      <c r="AD222" s="6"/>
      <c r="AE222" s="6"/>
      <c r="AF222" s="6"/>
      <c r="AG222" s="6"/>
      <c r="AH222" s="6"/>
      <c r="AI222" s="6"/>
      <c r="AJ222" s="6"/>
      <c r="AK222" s="6"/>
      <c r="AL222" s="6"/>
      <c r="AM222" s="6"/>
      <c r="AN222" s="6"/>
      <c r="AO222" s="6"/>
      <c r="AP222" s="6"/>
      <c r="AQ222" s="6"/>
      <c r="AR222" s="6"/>
      <c r="AS222" s="6"/>
      <c r="AT222" s="6"/>
      <c r="AU222" s="6"/>
      <c r="AV222" s="6"/>
    </row>
    <row r="223">
      <c r="A223" s="6"/>
      <c r="B223" s="199"/>
      <c r="C223" s="6"/>
      <c r="D223" s="6"/>
      <c r="E223" s="7"/>
      <c r="F223" s="7"/>
      <c r="G223" s="198"/>
      <c r="H223" s="198"/>
      <c r="I223" s="6"/>
      <c r="J223" s="7"/>
      <c r="K223" s="7"/>
      <c r="L223" s="6"/>
      <c r="M223" s="7"/>
      <c r="N223" s="6"/>
      <c r="O223" s="6"/>
      <c r="P223" s="6"/>
      <c r="Q223" s="6"/>
      <c r="R223" s="6"/>
      <c r="S223" s="6"/>
      <c r="T223" s="6"/>
      <c r="U223" s="6"/>
      <c r="V223" s="6"/>
      <c r="W223" s="6"/>
      <c r="X223" s="6"/>
      <c r="Y223" s="6"/>
      <c r="Z223" s="6"/>
      <c r="AA223" s="6"/>
      <c r="AB223" s="6"/>
      <c r="AC223" s="6"/>
      <c r="AD223" s="6"/>
      <c r="AE223" s="6"/>
      <c r="AF223" s="6"/>
      <c r="AG223" s="6"/>
      <c r="AH223" s="6"/>
      <c r="AI223" s="6"/>
      <c r="AJ223" s="6"/>
      <c r="AK223" s="6"/>
      <c r="AL223" s="6"/>
      <c r="AM223" s="6"/>
      <c r="AN223" s="6"/>
      <c r="AO223" s="6"/>
      <c r="AP223" s="6"/>
      <c r="AQ223" s="6"/>
      <c r="AR223" s="6"/>
      <c r="AS223" s="6"/>
      <c r="AT223" s="6"/>
      <c r="AU223" s="6"/>
      <c r="AV223" s="6"/>
    </row>
    <row r="224">
      <c r="A224" s="6"/>
      <c r="B224" s="199"/>
      <c r="C224" s="6"/>
      <c r="D224" s="6"/>
      <c r="E224" s="7"/>
      <c r="F224" s="7"/>
      <c r="G224" s="198"/>
      <c r="H224" s="198"/>
      <c r="I224" s="6"/>
      <c r="J224" s="7"/>
      <c r="K224" s="7"/>
      <c r="L224" s="6"/>
      <c r="M224" s="7"/>
      <c r="N224" s="6"/>
      <c r="O224" s="6"/>
      <c r="P224" s="6"/>
      <c r="Q224" s="6"/>
      <c r="R224" s="6"/>
      <c r="S224" s="6"/>
      <c r="T224" s="6"/>
      <c r="U224" s="6"/>
      <c r="V224" s="6"/>
      <c r="W224" s="6"/>
      <c r="X224" s="6"/>
      <c r="Y224" s="6"/>
      <c r="Z224" s="6"/>
      <c r="AA224" s="6"/>
      <c r="AB224" s="6"/>
      <c r="AC224" s="6"/>
      <c r="AD224" s="6"/>
      <c r="AE224" s="6"/>
      <c r="AF224" s="6"/>
      <c r="AG224" s="6"/>
      <c r="AH224" s="6"/>
      <c r="AI224" s="6"/>
      <c r="AJ224" s="6"/>
      <c r="AK224" s="6"/>
      <c r="AL224" s="6"/>
      <c r="AM224" s="6"/>
      <c r="AN224" s="6"/>
      <c r="AO224" s="6"/>
      <c r="AP224" s="6"/>
      <c r="AQ224" s="6"/>
      <c r="AR224" s="6"/>
      <c r="AS224" s="6"/>
      <c r="AT224" s="6"/>
      <c r="AU224" s="6"/>
      <c r="AV224" s="6"/>
    </row>
    <row r="225">
      <c r="A225" s="6"/>
      <c r="B225" s="199"/>
      <c r="C225" s="6"/>
      <c r="D225" s="6"/>
      <c r="E225" s="7"/>
      <c r="F225" s="7"/>
      <c r="G225" s="198"/>
      <c r="H225" s="198"/>
      <c r="I225" s="6"/>
      <c r="J225" s="7"/>
      <c r="K225" s="7"/>
      <c r="L225" s="6"/>
      <c r="M225" s="7"/>
      <c r="N225" s="6"/>
      <c r="O225" s="6"/>
      <c r="P225" s="6"/>
      <c r="Q225" s="6"/>
      <c r="R225" s="6"/>
      <c r="S225" s="6"/>
      <c r="T225" s="6"/>
      <c r="U225" s="6"/>
      <c r="V225" s="6"/>
      <c r="W225" s="6"/>
      <c r="X225" s="6"/>
      <c r="Y225" s="6"/>
      <c r="Z225" s="6"/>
      <c r="AA225" s="6"/>
      <c r="AB225" s="6"/>
      <c r="AC225" s="6"/>
      <c r="AD225" s="6"/>
      <c r="AE225" s="6"/>
      <c r="AF225" s="6"/>
      <c r="AG225" s="6"/>
      <c r="AH225" s="6"/>
      <c r="AI225" s="6"/>
      <c r="AJ225" s="6"/>
      <c r="AK225" s="6"/>
      <c r="AL225" s="6"/>
      <c r="AM225" s="6"/>
      <c r="AN225" s="6"/>
      <c r="AO225" s="6"/>
      <c r="AP225" s="6"/>
      <c r="AQ225" s="6"/>
      <c r="AR225" s="6"/>
      <c r="AS225" s="6"/>
      <c r="AT225" s="6"/>
      <c r="AU225" s="6"/>
      <c r="AV225" s="6"/>
    </row>
    <row r="226">
      <c r="A226" s="6"/>
      <c r="B226" s="199"/>
      <c r="C226" s="6"/>
      <c r="D226" s="6"/>
      <c r="E226" s="7"/>
      <c r="F226" s="7"/>
      <c r="G226" s="198"/>
      <c r="H226" s="198"/>
      <c r="I226" s="6"/>
      <c r="J226" s="7"/>
      <c r="K226" s="7"/>
      <c r="L226" s="6"/>
      <c r="M226" s="7"/>
      <c r="N226" s="6"/>
      <c r="O226" s="6"/>
      <c r="P226" s="6"/>
      <c r="Q226" s="6"/>
      <c r="R226" s="6"/>
      <c r="S226" s="6"/>
      <c r="T226" s="6"/>
      <c r="U226" s="6"/>
      <c r="V226" s="6"/>
      <c r="W226" s="6"/>
      <c r="X226" s="6"/>
      <c r="Y226" s="6"/>
      <c r="Z226" s="6"/>
      <c r="AA226" s="6"/>
      <c r="AB226" s="6"/>
      <c r="AC226" s="6"/>
      <c r="AD226" s="6"/>
      <c r="AE226" s="6"/>
      <c r="AF226" s="6"/>
      <c r="AG226" s="6"/>
      <c r="AH226" s="6"/>
      <c r="AI226" s="6"/>
      <c r="AJ226" s="6"/>
      <c r="AK226" s="6"/>
      <c r="AL226" s="6"/>
      <c r="AM226" s="6"/>
      <c r="AN226" s="6"/>
      <c r="AO226" s="6"/>
      <c r="AP226" s="6"/>
      <c r="AQ226" s="6"/>
      <c r="AR226" s="6"/>
      <c r="AS226" s="6"/>
      <c r="AT226" s="6"/>
      <c r="AU226" s="6"/>
      <c r="AV226" s="6"/>
    </row>
    <row r="227">
      <c r="A227" s="6"/>
      <c r="B227" s="199"/>
      <c r="C227" s="6"/>
      <c r="D227" s="6"/>
      <c r="E227" s="7"/>
      <c r="F227" s="7"/>
      <c r="G227" s="198"/>
      <c r="H227" s="198"/>
      <c r="I227" s="6"/>
      <c r="J227" s="7"/>
      <c r="K227" s="7"/>
      <c r="L227" s="6"/>
      <c r="M227" s="7"/>
      <c r="N227" s="6"/>
      <c r="O227" s="6"/>
      <c r="P227" s="6"/>
      <c r="Q227" s="6"/>
      <c r="R227" s="6"/>
      <c r="S227" s="6"/>
      <c r="T227" s="6"/>
      <c r="U227" s="6"/>
      <c r="V227" s="6"/>
      <c r="W227" s="6"/>
      <c r="X227" s="6"/>
      <c r="Y227" s="6"/>
      <c r="Z227" s="6"/>
      <c r="AA227" s="6"/>
      <c r="AB227" s="6"/>
      <c r="AC227" s="6"/>
      <c r="AD227" s="6"/>
      <c r="AE227" s="6"/>
      <c r="AF227" s="6"/>
      <c r="AG227" s="6"/>
      <c r="AH227" s="6"/>
      <c r="AI227" s="6"/>
      <c r="AJ227" s="6"/>
      <c r="AK227" s="6"/>
      <c r="AL227" s="6"/>
      <c r="AM227" s="6"/>
      <c r="AN227" s="6"/>
      <c r="AO227" s="6"/>
      <c r="AP227" s="6"/>
      <c r="AQ227" s="6"/>
      <c r="AR227" s="6"/>
      <c r="AS227" s="6"/>
      <c r="AT227" s="6"/>
      <c r="AU227" s="6"/>
      <c r="AV227" s="6"/>
    </row>
    <row r="228">
      <c r="A228" s="6"/>
      <c r="B228" s="199"/>
      <c r="C228" s="6"/>
      <c r="D228" s="6"/>
      <c r="E228" s="7"/>
      <c r="F228" s="7"/>
      <c r="G228" s="198"/>
      <c r="H228" s="198"/>
      <c r="I228" s="6"/>
      <c r="J228" s="7"/>
      <c r="K228" s="7"/>
      <c r="L228" s="6"/>
      <c r="M228" s="7"/>
      <c r="N228" s="6"/>
      <c r="O228" s="6"/>
      <c r="P228" s="6"/>
      <c r="Q228" s="6"/>
      <c r="R228" s="6"/>
      <c r="S228" s="6"/>
      <c r="T228" s="6"/>
      <c r="U228" s="6"/>
      <c r="V228" s="6"/>
      <c r="W228" s="6"/>
      <c r="X228" s="6"/>
      <c r="Y228" s="6"/>
      <c r="Z228" s="6"/>
      <c r="AA228" s="6"/>
      <c r="AB228" s="6"/>
      <c r="AC228" s="6"/>
      <c r="AD228" s="6"/>
      <c r="AE228" s="6"/>
      <c r="AF228" s="6"/>
      <c r="AG228" s="6"/>
      <c r="AH228" s="6"/>
      <c r="AI228" s="6"/>
      <c r="AJ228" s="6"/>
      <c r="AK228" s="6"/>
      <c r="AL228" s="6"/>
      <c r="AM228" s="6"/>
      <c r="AN228" s="6"/>
      <c r="AO228" s="6"/>
      <c r="AP228" s="6"/>
      <c r="AQ228" s="6"/>
      <c r="AR228" s="6"/>
      <c r="AS228" s="6"/>
      <c r="AT228" s="6"/>
      <c r="AU228" s="6"/>
      <c r="AV228" s="6"/>
    </row>
    <row r="229">
      <c r="A229" s="6"/>
      <c r="B229" s="199"/>
      <c r="C229" s="6"/>
      <c r="D229" s="6"/>
      <c r="E229" s="7"/>
      <c r="F229" s="7"/>
      <c r="G229" s="198"/>
      <c r="H229" s="198"/>
      <c r="I229" s="6"/>
      <c r="J229" s="7"/>
      <c r="K229" s="7"/>
      <c r="L229" s="6"/>
      <c r="M229" s="7"/>
      <c r="N229" s="6"/>
      <c r="O229" s="6"/>
      <c r="P229" s="6"/>
      <c r="Q229" s="6"/>
      <c r="R229" s="6"/>
      <c r="S229" s="6"/>
      <c r="T229" s="6"/>
      <c r="U229" s="6"/>
      <c r="V229" s="6"/>
      <c r="W229" s="6"/>
      <c r="X229" s="6"/>
      <c r="Y229" s="6"/>
      <c r="Z229" s="6"/>
      <c r="AA229" s="6"/>
      <c r="AB229" s="6"/>
      <c r="AC229" s="6"/>
      <c r="AD229" s="6"/>
      <c r="AE229" s="6"/>
      <c r="AF229" s="6"/>
      <c r="AG229" s="6"/>
      <c r="AH229" s="6"/>
      <c r="AI229" s="6"/>
      <c r="AJ229" s="6"/>
      <c r="AK229" s="6"/>
      <c r="AL229" s="6"/>
      <c r="AM229" s="6"/>
      <c r="AN229" s="6"/>
      <c r="AO229" s="6"/>
      <c r="AP229" s="6"/>
      <c r="AQ229" s="6"/>
      <c r="AR229" s="6"/>
      <c r="AS229" s="6"/>
      <c r="AT229" s="6"/>
      <c r="AU229" s="6"/>
      <c r="AV229" s="6"/>
    </row>
    <row r="230">
      <c r="A230" s="6"/>
      <c r="B230" s="199"/>
      <c r="C230" s="6"/>
      <c r="D230" s="6"/>
      <c r="E230" s="7"/>
      <c r="F230" s="7"/>
      <c r="G230" s="198"/>
      <c r="H230" s="198"/>
      <c r="I230" s="6"/>
      <c r="J230" s="7"/>
      <c r="K230" s="7"/>
      <c r="L230" s="6"/>
      <c r="M230" s="7"/>
      <c r="N230" s="6"/>
      <c r="O230" s="6"/>
      <c r="P230" s="6"/>
      <c r="Q230" s="6"/>
      <c r="R230" s="6"/>
      <c r="S230" s="6"/>
      <c r="T230" s="6"/>
      <c r="U230" s="6"/>
      <c r="V230" s="6"/>
      <c r="W230" s="6"/>
      <c r="X230" s="6"/>
      <c r="Y230" s="6"/>
      <c r="Z230" s="6"/>
      <c r="AA230" s="6"/>
      <c r="AB230" s="6"/>
      <c r="AC230" s="6"/>
      <c r="AD230" s="6"/>
      <c r="AE230" s="6"/>
      <c r="AF230" s="6"/>
      <c r="AG230" s="6"/>
      <c r="AH230" s="6"/>
      <c r="AI230" s="6"/>
      <c r="AJ230" s="6"/>
      <c r="AK230" s="6"/>
      <c r="AL230" s="6"/>
      <c r="AM230" s="6"/>
      <c r="AN230" s="6"/>
      <c r="AO230" s="6"/>
      <c r="AP230" s="6"/>
      <c r="AQ230" s="6"/>
      <c r="AR230" s="6"/>
      <c r="AS230" s="6"/>
      <c r="AT230" s="6"/>
      <c r="AU230" s="6"/>
      <c r="AV230" s="6"/>
    </row>
    <row r="231">
      <c r="A231" s="6"/>
      <c r="B231" s="199"/>
      <c r="C231" s="6"/>
      <c r="D231" s="6"/>
      <c r="E231" s="7"/>
      <c r="F231" s="7"/>
      <c r="G231" s="198"/>
      <c r="H231" s="198"/>
      <c r="I231" s="6"/>
      <c r="J231" s="7"/>
      <c r="K231" s="7"/>
      <c r="L231" s="6"/>
      <c r="M231" s="7"/>
      <c r="N231" s="6"/>
      <c r="O231" s="6"/>
      <c r="P231" s="6"/>
      <c r="Q231" s="6"/>
      <c r="R231" s="6"/>
      <c r="S231" s="6"/>
      <c r="T231" s="6"/>
      <c r="U231" s="6"/>
      <c r="V231" s="6"/>
      <c r="W231" s="6"/>
      <c r="X231" s="6"/>
      <c r="Y231" s="6"/>
      <c r="Z231" s="6"/>
      <c r="AA231" s="6"/>
      <c r="AB231" s="6"/>
      <c r="AC231" s="6"/>
      <c r="AD231" s="6"/>
      <c r="AE231" s="6"/>
      <c r="AF231" s="6"/>
      <c r="AG231" s="6"/>
      <c r="AH231" s="6"/>
      <c r="AI231" s="6"/>
      <c r="AJ231" s="6"/>
      <c r="AK231" s="6"/>
      <c r="AL231" s="6"/>
      <c r="AM231" s="6"/>
      <c r="AN231" s="6"/>
      <c r="AO231" s="6"/>
      <c r="AP231" s="6"/>
      <c r="AQ231" s="6"/>
      <c r="AR231" s="6"/>
      <c r="AS231" s="6"/>
      <c r="AT231" s="6"/>
      <c r="AU231" s="6"/>
      <c r="AV231" s="6"/>
    </row>
    <row r="232">
      <c r="A232" s="6"/>
      <c r="B232" s="199"/>
      <c r="C232" s="6"/>
      <c r="D232" s="6"/>
      <c r="E232" s="7"/>
      <c r="F232" s="7"/>
      <c r="G232" s="198"/>
      <c r="H232" s="198"/>
      <c r="I232" s="6"/>
      <c r="J232" s="7"/>
      <c r="K232" s="7"/>
      <c r="L232" s="6"/>
      <c r="M232" s="7"/>
      <c r="N232" s="6"/>
      <c r="O232" s="6"/>
      <c r="P232" s="6"/>
      <c r="Q232" s="6"/>
      <c r="R232" s="6"/>
      <c r="S232" s="6"/>
      <c r="T232" s="6"/>
      <c r="U232" s="6"/>
      <c r="V232" s="6"/>
      <c r="W232" s="6"/>
      <c r="X232" s="6"/>
      <c r="Y232" s="6"/>
      <c r="Z232" s="6"/>
      <c r="AA232" s="6"/>
      <c r="AB232" s="6"/>
      <c r="AC232" s="6"/>
      <c r="AD232" s="6"/>
      <c r="AE232" s="6"/>
      <c r="AF232" s="6"/>
      <c r="AG232" s="6"/>
      <c r="AH232" s="6"/>
      <c r="AI232" s="6"/>
      <c r="AJ232" s="6"/>
      <c r="AK232" s="6"/>
      <c r="AL232" s="6"/>
      <c r="AM232" s="6"/>
      <c r="AN232" s="6"/>
      <c r="AO232" s="6"/>
      <c r="AP232" s="6"/>
      <c r="AQ232" s="6"/>
      <c r="AR232" s="6"/>
      <c r="AS232" s="6"/>
      <c r="AT232" s="6"/>
      <c r="AU232" s="6"/>
      <c r="AV232" s="6"/>
    </row>
    <row r="233">
      <c r="A233" s="6"/>
      <c r="B233" s="199"/>
      <c r="C233" s="6"/>
      <c r="D233" s="6"/>
      <c r="E233" s="7"/>
      <c r="F233" s="7"/>
      <c r="G233" s="198"/>
      <c r="H233" s="198"/>
      <c r="I233" s="6"/>
      <c r="J233" s="7"/>
      <c r="K233" s="7"/>
      <c r="L233" s="6"/>
      <c r="M233" s="7"/>
      <c r="N233" s="6"/>
      <c r="O233" s="6"/>
      <c r="P233" s="6"/>
      <c r="Q233" s="6"/>
      <c r="R233" s="6"/>
      <c r="S233" s="6"/>
      <c r="T233" s="6"/>
      <c r="U233" s="6"/>
      <c r="V233" s="6"/>
      <c r="W233" s="6"/>
      <c r="X233" s="6"/>
      <c r="Y233" s="6"/>
      <c r="Z233" s="6"/>
      <c r="AA233" s="6"/>
      <c r="AB233" s="6"/>
      <c r="AC233" s="6"/>
      <c r="AD233" s="6"/>
      <c r="AE233" s="6"/>
      <c r="AF233" s="6"/>
      <c r="AG233" s="6"/>
      <c r="AH233" s="6"/>
      <c r="AI233" s="6"/>
      <c r="AJ233" s="6"/>
      <c r="AK233" s="6"/>
      <c r="AL233" s="6"/>
      <c r="AM233" s="6"/>
      <c r="AN233" s="6"/>
      <c r="AO233" s="6"/>
      <c r="AP233" s="6"/>
      <c r="AQ233" s="6"/>
      <c r="AR233" s="6"/>
      <c r="AS233" s="6"/>
      <c r="AT233" s="6"/>
      <c r="AU233" s="6"/>
      <c r="AV233" s="6"/>
    </row>
    <row r="234">
      <c r="A234" s="6"/>
      <c r="B234" s="199"/>
      <c r="C234" s="6"/>
      <c r="D234" s="6"/>
      <c r="E234" s="7"/>
      <c r="F234" s="7"/>
      <c r="G234" s="198"/>
      <c r="H234" s="198"/>
      <c r="I234" s="6"/>
      <c r="J234" s="7"/>
      <c r="K234" s="7"/>
      <c r="L234" s="6"/>
      <c r="M234" s="7"/>
      <c r="N234" s="6"/>
      <c r="O234" s="6"/>
      <c r="P234" s="6"/>
      <c r="Q234" s="6"/>
      <c r="R234" s="6"/>
      <c r="S234" s="6"/>
      <c r="T234" s="6"/>
      <c r="U234" s="6"/>
      <c r="V234" s="6"/>
      <c r="W234" s="6"/>
      <c r="X234" s="6"/>
      <c r="Y234" s="6"/>
      <c r="Z234" s="6"/>
      <c r="AA234" s="6"/>
      <c r="AB234" s="6"/>
      <c r="AC234" s="6"/>
      <c r="AD234" s="6"/>
      <c r="AE234" s="6"/>
      <c r="AF234" s="6"/>
      <c r="AG234" s="6"/>
      <c r="AH234" s="6"/>
      <c r="AI234" s="6"/>
      <c r="AJ234" s="6"/>
      <c r="AK234" s="6"/>
      <c r="AL234" s="6"/>
      <c r="AM234" s="6"/>
      <c r="AN234" s="6"/>
      <c r="AO234" s="6"/>
      <c r="AP234" s="6"/>
      <c r="AQ234" s="6"/>
      <c r="AR234" s="6"/>
      <c r="AS234" s="6"/>
      <c r="AT234" s="6"/>
      <c r="AU234" s="6"/>
      <c r="AV234" s="6"/>
    </row>
    <row r="235">
      <c r="A235" s="6"/>
      <c r="B235" s="199"/>
      <c r="C235" s="6"/>
      <c r="D235" s="6"/>
      <c r="E235" s="7"/>
      <c r="F235" s="7"/>
      <c r="G235" s="198"/>
      <c r="H235" s="198"/>
      <c r="I235" s="6"/>
      <c r="J235" s="7"/>
      <c r="K235" s="7"/>
      <c r="L235" s="6"/>
      <c r="M235" s="7"/>
      <c r="N235" s="6"/>
      <c r="O235" s="6"/>
      <c r="P235" s="6"/>
      <c r="Q235" s="6"/>
      <c r="R235" s="6"/>
      <c r="S235" s="6"/>
      <c r="T235" s="6"/>
      <c r="U235" s="6"/>
      <c r="V235" s="6"/>
      <c r="W235" s="6"/>
      <c r="X235" s="6"/>
      <c r="Y235" s="6"/>
      <c r="Z235" s="6"/>
      <c r="AA235" s="6"/>
      <c r="AB235" s="6"/>
      <c r="AC235" s="6"/>
      <c r="AD235" s="6"/>
      <c r="AE235" s="6"/>
      <c r="AF235" s="6"/>
      <c r="AG235" s="6"/>
      <c r="AH235" s="6"/>
      <c r="AI235" s="6"/>
      <c r="AJ235" s="6"/>
      <c r="AK235" s="6"/>
      <c r="AL235" s="6"/>
      <c r="AM235" s="6"/>
      <c r="AN235" s="6"/>
      <c r="AO235" s="6"/>
      <c r="AP235" s="6"/>
      <c r="AQ235" s="6"/>
      <c r="AR235" s="6"/>
      <c r="AS235" s="6"/>
      <c r="AT235" s="6"/>
      <c r="AU235" s="6"/>
      <c r="AV235" s="6"/>
    </row>
    <row r="236">
      <c r="A236" s="6"/>
      <c r="B236" s="199"/>
      <c r="C236" s="6"/>
      <c r="D236" s="6"/>
      <c r="E236" s="7"/>
      <c r="F236" s="7"/>
      <c r="G236" s="198"/>
      <c r="H236" s="198"/>
      <c r="I236" s="6"/>
      <c r="J236" s="7"/>
      <c r="K236" s="7"/>
      <c r="L236" s="6"/>
      <c r="M236" s="7"/>
      <c r="N236" s="6"/>
      <c r="O236" s="6"/>
      <c r="P236" s="6"/>
      <c r="Q236" s="6"/>
      <c r="R236" s="6"/>
      <c r="S236" s="6"/>
      <c r="T236" s="6"/>
      <c r="U236" s="6"/>
      <c r="V236" s="6"/>
      <c r="W236" s="6"/>
      <c r="X236" s="6"/>
      <c r="Y236" s="6"/>
      <c r="Z236" s="6"/>
      <c r="AA236" s="6"/>
      <c r="AB236" s="6"/>
      <c r="AC236" s="6"/>
      <c r="AD236" s="6"/>
      <c r="AE236" s="6"/>
      <c r="AF236" s="6"/>
      <c r="AG236" s="6"/>
      <c r="AH236" s="6"/>
      <c r="AI236" s="6"/>
      <c r="AJ236" s="6"/>
      <c r="AK236" s="6"/>
      <c r="AL236" s="6"/>
      <c r="AM236" s="6"/>
      <c r="AN236" s="6"/>
      <c r="AO236" s="6"/>
      <c r="AP236" s="6"/>
      <c r="AQ236" s="6"/>
      <c r="AR236" s="6"/>
      <c r="AS236" s="6"/>
      <c r="AT236" s="6"/>
      <c r="AU236" s="6"/>
      <c r="AV236" s="6"/>
    </row>
    <row r="237">
      <c r="A237" s="6"/>
      <c r="B237" s="199"/>
      <c r="C237" s="6"/>
      <c r="D237" s="6"/>
      <c r="E237" s="7"/>
      <c r="F237" s="7"/>
      <c r="G237" s="198"/>
      <c r="H237" s="198"/>
      <c r="I237" s="6"/>
      <c r="J237" s="7"/>
      <c r="K237" s="7"/>
      <c r="L237" s="6"/>
      <c r="M237" s="7"/>
      <c r="N237" s="6"/>
      <c r="O237" s="6"/>
      <c r="P237" s="6"/>
      <c r="Q237" s="6"/>
      <c r="R237" s="6"/>
      <c r="S237" s="6"/>
      <c r="T237" s="6"/>
      <c r="U237" s="6"/>
      <c r="V237" s="6"/>
      <c r="W237" s="6"/>
      <c r="X237" s="6"/>
      <c r="Y237" s="6"/>
      <c r="Z237" s="6"/>
      <c r="AA237" s="6"/>
      <c r="AB237" s="6"/>
      <c r="AC237" s="6"/>
      <c r="AD237" s="6"/>
      <c r="AE237" s="6"/>
      <c r="AF237" s="6"/>
      <c r="AG237" s="6"/>
      <c r="AH237" s="6"/>
      <c r="AI237" s="6"/>
      <c r="AJ237" s="6"/>
      <c r="AK237" s="6"/>
      <c r="AL237" s="6"/>
      <c r="AM237" s="6"/>
      <c r="AN237" s="6"/>
      <c r="AO237" s="6"/>
      <c r="AP237" s="6"/>
      <c r="AQ237" s="6"/>
      <c r="AR237" s="6"/>
      <c r="AS237" s="6"/>
      <c r="AT237" s="6"/>
      <c r="AU237" s="6"/>
      <c r="AV237" s="6"/>
    </row>
    <row r="238">
      <c r="A238" s="6"/>
      <c r="B238" s="199"/>
      <c r="C238" s="6"/>
      <c r="D238" s="6"/>
      <c r="E238" s="7"/>
      <c r="F238" s="7"/>
      <c r="G238" s="198"/>
      <c r="H238" s="198"/>
      <c r="I238" s="6"/>
      <c r="J238" s="7"/>
      <c r="K238" s="7"/>
      <c r="L238" s="6"/>
      <c r="M238" s="7"/>
      <c r="N238" s="6"/>
      <c r="O238" s="6"/>
      <c r="P238" s="6"/>
      <c r="Q238" s="6"/>
      <c r="R238" s="6"/>
      <c r="S238" s="6"/>
      <c r="T238" s="6"/>
      <c r="U238" s="6"/>
      <c r="V238" s="6"/>
      <c r="W238" s="6"/>
      <c r="X238" s="6"/>
      <c r="Y238" s="6"/>
      <c r="Z238" s="6"/>
      <c r="AA238" s="6"/>
      <c r="AB238" s="6"/>
      <c r="AC238" s="6"/>
      <c r="AD238" s="6"/>
      <c r="AE238" s="6"/>
      <c r="AF238" s="6"/>
      <c r="AG238" s="6"/>
      <c r="AH238" s="6"/>
      <c r="AI238" s="6"/>
      <c r="AJ238" s="6"/>
      <c r="AK238" s="6"/>
      <c r="AL238" s="6"/>
      <c r="AM238" s="6"/>
      <c r="AN238" s="6"/>
      <c r="AO238" s="6"/>
      <c r="AP238" s="6"/>
      <c r="AQ238" s="6"/>
      <c r="AR238" s="6"/>
      <c r="AS238" s="6"/>
      <c r="AT238" s="6"/>
      <c r="AU238" s="6"/>
      <c r="AV238" s="6"/>
    </row>
    <row r="239">
      <c r="A239" s="6"/>
      <c r="B239" s="199"/>
      <c r="C239" s="6"/>
      <c r="D239" s="6"/>
      <c r="E239" s="7"/>
      <c r="F239" s="7"/>
      <c r="G239" s="198"/>
      <c r="H239" s="198"/>
      <c r="I239" s="6"/>
      <c r="J239" s="7"/>
      <c r="K239" s="7"/>
      <c r="L239" s="6"/>
      <c r="M239" s="7"/>
      <c r="N239" s="6"/>
      <c r="O239" s="6"/>
      <c r="P239" s="6"/>
      <c r="Q239" s="6"/>
      <c r="R239" s="6"/>
      <c r="S239" s="6"/>
      <c r="T239" s="6"/>
      <c r="U239" s="6"/>
      <c r="V239" s="6"/>
      <c r="W239" s="6"/>
      <c r="X239" s="6"/>
      <c r="Y239" s="6"/>
      <c r="Z239" s="6"/>
      <c r="AA239" s="6"/>
      <c r="AB239" s="6"/>
      <c r="AC239" s="6"/>
      <c r="AD239" s="6"/>
      <c r="AE239" s="6"/>
      <c r="AF239" s="6"/>
      <c r="AG239" s="6"/>
      <c r="AH239" s="6"/>
      <c r="AI239" s="6"/>
      <c r="AJ239" s="6"/>
      <c r="AK239" s="6"/>
      <c r="AL239" s="6"/>
      <c r="AM239" s="6"/>
      <c r="AN239" s="6"/>
      <c r="AO239" s="6"/>
      <c r="AP239" s="6"/>
      <c r="AQ239" s="6"/>
      <c r="AR239" s="6"/>
      <c r="AS239" s="6"/>
      <c r="AT239" s="6"/>
      <c r="AU239" s="6"/>
      <c r="AV239" s="6"/>
    </row>
    <row r="240">
      <c r="A240" s="6"/>
      <c r="B240" s="199"/>
      <c r="C240" s="6"/>
      <c r="D240" s="6"/>
      <c r="E240" s="7"/>
      <c r="F240" s="7"/>
      <c r="G240" s="198"/>
      <c r="H240" s="198"/>
      <c r="I240" s="6"/>
      <c r="J240" s="7"/>
      <c r="K240" s="7"/>
      <c r="L240" s="6"/>
      <c r="M240" s="7"/>
      <c r="N240" s="6"/>
      <c r="O240" s="6"/>
      <c r="P240" s="6"/>
      <c r="Q240" s="6"/>
      <c r="R240" s="6"/>
      <c r="S240" s="6"/>
      <c r="T240" s="6"/>
      <c r="U240" s="6"/>
      <c r="V240" s="6"/>
      <c r="W240" s="6"/>
      <c r="X240" s="6"/>
      <c r="Y240" s="6"/>
      <c r="Z240" s="6"/>
      <c r="AA240" s="6"/>
      <c r="AB240" s="6"/>
      <c r="AC240" s="6"/>
      <c r="AD240" s="6"/>
      <c r="AE240" s="6"/>
      <c r="AF240" s="6"/>
      <c r="AG240" s="6"/>
      <c r="AH240" s="6"/>
      <c r="AI240" s="6"/>
      <c r="AJ240" s="6"/>
      <c r="AK240" s="6"/>
      <c r="AL240" s="6"/>
      <c r="AM240" s="6"/>
      <c r="AN240" s="6"/>
      <c r="AO240" s="6"/>
      <c r="AP240" s="6"/>
      <c r="AQ240" s="6"/>
      <c r="AR240" s="6"/>
      <c r="AS240" s="6"/>
      <c r="AT240" s="6"/>
      <c r="AU240" s="6"/>
      <c r="AV240" s="6"/>
    </row>
    <row r="241">
      <c r="A241" s="6"/>
      <c r="B241" s="199"/>
      <c r="C241" s="6"/>
      <c r="D241" s="6"/>
      <c r="E241" s="7"/>
      <c r="F241" s="7"/>
      <c r="G241" s="198"/>
      <c r="H241" s="198"/>
      <c r="I241" s="6"/>
      <c r="J241" s="7"/>
      <c r="K241" s="7"/>
      <c r="L241" s="6"/>
      <c r="M241" s="7"/>
      <c r="N241" s="6"/>
      <c r="O241" s="6"/>
      <c r="P241" s="6"/>
      <c r="Q241" s="6"/>
      <c r="R241" s="6"/>
      <c r="S241" s="6"/>
      <c r="T241" s="6"/>
      <c r="U241" s="6"/>
      <c r="V241" s="6"/>
      <c r="W241" s="6"/>
      <c r="X241" s="6"/>
      <c r="Y241" s="6"/>
      <c r="Z241" s="6"/>
      <c r="AA241" s="6"/>
      <c r="AB241" s="6"/>
      <c r="AC241" s="6"/>
      <c r="AD241" s="6"/>
      <c r="AE241" s="6"/>
      <c r="AF241" s="6"/>
      <c r="AG241" s="6"/>
      <c r="AH241" s="6"/>
      <c r="AI241" s="6"/>
      <c r="AJ241" s="6"/>
      <c r="AK241" s="6"/>
      <c r="AL241" s="6"/>
      <c r="AM241" s="6"/>
      <c r="AN241" s="6"/>
      <c r="AO241" s="6"/>
      <c r="AP241" s="6"/>
      <c r="AQ241" s="6"/>
      <c r="AR241" s="6"/>
      <c r="AS241" s="6"/>
      <c r="AT241" s="6"/>
      <c r="AU241" s="6"/>
      <c r="AV241" s="6"/>
    </row>
    <row r="242">
      <c r="A242" s="6"/>
      <c r="B242" s="199"/>
      <c r="C242" s="6"/>
      <c r="D242" s="6"/>
      <c r="E242" s="7"/>
      <c r="F242" s="7"/>
      <c r="G242" s="198"/>
      <c r="H242" s="198"/>
      <c r="I242" s="6"/>
      <c r="J242" s="7"/>
      <c r="K242" s="7"/>
      <c r="L242" s="6"/>
      <c r="M242" s="7"/>
      <c r="N242" s="6"/>
      <c r="O242" s="6"/>
      <c r="P242" s="6"/>
      <c r="Q242" s="6"/>
      <c r="R242" s="6"/>
      <c r="S242" s="6"/>
      <c r="T242" s="6"/>
      <c r="U242" s="6"/>
      <c r="V242" s="6"/>
      <c r="W242" s="6"/>
      <c r="X242" s="6"/>
      <c r="Y242" s="6"/>
      <c r="Z242" s="6"/>
      <c r="AA242" s="6"/>
      <c r="AB242" s="6"/>
      <c r="AC242" s="6"/>
      <c r="AD242" s="6"/>
      <c r="AE242" s="6"/>
      <c r="AF242" s="6"/>
      <c r="AG242" s="6"/>
      <c r="AH242" s="6"/>
      <c r="AI242" s="6"/>
      <c r="AJ242" s="6"/>
      <c r="AK242" s="6"/>
      <c r="AL242" s="6"/>
      <c r="AM242" s="6"/>
      <c r="AN242" s="6"/>
      <c r="AO242" s="6"/>
      <c r="AP242" s="6"/>
      <c r="AQ242" s="6"/>
      <c r="AR242" s="6"/>
      <c r="AS242" s="6"/>
      <c r="AT242" s="6"/>
      <c r="AU242" s="6"/>
      <c r="AV242" s="6"/>
    </row>
    <row r="243">
      <c r="A243" s="6"/>
      <c r="B243" s="199"/>
      <c r="C243" s="6"/>
      <c r="D243" s="6"/>
      <c r="E243" s="7"/>
      <c r="F243" s="7"/>
      <c r="G243" s="198"/>
      <c r="H243" s="198"/>
      <c r="I243" s="6"/>
      <c r="J243" s="7"/>
      <c r="K243" s="7"/>
      <c r="L243" s="6"/>
      <c r="M243" s="7"/>
      <c r="N243" s="6"/>
      <c r="O243" s="6"/>
      <c r="P243" s="6"/>
      <c r="Q243" s="6"/>
      <c r="R243" s="6"/>
      <c r="S243" s="6"/>
      <c r="T243" s="6"/>
      <c r="U243" s="6"/>
      <c r="V243" s="6"/>
      <c r="W243" s="6"/>
      <c r="X243" s="6"/>
      <c r="Y243" s="6"/>
      <c r="Z243" s="6"/>
      <c r="AA243" s="6"/>
      <c r="AB243" s="6"/>
      <c r="AC243" s="6"/>
      <c r="AD243" s="6"/>
      <c r="AE243" s="6"/>
      <c r="AF243" s="6"/>
      <c r="AG243" s="6"/>
      <c r="AH243" s="6"/>
      <c r="AI243" s="6"/>
      <c r="AJ243" s="6"/>
      <c r="AK243" s="6"/>
      <c r="AL243" s="6"/>
      <c r="AM243" s="6"/>
      <c r="AN243" s="6"/>
      <c r="AO243" s="6"/>
      <c r="AP243" s="6"/>
      <c r="AQ243" s="6"/>
      <c r="AR243" s="6"/>
      <c r="AS243" s="6"/>
      <c r="AT243" s="6"/>
      <c r="AU243" s="6"/>
      <c r="AV243" s="6"/>
    </row>
    <row r="244">
      <c r="A244" s="6"/>
      <c r="B244" s="199"/>
      <c r="C244" s="6"/>
      <c r="D244" s="6"/>
      <c r="E244" s="7"/>
      <c r="F244" s="7"/>
      <c r="G244" s="198"/>
      <c r="H244" s="198"/>
      <c r="I244" s="6"/>
      <c r="J244" s="7"/>
      <c r="K244" s="7"/>
      <c r="L244" s="6"/>
      <c r="M244" s="7"/>
      <c r="N244" s="6"/>
      <c r="O244" s="6"/>
      <c r="P244" s="6"/>
      <c r="Q244" s="6"/>
      <c r="R244" s="6"/>
      <c r="S244" s="6"/>
      <c r="T244" s="6"/>
      <c r="U244" s="6"/>
      <c r="V244" s="6"/>
      <c r="W244" s="6"/>
      <c r="X244" s="6"/>
      <c r="Y244" s="6"/>
      <c r="Z244" s="6"/>
      <c r="AA244" s="6"/>
      <c r="AB244" s="6"/>
      <c r="AC244" s="6"/>
      <c r="AD244" s="6"/>
      <c r="AE244" s="6"/>
      <c r="AF244" s="6"/>
      <c r="AG244" s="6"/>
      <c r="AH244" s="6"/>
      <c r="AI244" s="6"/>
      <c r="AJ244" s="6"/>
      <c r="AK244" s="6"/>
      <c r="AL244" s="6"/>
      <c r="AM244" s="6"/>
      <c r="AN244" s="6"/>
      <c r="AO244" s="6"/>
      <c r="AP244" s="6"/>
      <c r="AQ244" s="6"/>
      <c r="AR244" s="6"/>
      <c r="AS244" s="6"/>
      <c r="AT244" s="6"/>
      <c r="AU244" s="6"/>
      <c r="AV244" s="6"/>
    </row>
    <row r="245">
      <c r="A245" s="6"/>
      <c r="B245" s="199"/>
      <c r="C245" s="6"/>
      <c r="D245" s="6"/>
      <c r="E245" s="7"/>
      <c r="F245" s="7"/>
      <c r="G245" s="198"/>
      <c r="H245" s="198"/>
      <c r="I245" s="6"/>
      <c r="J245" s="7"/>
      <c r="K245" s="7"/>
      <c r="L245" s="6"/>
      <c r="M245" s="7"/>
      <c r="N245" s="6"/>
      <c r="O245" s="6"/>
      <c r="P245" s="6"/>
      <c r="Q245" s="6"/>
      <c r="R245" s="6"/>
      <c r="S245" s="6"/>
      <c r="T245" s="6"/>
      <c r="U245" s="6"/>
      <c r="V245" s="6"/>
      <c r="W245" s="6"/>
      <c r="X245" s="6"/>
      <c r="Y245" s="6"/>
      <c r="Z245" s="6"/>
      <c r="AA245" s="6"/>
      <c r="AB245" s="6"/>
      <c r="AC245" s="6"/>
      <c r="AD245" s="6"/>
      <c r="AE245" s="6"/>
      <c r="AF245" s="6"/>
      <c r="AG245" s="6"/>
      <c r="AH245" s="6"/>
      <c r="AI245" s="6"/>
      <c r="AJ245" s="6"/>
      <c r="AK245" s="6"/>
      <c r="AL245" s="6"/>
      <c r="AM245" s="6"/>
      <c r="AN245" s="6"/>
      <c r="AO245" s="6"/>
      <c r="AP245" s="6"/>
      <c r="AQ245" s="6"/>
      <c r="AR245" s="6"/>
      <c r="AS245" s="6"/>
      <c r="AT245" s="6"/>
      <c r="AU245" s="6"/>
      <c r="AV245" s="6"/>
    </row>
    <row r="246">
      <c r="A246" s="6"/>
      <c r="B246" s="199"/>
      <c r="C246" s="6"/>
      <c r="D246" s="6"/>
      <c r="E246" s="7"/>
      <c r="F246" s="7"/>
      <c r="G246" s="198"/>
      <c r="H246" s="198"/>
      <c r="I246" s="6"/>
      <c r="J246" s="7"/>
      <c r="K246" s="7"/>
      <c r="L246" s="6"/>
      <c r="M246" s="7"/>
      <c r="N246" s="6"/>
      <c r="O246" s="6"/>
      <c r="P246" s="6"/>
      <c r="Q246" s="6"/>
      <c r="R246" s="6"/>
      <c r="S246" s="6"/>
      <c r="T246" s="6"/>
      <c r="U246" s="6"/>
      <c r="V246" s="6"/>
      <c r="W246" s="6"/>
      <c r="X246" s="6"/>
      <c r="Y246" s="6"/>
      <c r="Z246" s="6"/>
      <c r="AA246" s="6"/>
      <c r="AB246" s="6"/>
      <c r="AC246" s="6"/>
      <c r="AD246" s="6"/>
      <c r="AE246" s="6"/>
      <c r="AF246" s="6"/>
      <c r="AG246" s="6"/>
      <c r="AH246" s="6"/>
      <c r="AI246" s="6"/>
      <c r="AJ246" s="6"/>
      <c r="AK246" s="6"/>
      <c r="AL246" s="6"/>
      <c r="AM246" s="6"/>
      <c r="AN246" s="6"/>
      <c r="AO246" s="6"/>
      <c r="AP246" s="6"/>
      <c r="AQ246" s="6"/>
      <c r="AR246" s="6"/>
      <c r="AS246" s="6"/>
      <c r="AT246" s="6"/>
      <c r="AU246" s="6"/>
      <c r="AV246" s="6"/>
    </row>
    <row r="247">
      <c r="A247" s="6"/>
      <c r="B247" s="199"/>
      <c r="C247" s="6"/>
      <c r="D247" s="6"/>
      <c r="E247" s="7"/>
      <c r="F247" s="7"/>
      <c r="G247" s="198"/>
      <c r="H247" s="198"/>
      <c r="I247" s="6"/>
      <c r="J247" s="7"/>
      <c r="K247" s="7"/>
      <c r="L247" s="6"/>
      <c r="M247" s="7"/>
      <c r="N247" s="6"/>
      <c r="O247" s="6"/>
      <c r="P247" s="6"/>
      <c r="Q247" s="6"/>
      <c r="R247" s="6"/>
      <c r="S247" s="6"/>
      <c r="T247" s="6"/>
      <c r="U247" s="6"/>
      <c r="V247" s="6"/>
      <c r="W247" s="6"/>
      <c r="X247" s="6"/>
      <c r="Y247" s="6"/>
      <c r="Z247" s="6"/>
      <c r="AA247" s="6"/>
      <c r="AB247" s="6"/>
      <c r="AC247" s="6"/>
      <c r="AD247" s="6"/>
      <c r="AE247" s="6"/>
      <c r="AF247" s="6"/>
      <c r="AG247" s="6"/>
      <c r="AH247" s="6"/>
      <c r="AI247" s="6"/>
      <c r="AJ247" s="6"/>
      <c r="AK247" s="6"/>
      <c r="AL247" s="6"/>
      <c r="AM247" s="6"/>
      <c r="AN247" s="6"/>
      <c r="AO247" s="6"/>
      <c r="AP247" s="6"/>
      <c r="AQ247" s="6"/>
      <c r="AR247" s="6"/>
      <c r="AS247" s="6"/>
      <c r="AT247" s="6"/>
      <c r="AU247" s="6"/>
      <c r="AV247" s="6"/>
    </row>
    <row r="248">
      <c r="A248" s="6"/>
      <c r="B248" s="199"/>
      <c r="C248" s="6"/>
      <c r="D248" s="6"/>
      <c r="E248" s="7"/>
      <c r="F248" s="7"/>
      <c r="G248" s="198"/>
      <c r="H248" s="198"/>
      <c r="I248" s="6"/>
      <c r="J248" s="7"/>
      <c r="K248" s="7"/>
      <c r="L248" s="6"/>
      <c r="M248" s="7"/>
      <c r="N248" s="6"/>
      <c r="O248" s="6"/>
      <c r="P248" s="6"/>
      <c r="Q248" s="6"/>
      <c r="R248" s="6"/>
      <c r="S248" s="6"/>
      <c r="T248" s="6"/>
      <c r="U248" s="6"/>
      <c r="V248" s="6"/>
      <c r="W248" s="6"/>
      <c r="X248" s="6"/>
      <c r="Y248" s="6"/>
      <c r="Z248" s="6"/>
      <c r="AA248" s="6"/>
      <c r="AB248" s="6"/>
      <c r="AC248" s="6"/>
      <c r="AD248" s="6"/>
      <c r="AE248" s="6"/>
      <c r="AF248" s="6"/>
      <c r="AG248" s="6"/>
      <c r="AH248" s="6"/>
      <c r="AI248" s="6"/>
      <c r="AJ248" s="6"/>
      <c r="AK248" s="6"/>
      <c r="AL248" s="6"/>
      <c r="AM248" s="6"/>
      <c r="AN248" s="6"/>
      <c r="AO248" s="6"/>
      <c r="AP248" s="6"/>
      <c r="AQ248" s="6"/>
      <c r="AR248" s="6"/>
      <c r="AS248" s="6"/>
      <c r="AT248" s="6"/>
      <c r="AU248" s="6"/>
      <c r="AV248" s="6"/>
    </row>
    <row r="249">
      <c r="A249" s="6"/>
      <c r="B249" s="199"/>
      <c r="C249" s="6"/>
      <c r="D249" s="6"/>
      <c r="E249" s="7"/>
      <c r="F249" s="7"/>
      <c r="G249" s="198"/>
      <c r="H249" s="198"/>
      <c r="I249" s="6"/>
      <c r="J249" s="7"/>
      <c r="K249" s="7"/>
      <c r="L249" s="6"/>
      <c r="M249" s="7"/>
      <c r="N249" s="6"/>
      <c r="O249" s="6"/>
      <c r="P249" s="6"/>
      <c r="Q249" s="6"/>
      <c r="R249" s="6"/>
      <c r="S249" s="6"/>
      <c r="T249" s="6"/>
      <c r="U249" s="6"/>
      <c r="V249" s="6"/>
      <c r="W249" s="6"/>
      <c r="X249" s="6"/>
      <c r="Y249" s="6"/>
      <c r="Z249" s="6"/>
      <c r="AA249" s="6"/>
      <c r="AB249" s="6"/>
      <c r="AC249" s="6"/>
      <c r="AD249" s="6"/>
      <c r="AE249" s="6"/>
      <c r="AF249" s="6"/>
      <c r="AG249" s="6"/>
      <c r="AH249" s="6"/>
      <c r="AI249" s="6"/>
      <c r="AJ249" s="6"/>
      <c r="AK249" s="6"/>
      <c r="AL249" s="6"/>
      <c r="AM249" s="6"/>
      <c r="AN249" s="6"/>
      <c r="AO249" s="6"/>
      <c r="AP249" s="6"/>
      <c r="AQ249" s="6"/>
      <c r="AR249" s="6"/>
      <c r="AS249" s="6"/>
      <c r="AT249" s="6"/>
      <c r="AU249" s="6"/>
      <c r="AV249" s="6"/>
    </row>
    <row r="250">
      <c r="A250" s="6"/>
      <c r="B250" s="199"/>
      <c r="C250" s="6"/>
      <c r="D250" s="6"/>
      <c r="E250" s="7"/>
      <c r="F250" s="7"/>
      <c r="G250" s="198"/>
      <c r="H250" s="198"/>
      <c r="I250" s="6"/>
      <c r="J250" s="7"/>
      <c r="K250" s="7"/>
      <c r="L250" s="6"/>
      <c r="M250" s="7"/>
      <c r="N250" s="6"/>
      <c r="O250" s="6"/>
      <c r="P250" s="6"/>
      <c r="Q250" s="6"/>
      <c r="R250" s="6"/>
      <c r="S250" s="6"/>
      <c r="T250" s="6"/>
      <c r="U250" s="6"/>
      <c r="V250" s="6"/>
      <c r="W250" s="6"/>
      <c r="X250" s="6"/>
      <c r="Y250" s="6"/>
      <c r="Z250" s="6"/>
      <c r="AA250" s="6"/>
      <c r="AB250" s="6"/>
      <c r="AC250" s="6"/>
      <c r="AD250" s="6"/>
      <c r="AE250" s="6"/>
      <c r="AF250" s="6"/>
      <c r="AG250" s="6"/>
      <c r="AH250" s="6"/>
      <c r="AI250" s="6"/>
      <c r="AJ250" s="6"/>
      <c r="AK250" s="6"/>
      <c r="AL250" s="6"/>
      <c r="AM250" s="6"/>
      <c r="AN250" s="6"/>
      <c r="AO250" s="6"/>
      <c r="AP250" s="6"/>
      <c r="AQ250" s="6"/>
      <c r="AR250" s="6"/>
      <c r="AS250" s="6"/>
      <c r="AT250" s="6"/>
      <c r="AU250" s="6"/>
      <c r="AV250" s="6"/>
    </row>
    <row r="251">
      <c r="A251" s="6"/>
      <c r="B251" s="199"/>
      <c r="C251" s="6"/>
      <c r="D251" s="6"/>
      <c r="E251" s="7"/>
      <c r="F251" s="7"/>
      <c r="G251" s="198"/>
      <c r="H251" s="198"/>
      <c r="I251" s="6"/>
      <c r="J251" s="7"/>
      <c r="K251" s="7"/>
      <c r="L251" s="6"/>
      <c r="M251" s="7"/>
      <c r="N251" s="6"/>
      <c r="O251" s="6"/>
      <c r="P251" s="6"/>
      <c r="Q251" s="6"/>
      <c r="R251" s="6"/>
      <c r="S251" s="6"/>
      <c r="T251" s="6"/>
      <c r="U251" s="6"/>
      <c r="V251" s="6"/>
      <c r="W251" s="6"/>
      <c r="X251" s="6"/>
      <c r="Y251" s="6"/>
      <c r="Z251" s="6"/>
      <c r="AA251" s="6"/>
      <c r="AB251" s="6"/>
      <c r="AC251" s="6"/>
      <c r="AD251" s="6"/>
      <c r="AE251" s="6"/>
      <c r="AF251" s="6"/>
      <c r="AG251" s="6"/>
      <c r="AH251" s="6"/>
      <c r="AI251" s="6"/>
      <c r="AJ251" s="6"/>
      <c r="AK251" s="6"/>
      <c r="AL251" s="6"/>
      <c r="AM251" s="6"/>
      <c r="AN251" s="6"/>
      <c r="AO251" s="6"/>
      <c r="AP251" s="6"/>
      <c r="AQ251" s="6"/>
      <c r="AR251" s="6"/>
      <c r="AS251" s="6"/>
      <c r="AT251" s="6"/>
      <c r="AU251" s="6"/>
      <c r="AV251" s="6"/>
    </row>
    <row r="252">
      <c r="A252" s="6"/>
      <c r="B252" s="199"/>
      <c r="C252" s="6"/>
      <c r="D252" s="6"/>
      <c r="E252" s="7"/>
      <c r="F252" s="7"/>
      <c r="G252" s="198"/>
      <c r="H252" s="198"/>
      <c r="I252" s="6"/>
      <c r="J252" s="7"/>
      <c r="K252" s="7"/>
      <c r="L252" s="6"/>
      <c r="M252" s="7"/>
      <c r="N252" s="6"/>
      <c r="O252" s="6"/>
      <c r="P252" s="6"/>
      <c r="Q252" s="6"/>
      <c r="R252" s="6"/>
      <c r="S252" s="6"/>
      <c r="T252" s="6"/>
      <c r="U252" s="6"/>
      <c r="V252" s="6"/>
      <c r="W252" s="6"/>
      <c r="X252" s="6"/>
      <c r="Y252" s="6"/>
      <c r="Z252" s="6"/>
      <c r="AA252" s="6"/>
      <c r="AB252" s="6"/>
      <c r="AC252" s="6"/>
      <c r="AD252" s="6"/>
      <c r="AE252" s="6"/>
      <c r="AF252" s="6"/>
      <c r="AG252" s="6"/>
      <c r="AH252" s="6"/>
      <c r="AI252" s="6"/>
      <c r="AJ252" s="6"/>
      <c r="AK252" s="6"/>
      <c r="AL252" s="6"/>
      <c r="AM252" s="6"/>
      <c r="AN252" s="6"/>
      <c r="AO252" s="6"/>
      <c r="AP252" s="6"/>
      <c r="AQ252" s="6"/>
      <c r="AR252" s="6"/>
      <c r="AS252" s="6"/>
      <c r="AT252" s="6"/>
      <c r="AU252" s="6"/>
      <c r="AV252" s="6"/>
    </row>
    <row r="253">
      <c r="A253" s="6"/>
      <c r="B253" s="199"/>
      <c r="C253" s="6"/>
      <c r="D253" s="6"/>
      <c r="E253" s="7"/>
      <c r="F253" s="7"/>
      <c r="G253" s="198"/>
      <c r="H253" s="198"/>
      <c r="I253" s="6"/>
      <c r="J253" s="7"/>
      <c r="K253" s="7"/>
      <c r="L253" s="6"/>
      <c r="M253" s="7"/>
      <c r="N253" s="6"/>
      <c r="O253" s="6"/>
      <c r="P253" s="6"/>
      <c r="Q253" s="6"/>
      <c r="R253" s="6"/>
      <c r="S253" s="6"/>
      <c r="T253" s="6"/>
      <c r="U253" s="6"/>
      <c r="V253" s="6"/>
      <c r="W253" s="6"/>
      <c r="X253" s="6"/>
      <c r="Y253" s="6"/>
      <c r="Z253" s="6"/>
      <c r="AA253" s="6"/>
      <c r="AB253" s="6"/>
      <c r="AC253" s="6"/>
      <c r="AD253" s="6"/>
      <c r="AE253" s="6"/>
      <c r="AF253" s="6"/>
      <c r="AG253" s="6"/>
      <c r="AH253" s="6"/>
      <c r="AI253" s="6"/>
      <c r="AJ253" s="6"/>
      <c r="AK253" s="6"/>
      <c r="AL253" s="6"/>
      <c r="AM253" s="6"/>
      <c r="AN253" s="6"/>
      <c r="AO253" s="6"/>
      <c r="AP253" s="6"/>
      <c r="AQ253" s="6"/>
      <c r="AR253" s="6"/>
      <c r="AS253" s="6"/>
      <c r="AT253" s="6"/>
      <c r="AU253" s="6"/>
      <c r="AV253" s="6"/>
    </row>
    <row r="254">
      <c r="A254" s="6"/>
      <c r="B254" s="199"/>
      <c r="C254" s="6"/>
      <c r="D254" s="6"/>
      <c r="E254" s="7"/>
      <c r="F254" s="7"/>
      <c r="G254" s="198"/>
      <c r="H254" s="198"/>
      <c r="I254" s="6"/>
      <c r="J254" s="7"/>
      <c r="K254" s="7"/>
      <c r="L254" s="6"/>
      <c r="M254" s="7"/>
      <c r="N254" s="6"/>
      <c r="O254" s="6"/>
      <c r="P254" s="6"/>
      <c r="Q254" s="6"/>
      <c r="R254" s="6"/>
      <c r="S254" s="6"/>
      <c r="T254" s="6"/>
      <c r="U254" s="6"/>
      <c r="V254" s="6"/>
      <c r="W254" s="6"/>
      <c r="X254" s="6"/>
      <c r="Y254" s="6"/>
      <c r="Z254" s="6"/>
      <c r="AA254" s="6"/>
      <c r="AB254" s="6"/>
      <c r="AC254" s="6"/>
      <c r="AD254" s="6"/>
      <c r="AE254" s="6"/>
      <c r="AF254" s="6"/>
      <c r="AG254" s="6"/>
      <c r="AH254" s="6"/>
      <c r="AI254" s="6"/>
      <c r="AJ254" s="6"/>
      <c r="AK254" s="6"/>
      <c r="AL254" s="6"/>
      <c r="AM254" s="6"/>
      <c r="AN254" s="6"/>
      <c r="AO254" s="6"/>
      <c r="AP254" s="6"/>
      <c r="AQ254" s="6"/>
      <c r="AR254" s="6"/>
      <c r="AS254" s="6"/>
      <c r="AT254" s="6"/>
      <c r="AU254" s="6"/>
      <c r="AV254" s="6"/>
    </row>
    <row r="255">
      <c r="A255" s="6"/>
      <c r="B255" s="199"/>
      <c r="C255" s="6"/>
      <c r="D255" s="6"/>
      <c r="E255" s="7"/>
      <c r="F255" s="7"/>
      <c r="G255" s="198"/>
      <c r="H255" s="198"/>
      <c r="I255" s="6"/>
      <c r="J255" s="7"/>
      <c r="K255" s="7"/>
      <c r="L255" s="6"/>
      <c r="M255" s="7"/>
      <c r="N255" s="6"/>
      <c r="O255" s="6"/>
      <c r="P255" s="6"/>
      <c r="Q255" s="6"/>
      <c r="R255" s="6"/>
      <c r="S255" s="6"/>
      <c r="T255" s="6"/>
      <c r="U255" s="6"/>
      <c r="V255" s="6"/>
      <c r="W255" s="6"/>
      <c r="X255" s="6"/>
      <c r="Y255" s="6"/>
      <c r="Z255" s="6"/>
      <c r="AA255" s="6"/>
      <c r="AB255" s="6"/>
      <c r="AC255" s="6"/>
      <c r="AD255" s="6"/>
      <c r="AE255" s="6"/>
      <c r="AF255" s="6"/>
      <c r="AG255" s="6"/>
      <c r="AH255" s="6"/>
      <c r="AI255" s="6"/>
      <c r="AJ255" s="6"/>
      <c r="AK255" s="6"/>
      <c r="AL255" s="6"/>
      <c r="AM255" s="6"/>
      <c r="AN255" s="6"/>
      <c r="AO255" s="6"/>
      <c r="AP255" s="6"/>
      <c r="AQ255" s="6"/>
      <c r="AR255" s="6"/>
      <c r="AS255" s="6"/>
      <c r="AT255" s="6"/>
      <c r="AU255" s="6"/>
      <c r="AV255" s="6"/>
    </row>
    <row r="256">
      <c r="A256" s="6"/>
      <c r="B256" s="199"/>
      <c r="C256" s="6"/>
      <c r="D256" s="6"/>
      <c r="E256" s="7"/>
      <c r="F256" s="7"/>
      <c r="G256" s="198"/>
      <c r="H256" s="198"/>
      <c r="I256" s="6"/>
      <c r="J256" s="7"/>
      <c r="K256" s="7"/>
      <c r="L256" s="6"/>
      <c r="M256" s="7"/>
      <c r="N256" s="6"/>
      <c r="O256" s="6"/>
      <c r="P256" s="6"/>
      <c r="Q256" s="6"/>
      <c r="R256" s="6"/>
      <c r="S256" s="6"/>
      <c r="T256" s="6"/>
      <c r="U256" s="6"/>
      <c r="V256" s="6"/>
      <c r="W256" s="6"/>
      <c r="X256" s="6"/>
      <c r="Y256" s="6"/>
      <c r="Z256" s="6"/>
      <c r="AA256" s="6"/>
      <c r="AB256" s="6"/>
      <c r="AC256" s="6"/>
      <c r="AD256" s="6"/>
      <c r="AE256" s="6"/>
      <c r="AF256" s="6"/>
      <c r="AG256" s="6"/>
      <c r="AH256" s="6"/>
      <c r="AI256" s="6"/>
      <c r="AJ256" s="6"/>
      <c r="AK256" s="6"/>
      <c r="AL256" s="6"/>
      <c r="AM256" s="6"/>
      <c r="AN256" s="6"/>
      <c r="AO256" s="6"/>
      <c r="AP256" s="6"/>
      <c r="AQ256" s="6"/>
      <c r="AR256" s="6"/>
      <c r="AS256" s="6"/>
      <c r="AT256" s="6"/>
      <c r="AU256" s="6"/>
      <c r="AV256" s="6"/>
    </row>
    <row r="257">
      <c r="A257" s="6"/>
      <c r="B257" s="199"/>
      <c r="C257" s="6"/>
      <c r="D257" s="6"/>
      <c r="E257" s="7"/>
      <c r="F257" s="7"/>
      <c r="G257" s="198"/>
      <c r="H257" s="198"/>
      <c r="I257" s="6"/>
      <c r="J257" s="7"/>
      <c r="K257" s="7"/>
      <c r="L257" s="6"/>
      <c r="M257" s="7"/>
      <c r="N257" s="6"/>
      <c r="O257" s="6"/>
      <c r="P257" s="6"/>
      <c r="Q257" s="6"/>
      <c r="R257" s="6"/>
      <c r="S257" s="6"/>
      <c r="T257" s="6"/>
      <c r="U257" s="6"/>
      <c r="V257" s="6"/>
      <c r="W257" s="6"/>
      <c r="X257" s="6"/>
      <c r="Y257" s="6"/>
      <c r="Z257" s="6"/>
      <c r="AA257" s="6"/>
      <c r="AB257" s="6"/>
      <c r="AC257" s="6"/>
      <c r="AD257" s="6"/>
      <c r="AE257" s="6"/>
      <c r="AF257" s="6"/>
      <c r="AG257" s="6"/>
      <c r="AH257" s="6"/>
      <c r="AI257" s="6"/>
      <c r="AJ257" s="6"/>
      <c r="AK257" s="6"/>
      <c r="AL257" s="6"/>
      <c r="AM257" s="6"/>
      <c r="AN257" s="6"/>
      <c r="AO257" s="6"/>
      <c r="AP257" s="6"/>
      <c r="AQ257" s="6"/>
      <c r="AR257" s="6"/>
      <c r="AS257" s="6"/>
      <c r="AT257" s="6"/>
      <c r="AU257" s="6"/>
      <c r="AV257" s="6"/>
    </row>
    <row r="258">
      <c r="A258" s="6"/>
      <c r="B258" s="199"/>
      <c r="C258" s="6"/>
      <c r="D258" s="6"/>
      <c r="E258" s="7"/>
      <c r="F258" s="7"/>
      <c r="G258" s="198"/>
      <c r="H258" s="198"/>
      <c r="I258" s="6"/>
      <c r="J258" s="7"/>
      <c r="K258" s="7"/>
      <c r="L258" s="6"/>
      <c r="M258" s="7"/>
      <c r="N258" s="6"/>
      <c r="O258" s="6"/>
      <c r="P258" s="6"/>
      <c r="Q258" s="6"/>
      <c r="R258" s="6"/>
      <c r="S258" s="6"/>
      <c r="T258" s="6"/>
      <c r="U258" s="6"/>
      <c r="V258" s="6"/>
      <c r="W258" s="6"/>
      <c r="X258" s="6"/>
      <c r="Y258" s="6"/>
      <c r="Z258" s="6"/>
      <c r="AA258" s="6"/>
      <c r="AB258" s="6"/>
      <c r="AC258" s="6"/>
      <c r="AD258" s="6"/>
      <c r="AE258" s="6"/>
      <c r="AF258" s="6"/>
      <c r="AG258" s="6"/>
      <c r="AH258" s="6"/>
      <c r="AI258" s="6"/>
      <c r="AJ258" s="6"/>
      <c r="AK258" s="6"/>
      <c r="AL258" s="6"/>
      <c r="AM258" s="6"/>
      <c r="AN258" s="6"/>
      <c r="AO258" s="6"/>
      <c r="AP258" s="6"/>
      <c r="AQ258" s="6"/>
      <c r="AR258" s="6"/>
      <c r="AS258" s="6"/>
      <c r="AT258" s="6"/>
      <c r="AU258" s="6"/>
      <c r="AV258" s="6"/>
    </row>
    <row r="259">
      <c r="A259" s="6"/>
      <c r="B259" s="199"/>
      <c r="C259" s="6"/>
      <c r="D259" s="6"/>
      <c r="E259" s="7"/>
      <c r="F259" s="7"/>
      <c r="G259" s="198"/>
      <c r="H259" s="198"/>
      <c r="I259" s="6"/>
      <c r="J259" s="7"/>
      <c r="K259" s="7"/>
      <c r="L259" s="6"/>
      <c r="M259" s="7"/>
      <c r="N259" s="6"/>
      <c r="O259" s="6"/>
      <c r="P259" s="6"/>
      <c r="Q259" s="6"/>
      <c r="R259" s="6"/>
      <c r="S259" s="6"/>
      <c r="T259" s="6"/>
      <c r="U259" s="6"/>
      <c r="V259" s="6"/>
      <c r="W259" s="6"/>
      <c r="X259" s="6"/>
      <c r="Y259" s="6"/>
      <c r="Z259" s="6"/>
      <c r="AA259" s="6"/>
      <c r="AB259" s="6"/>
      <c r="AC259" s="6"/>
      <c r="AD259" s="6"/>
      <c r="AE259" s="6"/>
      <c r="AF259" s="6"/>
      <c r="AG259" s="6"/>
      <c r="AH259" s="6"/>
      <c r="AI259" s="6"/>
      <c r="AJ259" s="6"/>
      <c r="AK259" s="6"/>
      <c r="AL259" s="6"/>
      <c r="AM259" s="6"/>
      <c r="AN259" s="6"/>
      <c r="AO259" s="6"/>
      <c r="AP259" s="6"/>
      <c r="AQ259" s="6"/>
      <c r="AR259" s="6"/>
      <c r="AS259" s="6"/>
      <c r="AT259" s="6"/>
      <c r="AU259" s="6"/>
      <c r="AV259" s="6"/>
    </row>
    <row r="260">
      <c r="A260" s="6"/>
      <c r="B260" s="199"/>
      <c r="C260" s="6"/>
      <c r="D260" s="6"/>
      <c r="E260" s="7"/>
      <c r="F260" s="7"/>
      <c r="G260" s="198"/>
      <c r="H260" s="198"/>
      <c r="I260" s="6"/>
      <c r="J260" s="7"/>
      <c r="K260" s="7"/>
      <c r="L260" s="6"/>
      <c r="M260" s="7"/>
      <c r="N260" s="6"/>
      <c r="O260" s="6"/>
      <c r="P260" s="6"/>
      <c r="Q260" s="6"/>
      <c r="R260" s="6"/>
      <c r="S260" s="6"/>
      <c r="T260" s="6"/>
      <c r="U260" s="6"/>
      <c r="V260" s="6"/>
      <c r="W260" s="6"/>
      <c r="X260" s="6"/>
      <c r="Y260" s="6"/>
      <c r="Z260" s="6"/>
      <c r="AA260" s="6"/>
      <c r="AB260" s="6"/>
      <c r="AC260" s="6"/>
      <c r="AD260" s="6"/>
      <c r="AE260" s="6"/>
      <c r="AF260" s="6"/>
      <c r="AG260" s="6"/>
      <c r="AH260" s="6"/>
      <c r="AI260" s="6"/>
      <c r="AJ260" s="6"/>
      <c r="AK260" s="6"/>
      <c r="AL260" s="6"/>
      <c r="AM260" s="6"/>
      <c r="AN260" s="6"/>
      <c r="AO260" s="6"/>
      <c r="AP260" s="6"/>
      <c r="AQ260" s="6"/>
      <c r="AR260" s="6"/>
      <c r="AS260" s="6"/>
      <c r="AT260" s="6"/>
      <c r="AU260" s="6"/>
      <c r="AV260" s="6"/>
    </row>
    <row r="261">
      <c r="A261" s="6"/>
      <c r="B261" s="199"/>
      <c r="C261" s="6"/>
      <c r="D261" s="6"/>
      <c r="E261" s="7"/>
      <c r="F261" s="7"/>
      <c r="G261" s="198"/>
      <c r="H261" s="198"/>
      <c r="I261" s="6"/>
      <c r="J261" s="7"/>
      <c r="K261" s="7"/>
      <c r="L261" s="6"/>
      <c r="M261" s="7"/>
      <c r="N261" s="6"/>
      <c r="O261" s="6"/>
      <c r="P261" s="6"/>
      <c r="Q261" s="6"/>
      <c r="R261" s="6"/>
      <c r="S261" s="6"/>
      <c r="T261" s="6"/>
      <c r="U261" s="6"/>
      <c r="V261" s="6"/>
      <c r="W261" s="6"/>
      <c r="X261" s="6"/>
      <c r="Y261" s="6"/>
      <c r="Z261" s="6"/>
      <c r="AA261" s="6"/>
      <c r="AB261" s="6"/>
      <c r="AC261" s="6"/>
      <c r="AD261" s="6"/>
      <c r="AE261" s="6"/>
      <c r="AF261" s="6"/>
      <c r="AG261" s="6"/>
      <c r="AH261" s="6"/>
      <c r="AI261" s="6"/>
      <c r="AJ261" s="6"/>
      <c r="AK261" s="6"/>
      <c r="AL261" s="6"/>
      <c r="AM261" s="6"/>
      <c r="AN261" s="6"/>
      <c r="AO261" s="6"/>
      <c r="AP261" s="6"/>
      <c r="AQ261" s="6"/>
      <c r="AR261" s="6"/>
      <c r="AS261" s="6"/>
      <c r="AT261" s="6"/>
      <c r="AU261" s="6"/>
      <c r="AV261" s="6"/>
    </row>
    <row r="262">
      <c r="A262" s="6"/>
      <c r="B262" s="199"/>
      <c r="C262" s="6"/>
      <c r="D262" s="6"/>
      <c r="E262" s="7"/>
      <c r="F262" s="7"/>
      <c r="G262" s="198"/>
      <c r="H262" s="198"/>
      <c r="I262" s="6"/>
      <c r="J262" s="7"/>
      <c r="K262" s="7"/>
      <c r="L262" s="6"/>
      <c r="M262" s="7"/>
      <c r="N262" s="6"/>
      <c r="O262" s="6"/>
      <c r="P262" s="6"/>
      <c r="Q262" s="6"/>
      <c r="R262" s="6"/>
      <c r="S262" s="6"/>
      <c r="T262" s="6"/>
      <c r="U262" s="6"/>
      <c r="V262" s="6"/>
      <c r="W262" s="6"/>
      <c r="X262" s="6"/>
      <c r="Y262" s="6"/>
      <c r="Z262" s="6"/>
      <c r="AA262" s="6"/>
      <c r="AB262" s="6"/>
      <c r="AC262" s="6"/>
      <c r="AD262" s="6"/>
      <c r="AE262" s="6"/>
      <c r="AF262" s="6"/>
      <c r="AG262" s="6"/>
      <c r="AH262" s="6"/>
      <c r="AI262" s="6"/>
      <c r="AJ262" s="6"/>
      <c r="AK262" s="6"/>
      <c r="AL262" s="6"/>
      <c r="AM262" s="6"/>
      <c r="AN262" s="6"/>
      <c r="AO262" s="6"/>
      <c r="AP262" s="6"/>
      <c r="AQ262" s="6"/>
      <c r="AR262" s="6"/>
      <c r="AS262" s="6"/>
      <c r="AT262" s="6"/>
      <c r="AU262" s="6"/>
      <c r="AV262" s="6"/>
    </row>
    <row r="263">
      <c r="A263" s="6"/>
      <c r="B263" s="199"/>
      <c r="C263" s="6"/>
      <c r="D263" s="6"/>
      <c r="E263" s="7"/>
      <c r="F263" s="7"/>
      <c r="G263" s="198"/>
      <c r="H263" s="198"/>
      <c r="I263" s="6"/>
      <c r="J263" s="7"/>
      <c r="K263" s="7"/>
      <c r="L263" s="6"/>
      <c r="M263" s="7"/>
      <c r="N263" s="6"/>
      <c r="O263" s="6"/>
      <c r="P263" s="6"/>
      <c r="Q263" s="6"/>
      <c r="R263" s="6"/>
      <c r="S263" s="6"/>
      <c r="T263" s="6"/>
      <c r="U263" s="6"/>
      <c r="V263" s="6"/>
      <c r="W263" s="6"/>
      <c r="X263" s="6"/>
      <c r="Y263" s="6"/>
      <c r="Z263" s="6"/>
      <c r="AA263" s="6"/>
      <c r="AB263" s="6"/>
      <c r="AC263" s="6"/>
      <c r="AD263" s="6"/>
      <c r="AE263" s="6"/>
      <c r="AF263" s="6"/>
      <c r="AG263" s="6"/>
      <c r="AH263" s="6"/>
      <c r="AI263" s="6"/>
      <c r="AJ263" s="6"/>
      <c r="AK263" s="6"/>
      <c r="AL263" s="6"/>
      <c r="AM263" s="6"/>
      <c r="AN263" s="6"/>
      <c r="AO263" s="6"/>
      <c r="AP263" s="6"/>
      <c r="AQ263" s="6"/>
      <c r="AR263" s="6"/>
      <c r="AS263" s="6"/>
      <c r="AT263" s="6"/>
      <c r="AU263" s="6"/>
      <c r="AV263" s="6"/>
    </row>
    <row r="264">
      <c r="A264" s="6"/>
      <c r="B264" s="199"/>
      <c r="C264" s="6"/>
      <c r="D264" s="6"/>
      <c r="E264" s="7"/>
      <c r="F264" s="7"/>
      <c r="G264" s="198"/>
      <c r="H264" s="198"/>
      <c r="I264" s="6"/>
      <c r="J264" s="7"/>
      <c r="K264" s="7"/>
      <c r="L264" s="6"/>
      <c r="M264" s="7"/>
      <c r="N264" s="6"/>
      <c r="O264" s="6"/>
      <c r="P264" s="6"/>
      <c r="Q264" s="6"/>
      <c r="R264" s="6"/>
      <c r="S264" s="6"/>
      <c r="T264" s="6"/>
      <c r="U264" s="6"/>
      <c r="V264" s="6"/>
      <c r="W264" s="6"/>
      <c r="X264" s="6"/>
      <c r="Y264" s="6"/>
      <c r="Z264" s="6"/>
      <c r="AA264" s="6"/>
      <c r="AB264" s="6"/>
      <c r="AC264" s="6"/>
      <c r="AD264" s="6"/>
      <c r="AE264" s="6"/>
      <c r="AF264" s="6"/>
      <c r="AG264" s="6"/>
      <c r="AH264" s="6"/>
      <c r="AI264" s="6"/>
      <c r="AJ264" s="6"/>
      <c r="AK264" s="6"/>
      <c r="AL264" s="6"/>
      <c r="AM264" s="6"/>
      <c r="AN264" s="6"/>
      <c r="AO264" s="6"/>
      <c r="AP264" s="6"/>
      <c r="AQ264" s="6"/>
      <c r="AR264" s="6"/>
      <c r="AS264" s="6"/>
      <c r="AT264" s="6"/>
      <c r="AU264" s="6"/>
      <c r="AV264" s="6"/>
    </row>
    <row r="265">
      <c r="A265" s="6"/>
      <c r="B265" s="199"/>
      <c r="C265" s="6"/>
      <c r="D265" s="6"/>
      <c r="E265" s="7"/>
      <c r="F265" s="7"/>
      <c r="G265" s="198"/>
      <c r="H265" s="198"/>
      <c r="I265" s="6"/>
      <c r="J265" s="7"/>
      <c r="K265" s="7"/>
      <c r="L265" s="6"/>
      <c r="M265" s="7"/>
      <c r="N265" s="6"/>
      <c r="O265" s="6"/>
      <c r="P265" s="6"/>
      <c r="Q265" s="6"/>
      <c r="R265" s="6"/>
      <c r="S265" s="6"/>
      <c r="T265" s="6"/>
      <c r="U265" s="6"/>
      <c r="V265" s="6"/>
      <c r="W265" s="6"/>
      <c r="X265" s="6"/>
      <c r="Y265" s="6"/>
      <c r="Z265" s="6"/>
      <c r="AA265" s="6"/>
      <c r="AB265" s="6"/>
      <c r="AC265" s="6"/>
      <c r="AD265" s="6"/>
      <c r="AE265" s="6"/>
      <c r="AF265" s="6"/>
      <c r="AG265" s="6"/>
      <c r="AH265" s="6"/>
      <c r="AI265" s="6"/>
      <c r="AJ265" s="6"/>
      <c r="AK265" s="6"/>
      <c r="AL265" s="6"/>
      <c r="AM265" s="6"/>
      <c r="AN265" s="6"/>
      <c r="AO265" s="6"/>
      <c r="AP265" s="6"/>
      <c r="AQ265" s="6"/>
      <c r="AR265" s="6"/>
      <c r="AS265" s="6"/>
      <c r="AT265" s="6"/>
      <c r="AU265" s="6"/>
      <c r="AV265" s="6"/>
    </row>
    <row r="266">
      <c r="A266" s="6"/>
      <c r="B266" s="199"/>
      <c r="C266" s="6"/>
      <c r="D266" s="6"/>
      <c r="E266" s="7"/>
      <c r="F266" s="7"/>
      <c r="G266" s="198"/>
      <c r="H266" s="198"/>
      <c r="I266" s="6"/>
      <c r="J266" s="7"/>
      <c r="K266" s="7"/>
      <c r="L266" s="6"/>
      <c r="M266" s="7"/>
      <c r="N266" s="6"/>
      <c r="O266" s="6"/>
      <c r="P266" s="6"/>
      <c r="Q266" s="6"/>
      <c r="R266" s="6"/>
      <c r="S266" s="6"/>
      <c r="T266" s="6"/>
      <c r="U266" s="6"/>
      <c r="V266" s="6"/>
      <c r="W266" s="6"/>
      <c r="X266" s="6"/>
      <c r="Y266" s="6"/>
      <c r="Z266" s="6"/>
      <c r="AA266" s="6"/>
      <c r="AB266" s="6"/>
      <c r="AC266" s="6"/>
      <c r="AD266" s="6"/>
      <c r="AE266" s="6"/>
      <c r="AF266" s="6"/>
      <c r="AG266" s="6"/>
      <c r="AH266" s="6"/>
      <c r="AI266" s="6"/>
      <c r="AJ266" s="6"/>
      <c r="AK266" s="6"/>
      <c r="AL266" s="6"/>
      <c r="AM266" s="6"/>
      <c r="AN266" s="6"/>
      <c r="AO266" s="6"/>
      <c r="AP266" s="6"/>
      <c r="AQ266" s="6"/>
      <c r="AR266" s="6"/>
      <c r="AS266" s="6"/>
      <c r="AT266" s="6"/>
      <c r="AU266" s="6"/>
      <c r="AV266" s="6"/>
    </row>
    <row r="267">
      <c r="A267" s="6"/>
      <c r="B267" s="199"/>
      <c r="C267" s="6"/>
      <c r="D267" s="6"/>
      <c r="E267" s="7"/>
      <c r="F267" s="7"/>
      <c r="G267" s="198"/>
      <c r="H267" s="198"/>
      <c r="I267" s="6"/>
      <c r="J267" s="7"/>
      <c r="K267" s="7"/>
      <c r="L267" s="6"/>
      <c r="M267" s="7"/>
      <c r="N267" s="6"/>
      <c r="O267" s="6"/>
      <c r="P267" s="6"/>
      <c r="Q267" s="6"/>
      <c r="R267" s="6"/>
      <c r="S267" s="6"/>
      <c r="T267" s="6"/>
      <c r="U267" s="6"/>
      <c r="V267" s="6"/>
      <c r="W267" s="6"/>
      <c r="X267" s="6"/>
      <c r="Y267" s="6"/>
      <c r="Z267" s="6"/>
      <c r="AA267" s="6"/>
      <c r="AB267" s="6"/>
      <c r="AC267" s="6"/>
      <c r="AD267" s="6"/>
      <c r="AE267" s="6"/>
      <c r="AF267" s="6"/>
      <c r="AG267" s="6"/>
      <c r="AH267" s="6"/>
      <c r="AI267" s="6"/>
      <c r="AJ267" s="6"/>
      <c r="AK267" s="6"/>
      <c r="AL267" s="6"/>
      <c r="AM267" s="6"/>
      <c r="AN267" s="6"/>
      <c r="AO267" s="6"/>
      <c r="AP267" s="6"/>
      <c r="AQ267" s="6"/>
      <c r="AR267" s="6"/>
      <c r="AS267" s="6"/>
      <c r="AT267" s="6"/>
      <c r="AU267" s="6"/>
      <c r="AV267" s="6"/>
    </row>
    <row r="268">
      <c r="A268" s="6"/>
      <c r="B268" s="199"/>
      <c r="C268" s="6"/>
      <c r="D268" s="6"/>
      <c r="E268" s="7"/>
      <c r="F268" s="7"/>
      <c r="G268" s="198"/>
      <c r="H268" s="198"/>
      <c r="I268" s="6"/>
      <c r="J268" s="7"/>
      <c r="K268" s="7"/>
      <c r="L268" s="6"/>
      <c r="M268" s="7"/>
      <c r="N268" s="6"/>
      <c r="O268" s="6"/>
      <c r="P268" s="6"/>
      <c r="Q268" s="6"/>
      <c r="R268" s="6"/>
      <c r="S268" s="6"/>
      <c r="T268" s="6"/>
      <c r="U268" s="6"/>
      <c r="V268" s="6"/>
      <c r="W268" s="6"/>
      <c r="X268" s="6"/>
      <c r="Y268" s="6"/>
      <c r="Z268" s="6"/>
      <c r="AA268" s="6"/>
      <c r="AB268" s="6"/>
      <c r="AC268" s="6"/>
      <c r="AD268" s="6"/>
      <c r="AE268" s="6"/>
      <c r="AF268" s="6"/>
      <c r="AG268" s="6"/>
      <c r="AH268" s="6"/>
      <c r="AI268" s="6"/>
      <c r="AJ268" s="6"/>
      <c r="AK268" s="6"/>
      <c r="AL268" s="6"/>
      <c r="AM268" s="6"/>
      <c r="AN268" s="6"/>
      <c r="AO268" s="6"/>
      <c r="AP268" s="6"/>
      <c r="AQ268" s="6"/>
      <c r="AR268" s="6"/>
      <c r="AS268" s="6"/>
      <c r="AT268" s="6"/>
      <c r="AU268" s="6"/>
      <c r="AV268" s="6"/>
    </row>
    <row r="269">
      <c r="A269" s="6"/>
      <c r="B269" s="199"/>
      <c r="C269" s="6"/>
      <c r="D269" s="6"/>
      <c r="E269" s="7"/>
      <c r="F269" s="7"/>
      <c r="G269" s="198"/>
      <c r="H269" s="198"/>
      <c r="I269" s="6"/>
      <c r="J269" s="7"/>
      <c r="K269" s="7"/>
      <c r="L269" s="6"/>
      <c r="M269" s="7"/>
      <c r="N269" s="6"/>
      <c r="O269" s="6"/>
      <c r="P269" s="6"/>
      <c r="Q269" s="6"/>
      <c r="R269" s="6"/>
      <c r="S269" s="6"/>
      <c r="T269" s="6"/>
      <c r="U269" s="6"/>
      <c r="V269" s="6"/>
      <c r="W269" s="6"/>
      <c r="X269" s="6"/>
      <c r="Y269" s="6"/>
      <c r="Z269" s="6"/>
      <c r="AA269" s="6"/>
      <c r="AB269" s="6"/>
      <c r="AC269" s="6"/>
      <c r="AD269" s="6"/>
      <c r="AE269" s="6"/>
      <c r="AF269" s="6"/>
      <c r="AG269" s="6"/>
      <c r="AH269" s="6"/>
      <c r="AI269" s="6"/>
      <c r="AJ269" s="6"/>
      <c r="AK269" s="6"/>
      <c r="AL269" s="6"/>
      <c r="AM269" s="6"/>
      <c r="AN269" s="6"/>
      <c r="AO269" s="6"/>
      <c r="AP269" s="6"/>
      <c r="AQ269" s="6"/>
      <c r="AR269" s="6"/>
      <c r="AS269" s="6"/>
      <c r="AT269" s="6"/>
      <c r="AU269" s="6"/>
      <c r="AV269" s="6"/>
    </row>
    <row r="270">
      <c r="A270" s="6"/>
      <c r="B270" s="199"/>
      <c r="C270" s="6"/>
      <c r="D270" s="6"/>
      <c r="E270" s="7"/>
      <c r="F270" s="7"/>
      <c r="G270" s="198"/>
      <c r="H270" s="198"/>
      <c r="I270" s="6"/>
      <c r="J270" s="7"/>
      <c r="K270" s="7"/>
      <c r="L270" s="6"/>
      <c r="M270" s="7"/>
      <c r="N270" s="6"/>
      <c r="O270" s="6"/>
      <c r="P270" s="6"/>
      <c r="Q270" s="6"/>
      <c r="R270" s="6"/>
      <c r="S270" s="6"/>
      <c r="T270" s="6"/>
      <c r="U270" s="6"/>
      <c r="V270" s="6"/>
      <c r="W270" s="6"/>
      <c r="X270" s="6"/>
      <c r="Y270" s="6"/>
      <c r="Z270" s="6"/>
      <c r="AA270" s="6"/>
      <c r="AB270" s="6"/>
      <c r="AC270" s="6"/>
      <c r="AD270" s="6"/>
      <c r="AE270" s="6"/>
      <c r="AF270" s="6"/>
      <c r="AG270" s="6"/>
      <c r="AH270" s="6"/>
      <c r="AI270" s="6"/>
      <c r="AJ270" s="6"/>
      <c r="AK270" s="6"/>
      <c r="AL270" s="6"/>
      <c r="AM270" s="6"/>
      <c r="AN270" s="6"/>
      <c r="AO270" s="6"/>
      <c r="AP270" s="6"/>
      <c r="AQ270" s="6"/>
      <c r="AR270" s="6"/>
      <c r="AS270" s="6"/>
      <c r="AT270" s="6"/>
      <c r="AU270" s="6"/>
      <c r="AV270" s="6"/>
    </row>
    <row r="271">
      <c r="A271" s="6"/>
      <c r="B271" s="199"/>
      <c r="C271" s="6"/>
      <c r="D271" s="6"/>
      <c r="E271" s="7"/>
      <c r="F271" s="7"/>
      <c r="G271" s="198"/>
      <c r="H271" s="198"/>
      <c r="I271" s="6"/>
      <c r="J271" s="7"/>
      <c r="K271" s="7"/>
      <c r="L271" s="6"/>
      <c r="M271" s="7"/>
      <c r="N271" s="6"/>
      <c r="O271" s="6"/>
      <c r="P271" s="6"/>
      <c r="Q271" s="6"/>
      <c r="R271" s="6"/>
      <c r="S271" s="6"/>
      <c r="T271" s="6"/>
      <c r="U271" s="6"/>
      <c r="V271" s="6"/>
      <c r="W271" s="6"/>
      <c r="X271" s="6"/>
      <c r="Y271" s="6"/>
      <c r="Z271" s="6"/>
      <c r="AA271" s="6"/>
      <c r="AB271" s="6"/>
      <c r="AC271" s="6"/>
      <c r="AD271" s="6"/>
      <c r="AE271" s="6"/>
      <c r="AF271" s="6"/>
      <c r="AG271" s="6"/>
      <c r="AH271" s="6"/>
      <c r="AI271" s="6"/>
      <c r="AJ271" s="6"/>
      <c r="AK271" s="6"/>
      <c r="AL271" s="6"/>
      <c r="AM271" s="6"/>
      <c r="AN271" s="6"/>
      <c r="AO271" s="6"/>
      <c r="AP271" s="6"/>
      <c r="AQ271" s="6"/>
      <c r="AR271" s="6"/>
      <c r="AS271" s="6"/>
      <c r="AT271" s="6"/>
      <c r="AU271" s="6"/>
      <c r="AV271" s="6"/>
    </row>
    <row r="272">
      <c r="A272" s="6"/>
      <c r="B272" s="199"/>
      <c r="C272" s="6"/>
      <c r="D272" s="6"/>
      <c r="E272" s="7"/>
      <c r="F272" s="7"/>
      <c r="G272" s="198"/>
      <c r="H272" s="198"/>
      <c r="I272" s="6"/>
      <c r="J272" s="7"/>
      <c r="K272" s="7"/>
      <c r="L272" s="6"/>
      <c r="M272" s="7"/>
      <c r="N272" s="6"/>
      <c r="O272" s="6"/>
      <c r="P272" s="6"/>
      <c r="Q272" s="6"/>
      <c r="R272" s="6"/>
      <c r="S272" s="6"/>
      <c r="T272" s="6"/>
      <c r="U272" s="6"/>
      <c r="V272" s="6"/>
      <c r="W272" s="6"/>
      <c r="X272" s="6"/>
      <c r="Y272" s="6"/>
      <c r="Z272" s="6"/>
      <c r="AA272" s="6"/>
      <c r="AB272" s="6"/>
      <c r="AC272" s="6"/>
      <c r="AD272" s="6"/>
      <c r="AE272" s="6"/>
      <c r="AF272" s="6"/>
      <c r="AG272" s="6"/>
      <c r="AH272" s="6"/>
      <c r="AI272" s="6"/>
      <c r="AJ272" s="6"/>
      <c r="AK272" s="6"/>
      <c r="AL272" s="6"/>
      <c r="AM272" s="6"/>
      <c r="AN272" s="6"/>
      <c r="AO272" s="6"/>
      <c r="AP272" s="6"/>
      <c r="AQ272" s="6"/>
      <c r="AR272" s="6"/>
      <c r="AS272" s="6"/>
      <c r="AT272" s="6"/>
      <c r="AU272" s="6"/>
      <c r="AV272" s="6"/>
    </row>
    <row r="273">
      <c r="A273" s="6"/>
      <c r="B273" s="199"/>
      <c r="C273" s="6"/>
      <c r="D273" s="6"/>
      <c r="E273" s="7"/>
      <c r="F273" s="7"/>
      <c r="G273" s="198"/>
      <c r="H273" s="198"/>
      <c r="I273" s="6"/>
      <c r="J273" s="7"/>
      <c r="K273" s="7"/>
      <c r="L273" s="6"/>
      <c r="M273" s="7"/>
      <c r="N273" s="6"/>
      <c r="O273" s="6"/>
      <c r="P273" s="6"/>
      <c r="Q273" s="6"/>
      <c r="R273" s="6"/>
      <c r="S273" s="6"/>
      <c r="T273" s="6"/>
      <c r="U273" s="6"/>
      <c r="V273" s="6"/>
      <c r="W273" s="6"/>
      <c r="X273" s="6"/>
      <c r="Y273" s="6"/>
      <c r="Z273" s="6"/>
      <c r="AA273" s="6"/>
      <c r="AB273" s="6"/>
      <c r="AC273" s="6"/>
      <c r="AD273" s="6"/>
      <c r="AE273" s="6"/>
      <c r="AF273" s="6"/>
      <c r="AG273" s="6"/>
      <c r="AH273" s="6"/>
      <c r="AI273" s="6"/>
      <c r="AJ273" s="6"/>
      <c r="AK273" s="6"/>
      <c r="AL273" s="6"/>
      <c r="AM273" s="6"/>
      <c r="AN273" s="6"/>
      <c r="AO273" s="6"/>
      <c r="AP273" s="6"/>
      <c r="AQ273" s="6"/>
      <c r="AR273" s="6"/>
      <c r="AS273" s="6"/>
      <c r="AT273" s="6"/>
      <c r="AU273" s="6"/>
      <c r="AV273" s="6"/>
    </row>
    <row r="274">
      <c r="A274" s="6"/>
      <c r="B274" s="199"/>
      <c r="C274" s="6"/>
      <c r="D274" s="6"/>
      <c r="E274" s="7"/>
      <c r="F274" s="7"/>
      <c r="G274" s="198"/>
      <c r="H274" s="198"/>
      <c r="I274" s="6"/>
      <c r="J274" s="7"/>
      <c r="K274" s="7"/>
      <c r="L274" s="6"/>
      <c r="M274" s="7"/>
      <c r="N274" s="6"/>
      <c r="O274" s="6"/>
      <c r="P274" s="6"/>
      <c r="Q274" s="6"/>
      <c r="R274" s="6"/>
      <c r="S274" s="6"/>
      <c r="T274" s="6"/>
      <c r="U274" s="6"/>
      <c r="V274" s="6"/>
      <c r="W274" s="6"/>
      <c r="X274" s="6"/>
      <c r="Y274" s="6"/>
      <c r="Z274" s="6"/>
      <c r="AA274" s="6"/>
      <c r="AB274" s="6"/>
      <c r="AC274" s="6"/>
      <c r="AD274" s="6"/>
      <c r="AE274" s="6"/>
      <c r="AF274" s="6"/>
      <c r="AG274" s="6"/>
      <c r="AH274" s="6"/>
      <c r="AI274" s="6"/>
      <c r="AJ274" s="6"/>
      <c r="AK274" s="6"/>
      <c r="AL274" s="6"/>
      <c r="AM274" s="6"/>
      <c r="AN274" s="6"/>
      <c r="AO274" s="6"/>
      <c r="AP274" s="6"/>
      <c r="AQ274" s="6"/>
      <c r="AR274" s="6"/>
      <c r="AS274" s="6"/>
      <c r="AT274" s="6"/>
      <c r="AU274" s="6"/>
      <c r="AV274" s="6"/>
    </row>
    <row r="275">
      <c r="A275" s="6"/>
      <c r="B275" s="199"/>
      <c r="C275" s="6"/>
      <c r="D275" s="6"/>
      <c r="E275" s="7"/>
      <c r="F275" s="7"/>
      <c r="G275" s="198"/>
      <c r="H275" s="198"/>
      <c r="I275" s="6"/>
      <c r="J275" s="7"/>
      <c r="K275" s="7"/>
      <c r="L275" s="6"/>
      <c r="M275" s="7"/>
      <c r="N275" s="6"/>
      <c r="O275" s="6"/>
      <c r="P275" s="6"/>
      <c r="Q275" s="6"/>
      <c r="R275" s="6"/>
      <c r="S275" s="6"/>
      <c r="T275" s="6"/>
      <c r="U275" s="6"/>
      <c r="V275" s="6"/>
      <c r="W275" s="6"/>
      <c r="X275" s="6"/>
      <c r="Y275" s="6"/>
      <c r="Z275" s="6"/>
      <c r="AA275" s="6"/>
      <c r="AB275" s="6"/>
      <c r="AC275" s="6"/>
      <c r="AD275" s="6"/>
      <c r="AE275" s="6"/>
      <c r="AF275" s="6"/>
      <c r="AG275" s="6"/>
      <c r="AH275" s="6"/>
      <c r="AI275" s="6"/>
      <c r="AJ275" s="6"/>
      <c r="AK275" s="6"/>
      <c r="AL275" s="6"/>
      <c r="AM275" s="6"/>
      <c r="AN275" s="6"/>
      <c r="AO275" s="6"/>
      <c r="AP275" s="6"/>
      <c r="AQ275" s="6"/>
      <c r="AR275" s="6"/>
      <c r="AS275" s="6"/>
      <c r="AT275" s="6"/>
      <c r="AU275" s="6"/>
      <c r="AV275" s="6"/>
    </row>
    <row r="276">
      <c r="A276" s="6"/>
      <c r="B276" s="199"/>
      <c r="C276" s="6"/>
      <c r="D276" s="6"/>
      <c r="E276" s="7"/>
      <c r="F276" s="7"/>
      <c r="G276" s="198"/>
      <c r="H276" s="198"/>
      <c r="I276" s="6"/>
      <c r="J276" s="7"/>
      <c r="K276" s="7"/>
      <c r="L276" s="6"/>
      <c r="M276" s="7"/>
      <c r="N276" s="6"/>
      <c r="O276" s="6"/>
      <c r="P276" s="6"/>
      <c r="Q276" s="6"/>
      <c r="R276" s="6"/>
      <c r="S276" s="6"/>
      <c r="T276" s="6"/>
      <c r="U276" s="6"/>
      <c r="V276" s="6"/>
      <c r="W276" s="6"/>
      <c r="X276" s="6"/>
      <c r="Y276" s="6"/>
      <c r="Z276" s="6"/>
      <c r="AA276" s="6"/>
      <c r="AB276" s="6"/>
      <c r="AC276" s="6"/>
      <c r="AD276" s="6"/>
      <c r="AE276" s="6"/>
      <c r="AF276" s="6"/>
      <c r="AG276" s="6"/>
      <c r="AH276" s="6"/>
      <c r="AI276" s="6"/>
      <c r="AJ276" s="6"/>
      <c r="AK276" s="6"/>
      <c r="AL276" s="6"/>
      <c r="AM276" s="6"/>
      <c r="AN276" s="6"/>
      <c r="AO276" s="6"/>
      <c r="AP276" s="6"/>
      <c r="AQ276" s="6"/>
      <c r="AR276" s="6"/>
      <c r="AS276" s="6"/>
      <c r="AT276" s="6"/>
      <c r="AU276" s="6"/>
      <c r="AV276" s="6"/>
    </row>
    <row r="277">
      <c r="A277" s="6"/>
      <c r="B277" s="199"/>
      <c r="C277" s="6"/>
      <c r="D277" s="6"/>
      <c r="E277" s="7"/>
      <c r="F277" s="7"/>
      <c r="G277" s="198"/>
      <c r="H277" s="198"/>
      <c r="I277" s="6"/>
      <c r="J277" s="7"/>
      <c r="K277" s="7"/>
      <c r="L277" s="6"/>
      <c r="M277" s="7"/>
      <c r="N277" s="6"/>
      <c r="O277" s="6"/>
      <c r="P277" s="6"/>
      <c r="Q277" s="6"/>
      <c r="R277" s="6"/>
      <c r="S277" s="6"/>
      <c r="T277" s="6"/>
      <c r="U277" s="6"/>
      <c r="V277" s="6"/>
      <c r="W277" s="6"/>
      <c r="X277" s="6"/>
      <c r="Y277" s="6"/>
      <c r="Z277" s="6"/>
      <c r="AA277" s="6"/>
      <c r="AB277" s="6"/>
      <c r="AC277" s="6"/>
      <c r="AD277" s="6"/>
      <c r="AE277" s="6"/>
      <c r="AF277" s="6"/>
      <c r="AG277" s="6"/>
      <c r="AH277" s="6"/>
      <c r="AI277" s="6"/>
      <c r="AJ277" s="6"/>
      <c r="AK277" s="6"/>
      <c r="AL277" s="6"/>
      <c r="AM277" s="6"/>
      <c r="AN277" s="6"/>
      <c r="AO277" s="6"/>
      <c r="AP277" s="6"/>
      <c r="AQ277" s="6"/>
      <c r="AR277" s="6"/>
      <c r="AS277" s="6"/>
      <c r="AT277" s="6"/>
      <c r="AU277" s="6"/>
      <c r="AV277" s="6"/>
    </row>
    <row r="278">
      <c r="A278" s="6"/>
      <c r="B278" s="199"/>
      <c r="C278" s="6"/>
      <c r="D278" s="6"/>
      <c r="E278" s="7"/>
      <c r="F278" s="7"/>
      <c r="G278" s="198"/>
      <c r="H278" s="198"/>
      <c r="I278" s="6"/>
      <c r="J278" s="7"/>
      <c r="K278" s="7"/>
      <c r="L278" s="6"/>
      <c r="M278" s="7"/>
      <c r="N278" s="6"/>
      <c r="O278" s="6"/>
      <c r="P278" s="6"/>
      <c r="Q278" s="6"/>
      <c r="R278" s="6"/>
      <c r="S278" s="6"/>
      <c r="T278" s="6"/>
      <c r="U278" s="6"/>
      <c r="V278" s="6"/>
      <c r="W278" s="6"/>
      <c r="X278" s="6"/>
      <c r="Y278" s="6"/>
      <c r="Z278" s="6"/>
      <c r="AA278" s="6"/>
      <c r="AB278" s="6"/>
      <c r="AC278" s="6"/>
      <c r="AD278" s="6"/>
      <c r="AE278" s="6"/>
      <c r="AF278" s="6"/>
      <c r="AG278" s="6"/>
      <c r="AH278" s="6"/>
      <c r="AI278" s="6"/>
      <c r="AJ278" s="6"/>
      <c r="AK278" s="6"/>
      <c r="AL278" s="6"/>
      <c r="AM278" s="6"/>
      <c r="AN278" s="6"/>
      <c r="AO278" s="6"/>
      <c r="AP278" s="6"/>
      <c r="AQ278" s="6"/>
      <c r="AR278" s="6"/>
      <c r="AS278" s="6"/>
      <c r="AT278" s="6"/>
      <c r="AU278" s="6"/>
      <c r="AV278" s="6"/>
    </row>
    <row r="279">
      <c r="A279" s="6"/>
      <c r="B279" s="199"/>
      <c r="C279" s="6"/>
      <c r="D279" s="6"/>
      <c r="E279" s="7"/>
      <c r="F279" s="7"/>
      <c r="G279" s="198"/>
      <c r="H279" s="198"/>
      <c r="I279" s="6"/>
      <c r="J279" s="7"/>
      <c r="K279" s="7"/>
      <c r="L279" s="6"/>
      <c r="M279" s="7"/>
      <c r="N279" s="6"/>
      <c r="O279" s="6"/>
      <c r="P279" s="6"/>
      <c r="Q279" s="6"/>
      <c r="R279" s="6"/>
      <c r="S279" s="6"/>
      <c r="T279" s="6"/>
      <c r="U279" s="6"/>
      <c r="V279" s="6"/>
      <c r="W279" s="6"/>
      <c r="X279" s="6"/>
      <c r="Y279" s="6"/>
      <c r="Z279" s="6"/>
      <c r="AA279" s="6"/>
      <c r="AB279" s="6"/>
      <c r="AC279" s="6"/>
      <c r="AD279" s="6"/>
      <c r="AE279" s="6"/>
      <c r="AF279" s="6"/>
      <c r="AG279" s="6"/>
      <c r="AH279" s="6"/>
      <c r="AI279" s="6"/>
      <c r="AJ279" s="6"/>
      <c r="AK279" s="6"/>
      <c r="AL279" s="6"/>
      <c r="AM279" s="6"/>
      <c r="AN279" s="6"/>
      <c r="AO279" s="6"/>
      <c r="AP279" s="6"/>
      <c r="AQ279" s="6"/>
      <c r="AR279" s="6"/>
      <c r="AS279" s="6"/>
      <c r="AT279" s="6"/>
      <c r="AU279" s="6"/>
      <c r="AV279" s="6"/>
    </row>
    <row r="280">
      <c r="A280" s="6"/>
      <c r="B280" s="199"/>
      <c r="C280" s="6"/>
      <c r="D280" s="6"/>
      <c r="E280" s="7"/>
      <c r="F280" s="7"/>
      <c r="G280" s="198"/>
      <c r="H280" s="198"/>
      <c r="I280" s="6"/>
      <c r="J280" s="7"/>
      <c r="K280" s="7"/>
      <c r="L280" s="6"/>
      <c r="M280" s="7"/>
      <c r="N280" s="6"/>
      <c r="O280" s="6"/>
      <c r="P280" s="6"/>
      <c r="Q280" s="6"/>
      <c r="R280" s="6"/>
      <c r="S280" s="6"/>
      <c r="T280" s="6"/>
      <c r="U280" s="6"/>
      <c r="V280" s="6"/>
      <c r="W280" s="6"/>
      <c r="X280" s="6"/>
      <c r="Y280" s="6"/>
      <c r="Z280" s="6"/>
      <c r="AA280" s="6"/>
      <c r="AB280" s="6"/>
      <c r="AC280" s="6"/>
      <c r="AD280" s="6"/>
      <c r="AE280" s="6"/>
      <c r="AF280" s="6"/>
      <c r="AG280" s="6"/>
      <c r="AH280" s="6"/>
      <c r="AI280" s="6"/>
      <c r="AJ280" s="6"/>
      <c r="AK280" s="6"/>
      <c r="AL280" s="6"/>
      <c r="AM280" s="6"/>
      <c r="AN280" s="6"/>
      <c r="AO280" s="6"/>
      <c r="AP280" s="6"/>
      <c r="AQ280" s="6"/>
      <c r="AR280" s="6"/>
      <c r="AS280" s="6"/>
      <c r="AT280" s="6"/>
      <c r="AU280" s="6"/>
      <c r="AV280" s="6"/>
    </row>
    <row r="281">
      <c r="A281" s="6"/>
      <c r="B281" s="199"/>
      <c r="C281" s="6"/>
      <c r="D281" s="6"/>
      <c r="E281" s="7"/>
      <c r="F281" s="7"/>
      <c r="G281" s="198"/>
      <c r="H281" s="198"/>
      <c r="I281" s="6"/>
      <c r="J281" s="7"/>
      <c r="K281" s="7"/>
      <c r="L281" s="6"/>
      <c r="M281" s="7"/>
      <c r="N281" s="6"/>
      <c r="O281" s="6"/>
      <c r="P281" s="6"/>
      <c r="Q281" s="6"/>
      <c r="R281" s="6"/>
      <c r="S281" s="6"/>
      <c r="T281" s="6"/>
      <c r="U281" s="6"/>
      <c r="V281" s="6"/>
      <c r="W281" s="6"/>
      <c r="X281" s="6"/>
      <c r="Y281" s="6"/>
      <c r="Z281" s="6"/>
      <c r="AA281" s="6"/>
      <c r="AB281" s="6"/>
      <c r="AC281" s="6"/>
      <c r="AD281" s="6"/>
      <c r="AE281" s="6"/>
      <c r="AF281" s="6"/>
      <c r="AG281" s="6"/>
      <c r="AH281" s="6"/>
      <c r="AI281" s="6"/>
      <c r="AJ281" s="6"/>
      <c r="AK281" s="6"/>
      <c r="AL281" s="6"/>
      <c r="AM281" s="6"/>
      <c r="AN281" s="6"/>
      <c r="AO281" s="6"/>
      <c r="AP281" s="6"/>
      <c r="AQ281" s="6"/>
      <c r="AR281" s="6"/>
      <c r="AS281" s="6"/>
      <c r="AT281" s="6"/>
      <c r="AU281" s="6"/>
      <c r="AV281" s="6"/>
    </row>
    <row r="282">
      <c r="A282" s="6"/>
      <c r="B282" s="199"/>
      <c r="C282" s="6"/>
      <c r="D282" s="6"/>
      <c r="E282" s="7"/>
      <c r="F282" s="7"/>
      <c r="G282" s="198"/>
      <c r="H282" s="198"/>
      <c r="I282" s="6"/>
      <c r="J282" s="7"/>
      <c r="K282" s="7"/>
      <c r="L282" s="6"/>
      <c r="M282" s="7"/>
      <c r="N282" s="6"/>
      <c r="O282" s="6"/>
      <c r="P282" s="6"/>
      <c r="Q282" s="6"/>
      <c r="R282" s="6"/>
      <c r="S282" s="6"/>
      <c r="T282" s="6"/>
      <c r="U282" s="6"/>
      <c r="V282" s="6"/>
      <c r="W282" s="6"/>
      <c r="X282" s="6"/>
      <c r="Y282" s="6"/>
      <c r="Z282" s="6"/>
      <c r="AA282" s="6"/>
      <c r="AB282" s="6"/>
      <c r="AC282" s="6"/>
      <c r="AD282" s="6"/>
      <c r="AE282" s="6"/>
      <c r="AF282" s="6"/>
      <c r="AG282" s="6"/>
      <c r="AH282" s="6"/>
      <c r="AI282" s="6"/>
      <c r="AJ282" s="6"/>
      <c r="AK282" s="6"/>
      <c r="AL282" s="6"/>
      <c r="AM282" s="6"/>
      <c r="AN282" s="6"/>
      <c r="AO282" s="6"/>
      <c r="AP282" s="6"/>
      <c r="AQ282" s="6"/>
      <c r="AR282" s="6"/>
      <c r="AS282" s="6"/>
      <c r="AT282" s="6"/>
      <c r="AU282" s="6"/>
      <c r="AV282" s="6"/>
    </row>
    <row r="283">
      <c r="A283" s="6"/>
      <c r="B283" s="199"/>
      <c r="C283" s="6"/>
      <c r="D283" s="6"/>
      <c r="E283" s="7"/>
      <c r="F283" s="7"/>
      <c r="G283" s="198"/>
      <c r="H283" s="198"/>
      <c r="I283" s="6"/>
      <c r="J283" s="7"/>
      <c r="K283" s="7"/>
      <c r="L283" s="6"/>
      <c r="M283" s="7"/>
      <c r="N283" s="6"/>
      <c r="O283" s="6"/>
      <c r="P283" s="6"/>
      <c r="Q283" s="6"/>
      <c r="R283" s="6"/>
      <c r="S283" s="6"/>
      <c r="T283" s="6"/>
      <c r="U283" s="6"/>
      <c r="V283" s="6"/>
      <c r="W283" s="6"/>
      <c r="X283" s="6"/>
      <c r="Y283" s="6"/>
      <c r="Z283" s="6"/>
      <c r="AA283" s="6"/>
      <c r="AB283" s="6"/>
      <c r="AC283" s="6"/>
      <c r="AD283" s="6"/>
      <c r="AE283" s="6"/>
      <c r="AF283" s="6"/>
      <c r="AG283" s="6"/>
      <c r="AH283" s="6"/>
      <c r="AI283" s="6"/>
      <c r="AJ283" s="6"/>
      <c r="AK283" s="6"/>
      <c r="AL283" s="6"/>
      <c r="AM283" s="6"/>
      <c r="AN283" s="6"/>
      <c r="AO283" s="6"/>
      <c r="AP283" s="6"/>
      <c r="AQ283" s="6"/>
      <c r="AR283" s="6"/>
      <c r="AS283" s="6"/>
      <c r="AT283" s="6"/>
      <c r="AU283" s="6"/>
      <c r="AV283" s="6"/>
    </row>
    <row r="284">
      <c r="A284" s="6"/>
      <c r="B284" s="199"/>
      <c r="C284" s="6"/>
      <c r="D284" s="6"/>
      <c r="E284" s="7"/>
      <c r="F284" s="7"/>
      <c r="G284" s="198"/>
      <c r="H284" s="198"/>
      <c r="I284" s="6"/>
      <c r="J284" s="7"/>
      <c r="K284" s="7"/>
      <c r="L284" s="6"/>
      <c r="M284" s="7"/>
      <c r="N284" s="6"/>
      <c r="O284" s="6"/>
      <c r="P284" s="6"/>
      <c r="Q284" s="6"/>
      <c r="R284" s="6"/>
      <c r="S284" s="6"/>
      <c r="T284" s="6"/>
      <c r="U284" s="6"/>
      <c r="V284" s="6"/>
      <c r="W284" s="6"/>
      <c r="X284" s="6"/>
      <c r="Y284" s="6"/>
      <c r="Z284" s="6"/>
      <c r="AA284" s="6"/>
      <c r="AB284" s="6"/>
      <c r="AC284" s="6"/>
      <c r="AD284" s="6"/>
      <c r="AE284" s="6"/>
      <c r="AF284" s="6"/>
      <c r="AG284" s="6"/>
      <c r="AH284" s="6"/>
      <c r="AI284" s="6"/>
      <c r="AJ284" s="6"/>
      <c r="AK284" s="6"/>
      <c r="AL284" s="6"/>
      <c r="AM284" s="6"/>
      <c r="AN284" s="6"/>
      <c r="AO284" s="6"/>
      <c r="AP284" s="6"/>
      <c r="AQ284" s="6"/>
      <c r="AR284" s="6"/>
      <c r="AS284" s="6"/>
      <c r="AT284" s="6"/>
      <c r="AU284" s="6"/>
      <c r="AV284" s="6"/>
    </row>
    <row r="285">
      <c r="A285" s="6"/>
      <c r="B285" s="199"/>
      <c r="C285" s="6"/>
      <c r="D285" s="6"/>
      <c r="E285" s="7"/>
      <c r="F285" s="7"/>
      <c r="G285" s="198"/>
      <c r="H285" s="198"/>
      <c r="I285" s="6"/>
      <c r="J285" s="7"/>
      <c r="K285" s="7"/>
      <c r="L285" s="6"/>
      <c r="M285" s="7"/>
      <c r="N285" s="6"/>
      <c r="O285" s="6"/>
      <c r="P285" s="6"/>
      <c r="Q285" s="6"/>
      <c r="R285" s="6"/>
      <c r="S285" s="6"/>
      <c r="T285" s="6"/>
      <c r="U285" s="6"/>
      <c r="V285" s="6"/>
      <c r="W285" s="6"/>
      <c r="X285" s="6"/>
      <c r="Y285" s="6"/>
      <c r="Z285" s="6"/>
      <c r="AA285" s="6"/>
      <c r="AB285" s="6"/>
      <c r="AC285" s="6"/>
      <c r="AD285" s="6"/>
      <c r="AE285" s="6"/>
      <c r="AF285" s="6"/>
      <c r="AG285" s="6"/>
      <c r="AH285" s="6"/>
      <c r="AI285" s="6"/>
      <c r="AJ285" s="6"/>
      <c r="AK285" s="6"/>
      <c r="AL285" s="6"/>
      <c r="AM285" s="6"/>
      <c r="AN285" s="6"/>
      <c r="AO285" s="6"/>
      <c r="AP285" s="6"/>
      <c r="AQ285" s="6"/>
      <c r="AR285" s="6"/>
      <c r="AS285" s="6"/>
      <c r="AT285" s="6"/>
      <c r="AU285" s="6"/>
      <c r="AV285" s="6"/>
    </row>
    <row r="286">
      <c r="A286" s="6"/>
      <c r="B286" s="199"/>
      <c r="C286" s="6"/>
      <c r="D286" s="6"/>
      <c r="E286" s="7"/>
      <c r="F286" s="7"/>
      <c r="G286" s="198"/>
      <c r="H286" s="198"/>
      <c r="I286" s="6"/>
      <c r="J286" s="7"/>
      <c r="K286" s="7"/>
      <c r="L286" s="6"/>
      <c r="M286" s="7"/>
      <c r="N286" s="6"/>
      <c r="O286" s="6"/>
      <c r="P286" s="6"/>
      <c r="Q286" s="6"/>
      <c r="R286" s="6"/>
      <c r="S286" s="6"/>
      <c r="T286" s="6"/>
      <c r="U286" s="6"/>
      <c r="V286" s="6"/>
      <c r="W286" s="6"/>
      <c r="X286" s="6"/>
      <c r="Y286" s="6"/>
      <c r="Z286" s="6"/>
      <c r="AA286" s="6"/>
      <c r="AB286" s="6"/>
      <c r="AC286" s="6"/>
      <c r="AD286" s="6"/>
      <c r="AE286" s="6"/>
      <c r="AF286" s="6"/>
      <c r="AG286" s="6"/>
      <c r="AH286" s="6"/>
      <c r="AI286" s="6"/>
      <c r="AJ286" s="6"/>
      <c r="AK286" s="6"/>
      <c r="AL286" s="6"/>
      <c r="AM286" s="6"/>
      <c r="AN286" s="6"/>
      <c r="AO286" s="6"/>
      <c r="AP286" s="6"/>
      <c r="AQ286" s="6"/>
      <c r="AR286" s="6"/>
      <c r="AS286" s="6"/>
      <c r="AT286" s="6"/>
      <c r="AU286" s="6"/>
      <c r="AV286" s="6"/>
    </row>
    <row r="287">
      <c r="A287" s="6"/>
      <c r="B287" s="199"/>
      <c r="C287" s="6"/>
      <c r="D287" s="6"/>
      <c r="E287" s="7"/>
      <c r="F287" s="7"/>
      <c r="G287" s="198"/>
      <c r="H287" s="198"/>
      <c r="I287" s="6"/>
      <c r="J287" s="7"/>
      <c r="K287" s="7"/>
      <c r="L287" s="6"/>
      <c r="M287" s="7"/>
      <c r="N287" s="6"/>
      <c r="O287" s="6"/>
      <c r="P287" s="6"/>
      <c r="Q287" s="6"/>
      <c r="R287" s="6"/>
      <c r="S287" s="6"/>
      <c r="T287" s="6"/>
      <c r="U287" s="6"/>
      <c r="V287" s="6"/>
      <c r="W287" s="6"/>
      <c r="X287" s="6"/>
      <c r="Y287" s="6"/>
      <c r="Z287" s="6"/>
      <c r="AA287" s="6"/>
      <c r="AB287" s="6"/>
      <c r="AC287" s="6"/>
      <c r="AD287" s="6"/>
      <c r="AE287" s="6"/>
      <c r="AF287" s="6"/>
      <c r="AG287" s="6"/>
      <c r="AH287" s="6"/>
      <c r="AI287" s="6"/>
      <c r="AJ287" s="6"/>
      <c r="AK287" s="6"/>
      <c r="AL287" s="6"/>
      <c r="AM287" s="6"/>
      <c r="AN287" s="6"/>
      <c r="AO287" s="6"/>
      <c r="AP287" s="6"/>
      <c r="AQ287" s="6"/>
      <c r="AR287" s="6"/>
      <c r="AS287" s="6"/>
      <c r="AT287" s="6"/>
      <c r="AU287" s="6"/>
      <c r="AV287" s="6"/>
    </row>
    <row r="288">
      <c r="A288" s="6"/>
      <c r="B288" s="199"/>
      <c r="C288" s="6"/>
      <c r="D288" s="6"/>
      <c r="E288" s="7"/>
      <c r="F288" s="7"/>
      <c r="G288" s="198"/>
      <c r="H288" s="198"/>
      <c r="I288" s="6"/>
      <c r="J288" s="7"/>
      <c r="K288" s="7"/>
      <c r="L288" s="6"/>
      <c r="M288" s="7"/>
      <c r="N288" s="6"/>
      <c r="O288" s="6"/>
      <c r="P288" s="6"/>
      <c r="Q288" s="6"/>
      <c r="R288" s="6"/>
      <c r="S288" s="6"/>
      <c r="T288" s="6"/>
      <c r="U288" s="6"/>
      <c r="V288" s="6"/>
      <c r="W288" s="6"/>
      <c r="X288" s="6"/>
      <c r="Y288" s="6"/>
      <c r="Z288" s="6"/>
      <c r="AA288" s="6"/>
      <c r="AB288" s="6"/>
      <c r="AC288" s="6"/>
      <c r="AD288" s="6"/>
      <c r="AE288" s="6"/>
      <c r="AF288" s="6"/>
      <c r="AG288" s="6"/>
      <c r="AH288" s="6"/>
      <c r="AI288" s="6"/>
      <c r="AJ288" s="6"/>
      <c r="AK288" s="6"/>
      <c r="AL288" s="6"/>
      <c r="AM288" s="6"/>
      <c r="AN288" s="6"/>
      <c r="AO288" s="6"/>
      <c r="AP288" s="6"/>
      <c r="AQ288" s="6"/>
      <c r="AR288" s="6"/>
      <c r="AS288" s="6"/>
      <c r="AT288" s="6"/>
      <c r="AU288" s="6"/>
      <c r="AV288" s="6"/>
    </row>
    <row r="289">
      <c r="A289" s="6"/>
      <c r="B289" s="199"/>
      <c r="C289" s="6"/>
      <c r="D289" s="6"/>
      <c r="E289" s="7"/>
      <c r="F289" s="7"/>
      <c r="G289" s="198"/>
      <c r="H289" s="198"/>
      <c r="I289" s="6"/>
      <c r="J289" s="7"/>
      <c r="K289" s="7"/>
      <c r="L289" s="6"/>
      <c r="M289" s="7"/>
      <c r="N289" s="6"/>
      <c r="O289" s="6"/>
      <c r="P289" s="6"/>
      <c r="Q289" s="6"/>
      <c r="R289" s="6"/>
      <c r="S289" s="6"/>
      <c r="T289" s="6"/>
      <c r="U289" s="6"/>
      <c r="V289" s="6"/>
      <c r="W289" s="6"/>
      <c r="X289" s="6"/>
      <c r="Y289" s="6"/>
      <c r="Z289" s="6"/>
      <c r="AA289" s="6"/>
      <c r="AB289" s="6"/>
      <c r="AC289" s="6"/>
      <c r="AD289" s="6"/>
      <c r="AE289" s="6"/>
      <c r="AF289" s="6"/>
      <c r="AG289" s="6"/>
      <c r="AH289" s="6"/>
      <c r="AI289" s="6"/>
      <c r="AJ289" s="6"/>
      <c r="AK289" s="6"/>
      <c r="AL289" s="6"/>
      <c r="AM289" s="6"/>
      <c r="AN289" s="6"/>
      <c r="AO289" s="6"/>
      <c r="AP289" s="6"/>
      <c r="AQ289" s="6"/>
      <c r="AR289" s="6"/>
      <c r="AS289" s="6"/>
      <c r="AT289" s="6"/>
      <c r="AU289" s="6"/>
      <c r="AV289" s="6"/>
    </row>
    <row r="290">
      <c r="A290" s="6"/>
      <c r="B290" s="199"/>
      <c r="C290" s="6"/>
      <c r="D290" s="6"/>
      <c r="E290" s="7"/>
      <c r="F290" s="7"/>
      <c r="G290" s="198"/>
      <c r="H290" s="198"/>
      <c r="I290" s="6"/>
      <c r="J290" s="7"/>
      <c r="K290" s="7"/>
      <c r="L290" s="6"/>
      <c r="M290" s="7"/>
      <c r="N290" s="6"/>
      <c r="O290" s="6"/>
      <c r="P290" s="6"/>
      <c r="Q290" s="6"/>
      <c r="R290" s="6"/>
      <c r="S290" s="6"/>
      <c r="T290" s="6"/>
      <c r="U290" s="6"/>
      <c r="V290" s="6"/>
      <c r="W290" s="6"/>
      <c r="X290" s="6"/>
      <c r="Y290" s="6"/>
      <c r="Z290" s="6"/>
      <c r="AA290" s="6"/>
      <c r="AB290" s="6"/>
      <c r="AC290" s="6"/>
      <c r="AD290" s="6"/>
      <c r="AE290" s="6"/>
      <c r="AF290" s="6"/>
      <c r="AG290" s="6"/>
      <c r="AH290" s="6"/>
      <c r="AI290" s="6"/>
      <c r="AJ290" s="6"/>
      <c r="AK290" s="6"/>
      <c r="AL290" s="6"/>
      <c r="AM290" s="6"/>
      <c r="AN290" s="6"/>
      <c r="AO290" s="6"/>
      <c r="AP290" s="6"/>
      <c r="AQ290" s="6"/>
      <c r="AR290" s="6"/>
      <c r="AS290" s="6"/>
      <c r="AT290" s="6"/>
      <c r="AU290" s="6"/>
      <c r="AV290" s="6"/>
    </row>
    <row r="291">
      <c r="A291" s="6"/>
      <c r="B291" s="199"/>
      <c r="C291" s="6"/>
      <c r="D291" s="6"/>
      <c r="E291" s="7"/>
      <c r="F291" s="7"/>
      <c r="G291" s="198"/>
      <c r="H291" s="198"/>
      <c r="I291" s="6"/>
      <c r="J291" s="7"/>
      <c r="K291" s="7"/>
      <c r="L291" s="6"/>
      <c r="M291" s="7"/>
      <c r="N291" s="6"/>
      <c r="O291" s="6"/>
      <c r="P291" s="6"/>
      <c r="Q291" s="6"/>
      <c r="R291" s="6"/>
      <c r="S291" s="6"/>
      <c r="T291" s="6"/>
      <c r="U291" s="6"/>
      <c r="V291" s="6"/>
      <c r="W291" s="6"/>
      <c r="X291" s="6"/>
      <c r="Y291" s="6"/>
      <c r="Z291" s="6"/>
      <c r="AA291" s="6"/>
      <c r="AB291" s="6"/>
      <c r="AC291" s="6"/>
      <c r="AD291" s="6"/>
      <c r="AE291" s="6"/>
      <c r="AF291" s="6"/>
      <c r="AG291" s="6"/>
      <c r="AH291" s="6"/>
      <c r="AI291" s="6"/>
      <c r="AJ291" s="6"/>
      <c r="AK291" s="6"/>
      <c r="AL291" s="6"/>
      <c r="AM291" s="6"/>
      <c r="AN291" s="6"/>
      <c r="AO291" s="6"/>
      <c r="AP291" s="6"/>
      <c r="AQ291" s="6"/>
      <c r="AR291" s="6"/>
      <c r="AS291" s="6"/>
      <c r="AT291" s="6"/>
      <c r="AU291" s="6"/>
      <c r="AV291" s="6"/>
    </row>
    <row r="292">
      <c r="A292" s="6"/>
      <c r="B292" s="199"/>
      <c r="C292" s="6"/>
      <c r="D292" s="6"/>
      <c r="E292" s="7"/>
      <c r="F292" s="7"/>
      <c r="G292" s="198"/>
      <c r="H292" s="198"/>
      <c r="I292" s="6"/>
      <c r="J292" s="7"/>
      <c r="K292" s="7"/>
      <c r="L292" s="6"/>
      <c r="M292" s="7"/>
      <c r="N292" s="6"/>
      <c r="O292" s="6"/>
      <c r="P292" s="6"/>
      <c r="Q292" s="6"/>
      <c r="R292" s="6"/>
      <c r="S292" s="6"/>
      <c r="T292" s="6"/>
      <c r="U292" s="6"/>
      <c r="V292" s="6"/>
      <c r="W292" s="6"/>
      <c r="X292" s="6"/>
      <c r="Y292" s="6"/>
      <c r="Z292" s="6"/>
      <c r="AA292" s="6"/>
      <c r="AB292" s="6"/>
      <c r="AC292" s="6"/>
      <c r="AD292" s="6"/>
      <c r="AE292" s="6"/>
      <c r="AF292" s="6"/>
      <c r="AG292" s="6"/>
      <c r="AH292" s="6"/>
      <c r="AI292" s="6"/>
      <c r="AJ292" s="6"/>
      <c r="AK292" s="6"/>
      <c r="AL292" s="6"/>
      <c r="AM292" s="6"/>
      <c r="AN292" s="6"/>
      <c r="AO292" s="6"/>
      <c r="AP292" s="6"/>
      <c r="AQ292" s="6"/>
      <c r="AR292" s="6"/>
      <c r="AS292" s="6"/>
      <c r="AT292" s="6"/>
      <c r="AU292" s="6"/>
      <c r="AV292" s="6"/>
    </row>
    <row r="293">
      <c r="A293" s="6"/>
      <c r="B293" s="199"/>
      <c r="C293" s="6"/>
      <c r="D293" s="6"/>
      <c r="E293" s="7"/>
      <c r="F293" s="7"/>
      <c r="G293" s="198"/>
      <c r="H293" s="198"/>
      <c r="I293" s="6"/>
      <c r="J293" s="7"/>
      <c r="K293" s="7"/>
      <c r="L293" s="6"/>
      <c r="M293" s="7"/>
      <c r="N293" s="6"/>
      <c r="O293" s="6"/>
      <c r="P293" s="6"/>
      <c r="Q293" s="6"/>
      <c r="R293" s="6"/>
      <c r="S293" s="6"/>
      <c r="T293" s="6"/>
      <c r="U293" s="6"/>
      <c r="V293" s="6"/>
      <c r="W293" s="6"/>
      <c r="X293" s="6"/>
      <c r="Y293" s="6"/>
      <c r="Z293" s="6"/>
      <c r="AA293" s="6"/>
      <c r="AB293" s="6"/>
      <c r="AC293" s="6"/>
      <c r="AD293" s="6"/>
      <c r="AE293" s="6"/>
      <c r="AF293" s="6"/>
      <c r="AG293" s="6"/>
      <c r="AH293" s="6"/>
      <c r="AI293" s="6"/>
      <c r="AJ293" s="6"/>
      <c r="AK293" s="6"/>
      <c r="AL293" s="6"/>
      <c r="AM293" s="6"/>
      <c r="AN293" s="6"/>
      <c r="AO293" s="6"/>
      <c r="AP293" s="6"/>
      <c r="AQ293" s="6"/>
      <c r="AR293" s="6"/>
      <c r="AS293" s="6"/>
      <c r="AT293" s="6"/>
      <c r="AU293" s="6"/>
      <c r="AV293" s="6"/>
    </row>
    <row r="294">
      <c r="A294" s="6"/>
      <c r="B294" s="199"/>
      <c r="C294" s="6"/>
      <c r="D294" s="6"/>
      <c r="E294" s="7"/>
      <c r="F294" s="7"/>
      <c r="G294" s="198"/>
      <c r="H294" s="198"/>
      <c r="I294" s="6"/>
      <c r="J294" s="7"/>
      <c r="K294" s="7"/>
      <c r="L294" s="6"/>
      <c r="M294" s="7"/>
      <c r="N294" s="6"/>
      <c r="O294" s="6"/>
      <c r="P294" s="6"/>
      <c r="Q294" s="6"/>
      <c r="R294" s="6"/>
      <c r="S294" s="6"/>
      <c r="T294" s="6"/>
      <c r="U294" s="6"/>
      <c r="V294" s="6"/>
      <c r="W294" s="6"/>
      <c r="X294" s="6"/>
      <c r="Y294" s="6"/>
      <c r="Z294" s="6"/>
      <c r="AA294" s="6"/>
      <c r="AB294" s="6"/>
      <c r="AC294" s="6"/>
      <c r="AD294" s="6"/>
      <c r="AE294" s="6"/>
      <c r="AF294" s="6"/>
      <c r="AG294" s="6"/>
      <c r="AH294" s="6"/>
      <c r="AI294" s="6"/>
      <c r="AJ294" s="6"/>
      <c r="AK294" s="6"/>
      <c r="AL294" s="6"/>
      <c r="AM294" s="6"/>
      <c r="AN294" s="6"/>
      <c r="AO294" s="6"/>
      <c r="AP294" s="6"/>
      <c r="AQ294" s="6"/>
      <c r="AR294" s="6"/>
      <c r="AS294" s="6"/>
      <c r="AT294" s="6"/>
      <c r="AU294" s="6"/>
      <c r="AV294" s="6"/>
    </row>
    <row r="295">
      <c r="A295" s="6"/>
      <c r="B295" s="199"/>
      <c r="C295" s="6"/>
      <c r="D295" s="6"/>
      <c r="E295" s="7"/>
      <c r="F295" s="7"/>
      <c r="G295" s="198"/>
      <c r="H295" s="198"/>
      <c r="I295" s="6"/>
      <c r="J295" s="7"/>
      <c r="K295" s="7"/>
      <c r="L295" s="6"/>
      <c r="M295" s="7"/>
      <c r="N295" s="6"/>
      <c r="O295" s="6"/>
      <c r="P295" s="6"/>
      <c r="Q295" s="6"/>
      <c r="R295" s="6"/>
      <c r="S295" s="6"/>
      <c r="T295" s="6"/>
      <c r="U295" s="6"/>
      <c r="V295" s="6"/>
      <c r="W295" s="6"/>
      <c r="X295" s="6"/>
      <c r="Y295" s="6"/>
      <c r="Z295" s="6"/>
      <c r="AA295" s="6"/>
      <c r="AB295" s="6"/>
      <c r="AC295" s="6"/>
      <c r="AD295" s="6"/>
      <c r="AE295" s="6"/>
      <c r="AF295" s="6"/>
      <c r="AG295" s="6"/>
      <c r="AH295" s="6"/>
      <c r="AI295" s="6"/>
      <c r="AJ295" s="6"/>
      <c r="AK295" s="6"/>
      <c r="AL295" s="6"/>
      <c r="AM295" s="6"/>
      <c r="AN295" s="6"/>
      <c r="AO295" s="6"/>
      <c r="AP295" s="6"/>
      <c r="AQ295" s="6"/>
      <c r="AR295" s="6"/>
      <c r="AS295" s="6"/>
      <c r="AT295" s="6"/>
      <c r="AU295" s="6"/>
      <c r="AV295" s="6"/>
    </row>
    <row r="296">
      <c r="A296" s="6"/>
      <c r="B296" s="199"/>
      <c r="C296" s="6"/>
      <c r="D296" s="6"/>
      <c r="E296" s="7"/>
      <c r="F296" s="7"/>
      <c r="G296" s="198"/>
      <c r="H296" s="198"/>
      <c r="I296" s="6"/>
      <c r="J296" s="7"/>
      <c r="K296" s="7"/>
      <c r="L296" s="6"/>
      <c r="M296" s="7"/>
      <c r="N296" s="6"/>
      <c r="O296" s="6"/>
      <c r="P296" s="6"/>
      <c r="Q296" s="6"/>
      <c r="R296" s="6"/>
      <c r="S296" s="6"/>
      <c r="T296" s="6"/>
      <c r="U296" s="6"/>
      <c r="V296" s="6"/>
      <c r="W296" s="6"/>
      <c r="X296" s="6"/>
      <c r="Y296" s="6"/>
      <c r="Z296" s="6"/>
      <c r="AA296" s="6"/>
      <c r="AB296" s="6"/>
      <c r="AC296" s="6"/>
      <c r="AD296" s="6"/>
      <c r="AE296" s="6"/>
      <c r="AF296" s="6"/>
      <c r="AG296" s="6"/>
      <c r="AH296" s="6"/>
      <c r="AI296" s="6"/>
      <c r="AJ296" s="6"/>
      <c r="AK296" s="6"/>
      <c r="AL296" s="6"/>
      <c r="AM296" s="6"/>
      <c r="AN296" s="6"/>
      <c r="AO296" s="6"/>
      <c r="AP296" s="6"/>
      <c r="AQ296" s="6"/>
      <c r="AR296" s="6"/>
      <c r="AS296" s="6"/>
      <c r="AT296" s="6"/>
      <c r="AU296" s="6"/>
      <c r="AV296" s="6"/>
    </row>
    <row r="297">
      <c r="A297" s="6"/>
      <c r="B297" s="199"/>
      <c r="C297" s="6"/>
      <c r="D297" s="6"/>
      <c r="E297" s="7"/>
      <c r="F297" s="7"/>
      <c r="G297" s="198"/>
      <c r="H297" s="198"/>
      <c r="I297" s="6"/>
      <c r="J297" s="7"/>
      <c r="K297" s="7"/>
      <c r="L297" s="6"/>
      <c r="M297" s="7"/>
      <c r="N297" s="6"/>
      <c r="O297" s="6"/>
      <c r="P297" s="6"/>
      <c r="Q297" s="6"/>
      <c r="R297" s="6"/>
      <c r="S297" s="6"/>
      <c r="T297" s="6"/>
      <c r="U297" s="6"/>
      <c r="V297" s="6"/>
      <c r="W297" s="6"/>
      <c r="X297" s="6"/>
      <c r="Y297" s="6"/>
      <c r="Z297" s="6"/>
      <c r="AA297" s="6"/>
      <c r="AB297" s="6"/>
      <c r="AC297" s="6"/>
      <c r="AD297" s="6"/>
      <c r="AE297" s="6"/>
      <c r="AF297" s="6"/>
      <c r="AG297" s="6"/>
      <c r="AH297" s="6"/>
      <c r="AI297" s="6"/>
      <c r="AJ297" s="6"/>
      <c r="AK297" s="6"/>
      <c r="AL297" s="6"/>
      <c r="AM297" s="6"/>
      <c r="AN297" s="6"/>
      <c r="AO297" s="6"/>
      <c r="AP297" s="6"/>
      <c r="AQ297" s="6"/>
      <c r="AR297" s="6"/>
      <c r="AS297" s="6"/>
      <c r="AT297" s="6"/>
      <c r="AU297" s="6"/>
      <c r="AV297" s="6"/>
    </row>
    <row r="298">
      <c r="A298" s="6"/>
      <c r="B298" s="199"/>
      <c r="C298" s="6"/>
      <c r="D298" s="6"/>
      <c r="E298" s="7"/>
      <c r="F298" s="7"/>
      <c r="G298" s="198"/>
      <c r="H298" s="198"/>
      <c r="I298" s="6"/>
      <c r="J298" s="7"/>
      <c r="K298" s="7"/>
      <c r="L298" s="6"/>
      <c r="M298" s="7"/>
      <c r="N298" s="6"/>
      <c r="O298" s="6"/>
      <c r="P298" s="6"/>
      <c r="Q298" s="6"/>
      <c r="R298" s="6"/>
      <c r="S298" s="6"/>
      <c r="T298" s="6"/>
      <c r="U298" s="6"/>
      <c r="V298" s="6"/>
      <c r="W298" s="6"/>
      <c r="X298" s="6"/>
      <c r="Y298" s="6"/>
      <c r="Z298" s="6"/>
      <c r="AA298" s="6"/>
      <c r="AB298" s="6"/>
      <c r="AC298" s="6"/>
      <c r="AD298" s="6"/>
      <c r="AE298" s="6"/>
      <c r="AF298" s="6"/>
      <c r="AG298" s="6"/>
      <c r="AH298" s="6"/>
      <c r="AI298" s="6"/>
      <c r="AJ298" s="6"/>
      <c r="AK298" s="6"/>
      <c r="AL298" s="6"/>
      <c r="AM298" s="6"/>
      <c r="AN298" s="6"/>
      <c r="AO298" s="6"/>
      <c r="AP298" s="6"/>
      <c r="AQ298" s="6"/>
      <c r="AR298" s="6"/>
      <c r="AS298" s="6"/>
      <c r="AT298" s="6"/>
      <c r="AU298" s="6"/>
      <c r="AV298" s="6"/>
    </row>
    <row r="299">
      <c r="A299" s="6"/>
      <c r="B299" s="199"/>
      <c r="C299" s="6"/>
      <c r="D299" s="6"/>
      <c r="E299" s="7"/>
      <c r="F299" s="7"/>
      <c r="G299" s="198"/>
      <c r="H299" s="198"/>
      <c r="I299" s="6"/>
      <c r="J299" s="7"/>
      <c r="K299" s="7"/>
      <c r="L299" s="6"/>
      <c r="M299" s="7"/>
      <c r="N299" s="6"/>
      <c r="O299" s="6"/>
      <c r="P299" s="6"/>
      <c r="Q299" s="6"/>
      <c r="R299" s="6"/>
      <c r="S299" s="6"/>
      <c r="T299" s="6"/>
      <c r="U299" s="6"/>
      <c r="V299" s="6"/>
      <c r="W299" s="6"/>
      <c r="X299" s="6"/>
      <c r="Y299" s="6"/>
      <c r="Z299" s="6"/>
      <c r="AA299" s="6"/>
      <c r="AB299" s="6"/>
      <c r="AC299" s="6"/>
      <c r="AD299" s="6"/>
      <c r="AE299" s="6"/>
      <c r="AF299" s="6"/>
      <c r="AG299" s="6"/>
      <c r="AH299" s="6"/>
      <c r="AI299" s="6"/>
      <c r="AJ299" s="6"/>
      <c r="AK299" s="6"/>
      <c r="AL299" s="6"/>
      <c r="AM299" s="6"/>
      <c r="AN299" s="6"/>
      <c r="AO299" s="6"/>
      <c r="AP299" s="6"/>
      <c r="AQ299" s="6"/>
      <c r="AR299" s="6"/>
      <c r="AS299" s="6"/>
      <c r="AT299" s="6"/>
      <c r="AU299" s="6"/>
      <c r="AV299" s="6"/>
    </row>
    <row r="300">
      <c r="A300" s="6"/>
      <c r="B300" s="199"/>
      <c r="C300" s="6"/>
      <c r="D300" s="6"/>
      <c r="E300" s="7"/>
      <c r="F300" s="7"/>
      <c r="G300" s="198"/>
      <c r="H300" s="198"/>
      <c r="I300" s="6"/>
      <c r="J300" s="7"/>
      <c r="K300" s="7"/>
      <c r="L300" s="6"/>
      <c r="M300" s="7"/>
      <c r="N300" s="6"/>
      <c r="O300" s="6"/>
      <c r="P300" s="6"/>
      <c r="Q300" s="6"/>
      <c r="R300" s="6"/>
      <c r="S300" s="6"/>
      <c r="T300" s="6"/>
      <c r="U300" s="6"/>
      <c r="V300" s="6"/>
      <c r="W300" s="6"/>
      <c r="X300" s="6"/>
      <c r="Y300" s="6"/>
      <c r="Z300" s="6"/>
      <c r="AA300" s="6"/>
      <c r="AB300" s="6"/>
      <c r="AC300" s="6"/>
      <c r="AD300" s="6"/>
      <c r="AE300" s="6"/>
      <c r="AF300" s="6"/>
      <c r="AG300" s="6"/>
      <c r="AH300" s="6"/>
      <c r="AI300" s="6"/>
      <c r="AJ300" s="6"/>
      <c r="AK300" s="6"/>
      <c r="AL300" s="6"/>
      <c r="AM300" s="6"/>
      <c r="AN300" s="6"/>
      <c r="AO300" s="6"/>
      <c r="AP300" s="6"/>
      <c r="AQ300" s="6"/>
      <c r="AR300" s="6"/>
      <c r="AS300" s="6"/>
      <c r="AT300" s="6"/>
      <c r="AU300" s="6"/>
      <c r="AV300" s="6"/>
    </row>
    <row r="301">
      <c r="A301" s="6"/>
      <c r="B301" s="199"/>
      <c r="C301" s="6"/>
      <c r="D301" s="6"/>
      <c r="E301" s="7"/>
      <c r="F301" s="7"/>
      <c r="G301" s="198"/>
      <c r="H301" s="198"/>
      <c r="I301" s="6"/>
      <c r="J301" s="7"/>
      <c r="K301" s="7"/>
      <c r="L301" s="6"/>
      <c r="M301" s="7"/>
      <c r="N301" s="6"/>
      <c r="O301" s="6"/>
      <c r="P301" s="6"/>
      <c r="Q301" s="6"/>
      <c r="R301" s="6"/>
      <c r="S301" s="6"/>
      <c r="T301" s="6"/>
      <c r="U301" s="6"/>
      <c r="V301" s="6"/>
      <c r="W301" s="6"/>
      <c r="X301" s="6"/>
      <c r="Y301" s="6"/>
      <c r="Z301" s="6"/>
      <c r="AA301" s="6"/>
      <c r="AB301" s="6"/>
      <c r="AC301" s="6"/>
      <c r="AD301" s="6"/>
      <c r="AE301" s="6"/>
      <c r="AF301" s="6"/>
      <c r="AG301" s="6"/>
      <c r="AH301" s="6"/>
      <c r="AI301" s="6"/>
      <c r="AJ301" s="6"/>
      <c r="AK301" s="6"/>
      <c r="AL301" s="6"/>
      <c r="AM301" s="6"/>
      <c r="AN301" s="6"/>
      <c r="AO301" s="6"/>
      <c r="AP301" s="6"/>
      <c r="AQ301" s="6"/>
      <c r="AR301" s="6"/>
      <c r="AS301" s="6"/>
      <c r="AT301" s="6"/>
      <c r="AU301" s="6"/>
      <c r="AV301" s="6"/>
    </row>
    <row r="302">
      <c r="A302" s="6"/>
      <c r="B302" s="199"/>
      <c r="C302" s="6"/>
      <c r="D302" s="6"/>
      <c r="E302" s="7"/>
      <c r="F302" s="7"/>
      <c r="G302" s="198"/>
      <c r="H302" s="198"/>
      <c r="I302" s="6"/>
      <c r="J302" s="7"/>
      <c r="K302" s="7"/>
      <c r="L302" s="6"/>
      <c r="M302" s="7"/>
      <c r="N302" s="6"/>
      <c r="O302" s="6"/>
      <c r="P302" s="6"/>
      <c r="Q302" s="6"/>
      <c r="R302" s="6"/>
      <c r="S302" s="6"/>
      <c r="T302" s="6"/>
      <c r="U302" s="6"/>
      <c r="V302" s="6"/>
      <c r="W302" s="6"/>
      <c r="X302" s="6"/>
      <c r="Y302" s="6"/>
      <c r="Z302" s="6"/>
      <c r="AA302" s="6"/>
      <c r="AB302" s="6"/>
      <c r="AC302" s="6"/>
      <c r="AD302" s="6"/>
      <c r="AE302" s="6"/>
      <c r="AF302" s="6"/>
      <c r="AG302" s="6"/>
      <c r="AH302" s="6"/>
      <c r="AI302" s="6"/>
      <c r="AJ302" s="6"/>
      <c r="AK302" s="6"/>
      <c r="AL302" s="6"/>
      <c r="AM302" s="6"/>
      <c r="AN302" s="6"/>
      <c r="AO302" s="6"/>
      <c r="AP302" s="6"/>
      <c r="AQ302" s="6"/>
      <c r="AR302" s="6"/>
      <c r="AS302" s="6"/>
      <c r="AT302" s="6"/>
      <c r="AU302" s="6"/>
      <c r="AV302" s="6"/>
    </row>
    <row r="303">
      <c r="A303" s="6"/>
      <c r="B303" s="199"/>
      <c r="C303" s="6"/>
      <c r="D303" s="6"/>
      <c r="E303" s="7"/>
      <c r="F303" s="7"/>
      <c r="G303" s="198"/>
      <c r="H303" s="198"/>
      <c r="I303" s="6"/>
      <c r="J303" s="7"/>
      <c r="K303" s="7"/>
      <c r="L303" s="6"/>
      <c r="M303" s="7"/>
      <c r="N303" s="6"/>
      <c r="O303" s="6"/>
      <c r="P303" s="6"/>
      <c r="Q303" s="6"/>
      <c r="R303" s="6"/>
      <c r="S303" s="6"/>
      <c r="T303" s="6"/>
      <c r="U303" s="6"/>
      <c r="V303" s="6"/>
      <c r="W303" s="6"/>
      <c r="X303" s="6"/>
      <c r="Y303" s="6"/>
      <c r="Z303" s="6"/>
      <c r="AA303" s="6"/>
      <c r="AB303" s="6"/>
      <c r="AC303" s="6"/>
      <c r="AD303" s="6"/>
      <c r="AE303" s="6"/>
      <c r="AF303" s="6"/>
      <c r="AG303" s="6"/>
      <c r="AH303" s="6"/>
      <c r="AI303" s="6"/>
      <c r="AJ303" s="6"/>
      <c r="AK303" s="6"/>
      <c r="AL303" s="6"/>
      <c r="AM303" s="6"/>
      <c r="AN303" s="6"/>
      <c r="AO303" s="6"/>
      <c r="AP303" s="6"/>
      <c r="AQ303" s="6"/>
      <c r="AR303" s="6"/>
      <c r="AS303" s="6"/>
      <c r="AT303" s="6"/>
      <c r="AU303" s="6"/>
      <c r="AV303" s="6"/>
    </row>
    <row r="304">
      <c r="A304" s="6"/>
      <c r="B304" s="199"/>
      <c r="C304" s="6"/>
      <c r="D304" s="6"/>
      <c r="E304" s="7"/>
      <c r="F304" s="7"/>
      <c r="G304" s="198"/>
      <c r="H304" s="198"/>
      <c r="I304" s="6"/>
      <c r="J304" s="7"/>
      <c r="K304" s="7"/>
      <c r="L304" s="6"/>
      <c r="M304" s="7"/>
      <c r="N304" s="6"/>
      <c r="O304" s="6"/>
      <c r="P304" s="6"/>
      <c r="Q304" s="6"/>
      <c r="R304" s="6"/>
      <c r="S304" s="6"/>
      <c r="T304" s="6"/>
      <c r="U304" s="6"/>
      <c r="V304" s="6"/>
      <c r="W304" s="6"/>
      <c r="X304" s="6"/>
      <c r="Y304" s="6"/>
      <c r="Z304" s="6"/>
      <c r="AA304" s="6"/>
      <c r="AB304" s="6"/>
      <c r="AC304" s="6"/>
      <c r="AD304" s="6"/>
      <c r="AE304" s="6"/>
      <c r="AF304" s="6"/>
      <c r="AG304" s="6"/>
      <c r="AH304" s="6"/>
      <c r="AI304" s="6"/>
      <c r="AJ304" s="6"/>
      <c r="AK304" s="6"/>
      <c r="AL304" s="6"/>
      <c r="AM304" s="6"/>
      <c r="AN304" s="6"/>
      <c r="AO304" s="6"/>
      <c r="AP304" s="6"/>
      <c r="AQ304" s="6"/>
      <c r="AR304" s="6"/>
      <c r="AS304" s="6"/>
      <c r="AT304" s="6"/>
      <c r="AU304" s="6"/>
      <c r="AV304" s="6"/>
    </row>
    <row r="305">
      <c r="A305" s="6"/>
      <c r="B305" s="199"/>
      <c r="C305" s="6"/>
      <c r="D305" s="6"/>
      <c r="E305" s="7"/>
      <c r="F305" s="7"/>
      <c r="G305" s="198"/>
      <c r="H305" s="198"/>
      <c r="I305" s="6"/>
      <c r="J305" s="7"/>
      <c r="K305" s="7"/>
      <c r="L305" s="6"/>
      <c r="M305" s="7"/>
      <c r="N305" s="6"/>
      <c r="O305" s="6"/>
      <c r="P305" s="6"/>
      <c r="Q305" s="6"/>
      <c r="R305" s="6"/>
      <c r="S305" s="6"/>
      <c r="T305" s="6"/>
      <c r="U305" s="6"/>
      <c r="V305" s="6"/>
      <c r="W305" s="6"/>
      <c r="X305" s="6"/>
      <c r="Y305" s="6"/>
      <c r="Z305" s="6"/>
      <c r="AA305" s="6"/>
      <c r="AB305" s="6"/>
      <c r="AC305" s="6"/>
      <c r="AD305" s="6"/>
      <c r="AE305" s="6"/>
      <c r="AF305" s="6"/>
      <c r="AG305" s="6"/>
      <c r="AH305" s="6"/>
      <c r="AI305" s="6"/>
      <c r="AJ305" s="6"/>
      <c r="AK305" s="6"/>
      <c r="AL305" s="6"/>
      <c r="AM305" s="6"/>
      <c r="AN305" s="6"/>
      <c r="AO305" s="6"/>
      <c r="AP305" s="6"/>
      <c r="AQ305" s="6"/>
      <c r="AR305" s="6"/>
      <c r="AS305" s="6"/>
      <c r="AT305" s="6"/>
      <c r="AU305" s="6"/>
      <c r="AV305" s="6"/>
    </row>
    <row r="306">
      <c r="A306" s="6"/>
      <c r="B306" s="199"/>
      <c r="C306" s="6"/>
      <c r="D306" s="6"/>
      <c r="E306" s="7"/>
      <c r="F306" s="7"/>
      <c r="G306" s="198"/>
      <c r="H306" s="198"/>
      <c r="I306" s="6"/>
      <c r="J306" s="7"/>
      <c r="K306" s="7"/>
      <c r="L306" s="6"/>
      <c r="M306" s="7"/>
      <c r="N306" s="6"/>
      <c r="O306" s="6"/>
      <c r="P306" s="6"/>
      <c r="Q306" s="6"/>
      <c r="R306" s="6"/>
      <c r="S306" s="6"/>
      <c r="T306" s="6"/>
      <c r="U306" s="6"/>
      <c r="V306" s="6"/>
      <c r="W306" s="6"/>
      <c r="X306" s="6"/>
      <c r="Y306" s="6"/>
      <c r="Z306" s="6"/>
      <c r="AA306" s="6"/>
      <c r="AB306" s="6"/>
      <c r="AC306" s="6"/>
      <c r="AD306" s="6"/>
      <c r="AE306" s="6"/>
      <c r="AF306" s="6"/>
      <c r="AG306" s="6"/>
      <c r="AH306" s="6"/>
      <c r="AI306" s="6"/>
      <c r="AJ306" s="6"/>
      <c r="AK306" s="6"/>
      <c r="AL306" s="6"/>
      <c r="AM306" s="6"/>
      <c r="AN306" s="6"/>
      <c r="AO306" s="6"/>
      <c r="AP306" s="6"/>
      <c r="AQ306" s="6"/>
      <c r="AR306" s="6"/>
      <c r="AS306" s="6"/>
      <c r="AT306" s="6"/>
      <c r="AU306" s="6"/>
      <c r="AV306" s="6"/>
    </row>
    <row r="307">
      <c r="A307" s="6"/>
      <c r="B307" s="199"/>
      <c r="C307" s="6"/>
      <c r="D307" s="6"/>
      <c r="E307" s="7"/>
      <c r="F307" s="7"/>
      <c r="G307" s="198"/>
      <c r="H307" s="198"/>
      <c r="I307" s="6"/>
      <c r="J307" s="7"/>
      <c r="K307" s="7"/>
      <c r="L307" s="6"/>
      <c r="M307" s="7"/>
      <c r="N307" s="6"/>
      <c r="O307" s="6"/>
      <c r="P307" s="6"/>
      <c r="Q307" s="6"/>
      <c r="R307" s="6"/>
      <c r="S307" s="6"/>
      <c r="T307" s="6"/>
      <c r="U307" s="6"/>
      <c r="V307" s="6"/>
      <c r="W307" s="6"/>
      <c r="X307" s="6"/>
      <c r="Y307" s="6"/>
      <c r="Z307" s="6"/>
      <c r="AA307" s="6"/>
      <c r="AB307" s="6"/>
      <c r="AC307" s="6"/>
      <c r="AD307" s="6"/>
      <c r="AE307" s="6"/>
      <c r="AF307" s="6"/>
      <c r="AG307" s="6"/>
      <c r="AH307" s="6"/>
      <c r="AI307" s="6"/>
      <c r="AJ307" s="6"/>
      <c r="AK307" s="6"/>
      <c r="AL307" s="6"/>
      <c r="AM307" s="6"/>
      <c r="AN307" s="6"/>
      <c r="AO307" s="6"/>
      <c r="AP307" s="6"/>
      <c r="AQ307" s="6"/>
      <c r="AR307" s="6"/>
      <c r="AS307" s="6"/>
      <c r="AT307" s="6"/>
      <c r="AU307" s="6"/>
      <c r="AV307" s="6"/>
    </row>
    <row r="308">
      <c r="A308" s="6"/>
      <c r="B308" s="199"/>
      <c r="C308" s="6"/>
      <c r="D308" s="6"/>
      <c r="E308" s="7"/>
      <c r="F308" s="7"/>
      <c r="G308" s="198"/>
      <c r="H308" s="198"/>
      <c r="I308" s="6"/>
      <c r="J308" s="7"/>
      <c r="K308" s="7"/>
      <c r="L308" s="6"/>
      <c r="M308" s="7"/>
      <c r="N308" s="6"/>
      <c r="O308" s="6"/>
      <c r="P308" s="6"/>
      <c r="Q308" s="6"/>
      <c r="R308" s="6"/>
      <c r="S308" s="6"/>
      <c r="T308" s="6"/>
      <c r="U308" s="6"/>
      <c r="V308" s="6"/>
      <c r="W308" s="6"/>
      <c r="X308" s="6"/>
      <c r="Y308" s="6"/>
      <c r="Z308" s="6"/>
      <c r="AA308" s="6"/>
      <c r="AB308" s="6"/>
      <c r="AC308" s="6"/>
      <c r="AD308" s="6"/>
      <c r="AE308" s="6"/>
      <c r="AF308" s="6"/>
      <c r="AG308" s="6"/>
      <c r="AH308" s="6"/>
      <c r="AI308" s="6"/>
      <c r="AJ308" s="6"/>
      <c r="AK308" s="6"/>
      <c r="AL308" s="6"/>
      <c r="AM308" s="6"/>
      <c r="AN308" s="6"/>
      <c r="AO308" s="6"/>
      <c r="AP308" s="6"/>
      <c r="AQ308" s="6"/>
      <c r="AR308" s="6"/>
      <c r="AS308" s="6"/>
      <c r="AT308" s="6"/>
      <c r="AU308" s="6"/>
      <c r="AV308" s="6"/>
    </row>
    <row r="309">
      <c r="A309" s="6"/>
      <c r="B309" s="199"/>
      <c r="C309" s="6"/>
      <c r="D309" s="6"/>
      <c r="E309" s="7"/>
      <c r="F309" s="7"/>
      <c r="G309" s="198"/>
      <c r="H309" s="198"/>
      <c r="I309" s="6"/>
      <c r="J309" s="7"/>
      <c r="K309" s="7"/>
      <c r="L309" s="6"/>
      <c r="M309" s="7"/>
      <c r="N309" s="6"/>
      <c r="O309" s="6"/>
      <c r="P309" s="6"/>
      <c r="Q309" s="6"/>
      <c r="R309" s="6"/>
      <c r="S309" s="6"/>
      <c r="T309" s="6"/>
      <c r="U309" s="6"/>
      <c r="V309" s="6"/>
      <c r="W309" s="6"/>
      <c r="X309" s="6"/>
      <c r="Y309" s="6"/>
      <c r="Z309" s="6"/>
      <c r="AA309" s="6"/>
      <c r="AB309" s="6"/>
      <c r="AC309" s="6"/>
      <c r="AD309" s="6"/>
      <c r="AE309" s="6"/>
      <c r="AF309" s="6"/>
      <c r="AG309" s="6"/>
      <c r="AH309" s="6"/>
      <c r="AI309" s="6"/>
      <c r="AJ309" s="6"/>
      <c r="AK309" s="6"/>
      <c r="AL309" s="6"/>
      <c r="AM309" s="6"/>
      <c r="AN309" s="6"/>
      <c r="AO309" s="6"/>
      <c r="AP309" s="6"/>
      <c r="AQ309" s="6"/>
      <c r="AR309" s="6"/>
      <c r="AS309" s="6"/>
      <c r="AT309" s="6"/>
      <c r="AU309" s="6"/>
      <c r="AV309" s="6"/>
    </row>
    <row r="310">
      <c r="A310" s="6"/>
      <c r="B310" s="199"/>
      <c r="C310" s="6"/>
      <c r="D310" s="6"/>
      <c r="E310" s="7"/>
      <c r="F310" s="7"/>
      <c r="G310" s="198"/>
      <c r="H310" s="198"/>
      <c r="I310" s="6"/>
      <c r="J310" s="7"/>
      <c r="K310" s="7"/>
      <c r="L310" s="6"/>
      <c r="M310" s="7"/>
      <c r="N310" s="6"/>
      <c r="O310" s="6"/>
      <c r="P310" s="6"/>
      <c r="Q310" s="6"/>
      <c r="R310" s="6"/>
      <c r="S310" s="6"/>
      <c r="T310" s="6"/>
      <c r="U310" s="6"/>
      <c r="V310" s="6"/>
      <c r="W310" s="6"/>
      <c r="X310" s="6"/>
      <c r="Y310" s="6"/>
      <c r="Z310" s="6"/>
      <c r="AA310" s="6"/>
      <c r="AB310" s="6"/>
      <c r="AC310" s="6"/>
      <c r="AD310" s="6"/>
      <c r="AE310" s="6"/>
      <c r="AF310" s="6"/>
      <c r="AG310" s="6"/>
      <c r="AH310" s="6"/>
      <c r="AI310" s="6"/>
      <c r="AJ310" s="6"/>
      <c r="AK310" s="6"/>
      <c r="AL310" s="6"/>
      <c r="AM310" s="6"/>
      <c r="AN310" s="6"/>
      <c r="AO310" s="6"/>
      <c r="AP310" s="6"/>
      <c r="AQ310" s="6"/>
      <c r="AR310" s="6"/>
      <c r="AS310" s="6"/>
      <c r="AT310" s="6"/>
      <c r="AU310" s="6"/>
      <c r="AV310" s="6"/>
    </row>
    <row r="311">
      <c r="A311" s="6"/>
      <c r="B311" s="199"/>
      <c r="C311" s="6"/>
      <c r="D311" s="6"/>
      <c r="E311" s="7"/>
      <c r="F311" s="7"/>
      <c r="G311" s="198"/>
      <c r="H311" s="198"/>
      <c r="I311" s="6"/>
      <c r="J311" s="7"/>
      <c r="K311" s="7"/>
      <c r="L311" s="6"/>
      <c r="M311" s="7"/>
      <c r="N311" s="6"/>
      <c r="O311" s="6"/>
      <c r="P311" s="6"/>
      <c r="Q311" s="6"/>
      <c r="R311" s="6"/>
      <c r="S311" s="6"/>
      <c r="T311" s="6"/>
      <c r="U311" s="6"/>
      <c r="V311" s="6"/>
      <c r="W311" s="6"/>
      <c r="X311" s="6"/>
      <c r="Y311" s="6"/>
      <c r="Z311" s="6"/>
      <c r="AA311" s="6"/>
      <c r="AB311" s="6"/>
      <c r="AC311" s="6"/>
      <c r="AD311" s="6"/>
      <c r="AE311" s="6"/>
      <c r="AF311" s="6"/>
      <c r="AG311" s="6"/>
      <c r="AH311" s="6"/>
      <c r="AI311" s="6"/>
      <c r="AJ311" s="6"/>
      <c r="AK311" s="6"/>
      <c r="AL311" s="6"/>
      <c r="AM311" s="6"/>
      <c r="AN311" s="6"/>
      <c r="AO311" s="6"/>
      <c r="AP311" s="6"/>
      <c r="AQ311" s="6"/>
      <c r="AR311" s="6"/>
      <c r="AS311" s="6"/>
      <c r="AT311" s="6"/>
      <c r="AU311" s="6"/>
      <c r="AV311" s="6"/>
    </row>
    <row r="312">
      <c r="A312" s="6"/>
      <c r="B312" s="199"/>
      <c r="C312" s="6"/>
      <c r="D312" s="6"/>
      <c r="E312" s="7"/>
      <c r="F312" s="7"/>
      <c r="G312" s="198"/>
      <c r="H312" s="198"/>
      <c r="I312" s="6"/>
      <c r="J312" s="7"/>
      <c r="K312" s="7"/>
      <c r="L312" s="6"/>
      <c r="M312" s="7"/>
      <c r="N312" s="6"/>
      <c r="O312" s="6"/>
      <c r="P312" s="6"/>
      <c r="Q312" s="6"/>
      <c r="R312" s="6"/>
      <c r="S312" s="6"/>
      <c r="T312" s="6"/>
      <c r="U312" s="6"/>
      <c r="V312" s="6"/>
      <c r="W312" s="6"/>
      <c r="X312" s="6"/>
      <c r="Y312" s="6"/>
      <c r="Z312" s="6"/>
      <c r="AA312" s="6"/>
      <c r="AB312" s="6"/>
      <c r="AC312" s="6"/>
      <c r="AD312" s="6"/>
      <c r="AE312" s="6"/>
      <c r="AF312" s="6"/>
      <c r="AG312" s="6"/>
      <c r="AH312" s="6"/>
      <c r="AI312" s="6"/>
      <c r="AJ312" s="6"/>
      <c r="AK312" s="6"/>
      <c r="AL312" s="6"/>
      <c r="AM312" s="6"/>
      <c r="AN312" s="6"/>
      <c r="AO312" s="6"/>
      <c r="AP312" s="6"/>
      <c r="AQ312" s="6"/>
      <c r="AR312" s="6"/>
      <c r="AS312" s="6"/>
      <c r="AT312" s="6"/>
      <c r="AU312" s="6"/>
      <c r="AV312" s="6"/>
    </row>
    <row r="313">
      <c r="A313" s="6"/>
      <c r="B313" s="199"/>
      <c r="C313" s="6"/>
      <c r="D313" s="6"/>
      <c r="E313" s="7"/>
      <c r="F313" s="7"/>
      <c r="G313" s="198"/>
      <c r="H313" s="198"/>
      <c r="I313" s="6"/>
      <c r="J313" s="7"/>
      <c r="K313" s="7"/>
      <c r="L313" s="6"/>
      <c r="M313" s="7"/>
      <c r="N313" s="6"/>
      <c r="O313" s="6"/>
      <c r="P313" s="6"/>
      <c r="Q313" s="6"/>
      <c r="R313" s="6"/>
      <c r="S313" s="6"/>
      <c r="T313" s="6"/>
      <c r="U313" s="6"/>
      <c r="V313" s="6"/>
      <c r="W313" s="6"/>
      <c r="X313" s="6"/>
      <c r="Y313" s="6"/>
      <c r="Z313" s="6"/>
      <c r="AA313" s="6"/>
      <c r="AB313" s="6"/>
      <c r="AC313" s="6"/>
      <c r="AD313" s="6"/>
      <c r="AE313" s="6"/>
      <c r="AF313" s="6"/>
      <c r="AG313" s="6"/>
      <c r="AH313" s="6"/>
      <c r="AI313" s="6"/>
      <c r="AJ313" s="6"/>
      <c r="AK313" s="6"/>
      <c r="AL313" s="6"/>
      <c r="AM313" s="6"/>
      <c r="AN313" s="6"/>
      <c r="AO313" s="6"/>
      <c r="AP313" s="6"/>
      <c r="AQ313" s="6"/>
      <c r="AR313" s="6"/>
      <c r="AS313" s="6"/>
      <c r="AT313" s="6"/>
      <c r="AU313" s="6"/>
      <c r="AV313" s="6"/>
    </row>
    <row r="314">
      <c r="A314" s="6"/>
      <c r="B314" s="199"/>
      <c r="C314" s="6"/>
      <c r="D314" s="6"/>
      <c r="E314" s="7"/>
      <c r="F314" s="7"/>
      <c r="G314" s="198"/>
      <c r="H314" s="198"/>
      <c r="I314" s="6"/>
      <c r="J314" s="7"/>
      <c r="K314" s="7"/>
      <c r="L314" s="6"/>
      <c r="M314" s="7"/>
      <c r="N314" s="6"/>
      <c r="O314" s="6"/>
      <c r="P314" s="6"/>
      <c r="Q314" s="6"/>
      <c r="R314" s="6"/>
      <c r="S314" s="6"/>
      <c r="T314" s="6"/>
      <c r="U314" s="6"/>
      <c r="V314" s="6"/>
      <c r="W314" s="6"/>
      <c r="X314" s="6"/>
      <c r="Y314" s="6"/>
      <c r="Z314" s="6"/>
      <c r="AA314" s="6"/>
      <c r="AB314" s="6"/>
      <c r="AC314" s="6"/>
      <c r="AD314" s="6"/>
      <c r="AE314" s="6"/>
      <c r="AF314" s="6"/>
      <c r="AG314" s="6"/>
      <c r="AH314" s="6"/>
      <c r="AI314" s="6"/>
      <c r="AJ314" s="6"/>
      <c r="AK314" s="6"/>
      <c r="AL314" s="6"/>
      <c r="AM314" s="6"/>
      <c r="AN314" s="6"/>
      <c r="AO314" s="6"/>
      <c r="AP314" s="6"/>
      <c r="AQ314" s="6"/>
      <c r="AR314" s="6"/>
      <c r="AS314" s="6"/>
      <c r="AT314" s="6"/>
      <c r="AU314" s="6"/>
      <c r="AV314" s="6"/>
    </row>
    <row r="315">
      <c r="A315" s="6"/>
      <c r="B315" s="199"/>
      <c r="C315" s="6"/>
      <c r="D315" s="6"/>
      <c r="E315" s="7"/>
      <c r="F315" s="7"/>
      <c r="G315" s="198"/>
      <c r="H315" s="198"/>
      <c r="I315" s="6"/>
      <c r="J315" s="7"/>
      <c r="K315" s="7"/>
      <c r="L315" s="6"/>
      <c r="M315" s="7"/>
      <c r="N315" s="6"/>
      <c r="O315" s="6"/>
      <c r="P315" s="6"/>
      <c r="Q315" s="6"/>
      <c r="R315" s="6"/>
      <c r="S315" s="6"/>
      <c r="T315" s="6"/>
      <c r="U315" s="6"/>
      <c r="V315" s="6"/>
      <c r="W315" s="6"/>
      <c r="X315" s="6"/>
      <c r="Y315" s="6"/>
      <c r="Z315" s="6"/>
      <c r="AA315" s="6"/>
      <c r="AB315" s="6"/>
      <c r="AC315" s="6"/>
      <c r="AD315" s="6"/>
      <c r="AE315" s="6"/>
      <c r="AF315" s="6"/>
      <c r="AG315" s="6"/>
      <c r="AH315" s="6"/>
      <c r="AI315" s="6"/>
      <c r="AJ315" s="6"/>
      <c r="AK315" s="6"/>
      <c r="AL315" s="6"/>
      <c r="AM315" s="6"/>
      <c r="AN315" s="6"/>
      <c r="AO315" s="6"/>
      <c r="AP315" s="6"/>
      <c r="AQ315" s="6"/>
      <c r="AR315" s="6"/>
      <c r="AS315" s="6"/>
      <c r="AT315" s="6"/>
      <c r="AU315" s="6"/>
      <c r="AV315" s="6"/>
    </row>
    <row r="316">
      <c r="A316" s="6"/>
      <c r="B316" s="199"/>
      <c r="C316" s="6"/>
      <c r="D316" s="6"/>
      <c r="E316" s="7"/>
      <c r="F316" s="7"/>
      <c r="G316" s="198"/>
      <c r="H316" s="198"/>
      <c r="I316" s="6"/>
      <c r="J316" s="7"/>
      <c r="K316" s="7"/>
      <c r="L316" s="6"/>
      <c r="M316" s="7"/>
      <c r="N316" s="6"/>
      <c r="O316" s="6"/>
      <c r="P316" s="6"/>
      <c r="Q316" s="6"/>
      <c r="R316" s="6"/>
      <c r="S316" s="6"/>
      <c r="T316" s="6"/>
      <c r="U316" s="6"/>
      <c r="V316" s="6"/>
      <c r="W316" s="6"/>
      <c r="X316" s="6"/>
      <c r="Y316" s="6"/>
      <c r="Z316" s="6"/>
      <c r="AA316" s="6"/>
      <c r="AB316" s="6"/>
      <c r="AC316" s="6"/>
      <c r="AD316" s="6"/>
      <c r="AE316" s="6"/>
      <c r="AF316" s="6"/>
      <c r="AG316" s="6"/>
      <c r="AH316" s="6"/>
      <c r="AI316" s="6"/>
      <c r="AJ316" s="6"/>
      <c r="AK316" s="6"/>
      <c r="AL316" s="6"/>
      <c r="AM316" s="6"/>
      <c r="AN316" s="6"/>
      <c r="AO316" s="6"/>
      <c r="AP316" s="6"/>
      <c r="AQ316" s="6"/>
      <c r="AR316" s="6"/>
      <c r="AS316" s="6"/>
      <c r="AT316" s="6"/>
      <c r="AU316" s="6"/>
      <c r="AV316" s="6"/>
    </row>
    <row r="317">
      <c r="A317" s="6"/>
      <c r="B317" s="199"/>
      <c r="C317" s="6"/>
      <c r="D317" s="6"/>
      <c r="E317" s="7"/>
      <c r="F317" s="7"/>
      <c r="G317" s="198"/>
      <c r="H317" s="198"/>
      <c r="I317" s="6"/>
      <c r="J317" s="7"/>
      <c r="K317" s="7"/>
      <c r="L317" s="6"/>
      <c r="M317" s="7"/>
      <c r="N317" s="6"/>
      <c r="O317" s="6"/>
      <c r="P317" s="6"/>
      <c r="Q317" s="6"/>
      <c r="R317" s="6"/>
      <c r="S317" s="6"/>
      <c r="T317" s="6"/>
      <c r="U317" s="6"/>
      <c r="V317" s="6"/>
      <c r="W317" s="6"/>
      <c r="X317" s="6"/>
      <c r="Y317" s="6"/>
      <c r="Z317" s="6"/>
      <c r="AA317" s="6"/>
      <c r="AB317" s="6"/>
      <c r="AC317" s="6"/>
      <c r="AD317" s="6"/>
      <c r="AE317" s="6"/>
      <c r="AF317" s="6"/>
      <c r="AG317" s="6"/>
      <c r="AH317" s="6"/>
      <c r="AI317" s="6"/>
      <c r="AJ317" s="6"/>
      <c r="AK317" s="6"/>
      <c r="AL317" s="6"/>
      <c r="AM317" s="6"/>
      <c r="AN317" s="6"/>
      <c r="AO317" s="6"/>
      <c r="AP317" s="6"/>
      <c r="AQ317" s="6"/>
      <c r="AR317" s="6"/>
      <c r="AS317" s="6"/>
      <c r="AT317" s="6"/>
      <c r="AU317" s="6"/>
      <c r="AV317" s="6"/>
    </row>
    <row r="318">
      <c r="A318" s="6"/>
      <c r="B318" s="199"/>
      <c r="C318" s="6"/>
      <c r="D318" s="6"/>
      <c r="E318" s="7"/>
      <c r="F318" s="7"/>
      <c r="G318" s="198"/>
      <c r="H318" s="198"/>
      <c r="I318" s="6"/>
      <c r="J318" s="7"/>
      <c r="K318" s="7"/>
      <c r="L318" s="6"/>
      <c r="M318" s="7"/>
      <c r="N318" s="6"/>
      <c r="O318" s="6"/>
      <c r="P318" s="6"/>
      <c r="Q318" s="6"/>
      <c r="R318" s="6"/>
      <c r="S318" s="6"/>
      <c r="T318" s="6"/>
      <c r="U318" s="6"/>
      <c r="V318" s="6"/>
      <c r="W318" s="6"/>
      <c r="X318" s="6"/>
      <c r="Y318" s="6"/>
      <c r="Z318" s="6"/>
      <c r="AA318" s="6"/>
      <c r="AB318" s="6"/>
      <c r="AC318" s="6"/>
      <c r="AD318" s="6"/>
      <c r="AE318" s="6"/>
      <c r="AF318" s="6"/>
      <c r="AG318" s="6"/>
      <c r="AH318" s="6"/>
      <c r="AI318" s="6"/>
      <c r="AJ318" s="6"/>
      <c r="AK318" s="6"/>
      <c r="AL318" s="6"/>
      <c r="AM318" s="6"/>
      <c r="AN318" s="6"/>
      <c r="AO318" s="6"/>
      <c r="AP318" s="6"/>
      <c r="AQ318" s="6"/>
      <c r="AR318" s="6"/>
      <c r="AS318" s="6"/>
      <c r="AT318" s="6"/>
      <c r="AU318" s="6"/>
      <c r="AV318" s="6"/>
    </row>
    <row r="319">
      <c r="A319" s="6"/>
      <c r="B319" s="199"/>
      <c r="C319" s="6"/>
      <c r="D319" s="6"/>
      <c r="E319" s="7"/>
      <c r="F319" s="7"/>
      <c r="G319" s="198"/>
      <c r="H319" s="198"/>
      <c r="I319" s="6"/>
      <c r="J319" s="7"/>
      <c r="K319" s="7"/>
      <c r="L319" s="6"/>
      <c r="M319" s="7"/>
      <c r="N319" s="6"/>
      <c r="O319" s="6"/>
      <c r="P319" s="6"/>
      <c r="Q319" s="6"/>
      <c r="R319" s="6"/>
      <c r="S319" s="6"/>
      <c r="T319" s="6"/>
      <c r="U319" s="6"/>
      <c r="V319" s="6"/>
      <c r="W319" s="6"/>
      <c r="X319" s="6"/>
      <c r="Y319" s="6"/>
      <c r="Z319" s="6"/>
      <c r="AA319" s="6"/>
      <c r="AB319" s="6"/>
      <c r="AC319" s="6"/>
      <c r="AD319" s="6"/>
      <c r="AE319" s="6"/>
      <c r="AF319" s="6"/>
      <c r="AG319" s="6"/>
      <c r="AH319" s="6"/>
      <c r="AI319" s="6"/>
      <c r="AJ319" s="6"/>
      <c r="AK319" s="6"/>
      <c r="AL319" s="6"/>
      <c r="AM319" s="6"/>
      <c r="AN319" s="6"/>
      <c r="AO319" s="6"/>
      <c r="AP319" s="6"/>
      <c r="AQ319" s="6"/>
      <c r="AR319" s="6"/>
      <c r="AS319" s="6"/>
      <c r="AT319" s="6"/>
      <c r="AU319" s="6"/>
      <c r="AV319" s="6"/>
    </row>
    <row r="320">
      <c r="A320" s="6"/>
      <c r="B320" s="199"/>
      <c r="C320" s="6"/>
      <c r="D320" s="6"/>
      <c r="E320" s="7"/>
      <c r="F320" s="7"/>
      <c r="G320" s="198"/>
      <c r="H320" s="198"/>
      <c r="I320" s="6"/>
      <c r="J320" s="7"/>
      <c r="K320" s="7"/>
      <c r="L320" s="6"/>
      <c r="M320" s="7"/>
      <c r="N320" s="6"/>
      <c r="O320" s="6"/>
      <c r="P320" s="6"/>
      <c r="Q320" s="6"/>
      <c r="R320" s="6"/>
      <c r="S320" s="6"/>
      <c r="T320" s="6"/>
      <c r="U320" s="6"/>
      <c r="V320" s="6"/>
      <c r="W320" s="6"/>
      <c r="X320" s="6"/>
      <c r="Y320" s="6"/>
      <c r="Z320" s="6"/>
      <c r="AA320" s="6"/>
      <c r="AB320" s="6"/>
      <c r="AC320" s="6"/>
      <c r="AD320" s="6"/>
      <c r="AE320" s="6"/>
      <c r="AF320" s="6"/>
      <c r="AG320" s="6"/>
      <c r="AH320" s="6"/>
      <c r="AI320" s="6"/>
      <c r="AJ320" s="6"/>
      <c r="AK320" s="6"/>
      <c r="AL320" s="6"/>
      <c r="AM320" s="6"/>
      <c r="AN320" s="6"/>
      <c r="AO320" s="6"/>
      <c r="AP320" s="6"/>
      <c r="AQ320" s="6"/>
      <c r="AR320" s="6"/>
      <c r="AS320" s="6"/>
      <c r="AT320" s="6"/>
      <c r="AU320" s="6"/>
      <c r="AV320" s="6"/>
    </row>
    <row r="321">
      <c r="A321" s="6"/>
      <c r="B321" s="199"/>
      <c r="C321" s="6"/>
      <c r="D321" s="6"/>
      <c r="E321" s="7"/>
      <c r="F321" s="7"/>
      <c r="G321" s="198"/>
      <c r="H321" s="198"/>
      <c r="I321" s="6"/>
      <c r="J321" s="7"/>
      <c r="K321" s="7"/>
      <c r="L321" s="6"/>
      <c r="M321" s="7"/>
      <c r="N321" s="6"/>
      <c r="O321" s="6"/>
      <c r="P321" s="6"/>
      <c r="Q321" s="6"/>
      <c r="R321" s="6"/>
      <c r="S321" s="6"/>
      <c r="T321" s="6"/>
      <c r="U321" s="6"/>
      <c r="V321" s="6"/>
      <c r="W321" s="6"/>
      <c r="X321" s="6"/>
      <c r="Y321" s="6"/>
      <c r="Z321" s="6"/>
      <c r="AA321" s="6"/>
      <c r="AB321" s="6"/>
      <c r="AC321" s="6"/>
      <c r="AD321" s="6"/>
      <c r="AE321" s="6"/>
      <c r="AF321" s="6"/>
      <c r="AG321" s="6"/>
      <c r="AH321" s="6"/>
      <c r="AI321" s="6"/>
      <c r="AJ321" s="6"/>
      <c r="AK321" s="6"/>
      <c r="AL321" s="6"/>
      <c r="AM321" s="6"/>
      <c r="AN321" s="6"/>
      <c r="AO321" s="6"/>
      <c r="AP321" s="6"/>
      <c r="AQ321" s="6"/>
      <c r="AR321" s="6"/>
      <c r="AS321" s="6"/>
      <c r="AT321" s="6"/>
      <c r="AU321" s="6"/>
      <c r="AV321" s="6"/>
    </row>
    <row r="322">
      <c r="A322" s="6"/>
      <c r="B322" s="199"/>
      <c r="C322" s="6"/>
      <c r="D322" s="6"/>
      <c r="E322" s="7"/>
      <c r="F322" s="7"/>
      <c r="G322" s="198"/>
      <c r="H322" s="198"/>
      <c r="I322" s="6"/>
      <c r="J322" s="7"/>
      <c r="K322" s="7"/>
      <c r="L322" s="6"/>
      <c r="M322" s="7"/>
      <c r="N322" s="6"/>
      <c r="O322" s="6"/>
      <c r="P322" s="6"/>
      <c r="Q322" s="6"/>
      <c r="R322" s="6"/>
      <c r="S322" s="6"/>
      <c r="T322" s="6"/>
      <c r="U322" s="6"/>
      <c r="V322" s="6"/>
      <c r="W322" s="6"/>
      <c r="X322" s="6"/>
      <c r="Y322" s="6"/>
      <c r="Z322" s="6"/>
      <c r="AA322" s="6"/>
      <c r="AB322" s="6"/>
      <c r="AC322" s="6"/>
      <c r="AD322" s="6"/>
      <c r="AE322" s="6"/>
      <c r="AF322" s="6"/>
      <c r="AG322" s="6"/>
      <c r="AH322" s="6"/>
      <c r="AI322" s="6"/>
      <c r="AJ322" s="6"/>
      <c r="AK322" s="6"/>
      <c r="AL322" s="6"/>
      <c r="AM322" s="6"/>
      <c r="AN322" s="6"/>
      <c r="AO322" s="6"/>
      <c r="AP322" s="6"/>
      <c r="AQ322" s="6"/>
      <c r="AR322" s="6"/>
      <c r="AS322" s="6"/>
      <c r="AT322" s="6"/>
      <c r="AU322" s="6"/>
      <c r="AV322" s="6"/>
    </row>
    <row r="323">
      <c r="A323" s="6"/>
      <c r="B323" s="199"/>
      <c r="C323" s="6"/>
      <c r="D323" s="6"/>
      <c r="E323" s="7"/>
      <c r="F323" s="7"/>
      <c r="G323" s="198"/>
      <c r="H323" s="198"/>
      <c r="I323" s="6"/>
      <c r="J323" s="7"/>
      <c r="K323" s="7"/>
      <c r="L323" s="6"/>
      <c r="M323" s="7"/>
      <c r="N323" s="6"/>
      <c r="O323" s="6"/>
      <c r="P323" s="6"/>
      <c r="Q323" s="6"/>
      <c r="R323" s="6"/>
      <c r="S323" s="6"/>
      <c r="T323" s="6"/>
      <c r="U323" s="6"/>
      <c r="V323" s="6"/>
      <c r="W323" s="6"/>
      <c r="X323" s="6"/>
      <c r="Y323" s="6"/>
      <c r="Z323" s="6"/>
      <c r="AA323" s="6"/>
      <c r="AB323" s="6"/>
      <c r="AC323" s="6"/>
      <c r="AD323" s="6"/>
      <c r="AE323" s="6"/>
      <c r="AF323" s="6"/>
      <c r="AG323" s="6"/>
      <c r="AH323" s="6"/>
      <c r="AI323" s="6"/>
      <c r="AJ323" s="6"/>
      <c r="AK323" s="6"/>
      <c r="AL323" s="6"/>
      <c r="AM323" s="6"/>
      <c r="AN323" s="6"/>
      <c r="AO323" s="6"/>
      <c r="AP323" s="6"/>
      <c r="AQ323" s="6"/>
      <c r="AR323" s="6"/>
      <c r="AS323" s="6"/>
      <c r="AT323" s="6"/>
      <c r="AU323" s="6"/>
      <c r="AV323" s="6"/>
    </row>
    <row r="324">
      <c r="A324" s="6"/>
      <c r="B324" s="199"/>
      <c r="C324" s="6"/>
      <c r="D324" s="6"/>
      <c r="E324" s="7"/>
      <c r="F324" s="7"/>
      <c r="G324" s="198"/>
      <c r="H324" s="198"/>
      <c r="I324" s="6"/>
      <c r="J324" s="7"/>
      <c r="K324" s="7"/>
      <c r="L324" s="6"/>
      <c r="M324" s="7"/>
      <c r="N324" s="6"/>
      <c r="O324" s="6"/>
      <c r="P324" s="6"/>
      <c r="Q324" s="6"/>
      <c r="R324" s="6"/>
      <c r="S324" s="6"/>
      <c r="T324" s="6"/>
      <c r="U324" s="6"/>
      <c r="V324" s="6"/>
      <c r="W324" s="6"/>
      <c r="X324" s="6"/>
      <c r="Y324" s="6"/>
      <c r="Z324" s="6"/>
      <c r="AA324" s="6"/>
      <c r="AB324" s="6"/>
      <c r="AC324" s="6"/>
      <c r="AD324" s="6"/>
      <c r="AE324" s="6"/>
      <c r="AF324" s="6"/>
      <c r="AG324" s="6"/>
      <c r="AH324" s="6"/>
      <c r="AI324" s="6"/>
      <c r="AJ324" s="6"/>
      <c r="AK324" s="6"/>
      <c r="AL324" s="6"/>
      <c r="AM324" s="6"/>
      <c r="AN324" s="6"/>
      <c r="AO324" s="6"/>
      <c r="AP324" s="6"/>
      <c r="AQ324" s="6"/>
      <c r="AR324" s="6"/>
      <c r="AS324" s="6"/>
      <c r="AT324" s="6"/>
      <c r="AU324" s="6"/>
      <c r="AV324" s="6"/>
    </row>
    <row r="325">
      <c r="A325" s="6"/>
      <c r="B325" s="199"/>
      <c r="C325" s="6"/>
      <c r="D325" s="6"/>
      <c r="E325" s="7"/>
      <c r="F325" s="7"/>
      <c r="G325" s="198"/>
      <c r="H325" s="198"/>
      <c r="I325" s="6"/>
      <c r="J325" s="7"/>
      <c r="K325" s="7"/>
      <c r="L325" s="6"/>
      <c r="M325" s="7"/>
      <c r="N325" s="6"/>
      <c r="O325" s="6"/>
      <c r="P325" s="6"/>
      <c r="Q325" s="6"/>
      <c r="R325" s="6"/>
      <c r="S325" s="6"/>
      <c r="T325" s="6"/>
      <c r="U325" s="6"/>
      <c r="V325" s="6"/>
      <c r="W325" s="6"/>
      <c r="X325" s="6"/>
      <c r="Y325" s="6"/>
      <c r="Z325" s="6"/>
      <c r="AA325" s="6"/>
      <c r="AB325" s="6"/>
      <c r="AC325" s="6"/>
      <c r="AD325" s="6"/>
      <c r="AE325" s="6"/>
      <c r="AF325" s="6"/>
      <c r="AG325" s="6"/>
      <c r="AH325" s="6"/>
      <c r="AI325" s="6"/>
      <c r="AJ325" s="6"/>
      <c r="AK325" s="6"/>
      <c r="AL325" s="6"/>
      <c r="AM325" s="6"/>
      <c r="AN325" s="6"/>
      <c r="AO325" s="6"/>
      <c r="AP325" s="6"/>
      <c r="AQ325" s="6"/>
      <c r="AR325" s="6"/>
      <c r="AS325" s="6"/>
      <c r="AT325" s="6"/>
      <c r="AU325" s="6"/>
      <c r="AV325" s="6"/>
    </row>
    <row r="326">
      <c r="A326" s="6"/>
      <c r="B326" s="199"/>
      <c r="C326" s="6"/>
      <c r="D326" s="6"/>
      <c r="E326" s="7"/>
      <c r="F326" s="7"/>
      <c r="G326" s="198"/>
      <c r="H326" s="198"/>
      <c r="I326" s="6"/>
      <c r="J326" s="7"/>
      <c r="K326" s="7"/>
      <c r="L326" s="6"/>
      <c r="M326" s="7"/>
      <c r="N326" s="6"/>
      <c r="O326" s="6"/>
      <c r="P326" s="6"/>
      <c r="Q326" s="6"/>
      <c r="R326" s="6"/>
      <c r="S326" s="6"/>
      <c r="T326" s="6"/>
      <c r="U326" s="6"/>
      <c r="V326" s="6"/>
      <c r="W326" s="6"/>
      <c r="X326" s="6"/>
      <c r="Y326" s="6"/>
      <c r="Z326" s="6"/>
      <c r="AA326" s="6"/>
      <c r="AB326" s="6"/>
      <c r="AC326" s="6"/>
      <c r="AD326" s="6"/>
      <c r="AE326" s="6"/>
      <c r="AF326" s="6"/>
      <c r="AG326" s="6"/>
      <c r="AH326" s="6"/>
      <c r="AI326" s="6"/>
      <c r="AJ326" s="6"/>
      <c r="AK326" s="6"/>
      <c r="AL326" s="6"/>
      <c r="AM326" s="6"/>
      <c r="AN326" s="6"/>
      <c r="AO326" s="6"/>
      <c r="AP326" s="6"/>
      <c r="AQ326" s="6"/>
      <c r="AR326" s="6"/>
      <c r="AS326" s="6"/>
      <c r="AT326" s="6"/>
      <c r="AU326" s="6"/>
      <c r="AV326" s="6"/>
    </row>
    <row r="327">
      <c r="A327" s="6"/>
      <c r="B327" s="199"/>
      <c r="C327" s="6"/>
      <c r="D327" s="6"/>
      <c r="E327" s="7"/>
      <c r="F327" s="7"/>
      <c r="G327" s="198"/>
      <c r="H327" s="198"/>
      <c r="I327" s="6"/>
      <c r="J327" s="7"/>
      <c r="K327" s="7"/>
      <c r="L327" s="6"/>
      <c r="M327" s="7"/>
      <c r="N327" s="6"/>
      <c r="O327" s="6"/>
      <c r="P327" s="6"/>
      <c r="Q327" s="6"/>
      <c r="R327" s="6"/>
      <c r="S327" s="6"/>
      <c r="T327" s="6"/>
      <c r="U327" s="6"/>
      <c r="V327" s="6"/>
      <c r="W327" s="6"/>
      <c r="X327" s="6"/>
      <c r="Y327" s="6"/>
      <c r="Z327" s="6"/>
      <c r="AA327" s="6"/>
      <c r="AB327" s="6"/>
      <c r="AC327" s="6"/>
      <c r="AD327" s="6"/>
      <c r="AE327" s="6"/>
      <c r="AF327" s="6"/>
      <c r="AG327" s="6"/>
      <c r="AH327" s="6"/>
      <c r="AI327" s="6"/>
      <c r="AJ327" s="6"/>
      <c r="AK327" s="6"/>
      <c r="AL327" s="6"/>
      <c r="AM327" s="6"/>
      <c r="AN327" s="6"/>
      <c r="AO327" s="6"/>
      <c r="AP327" s="6"/>
      <c r="AQ327" s="6"/>
      <c r="AR327" s="6"/>
      <c r="AS327" s="6"/>
      <c r="AT327" s="6"/>
      <c r="AU327" s="6"/>
      <c r="AV327" s="6"/>
    </row>
    <row r="328">
      <c r="A328" s="6"/>
      <c r="B328" s="199"/>
      <c r="C328" s="6"/>
      <c r="D328" s="6"/>
      <c r="E328" s="7"/>
      <c r="F328" s="7"/>
      <c r="G328" s="198"/>
      <c r="H328" s="198"/>
      <c r="I328" s="6"/>
      <c r="J328" s="7"/>
      <c r="K328" s="7"/>
      <c r="L328" s="6"/>
      <c r="M328" s="7"/>
      <c r="N328" s="6"/>
      <c r="O328" s="6"/>
      <c r="P328" s="6"/>
      <c r="Q328" s="6"/>
      <c r="R328" s="6"/>
      <c r="S328" s="6"/>
      <c r="T328" s="6"/>
      <c r="U328" s="6"/>
      <c r="V328" s="6"/>
      <c r="W328" s="6"/>
      <c r="X328" s="6"/>
      <c r="Y328" s="6"/>
      <c r="Z328" s="6"/>
      <c r="AA328" s="6"/>
      <c r="AB328" s="6"/>
      <c r="AC328" s="6"/>
      <c r="AD328" s="6"/>
      <c r="AE328" s="6"/>
      <c r="AF328" s="6"/>
      <c r="AG328" s="6"/>
      <c r="AH328" s="6"/>
      <c r="AI328" s="6"/>
      <c r="AJ328" s="6"/>
      <c r="AK328" s="6"/>
      <c r="AL328" s="6"/>
      <c r="AM328" s="6"/>
      <c r="AN328" s="6"/>
      <c r="AO328" s="6"/>
      <c r="AP328" s="6"/>
      <c r="AQ328" s="6"/>
      <c r="AR328" s="6"/>
      <c r="AS328" s="6"/>
      <c r="AT328" s="6"/>
      <c r="AU328" s="6"/>
      <c r="AV328" s="6"/>
    </row>
    <row r="329">
      <c r="A329" s="6"/>
      <c r="B329" s="199"/>
      <c r="C329" s="6"/>
      <c r="D329" s="6"/>
      <c r="E329" s="7"/>
      <c r="F329" s="7"/>
      <c r="G329" s="198"/>
      <c r="H329" s="198"/>
      <c r="I329" s="6"/>
      <c r="J329" s="7"/>
      <c r="K329" s="7"/>
      <c r="L329" s="6"/>
      <c r="M329" s="7"/>
      <c r="N329" s="6"/>
      <c r="O329" s="6"/>
      <c r="P329" s="6"/>
      <c r="Q329" s="6"/>
      <c r="R329" s="6"/>
      <c r="S329" s="6"/>
      <c r="T329" s="6"/>
      <c r="U329" s="6"/>
      <c r="V329" s="6"/>
      <c r="W329" s="6"/>
      <c r="X329" s="6"/>
      <c r="Y329" s="6"/>
      <c r="Z329" s="6"/>
      <c r="AA329" s="6"/>
      <c r="AB329" s="6"/>
      <c r="AC329" s="6"/>
      <c r="AD329" s="6"/>
      <c r="AE329" s="6"/>
      <c r="AF329" s="6"/>
      <c r="AG329" s="6"/>
      <c r="AH329" s="6"/>
      <c r="AI329" s="6"/>
      <c r="AJ329" s="6"/>
      <c r="AK329" s="6"/>
      <c r="AL329" s="6"/>
      <c r="AM329" s="6"/>
      <c r="AN329" s="6"/>
      <c r="AO329" s="6"/>
      <c r="AP329" s="6"/>
      <c r="AQ329" s="6"/>
      <c r="AR329" s="6"/>
      <c r="AS329" s="6"/>
      <c r="AT329" s="6"/>
      <c r="AU329" s="6"/>
      <c r="AV329" s="6"/>
    </row>
    <row r="330">
      <c r="A330" s="6"/>
      <c r="B330" s="199"/>
      <c r="C330" s="6"/>
      <c r="D330" s="6"/>
      <c r="E330" s="7"/>
      <c r="F330" s="7"/>
      <c r="G330" s="198"/>
      <c r="H330" s="198"/>
      <c r="I330" s="6"/>
      <c r="J330" s="7"/>
      <c r="K330" s="7"/>
      <c r="L330" s="6"/>
      <c r="M330" s="7"/>
      <c r="N330" s="6"/>
      <c r="O330" s="6"/>
      <c r="P330" s="6"/>
      <c r="Q330" s="6"/>
      <c r="R330" s="6"/>
      <c r="S330" s="6"/>
      <c r="T330" s="6"/>
      <c r="U330" s="6"/>
      <c r="V330" s="6"/>
      <c r="W330" s="6"/>
      <c r="X330" s="6"/>
      <c r="Y330" s="6"/>
      <c r="Z330" s="6"/>
      <c r="AA330" s="6"/>
      <c r="AB330" s="6"/>
      <c r="AC330" s="6"/>
      <c r="AD330" s="6"/>
      <c r="AE330" s="6"/>
      <c r="AF330" s="6"/>
      <c r="AG330" s="6"/>
      <c r="AH330" s="6"/>
      <c r="AI330" s="6"/>
      <c r="AJ330" s="6"/>
      <c r="AK330" s="6"/>
      <c r="AL330" s="6"/>
      <c r="AM330" s="6"/>
      <c r="AN330" s="6"/>
      <c r="AO330" s="6"/>
      <c r="AP330" s="6"/>
      <c r="AQ330" s="6"/>
      <c r="AR330" s="6"/>
      <c r="AS330" s="6"/>
      <c r="AT330" s="6"/>
      <c r="AU330" s="6"/>
      <c r="AV330" s="6"/>
    </row>
    <row r="331">
      <c r="A331" s="6"/>
      <c r="B331" s="199"/>
      <c r="C331" s="6"/>
      <c r="D331" s="6"/>
      <c r="E331" s="7"/>
      <c r="F331" s="7"/>
      <c r="G331" s="198"/>
      <c r="H331" s="198"/>
      <c r="I331" s="6"/>
      <c r="J331" s="7"/>
      <c r="K331" s="7"/>
      <c r="L331" s="6"/>
      <c r="M331" s="7"/>
      <c r="N331" s="6"/>
      <c r="O331" s="6"/>
      <c r="P331" s="6"/>
      <c r="Q331" s="6"/>
      <c r="R331" s="6"/>
      <c r="S331" s="6"/>
      <c r="T331" s="6"/>
      <c r="U331" s="6"/>
      <c r="V331" s="6"/>
      <c r="W331" s="6"/>
      <c r="X331" s="6"/>
      <c r="Y331" s="6"/>
      <c r="Z331" s="6"/>
      <c r="AA331" s="6"/>
      <c r="AB331" s="6"/>
      <c r="AC331" s="6"/>
      <c r="AD331" s="6"/>
      <c r="AE331" s="6"/>
      <c r="AF331" s="6"/>
      <c r="AG331" s="6"/>
      <c r="AH331" s="6"/>
      <c r="AI331" s="6"/>
      <c r="AJ331" s="6"/>
      <c r="AK331" s="6"/>
      <c r="AL331" s="6"/>
      <c r="AM331" s="6"/>
      <c r="AN331" s="6"/>
      <c r="AO331" s="6"/>
      <c r="AP331" s="6"/>
      <c r="AQ331" s="6"/>
      <c r="AR331" s="6"/>
      <c r="AS331" s="6"/>
      <c r="AT331" s="6"/>
      <c r="AU331" s="6"/>
      <c r="AV331" s="6"/>
    </row>
    <row r="332">
      <c r="A332" s="6"/>
      <c r="B332" s="199"/>
      <c r="C332" s="6"/>
      <c r="D332" s="6"/>
      <c r="E332" s="7"/>
      <c r="F332" s="7"/>
      <c r="G332" s="198"/>
      <c r="H332" s="198"/>
      <c r="I332" s="6"/>
      <c r="J332" s="7"/>
      <c r="K332" s="7"/>
      <c r="L332" s="6"/>
      <c r="M332" s="7"/>
      <c r="N332" s="6"/>
      <c r="O332" s="6"/>
      <c r="P332" s="6"/>
      <c r="Q332" s="6"/>
      <c r="R332" s="6"/>
      <c r="S332" s="6"/>
      <c r="T332" s="6"/>
      <c r="U332" s="6"/>
      <c r="V332" s="6"/>
      <c r="W332" s="6"/>
      <c r="X332" s="6"/>
      <c r="Y332" s="6"/>
      <c r="Z332" s="6"/>
      <c r="AA332" s="6"/>
      <c r="AB332" s="6"/>
      <c r="AC332" s="6"/>
      <c r="AD332" s="6"/>
      <c r="AE332" s="6"/>
      <c r="AF332" s="6"/>
      <c r="AG332" s="6"/>
      <c r="AH332" s="6"/>
      <c r="AI332" s="6"/>
      <c r="AJ332" s="6"/>
      <c r="AK332" s="6"/>
      <c r="AL332" s="6"/>
      <c r="AM332" s="6"/>
      <c r="AN332" s="6"/>
      <c r="AO332" s="6"/>
      <c r="AP332" s="6"/>
      <c r="AQ332" s="6"/>
      <c r="AR332" s="6"/>
      <c r="AS332" s="6"/>
      <c r="AT332" s="6"/>
      <c r="AU332" s="6"/>
      <c r="AV332" s="6"/>
    </row>
    <row r="333">
      <c r="A333" s="6"/>
      <c r="B333" s="199"/>
      <c r="C333" s="6"/>
      <c r="D333" s="6"/>
      <c r="E333" s="7"/>
      <c r="F333" s="7"/>
      <c r="G333" s="198"/>
      <c r="H333" s="198"/>
      <c r="I333" s="6"/>
      <c r="J333" s="7"/>
      <c r="K333" s="7"/>
      <c r="L333" s="6"/>
      <c r="M333" s="7"/>
      <c r="N333" s="6"/>
      <c r="O333" s="6"/>
      <c r="P333" s="6"/>
      <c r="Q333" s="6"/>
      <c r="R333" s="6"/>
      <c r="S333" s="6"/>
      <c r="T333" s="6"/>
      <c r="U333" s="6"/>
      <c r="V333" s="6"/>
      <c r="W333" s="6"/>
      <c r="X333" s="6"/>
      <c r="Y333" s="6"/>
      <c r="Z333" s="6"/>
      <c r="AA333" s="6"/>
      <c r="AB333" s="6"/>
      <c r="AC333" s="6"/>
      <c r="AD333" s="6"/>
      <c r="AE333" s="6"/>
      <c r="AF333" s="6"/>
      <c r="AG333" s="6"/>
      <c r="AH333" s="6"/>
      <c r="AI333" s="6"/>
      <c r="AJ333" s="6"/>
      <c r="AK333" s="6"/>
      <c r="AL333" s="6"/>
      <c r="AM333" s="6"/>
      <c r="AN333" s="6"/>
      <c r="AO333" s="6"/>
      <c r="AP333" s="6"/>
      <c r="AQ333" s="6"/>
      <c r="AR333" s="6"/>
      <c r="AS333" s="6"/>
      <c r="AT333" s="6"/>
      <c r="AU333" s="6"/>
      <c r="AV333" s="6"/>
    </row>
    <row r="334">
      <c r="A334" s="6"/>
      <c r="B334" s="199"/>
      <c r="C334" s="6"/>
      <c r="D334" s="6"/>
      <c r="E334" s="7"/>
      <c r="F334" s="7"/>
      <c r="G334" s="198"/>
      <c r="H334" s="198"/>
      <c r="I334" s="6"/>
      <c r="J334" s="7"/>
      <c r="K334" s="7"/>
      <c r="L334" s="6"/>
      <c r="M334" s="7"/>
      <c r="N334" s="6"/>
      <c r="O334" s="6"/>
      <c r="P334" s="6"/>
      <c r="Q334" s="6"/>
      <c r="R334" s="6"/>
      <c r="S334" s="6"/>
      <c r="T334" s="6"/>
      <c r="U334" s="6"/>
      <c r="V334" s="6"/>
      <c r="W334" s="6"/>
      <c r="X334" s="6"/>
      <c r="Y334" s="6"/>
      <c r="Z334" s="6"/>
      <c r="AA334" s="6"/>
      <c r="AB334" s="6"/>
      <c r="AC334" s="6"/>
      <c r="AD334" s="6"/>
      <c r="AE334" s="6"/>
      <c r="AF334" s="6"/>
      <c r="AG334" s="6"/>
      <c r="AH334" s="6"/>
      <c r="AI334" s="6"/>
      <c r="AJ334" s="6"/>
      <c r="AK334" s="6"/>
      <c r="AL334" s="6"/>
      <c r="AM334" s="6"/>
      <c r="AN334" s="6"/>
      <c r="AO334" s="6"/>
      <c r="AP334" s="6"/>
      <c r="AQ334" s="6"/>
      <c r="AR334" s="6"/>
      <c r="AS334" s="6"/>
      <c r="AT334" s="6"/>
      <c r="AU334" s="6"/>
      <c r="AV334" s="6"/>
    </row>
    <row r="335">
      <c r="A335" s="6"/>
      <c r="B335" s="199"/>
      <c r="C335" s="6"/>
      <c r="D335" s="6"/>
      <c r="E335" s="7"/>
      <c r="F335" s="7"/>
      <c r="G335" s="198"/>
      <c r="H335" s="198"/>
      <c r="I335" s="6"/>
      <c r="J335" s="7"/>
      <c r="K335" s="7"/>
      <c r="L335" s="6"/>
      <c r="M335" s="7"/>
      <c r="N335" s="6"/>
      <c r="O335" s="6"/>
      <c r="P335" s="6"/>
      <c r="Q335" s="6"/>
      <c r="R335" s="6"/>
      <c r="S335" s="6"/>
      <c r="T335" s="6"/>
      <c r="U335" s="6"/>
      <c r="V335" s="6"/>
      <c r="W335" s="6"/>
      <c r="X335" s="6"/>
      <c r="Y335" s="6"/>
      <c r="Z335" s="6"/>
      <c r="AA335" s="6"/>
      <c r="AB335" s="6"/>
      <c r="AC335" s="6"/>
      <c r="AD335" s="6"/>
      <c r="AE335" s="6"/>
      <c r="AF335" s="6"/>
      <c r="AG335" s="6"/>
      <c r="AH335" s="6"/>
      <c r="AI335" s="6"/>
      <c r="AJ335" s="6"/>
      <c r="AK335" s="6"/>
      <c r="AL335" s="6"/>
      <c r="AM335" s="6"/>
      <c r="AN335" s="6"/>
      <c r="AO335" s="6"/>
      <c r="AP335" s="6"/>
      <c r="AQ335" s="6"/>
      <c r="AR335" s="6"/>
      <c r="AS335" s="6"/>
      <c r="AT335" s="6"/>
      <c r="AU335" s="6"/>
      <c r="AV335" s="6"/>
    </row>
    <row r="336">
      <c r="A336" s="6"/>
      <c r="B336" s="199"/>
      <c r="C336" s="6"/>
      <c r="D336" s="6"/>
      <c r="E336" s="7"/>
      <c r="F336" s="7"/>
      <c r="G336" s="198"/>
      <c r="H336" s="198"/>
      <c r="I336" s="6"/>
      <c r="J336" s="7"/>
      <c r="K336" s="7"/>
      <c r="L336" s="6"/>
      <c r="M336" s="7"/>
      <c r="N336" s="6"/>
      <c r="O336" s="6"/>
      <c r="P336" s="6"/>
      <c r="Q336" s="6"/>
      <c r="R336" s="6"/>
      <c r="S336" s="6"/>
      <c r="T336" s="6"/>
      <c r="U336" s="6"/>
      <c r="V336" s="6"/>
      <c r="W336" s="6"/>
      <c r="X336" s="6"/>
      <c r="Y336" s="6"/>
      <c r="Z336" s="6"/>
      <c r="AA336" s="6"/>
      <c r="AB336" s="6"/>
      <c r="AC336" s="6"/>
      <c r="AD336" s="6"/>
      <c r="AE336" s="6"/>
      <c r="AF336" s="6"/>
      <c r="AG336" s="6"/>
      <c r="AH336" s="6"/>
      <c r="AI336" s="6"/>
      <c r="AJ336" s="6"/>
      <c r="AK336" s="6"/>
      <c r="AL336" s="6"/>
      <c r="AM336" s="6"/>
      <c r="AN336" s="6"/>
      <c r="AO336" s="6"/>
      <c r="AP336" s="6"/>
      <c r="AQ336" s="6"/>
      <c r="AR336" s="6"/>
      <c r="AS336" s="6"/>
      <c r="AT336" s="6"/>
      <c r="AU336" s="6"/>
      <c r="AV336" s="6"/>
    </row>
    <row r="337">
      <c r="A337" s="6"/>
      <c r="B337" s="199"/>
      <c r="C337" s="6"/>
      <c r="D337" s="6"/>
      <c r="E337" s="7"/>
      <c r="F337" s="7"/>
      <c r="G337" s="198"/>
      <c r="H337" s="198"/>
      <c r="I337" s="6"/>
      <c r="J337" s="7"/>
      <c r="K337" s="7"/>
      <c r="L337" s="6"/>
      <c r="M337" s="7"/>
      <c r="N337" s="6"/>
      <c r="O337" s="6"/>
      <c r="P337" s="6"/>
      <c r="Q337" s="6"/>
      <c r="R337" s="6"/>
      <c r="S337" s="6"/>
      <c r="T337" s="6"/>
      <c r="U337" s="6"/>
      <c r="V337" s="6"/>
      <c r="W337" s="6"/>
      <c r="X337" s="6"/>
      <c r="Y337" s="6"/>
      <c r="Z337" s="6"/>
      <c r="AA337" s="6"/>
      <c r="AB337" s="6"/>
      <c r="AC337" s="6"/>
      <c r="AD337" s="6"/>
      <c r="AE337" s="6"/>
      <c r="AF337" s="6"/>
      <c r="AG337" s="6"/>
      <c r="AH337" s="6"/>
      <c r="AI337" s="6"/>
      <c r="AJ337" s="6"/>
      <c r="AK337" s="6"/>
      <c r="AL337" s="6"/>
      <c r="AM337" s="6"/>
      <c r="AN337" s="6"/>
      <c r="AO337" s="6"/>
      <c r="AP337" s="6"/>
      <c r="AQ337" s="6"/>
      <c r="AR337" s="6"/>
      <c r="AS337" s="6"/>
      <c r="AT337" s="6"/>
      <c r="AU337" s="6"/>
      <c r="AV337" s="6"/>
    </row>
    <row r="338">
      <c r="A338" s="6"/>
      <c r="B338" s="199"/>
      <c r="C338" s="6"/>
      <c r="D338" s="6"/>
      <c r="E338" s="7"/>
      <c r="F338" s="7"/>
      <c r="G338" s="198"/>
      <c r="H338" s="198"/>
      <c r="I338" s="6"/>
      <c r="J338" s="7"/>
      <c r="K338" s="7"/>
      <c r="L338" s="6"/>
      <c r="M338" s="7"/>
      <c r="N338" s="6"/>
      <c r="O338" s="6"/>
      <c r="P338" s="6"/>
      <c r="Q338" s="6"/>
      <c r="R338" s="6"/>
      <c r="S338" s="6"/>
      <c r="T338" s="6"/>
      <c r="U338" s="6"/>
      <c r="V338" s="6"/>
      <c r="W338" s="6"/>
      <c r="X338" s="6"/>
      <c r="Y338" s="6"/>
      <c r="Z338" s="6"/>
      <c r="AA338" s="6"/>
      <c r="AB338" s="6"/>
      <c r="AC338" s="6"/>
      <c r="AD338" s="6"/>
      <c r="AE338" s="6"/>
      <c r="AF338" s="6"/>
      <c r="AG338" s="6"/>
      <c r="AH338" s="6"/>
      <c r="AI338" s="6"/>
      <c r="AJ338" s="6"/>
      <c r="AK338" s="6"/>
      <c r="AL338" s="6"/>
      <c r="AM338" s="6"/>
      <c r="AN338" s="6"/>
      <c r="AO338" s="6"/>
      <c r="AP338" s="6"/>
      <c r="AQ338" s="6"/>
      <c r="AR338" s="6"/>
      <c r="AS338" s="6"/>
      <c r="AT338" s="6"/>
      <c r="AU338" s="6"/>
      <c r="AV338" s="6"/>
    </row>
    <row r="339">
      <c r="A339" s="6"/>
      <c r="B339" s="199"/>
      <c r="C339" s="6"/>
      <c r="D339" s="6"/>
      <c r="E339" s="7"/>
      <c r="F339" s="7"/>
      <c r="G339" s="198"/>
      <c r="H339" s="198"/>
      <c r="I339" s="6"/>
      <c r="J339" s="7"/>
      <c r="K339" s="7"/>
      <c r="L339" s="6"/>
      <c r="M339" s="7"/>
      <c r="N339" s="6"/>
      <c r="O339" s="6"/>
      <c r="P339" s="6"/>
      <c r="Q339" s="6"/>
      <c r="R339" s="6"/>
      <c r="S339" s="6"/>
      <c r="T339" s="6"/>
      <c r="U339" s="6"/>
      <c r="V339" s="6"/>
      <c r="W339" s="6"/>
      <c r="X339" s="6"/>
      <c r="Y339" s="6"/>
      <c r="Z339" s="6"/>
      <c r="AA339" s="6"/>
      <c r="AB339" s="6"/>
      <c r="AC339" s="6"/>
      <c r="AD339" s="6"/>
      <c r="AE339" s="6"/>
      <c r="AF339" s="6"/>
      <c r="AG339" s="6"/>
      <c r="AH339" s="6"/>
      <c r="AI339" s="6"/>
      <c r="AJ339" s="6"/>
      <c r="AK339" s="6"/>
      <c r="AL339" s="6"/>
      <c r="AM339" s="6"/>
      <c r="AN339" s="6"/>
      <c r="AO339" s="6"/>
      <c r="AP339" s="6"/>
      <c r="AQ339" s="6"/>
      <c r="AR339" s="6"/>
      <c r="AS339" s="6"/>
      <c r="AT339" s="6"/>
      <c r="AU339" s="6"/>
      <c r="AV339" s="6"/>
    </row>
    <row r="340">
      <c r="A340" s="6"/>
      <c r="B340" s="199"/>
      <c r="C340" s="6"/>
      <c r="D340" s="6"/>
      <c r="E340" s="7"/>
      <c r="F340" s="7"/>
      <c r="G340" s="198"/>
      <c r="H340" s="198"/>
      <c r="I340" s="6"/>
      <c r="J340" s="7"/>
      <c r="K340" s="7"/>
      <c r="L340" s="6"/>
      <c r="M340" s="7"/>
      <c r="N340" s="6"/>
      <c r="O340" s="6"/>
      <c r="P340" s="6"/>
      <c r="Q340" s="6"/>
      <c r="R340" s="6"/>
      <c r="S340" s="6"/>
      <c r="T340" s="6"/>
      <c r="U340" s="6"/>
      <c r="V340" s="6"/>
      <c r="W340" s="6"/>
      <c r="X340" s="6"/>
      <c r="Y340" s="6"/>
      <c r="Z340" s="6"/>
      <c r="AA340" s="6"/>
      <c r="AB340" s="6"/>
      <c r="AC340" s="6"/>
      <c r="AD340" s="6"/>
      <c r="AE340" s="6"/>
      <c r="AF340" s="6"/>
      <c r="AG340" s="6"/>
      <c r="AH340" s="6"/>
      <c r="AI340" s="6"/>
      <c r="AJ340" s="6"/>
      <c r="AK340" s="6"/>
      <c r="AL340" s="6"/>
      <c r="AM340" s="6"/>
      <c r="AN340" s="6"/>
      <c r="AO340" s="6"/>
      <c r="AP340" s="6"/>
      <c r="AQ340" s="6"/>
      <c r="AR340" s="6"/>
      <c r="AS340" s="6"/>
      <c r="AT340" s="6"/>
      <c r="AU340" s="6"/>
      <c r="AV340" s="6"/>
    </row>
    <row r="341">
      <c r="A341" s="6"/>
      <c r="B341" s="199"/>
      <c r="C341" s="6"/>
      <c r="D341" s="6"/>
      <c r="E341" s="7"/>
      <c r="F341" s="7"/>
      <c r="G341" s="198"/>
      <c r="H341" s="198"/>
      <c r="I341" s="6"/>
      <c r="J341" s="7"/>
      <c r="K341" s="7"/>
      <c r="L341" s="6"/>
      <c r="M341" s="7"/>
      <c r="N341" s="6"/>
      <c r="O341" s="6"/>
      <c r="P341" s="6"/>
      <c r="Q341" s="6"/>
      <c r="R341" s="6"/>
      <c r="S341" s="6"/>
      <c r="T341" s="6"/>
      <c r="U341" s="6"/>
      <c r="V341" s="6"/>
      <c r="W341" s="6"/>
      <c r="X341" s="6"/>
      <c r="Y341" s="6"/>
      <c r="Z341" s="6"/>
      <c r="AA341" s="6"/>
      <c r="AB341" s="6"/>
      <c r="AC341" s="6"/>
      <c r="AD341" s="6"/>
      <c r="AE341" s="6"/>
      <c r="AF341" s="6"/>
      <c r="AG341" s="6"/>
      <c r="AH341" s="6"/>
      <c r="AI341" s="6"/>
      <c r="AJ341" s="6"/>
      <c r="AK341" s="6"/>
      <c r="AL341" s="6"/>
      <c r="AM341" s="6"/>
      <c r="AN341" s="6"/>
      <c r="AO341" s="6"/>
      <c r="AP341" s="6"/>
      <c r="AQ341" s="6"/>
      <c r="AR341" s="6"/>
      <c r="AS341" s="6"/>
      <c r="AT341" s="6"/>
      <c r="AU341" s="6"/>
      <c r="AV341" s="6"/>
    </row>
    <row r="342">
      <c r="A342" s="6"/>
      <c r="B342" s="199"/>
      <c r="C342" s="6"/>
      <c r="D342" s="6"/>
      <c r="E342" s="7"/>
      <c r="F342" s="7"/>
      <c r="G342" s="198"/>
      <c r="H342" s="198"/>
      <c r="I342" s="6"/>
      <c r="J342" s="7"/>
      <c r="K342" s="7"/>
      <c r="L342" s="6"/>
      <c r="M342" s="7"/>
      <c r="N342" s="6"/>
      <c r="O342" s="6"/>
      <c r="P342" s="6"/>
      <c r="Q342" s="6"/>
      <c r="R342" s="6"/>
      <c r="S342" s="6"/>
      <c r="T342" s="6"/>
      <c r="U342" s="6"/>
      <c r="V342" s="6"/>
      <c r="W342" s="6"/>
      <c r="X342" s="6"/>
      <c r="Y342" s="6"/>
      <c r="Z342" s="6"/>
      <c r="AA342" s="6"/>
      <c r="AB342" s="6"/>
      <c r="AC342" s="6"/>
      <c r="AD342" s="6"/>
      <c r="AE342" s="6"/>
      <c r="AF342" s="6"/>
      <c r="AG342" s="6"/>
      <c r="AH342" s="6"/>
      <c r="AI342" s="6"/>
      <c r="AJ342" s="6"/>
      <c r="AK342" s="6"/>
      <c r="AL342" s="6"/>
      <c r="AM342" s="6"/>
      <c r="AN342" s="6"/>
      <c r="AO342" s="6"/>
      <c r="AP342" s="6"/>
      <c r="AQ342" s="6"/>
      <c r="AR342" s="6"/>
      <c r="AS342" s="6"/>
      <c r="AT342" s="6"/>
      <c r="AU342" s="6"/>
      <c r="AV342" s="6"/>
    </row>
    <row r="343">
      <c r="A343" s="6"/>
      <c r="B343" s="199"/>
      <c r="C343" s="6"/>
      <c r="D343" s="6"/>
      <c r="E343" s="7"/>
      <c r="F343" s="7"/>
      <c r="G343" s="198"/>
      <c r="H343" s="198"/>
      <c r="I343" s="6"/>
      <c r="J343" s="7"/>
      <c r="K343" s="7"/>
      <c r="L343" s="6"/>
      <c r="M343" s="7"/>
      <c r="N343" s="6"/>
      <c r="O343" s="6"/>
      <c r="P343" s="6"/>
      <c r="Q343" s="6"/>
      <c r="R343" s="6"/>
      <c r="S343" s="6"/>
      <c r="T343" s="6"/>
      <c r="U343" s="6"/>
      <c r="V343" s="6"/>
      <c r="W343" s="6"/>
      <c r="X343" s="6"/>
      <c r="Y343" s="6"/>
      <c r="Z343" s="6"/>
      <c r="AA343" s="6"/>
      <c r="AB343" s="6"/>
      <c r="AC343" s="6"/>
      <c r="AD343" s="6"/>
      <c r="AE343" s="6"/>
      <c r="AF343" s="6"/>
      <c r="AG343" s="6"/>
      <c r="AH343" s="6"/>
      <c r="AI343" s="6"/>
      <c r="AJ343" s="6"/>
      <c r="AK343" s="6"/>
      <c r="AL343" s="6"/>
      <c r="AM343" s="6"/>
      <c r="AN343" s="6"/>
      <c r="AO343" s="6"/>
      <c r="AP343" s="6"/>
      <c r="AQ343" s="6"/>
      <c r="AR343" s="6"/>
      <c r="AS343" s="6"/>
      <c r="AT343" s="6"/>
      <c r="AU343" s="6"/>
      <c r="AV343" s="6"/>
    </row>
    <row r="344">
      <c r="A344" s="6"/>
      <c r="B344" s="199"/>
      <c r="C344" s="6"/>
      <c r="D344" s="6"/>
      <c r="E344" s="7"/>
      <c r="F344" s="7"/>
      <c r="G344" s="198"/>
      <c r="H344" s="198"/>
      <c r="I344" s="6"/>
      <c r="J344" s="7"/>
      <c r="K344" s="7"/>
      <c r="L344" s="6"/>
      <c r="M344" s="7"/>
      <c r="N344" s="6"/>
      <c r="O344" s="6"/>
      <c r="P344" s="6"/>
      <c r="Q344" s="6"/>
      <c r="R344" s="6"/>
      <c r="S344" s="6"/>
      <c r="T344" s="6"/>
      <c r="U344" s="6"/>
      <c r="V344" s="6"/>
      <c r="W344" s="6"/>
      <c r="X344" s="6"/>
      <c r="Y344" s="6"/>
      <c r="Z344" s="6"/>
      <c r="AA344" s="6"/>
      <c r="AB344" s="6"/>
      <c r="AC344" s="6"/>
      <c r="AD344" s="6"/>
      <c r="AE344" s="6"/>
      <c r="AF344" s="6"/>
      <c r="AG344" s="6"/>
      <c r="AH344" s="6"/>
      <c r="AI344" s="6"/>
      <c r="AJ344" s="6"/>
      <c r="AK344" s="6"/>
      <c r="AL344" s="6"/>
      <c r="AM344" s="6"/>
      <c r="AN344" s="6"/>
      <c r="AO344" s="6"/>
      <c r="AP344" s="6"/>
      <c r="AQ344" s="6"/>
      <c r="AR344" s="6"/>
      <c r="AS344" s="6"/>
      <c r="AT344" s="6"/>
      <c r="AU344" s="6"/>
      <c r="AV344" s="6"/>
    </row>
    <row r="345">
      <c r="A345" s="6"/>
      <c r="B345" s="199"/>
      <c r="C345" s="6"/>
      <c r="D345" s="6"/>
      <c r="E345" s="7"/>
      <c r="F345" s="7"/>
      <c r="G345" s="198"/>
      <c r="H345" s="198"/>
      <c r="I345" s="6"/>
      <c r="J345" s="7"/>
      <c r="K345" s="7"/>
      <c r="L345" s="6"/>
      <c r="M345" s="7"/>
      <c r="N345" s="6"/>
      <c r="O345" s="6"/>
      <c r="P345" s="6"/>
      <c r="Q345" s="6"/>
      <c r="R345" s="6"/>
      <c r="S345" s="6"/>
      <c r="T345" s="6"/>
      <c r="U345" s="6"/>
      <c r="V345" s="6"/>
      <c r="W345" s="6"/>
      <c r="X345" s="6"/>
      <c r="Y345" s="6"/>
      <c r="Z345" s="6"/>
      <c r="AA345" s="6"/>
      <c r="AB345" s="6"/>
      <c r="AC345" s="6"/>
      <c r="AD345" s="6"/>
      <c r="AE345" s="6"/>
      <c r="AF345" s="6"/>
      <c r="AG345" s="6"/>
      <c r="AH345" s="6"/>
      <c r="AI345" s="6"/>
      <c r="AJ345" s="6"/>
      <c r="AK345" s="6"/>
      <c r="AL345" s="6"/>
      <c r="AM345" s="6"/>
      <c r="AN345" s="6"/>
      <c r="AO345" s="6"/>
      <c r="AP345" s="6"/>
      <c r="AQ345" s="6"/>
      <c r="AR345" s="6"/>
      <c r="AS345" s="6"/>
      <c r="AT345" s="6"/>
      <c r="AU345" s="6"/>
      <c r="AV345" s="6"/>
    </row>
    <row r="346">
      <c r="A346" s="6"/>
      <c r="B346" s="199"/>
      <c r="C346" s="6"/>
      <c r="D346" s="6"/>
      <c r="E346" s="7"/>
      <c r="F346" s="7"/>
      <c r="G346" s="198"/>
      <c r="H346" s="198"/>
      <c r="I346" s="6"/>
      <c r="J346" s="7"/>
      <c r="K346" s="7"/>
      <c r="L346" s="6"/>
      <c r="M346" s="7"/>
      <c r="N346" s="6"/>
      <c r="O346" s="6"/>
      <c r="P346" s="6"/>
      <c r="Q346" s="6"/>
      <c r="R346" s="6"/>
      <c r="S346" s="6"/>
      <c r="T346" s="6"/>
      <c r="U346" s="6"/>
      <c r="V346" s="6"/>
      <c r="W346" s="6"/>
      <c r="X346" s="6"/>
      <c r="Y346" s="6"/>
      <c r="Z346" s="6"/>
      <c r="AA346" s="6"/>
      <c r="AB346" s="6"/>
      <c r="AC346" s="6"/>
      <c r="AD346" s="6"/>
      <c r="AE346" s="6"/>
      <c r="AF346" s="6"/>
      <c r="AG346" s="6"/>
      <c r="AH346" s="6"/>
      <c r="AI346" s="6"/>
      <c r="AJ346" s="6"/>
      <c r="AK346" s="6"/>
      <c r="AL346" s="6"/>
      <c r="AM346" s="6"/>
      <c r="AN346" s="6"/>
      <c r="AO346" s="6"/>
      <c r="AP346" s="6"/>
      <c r="AQ346" s="6"/>
      <c r="AR346" s="6"/>
      <c r="AS346" s="6"/>
      <c r="AT346" s="6"/>
      <c r="AU346" s="6"/>
      <c r="AV346" s="6"/>
    </row>
    <row r="347">
      <c r="A347" s="6"/>
      <c r="B347" s="199"/>
      <c r="C347" s="6"/>
      <c r="D347" s="6"/>
      <c r="E347" s="7"/>
      <c r="F347" s="7"/>
      <c r="G347" s="198"/>
      <c r="H347" s="198"/>
      <c r="I347" s="6"/>
      <c r="J347" s="7"/>
      <c r="K347" s="7"/>
      <c r="L347" s="6"/>
      <c r="M347" s="7"/>
      <c r="N347" s="6"/>
      <c r="O347" s="6"/>
      <c r="P347" s="6"/>
      <c r="Q347" s="6"/>
      <c r="R347" s="6"/>
      <c r="S347" s="6"/>
      <c r="T347" s="6"/>
      <c r="U347" s="6"/>
      <c r="V347" s="6"/>
      <c r="W347" s="6"/>
      <c r="X347" s="6"/>
      <c r="Y347" s="6"/>
      <c r="Z347" s="6"/>
      <c r="AA347" s="6"/>
      <c r="AB347" s="6"/>
      <c r="AC347" s="6"/>
      <c r="AD347" s="6"/>
      <c r="AE347" s="6"/>
      <c r="AF347" s="6"/>
      <c r="AG347" s="6"/>
      <c r="AH347" s="6"/>
      <c r="AI347" s="6"/>
      <c r="AJ347" s="6"/>
      <c r="AK347" s="6"/>
      <c r="AL347" s="6"/>
      <c r="AM347" s="6"/>
      <c r="AN347" s="6"/>
      <c r="AO347" s="6"/>
      <c r="AP347" s="6"/>
      <c r="AQ347" s="6"/>
      <c r="AR347" s="6"/>
      <c r="AS347" s="6"/>
      <c r="AT347" s="6"/>
      <c r="AU347" s="6"/>
      <c r="AV347" s="6"/>
    </row>
    <row r="348">
      <c r="A348" s="6"/>
      <c r="B348" s="199"/>
      <c r="C348" s="6"/>
      <c r="D348" s="6"/>
      <c r="E348" s="7"/>
      <c r="F348" s="7"/>
      <c r="G348" s="198"/>
      <c r="H348" s="198"/>
      <c r="I348" s="6"/>
      <c r="J348" s="7"/>
      <c r="K348" s="7"/>
      <c r="L348" s="6"/>
      <c r="M348" s="7"/>
      <c r="N348" s="6"/>
      <c r="O348" s="6"/>
      <c r="P348" s="6"/>
      <c r="Q348" s="6"/>
      <c r="R348" s="6"/>
      <c r="S348" s="6"/>
      <c r="T348" s="6"/>
      <c r="U348" s="6"/>
      <c r="V348" s="6"/>
      <c r="W348" s="6"/>
      <c r="X348" s="6"/>
      <c r="Y348" s="6"/>
      <c r="Z348" s="6"/>
      <c r="AA348" s="6"/>
      <c r="AB348" s="6"/>
      <c r="AC348" s="6"/>
      <c r="AD348" s="6"/>
      <c r="AE348" s="6"/>
      <c r="AF348" s="6"/>
      <c r="AG348" s="6"/>
      <c r="AH348" s="6"/>
      <c r="AI348" s="6"/>
      <c r="AJ348" s="6"/>
      <c r="AK348" s="6"/>
      <c r="AL348" s="6"/>
      <c r="AM348" s="6"/>
      <c r="AN348" s="6"/>
      <c r="AO348" s="6"/>
      <c r="AP348" s="6"/>
      <c r="AQ348" s="6"/>
      <c r="AR348" s="6"/>
      <c r="AS348" s="6"/>
      <c r="AT348" s="6"/>
      <c r="AU348" s="6"/>
      <c r="AV348" s="6"/>
    </row>
    <row r="349">
      <c r="A349" s="6"/>
      <c r="B349" s="199"/>
      <c r="C349" s="6"/>
      <c r="D349" s="6"/>
      <c r="E349" s="7"/>
      <c r="F349" s="7"/>
      <c r="G349" s="198"/>
      <c r="H349" s="198"/>
      <c r="I349" s="6"/>
      <c r="J349" s="7"/>
      <c r="K349" s="7"/>
      <c r="L349" s="6"/>
      <c r="M349" s="7"/>
      <c r="N349" s="6"/>
      <c r="O349" s="6"/>
      <c r="P349" s="6"/>
      <c r="Q349" s="6"/>
      <c r="R349" s="6"/>
      <c r="S349" s="6"/>
      <c r="T349" s="6"/>
      <c r="U349" s="6"/>
      <c r="V349" s="6"/>
      <c r="W349" s="6"/>
      <c r="X349" s="6"/>
      <c r="Y349" s="6"/>
      <c r="Z349" s="6"/>
      <c r="AA349" s="6"/>
      <c r="AB349" s="6"/>
      <c r="AC349" s="6"/>
      <c r="AD349" s="6"/>
      <c r="AE349" s="6"/>
      <c r="AF349" s="6"/>
      <c r="AG349" s="6"/>
      <c r="AH349" s="6"/>
      <c r="AI349" s="6"/>
      <c r="AJ349" s="6"/>
      <c r="AK349" s="6"/>
      <c r="AL349" s="6"/>
      <c r="AM349" s="6"/>
      <c r="AN349" s="6"/>
      <c r="AO349" s="6"/>
      <c r="AP349" s="6"/>
      <c r="AQ349" s="6"/>
      <c r="AR349" s="6"/>
      <c r="AS349" s="6"/>
      <c r="AT349" s="6"/>
      <c r="AU349" s="6"/>
      <c r="AV349" s="6"/>
    </row>
    <row r="350">
      <c r="A350" s="6"/>
      <c r="B350" s="199"/>
      <c r="C350" s="6"/>
      <c r="D350" s="6"/>
      <c r="E350" s="7"/>
      <c r="F350" s="7"/>
      <c r="G350" s="198"/>
      <c r="H350" s="198"/>
      <c r="I350" s="6"/>
      <c r="J350" s="7"/>
      <c r="K350" s="7"/>
      <c r="L350" s="6"/>
      <c r="M350" s="7"/>
      <c r="N350" s="6"/>
      <c r="O350" s="6"/>
      <c r="P350" s="6"/>
      <c r="Q350" s="6"/>
      <c r="R350" s="6"/>
      <c r="S350" s="6"/>
      <c r="T350" s="6"/>
      <c r="U350" s="6"/>
      <c r="V350" s="6"/>
      <c r="W350" s="6"/>
      <c r="X350" s="6"/>
      <c r="Y350" s="6"/>
      <c r="Z350" s="6"/>
      <c r="AA350" s="6"/>
      <c r="AB350" s="6"/>
      <c r="AC350" s="6"/>
      <c r="AD350" s="6"/>
      <c r="AE350" s="6"/>
      <c r="AF350" s="6"/>
      <c r="AG350" s="6"/>
      <c r="AH350" s="6"/>
      <c r="AI350" s="6"/>
      <c r="AJ350" s="6"/>
      <c r="AK350" s="6"/>
      <c r="AL350" s="6"/>
      <c r="AM350" s="6"/>
      <c r="AN350" s="6"/>
      <c r="AO350" s="6"/>
      <c r="AP350" s="6"/>
      <c r="AQ350" s="6"/>
      <c r="AR350" s="6"/>
      <c r="AS350" s="6"/>
      <c r="AT350" s="6"/>
      <c r="AU350" s="6"/>
      <c r="AV350" s="6"/>
    </row>
    <row r="351">
      <c r="A351" s="6"/>
      <c r="B351" s="199"/>
      <c r="C351" s="6"/>
      <c r="D351" s="6"/>
      <c r="E351" s="7"/>
      <c r="F351" s="7"/>
      <c r="G351" s="198"/>
      <c r="H351" s="198"/>
      <c r="I351" s="6"/>
      <c r="J351" s="7"/>
      <c r="K351" s="7"/>
      <c r="L351" s="6"/>
      <c r="M351" s="7"/>
      <c r="N351" s="6"/>
      <c r="O351" s="6"/>
      <c r="P351" s="6"/>
      <c r="Q351" s="6"/>
      <c r="R351" s="6"/>
      <c r="S351" s="6"/>
      <c r="T351" s="6"/>
      <c r="U351" s="6"/>
      <c r="V351" s="6"/>
      <c r="W351" s="6"/>
      <c r="X351" s="6"/>
      <c r="Y351" s="6"/>
      <c r="Z351" s="6"/>
      <c r="AA351" s="6"/>
      <c r="AB351" s="6"/>
      <c r="AC351" s="6"/>
      <c r="AD351" s="6"/>
      <c r="AE351" s="6"/>
      <c r="AF351" s="6"/>
      <c r="AG351" s="6"/>
      <c r="AH351" s="6"/>
      <c r="AI351" s="6"/>
      <c r="AJ351" s="6"/>
      <c r="AK351" s="6"/>
      <c r="AL351" s="6"/>
      <c r="AM351" s="6"/>
      <c r="AN351" s="6"/>
      <c r="AO351" s="6"/>
      <c r="AP351" s="6"/>
      <c r="AQ351" s="6"/>
      <c r="AR351" s="6"/>
      <c r="AS351" s="6"/>
      <c r="AT351" s="6"/>
      <c r="AU351" s="6"/>
      <c r="AV351" s="6"/>
    </row>
    <row r="352">
      <c r="A352" s="6"/>
      <c r="B352" s="199"/>
      <c r="C352" s="6"/>
      <c r="D352" s="6"/>
      <c r="E352" s="7"/>
      <c r="F352" s="7"/>
      <c r="G352" s="198"/>
      <c r="H352" s="198"/>
      <c r="I352" s="6"/>
      <c r="J352" s="7"/>
      <c r="K352" s="7"/>
      <c r="L352" s="6"/>
      <c r="M352" s="7"/>
      <c r="N352" s="6"/>
      <c r="O352" s="6"/>
      <c r="P352" s="6"/>
      <c r="Q352" s="6"/>
      <c r="R352" s="6"/>
      <c r="S352" s="6"/>
      <c r="T352" s="6"/>
      <c r="U352" s="6"/>
      <c r="V352" s="6"/>
      <c r="W352" s="6"/>
      <c r="X352" s="6"/>
      <c r="Y352" s="6"/>
      <c r="Z352" s="6"/>
      <c r="AA352" s="6"/>
      <c r="AB352" s="6"/>
      <c r="AC352" s="6"/>
      <c r="AD352" s="6"/>
      <c r="AE352" s="6"/>
      <c r="AF352" s="6"/>
      <c r="AG352" s="6"/>
      <c r="AH352" s="6"/>
      <c r="AI352" s="6"/>
      <c r="AJ352" s="6"/>
      <c r="AK352" s="6"/>
      <c r="AL352" s="6"/>
      <c r="AM352" s="6"/>
      <c r="AN352" s="6"/>
      <c r="AO352" s="6"/>
      <c r="AP352" s="6"/>
      <c r="AQ352" s="6"/>
      <c r="AR352" s="6"/>
      <c r="AS352" s="6"/>
      <c r="AT352" s="6"/>
      <c r="AU352" s="6"/>
      <c r="AV352" s="6"/>
    </row>
    <row r="353">
      <c r="A353" s="6"/>
      <c r="B353" s="199"/>
      <c r="C353" s="6"/>
      <c r="D353" s="6"/>
      <c r="E353" s="7"/>
      <c r="F353" s="7"/>
      <c r="G353" s="198"/>
      <c r="H353" s="198"/>
      <c r="I353" s="6"/>
      <c r="J353" s="7"/>
      <c r="K353" s="7"/>
      <c r="L353" s="6"/>
      <c r="M353" s="7"/>
      <c r="N353" s="6"/>
      <c r="O353" s="6"/>
      <c r="P353" s="6"/>
      <c r="Q353" s="6"/>
      <c r="R353" s="6"/>
      <c r="S353" s="6"/>
      <c r="T353" s="6"/>
      <c r="U353" s="6"/>
      <c r="V353" s="6"/>
      <c r="W353" s="6"/>
      <c r="X353" s="6"/>
      <c r="Y353" s="6"/>
      <c r="Z353" s="6"/>
      <c r="AA353" s="6"/>
      <c r="AB353" s="6"/>
      <c r="AC353" s="6"/>
      <c r="AD353" s="6"/>
      <c r="AE353" s="6"/>
      <c r="AF353" s="6"/>
      <c r="AG353" s="6"/>
      <c r="AH353" s="6"/>
      <c r="AI353" s="6"/>
      <c r="AJ353" s="6"/>
      <c r="AK353" s="6"/>
      <c r="AL353" s="6"/>
      <c r="AM353" s="6"/>
      <c r="AN353" s="6"/>
      <c r="AO353" s="6"/>
      <c r="AP353" s="6"/>
      <c r="AQ353" s="6"/>
      <c r="AR353" s="6"/>
      <c r="AS353" s="6"/>
      <c r="AT353" s="6"/>
      <c r="AU353" s="6"/>
      <c r="AV353" s="6"/>
    </row>
    <row r="354">
      <c r="A354" s="6"/>
      <c r="B354" s="199"/>
      <c r="C354" s="6"/>
      <c r="D354" s="6"/>
      <c r="E354" s="7"/>
      <c r="F354" s="7"/>
      <c r="G354" s="198"/>
      <c r="H354" s="198"/>
      <c r="I354" s="6"/>
      <c r="J354" s="7"/>
      <c r="K354" s="7"/>
      <c r="L354" s="6"/>
      <c r="M354" s="7"/>
      <c r="N354" s="6"/>
      <c r="O354" s="6"/>
      <c r="P354" s="6"/>
      <c r="Q354" s="6"/>
      <c r="R354" s="6"/>
      <c r="S354" s="6"/>
      <c r="T354" s="6"/>
      <c r="U354" s="6"/>
      <c r="V354" s="6"/>
      <c r="W354" s="6"/>
      <c r="X354" s="6"/>
      <c r="Y354" s="6"/>
      <c r="Z354" s="6"/>
      <c r="AA354" s="6"/>
      <c r="AB354" s="6"/>
      <c r="AC354" s="6"/>
      <c r="AD354" s="6"/>
      <c r="AE354" s="6"/>
      <c r="AF354" s="6"/>
      <c r="AG354" s="6"/>
      <c r="AH354" s="6"/>
      <c r="AI354" s="6"/>
      <c r="AJ354" s="6"/>
      <c r="AK354" s="6"/>
      <c r="AL354" s="6"/>
      <c r="AM354" s="6"/>
      <c r="AN354" s="6"/>
      <c r="AO354" s="6"/>
      <c r="AP354" s="6"/>
      <c r="AQ354" s="6"/>
      <c r="AR354" s="6"/>
      <c r="AS354" s="6"/>
      <c r="AT354" s="6"/>
      <c r="AU354" s="6"/>
      <c r="AV354" s="6"/>
    </row>
    <row r="355">
      <c r="A355" s="6"/>
      <c r="B355" s="199"/>
      <c r="C355" s="6"/>
      <c r="D355" s="6"/>
      <c r="E355" s="7"/>
      <c r="F355" s="7"/>
      <c r="G355" s="198"/>
      <c r="H355" s="198"/>
      <c r="I355" s="6"/>
      <c r="J355" s="7"/>
      <c r="K355" s="7"/>
      <c r="L355" s="6"/>
      <c r="M355" s="7"/>
      <c r="N355" s="6"/>
      <c r="O355" s="6"/>
      <c r="P355" s="6"/>
      <c r="Q355" s="6"/>
      <c r="R355" s="6"/>
      <c r="S355" s="6"/>
      <c r="T355" s="6"/>
      <c r="U355" s="6"/>
      <c r="V355" s="6"/>
      <c r="W355" s="6"/>
      <c r="X355" s="6"/>
      <c r="Y355" s="6"/>
      <c r="Z355" s="6"/>
      <c r="AA355" s="6"/>
      <c r="AB355" s="6"/>
      <c r="AC355" s="6"/>
      <c r="AD355" s="6"/>
      <c r="AE355" s="6"/>
      <c r="AF355" s="6"/>
      <c r="AG355" s="6"/>
      <c r="AH355" s="6"/>
      <c r="AI355" s="6"/>
      <c r="AJ355" s="6"/>
      <c r="AK355" s="6"/>
      <c r="AL355" s="6"/>
      <c r="AM355" s="6"/>
      <c r="AN355" s="6"/>
      <c r="AO355" s="6"/>
      <c r="AP355" s="6"/>
      <c r="AQ355" s="6"/>
      <c r="AR355" s="6"/>
      <c r="AS355" s="6"/>
      <c r="AT355" s="6"/>
      <c r="AU355" s="6"/>
      <c r="AV355" s="6"/>
    </row>
    <row r="356">
      <c r="A356" s="6"/>
      <c r="B356" s="199"/>
      <c r="C356" s="6"/>
      <c r="D356" s="6"/>
      <c r="E356" s="7"/>
      <c r="F356" s="7"/>
      <c r="G356" s="198"/>
      <c r="H356" s="198"/>
      <c r="I356" s="6"/>
      <c r="J356" s="7"/>
      <c r="K356" s="7"/>
      <c r="L356" s="6"/>
      <c r="M356" s="7"/>
      <c r="N356" s="6"/>
      <c r="O356" s="6"/>
      <c r="P356" s="6"/>
      <c r="Q356" s="6"/>
      <c r="R356" s="6"/>
      <c r="S356" s="6"/>
      <c r="T356" s="6"/>
      <c r="U356" s="6"/>
      <c r="V356" s="6"/>
      <c r="W356" s="6"/>
      <c r="X356" s="6"/>
      <c r="Y356" s="6"/>
      <c r="Z356" s="6"/>
      <c r="AA356" s="6"/>
      <c r="AB356" s="6"/>
      <c r="AC356" s="6"/>
      <c r="AD356" s="6"/>
      <c r="AE356" s="6"/>
      <c r="AF356" s="6"/>
      <c r="AG356" s="6"/>
      <c r="AH356" s="6"/>
      <c r="AI356" s="6"/>
      <c r="AJ356" s="6"/>
      <c r="AK356" s="6"/>
      <c r="AL356" s="6"/>
      <c r="AM356" s="6"/>
      <c r="AN356" s="6"/>
      <c r="AO356" s="6"/>
      <c r="AP356" s="6"/>
      <c r="AQ356" s="6"/>
      <c r="AR356" s="6"/>
      <c r="AS356" s="6"/>
      <c r="AT356" s="6"/>
      <c r="AU356" s="6"/>
      <c r="AV356" s="6"/>
    </row>
    <row r="357">
      <c r="A357" s="6"/>
      <c r="B357" s="199"/>
      <c r="C357" s="6"/>
      <c r="D357" s="6"/>
      <c r="E357" s="7"/>
      <c r="F357" s="7"/>
      <c r="G357" s="198"/>
      <c r="H357" s="198"/>
      <c r="I357" s="6"/>
      <c r="J357" s="7"/>
      <c r="K357" s="7"/>
      <c r="L357" s="6"/>
      <c r="M357" s="7"/>
      <c r="N357" s="6"/>
      <c r="O357" s="6"/>
      <c r="P357" s="6"/>
      <c r="Q357" s="6"/>
      <c r="R357" s="6"/>
      <c r="S357" s="6"/>
      <c r="T357" s="6"/>
      <c r="U357" s="6"/>
      <c r="V357" s="6"/>
      <c r="W357" s="6"/>
      <c r="X357" s="6"/>
      <c r="Y357" s="6"/>
      <c r="Z357" s="6"/>
      <c r="AA357" s="6"/>
      <c r="AB357" s="6"/>
      <c r="AC357" s="6"/>
      <c r="AD357" s="6"/>
      <c r="AE357" s="6"/>
      <c r="AF357" s="6"/>
      <c r="AG357" s="6"/>
      <c r="AH357" s="6"/>
      <c r="AI357" s="6"/>
      <c r="AJ357" s="6"/>
      <c r="AK357" s="6"/>
      <c r="AL357" s="6"/>
      <c r="AM357" s="6"/>
      <c r="AN357" s="6"/>
      <c r="AO357" s="6"/>
      <c r="AP357" s="6"/>
      <c r="AQ357" s="6"/>
      <c r="AR357" s="6"/>
      <c r="AS357" s="6"/>
      <c r="AT357" s="6"/>
      <c r="AU357" s="6"/>
      <c r="AV357" s="6"/>
    </row>
    <row r="358">
      <c r="A358" s="6"/>
      <c r="B358" s="199"/>
      <c r="C358" s="6"/>
      <c r="D358" s="6"/>
      <c r="E358" s="7"/>
      <c r="F358" s="7"/>
      <c r="G358" s="198"/>
      <c r="H358" s="198"/>
      <c r="I358" s="6"/>
      <c r="J358" s="7"/>
      <c r="K358" s="7"/>
      <c r="L358" s="6"/>
      <c r="M358" s="7"/>
      <c r="N358" s="6"/>
      <c r="O358" s="6"/>
      <c r="P358" s="6"/>
      <c r="Q358" s="6"/>
      <c r="R358" s="6"/>
      <c r="S358" s="6"/>
      <c r="T358" s="6"/>
      <c r="U358" s="6"/>
      <c r="V358" s="6"/>
      <c r="W358" s="6"/>
      <c r="X358" s="6"/>
      <c r="Y358" s="6"/>
      <c r="Z358" s="6"/>
      <c r="AA358" s="6"/>
      <c r="AB358" s="6"/>
      <c r="AC358" s="6"/>
      <c r="AD358" s="6"/>
      <c r="AE358" s="6"/>
      <c r="AF358" s="6"/>
      <c r="AG358" s="6"/>
      <c r="AH358" s="6"/>
      <c r="AI358" s="6"/>
      <c r="AJ358" s="6"/>
      <c r="AK358" s="6"/>
      <c r="AL358" s="6"/>
      <c r="AM358" s="6"/>
      <c r="AN358" s="6"/>
      <c r="AO358" s="6"/>
      <c r="AP358" s="6"/>
      <c r="AQ358" s="6"/>
      <c r="AR358" s="6"/>
      <c r="AS358" s="6"/>
      <c r="AT358" s="6"/>
      <c r="AU358" s="6"/>
      <c r="AV358" s="6"/>
    </row>
    <row r="359">
      <c r="A359" s="6"/>
      <c r="B359" s="199"/>
      <c r="C359" s="6"/>
      <c r="D359" s="6"/>
      <c r="E359" s="7"/>
      <c r="F359" s="7"/>
      <c r="G359" s="198"/>
      <c r="H359" s="198"/>
      <c r="I359" s="6"/>
      <c r="J359" s="7"/>
      <c r="K359" s="7"/>
      <c r="L359" s="6"/>
      <c r="M359" s="7"/>
      <c r="N359" s="6"/>
      <c r="O359" s="6"/>
      <c r="P359" s="6"/>
      <c r="Q359" s="6"/>
      <c r="R359" s="6"/>
      <c r="S359" s="6"/>
      <c r="T359" s="6"/>
      <c r="U359" s="6"/>
      <c r="V359" s="6"/>
      <c r="W359" s="6"/>
      <c r="X359" s="6"/>
      <c r="Y359" s="6"/>
      <c r="Z359" s="6"/>
      <c r="AA359" s="6"/>
      <c r="AB359" s="6"/>
      <c r="AC359" s="6"/>
      <c r="AD359" s="6"/>
      <c r="AE359" s="6"/>
      <c r="AF359" s="6"/>
      <c r="AG359" s="6"/>
      <c r="AH359" s="6"/>
      <c r="AI359" s="6"/>
      <c r="AJ359" s="6"/>
      <c r="AK359" s="6"/>
      <c r="AL359" s="6"/>
      <c r="AM359" s="6"/>
      <c r="AN359" s="6"/>
      <c r="AO359" s="6"/>
      <c r="AP359" s="6"/>
      <c r="AQ359" s="6"/>
      <c r="AR359" s="6"/>
      <c r="AS359" s="6"/>
      <c r="AT359" s="6"/>
      <c r="AU359" s="6"/>
      <c r="AV359" s="6"/>
    </row>
    <row r="360">
      <c r="A360" s="6"/>
      <c r="B360" s="199"/>
      <c r="C360" s="6"/>
      <c r="D360" s="6"/>
      <c r="E360" s="7"/>
      <c r="F360" s="7"/>
      <c r="G360" s="198"/>
      <c r="H360" s="198"/>
      <c r="I360" s="6"/>
      <c r="J360" s="7"/>
      <c r="K360" s="7"/>
      <c r="L360" s="6"/>
      <c r="M360" s="7"/>
      <c r="N360" s="6"/>
      <c r="O360" s="6"/>
      <c r="P360" s="6"/>
      <c r="Q360" s="6"/>
      <c r="R360" s="6"/>
      <c r="S360" s="6"/>
      <c r="T360" s="6"/>
      <c r="U360" s="6"/>
      <c r="V360" s="6"/>
      <c r="W360" s="6"/>
      <c r="X360" s="6"/>
      <c r="Y360" s="6"/>
      <c r="Z360" s="6"/>
      <c r="AA360" s="6"/>
      <c r="AB360" s="6"/>
      <c r="AC360" s="6"/>
      <c r="AD360" s="6"/>
      <c r="AE360" s="6"/>
      <c r="AF360" s="6"/>
      <c r="AG360" s="6"/>
      <c r="AH360" s="6"/>
      <c r="AI360" s="6"/>
      <c r="AJ360" s="6"/>
      <c r="AK360" s="6"/>
      <c r="AL360" s="6"/>
      <c r="AM360" s="6"/>
      <c r="AN360" s="6"/>
      <c r="AO360" s="6"/>
      <c r="AP360" s="6"/>
      <c r="AQ360" s="6"/>
      <c r="AR360" s="6"/>
      <c r="AS360" s="6"/>
      <c r="AT360" s="6"/>
      <c r="AU360" s="6"/>
      <c r="AV360" s="6"/>
    </row>
    <row r="361">
      <c r="A361" s="6"/>
      <c r="B361" s="199"/>
      <c r="C361" s="6"/>
      <c r="D361" s="6"/>
      <c r="E361" s="7"/>
      <c r="F361" s="7"/>
      <c r="G361" s="198"/>
      <c r="H361" s="198"/>
      <c r="I361" s="6"/>
      <c r="J361" s="7"/>
      <c r="K361" s="7"/>
      <c r="L361" s="6"/>
      <c r="M361" s="7"/>
      <c r="N361" s="6"/>
      <c r="O361" s="6"/>
      <c r="P361" s="6"/>
      <c r="Q361" s="6"/>
      <c r="R361" s="6"/>
      <c r="S361" s="6"/>
      <c r="T361" s="6"/>
      <c r="U361" s="6"/>
      <c r="V361" s="6"/>
      <c r="W361" s="6"/>
      <c r="X361" s="6"/>
      <c r="Y361" s="6"/>
      <c r="Z361" s="6"/>
      <c r="AA361" s="6"/>
      <c r="AB361" s="6"/>
      <c r="AC361" s="6"/>
      <c r="AD361" s="6"/>
      <c r="AE361" s="6"/>
      <c r="AF361" s="6"/>
      <c r="AG361" s="6"/>
      <c r="AH361" s="6"/>
      <c r="AI361" s="6"/>
      <c r="AJ361" s="6"/>
      <c r="AK361" s="6"/>
      <c r="AL361" s="6"/>
      <c r="AM361" s="6"/>
      <c r="AN361" s="6"/>
      <c r="AO361" s="6"/>
      <c r="AP361" s="6"/>
      <c r="AQ361" s="6"/>
      <c r="AR361" s="6"/>
      <c r="AS361" s="6"/>
      <c r="AT361" s="6"/>
      <c r="AU361" s="6"/>
      <c r="AV361" s="6"/>
    </row>
    <row r="362">
      <c r="A362" s="6"/>
      <c r="B362" s="199"/>
      <c r="C362" s="6"/>
      <c r="D362" s="6"/>
      <c r="E362" s="7"/>
      <c r="F362" s="7"/>
      <c r="G362" s="198"/>
      <c r="H362" s="198"/>
      <c r="I362" s="6"/>
      <c r="J362" s="7"/>
      <c r="K362" s="7"/>
      <c r="L362" s="6"/>
      <c r="M362" s="7"/>
      <c r="N362" s="6"/>
      <c r="O362" s="6"/>
      <c r="P362" s="6"/>
      <c r="Q362" s="6"/>
      <c r="R362" s="6"/>
      <c r="S362" s="6"/>
      <c r="T362" s="6"/>
      <c r="U362" s="6"/>
      <c r="V362" s="6"/>
      <c r="W362" s="6"/>
      <c r="X362" s="6"/>
      <c r="Y362" s="6"/>
      <c r="Z362" s="6"/>
      <c r="AA362" s="6"/>
      <c r="AB362" s="6"/>
      <c r="AC362" s="6"/>
      <c r="AD362" s="6"/>
      <c r="AE362" s="6"/>
      <c r="AF362" s="6"/>
      <c r="AG362" s="6"/>
      <c r="AH362" s="6"/>
      <c r="AI362" s="6"/>
      <c r="AJ362" s="6"/>
      <c r="AK362" s="6"/>
      <c r="AL362" s="6"/>
      <c r="AM362" s="6"/>
      <c r="AN362" s="6"/>
      <c r="AO362" s="6"/>
      <c r="AP362" s="6"/>
      <c r="AQ362" s="6"/>
      <c r="AR362" s="6"/>
      <c r="AS362" s="6"/>
      <c r="AT362" s="6"/>
      <c r="AU362" s="6"/>
      <c r="AV362" s="6"/>
    </row>
    <row r="363">
      <c r="A363" s="6"/>
      <c r="B363" s="199"/>
      <c r="C363" s="6"/>
      <c r="D363" s="6"/>
      <c r="E363" s="7"/>
      <c r="F363" s="7"/>
      <c r="G363" s="198"/>
      <c r="H363" s="198"/>
      <c r="I363" s="6"/>
      <c r="J363" s="7"/>
      <c r="K363" s="7"/>
      <c r="L363" s="6"/>
      <c r="M363" s="7"/>
      <c r="N363" s="6"/>
      <c r="O363" s="6"/>
      <c r="P363" s="6"/>
      <c r="Q363" s="6"/>
      <c r="R363" s="6"/>
      <c r="S363" s="6"/>
      <c r="T363" s="6"/>
      <c r="U363" s="6"/>
      <c r="V363" s="6"/>
      <c r="W363" s="6"/>
      <c r="X363" s="6"/>
      <c r="Y363" s="6"/>
      <c r="Z363" s="6"/>
      <c r="AA363" s="6"/>
      <c r="AB363" s="6"/>
      <c r="AC363" s="6"/>
      <c r="AD363" s="6"/>
      <c r="AE363" s="6"/>
      <c r="AF363" s="6"/>
      <c r="AG363" s="6"/>
      <c r="AH363" s="6"/>
      <c r="AI363" s="6"/>
      <c r="AJ363" s="6"/>
      <c r="AK363" s="6"/>
      <c r="AL363" s="6"/>
      <c r="AM363" s="6"/>
      <c r="AN363" s="6"/>
      <c r="AO363" s="6"/>
      <c r="AP363" s="6"/>
      <c r="AQ363" s="6"/>
      <c r="AR363" s="6"/>
      <c r="AS363" s="6"/>
      <c r="AT363" s="6"/>
      <c r="AU363" s="6"/>
      <c r="AV363" s="6"/>
    </row>
    <row r="364">
      <c r="A364" s="6"/>
      <c r="B364" s="199"/>
      <c r="C364" s="6"/>
      <c r="D364" s="6"/>
      <c r="E364" s="7"/>
      <c r="F364" s="7"/>
      <c r="G364" s="198"/>
      <c r="H364" s="198"/>
      <c r="I364" s="6"/>
      <c r="J364" s="7"/>
      <c r="K364" s="7"/>
      <c r="L364" s="6"/>
      <c r="M364" s="7"/>
      <c r="N364" s="6"/>
      <c r="O364" s="6"/>
      <c r="P364" s="6"/>
      <c r="Q364" s="6"/>
      <c r="R364" s="6"/>
      <c r="S364" s="6"/>
      <c r="T364" s="6"/>
      <c r="U364" s="6"/>
      <c r="V364" s="6"/>
      <c r="W364" s="6"/>
      <c r="X364" s="6"/>
      <c r="Y364" s="6"/>
      <c r="Z364" s="6"/>
      <c r="AA364" s="6"/>
      <c r="AB364" s="6"/>
      <c r="AC364" s="6"/>
      <c r="AD364" s="6"/>
      <c r="AE364" s="6"/>
      <c r="AF364" s="6"/>
      <c r="AG364" s="6"/>
      <c r="AH364" s="6"/>
      <c r="AI364" s="6"/>
      <c r="AJ364" s="6"/>
      <c r="AK364" s="6"/>
      <c r="AL364" s="6"/>
      <c r="AM364" s="6"/>
      <c r="AN364" s="6"/>
      <c r="AO364" s="6"/>
      <c r="AP364" s="6"/>
      <c r="AQ364" s="6"/>
      <c r="AR364" s="6"/>
      <c r="AS364" s="6"/>
      <c r="AT364" s="6"/>
      <c r="AU364" s="6"/>
      <c r="AV364" s="6"/>
    </row>
    <row r="365">
      <c r="A365" s="6"/>
      <c r="B365" s="199"/>
      <c r="C365" s="6"/>
      <c r="D365" s="6"/>
      <c r="E365" s="7"/>
      <c r="F365" s="7"/>
      <c r="G365" s="198"/>
      <c r="H365" s="198"/>
      <c r="I365" s="6"/>
      <c r="J365" s="7"/>
      <c r="K365" s="7"/>
      <c r="L365" s="6"/>
      <c r="M365" s="7"/>
      <c r="N365" s="6"/>
      <c r="O365" s="6"/>
      <c r="P365" s="6"/>
      <c r="Q365" s="6"/>
      <c r="R365" s="6"/>
      <c r="S365" s="6"/>
      <c r="T365" s="6"/>
      <c r="U365" s="6"/>
      <c r="V365" s="6"/>
      <c r="W365" s="6"/>
      <c r="X365" s="6"/>
      <c r="Y365" s="6"/>
      <c r="Z365" s="6"/>
      <c r="AA365" s="6"/>
      <c r="AB365" s="6"/>
      <c r="AC365" s="6"/>
      <c r="AD365" s="6"/>
      <c r="AE365" s="6"/>
      <c r="AF365" s="6"/>
      <c r="AG365" s="6"/>
      <c r="AH365" s="6"/>
      <c r="AI365" s="6"/>
      <c r="AJ365" s="6"/>
      <c r="AK365" s="6"/>
      <c r="AL365" s="6"/>
      <c r="AM365" s="6"/>
      <c r="AN365" s="6"/>
      <c r="AO365" s="6"/>
      <c r="AP365" s="6"/>
      <c r="AQ365" s="6"/>
      <c r="AR365" s="6"/>
      <c r="AS365" s="6"/>
      <c r="AT365" s="6"/>
      <c r="AU365" s="6"/>
      <c r="AV365" s="6"/>
    </row>
    <row r="366">
      <c r="A366" s="6"/>
      <c r="B366" s="199"/>
      <c r="C366" s="6"/>
      <c r="D366" s="6"/>
      <c r="E366" s="7"/>
      <c r="F366" s="7"/>
      <c r="G366" s="198"/>
      <c r="H366" s="198"/>
      <c r="I366" s="6"/>
      <c r="J366" s="7"/>
      <c r="K366" s="7"/>
      <c r="L366" s="6"/>
      <c r="M366" s="7"/>
      <c r="N366" s="6"/>
      <c r="O366" s="6"/>
      <c r="P366" s="6"/>
      <c r="Q366" s="6"/>
      <c r="R366" s="6"/>
      <c r="S366" s="6"/>
      <c r="T366" s="6"/>
      <c r="U366" s="6"/>
      <c r="V366" s="6"/>
      <c r="W366" s="6"/>
      <c r="X366" s="6"/>
      <c r="Y366" s="6"/>
      <c r="Z366" s="6"/>
      <c r="AA366" s="6"/>
      <c r="AB366" s="6"/>
      <c r="AC366" s="6"/>
      <c r="AD366" s="6"/>
      <c r="AE366" s="6"/>
      <c r="AF366" s="6"/>
      <c r="AG366" s="6"/>
      <c r="AH366" s="6"/>
      <c r="AI366" s="6"/>
      <c r="AJ366" s="6"/>
      <c r="AK366" s="6"/>
      <c r="AL366" s="6"/>
      <c r="AM366" s="6"/>
      <c r="AN366" s="6"/>
      <c r="AO366" s="6"/>
      <c r="AP366" s="6"/>
      <c r="AQ366" s="6"/>
      <c r="AR366" s="6"/>
      <c r="AS366" s="6"/>
      <c r="AT366" s="6"/>
      <c r="AU366" s="6"/>
      <c r="AV366" s="6"/>
    </row>
    <row r="367">
      <c r="A367" s="6"/>
      <c r="B367" s="199"/>
      <c r="C367" s="6"/>
      <c r="D367" s="6"/>
      <c r="E367" s="7"/>
      <c r="F367" s="7"/>
      <c r="G367" s="198"/>
      <c r="H367" s="198"/>
      <c r="I367" s="6"/>
      <c r="J367" s="7"/>
      <c r="K367" s="7"/>
      <c r="L367" s="6"/>
      <c r="M367" s="7"/>
      <c r="N367" s="6"/>
      <c r="O367" s="6"/>
      <c r="P367" s="6"/>
      <c r="Q367" s="6"/>
      <c r="R367" s="6"/>
      <c r="S367" s="6"/>
      <c r="T367" s="6"/>
      <c r="U367" s="6"/>
      <c r="V367" s="6"/>
      <c r="W367" s="6"/>
      <c r="X367" s="6"/>
      <c r="Y367" s="6"/>
      <c r="Z367" s="6"/>
      <c r="AA367" s="6"/>
      <c r="AB367" s="6"/>
      <c r="AC367" s="6"/>
      <c r="AD367" s="6"/>
      <c r="AE367" s="6"/>
      <c r="AF367" s="6"/>
      <c r="AG367" s="6"/>
      <c r="AH367" s="6"/>
      <c r="AI367" s="6"/>
      <c r="AJ367" s="6"/>
      <c r="AK367" s="6"/>
      <c r="AL367" s="6"/>
      <c r="AM367" s="6"/>
      <c r="AN367" s="6"/>
      <c r="AO367" s="6"/>
      <c r="AP367" s="6"/>
      <c r="AQ367" s="6"/>
      <c r="AR367" s="6"/>
      <c r="AS367" s="6"/>
      <c r="AT367" s="6"/>
      <c r="AU367" s="6"/>
      <c r="AV367" s="6"/>
    </row>
    <row r="368">
      <c r="A368" s="6"/>
      <c r="B368" s="199"/>
      <c r="C368" s="6"/>
      <c r="D368" s="6"/>
      <c r="E368" s="7"/>
      <c r="F368" s="7"/>
      <c r="G368" s="198"/>
      <c r="H368" s="198"/>
      <c r="I368" s="6"/>
      <c r="J368" s="7"/>
      <c r="K368" s="7"/>
      <c r="L368" s="6"/>
      <c r="M368" s="7"/>
      <c r="N368" s="6"/>
      <c r="O368" s="6"/>
      <c r="P368" s="6"/>
      <c r="Q368" s="6"/>
      <c r="R368" s="6"/>
      <c r="S368" s="6"/>
      <c r="T368" s="6"/>
      <c r="U368" s="6"/>
      <c r="V368" s="6"/>
      <c r="W368" s="6"/>
      <c r="X368" s="6"/>
      <c r="Y368" s="6"/>
      <c r="Z368" s="6"/>
      <c r="AA368" s="6"/>
      <c r="AB368" s="6"/>
      <c r="AC368" s="6"/>
      <c r="AD368" s="6"/>
      <c r="AE368" s="6"/>
      <c r="AF368" s="6"/>
      <c r="AG368" s="6"/>
      <c r="AH368" s="6"/>
      <c r="AI368" s="6"/>
      <c r="AJ368" s="6"/>
      <c r="AK368" s="6"/>
      <c r="AL368" s="6"/>
      <c r="AM368" s="6"/>
      <c r="AN368" s="6"/>
      <c r="AO368" s="6"/>
      <c r="AP368" s="6"/>
      <c r="AQ368" s="6"/>
      <c r="AR368" s="6"/>
      <c r="AS368" s="6"/>
      <c r="AT368" s="6"/>
      <c r="AU368" s="6"/>
      <c r="AV368" s="6"/>
    </row>
    <row r="369">
      <c r="A369" s="6"/>
      <c r="B369" s="199"/>
      <c r="C369" s="6"/>
      <c r="D369" s="6"/>
      <c r="E369" s="7"/>
      <c r="F369" s="7"/>
      <c r="G369" s="198"/>
      <c r="H369" s="198"/>
      <c r="I369" s="6"/>
      <c r="J369" s="7"/>
      <c r="K369" s="7"/>
      <c r="L369" s="6"/>
      <c r="M369" s="7"/>
      <c r="N369" s="6"/>
      <c r="O369" s="6"/>
      <c r="P369" s="6"/>
      <c r="Q369" s="6"/>
      <c r="R369" s="6"/>
      <c r="S369" s="6"/>
      <c r="T369" s="6"/>
      <c r="U369" s="6"/>
      <c r="V369" s="6"/>
      <c r="W369" s="6"/>
      <c r="X369" s="6"/>
      <c r="Y369" s="6"/>
      <c r="Z369" s="6"/>
      <c r="AA369" s="6"/>
      <c r="AB369" s="6"/>
      <c r="AC369" s="6"/>
      <c r="AD369" s="6"/>
      <c r="AE369" s="6"/>
      <c r="AF369" s="6"/>
      <c r="AG369" s="6"/>
      <c r="AH369" s="6"/>
      <c r="AI369" s="6"/>
      <c r="AJ369" s="6"/>
      <c r="AK369" s="6"/>
      <c r="AL369" s="6"/>
      <c r="AM369" s="6"/>
      <c r="AN369" s="6"/>
      <c r="AO369" s="6"/>
      <c r="AP369" s="6"/>
      <c r="AQ369" s="6"/>
      <c r="AR369" s="6"/>
      <c r="AS369" s="6"/>
      <c r="AT369" s="6"/>
      <c r="AU369" s="6"/>
      <c r="AV369" s="6"/>
    </row>
    <row r="370">
      <c r="A370" s="6"/>
      <c r="B370" s="199"/>
      <c r="C370" s="6"/>
      <c r="D370" s="6"/>
      <c r="E370" s="7"/>
      <c r="F370" s="7"/>
      <c r="G370" s="198"/>
      <c r="H370" s="198"/>
      <c r="I370" s="6"/>
      <c r="J370" s="7"/>
      <c r="K370" s="7"/>
      <c r="L370" s="6"/>
      <c r="M370" s="7"/>
      <c r="N370" s="6"/>
      <c r="O370" s="6"/>
      <c r="P370" s="6"/>
      <c r="Q370" s="6"/>
      <c r="R370" s="6"/>
      <c r="S370" s="6"/>
      <c r="T370" s="6"/>
      <c r="U370" s="6"/>
      <c r="V370" s="6"/>
      <c r="W370" s="6"/>
      <c r="X370" s="6"/>
      <c r="Y370" s="6"/>
      <c r="Z370" s="6"/>
      <c r="AA370" s="6"/>
      <c r="AB370" s="6"/>
      <c r="AC370" s="6"/>
      <c r="AD370" s="6"/>
      <c r="AE370" s="6"/>
      <c r="AF370" s="6"/>
      <c r="AG370" s="6"/>
      <c r="AH370" s="6"/>
      <c r="AI370" s="6"/>
      <c r="AJ370" s="6"/>
      <c r="AK370" s="6"/>
      <c r="AL370" s="6"/>
      <c r="AM370" s="6"/>
      <c r="AN370" s="6"/>
      <c r="AO370" s="6"/>
      <c r="AP370" s="6"/>
      <c r="AQ370" s="6"/>
      <c r="AR370" s="6"/>
      <c r="AS370" s="6"/>
      <c r="AT370" s="6"/>
      <c r="AU370" s="6"/>
      <c r="AV370" s="6"/>
    </row>
    <row r="371">
      <c r="A371" s="6"/>
      <c r="B371" s="199"/>
      <c r="C371" s="6"/>
      <c r="D371" s="6"/>
      <c r="E371" s="7"/>
      <c r="F371" s="7"/>
      <c r="G371" s="198"/>
      <c r="H371" s="198"/>
      <c r="I371" s="6"/>
      <c r="J371" s="7"/>
      <c r="K371" s="7"/>
      <c r="L371" s="6"/>
      <c r="M371" s="7"/>
      <c r="N371" s="6"/>
      <c r="O371" s="6"/>
      <c r="P371" s="6"/>
      <c r="Q371" s="6"/>
      <c r="R371" s="6"/>
      <c r="S371" s="6"/>
      <c r="T371" s="6"/>
      <c r="U371" s="6"/>
      <c r="V371" s="6"/>
      <c r="W371" s="6"/>
      <c r="X371" s="6"/>
      <c r="Y371" s="6"/>
      <c r="Z371" s="6"/>
      <c r="AA371" s="6"/>
      <c r="AB371" s="6"/>
      <c r="AC371" s="6"/>
      <c r="AD371" s="6"/>
      <c r="AE371" s="6"/>
      <c r="AF371" s="6"/>
      <c r="AG371" s="6"/>
      <c r="AH371" s="6"/>
      <c r="AI371" s="6"/>
      <c r="AJ371" s="6"/>
      <c r="AK371" s="6"/>
      <c r="AL371" s="6"/>
      <c r="AM371" s="6"/>
      <c r="AN371" s="6"/>
      <c r="AO371" s="6"/>
      <c r="AP371" s="6"/>
      <c r="AQ371" s="6"/>
      <c r="AR371" s="6"/>
      <c r="AS371" s="6"/>
      <c r="AT371" s="6"/>
      <c r="AU371" s="6"/>
      <c r="AV371" s="6"/>
    </row>
    <row r="372">
      <c r="A372" s="6"/>
      <c r="B372" s="199"/>
      <c r="C372" s="6"/>
      <c r="D372" s="6"/>
      <c r="E372" s="7"/>
      <c r="F372" s="7"/>
      <c r="G372" s="198"/>
      <c r="H372" s="198"/>
      <c r="I372" s="6"/>
      <c r="J372" s="7"/>
      <c r="K372" s="7"/>
      <c r="L372" s="6"/>
      <c r="M372" s="7"/>
      <c r="N372" s="6"/>
      <c r="O372" s="6"/>
      <c r="P372" s="6"/>
      <c r="Q372" s="6"/>
      <c r="R372" s="6"/>
      <c r="S372" s="6"/>
      <c r="T372" s="6"/>
      <c r="U372" s="6"/>
      <c r="V372" s="6"/>
      <c r="W372" s="6"/>
      <c r="X372" s="6"/>
      <c r="Y372" s="6"/>
      <c r="Z372" s="6"/>
      <c r="AA372" s="6"/>
      <c r="AB372" s="6"/>
      <c r="AC372" s="6"/>
      <c r="AD372" s="6"/>
      <c r="AE372" s="6"/>
      <c r="AF372" s="6"/>
      <c r="AG372" s="6"/>
      <c r="AH372" s="6"/>
      <c r="AI372" s="6"/>
      <c r="AJ372" s="6"/>
      <c r="AK372" s="6"/>
      <c r="AL372" s="6"/>
      <c r="AM372" s="6"/>
      <c r="AN372" s="6"/>
      <c r="AO372" s="6"/>
      <c r="AP372" s="6"/>
      <c r="AQ372" s="6"/>
      <c r="AR372" s="6"/>
      <c r="AS372" s="6"/>
      <c r="AT372" s="6"/>
      <c r="AU372" s="6"/>
      <c r="AV372" s="6"/>
    </row>
    <row r="373">
      <c r="A373" s="6"/>
      <c r="B373" s="199"/>
      <c r="C373" s="6"/>
      <c r="D373" s="6"/>
      <c r="E373" s="7"/>
      <c r="F373" s="7"/>
      <c r="G373" s="198"/>
      <c r="H373" s="198"/>
      <c r="I373" s="6"/>
      <c r="J373" s="7"/>
      <c r="K373" s="7"/>
      <c r="L373" s="6"/>
      <c r="M373" s="7"/>
      <c r="N373" s="6"/>
      <c r="O373" s="6"/>
      <c r="P373" s="6"/>
      <c r="Q373" s="6"/>
      <c r="R373" s="6"/>
      <c r="S373" s="6"/>
      <c r="T373" s="6"/>
      <c r="U373" s="6"/>
      <c r="V373" s="6"/>
      <c r="W373" s="6"/>
      <c r="X373" s="6"/>
      <c r="Y373" s="6"/>
      <c r="Z373" s="6"/>
      <c r="AA373" s="6"/>
      <c r="AB373" s="6"/>
      <c r="AC373" s="6"/>
      <c r="AD373" s="6"/>
      <c r="AE373" s="6"/>
      <c r="AF373" s="6"/>
      <c r="AG373" s="6"/>
      <c r="AH373" s="6"/>
      <c r="AI373" s="6"/>
      <c r="AJ373" s="6"/>
      <c r="AK373" s="6"/>
      <c r="AL373" s="6"/>
      <c r="AM373" s="6"/>
      <c r="AN373" s="6"/>
      <c r="AO373" s="6"/>
      <c r="AP373" s="6"/>
      <c r="AQ373" s="6"/>
      <c r="AR373" s="6"/>
      <c r="AS373" s="6"/>
      <c r="AT373" s="6"/>
      <c r="AU373" s="6"/>
      <c r="AV373" s="6"/>
    </row>
    <row r="374">
      <c r="A374" s="6"/>
      <c r="B374" s="199"/>
      <c r="C374" s="6"/>
      <c r="D374" s="6"/>
      <c r="E374" s="7"/>
      <c r="F374" s="7"/>
      <c r="G374" s="198"/>
      <c r="H374" s="198"/>
      <c r="I374" s="6"/>
      <c r="J374" s="7"/>
      <c r="K374" s="7"/>
      <c r="L374" s="6"/>
      <c r="M374" s="7"/>
      <c r="N374" s="6"/>
      <c r="O374" s="6"/>
      <c r="P374" s="6"/>
      <c r="Q374" s="6"/>
      <c r="R374" s="6"/>
      <c r="S374" s="6"/>
      <c r="T374" s="6"/>
      <c r="U374" s="6"/>
      <c r="V374" s="6"/>
      <c r="W374" s="6"/>
      <c r="X374" s="6"/>
      <c r="Y374" s="6"/>
      <c r="Z374" s="6"/>
      <c r="AA374" s="6"/>
      <c r="AB374" s="6"/>
      <c r="AC374" s="6"/>
      <c r="AD374" s="6"/>
      <c r="AE374" s="6"/>
      <c r="AF374" s="6"/>
      <c r="AG374" s="6"/>
      <c r="AH374" s="6"/>
      <c r="AI374" s="6"/>
      <c r="AJ374" s="6"/>
      <c r="AK374" s="6"/>
      <c r="AL374" s="6"/>
      <c r="AM374" s="6"/>
      <c r="AN374" s="6"/>
      <c r="AO374" s="6"/>
      <c r="AP374" s="6"/>
      <c r="AQ374" s="6"/>
      <c r="AR374" s="6"/>
      <c r="AS374" s="6"/>
      <c r="AT374" s="6"/>
      <c r="AU374" s="6"/>
      <c r="AV374" s="6"/>
    </row>
    <row r="375">
      <c r="A375" s="6"/>
      <c r="B375" s="199"/>
      <c r="C375" s="6"/>
      <c r="D375" s="6"/>
      <c r="E375" s="7"/>
      <c r="F375" s="7"/>
      <c r="G375" s="198"/>
      <c r="H375" s="198"/>
      <c r="I375" s="6"/>
      <c r="J375" s="7"/>
      <c r="K375" s="7"/>
      <c r="L375" s="6"/>
      <c r="M375" s="7"/>
      <c r="N375" s="6"/>
      <c r="O375" s="6"/>
      <c r="P375" s="6"/>
      <c r="Q375" s="6"/>
      <c r="R375" s="6"/>
      <c r="S375" s="6"/>
      <c r="T375" s="6"/>
      <c r="U375" s="6"/>
      <c r="V375" s="6"/>
      <c r="W375" s="6"/>
      <c r="X375" s="6"/>
      <c r="Y375" s="6"/>
      <c r="Z375" s="6"/>
      <c r="AA375" s="6"/>
      <c r="AB375" s="6"/>
      <c r="AC375" s="6"/>
      <c r="AD375" s="6"/>
      <c r="AE375" s="6"/>
      <c r="AF375" s="6"/>
      <c r="AG375" s="6"/>
      <c r="AH375" s="6"/>
      <c r="AI375" s="6"/>
      <c r="AJ375" s="6"/>
      <c r="AK375" s="6"/>
      <c r="AL375" s="6"/>
      <c r="AM375" s="6"/>
      <c r="AN375" s="6"/>
      <c r="AO375" s="6"/>
      <c r="AP375" s="6"/>
      <c r="AQ375" s="6"/>
      <c r="AR375" s="6"/>
      <c r="AS375" s="6"/>
      <c r="AT375" s="6"/>
      <c r="AU375" s="6"/>
      <c r="AV375" s="6"/>
    </row>
    <row r="376">
      <c r="A376" s="6"/>
      <c r="B376" s="199"/>
      <c r="C376" s="6"/>
      <c r="D376" s="6"/>
      <c r="E376" s="7"/>
      <c r="F376" s="7"/>
      <c r="G376" s="198"/>
      <c r="H376" s="198"/>
      <c r="I376" s="6"/>
      <c r="J376" s="7"/>
      <c r="K376" s="7"/>
      <c r="L376" s="6"/>
      <c r="M376" s="7"/>
      <c r="N376" s="6"/>
      <c r="O376" s="6"/>
      <c r="P376" s="6"/>
      <c r="Q376" s="6"/>
      <c r="R376" s="6"/>
      <c r="S376" s="6"/>
      <c r="T376" s="6"/>
      <c r="U376" s="6"/>
      <c r="V376" s="6"/>
      <c r="W376" s="6"/>
      <c r="X376" s="6"/>
      <c r="Y376" s="6"/>
      <c r="Z376" s="6"/>
      <c r="AA376" s="6"/>
      <c r="AB376" s="6"/>
      <c r="AC376" s="6"/>
      <c r="AD376" s="6"/>
      <c r="AE376" s="6"/>
      <c r="AF376" s="6"/>
      <c r="AG376" s="6"/>
      <c r="AH376" s="6"/>
      <c r="AI376" s="6"/>
      <c r="AJ376" s="6"/>
      <c r="AK376" s="6"/>
      <c r="AL376" s="6"/>
      <c r="AM376" s="6"/>
      <c r="AN376" s="6"/>
      <c r="AO376" s="6"/>
      <c r="AP376" s="6"/>
      <c r="AQ376" s="6"/>
      <c r="AR376" s="6"/>
      <c r="AS376" s="6"/>
      <c r="AT376" s="6"/>
      <c r="AU376" s="6"/>
      <c r="AV376" s="6"/>
    </row>
    <row r="377">
      <c r="A377" s="6"/>
      <c r="B377" s="199"/>
      <c r="C377" s="6"/>
      <c r="D377" s="6"/>
      <c r="E377" s="7"/>
      <c r="F377" s="7"/>
      <c r="G377" s="198"/>
      <c r="H377" s="198"/>
      <c r="I377" s="6"/>
      <c r="J377" s="7"/>
      <c r="K377" s="7"/>
      <c r="L377" s="6"/>
      <c r="M377" s="7"/>
      <c r="N377" s="6"/>
      <c r="O377" s="6"/>
      <c r="P377" s="6"/>
      <c r="Q377" s="6"/>
      <c r="R377" s="6"/>
      <c r="S377" s="6"/>
      <c r="T377" s="6"/>
      <c r="U377" s="6"/>
      <c r="V377" s="6"/>
      <c r="W377" s="6"/>
      <c r="X377" s="6"/>
      <c r="Y377" s="6"/>
      <c r="Z377" s="6"/>
      <c r="AA377" s="6"/>
      <c r="AB377" s="6"/>
      <c r="AC377" s="6"/>
      <c r="AD377" s="6"/>
      <c r="AE377" s="6"/>
      <c r="AF377" s="6"/>
      <c r="AG377" s="6"/>
      <c r="AH377" s="6"/>
      <c r="AI377" s="6"/>
      <c r="AJ377" s="6"/>
      <c r="AK377" s="6"/>
      <c r="AL377" s="6"/>
      <c r="AM377" s="6"/>
      <c r="AN377" s="6"/>
      <c r="AO377" s="6"/>
      <c r="AP377" s="6"/>
      <c r="AQ377" s="6"/>
      <c r="AR377" s="6"/>
      <c r="AS377" s="6"/>
      <c r="AT377" s="6"/>
      <c r="AU377" s="6"/>
      <c r="AV377" s="6"/>
    </row>
    <row r="378">
      <c r="A378" s="6"/>
      <c r="B378" s="199"/>
      <c r="C378" s="6"/>
      <c r="D378" s="6"/>
      <c r="E378" s="7"/>
      <c r="F378" s="7"/>
      <c r="G378" s="198"/>
      <c r="H378" s="198"/>
      <c r="I378" s="6"/>
      <c r="J378" s="7"/>
      <c r="K378" s="7"/>
      <c r="L378" s="6"/>
      <c r="M378" s="7"/>
      <c r="N378" s="6"/>
      <c r="O378" s="6"/>
      <c r="P378" s="6"/>
      <c r="Q378" s="6"/>
      <c r="R378" s="6"/>
      <c r="S378" s="6"/>
      <c r="T378" s="6"/>
      <c r="U378" s="6"/>
      <c r="V378" s="6"/>
      <c r="W378" s="6"/>
      <c r="X378" s="6"/>
      <c r="Y378" s="6"/>
      <c r="Z378" s="6"/>
      <c r="AA378" s="6"/>
      <c r="AB378" s="6"/>
      <c r="AC378" s="6"/>
      <c r="AD378" s="6"/>
      <c r="AE378" s="6"/>
      <c r="AF378" s="6"/>
      <c r="AG378" s="6"/>
      <c r="AH378" s="6"/>
      <c r="AI378" s="6"/>
      <c r="AJ378" s="6"/>
      <c r="AK378" s="6"/>
      <c r="AL378" s="6"/>
      <c r="AM378" s="6"/>
      <c r="AN378" s="6"/>
      <c r="AO378" s="6"/>
      <c r="AP378" s="6"/>
      <c r="AQ378" s="6"/>
      <c r="AR378" s="6"/>
      <c r="AS378" s="6"/>
      <c r="AT378" s="6"/>
      <c r="AU378" s="6"/>
      <c r="AV378" s="6"/>
    </row>
    <row r="379">
      <c r="A379" s="6"/>
      <c r="B379" s="199"/>
      <c r="C379" s="6"/>
      <c r="D379" s="6"/>
      <c r="E379" s="7"/>
      <c r="F379" s="7"/>
      <c r="G379" s="198"/>
      <c r="H379" s="198"/>
      <c r="I379" s="6"/>
      <c r="J379" s="7"/>
      <c r="K379" s="7"/>
      <c r="L379" s="6"/>
      <c r="M379" s="7"/>
      <c r="N379" s="6"/>
      <c r="O379" s="6"/>
      <c r="P379" s="6"/>
      <c r="Q379" s="6"/>
      <c r="R379" s="6"/>
      <c r="S379" s="6"/>
      <c r="T379" s="6"/>
      <c r="U379" s="6"/>
      <c r="V379" s="6"/>
      <c r="W379" s="6"/>
      <c r="X379" s="6"/>
      <c r="Y379" s="6"/>
      <c r="Z379" s="6"/>
      <c r="AA379" s="6"/>
      <c r="AB379" s="6"/>
      <c r="AC379" s="6"/>
      <c r="AD379" s="6"/>
      <c r="AE379" s="6"/>
      <c r="AF379" s="6"/>
      <c r="AG379" s="6"/>
      <c r="AH379" s="6"/>
      <c r="AI379" s="6"/>
      <c r="AJ379" s="6"/>
      <c r="AK379" s="6"/>
      <c r="AL379" s="6"/>
      <c r="AM379" s="6"/>
      <c r="AN379" s="6"/>
      <c r="AO379" s="6"/>
      <c r="AP379" s="6"/>
      <c r="AQ379" s="6"/>
      <c r="AR379" s="6"/>
      <c r="AS379" s="6"/>
      <c r="AT379" s="6"/>
      <c r="AU379" s="6"/>
      <c r="AV379" s="6"/>
    </row>
    <row r="380">
      <c r="A380" s="6"/>
      <c r="B380" s="199"/>
      <c r="C380" s="6"/>
      <c r="D380" s="6"/>
      <c r="E380" s="7"/>
      <c r="F380" s="7"/>
      <c r="G380" s="198"/>
      <c r="H380" s="198"/>
      <c r="I380" s="6"/>
      <c r="J380" s="7"/>
      <c r="K380" s="7"/>
      <c r="L380" s="6"/>
      <c r="M380" s="7"/>
      <c r="N380" s="6"/>
      <c r="O380" s="6"/>
      <c r="P380" s="6"/>
      <c r="Q380" s="6"/>
      <c r="R380" s="6"/>
      <c r="S380" s="6"/>
      <c r="T380" s="6"/>
      <c r="U380" s="6"/>
      <c r="V380" s="6"/>
      <c r="W380" s="6"/>
      <c r="X380" s="6"/>
      <c r="Y380" s="6"/>
      <c r="Z380" s="6"/>
      <c r="AA380" s="6"/>
      <c r="AB380" s="6"/>
      <c r="AC380" s="6"/>
      <c r="AD380" s="6"/>
      <c r="AE380" s="6"/>
      <c r="AF380" s="6"/>
      <c r="AG380" s="6"/>
      <c r="AH380" s="6"/>
      <c r="AI380" s="6"/>
      <c r="AJ380" s="6"/>
      <c r="AK380" s="6"/>
      <c r="AL380" s="6"/>
      <c r="AM380" s="6"/>
      <c r="AN380" s="6"/>
      <c r="AO380" s="6"/>
      <c r="AP380" s="6"/>
      <c r="AQ380" s="6"/>
      <c r="AR380" s="6"/>
      <c r="AS380" s="6"/>
      <c r="AT380" s="6"/>
      <c r="AU380" s="6"/>
      <c r="AV380" s="6"/>
    </row>
    <row r="381">
      <c r="A381" s="6"/>
      <c r="B381" s="199"/>
      <c r="C381" s="6"/>
      <c r="D381" s="6"/>
      <c r="E381" s="7"/>
      <c r="F381" s="7"/>
      <c r="G381" s="198"/>
      <c r="H381" s="198"/>
      <c r="I381" s="6"/>
      <c r="J381" s="7"/>
      <c r="K381" s="7"/>
      <c r="L381" s="6"/>
      <c r="M381" s="7"/>
      <c r="N381" s="6"/>
      <c r="O381" s="6"/>
      <c r="P381" s="6"/>
      <c r="Q381" s="6"/>
      <c r="R381" s="6"/>
      <c r="S381" s="6"/>
      <c r="T381" s="6"/>
      <c r="U381" s="6"/>
      <c r="V381" s="6"/>
      <c r="W381" s="6"/>
      <c r="X381" s="6"/>
      <c r="Y381" s="6"/>
      <c r="Z381" s="6"/>
      <c r="AA381" s="6"/>
      <c r="AB381" s="6"/>
      <c r="AC381" s="6"/>
      <c r="AD381" s="6"/>
      <c r="AE381" s="6"/>
      <c r="AF381" s="6"/>
      <c r="AG381" s="6"/>
      <c r="AH381" s="6"/>
      <c r="AI381" s="6"/>
      <c r="AJ381" s="6"/>
      <c r="AK381" s="6"/>
      <c r="AL381" s="6"/>
      <c r="AM381" s="6"/>
      <c r="AN381" s="6"/>
      <c r="AO381" s="6"/>
      <c r="AP381" s="6"/>
      <c r="AQ381" s="6"/>
      <c r="AR381" s="6"/>
      <c r="AS381" s="6"/>
      <c r="AT381" s="6"/>
      <c r="AU381" s="6"/>
      <c r="AV381" s="6"/>
    </row>
    <row r="382">
      <c r="A382" s="6"/>
      <c r="B382" s="199"/>
      <c r="C382" s="6"/>
      <c r="D382" s="6"/>
      <c r="E382" s="7"/>
      <c r="F382" s="7"/>
      <c r="G382" s="198"/>
      <c r="H382" s="198"/>
      <c r="I382" s="6"/>
      <c r="J382" s="7"/>
      <c r="K382" s="7"/>
      <c r="L382" s="6"/>
      <c r="M382" s="7"/>
      <c r="N382" s="6"/>
      <c r="O382" s="6"/>
      <c r="P382" s="6"/>
      <c r="Q382" s="6"/>
      <c r="R382" s="6"/>
      <c r="S382" s="6"/>
      <c r="T382" s="6"/>
      <c r="U382" s="6"/>
      <c r="V382" s="6"/>
      <c r="W382" s="6"/>
      <c r="X382" s="6"/>
      <c r="Y382" s="6"/>
      <c r="Z382" s="6"/>
      <c r="AA382" s="6"/>
      <c r="AB382" s="6"/>
      <c r="AC382" s="6"/>
      <c r="AD382" s="6"/>
      <c r="AE382" s="6"/>
      <c r="AF382" s="6"/>
      <c r="AG382" s="6"/>
      <c r="AH382" s="6"/>
      <c r="AI382" s="6"/>
      <c r="AJ382" s="6"/>
      <c r="AK382" s="6"/>
      <c r="AL382" s="6"/>
      <c r="AM382" s="6"/>
      <c r="AN382" s="6"/>
      <c r="AO382" s="6"/>
      <c r="AP382" s="6"/>
      <c r="AQ382" s="6"/>
      <c r="AR382" s="6"/>
      <c r="AS382" s="6"/>
      <c r="AT382" s="6"/>
      <c r="AU382" s="6"/>
      <c r="AV382" s="6"/>
    </row>
    <row r="383">
      <c r="A383" s="6"/>
      <c r="B383" s="199"/>
      <c r="C383" s="6"/>
      <c r="D383" s="6"/>
      <c r="E383" s="7"/>
      <c r="F383" s="7"/>
      <c r="G383" s="198"/>
      <c r="H383" s="198"/>
      <c r="I383" s="6"/>
      <c r="J383" s="7"/>
      <c r="K383" s="7"/>
      <c r="L383" s="6"/>
      <c r="M383" s="7"/>
      <c r="N383" s="6"/>
      <c r="O383" s="6"/>
      <c r="P383" s="6"/>
      <c r="Q383" s="6"/>
      <c r="R383" s="6"/>
      <c r="S383" s="6"/>
      <c r="T383" s="6"/>
      <c r="U383" s="6"/>
      <c r="V383" s="6"/>
      <c r="W383" s="6"/>
      <c r="X383" s="6"/>
      <c r="Y383" s="6"/>
      <c r="Z383" s="6"/>
      <c r="AA383" s="6"/>
      <c r="AB383" s="6"/>
      <c r="AC383" s="6"/>
      <c r="AD383" s="6"/>
      <c r="AE383" s="6"/>
      <c r="AF383" s="6"/>
      <c r="AG383" s="6"/>
      <c r="AH383" s="6"/>
      <c r="AI383" s="6"/>
      <c r="AJ383" s="6"/>
      <c r="AK383" s="6"/>
      <c r="AL383" s="6"/>
      <c r="AM383" s="6"/>
      <c r="AN383" s="6"/>
      <c r="AO383" s="6"/>
      <c r="AP383" s="6"/>
      <c r="AQ383" s="6"/>
      <c r="AR383" s="6"/>
      <c r="AS383" s="6"/>
      <c r="AT383" s="6"/>
      <c r="AU383" s="6"/>
      <c r="AV383" s="6"/>
    </row>
    <row r="384">
      <c r="A384" s="6"/>
      <c r="B384" s="199"/>
      <c r="C384" s="6"/>
      <c r="D384" s="6"/>
      <c r="E384" s="7"/>
      <c r="F384" s="7"/>
      <c r="G384" s="198"/>
      <c r="H384" s="198"/>
      <c r="I384" s="6"/>
      <c r="J384" s="7"/>
      <c r="K384" s="7"/>
      <c r="L384" s="6"/>
      <c r="M384" s="7"/>
      <c r="N384" s="6"/>
      <c r="O384" s="6"/>
      <c r="P384" s="6"/>
      <c r="Q384" s="6"/>
      <c r="R384" s="6"/>
      <c r="S384" s="6"/>
      <c r="T384" s="6"/>
      <c r="U384" s="6"/>
      <c r="V384" s="6"/>
      <c r="W384" s="6"/>
      <c r="X384" s="6"/>
      <c r="Y384" s="6"/>
      <c r="Z384" s="6"/>
      <c r="AA384" s="6"/>
      <c r="AB384" s="6"/>
      <c r="AC384" s="6"/>
      <c r="AD384" s="6"/>
      <c r="AE384" s="6"/>
      <c r="AF384" s="6"/>
      <c r="AG384" s="6"/>
      <c r="AH384" s="6"/>
      <c r="AI384" s="6"/>
      <c r="AJ384" s="6"/>
      <c r="AK384" s="6"/>
      <c r="AL384" s="6"/>
      <c r="AM384" s="6"/>
      <c r="AN384" s="6"/>
      <c r="AO384" s="6"/>
      <c r="AP384" s="6"/>
      <c r="AQ384" s="6"/>
      <c r="AR384" s="6"/>
      <c r="AS384" s="6"/>
      <c r="AT384" s="6"/>
      <c r="AU384" s="6"/>
      <c r="AV384" s="6"/>
    </row>
    <row r="385">
      <c r="A385" s="6"/>
      <c r="B385" s="199"/>
      <c r="C385" s="6"/>
      <c r="D385" s="6"/>
      <c r="E385" s="7"/>
      <c r="F385" s="7"/>
      <c r="G385" s="198"/>
      <c r="H385" s="198"/>
      <c r="I385" s="6"/>
      <c r="J385" s="7"/>
      <c r="K385" s="7"/>
      <c r="L385" s="6"/>
      <c r="M385" s="7"/>
      <c r="N385" s="6"/>
      <c r="O385" s="6"/>
      <c r="P385" s="6"/>
      <c r="Q385" s="6"/>
      <c r="R385" s="6"/>
      <c r="S385" s="6"/>
      <c r="T385" s="6"/>
      <c r="U385" s="6"/>
      <c r="V385" s="6"/>
      <c r="W385" s="6"/>
      <c r="X385" s="6"/>
      <c r="Y385" s="6"/>
      <c r="Z385" s="6"/>
      <c r="AA385" s="6"/>
      <c r="AB385" s="6"/>
      <c r="AC385" s="6"/>
      <c r="AD385" s="6"/>
      <c r="AE385" s="6"/>
      <c r="AF385" s="6"/>
      <c r="AG385" s="6"/>
      <c r="AH385" s="6"/>
      <c r="AI385" s="6"/>
      <c r="AJ385" s="6"/>
      <c r="AK385" s="6"/>
      <c r="AL385" s="6"/>
      <c r="AM385" s="6"/>
      <c r="AN385" s="6"/>
      <c r="AO385" s="6"/>
      <c r="AP385" s="6"/>
      <c r="AQ385" s="6"/>
      <c r="AR385" s="6"/>
      <c r="AS385" s="6"/>
      <c r="AT385" s="6"/>
      <c r="AU385" s="6"/>
      <c r="AV385" s="6"/>
    </row>
    <row r="386">
      <c r="A386" s="6"/>
      <c r="B386" s="199"/>
      <c r="C386" s="6"/>
      <c r="D386" s="6"/>
      <c r="E386" s="7"/>
      <c r="F386" s="7"/>
      <c r="G386" s="198"/>
      <c r="H386" s="198"/>
      <c r="I386" s="6"/>
      <c r="J386" s="7"/>
      <c r="K386" s="7"/>
      <c r="L386" s="6"/>
      <c r="M386" s="7"/>
      <c r="N386" s="6"/>
      <c r="O386" s="6"/>
      <c r="P386" s="6"/>
      <c r="Q386" s="6"/>
      <c r="R386" s="6"/>
      <c r="S386" s="6"/>
      <c r="T386" s="6"/>
      <c r="U386" s="6"/>
      <c r="V386" s="6"/>
      <c r="W386" s="6"/>
      <c r="X386" s="6"/>
      <c r="Y386" s="6"/>
      <c r="Z386" s="6"/>
      <c r="AA386" s="6"/>
      <c r="AB386" s="6"/>
      <c r="AC386" s="6"/>
      <c r="AD386" s="6"/>
      <c r="AE386" s="6"/>
      <c r="AF386" s="6"/>
      <c r="AG386" s="6"/>
      <c r="AH386" s="6"/>
      <c r="AI386" s="6"/>
      <c r="AJ386" s="6"/>
      <c r="AK386" s="6"/>
      <c r="AL386" s="6"/>
      <c r="AM386" s="6"/>
      <c r="AN386" s="6"/>
      <c r="AO386" s="6"/>
      <c r="AP386" s="6"/>
      <c r="AQ386" s="6"/>
      <c r="AR386" s="6"/>
      <c r="AS386" s="6"/>
      <c r="AT386" s="6"/>
      <c r="AU386" s="6"/>
      <c r="AV386" s="6"/>
    </row>
    <row r="387">
      <c r="A387" s="6"/>
      <c r="B387" s="199"/>
      <c r="C387" s="6"/>
      <c r="D387" s="6"/>
      <c r="E387" s="7"/>
      <c r="F387" s="7"/>
      <c r="G387" s="198"/>
      <c r="H387" s="198"/>
      <c r="I387" s="6"/>
      <c r="J387" s="7"/>
      <c r="K387" s="7"/>
      <c r="L387" s="6"/>
      <c r="M387" s="7"/>
      <c r="N387" s="6"/>
      <c r="O387" s="6"/>
      <c r="P387" s="6"/>
      <c r="Q387" s="6"/>
      <c r="R387" s="6"/>
      <c r="S387" s="6"/>
      <c r="T387" s="6"/>
      <c r="U387" s="6"/>
      <c r="V387" s="6"/>
      <c r="W387" s="6"/>
      <c r="X387" s="6"/>
      <c r="Y387" s="6"/>
      <c r="Z387" s="6"/>
      <c r="AA387" s="6"/>
      <c r="AB387" s="6"/>
      <c r="AC387" s="6"/>
      <c r="AD387" s="6"/>
      <c r="AE387" s="6"/>
      <c r="AF387" s="6"/>
      <c r="AG387" s="6"/>
      <c r="AH387" s="6"/>
      <c r="AI387" s="6"/>
      <c r="AJ387" s="6"/>
      <c r="AK387" s="6"/>
      <c r="AL387" s="6"/>
      <c r="AM387" s="6"/>
      <c r="AN387" s="6"/>
      <c r="AO387" s="6"/>
      <c r="AP387" s="6"/>
      <c r="AQ387" s="6"/>
      <c r="AR387" s="6"/>
      <c r="AS387" s="6"/>
      <c r="AT387" s="6"/>
      <c r="AU387" s="6"/>
      <c r="AV387" s="6"/>
    </row>
    <row r="388">
      <c r="A388" s="6"/>
      <c r="B388" s="199"/>
      <c r="C388" s="6"/>
      <c r="D388" s="6"/>
      <c r="E388" s="7"/>
      <c r="F388" s="7"/>
      <c r="G388" s="198"/>
      <c r="H388" s="198"/>
      <c r="I388" s="6"/>
      <c r="J388" s="7"/>
      <c r="K388" s="7"/>
      <c r="L388" s="6"/>
      <c r="M388" s="7"/>
      <c r="N388" s="6"/>
      <c r="O388" s="6"/>
      <c r="P388" s="6"/>
      <c r="Q388" s="6"/>
      <c r="R388" s="6"/>
      <c r="S388" s="6"/>
      <c r="T388" s="6"/>
      <c r="U388" s="6"/>
      <c r="V388" s="6"/>
      <c r="W388" s="6"/>
      <c r="X388" s="6"/>
      <c r="Y388" s="6"/>
      <c r="Z388" s="6"/>
      <c r="AA388" s="6"/>
      <c r="AB388" s="6"/>
      <c r="AC388" s="6"/>
      <c r="AD388" s="6"/>
      <c r="AE388" s="6"/>
      <c r="AF388" s="6"/>
      <c r="AG388" s="6"/>
      <c r="AH388" s="6"/>
      <c r="AI388" s="6"/>
      <c r="AJ388" s="6"/>
      <c r="AK388" s="6"/>
      <c r="AL388" s="6"/>
      <c r="AM388" s="6"/>
      <c r="AN388" s="6"/>
      <c r="AO388" s="6"/>
      <c r="AP388" s="6"/>
      <c r="AQ388" s="6"/>
      <c r="AR388" s="6"/>
      <c r="AS388" s="6"/>
      <c r="AT388" s="6"/>
      <c r="AU388" s="6"/>
      <c r="AV388" s="6"/>
    </row>
    <row r="389">
      <c r="A389" s="6"/>
      <c r="B389" s="199"/>
      <c r="C389" s="6"/>
      <c r="D389" s="6"/>
      <c r="E389" s="7"/>
      <c r="F389" s="7"/>
      <c r="G389" s="198"/>
      <c r="H389" s="198"/>
      <c r="I389" s="6"/>
      <c r="J389" s="7"/>
      <c r="K389" s="7"/>
      <c r="L389" s="6"/>
      <c r="M389" s="7"/>
      <c r="N389" s="6"/>
      <c r="O389" s="6"/>
      <c r="P389" s="6"/>
      <c r="Q389" s="6"/>
      <c r="R389" s="6"/>
      <c r="S389" s="6"/>
      <c r="T389" s="6"/>
      <c r="U389" s="6"/>
      <c r="V389" s="6"/>
      <c r="W389" s="6"/>
      <c r="X389" s="6"/>
      <c r="Y389" s="6"/>
      <c r="Z389" s="6"/>
      <c r="AA389" s="6"/>
      <c r="AB389" s="6"/>
      <c r="AC389" s="6"/>
      <c r="AD389" s="6"/>
      <c r="AE389" s="6"/>
      <c r="AF389" s="6"/>
      <c r="AG389" s="6"/>
      <c r="AH389" s="6"/>
      <c r="AI389" s="6"/>
      <c r="AJ389" s="6"/>
      <c r="AK389" s="6"/>
      <c r="AL389" s="6"/>
      <c r="AM389" s="6"/>
      <c r="AN389" s="6"/>
      <c r="AO389" s="6"/>
      <c r="AP389" s="6"/>
      <c r="AQ389" s="6"/>
      <c r="AR389" s="6"/>
      <c r="AS389" s="6"/>
      <c r="AT389" s="6"/>
      <c r="AU389" s="6"/>
      <c r="AV389" s="6"/>
    </row>
    <row r="390">
      <c r="A390" s="6"/>
      <c r="B390" s="199"/>
      <c r="C390" s="6"/>
      <c r="D390" s="6"/>
      <c r="E390" s="7"/>
      <c r="F390" s="7"/>
      <c r="G390" s="198"/>
      <c r="H390" s="198"/>
      <c r="I390" s="6"/>
      <c r="J390" s="7"/>
      <c r="K390" s="7"/>
      <c r="L390" s="6"/>
      <c r="M390" s="7"/>
      <c r="N390" s="6"/>
      <c r="O390" s="6"/>
      <c r="P390" s="6"/>
      <c r="Q390" s="6"/>
      <c r="R390" s="6"/>
      <c r="S390" s="6"/>
      <c r="T390" s="6"/>
      <c r="U390" s="6"/>
      <c r="V390" s="6"/>
      <c r="W390" s="6"/>
      <c r="X390" s="6"/>
      <c r="Y390" s="6"/>
      <c r="Z390" s="6"/>
      <c r="AA390" s="6"/>
      <c r="AB390" s="6"/>
      <c r="AC390" s="6"/>
      <c r="AD390" s="6"/>
      <c r="AE390" s="6"/>
      <c r="AF390" s="6"/>
      <c r="AG390" s="6"/>
      <c r="AH390" s="6"/>
      <c r="AI390" s="6"/>
      <c r="AJ390" s="6"/>
      <c r="AK390" s="6"/>
      <c r="AL390" s="6"/>
      <c r="AM390" s="6"/>
      <c r="AN390" s="6"/>
      <c r="AO390" s="6"/>
      <c r="AP390" s="6"/>
      <c r="AQ390" s="6"/>
      <c r="AR390" s="6"/>
      <c r="AS390" s="6"/>
      <c r="AT390" s="6"/>
      <c r="AU390" s="6"/>
      <c r="AV390" s="6"/>
    </row>
    <row r="391">
      <c r="A391" s="6"/>
      <c r="B391" s="199"/>
      <c r="C391" s="6"/>
      <c r="D391" s="6"/>
      <c r="E391" s="7"/>
      <c r="F391" s="7"/>
      <c r="G391" s="198"/>
      <c r="H391" s="198"/>
      <c r="I391" s="6"/>
      <c r="J391" s="7"/>
      <c r="K391" s="7"/>
      <c r="L391" s="6"/>
      <c r="M391" s="7"/>
      <c r="N391" s="6"/>
      <c r="O391" s="6"/>
      <c r="P391" s="6"/>
      <c r="Q391" s="6"/>
      <c r="R391" s="6"/>
      <c r="S391" s="6"/>
      <c r="T391" s="6"/>
      <c r="U391" s="6"/>
      <c r="V391" s="6"/>
      <c r="W391" s="6"/>
      <c r="X391" s="6"/>
      <c r="Y391" s="6"/>
      <c r="Z391" s="6"/>
      <c r="AA391" s="6"/>
      <c r="AB391" s="6"/>
      <c r="AC391" s="6"/>
      <c r="AD391" s="6"/>
      <c r="AE391" s="6"/>
      <c r="AF391" s="6"/>
      <c r="AG391" s="6"/>
      <c r="AH391" s="6"/>
      <c r="AI391" s="6"/>
      <c r="AJ391" s="6"/>
      <c r="AK391" s="6"/>
      <c r="AL391" s="6"/>
      <c r="AM391" s="6"/>
      <c r="AN391" s="6"/>
      <c r="AO391" s="6"/>
      <c r="AP391" s="6"/>
      <c r="AQ391" s="6"/>
      <c r="AR391" s="6"/>
      <c r="AS391" s="6"/>
      <c r="AT391" s="6"/>
      <c r="AU391" s="6"/>
      <c r="AV391" s="6"/>
    </row>
    <row r="392">
      <c r="A392" s="6"/>
      <c r="B392" s="199"/>
      <c r="C392" s="6"/>
      <c r="D392" s="6"/>
      <c r="E392" s="7"/>
      <c r="F392" s="7"/>
      <c r="G392" s="198"/>
      <c r="H392" s="198"/>
      <c r="I392" s="6"/>
      <c r="J392" s="7"/>
      <c r="K392" s="7"/>
      <c r="L392" s="6"/>
      <c r="M392" s="7"/>
      <c r="N392" s="6"/>
      <c r="O392" s="6"/>
      <c r="P392" s="6"/>
      <c r="Q392" s="6"/>
      <c r="R392" s="6"/>
      <c r="S392" s="6"/>
      <c r="T392" s="6"/>
      <c r="U392" s="6"/>
      <c r="V392" s="6"/>
      <c r="W392" s="6"/>
      <c r="X392" s="6"/>
      <c r="Y392" s="6"/>
      <c r="Z392" s="6"/>
      <c r="AA392" s="6"/>
      <c r="AB392" s="6"/>
      <c r="AC392" s="6"/>
      <c r="AD392" s="6"/>
      <c r="AE392" s="6"/>
      <c r="AF392" s="6"/>
      <c r="AG392" s="6"/>
      <c r="AH392" s="6"/>
      <c r="AI392" s="6"/>
      <c r="AJ392" s="6"/>
      <c r="AK392" s="6"/>
      <c r="AL392" s="6"/>
      <c r="AM392" s="6"/>
      <c r="AN392" s="6"/>
      <c r="AO392" s="6"/>
      <c r="AP392" s="6"/>
      <c r="AQ392" s="6"/>
      <c r="AR392" s="6"/>
      <c r="AS392" s="6"/>
      <c r="AT392" s="6"/>
      <c r="AU392" s="6"/>
      <c r="AV392" s="6"/>
    </row>
    <row r="393">
      <c r="A393" s="6"/>
      <c r="B393" s="199"/>
      <c r="C393" s="6"/>
      <c r="D393" s="6"/>
      <c r="E393" s="7"/>
      <c r="F393" s="7"/>
      <c r="G393" s="198"/>
      <c r="H393" s="198"/>
      <c r="I393" s="6"/>
      <c r="J393" s="7"/>
      <c r="K393" s="7"/>
      <c r="L393" s="6"/>
      <c r="M393" s="7"/>
      <c r="N393" s="6"/>
      <c r="O393" s="6"/>
      <c r="P393" s="6"/>
      <c r="Q393" s="6"/>
      <c r="R393" s="6"/>
      <c r="S393" s="6"/>
      <c r="T393" s="6"/>
      <c r="U393" s="6"/>
      <c r="V393" s="6"/>
      <c r="W393" s="6"/>
      <c r="X393" s="6"/>
      <c r="Y393" s="6"/>
      <c r="Z393" s="6"/>
      <c r="AA393" s="6"/>
      <c r="AB393" s="6"/>
      <c r="AC393" s="6"/>
      <c r="AD393" s="6"/>
      <c r="AE393" s="6"/>
      <c r="AF393" s="6"/>
      <c r="AG393" s="6"/>
      <c r="AH393" s="6"/>
      <c r="AI393" s="6"/>
      <c r="AJ393" s="6"/>
      <c r="AK393" s="6"/>
      <c r="AL393" s="6"/>
      <c r="AM393" s="6"/>
      <c r="AN393" s="6"/>
      <c r="AO393" s="6"/>
      <c r="AP393" s="6"/>
      <c r="AQ393" s="6"/>
      <c r="AR393" s="6"/>
      <c r="AS393" s="6"/>
      <c r="AT393" s="6"/>
      <c r="AU393" s="6"/>
      <c r="AV393" s="6"/>
    </row>
    <row r="394">
      <c r="A394" s="6"/>
      <c r="B394" s="199"/>
      <c r="C394" s="6"/>
      <c r="D394" s="6"/>
      <c r="E394" s="7"/>
      <c r="F394" s="7"/>
      <c r="G394" s="198"/>
      <c r="H394" s="198"/>
      <c r="I394" s="6"/>
      <c r="J394" s="7"/>
      <c r="K394" s="7"/>
      <c r="L394" s="6"/>
      <c r="M394" s="7"/>
      <c r="N394" s="6"/>
      <c r="O394" s="6"/>
      <c r="P394" s="6"/>
      <c r="Q394" s="6"/>
      <c r="R394" s="6"/>
      <c r="S394" s="6"/>
      <c r="T394" s="6"/>
      <c r="U394" s="6"/>
      <c r="V394" s="6"/>
      <c r="W394" s="6"/>
      <c r="X394" s="6"/>
      <c r="Y394" s="6"/>
      <c r="Z394" s="6"/>
      <c r="AA394" s="6"/>
      <c r="AB394" s="6"/>
      <c r="AC394" s="6"/>
      <c r="AD394" s="6"/>
      <c r="AE394" s="6"/>
      <c r="AF394" s="6"/>
      <c r="AG394" s="6"/>
      <c r="AH394" s="6"/>
      <c r="AI394" s="6"/>
      <c r="AJ394" s="6"/>
      <c r="AK394" s="6"/>
      <c r="AL394" s="6"/>
      <c r="AM394" s="6"/>
      <c r="AN394" s="6"/>
      <c r="AO394" s="6"/>
      <c r="AP394" s="6"/>
      <c r="AQ394" s="6"/>
      <c r="AR394" s="6"/>
      <c r="AS394" s="6"/>
      <c r="AT394" s="6"/>
      <c r="AU394" s="6"/>
      <c r="AV394" s="6"/>
    </row>
    <row r="395">
      <c r="A395" s="6"/>
      <c r="B395" s="199"/>
      <c r="C395" s="6"/>
      <c r="D395" s="6"/>
      <c r="E395" s="7"/>
      <c r="F395" s="7"/>
      <c r="G395" s="198"/>
      <c r="H395" s="198"/>
      <c r="I395" s="6"/>
      <c r="J395" s="7"/>
      <c r="K395" s="7"/>
      <c r="L395" s="6"/>
      <c r="M395" s="7"/>
      <c r="N395" s="6"/>
      <c r="O395" s="6"/>
      <c r="P395" s="6"/>
      <c r="Q395" s="6"/>
      <c r="R395" s="6"/>
      <c r="S395" s="6"/>
      <c r="T395" s="6"/>
      <c r="U395" s="6"/>
      <c r="V395" s="6"/>
      <c r="W395" s="6"/>
      <c r="X395" s="6"/>
      <c r="Y395" s="6"/>
      <c r="Z395" s="6"/>
      <c r="AA395" s="6"/>
      <c r="AB395" s="6"/>
      <c r="AC395" s="6"/>
      <c r="AD395" s="6"/>
      <c r="AE395" s="6"/>
      <c r="AF395" s="6"/>
      <c r="AG395" s="6"/>
      <c r="AH395" s="6"/>
      <c r="AI395" s="6"/>
      <c r="AJ395" s="6"/>
      <c r="AK395" s="6"/>
      <c r="AL395" s="6"/>
      <c r="AM395" s="6"/>
      <c r="AN395" s="6"/>
      <c r="AO395" s="6"/>
      <c r="AP395" s="6"/>
      <c r="AQ395" s="6"/>
      <c r="AR395" s="6"/>
      <c r="AS395" s="6"/>
      <c r="AT395" s="6"/>
      <c r="AU395" s="6"/>
      <c r="AV395" s="6"/>
    </row>
    <row r="396">
      <c r="A396" s="6"/>
      <c r="B396" s="199"/>
      <c r="C396" s="6"/>
      <c r="D396" s="6"/>
      <c r="E396" s="7"/>
      <c r="F396" s="7"/>
      <c r="G396" s="198"/>
      <c r="H396" s="198"/>
      <c r="I396" s="6"/>
      <c r="J396" s="7"/>
      <c r="K396" s="7"/>
      <c r="L396" s="6"/>
      <c r="M396" s="7"/>
      <c r="N396" s="6"/>
      <c r="O396" s="6"/>
      <c r="P396" s="6"/>
      <c r="Q396" s="6"/>
      <c r="R396" s="6"/>
      <c r="S396" s="6"/>
      <c r="T396" s="6"/>
      <c r="U396" s="6"/>
      <c r="V396" s="6"/>
      <c r="W396" s="6"/>
      <c r="X396" s="6"/>
      <c r="Y396" s="6"/>
      <c r="Z396" s="6"/>
      <c r="AA396" s="6"/>
      <c r="AB396" s="6"/>
      <c r="AC396" s="6"/>
      <c r="AD396" s="6"/>
      <c r="AE396" s="6"/>
      <c r="AF396" s="6"/>
      <c r="AG396" s="6"/>
      <c r="AH396" s="6"/>
      <c r="AI396" s="6"/>
      <c r="AJ396" s="6"/>
      <c r="AK396" s="6"/>
      <c r="AL396" s="6"/>
      <c r="AM396" s="6"/>
      <c r="AN396" s="6"/>
      <c r="AO396" s="6"/>
      <c r="AP396" s="6"/>
      <c r="AQ396" s="6"/>
      <c r="AR396" s="6"/>
      <c r="AS396" s="6"/>
      <c r="AT396" s="6"/>
      <c r="AU396" s="6"/>
      <c r="AV396" s="6"/>
    </row>
    <row r="397">
      <c r="A397" s="6"/>
      <c r="B397" s="199"/>
      <c r="C397" s="6"/>
      <c r="D397" s="6"/>
      <c r="E397" s="7"/>
      <c r="F397" s="7"/>
      <c r="G397" s="198"/>
      <c r="H397" s="198"/>
      <c r="I397" s="6"/>
      <c r="J397" s="7"/>
      <c r="K397" s="7"/>
      <c r="L397" s="6"/>
      <c r="M397" s="7"/>
      <c r="N397" s="6"/>
      <c r="O397" s="6"/>
      <c r="P397" s="6"/>
      <c r="Q397" s="6"/>
      <c r="R397" s="6"/>
      <c r="S397" s="6"/>
      <c r="T397" s="6"/>
      <c r="U397" s="6"/>
      <c r="V397" s="6"/>
      <c r="W397" s="6"/>
      <c r="X397" s="6"/>
      <c r="Y397" s="6"/>
      <c r="Z397" s="6"/>
      <c r="AA397" s="6"/>
      <c r="AB397" s="6"/>
      <c r="AC397" s="6"/>
      <c r="AD397" s="6"/>
      <c r="AE397" s="6"/>
      <c r="AF397" s="6"/>
      <c r="AG397" s="6"/>
      <c r="AH397" s="6"/>
      <c r="AI397" s="6"/>
      <c r="AJ397" s="6"/>
      <c r="AK397" s="6"/>
      <c r="AL397" s="6"/>
      <c r="AM397" s="6"/>
      <c r="AN397" s="6"/>
      <c r="AO397" s="6"/>
      <c r="AP397" s="6"/>
      <c r="AQ397" s="6"/>
      <c r="AR397" s="6"/>
      <c r="AS397" s="6"/>
      <c r="AT397" s="6"/>
      <c r="AU397" s="6"/>
      <c r="AV397" s="6"/>
    </row>
    <row r="398">
      <c r="A398" s="6"/>
      <c r="B398" s="199"/>
      <c r="C398" s="6"/>
      <c r="D398" s="6"/>
      <c r="E398" s="7"/>
      <c r="F398" s="7"/>
      <c r="G398" s="198"/>
      <c r="H398" s="198"/>
      <c r="I398" s="6"/>
      <c r="J398" s="7"/>
      <c r="K398" s="7"/>
      <c r="L398" s="6"/>
      <c r="M398" s="7"/>
      <c r="N398" s="6"/>
      <c r="O398" s="6"/>
      <c r="P398" s="6"/>
      <c r="Q398" s="6"/>
      <c r="R398" s="6"/>
      <c r="S398" s="6"/>
      <c r="T398" s="6"/>
      <c r="U398" s="6"/>
      <c r="V398" s="6"/>
      <c r="W398" s="6"/>
      <c r="X398" s="6"/>
      <c r="Y398" s="6"/>
      <c r="Z398" s="6"/>
      <c r="AA398" s="6"/>
      <c r="AB398" s="6"/>
      <c r="AC398" s="6"/>
      <c r="AD398" s="6"/>
      <c r="AE398" s="6"/>
      <c r="AF398" s="6"/>
      <c r="AG398" s="6"/>
      <c r="AH398" s="6"/>
      <c r="AI398" s="6"/>
      <c r="AJ398" s="6"/>
      <c r="AK398" s="6"/>
      <c r="AL398" s="6"/>
      <c r="AM398" s="6"/>
      <c r="AN398" s="6"/>
      <c r="AO398" s="6"/>
      <c r="AP398" s="6"/>
      <c r="AQ398" s="6"/>
      <c r="AR398" s="6"/>
      <c r="AS398" s="6"/>
      <c r="AT398" s="6"/>
      <c r="AU398" s="6"/>
      <c r="AV398" s="6"/>
    </row>
    <row r="399">
      <c r="A399" s="6"/>
      <c r="B399" s="199"/>
      <c r="C399" s="6"/>
      <c r="D399" s="6"/>
      <c r="E399" s="7"/>
      <c r="F399" s="7"/>
      <c r="G399" s="198"/>
      <c r="H399" s="198"/>
      <c r="I399" s="6"/>
      <c r="J399" s="7"/>
      <c r="K399" s="7"/>
      <c r="L399" s="6"/>
      <c r="M399" s="7"/>
      <c r="N399" s="6"/>
      <c r="O399" s="6"/>
      <c r="P399" s="6"/>
      <c r="Q399" s="6"/>
      <c r="R399" s="6"/>
      <c r="S399" s="6"/>
      <c r="T399" s="6"/>
      <c r="U399" s="6"/>
      <c r="V399" s="6"/>
      <c r="W399" s="6"/>
      <c r="X399" s="6"/>
      <c r="Y399" s="6"/>
      <c r="Z399" s="6"/>
      <c r="AA399" s="6"/>
      <c r="AB399" s="6"/>
      <c r="AC399" s="6"/>
      <c r="AD399" s="6"/>
      <c r="AE399" s="6"/>
      <c r="AF399" s="6"/>
      <c r="AG399" s="6"/>
      <c r="AH399" s="6"/>
      <c r="AI399" s="6"/>
      <c r="AJ399" s="6"/>
      <c r="AK399" s="6"/>
      <c r="AL399" s="6"/>
      <c r="AM399" s="6"/>
      <c r="AN399" s="6"/>
      <c r="AO399" s="6"/>
      <c r="AP399" s="6"/>
      <c r="AQ399" s="6"/>
      <c r="AR399" s="6"/>
      <c r="AS399" s="6"/>
      <c r="AT399" s="6"/>
      <c r="AU399" s="6"/>
      <c r="AV399" s="6"/>
    </row>
    <row r="400">
      <c r="A400" s="6"/>
      <c r="B400" s="199"/>
      <c r="C400" s="6"/>
      <c r="D400" s="6"/>
      <c r="E400" s="7"/>
      <c r="F400" s="7"/>
      <c r="G400" s="198"/>
      <c r="H400" s="198"/>
      <c r="I400" s="6"/>
      <c r="J400" s="7"/>
      <c r="K400" s="7"/>
      <c r="L400" s="6"/>
      <c r="M400" s="7"/>
      <c r="N400" s="6"/>
      <c r="O400" s="6"/>
      <c r="P400" s="6"/>
      <c r="Q400" s="6"/>
      <c r="R400" s="6"/>
      <c r="S400" s="6"/>
      <c r="T400" s="6"/>
      <c r="U400" s="6"/>
      <c r="V400" s="6"/>
      <c r="W400" s="6"/>
      <c r="X400" s="6"/>
      <c r="Y400" s="6"/>
      <c r="Z400" s="6"/>
      <c r="AA400" s="6"/>
      <c r="AB400" s="6"/>
      <c r="AC400" s="6"/>
      <c r="AD400" s="6"/>
      <c r="AE400" s="6"/>
      <c r="AF400" s="6"/>
      <c r="AG400" s="6"/>
      <c r="AH400" s="6"/>
      <c r="AI400" s="6"/>
      <c r="AJ400" s="6"/>
      <c r="AK400" s="6"/>
      <c r="AL400" s="6"/>
      <c r="AM400" s="6"/>
      <c r="AN400" s="6"/>
      <c r="AO400" s="6"/>
      <c r="AP400" s="6"/>
      <c r="AQ400" s="6"/>
      <c r="AR400" s="6"/>
      <c r="AS400" s="6"/>
      <c r="AT400" s="6"/>
      <c r="AU400" s="6"/>
      <c r="AV400" s="6"/>
    </row>
    <row r="401">
      <c r="A401" s="6"/>
      <c r="B401" s="199"/>
      <c r="C401" s="6"/>
      <c r="D401" s="6"/>
      <c r="E401" s="7"/>
      <c r="F401" s="7"/>
      <c r="G401" s="198"/>
      <c r="H401" s="198"/>
      <c r="I401" s="6"/>
      <c r="J401" s="7"/>
      <c r="K401" s="7"/>
      <c r="L401" s="6"/>
      <c r="M401" s="7"/>
      <c r="N401" s="6"/>
      <c r="O401" s="6"/>
      <c r="P401" s="6"/>
      <c r="Q401" s="6"/>
      <c r="R401" s="6"/>
      <c r="S401" s="6"/>
      <c r="T401" s="6"/>
      <c r="U401" s="6"/>
      <c r="V401" s="6"/>
      <c r="W401" s="6"/>
      <c r="X401" s="6"/>
      <c r="Y401" s="6"/>
      <c r="Z401" s="6"/>
      <c r="AA401" s="6"/>
      <c r="AB401" s="6"/>
      <c r="AC401" s="6"/>
      <c r="AD401" s="6"/>
      <c r="AE401" s="6"/>
      <c r="AF401" s="6"/>
      <c r="AG401" s="6"/>
      <c r="AH401" s="6"/>
      <c r="AI401" s="6"/>
      <c r="AJ401" s="6"/>
      <c r="AK401" s="6"/>
      <c r="AL401" s="6"/>
      <c r="AM401" s="6"/>
      <c r="AN401" s="6"/>
      <c r="AO401" s="6"/>
      <c r="AP401" s="6"/>
      <c r="AQ401" s="6"/>
      <c r="AR401" s="6"/>
      <c r="AS401" s="6"/>
      <c r="AT401" s="6"/>
      <c r="AU401" s="6"/>
      <c r="AV401" s="6"/>
    </row>
    <row r="402">
      <c r="A402" s="6"/>
      <c r="B402" s="199"/>
      <c r="C402" s="6"/>
      <c r="D402" s="6"/>
      <c r="E402" s="7"/>
      <c r="F402" s="7"/>
      <c r="G402" s="198"/>
      <c r="H402" s="198"/>
      <c r="I402" s="6"/>
      <c r="J402" s="7"/>
      <c r="K402" s="7"/>
      <c r="L402" s="6"/>
      <c r="M402" s="7"/>
      <c r="N402" s="6"/>
      <c r="O402" s="6"/>
      <c r="P402" s="6"/>
      <c r="Q402" s="6"/>
      <c r="R402" s="6"/>
      <c r="S402" s="6"/>
      <c r="T402" s="6"/>
      <c r="U402" s="6"/>
      <c r="V402" s="6"/>
      <c r="W402" s="6"/>
      <c r="X402" s="6"/>
      <c r="Y402" s="6"/>
      <c r="Z402" s="6"/>
      <c r="AA402" s="6"/>
      <c r="AB402" s="6"/>
      <c r="AC402" s="6"/>
      <c r="AD402" s="6"/>
      <c r="AE402" s="6"/>
      <c r="AF402" s="6"/>
      <c r="AG402" s="6"/>
      <c r="AH402" s="6"/>
      <c r="AI402" s="6"/>
      <c r="AJ402" s="6"/>
      <c r="AK402" s="6"/>
      <c r="AL402" s="6"/>
      <c r="AM402" s="6"/>
      <c r="AN402" s="6"/>
      <c r="AO402" s="6"/>
      <c r="AP402" s="6"/>
      <c r="AQ402" s="6"/>
      <c r="AR402" s="6"/>
      <c r="AS402" s="6"/>
      <c r="AT402" s="6"/>
      <c r="AU402" s="6"/>
      <c r="AV402" s="6"/>
    </row>
    <row r="403">
      <c r="A403" s="6"/>
      <c r="B403" s="199"/>
      <c r="C403" s="6"/>
      <c r="D403" s="6"/>
      <c r="E403" s="7"/>
      <c r="F403" s="7"/>
      <c r="G403" s="198"/>
      <c r="H403" s="198"/>
      <c r="I403" s="6"/>
      <c r="J403" s="7"/>
      <c r="K403" s="7"/>
      <c r="L403" s="6"/>
      <c r="M403" s="7"/>
      <c r="N403" s="6"/>
      <c r="O403" s="6"/>
      <c r="P403" s="6"/>
      <c r="Q403" s="6"/>
      <c r="R403" s="6"/>
      <c r="S403" s="6"/>
      <c r="T403" s="6"/>
      <c r="U403" s="6"/>
      <c r="V403" s="6"/>
      <c r="W403" s="6"/>
      <c r="X403" s="6"/>
      <c r="Y403" s="6"/>
      <c r="Z403" s="6"/>
      <c r="AA403" s="6"/>
      <c r="AB403" s="6"/>
      <c r="AC403" s="6"/>
      <c r="AD403" s="6"/>
      <c r="AE403" s="6"/>
      <c r="AF403" s="6"/>
      <c r="AG403" s="6"/>
      <c r="AH403" s="6"/>
      <c r="AI403" s="6"/>
      <c r="AJ403" s="6"/>
      <c r="AK403" s="6"/>
      <c r="AL403" s="6"/>
      <c r="AM403" s="6"/>
      <c r="AN403" s="6"/>
      <c r="AO403" s="6"/>
      <c r="AP403" s="6"/>
      <c r="AQ403" s="6"/>
      <c r="AR403" s="6"/>
      <c r="AS403" s="6"/>
      <c r="AT403" s="6"/>
      <c r="AU403" s="6"/>
      <c r="AV403" s="6"/>
    </row>
    <row r="404">
      <c r="A404" s="6"/>
      <c r="B404" s="199"/>
      <c r="C404" s="6"/>
      <c r="D404" s="6"/>
      <c r="E404" s="7"/>
      <c r="F404" s="7"/>
      <c r="G404" s="198"/>
      <c r="H404" s="198"/>
      <c r="I404" s="6"/>
      <c r="J404" s="7"/>
      <c r="K404" s="7"/>
      <c r="L404" s="6"/>
      <c r="M404" s="7"/>
      <c r="N404" s="6"/>
      <c r="O404" s="6"/>
      <c r="P404" s="6"/>
      <c r="Q404" s="6"/>
      <c r="R404" s="6"/>
      <c r="S404" s="6"/>
      <c r="T404" s="6"/>
      <c r="U404" s="6"/>
      <c r="V404" s="6"/>
      <c r="W404" s="6"/>
      <c r="X404" s="6"/>
      <c r="Y404" s="6"/>
      <c r="Z404" s="6"/>
      <c r="AA404" s="6"/>
      <c r="AB404" s="6"/>
      <c r="AC404" s="6"/>
      <c r="AD404" s="6"/>
      <c r="AE404" s="6"/>
      <c r="AF404" s="6"/>
      <c r="AG404" s="6"/>
      <c r="AH404" s="6"/>
      <c r="AI404" s="6"/>
      <c r="AJ404" s="6"/>
      <c r="AK404" s="6"/>
      <c r="AL404" s="6"/>
      <c r="AM404" s="6"/>
      <c r="AN404" s="6"/>
      <c r="AO404" s="6"/>
      <c r="AP404" s="6"/>
      <c r="AQ404" s="6"/>
      <c r="AR404" s="6"/>
      <c r="AS404" s="6"/>
      <c r="AT404" s="6"/>
      <c r="AU404" s="6"/>
      <c r="AV404" s="6"/>
    </row>
    <row r="405">
      <c r="A405" s="6"/>
      <c r="B405" s="199"/>
      <c r="C405" s="6"/>
      <c r="D405" s="6"/>
      <c r="E405" s="7"/>
      <c r="F405" s="7"/>
      <c r="G405" s="198"/>
      <c r="H405" s="198"/>
      <c r="I405" s="6"/>
      <c r="J405" s="7"/>
      <c r="K405" s="7"/>
      <c r="L405" s="6"/>
      <c r="M405" s="7"/>
      <c r="N405" s="6"/>
      <c r="O405" s="6"/>
      <c r="P405" s="6"/>
      <c r="Q405" s="6"/>
      <c r="R405" s="6"/>
      <c r="S405" s="6"/>
      <c r="T405" s="6"/>
      <c r="U405" s="6"/>
      <c r="V405" s="6"/>
      <c r="W405" s="6"/>
      <c r="X405" s="6"/>
      <c r="Y405" s="6"/>
      <c r="Z405" s="6"/>
      <c r="AA405" s="6"/>
      <c r="AB405" s="6"/>
      <c r="AC405" s="6"/>
      <c r="AD405" s="6"/>
      <c r="AE405" s="6"/>
      <c r="AF405" s="6"/>
      <c r="AG405" s="6"/>
      <c r="AH405" s="6"/>
      <c r="AI405" s="6"/>
      <c r="AJ405" s="6"/>
      <c r="AK405" s="6"/>
      <c r="AL405" s="6"/>
      <c r="AM405" s="6"/>
      <c r="AN405" s="6"/>
      <c r="AO405" s="6"/>
      <c r="AP405" s="6"/>
      <c r="AQ405" s="6"/>
      <c r="AR405" s="6"/>
      <c r="AS405" s="6"/>
      <c r="AT405" s="6"/>
      <c r="AU405" s="6"/>
      <c r="AV405" s="6"/>
    </row>
    <row r="406">
      <c r="A406" s="6"/>
      <c r="B406" s="199"/>
      <c r="C406" s="6"/>
      <c r="D406" s="6"/>
      <c r="E406" s="7"/>
      <c r="F406" s="7"/>
      <c r="G406" s="198"/>
      <c r="H406" s="198"/>
      <c r="I406" s="6"/>
      <c r="J406" s="7"/>
      <c r="K406" s="7"/>
      <c r="L406" s="6"/>
      <c r="M406" s="7"/>
      <c r="N406" s="6"/>
      <c r="O406" s="6"/>
      <c r="P406" s="6"/>
      <c r="Q406" s="6"/>
      <c r="R406" s="6"/>
      <c r="S406" s="6"/>
      <c r="T406" s="6"/>
      <c r="U406" s="6"/>
      <c r="V406" s="6"/>
      <c r="W406" s="6"/>
      <c r="X406" s="6"/>
      <c r="Y406" s="6"/>
      <c r="Z406" s="6"/>
      <c r="AA406" s="6"/>
      <c r="AB406" s="6"/>
      <c r="AC406" s="6"/>
      <c r="AD406" s="6"/>
      <c r="AE406" s="6"/>
      <c r="AF406" s="6"/>
      <c r="AG406" s="6"/>
      <c r="AH406" s="6"/>
      <c r="AI406" s="6"/>
      <c r="AJ406" s="6"/>
      <c r="AK406" s="6"/>
      <c r="AL406" s="6"/>
      <c r="AM406" s="6"/>
      <c r="AN406" s="6"/>
      <c r="AO406" s="6"/>
      <c r="AP406" s="6"/>
      <c r="AQ406" s="6"/>
      <c r="AR406" s="6"/>
      <c r="AS406" s="6"/>
      <c r="AT406" s="6"/>
      <c r="AU406" s="6"/>
      <c r="AV406" s="6"/>
    </row>
    <row r="407">
      <c r="A407" s="6"/>
      <c r="B407" s="199"/>
      <c r="C407" s="6"/>
      <c r="D407" s="6"/>
      <c r="E407" s="7"/>
      <c r="F407" s="7"/>
      <c r="G407" s="198"/>
      <c r="H407" s="198"/>
      <c r="I407" s="6"/>
      <c r="J407" s="7"/>
      <c r="K407" s="7"/>
      <c r="L407" s="6"/>
      <c r="M407" s="7"/>
      <c r="N407" s="6"/>
      <c r="O407" s="6"/>
      <c r="P407" s="6"/>
      <c r="Q407" s="6"/>
      <c r="R407" s="6"/>
      <c r="S407" s="6"/>
      <c r="T407" s="6"/>
      <c r="U407" s="6"/>
      <c r="V407" s="6"/>
      <c r="W407" s="6"/>
      <c r="X407" s="6"/>
      <c r="Y407" s="6"/>
      <c r="Z407" s="6"/>
      <c r="AA407" s="6"/>
      <c r="AB407" s="6"/>
      <c r="AC407" s="6"/>
      <c r="AD407" s="6"/>
      <c r="AE407" s="6"/>
      <c r="AF407" s="6"/>
      <c r="AG407" s="6"/>
      <c r="AH407" s="6"/>
      <c r="AI407" s="6"/>
      <c r="AJ407" s="6"/>
      <c r="AK407" s="6"/>
      <c r="AL407" s="6"/>
      <c r="AM407" s="6"/>
      <c r="AN407" s="6"/>
      <c r="AO407" s="6"/>
      <c r="AP407" s="6"/>
      <c r="AQ407" s="6"/>
      <c r="AR407" s="6"/>
      <c r="AS407" s="6"/>
      <c r="AT407" s="6"/>
      <c r="AU407" s="6"/>
      <c r="AV407" s="6"/>
    </row>
    <row r="408">
      <c r="A408" s="6"/>
      <c r="B408" s="199"/>
      <c r="C408" s="6"/>
      <c r="D408" s="6"/>
      <c r="E408" s="7"/>
      <c r="F408" s="7"/>
      <c r="G408" s="198"/>
      <c r="H408" s="198"/>
      <c r="I408" s="6"/>
      <c r="J408" s="7"/>
      <c r="K408" s="7"/>
      <c r="L408" s="6"/>
      <c r="M408" s="7"/>
      <c r="N408" s="6"/>
      <c r="O408" s="6"/>
      <c r="P408" s="6"/>
      <c r="Q408" s="6"/>
      <c r="R408" s="6"/>
      <c r="S408" s="6"/>
      <c r="T408" s="6"/>
      <c r="U408" s="6"/>
      <c r="V408" s="6"/>
      <c r="W408" s="6"/>
      <c r="X408" s="6"/>
      <c r="Y408" s="6"/>
      <c r="Z408" s="6"/>
      <c r="AA408" s="6"/>
      <c r="AB408" s="6"/>
      <c r="AC408" s="6"/>
      <c r="AD408" s="6"/>
      <c r="AE408" s="6"/>
      <c r="AF408" s="6"/>
      <c r="AG408" s="6"/>
      <c r="AH408" s="6"/>
      <c r="AI408" s="6"/>
      <c r="AJ408" s="6"/>
      <c r="AK408" s="6"/>
      <c r="AL408" s="6"/>
      <c r="AM408" s="6"/>
      <c r="AN408" s="6"/>
      <c r="AO408" s="6"/>
      <c r="AP408" s="6"/>
      <c r="AQ408" s="6"/>
      <c r="AR408" s="6"/>
      <c r="AS408" s="6"/>
      <c r="AT408" s="6"/>
      <c r="AU408" s="6"/>
      <c r="AV408" s="6"/>
    </row>
    <row r="409">
      <c r="A409" s="6"/>
      <c r="B409" s="199"/>
      <c r="C409" s="6"/>
      <c r="D409" s="6"/>
      <c r="E409" s="7"/>
      <c r="F409" s="7"/>
      <c r="G409" s="198"/>
      <c r="H409" s="198"/>
      <c r="I409" s="6"/>
      <c r="J409" s="7"/>
      <c r="K409" s="7"/>
      <c r="L409" s="6"/>
      <c r="M409" s="7"/>
      <c r="N409" s="6"/>
      <c r="O409" s="6"/>
      <c r="P409" s="6"/>
      <c r="Q409" s="6"/>
      <c r="R409" s="6"/>
      <c r="S409" s="6"/>
      <c r="T409" s="6"/>
      <c r="U409" s="6"/>
      <c r="V409" s="6"/>
      <c r="W409" s="6"/>
      <c r="X409" s="6"/>
      <c r="Y409" s="6"/>
      <c r="Z409" s="6"/>
      <c r="AA409" s="6"/>
      <c r="AB409" s="6"/>
      <c r="AC409" s="6"/>
      <c r="AD409" s="6"/>
      <c r="AE409" s="6"/>
      <c r="AF409" s="6"/>
      <c r="AG409" s="6"/>
      <c r="AH409" s="6"/>
      <c r="AI409" s="6"/>
      <c r="AJ409" s="6"/>
      <c r="AK409" s="6"/>
      <c r="AL409" s="6"/>
      <c r="AM409" s="6"/>
      <c r="AN409" s="6"/>
      <c r="AO409" s="6"/>
      <c r="AP409" s="6"/>
      <c r="AQ409" s="6"/>
      <c r="AR409" s="6"/>
      <c r="AS409" s="6"/>
      <c r="AT409" s="6"/>
      <c r="AU409" s="6"/>
      <c r="AV409" s="6"/>
    </row>
    <row r="410">
      <c r="A410" s="6"/>
      <c r="B410" s="199"/>
      <c r="C410" s="6"/>
      <c r="D410" s="6"/>
      <c r="E410" s="7"/>
      <c r="F410" s="7"/>
      <c r="G410" s="198"/>
      <c r="H410" s="198"/>
      <c r="I410" s="6"/>
      <c r="J410" s="7"/>
      <c r="K410" s="7"/>
      <c r="L410" s="6"/>
      <c r="M410" s="7"/>
      <c r="N410" s="6"/>
      <c r="O410" s="6"/>
      <c r="P410" s="6"/>
      <c r="Q410" s="6"/>
      <c r="R410" s="6"/>
      <c r="S410" s="6"/>
      <c r="T410" s="6"/>
      <c r="U410" s="6"/>
      <c r="V410" s="6"/>
      <c r="W410" s="6"/>
      <c r="X410" s="6"/>
      <c r="Y410" s="6"/>
      <c r="Z410" s="6"/>
      <c r="AA410" s="6"/>
      <c r="AB410" s="6"/>
      <c r="AC410" s="6"/>
      <c r="AD410" s="6"/>
      <c r="AE410" s="6"/>
      <c r="AF410" s="6"/>
      <c r="AG410" s="6"/>
      <c r="AH410" s="6"/>
      <c r="AI410" s="6"/>
      <c r="AJ410" s="6"/>
      <c r="AK410" s="6"/>
      <c r="AL410" s="6"/>
      <c r="AM410" s="6"/>
      <c r="AN410" s="6"/>
      <c r="AO410" s="6"/>
      <c r="AP410" s="6"/>
      <c r="AQ410" s="6"/>
      <c r="AR410" s="6"/>
      <c r="AS410" s="6"/>
      <c r="AT410" s="6"/>
      <c r="AU410" s="6"/>
      <c r="AV410" s="6"/>
    </row>
    <row r="411">
      <c r="A411" s="6"/>
      <c r="B411" s="199"/>
      <c r="C411" s="6"/>
      <c r="D411" s="6"/>
      <c r="E411" s="7"/>
      <c r="F411" s="7"/>
      <c r="G411" s="198"/>
      <c r="H411" s="198"/>
      <c r="I411" s="6"/>
      <c r="J411" s="7"/>
      <c r="K411" s="7"/>
      <c r="L411" s="6"/>
      <c r="M411" s="7"/>
      <c r="N411" s="6"/>
      <c r="O411" s="6"/>
      <c r="P411" s="6"/>
      <c r="Q411" s="6"/>
      <c r="R411" s="6"/>
      <c r="S411" s="6"/>
      <c r="T411" s="6"/>
      <c r="U411" s="6"/>
      <c r="V411" s="6"/>
      <c r="W411" s="6"/>
      <c r="X411" s="6"/>
      <c r="Y411" s="6"/>
      <c r="Z411" s="6"/>
      <c r="AA411" s="6"/>
      <c r="AB411" s="6"/>
      <c r="AC411" s="6"/>
      <c r="AD411" s="6"/>
      <c r="AE411" s="6"/>
      <c r="AF411" s="6"/>
      <c r="AG411" s="6"/>
      <c r="AH411" s="6"/>
      <c r="AI411" s="6"/>
      <c r="AJ411" s="6"/>
      <c r="AK411" s="6"/>
      <c r="AL411" s="6"/>
      <c r="AM411" s="6"/>
      <c r="AN411" s="6"/>
      <c r="AO411" s="6"/>
      <c r="AP411" s="6"/>
      <c r="AQ411" s="6"/>
      <c r="AR411" s="6"/>
      <c r="AS411" s="6"/>
      <c r="AT411" s="6"/>
      <c r="AU411" s="6"/>
      <c r="AV411" s="6"/>
    </row>
    <row r="412">
      <c r="A412" s="6"/>
      <c r="B412" s="199"/>
      <c r="C412" s="6"/>
      <c r="D412" s="6"/>
      <c r="E412" s="7"/>
      <c r="F412" s="7"/>
      <c r="G412" s="198"/>
      <c r="H412" s="198"/>
      <c r="I412" s="6"/>
      <c r="J412" s="7"/>
      <c r="K412" s="7"/>
      <c r="L412" s="6"/>
      <c r="M412" s="7"/>
      <c r="N412" s="6"/>
      <c r="O412" s="6"/>
      <c r="P412" s="6"/>
      <c r="Q412" s="6"/>
      <c r="R412" s="6"/>
      <c r="S412" s="6"/>
      <c r="T412" s="6"/>
      <c r="U412" s="6"/>
      <c r="V412" s="6"/>
      <c r="W412" s="6"/>
      <c r="X412" s="6"/>
      <c r="Y412" s="6"/>
      <c r="Z412" s="6"/>
      <c r="AA412" s="6"/>
      <c r="AB412" s="6"/>
      <c r="AC412" s="6"/>
      <c r="AD412" s="6"/>
      <c r="AE412" s="6"/>
      <c r="AF412" s="6"/>
      <c r="AG412" s="6"/>
      <c r="AH412" s="6"/>
      <c r="AI412" s="6"/>
      <c r="AJ412" s="6"/>
      <c r="AK412" s="6"/>
      <c r="AL412" s="6"/>
      <c r="AM412" s="6"/>
      <c r="AN412" s="6"/>
      <c r="AO412" s="6"/>
      <c r="AP412" s="6"/>
      <c r="AQ412" s="6"/>
      <c r="AR412" s="6"/>
      <c r="AS412" s="6"/>
      <c r="AT412" s="6"/>
      <c r="AU412" s="6"/>
      <c r="AV412" s="6"/>
    </row>
    <row r="413">
      <c r="A413" s="6"/>
      <c r="B413" s="199"/>
      <c r="C413" s="6"/>
      <c r="D413" s="6"/>
      <c r="E413" s="7"/>
      <c r="F413" s="7"/>
      <c r="G413" s="198"/>
      <c r="H413" s="198"/>
      <c r="I413" s="6"/>
      <c r="J413" s="7"/>
      <c r="K413" s="7"/>
      <c r="L413" s="6"/>
      <c r="M413" s="7"/>
      <c r="N413" s="6"/>
      <c r="O413" s="6"/>
      <c r="P413" s="6"/>
      <c r="Q413" s="6"/>
      <c r="R413" s="6"/>
      <c r="S413" s="6"/>
      <c r="T413" s="6"/>
      <c r="U413" s="6"/>
      <c r="V413" s="6"/>
      <c r="W413" s="6"/>
      <c r="X413" s="6"/>
      <c r="Y413" s="6"/>
      <c r="Z413" s="6"/>
      <c r="AA413" s="6"/>
      <c r="AB413" s="6"/>
      <c r="AC413" s="6"/>
      <c r="AD413" s="6"/>
      <c r="AE413" s="6"/>
      <c r="AF413" s="6"/>
      <c r="AG413" s="6"/>
      <c r="AH413" s="6"/>
      <c r="AI413" s="6"/>
      <c r="AJ413" s="6"/>
      <c r="AK413" s="6"/>
      <c r="AL413" s="6"/>
      <c r="AM413" s="6"/>
      <c r="AN413" s="6"/>
      <c r="AO413" s="6"/>
      <c r="AP413" s="6"/>
      <c r="AQ413" s="6"/>
      <c r="AR413" s="6"/>
      <c r="AS413" s="6"/>
      <c r="AT413" s="6"/>
      <c r="AU413" s="6"/>
      <c r="AV413" s="6"/>
    </row>
    <row r="414">
      <c r="A414" s="6"/>
      <c r="B414" s="199"/>
      <c r="C414" s="6"/>
      <c r="D414" s="6"/>
      <c r="E414" s="7"/>
      <c r="F414" s="7"/>
      <c r="G414" s="198"/>
      <c r="H414" s="198"/>
      <c r="I414" s="6"/>
      <c r="J414" s="7"/>
      <c r="K414" s="7"/>
      <c r="L414" s="6"/>
      <c r="M414" s="7"/>
      <c r="N414" s="6"/>
      <c r="O414" s="6"/>
      <c r="P414" s="6"/>
      <c r="Q414" s="6"/>
      <c r="R414" s="6"/>
      <c r="S414" s="6"/>
      <c r="T414" s="6"/>
      <c r="U414" s="6"/>
      <c r="V414" s="6"/>
      <c r="W414" s="6"/>
      <c r="X414" s="6"/>
      <c r="Y414" s="6"/>
      <c r="Z414" s="6"/>
      <c r="AA414" s="6"/>
      <c r="AB414" s="6"/>
      <c r="AC414" s="6"/>
      <c r="AD414" s="6"/>
      <c r="AE414" s="6"/>
      <c r="AF414" s="6"/>
      <c r="AG414" s="6"/>
      <c r="AH414" s="6"/>
      <c r="AI414" s="6"/>
      <c r="AJ414" s="6"/>
      <c r="AK414" s="6"/>
      <c r="AL414" s="6"/>
      <c r="AM414" s="6"/>
      <c r="AN414" s="6"/>
      <c r="AO414" s="6"/>
      <c r="AP414" s="6"/>
      <c r="AQ414" s="6"/>
      <c r="AR414" s="6"/>
      <c r="AS414" s="6"/>
      <c r="AT414" s="6"/>
      <c r="AU414" s="6"/>
      <c r="AV414" s="6"/>
    </row>
    <row r="415">
      <c r="A415" s="6"/>
      <c r="B415" s="199"/>
      <c r="C415" s="6"/>
      <c r="D415" s="6"/>
      <c r="E415" s="7"/>
      <c r="F415" s="7"/>
      <c r="G415" s="198"/>
      <c r="H415" s="198"/>
      <c r="I415" s="6"/>
      <c r="J415" s="7"/>
      <c r="K415" s="7"/>
      <c r="L415" s="6"/>
      <c r="M415" s="7"/>
      <c r="N415" s="6"/>
      <c r="O415" s="6"/>
      <c r="P415" s="6"/>
      <c r="Q415" s="6"/>
      <c r="R415" s="6"/>
      <c r="S415" s="6"/>
      <c r="T415" s="6"/>
      <c r="U415" s="6"/>
      <c r="V415" s="6"/>
      <c r="W415" s="6"/>
      <c r="X415" s="6"/>
      <c r="Y415" s="6"/>
      <c r="Z415" s="6"/>
      <c r="AA415" s="6"/>
      <c r="AB415" s="6"/>
      <c r="AC415" s="6"/>
      <c r="AD415" s="6"/>
      <c r="AE415" s="6"/>
      <c r="AF415" s="6"/>
      <c r="AG415" s="6"/>
      <c r="AH415" s="6"/>
      <c r="AI415" s="6"/>
      <c r="AJ415" s="6"/>
      <c r="AK415" s="6"/>
      <c r="AL415" s="6"/>
      <c r="AM415" s="6"/>
      <c r="AN415" s="6"/>
      <c r="AO415" s="6"/>
      <c r="AP415" s="6"/>
      <c r="AQ415" s="6"/>
      <c r="AR415" s="6"/>
      <c r="AS415" s="6"/>
      <c r="AT415" s="6"/>
      <c r="AU415" s="6"/>
      <c r="AV415" s="6"/>
    </row>
    <row r="416">
      <c r="A416" s="6"/>
      <c r="B416" s="199"/>
      <c r="C416" s="6"/>
      <c r="D416" s="6"/>
      <c r="E416" s="7"/>
      <c r="F416" s="7"/>
      <c r="G416" s="198"/>
      <c r="H416" s="198"/>
      <c r="I416" s="6"/>
      <c r="J416" s="7"/>
      <c r="K416" s="7"/>
      <c r="L416" s="6"/>
      <c r="M416" s="7"/>
      <c r="N416" s="6"/>
      <c r="O416" s="6"/>
      <c r="P416" s="6"/>
      <c r="Q416" s="6"/>
      <c r="R416" s="6"/>
      <c r="S416" s="6"/>
      <c r="T416" s="6"/>
      <c r="U416" s="6"/>
      <c r="V416" s="6"/>
      <c r="W416" s="6"/>
      <c r="X416" s="6"/>
      <c r="Y416" s="6"/>
      <c r="Z416" s="6"/>
      <c r="AA416" s="6"/>
      <c r="AB416" s="6"/>
      <c r="AC416" s="6"/>
      <c r="AD416" s="6"/>
      <c r="AE416" s="6"/>
      <c r="AF416" s="6"/>
      <c r="AG416" s="6"/>
      <c r="AH416" s="6"/>
      <c r="AI416" s="6"/>
      <c r="AJ416" s="6"/>
      <c r="AK416" s="6"/>
      <c r="AL416" s="6"/>
      <c r="AM416" s="6"/>
      <c r="AN416" s="6"/>
      <c r="AO416" s="6"/>
      <c r="AP416" s="6"/>
      <c r="AQ416" s="6"/>
      <c r="AR416" s="6"/>
      <c r="AS416" s="6"/>
      <c r="AT416" s="6"/>
      <c r="AU416" s="6"/>
      <c r="AV416" s="6"/>
    </row>
    <row r="417">
      <c r="A417" s="6"/>
      <c r="B417" s="199"/>
      <c r="C417" s="6"/>
      <c r="D417" s="6"/>
      <c r="E417" s="7"/>
      <c r="F417" s="7"/>
      <c r="G417" s="198"/>
      <c r="H417" s="198"/>
      <c r="I417" s="6"/>
      <c r="J417" s="7"/>
      <c r="K417" s="7"/>
      <c r="L417" s="6"/>
      <c r="M417" s="7"/>
      <c r="N417" s="6"/>
      <c r="O417" s="6"/>
      <c r="P417" s="6"/>
      <c r="Q417" s="6"/>
      <c r="R417" s="6"/>
      <c r="S417" s="6"/>
      <c r="T417" s="6"/>
      <c r="U417" s="6"/>
      <c r="V417" s="6"/>
      <c r="W417" s="6"/>
      <c r="X417" s="6"/>
      <c r="Y417" s="6"/>
      <c r="Z417" s="6"/>
      <c r="AA417" s="6"/>
      <c r="AB417" s="6"/>
      <c r="AC417" s="6"/>
      <c r="AD417" s="6"/>
      <c r="AE417" s="6"/>
      <c r="AF417" s="6"/>
      <c r="AG417" s="6"/>
      <c r="AH417" s="6"/>
      <c r="AI417" s="6"/>
      <c r="AJ417" s="6"/>
      <c r="AK417" s="6"/>
      <c r="AL417" s="6"/>
      <c r="AM417" s="6"/>
      <c r="AN417" s="6"/>
      <c r="AO417" s="6"/>
      <c r="AP417" s="6"/>
      <c r="AQ417" s="6"/>
      <c r="AR417" s="6"/>
      <c r="AS417" s="6"/>
      <c r="AT417" s="6"/>
      <c r="AU417" s="6"/>
      <c r="AV417" s="6"/>
    </row>
    <row r="418">
      <c r="A418" s="6"/>
      <c r="B418" s="199"/>
      <c r="C418" s="6"/>
      <c r="D418" s="6"/>
      <c r="E418" s="7"/>
      <c r="F418" s="7"/>
      <c r="G418" s="198"/>
      <c r="H418" s="198"/>
      <c r="I418" s="6"/>
      <c r="J418" s="7"/>
      <c r="K418" s="7"/>
      <c r="L418" s="6"/>
      <c r="M418" s="7"/>
      <c r="N418" s="6"/>
      <c r="O418" s="6"/>
      <c r="P418" s="6"/>
      <c r="Q418" s="6"/>
      <c r="R418" s="6"/>
      <c r="S418" s="6"/>
      <c r="T418" s="6"/>
      <c r="U418" s="6"/>
      <c r="V418" s="6"/>
      <c r="W418" s="6"/>
      <c r="X418" s="6"/>
      <c r="Y418" s="6"/>
      <c r="Z418" s="6"/>
      <c r="AA418" s="6"/>
      <c r="AB418" s="6"/>
      <c r="AC418" s="6"/>
      <c r="AD418" s="6"/>
      <c r="AE418" s="6"/>
      <c r="AF418" s="6"/>
      <c r="AG418" s="6"/>
      <c r="AH418" s="6"/>
      <c r="AI418" s="6"/>
      <c r="AJ418" s="6"/>
      <c r="AK418" s="6"/>
      <c r="AL418" s="6"/>
      <c r="AM418" s="6"/>
      <c r="AN418" s="6"/>
      <c r="AO418" s="6"/>
      <c r="AP418" s="6"/>
      <c r="AQ418" s="6"/>
      <c r="AR418" s="6"/>
      <c r="AS418" s="6"/>
      <c r="AT418" s="6"/>
      <c r="AU418" s="6"/>
      <c r="AV418" s="6"/>
    </row>
    <row r="419">
      <c r="A419" s="6"/>
      <c r="B419" s="199"/>
      <c r="C419" s="6"/>
      <c r="D419" s="6"/>
      <c r="E419" s="7"/>
      <c r="F419" s="7"/>
      <c r="G419" s="198"/>
      <c r="H419" s="198"/>
      <c r="I419" s="6"/>
      <c r="J419" s="7"/>
      <c r="K419" s="7"/>
      <c r="L419" s="6"/>
      <c r="M419" s="7"/>
      <c r="N419" s="6"/>
      <c r="O419" s="6"/>
      <c r="P419" s="6"/>
      <c r="Q419" s="6"/>
      <c r="R419" s="6"/>
      <c r="S419" s="6"/>
      <c r="T419" s="6"/>
      <c r="U419" s="6"/>
      <c r="V419" s="6"/>
      <c r="W419" s="6"/>
      <c r="X419" s="6"/>
      <c r="Y419" s="6"/>
      <c r="Z419" s="6"/>
      <c r="AA419" s="6"/>
      <c r="AB419" s="6"/>
      <c r="AC419" s="6"/>
      <c r="AD419" s="6"/>
      <c r="AE419" s="6"/>
      <c r="AF419" s="6"/>
      <c r="AG419" s="6"/>
      <c r="AH419" s="6"/>
      <c r="AI419" s="6"/>
      <c r="AJ419" s="6"/>
      <c r="AK419" s="6"/>
      <c r="AL419" s="6"/>
      <c r="AM419" s="6"/>
      <c r="AN419" s="6"/>
      <c r="AO419" s="6"/>
      <c r="AP419" s="6"/>
      <c r="AQ419" s="6"/>
      <c r="AR419" s="6"/>
      <c r="AS419" s="6"/>
      <c r="AT419" s="6"/>
      <c r="AU419" s="6"/>
      <c r="AV419" s="6"/>
    </row>
    <row r="420">
      <c r="A420" s="6"/>
      <c r="B420" s="199"/>
      <c r="C420" s="6"/>
      <c r="D420" s="6"/>
      <c r="E420" s="7"/>
      <c r="F420" s="7"/>
      <c r="G420" s="198"/>
      <c r="H420" s="198"/>
      <c r="I420" s="6"/>
      <c r="J420" s="7"/>
      <c r="K420" s="7"/>
      <c r="L420" s="6"/>
      <c r="M420" s="7"/>
      <c r="N420" s="6"/>
      <c r="O420" s="6"/>
      <c r="P420" s="6"/>
      <c r="Q420" s="6"/>
      <c r="R420" s="6"/>
      <c r="S420" s="6"/>
      <c r="T420" s="6"/>
      <c r="U420" s="6"/>
      <c r="V420" s="6"/>
      <c r="W420" s="6"/>
      <c r="X420" s="6"/>
      <c r="Y420" s="6"/>
      <c r="Z420" s="6"/>
      <c r="AA420" s="6"/>
      <c r="AB420" s="6"/>
      <c r="AC420" s="6"/>
      <c r="AD420" s="6"/>
      <c r="AE420" s="6"/>
      <c r="AF420" s="6"/>
      <c r="AG420" s="6"/>
      <c r="AH420" s="6"/>
      <c r="AI420" s="6"/>
      <c r="AJ420" s="6"/>
      <c r="AK420" s="6"/>
      <c r="AL420" s="6"/>
      <c r="AM420" s="6"/>
      <c r="AN420" s="6"/>
      <c r="AO420" s="6"/>
      <c r="AP420" s="6"/>
      <c r="AQ420" s="6"/>
      <c r="AR420" s="6"/>
      <c r="AS420" s="6"/>
      <c r="AT420" s="6"/>
      <c r="AU420" s="6"/>
      <c r="AV420" s="6"/>
    </row>
    <row r="421">
      <c r="A421" s="6"/>
      <c r="B421" s="199"/>
      <c r="C421" s="6"/>
      <c r="D421" s="6"/>
      <c r="E421" s="7"/>
      <c r="F421" s="7"/>
      <c r="G421" s="198"/>
      <c r="H421" s="198"/>
      <c r="I421" s="6"/>
      <c r="J421" s="7"/>
      <c r="K421" s="7"/>
      <c r="L421" s="6"/>
      <c r="M421" s="7"/>
      <c r="N421" s="6"/>
      <c r="O421" s="6"/>
      <c r="P421" s="6"/>
      <c r="Q421" s="6"/>
      <c r="R421" s="6"/>
      <c r="S421" s="6"/>
      <c r="T421" s="6"/>
      <c r="U421" s="6"/>
      <c r="V421" s="6"/>
      <c r="W421" s="6"/>
      <c r="X421" s="6"/>
      <c r="Y421" s="6"/>
      <c r="Z421" s="6"/>
      <c r="AA421" s="6"/>
      <c r="AB421" s="6"/>
      <c r="AC421" s="6"/>
      <c r="AD421" s="6"/>
      <c r="AE421" s="6"/>
      <c r="AF421" s="6"/>
      <c r="AG421" s="6"/>
      <c r="AH421" s="6"/>
      <c r="AI421" s="6"/>
      <c r="AJ421" s="6"/>
      <c r="AK421" s="6"/>
      <c r="AL421" s="6"/>
      <c r="AM421" s="6"/>
      <c r="AN421" s="6"/>
      <c r="AO421" s="6"/>
      <c r="AP421" s="6"/>
      <c r="AQ421" s="6"/>
      <c r="AR421" s="6"/>
      <c r="AS421" s="6"/>
      <c r="AT421" s="6"/>
      <c r="AU421" s="6"/>
      <c r="AV421" s="6"/>
    </row>
    <row r="422">
      <c r="A422" s="6"/>
      <c r="B422" s="199"/>
      <c r="C422" s="6"/>
      <c r="D422" s="6"/>
      <c r="E422" s="7"/>
      <c r="F422" s="7"/>
      <c r="G422" s="198"/>
      <c r="H422" s="198"/>
      <c r="I422" s="6"/>
      <c r="J422" s="7"/>
      <c r="K422" s="7"/>
      <c r="L422" s="6"/>
      <c r="M422" s="7"/>
      <c r="N422" s="6"/>
      <c r="O422" s="6"/>
      <c r="P422" s="6"/>
      <c r="Q422" s="6"/>
      <c r="R422" s="6"/>
      <c r="S422" s="6"/>
      <c r="T422" s="6"/>
      <c r="U422" s="6"/>
      <c r="V422" s="6"/>
      <c r="W422" s="6"/>
      <c r="X422" s="6"/>
      <c r="Y422" s="6"/>
      <c r="Z422" s="6"/>
      <c r="AA422" s="6"/>
      <c r="AB422" s="6"/>
      <c r="AC422" s="6"/>
      <c r="AD422" s="6"/>
      <c r="AE422" s="6"/>
      <c r="AF422" s="6"/>
      <c r="AG422" s="6"/>
      <c r="AH422" s="6"/>
      <c r="AI422" s="6"/>
      <c r="AJ422" s="6"/>
      <c r="AK422" s="6"/>
      <c r="AL422" s="6"/>
      <c r="AM422" s="6"/>
      <c r="AN422" s="6"/>
      <c r="AO422" s="6"/>
      <c r="AP422" s="6"/>
      <c r="AQ422" s="6"/>
      <c r="AR422" s="6"/>
      <c r="AS422" s="6"/>
      <c r="AT422" s="6"/>
      <c r="AU422" s="6"/>
      <c r="AV422" s="6"/>
    </row>
    <row r="423">
      <c r="A423" s="6"/>
      <c r="B423" s="199"/>
      <c r="C423" s="6"/>
      <c r="D423" s="6"/>
      <c r="E423" s="7"/>
      <c r="F423" s="7"/>
      <c r="G423" s="198"/>
      <c r="H423" s="198"/>
      <c r="I423" s="6"/>
      <c r="J423" s="7"/>
      <c r="K423" s="7"/>
      <c r="L423" s="6"/>
      <c r="M423" s="7"/>
      <c r="N423" s="6"/>
      <c r="O423" s="6"/>
      <c r="P423" s="6"/>
      <c r="Q423" s="6"/>
      <c r="R423" s="6"/>
      <c r="S423" s="6"/>
      <c r="T423" s="6"/>
      <c r="U423" s="6"/>
      <c r="V423" s="6"/>
      <c r="W423" s="6"/>
      <c r="X423" s="6"/>
      <c r="Y423" s="6"/>
      <c r="Z423" s="6"/>
      <c r="AA423" s="6"/>
      <c r="AB423" s="6"/>
      <c r="AC423" s="6"/>
      <c r="AD423" s="6"/>
      <c r="AE423" s="6"/>
      <c r="AF423" s="6"/>
      <c r="AG423" s="6"/>
      <c r="AH423" s="6"/>
      <c r="AI423" s="6"/>
      <c r="AJ423" s="6"/>
      <c r="AK423" s="6"/>
      <c r="AL423" s="6"/>
      <c r="AM423" s="6"/>
      <c r="AN423" s="6"/>
      <c r="AO423" s="6"/>
      <c r="AP423" s="6"/>
      <c r="AQ423" s="6"/>
      <c r="AR423" s="6"/>
      <c r="AS423" s="6"/>
      <c r="AT423" s="6"/>
      <c r="AU423" s="6"/>
      <c r="AV423" s="6"/>
    </row>
    <row r="424">
      <c r="A424" s="6"/>
      <c r="B424" s="199"/>
      <c r="C424" s="6"/>
      <c r="D424" s="6"/>
      <c r="E424" s="7"/>
      <c r="F424" s="7"/>
      <c r="G424" s="198"/>
      <c r="H424" s="198"/>
      <c r="I424" s="6"/>
      <c r="J424" s="7"/>
      <c r="K424" s="7"/>
      <c r="L424" s="6"/>
      <c r="M424" s="7"/>
      <c r="N424" s="6"/>
      <c r="O424" s="6"/>
      <c r="P424" s="6"/>
      <c r="Q424" s="6"/>
      <c r="R424" s="6"/>
      <c r="S424" s="6"/>
      <c r="T424" s="6"/>
      <c r="U424" s="6"/>
      <c r="V424" s="6"/>
      <c r="W424" s="6"/>
      <c r="X424" s="6"/>
      <c r="Y424" s="6"/>
      <c r="Z424" s="6"/>
      <c r="AA424" s="6"/>
      <c r="AB424" s="6"/>
      <c r="AC424" s="6"/>
      <c r="AD424" s="6"/>
      <c r="AE424" s="6"/>
      <c r="AF424" s="6"/>
      <c r="AG424" s="6"/>
      <c r="AH424" s="6"/>
      <c r="AI424" s="6"/>
      <c r="AJ424" s="6"/>
      <c r="AK424" s="6"/>
      <c r="AL424" s="6"/>
      <c r="AM424" s="6"/>
      <c r="AN424" s="6"/>
      <c r="AO424" s="6"/>
      <c r="AP424" s="6"/>
      <c r="AQ424" s="6"/>
      <c r="AR424" s="6"/>
      <c r="AS424" s="6"/>
      <c r="AT424" s="6"/>
      <c r="AU424" s="6"/>
      <c r="AV424" s="6"/>
    </row>
    <row r="425">
      <c r="A425" s="6"/>
      <c r="B425" s="199"/>
      <c r="C425" s="6"/>
      <c r="D425" s="6"/>
      <c r="E425" s="7"/>
      <c r="F425" s="7"/>
      <c r="G425" s="198"/>
      <c r="H425" s="198"/>
      <c r="I425" s="6"/>
      <c r="J425" s="7"/>
      <c r="K425" s="7"/>
      <c r="L425" s="6"/>
      <c r="M425" s="7"/>
      <c r="N425" s="6"/>
      <c r="O425" s="6"/>
      <c r="P425" s="6"/>
      <c r="Q425" s="6"/>
      <c r="R425" s="6"/>
      <c r="S425" s="6"/>
      <c r="T425" s="6"/>
      <c r="U425" s="6"/>
      <c r="V425" s="6"/>
      <c r="W425" s="6"/>
      <c r="X425" s="6"/>
      <c r="Y425" s="6"/>
      <c r="Z425" s="6"/>
      <c r="AA425" s="6"/>
      <c r="AB425" s="6"/>
      <c r="AC425" s="6"/>
      <c r="AD425" s="6"/>
      <c r="AE425" s="6"/>
      <c r="AF425" s="6"/>
      <c r="AG425" s="6"/>
      <c r="AH425" s="6"/>
      <c r="AI425" s="6"/>
      <c r="AJ425" s="6"/>
      <c r="AK425" s="6"/>
      <c r="AL425" s="6"/>
      <c r="AM425" s="6"/>
      <c r="AN425" s="6"/>
      <c r="AO425" s="6"/>
      <c r="AP425" s="6"/>
      <c r="AQ425" s="6"/>
      <c r="AR425" s="6"/>
      <c r="AS425" s="6"/>
      <c r="AT425" s="6"/>
      <c r="AU425" s="6"/>
      <c r="AV425" s="6"/>
    </row>
    <row r="426">
      <c r="A426" s="6"/>
      <c r="B426" s="199"/>
      <c r="C426" s="6"/>
      <c r="D426" s="6"/>
      <c r="E426" s="7"/>
      <c r="F426" s="7"/>
      <c r="G426" s="198"/>
      <c r="H426" s="198"/>
      <c r="I426" s="6"/>
      <c r="J426" s="7"/>
      <c r="K426" s="7"/>
      <c r="L426" s="6"/>
      <c r="M426" s="7"/>
      <c r="N426" s="6"/>
      <c r="O426" s="6"/>
      <c r="P426" s="6"/>
      <c r="Q426" s="6"/>
      <c r="R426" s="6"/>
      <c r="S426" s="6"/>
      <c r="T426" s="6"/>
      <c r="U426" s="6"/>
      <c r="V426" s="6"/>
      <c r="W426" s="6"/>
      <c r="X426" s="6"/>
      <c r="Y426" s="6"/>
      <c r="Z426" s="6"/>
      <c r="AA426" s="6"/>
      <c r="AB426" s="6"/>
      <c r="AC426" s="6"/>
      <c r="AD426" s="6"/>
      <c r="AE426" s="6"/>
      <c r="AF426" s="6"/>
      <c r="AG426" s="6"/>
      <c r="AH426" s="6"/>
      <c r="AI426" s="6"/>
      <c r="AJ426" s="6"/>
      <c r="AK426" s="6"/>
      <c r="AL426" s="6"/>
      <c r="AM426" s="6"/>
      <c r="AN426" s="6"/>
      <c r="AO426" s="6"/>
      <c r="AP426" s="6"/>
      <c r="AQ426" s="6"/>
      <c r="AR426" s="6"/>
      <c r="AS426" s="6"/>
      <c r="AT426" s="6"/>
      <c r="AU426" s="6"/>
      <c r="AV426" s="6"/>
    </row>
    <row r="427">
      <c r="A427" s="6"/>
      <c r="B427" s="199"/>
      <c r="C427" s="6"/>
      <c r="D427" s="6"/>
      <c r="E427" s="7"/>
      <c r="F427" s="7"/>
      <c r="G427" s="198"/>
      <c r="H427" s="198"/>
      <c r="I427" s="6"/>
      <c r="J427" s="7"/>
      <c r="K427" s="7"/>
      <c r="L427" s="6"/>
      <c r="M427" s="7"/>
      <c r="N427" s="6"/>
      <c r="O427" s="6"/>
      <c r="P427" s="6"/>
      <c r="Q427" s="6"/>
      <c r="R427" s="6"/>
      <c r="S427" s="6"/>
      <c r="T427" s="6"/>
      <c r="U427" s="6"/>
      <c r="V427" s="6"/>
      <c r="W427" s="6"/>
      <c r="X427" s="6"/>
      <c r="Y427" s="6"/>
      <c r="Z427" s="6"/>
      <c r="AA427" s="6"/>
      <c r="AB427" s="6"/>
      <c r="AC427" s="6"/>
      <c r="AD427" s="6"/>
      <c r="AE427" s="6"/>
      <c r="AF427" s="6"/>
      <c r="AG427" s="6"/>
      <c r="AH427" s="6"/>
      <c r="AI427" s="6"/>
      <c r="AJ427" s="6"/>
      <c r="AK427" s="6"/>
      <c r="AL427" s="6"/>
      <c r="AM427" s="6"/>
      <c r="AN427" s="6"/>
      <c r="AO427" s="6"/>
      <c r="AP427" s="6"/>
      <c r="AQ427" s="6"/>
      <c r="AR427" s="6"/>
      <c r="AS427" s="6"/>
      <c r="AT427" s="6"/>
      <c r="AU427" s="6"/>
      <c r="AV427" s="6"/>
    </row>
    <row r="428">
      <c r="A428" s="6"/>
      <c r="B428" s="199"/>
      <c r="C428" s="6"/>
      <c r="D428" s="6"/>
      <c r="E428" s="7"/>
      <c r="F428" s="7"/>
      <c r="G428" s="198"/>
      <c r="H428" s="198"/>
      <c r="I428" s="6"/>
      <c r="J428" s="7"/>
      <c r="K428" s="7"/>
      <c r="L428" s="6"/>
      <c r="M428" s="7"/>
      <c r="N428" s="6"/>
      <c r="O428" s="6"/>
      <c r="P428" s="6"/>
      <c r="Q428" s="6"/>
      <c r="R428" s="6"/>
      <c r="S428" s="6"/>
      <c r="T428" s="6"/>
      <c r="U428" s="6"/>
      <c r="V428" s="6"/>
      <c r="W428" s="6"/>
      <c r="X428" s="6"/>
      <c r="Y428" s="6"/>
      <c r="Z428" s="6"/>
      <c r="AA428" s="6"/>
      <c r="AB428" s="6"/>
      <c r="AC428" s="6"/>
      <c r="AD428" s="6"/>
      <c r="AE428" s="6"/>
      <c r="AF428" s="6"/>
      <c r="AG428" s="6"/>
      <c r="AH428" s="6"/>
      <c r="AI428" s="6"/>
      <c r="AJ428" s="6"/>
      <c r="AK428" s="6"/>
      <c r="AL428" s="6"/>
      <c r="AM428" s="6"/>
      <c r="AN428" s="6"/>
      <c r="AO428" s="6"/>
      <c r="AP428" s="6"/>
      <c r="AQ428" s="6"/>
      <c r="AR428" s="6"/>
      <c r="AS428" s="6"/>
      <c r="AT428" s="6"/>
      <c r="AU428" s="6"/>
      <c r="AV428" s="6"/>
    </row>
    <row r="429">
      <c r="A429" s="6"/>
      <c r="B429" s="199"/>
      <c r="C429" s="6"/>
      <c r="D429" s="6"/>
      <c r="E429" s="7"/>
      <c r="F429" s="7"/>
      <c r="G429" s="198"/>
      <c r="H429" s="198"/>
      <c r="I429" s="6"/>
      <c r="J429" s="7"/>
      <c r="K429" s="7"/>
      <c r="L429" s="6"/>
      <c r="M429" s="7"/>
      <c r="N429" s="6"/>
      <c r="O429" s="6"/>
      <c r="P429" s="6"/>
      <c r="Q429" s="6"/>
      <c r="R429" s="6"/>
      <c r="S429" s="6"/>
      <c r="T429" s="6"/>
      <c r="U429" s="6"/>
      <c r="V429" s="6"/>
      <c r="W429" s="6"/>
      <c r="X429" s="6"/>
      <c r="Y429" s="6"/>
      <c r="Z429" s="6"/>
      <c r="AA429" s="6"/>
      <c r="AB429" s="6"/>
      <c r="AC429" s="6"/>
      <c r="AD429" s="6"/>
      <c r="AE429" s="6"/>
      <c r="AF429" s="6"/>
      <c r="AG429" s="6"/>
      <c r="AH429" s="6"/>
      <c r="AI429" s="6"/>
      <c r="AJ429" s="6"/>
      <c r="AK429" s="6"/>
      <c r="AL429" s="6"/>
      <c r="AM429" s="6"/>
      <c r="AN429" s="6"/>
      <c r="AO429" s="6"/>
      <c r="AP429" s="6"/>
      <c r="AQ429" s="6"/>
      <c r="AR429" s="6"/>
      <c r="AS429" s="6"/>
      <c r="AT429" s="6"/>
      <c r="AU429" s="6"/>
      <c r="AV429" s="6"/>
    </row>
    <row r="430">
      <c r="A430" s="6"/>
      <c r="B430" s="199"/>
      <c r="C430" s="6"/>
      <c r="D430" s="6"/>
      <c r="E430" s="7"/>
      <c r="F430" s="7"/>
      <c r="G430" s="198"/>
      <c r="H430" s="198"/>
      <c r="I430" s="6"/>
      <c r="J430" s="7"/>
      <c r="K430" s="7"/>
      <c r="L430" s="6"/>
      <c r="M430" s="7"/>
      <c r="N430" s="6"/>
      <c r="O430" s="6"/>
      <c r="P430" s="6"/>
      <c r="Q430" s="6"/>
      <c r="R430" s="6"/>
      <c r="S430" s="6"/>
      <c r="T430" s="6"/>
      <c r="U430" s="6"/>
      <c r="V430" s="6"/>
      <c r="W430" s="6"/>
      <c r="X430" s="6"/>
      <c r="Y430" s="6"/>
      <c r="Z430" s="6"/>
      <c r="AA430" s="6"/>
      <c r="AB430" s="6"/>
      <c r="AC430" s="6"/>
      <c r="AD430" s="6"/>
      <c r="AE430" s="6"/>
      <c r="AF430" s="6"/>
      <c r="AG430" s="6"/>
      <c r="AH430" s="6"/>
      <c r="AI430" s="6"/>
      <c r="AJ430" s="6"/>
      <c r="AK430" s="6"/>
      <c r="AL430" s="6"/>
      <c r="AM430" s="6"/>
      <c r="AN430" s="6"/>
      <c r="AO430" s="6"/>
      <c r="AP430" s="6"/>
      <c r="AQ430" s="6"/>
      <c r="AR430" s="6"/>
      <c r="AS430" s="6"/>
      <c r="AT430" s="6"/>
      <c r="AU430" s="6"/>
      <c r="AV430" s="6"/>
    </row>
    <row r="431">
      <c r="A431" s="6"/>
      <c r="B431" s="199"/>
      <c r="C431" s="6"/>
      <c r="D431" s="6"/>
      <c r="E431" s="7"/>
      <c r="F431" s="7"/>
      <c r="G431" s="198"/>
      <c r="H431" s="198"/>
      <c r="I431" s="6"/>
      <c r="J431" s="7"/>
      <c r="K431" s="7"/>
      <c r="L431" s="6"/>
      <c r="M431" s="7"/>
      <c r="N431" s="6"/>
      <c r="O431" s="6"/>
      <c r="P431" s="6"/>
      <c r="Q431" s="6"/>
      <c r="R431" s="6"/>
      <c r="S431" s="6"/>
      <c r="T431" s="6"/>
      <c r="U431" s="6"/>
      <c r="V431" s="6"/>
      <c r="W431" s="6"/>
      <c r="X431" s="6"/>
      <c r="Y431" s="6"/>
      <c r="Z431" s="6"/>
      <c r="AA431" s="6"/>
      <c r="AB431" s="6"/>
      <c r="AC431" s="6"/>
      <c r="AD431" s="6"/>
      <c r="AE431" s="6"/>
      <c r="AF431" s="6"/>
      <c r="AG431" s="6"/>
      <c r="AH431" s="6"/>
      <c r="AI431" s="6"/>
      <c r="AJ431" s="6"/>
      <c r="AK431" s="6"/>
      <c r="AL431" s="6"/>
      <c r="AM431" s="6"/>
      <c r="AN431" s="6"/>
      <c r="AO431" s="6"/>
      <c r="AP431" s="6"/>
      <c r="AQ431" s="6"/>
      <c r="AR431" s="6"/>
      <c r="AS431" s="6"/>
      <c r="AT431" s="6"/>
      <c r="AU431" s="6"/>
      <c r="AV431" s="6"/>
    </row>
    <row r="432">
      <c r="A432" s="6"/>
      <c r="B432" s="199"/>
      <c r="C432" s="6"/>
      <c r="D432" s="6"/>
      <c r="E432" s="7"/>
      <c r="F432" s="7"/>
      <c r="G432" s="198"/>
      <c r="H432" s="198"/>
      <c r="I432" s="6"/>
      <c r="J432" s="7"/>
      <c r="K432" s="7"/>
      <c r="L432" s="6"/>
      <c r="M432" s="7"/>
      <c r="N432" s="6"/>
      <c r="O432" s="6"/>
      <c r="P432" s="6"/>
      <c r="Q432" s="6"/>
      <c r="R432" s="6"/>
      <c r="S432" s="6"/>
      <c r="T432" s="6"/>
      <c r="U432" s="6"/>
      <c r="V432" s="6"/>
      <c r="W432" s="6"/>
      <c r="X432" s="6"/>
      <c r="Y432" s="6"/>
      <c r="Z432" s="6"/>
      <c r="AA432" s="6"/>
      <c r="AB432" s="6"/>
      <c r="AC432" s="6"/>
      <c r="AD432" s="6"/>
      <c r="AE432" s="6"/>
      <c r="AF432" s="6"/>
      <c r="AG432" s="6"/>
      <c r="AH432" s="6"/>
      <c r="AI432" s="6"/>
      <c r="AJ432" s="6"/>
      <c r="AK432" s="6"/>
      <c r="AL432" s="6"/>
      <c r="AM432" s="6"/>
      <c r="AN432" s="6"/>
      <c r="AO432" s="6"/>
      <c r="AP432" s="6"/>
      <c r="AQ432" s="6"/>
      <c r="AR432" s="6"/>
      <c r="AS432" s="6"/>
      <c r="AT432" s="6"/>
      <c r="AU432" s="6"/>
      <c r="AV432" s="6"/>
    </row>
    <row r="433">
      <c r="A433" s="6"/>
      <c r="B433" s="199"/>
      <c r="C433" s="6"/>
      <c r="D433" s="6"/>
      <c r="E433" s="7"/>
      <c r="F433" s="7"/>
      <c r="G433" s="198"/>
      <c r="H433" s="198"/>
      <c r="I433" s="6"/>
      <c r="J433" s="7"/>
      <c r="K433" s="7"/>
      <c r="L433" s="6"/>
      <c r="M433" s="7"/>
      <c r="N433" s="6"/>
      <c r="O433" s="6"/>
      <c r="P433" s="6"/>
      <c r="Q433" s="6"/>
      <c r="R433" s="6"/>
      <c r="S433" s="6"/>
      <c r="T433" s="6"/>
      <c r="U433" s="6"/>
      <c r="V433" s="6"/>
      <c r="W433" s="6"/>
      <c r="X433" s="6"/>
      <c r="Y433" s="6"/>
      <c r="Z433" s="6"/>
      <c r="AA433" s="6"/>
      <c r="AB433" s="6"/>
      <c r="AC433" s="6"/>
      <c r="AD433" s="6"/>
      <c r="AE433" s="6"/>
      <c r="AF433" s="6"/>
      <c r="AG433" s="6"/>
      <c r="AH433" s="6"/>
      <c r="AI433" s="6"/>
      <c r="AJ433" s="6"/>
      <c r="AK433" s="6"/>
      <c r="AL433" s="6"/>
      <c r="AM433" s="6"/>
      <c r="AN433" s="6"/>
      <c r="AO433" s="6"/>
      <c r="AP433" s="6"/>
      <c r="AQ433" s="6"/>
      <c r="AR433" s="6"/>
      <c r="AS433" s="6"/>
      <c r="AT433" s="6"/>
      <c r="AU433" s="6"/>
      <c r="AV433" s="6"/>
    </row>
    <row r="434">
      <c r="A434" s="6"/>
      <c r="B434" s="199"/>
      <c r="C434" s="6"/>
      <c r="D434" s="6"/>
      <c r="E434" s="7"/>
      <c r="F434" s="7"/>
      <c r="G434" s="198"/>
      <c r="H434" s="198"/>
      <c r="I434" s="6"/>
      <c r="J434" s="7"/>
      <c r="K434" s="7"/>
      <c r="L434" s="6"/>
      <c r="M434" s="7"/>
      <c r="N434" s="6"/>
      <c r="O434" s="6"/>
      <c r="P434" s="6"/>
      <c r="Q434" s="6"/>
      <c r="R434" s="6"/>
      <c r="S434" s="6"/>
      <c r="T434" s="6"/>
      <c r="U434" s="6"/>
      <c r="V434" s="6"/>
      <c r="W434" s="6"/>
      <c r="X434" s="6"/>
      <c r="Y434" s="6"/>
      <c r="Z434" s="6"/>
      <c r="AA434" s="6"/>
      <c r="AB434" s="6"/>
      <c r="AC434" s="6"/>
      <c r="AD434" s="6"/>
      <c r="AE434" s="6"/>
      <c r="AF434" s="6"/>
      <c r="AG434" s="6"/>
      <c r="AH434" s="6"/>
      <c r="AI434" s="6"/>
      <c r="AJ434" s="6"/>
      <c r="AK434" s="6"/>
      <c r="AL434" s="6"/>
      <c r="AM434" s="6"/>
      <c r="AN434" s="6"/>
      <c r="AO434" s="6"/>
      <c r="AP434" s="6"/>
      <c r="AQ434" s="6"/>
      <c r="AR434" s="6"/>
      <c r="AS434" s="6"/>
      <c r="AT434" s="6"/>
      <c r="AU434" s="6"/>
      <c r="AV434" s="6"/>
    </row>
    <row r="435">
      <c r="A435" s="6"/>
      <c r="B435" s="199"/>
      <c r="C435" s="6"/>
      <c r="D435" s="6"/>
      <c r="E435" s="7"/>
      <c r="F435" s="7"/>
      <c r="G435" s="198"/>
      <c r="H435" s="198"/>
      <c r="I435" s="6"/>
      <c r="J435" s="7"/>
      <c r="K435" s="7"/>
      <c r="L435" s="6"/>
      <c r="M435" s="7"/>
      <c r="N435" s="6"/>
      <c r="O435" s="6"/>
      <c r="P435" s="6"/>
      <c r="Q435" s="6"/>
      <c r="R435" s="6"/>
      <c r="S435" s="6"/>
      <c r="T435" s="6"/>
      <c r="U435" s="6"/>
      <c r="V435" s="6"/>
      <c r="W435" s="6"/>
      <c r="X435" s="6"/>
      <c r="Y435" s="6"/>
      <c r="Z435" s="6"/>
      <c r="AA435" s="6"/>
      <c r="AB435" s="6"/>
      <c r="AC435" s="6"/>
      <c r="AD435" s="6"/>
      <c r="AE435" s="6"/>
      <c r="AF435" s="6"/>
      <c r="AG435" s="6"/>
      <c r="AH435" s="6"/>
      <c r="AI435" s="6"/>
      <c r="AJ435" s="6"/>
      <c r="AK435" s="6"/>
      <c r="AL435" s="6"/>
      <c r="AM435" s="6"/>
      <c r="AN435" s="6"/>
      <c r="AO435" s="6"/>
      <c r="AP435" s="6"/>
      <c r="AQ435" s="6"/>
      <c r="AR435" s="6"/>
      <c r="AS435" s="6"/>
      <c r="AT435" s="6"/>
      <c r="AU435" s="6"/>
      <c r="AV435" s="6"/>
    </row>
    <row r="436">
      <c r="A436" s="6"/>
      <c r="B436" s="199"/>
      <c r="C436" s="6"/>
      <c r="D436" s="6"/>
      <c r="E436" s="7"/>
      <c r="F436" s="7"/>
      <c r="G436" s="198"/>
      <c r="H436" s="198"/>
      <c r="I436" s="6"/>
      <c r="J436" s="7"/>
      <c r="K436" s="7"/>
      <c r="L436" s="6"/>
      <c r="M436" s="7"/>
      <c r="N436" s="6"/>
      <c r="O436" s="6"/>
      <c r="P436" s="6"/>
      <c r="Q436" s="6"/>
      <c r="R436" s="6"/>
      <c r="S436" s="6"/>
      <c r="T436" s="6"/>
      <c r="U436" s="6"/>
      <c r="V436" s="6"/>
      <c r="W436" s="6"/>
      <c r="X436" s="6"/>
      <c r="Y436" s="6"/>
      <c r="Z436" s="6"/>
      <c r="AA436" s="6"/>
      <c r="AB436" s="6"/>
      <c r="AC436" s="6"/>
      <c r="AD436" s="6"/>
      <c r="AE436" s="6"/>
      <c r="AF436" s="6"/>
      <c r="AG436" s="6"/>
      <c r="AH436" s="6"/>
      <c r="AI436" s="6"/>
      <c r="AJ436" s="6"/>
      <c r="AK436" s="6"/>
      <c r="AL436" s="6"/>
      <c r="AM436" s="6"/>
      <c r="AN436" s="6"/>
      <c r="AO436" s="6"/>
      <c r="AP436" s="6"/>
      <c r="AQ436" s="6"/>
      <c r="AR436" s="6"/>
      <c r="AS436" s="6"/>
      <c r="AT436" s="6"/>
      <c r="AU436" s="6"/>
      <c r="AV436" s="6"/>
    </row>
    <row r="437">
      <c r="A437" s="6"/>
      <c r="B437" s="199"/>
      <c r="C437" s="6"/>
      <c r="D437" s="6"/>
      <c r="E437" s="7"/>
      <c r="F437" s="7"/>
      <c r="G437" s="198"/>
      <c r="H437" s="198"/>
      <c r="I437" s="6"/>
      <c r="J437" s="7"/>
      <c r="K437" s="7"/>
      <c r="L437" s="6"/>
      <c r="M437" s="7"/>
      <c r="N437" s="6"/>
      <c r="O437" s="6"/>
      <c r="P437" s="6"/>
      <c r="Q437" s="6"/>
      <c r="R437" s="6"/>
      <c r="S437" s="6"/>
      <c r="T437" s="6"/>
      <c r="U437" s="6"/>
      <c r="V437" s="6"/>
      <c r="W437" s="6"/>
      <c r="X437" s="6"/>
      <c r="Y437" s="6"/>
      <c r="Z437" s="6"/>
      <c r="AA437" s="6"/>
      <c r="AB437" s="6"/>
      <c r="AC437" s="6"/>
      <c r="AD437" s="6"/>
      <c r="AE437" s="6"/>
      <c r="AF437" s="6"/>
      <c r="AG437" s="6"/>
      <c r="AH437" s="6"/>
      <c r="AI437" s="6"/>
      <c r="AJ437" s="6"/>
      <c r="AK437" s="6"/>
      <c r="AL437" s="6"/>
      <c r="AM437" s="6"/>
      <c r="AN437" s="6"/>
      <c r="AO437" s="6"/>
      <c r="AP437" s="6"/>
      <c r="AQ437" s="6"/>
      <c r="AR437" s="6"/>
      <c r="AS437" s="6"/>
      <c r="AT437" s="6"/>
      <c r="AU437" s="6"/>
      <c r="AV437" s="6"/>
    </row>
    <row r="438">
      <c r="A438" s="6"/>
      <c r="B438" s="199"/>
      <c r="C438" s="6"/>
      <c r="D438" s="6"/>
      <c r="E438" s="7"/>
      <c r="F438" s="7"/>
      <c r="G438" s="198"/>
      <c r="H438" s="198"/>
      <c r="I438" s="6"/>
      <c r="J438" s="7"/>
      <c r="K438" s="7"/>
      <c r="L438" s="6"/>
      <c r="M438" s="7"/>
      <c r="N438" s="6"/>
      <c r="O438" s="6"/>
      <c r="P438" s="6"/>
      <c r="Q438" s="6"/>
      <c r="R438" s="6"/>
      <c r="S438" s="6"/>
      <c r="T438" s="6"/>
      <c r="U438" s="6"/>
      <c r="V438" s="6"/>
      <c r="W438" s="6"/>
      <c r="X438" s="6"/>
      <c r="Y438" s="6"/>
      <c r="Z438" s="6"/>
      <c r="AA438" s="6"/>
      <c r="AB438" s="6"/>
      <c r="AC438" s="6"/>
      <c r="AD438" s="6"/>
      <c r="AE438" s="6"/>
      <c r="AF438" s="6"/>
      <c r="AG438" s="6"/>
      <c r="AH438" s="6"/>
      <c r="AI438" s="6"/>
      <c r="AJ438" s="6"/>
      <c r="AK438" s="6"/>
      <c r="AL438" s="6"/>
      <c r="AM438" s="6"/>
      <c r="AN438" s="6"/>
      <c r="AO438" s="6"/>
      <c r="AP438" s="6"/>
      <c r="AQ438" s="6"/>
      <c r="AR438" s="6"/>
      <c r="AS438" s="6"/>
      <c r="AT438" s="6"/>
      <c r="AU438" s="6"/>
      <c r="AV438" s="6"/>
    </row>
    <row r="439">
      <c r="A439" s="6"/>
      <c r="B439" s="199"/>
      <c r="C439" s="6"/>
      <c r="D439" s="6"/>
      <c r="E439" s="7"/>
      <c r="F439" s="7"/>
      <c r="G439" s="198"/>
      <c r="H439" s="198"/>
      <c r="I439" s="6"/>
      <c r="J439" s="7"/>
      <c r="K439" s="7"/>
      <c r="L439" s="6"/>
      <c r="M439" s="7"/>
      <c r="N439" s="6"/>
      <c r="O439" s="6"/>
      <c r="P439" s="6"/>
      <c r="Q439" s="6"/>
      <c r="R439" s="6"/>
      <c r="S439" s="6"/>
      <c r="T439" s="6"/>
      <c r="U439" s="6"/>
      <c r="V439" s="6"/>
      <c r="W439" s="6"/>
      <c r="X439" s="6"/>
      <c r="Y439" s="6"/>
      <c r="Z439" s="6"/>
      <c r="AA439" s="6"/>
      <c r="AB439" s="6"/>
      <c r="AC439" s="6"/>
      <c r="AD439" s="6"/>
      <c r="AE439" s="6"/>
      <c r="AF439" s="6"/>
      <c r="AG439" s="6"/>
      <c r="AH439" s="6"/>
      <c r="AI439" s="6"/>
      <c r="AJ439" s="6"/>
      <c r="AK439" s="6"/>
      <c r="AL439" s="6"/>
      <c r="AM439" s="6"/>
      <c r="AN439" s="6"/>
      <c r="AO439" s="6"/>
      <c r="AP439" s="6"/>
      <c r="AQ439" s="6"/>
      <c r="AR439" s="6"/>
      <c r="AS439" s="6"/>
      <c r="AT439" s="6"/>
      <c r="AU439" s="6"/>
      <c r="AV439" s="6"/>
    </row>
    <row r="440">
      <c r="A440" s="6"/>
      <c r="B440" s="199"/>
      <c r="C440" s="6"/>
      <c r="D440" s="6"/>
      <c r="E440" s="7"/>
      <c r="F440" s="7"/>
      <c r="G440" s="198"/>
      <c r="H440" s="198"/>
      <c r="I440" s="6"/>
      <c r="J440" s="7"/>
      <c r="K440" s="7"/>
      <c r="L440" s="6"/>
      <c r="M440" s="7"/>
      <c r="N440" s="6"/>
      <c r="O440" s="6"/>
      <c r="P440" s="6"/>
      <c r="Q440" s="6"/>
      <c r="R440" s="6"/>
      <c r="S440" s="6"/>
      <c r="T440" s="6"/>
      <c r="U440" s="6"/>
      <c r="V440" s="6"/>
      <c r="W440" s="6"/>
      <c r="X440" s="6"/>
      <c r="Y440" s="6"/>
      <c r="Z440" s="6"/>
      <c r="AA440" s="6"/>
      <c r="AB440" s="6"/>
      <c r="AC440" s="6"/>
      <c r="AD440" s="6"/>
      <c r="AE440" s="6"/>
      <c r="AF440" s="6"/>
      <c r="AG440" s="6"/>
      <c r="AH440" s="6"/>
      <c r="AI440" s="6"/>
      <c r="AJ440" s="6"/>
      <c r="AK440" s="6"/>
      <c r="AL440" s="6"/>
      <c r="AM440" s="6"/>
      <c r="AN440" s="6"/>
      <c r="AO440" s="6"/>
      <c r="AP440" s="6"/>
      <c r="AQ440" s="6"/>
      <c r="AR440" s="6"/>
      <c r="AS440" s="6"/>
      <c r="AT440" s="6"/>
      <c r="AU440" s="6"/>
      <c r="AV440" s="6"/>
    </row>
    <row r="441">
      <c r="A441" s="6"/>
      <c r="B441" s="199"/>
      <c r="C441" s="6"/>
      <c r="D441" s="6"/>
      <c r="E441" s="7"/>
      <c r="F441" s="7"/>
      <c r="G441" s="198"/>
      <c r="H441" s="198"/>
      <c r="I441" s="6"/>
      <c r="J441" s="7"/>
      <c r="K441" s="7"/>
      <c r="L441" s="6"/>
      <c r="M441" s="7"/>
      <c r="N441" s="6"/>
      <c r="O441" s="6"/>
      <c r="P441" s="6"/>
      <c r="Q441" s="6"/>
      <c r="R441" s="6"/>
      <c r="S441" s="6"/>
      <c r="T441" s="6"/>
      <c r="U441" s="6"/>
      <c r="V441" s="6"/>
      <c r="W441" s="6"/>
      <c r="X441" s="6"/>
      <c r="Y441" s="6"/>
      <c r="Z441" s="6"/>
      <c r="AA441" s="6"/>
      <c r="AB441" s="6"/>
      <c r="AC441" s="6"/>
      <c r="AD441" s="6"/>
      <c r="AE441" s="6"/>
      <c r="AF441" s="6"/>
      <c r="AG441" s="6"/>
      <c r="AH441" s="6"/>
      <c r="AI441" s="6"/>
      <c r="AJ441" s="6"/>
      <c r="AK441" s="6"/>
      <c r="AL441" s="6"/>
      <c r="AM441" s="6"/>
      <c r="AN441" s="6"/>
      <c r="AO441" s="6"/>
      <c r="AP441" s="6"/>
      <c r="AQ441" s="6"/>
      <c r="AR441" s="6"/>
      <c r="AS441" s="6"/>
      <c r="AT441" s="6"/>
      <c r="AU441" s="6"/>
      <c r="AV441" s="6"/>
    </row>
    <row r="442">
      <c r="A442" s="6"/>
      <c r="B442" s="199"/>
      <c r="C442" s="6"/>
      <c r="D442" s="6"/>
      <c r="E442" s="7"/>
      <c r="F442" s="7"/>
      <c r="G442" s="198"/>
      <c r="H442" s="198"/>
      <c r="I442" s="6"/>
      <c r="J442" s="7"/>
      <c r="K442" s="7"/>
      <c r="L442" s="6"/>
      <c r="M442" s="7"/>
      <c r="N442" s="6"/>
      <c r="O442" s="6"/>
      <c r="P442" s="6"/>
      <c r="Q442" s="6"/>
      <c r="R442" s="6"/>
      <c r="S442" s="6"/>
      <c r="T442" s="6"/>
      <c r="U442" s="6"/>
      <c r="V442" s="6"/>
      <c r="W442" s="6"/>
      <c r="X442" s="6"/>
      <c r="Y442" s="6"/>
      <c r="Z442" s="6"/>
      <c r="AA442" s="6"/>
      <c r="AB442" s="6"/>
      <c r="AC442" s="6"/>
      <c r="AD442" s="6"/>
      <c r="AE442" s="6"/>
      <c r="AF442" s="6"/>
      <c r="AG442" s="6"/>
      <c r="AH442" s="6"/>
      <c r="AI442" s="6"/>
      <c r="AJ442" s="6"/>
      <c r="AK442" s="6"/>
      <c r="AL442" s="6"/>
      <c r="AM442" s="6"/>
      <c r="AN442" s="6"/>
      <c r="AO442" s="6"/>
      <c r="AP442" s="6"/>
      <c r="AQ442" s="6"/>
      <c r="AR442" s="6"/>
      <c r="AS442" s="6"/>
      <c r="AT442" s="6"/>
      <c r="AU442" s="6"/>
      <c r="AV442" s="6"/>
    </row>
    <row r="443">
      <c r="A443" s="6"/>
      <c r="B443" s="199"/>
      <c r="C443" s="6"/>
      <c r="D443" s="6"/>
      <c r="E443" s="7"/>
      <c r="F443" s="7"/>
      <c r="G443" s="198"/>
      <c r="H443" s="198"/>
      <c r="I443" s="6"/>
      <c r="J443" s="7"/>
      <c r="K443" s="7"/>
      <c r="L443" s="6"/>
      <c r="M443" s="7"/>
      <c r="N443" s="6"/>
      <c r="O443" s="6"/>
      <c r="P443" s="6"/>
      <c r="Q443" s="6"/>
      <c r="R443" s="6"/>
      <c r="S443" s="6"/>
      <c r="T443" s="6"/>
      <c r="U443" s="6"/>
      <c r="V443" s="6"/>
      <c r="W443" s="6"/>
      <c r="X443" s="6"/>
      <c r="Y443" s="6"/>
      <c r="Z443" s="6"/>
      <c r="AA443" s="6"/>
      <c r="AB443" s="6"/>
      <c r="AC443" s="6"/>
      <c r="AD443" s="6"/>
      <c r="AE443" s="6"/>
      <c r="AF443" s="6"/>
      <c r="AG443" s="6"/>
      <c r="AH443" s="6"/>
      <c r="AI443" s="6"/>
      <c r="AJ443" s="6"/>
      <c r="AK443" s="6"/>
      <c r="AL443" s="6"/>
      <c r="AM443" s="6"/>
      <c r="AN443" s="6"/>
      <c r="AO443" s="6"/>
      <c r="AP443" s="6"/>
      <c r="AQ443" s="6"/>
      <c r="AR443" s="6"/>
      <c r="AS443" s="6"/>
      <c r="AT443" s="6"/>
      <c r="AU443" s="6"/>
      <c r="AV443" s="6"/>
    </row>
    <row r="444">
      <c r="A444" s="6"/>
      <c r="B444" s="199"/>
      <c r="C444" s="6"/>
      <c r="D444" s="6"/>
      <c r="E444" s="7"/>
      <c r="F444" s="7"/>
      <c r="G444" s="198"/>
      <c r="H444" s="198"/>
      <c r="I444" s="6"/>
      <c r="J444" s="7"/>
      <c r="K444" s="7"/>
      <c r="L444" s="6"/>
      <c r="M444" s="7"/>
      <c r="N444" s="6"/>
      <c r="O444" s="6"/>
      <c r="P444" s="6"/>
      <c r="Q444" s="6"/>
      <c r="R444" s="6"/>
      <c r="S444" s="6"/>
      <c r="T444" s="6"/>
      <c r="U444" s="6"/>
      <c r="V444" s="6"/>
      <c r="W444" s="6"/>
      <c r="X444" s="6"/>
      <c r="Y444" s="6"/>
      <c r="Z444" s="6"/>
      <c r="AA444" s="6"/>
      <c r="AB444" s="6"/>
      <c r="AC444" s="6"/>
      <c r="AD444" s="6"/>
      <c r="AE444" s="6"/>
      <c r="AF444" s="6"/>
      <c r="AG444" s="6"/>
      <c r="AH444" s="6"/>
      <c r="AI444" s="6"/>
      <c r="AJ444" s="6"/>
      <c r="AK444" s="6"/>
      <c r="AL444" s="6"/>
      <c r="AM444" s="6"/>
      <c r="AN444" s="6"/>
      <c r="AO444" s="6"/>
      <c r="AP444" s="6"/>
      <c r="AQ444" s="6"/>
      <c r="AR444" s="6"/>
      <c r="AS444" s="6"/>
      <c r="AT444" s="6"/>
      <c r="AU444" s="6"/>
      <c r="AV444" s="6"/>
    </row>
    <row r="445">
      <c r="A445" s="6"/>
      <c r="B445" s="199"/>
      <c r="C445" s="6"/>
      <c r="D445" s="6"/>
      <c r="E445" s="7"/>
      <c r="F445" s="7"/>
      <c r="G445" s="198"/>
      <c r="H445" s="198"/>
      <c r="I445" s="6"/>
      <c r="J445" s="7"/>
      <c r="K445" s="7"/>
      <c r="L445" s="6"/>
      <c r="M445" s="7"/>
      <c r="N445" s="6"/>
      <c r="O445" s="6"/>
      <c r="P445" s="6"/>
      <c r="Q445" s="6"/>
      <c r="R445" s="6"/>
      <c r="S445" s="6"/>
      <c r="T445" s="6"/>
      <c r="U445" s="6"/>
      <c r="V445" s="6"/>
      <c r="W445" s="6"/>
      <c r="X445" s="6"/>
      <c r="Y445" s="6"/>
      <c r="Z445" s="6"/>
      <c r="AA445" s="6"/>
      <c r="AB445" s="6"/>
      <c r="AC445" s="6"/>
      <c r="AD445" s="6"/>
      <c r="AE445" s="6"/>
      <c r="AF445" s="6"/>
      <c r="AG445" s="6"/>
      <c r="AH445" s="6"/>
      <c r="AI445" s="6"/>
      <c r="AJ445" s="6"/>
      <c r="AK445" s="6"/>
      <c r="AL445" s="6"/>
      <c r="AM445" s="6"/>
      <c r="AN445" s="6"/>
      <c r="AO445" s="6"/>
      <c r="AP445" s="6"/>
      <c r="AQ445" s="6"/>
      <c r="AR445" s="6"/>
      <c r="AS445" s="6"/>
      <c r="AT445" s="6"/>
      <c r="AU445" s="6"/>
      <c r="AV445" s="6"/>
    </row>
    <row r="446">
      <c r="A446" s="6"/>
      <c r="B446" s="199"/>
      <c r="C446" s="6"/>
      <c r="D446" s="6"/>
      <c r="E446" s="7"/>
      <c r="F446" s="7"/>
      <c r="G446" s="198"/>
      <c r="H446" s="198"/>
      <c r="I446" s="6"/>
      <c r="J446" s="7"/>
      <c r="K446" s="7"/>
      <c r="L446" s="6"/>
      <c r="M446" s="7"/>
      <c r="N446" s="6"/>
      <c r="O446" s="6"/>
      <c r="P446" s="6"/>
      <c r="Q446" s="6"/>
      <c r="R446" s="6"/>
      <c r="S446" s="6"/>
      <c r="T446" s="6"/>
      <c r="U446" s="6"/>
      <c r="V446" s="6"/>
      <c r="W446" s="6"/>
      <c r="X446" s="6"/>
      <c r="Y446" s="6"/>
      <c r="Z446" s="6"/>
      <c r="AA446" s="6"/>
      <c r="AB446" s="6"/>
      <c r="AC446" s="6"/>
      <c r="AD446" s="6"/>
      <c r="AE446" s="6"/>
      <c r="AF446" s="6"/>
      <c r="AG446" s="6"/>
      <c r="AH446" s="6"/>
      <c r="AI446" s="6"/>
      <c r="AJ446" s="6"/>
      <c r="AK446" s="6"/>
      <c r="AL446" s="6"/>
      <c r="AM446" s="6"/>
      <c r="AN446" s="6"/>
      <c r="AO446" s="6"/>
      <c r="AP446" s="6"/>
      <c r="AQ446" s="6"/>
      <c r="AR446" s="6"/>
      <c r="AS446" s="6"/>
      <c r="AT446" s="6"/>
      <c r="AU446" s="6"/>
      <c r="AV446" s="6"/>
    </row>
    <row r="447">
      <c r="A447" s="6"/>
      <c r="B447" s="199"/>
      <c r="C447" s="6"/>
      <c r="D447" s="6"/>
      <c r="E447" s="7"/>
      <c r="F447" s="7"/>
      <c r="G447" s="198"/>
      <c r="H447" s="198"/>
      <c r="I447" s="6"/>
      <c r="J447" s="7"/>
      <c r="K447" s="7"/>
      <c r="L447" s="6"/>
      <c r="M447" s="7"/>
      <c r="N447" s="6"/>
      <c r="O447" s="6"/>
      <c r="P447" s="6"/>
      <c r="Q447" s="6"/>
      <c r="R447" s="6"/>
      <c r="S447" s="6"/>
      <c r="T447" s="6"/>
      <c r="U447" s="6"/>
      <c r="V447" s="6"/>
      <c r="W447" s="6"/>
      <c r="X447" s="6"/>
      <c r="Y447" s="6"/>
      <c r="Z447" s="6"/>
      <c r="AA447" s="6"/>
      <c r="AB447" s="6"/>
      <c r="AC447" s="6"/>
      <c r="AD447" s="6"/>
      <c r="AE447" s="6"/>
      <c r="AF447" s="6"/>
      <c r="AG447" s="6"/>
      <c r="AH447" s="6"/>
      <c r="AI447" s="6"/>
      <c r="AJ447" s="6"/>
      <c r="AK447" s="6"/>
      <c r="AL447" s="6"/>
      <c r="AM447" s="6"/>
      <c r="AN447" s="6"/>
      <c r="AO447" s="6"/>
      <c r="AP447" s="6"/>
      <c r="AQ447" s="6"/>
      <c r="AR447" s="6"/>
      <c r="AS447" s="6"/>
      <c r="AT447" s="6"/>
      <c r="AU447" s="6"/>
      <c r="AV447" s="6"/>
    </row>
    <row r="448">
      <c r="A448" s="6"/>
      <c r="B448" s="199"/>
      <c r="C448" s="6"/>
      <c r="D448" s="6"/>
      <c r="E448" s="7"/>
      <c r="F448" s="7"/>
      <c r="G448" s="198"/>
      <c r="H448" s="198"/>
      <c r="I448" s="6"/>
      <c r="J448" s="7"/>
      <c r="K448" s="7"/>
      <c r="L448" s="6"/>
      <c r="M448" s="7"/>
      <c r="N448" s="6"/>
      <c r="O448" s="6"/>
      <c r="P448" s="6"/>
      <c r="Q448" s="6"/>
      <c r="R448" s="6"/>
      <c r="S448" s="6"/>
      <c r="T448" s="6"/>
      <c r="U448" s="6"/>
      <c r="V448" s="6"/>
      <c r="W448" s="6"/>
      <c r="X448" s="6"/>
      <c r="Y448" s="6"/>
      <c r="Z448" s="6"/>
      <c r="AA448" s="6"/>
      <c r="AB448" s="6"/>
      <c r="AC448" s="6"/>
      <c r="AD448" s="6"/>
      <c r="AE448" s="6"/>
      <c r="AF448" s="6"/>
      <c r="AG448" s="6"/>
      <c r="AH448" s="6"/>
      <c r="AI448" s="6"/>
      <c r="AJ448" s="6"/>
      <c r="AK448" s="6"/>
      <c r="AL448" s="6"/>
      <c r="AM448" s="6"/>
      <c r="AN448" s="6"/>
      <c r="AO448" s="6"/>
      <c r="AP448" s="6"/>
      <c r="AQ448" s="6"/>
      <c r="AR448" s="6"/>
      <c r="AS448" s="6"/>
      <c r="AT448" s="6"/>
      <c r="AU448" s="6"/>
      <c r="AV448" s="6"/>
    </row>
    <row r="449">
      <c r="A449" s="6"/>
      <c r="B449" s="199"/>
      <c r="C449" s="6"/>
      <c r="D449" s="6"/>
      <c r="E449" s="7"/>
      <c r="F449" s="7"/>
      <c r="G449" s="198"/>
      <c r="H449" s="198"/>
      <c r="I449" s="6"/>
      <c r="J449" s="7"/>
      <c r="K449" s="7"/>
      <c r="L449" s="6"/>
      <c r="M449" s="7"/>
      <c r="N449" s="6"/>
      <c r="O449" s="6"/>
      <c r="P449" s="6"/>
      <c r="Q449" s="6"/>
      <c r="R449" s="6"/>
      <c r="S449" s="6"/>
      <c r="T449" s="6"/>
      <c r="U449" s="6"/>
      <c r="V449" s="6"/>
      <c r="W449" s="6"/>
      <c r="X449" s="6"/>
      <c r="Y449" s="6"/>
      <c r="Z449" s="6"/>
      <c r="AA449" s="6"/>
      <c r="AB449" s="6"/>
      <c r="AC449" s="6"/>
      <c r="AD449" s="6"/>
      <c r="AE449" s="6"/>
      <c r="AF449" s="6"/>
      <c r="AG449" s="6"/>
      <c r="AH449" s="6"/>
      <c r="AI449" s="6"/>
      <c r="AJ449" s="6"/>
      <c r="AK449" s="6"/>
      <c r="AL449" s="6"/>
      <c r="AM449" s="6"/>
      <c r="AN449" s="6"/>
      <c r="AO449" s="6"/>
      <c r="AP449" s="6"/>
      <c r="AQ449" s="6"/>
      <c r="AR449" s="6"/>
      <c r="AS449" s="6"/>
      <c r="AT449" s="6"/>
      <c r="AU449" s="6"/>
      <c r="AV449" s="6"/>
    </row>
    <row r="450">
      <c r="A450" s="6"/>
      <c r="B450" s="199"/>
      <c r="C450" s="6"/>
      <c r="D450" s="6"/>
      <c r="E450" s="7"/>
      <c r="F450" s="7"/>
      <c r="G450" s="198"/>
      <c r="H450" s="198"/>
      <c r="I450" s="6"/>
      <c r="J450" s="7"/>
      <c r="K450" s="7"/>
      <c r="L450" s="6"/>
      <c r="M450" s="7"/>
      <c r="N450" s="6"/>
      <c r="O450" s="6"/>
      <c r="P450" s="6"/>
      <c r="Q450" s="6"/>
      <c r="R450" s="6"/>
      <c r="S450" s="6"/>
      <c r="T450" s="6"/>
      <c r="U450" s="6"/>
      <c r="V450" s="6"/>
      <c r="W450" s="6"/>
      <c r="X450" s="6"/>
      <c r="Y450" s="6"/>
      <c r="Z450" s="6"/>
      <c r="AA450" s="6"/>
      <c r="AB450" s="6"/>
      <c r="AC450" s="6"/>
      <c r="AD450" s="6"/>
      <c r="AE450" s="6"/>
      <c r="AF450" s="6"/>
      <c r="AG450" s="6"/>
      <c r="AH450" s="6"/>
      <c r="AI450" s="6"/>
      <c r="AJ450" s="6"/>
      <c r="AK450" s="6"/>
      <c r="AL450" s="6"/>
      <c r="AM450" s="6"/>
      <c r="AN450" s="6"/>
      <c r="AO450" s="6"/>
      <c r="AP450" s="6"/>
      <c r="AQ450" s="6"/>
      <c r="AR450" s="6"/>
      <c r="AS450" s="6"/>
      <c r="AT450" s="6"/>
      <c r="AU450" s="6"/>
      <c r="AV450" s="6"/>
    </row>
    <row r="451">
      <c r="A451" s="6"/>
      <c r="B451" s="199"/>
      <c r="C451" s="6"/>
      <c r="D451" s="6"/>
      <c r="E451" s="7"/>
      <c r="F451" s="7"/>
      <c r="G451" s="198"/>
      <c r="H451" s="198"/>
      <c r="I451" s="6"/>
      <c r="J451" s="7"/>
      <c r="K451" s="7"/>
      <c r="L451" s="6"/>
      <c r="M451" s="7"/>
      <c r="N451" s="6"/>
      <c r="O451" s="6"/>
      <c r="P451" s="6"/>
      <c r="Q451" s="6"/>
      <c r="R451" s="6"/>
      <c r="S451" s="6"/>
      <c r="T451" s="6"/>
      <c r="U451" s="6"/>
      <c r="V451" s="6"/>
      <c r="W451" s="6"/>
      <c r="X451" s="6"/>
      <c r="Y451" s="6"/>
      <c r="Z451" s="6"/>
      <c r="AA451" s="6"/>
      <c r="AB451" s="6"/>
      <c r="AC451" s="6"/>
      <c r="AD451" s="6"/>
      <c r="AE451" s="6"/>
      <c r="AF451" s="6"/>
      <c r="AG451" s="6"/>
      <c r="AH451" s="6"/>
      <c r="AI451" s="6"/>
      <c r="AJ451" s="6"/>
      <c r="AK451" s="6"/>
      <c r="AL451" s="6"/>
      <c r="AM451" s="6"/>
      <c r="AN451" s="6"/>
      <c r="AO451" s="6"/>
      <c r="AP451" s="6"/>
      <c r="AQ451" s="6"/>
      <c r="AR451" s="6"/>
      <c r="AS451" s="6"/>
      <c r="AT451" s="6"/>
      <c r="AU451" s="6"/>
      <c r="AV451" s="6"/>
    </row>
    <row r="452">
      <c r="A452" s="6"/>
      <c r="B452" s="199"/>
      <c r="C452" s="6"/>
      <c r="D452" s="6"/>
      <c r="E452" s="7"/>
      <c r="F452" s="7"/>
      <c r="G452" s="198"/>
      <c r="H452" s="198"/>
      <c r="I452" s="6"/>
      <c r="J452" s="7"/>
      <c r="K452" s="7"/>
      <c r="L452" s="6"/>
      <c r="M452" s="7"/>
      <c r="N452" s="6"/>
      <c r="O452" s="6"/>
      <c r="P452" s="6"/>
      <c r="Q452" s="6"/>
      <c r="R452" s="6"/>
      <c r="S452" s="6"/>
      <c r="T452" s="6"/>
      <c r="U452" s="6"/>
      <c r="V452" s="6"/>
      <c r="W452" s="6"/>
      <c r="X452" s="6"/>
      <c r="Y452" s="6"/>
      <c r="Z452" s="6"/>
      <c r="AA452" s="6"/>
      <c r="AB452" s="6"/>
      <c r="AC452" s="6"/>
      <c r="AD452" s="6"/>
      <c r="AE452" s="6"/>
      <c r="AF452" s="6"/>
      <c r="AG452" s="6"/>
      <c r="AH452" s="6"/>
      <c r="AI452" s="6"/>
      <c r="AJ452" s="6"/>
      <c r="AK452" s="6"/>
      <c r="AL452" s="6"/>
      <c r="AM452" s="6"/>
      <c r="AN452" s="6"/>
      <c r="AO452" s="6"/>
      <c r="AP452" s="6"/>
      <c r="AQ452" s="6"/>
      <c r="AR452" s="6"/>
      <c r="AS452" s="6"/>
      <c r="AT452" s="6"/>
      <c r="AU452" s="6"/>
      <c r="AV452" s="6"/>
    </row>
    <row r="453">
      <c r="A453" s="6"/>
      <c r="B453" s="199"/>
      <c r="C453" s="6"/>
      <c r="D453" s="6"/>
      <c r="E453" s="7"/>
      <c r="F453" s="7"/>
      <c r="G453" s="198"/>
      <c r="H453" s="198"/>
      <c r="I453" s="6"/>
      <c r="J453" s="7"/>
      <c r="K453" s="7"/>
      <c r="L453" s="6"/>
      <c r="M453" s="7"/>
      <c r="N453" s="6"/>
      <c r="O453" s="6"/>
      <c r="P453" s="6"/>
      <c r="Q453" s="6"/>
      <c r="R453" s="6"/>
      <c r="S453" s="6"/>
      <c r="T453" s="6"/>
      <c r="U453" s="6"/>
      <c r="V453" s="6"/>
      <c r="W453" s="6"/>
      <c r="X453" s="6"/>
      <c r="Y453" s="6"/>
      <c r="Z453" s="6"/>
      <c r="AA453" s="6"/>
      <c r="AB453" s="6"/>
      <c r="AC453" s="6"/>
      <c r="AD453" s="6"/>
      <c r="AE453" s="6"/>
      <c r="AF453" s="6"/>
      <c r="AG453" s="6"/>
      <c r="AH453" s="6"/>
      <c r="AI453" s="6"/>
      <c r="AJ453" s="6"/>
      <c r="AK453" s="6"/>
      <c r="AL453" s="6"/>
      <c r="AM453" s="6"/>
      <c r="AN453" s="6"/>
      <c r="AO453" s="6"/>
      <c r="AP453" s="6"/>
      <c r="AQ453" s="6"/>
      <c r="AR453" s="6"/>
      <c r="AS453" s="6"/>
      <c r="AT453" s="6"/>
      <c r="AU453" s="6"/>
      <c r="AV453" s="6"/>
    </row>
    <row r="454">
      <c r="A454" s="6"/>
      <c r="B454" s="199"/>
      <c r="C454" s="6"/>
      <c r="D454" s="6"/>
      <c r="E454" s="7"/>
      <c r="F454" s="7"/>
      <c r="G454" s="198"/>
      <c r="H454" s="198"/>
      <c r="I454" s="6"/>
      <c r="J454" s="7"/>
      <c r="K454" s="7"/>
      <c r="L454" s="6"/>
      <c r="M454" s="7"/>
      <c r="N454" s="6"/>
      <c r="O454" s="6"/>
      <c r="P454" s="6"/>
      <c r="Q454" s="6"/>
      <c r="R454" s="6"/>
      <c r="S454" s="6"/>
      <c r="T454" s="6"/>
      <c r="U454" s="6"/>
      <c r="V454" s="6"/>
      <c r="W454" s="6"/>
      <c r="X454" s="6"/>
      <c r="Y454" s="6"/>
      <c r="Z454" s="6"/>
      <c r="AA454" s="6"/>
      <c r="AB454" s="6"/>
      <c r="AC454" s="6"/>
      <c r="AD454" s="6"/>
      <c r="AE454" s="6"/>
      <c r="AF454" s="6"/>
      <c r="AG454" s="6"/>
      <c r="AH454" s="6"/>
      <c r="AI454" s="6"/>
      <c r="AJ454" s="6"/>
      <c r="AK454" s="6"/>
      <c r="AL454" s="6"/>
      <c r="AM454" s="6"/>
      <c r="AN454" s="6"/>
      <c r="AO454" s="6"/>
      <c r="AP454" s="6"/>
      <c r="AQ454" s="6"/>
      <c r="AR454" s="6"/>
      <c r="AS454" s="6"/>
      <c r="AT454" s="6"/>
      <c r="AU454" s="6"/>
      <c r="AV454" s="6"/>
    </row>
    <row r="455">
      <c r="A455" s="6"/>
      <c r="B455" s="199"/>
      <c r="C455" s="6"/>
      <c r="D455" s="6"/>
      <c r="E455" s="7"/>
      <c r="F455" s="7"/>
      <c r="G455" s="198"/>
      <c r="H455" s="198"/>
      <c r="I455" s="6"/>
      <c r="J455" s="7"/>
      <c r="K455" s="7"/>
      <c r="L455" s="6"/>
      <c r="M455" s="7"/>
      <c r="N455" s="6"/>
      <c r="O455" s="6"/>
      <c r="P455" s="6"/>
      <c r="Q455" s="6"/>
      <c r="R455" s="6"/>
      <c r="S455" s="6"/>
      <c r="T455" s="6"/>
      <c r="U455" s="6"/>
      <c r="V455" s="6"/>
      <c r="W455" s="6"/>
      <c r="X455" s="6"/>
      <c r="Y455" s="6"/>
      <c r="Z455" s="6"/>
      <c r="AA455" s="6"/>
      <c r="AB455" s="6"/>
      <c r="AC455" s="6"/>
      <c r="AD455" s="6"/>
      <c r="AE455" s="6"/>
      <c r="AF455" s="6"/>
      <c r="AG455" s="6"/>
      <c r="AH455" s="6"/>
      <c r="AI455" s="6"/>
      <c r="AJ455" s="6"/>
      <c r="AK455" s="6"/>
      <c r="AL455" s="6"/>
      <c r="AM455" s="6"/>
      <c r="AN455" s="6"/>
      <c r="AO455" s="6"/>
      <c r="AP455" s="6"/>
      <c r="AQ455" s="6"/>
      <c r="AR455" s="6"/>
      <c r="AS455" s="6"/>
      <c r="AT455" s="6"/>
      <c r="AU455" s="6"/>
      <c r="AV455" s="6"/>
    </row>
    <row r="456">
      <c r="A456" s="6"/>
      <c r="B456" s="199"/>
      <c r="C456" s="6"/>
      <c r="D456" s="6"/>
      <c r="E456" s="7"/>
      <c r="F456" s="7"/>
      <c r="G456" s="198"/>
      <c r="H456" s="198"/>
      <c r="I456" s="6"/>
      <c r="J456" s="7"/>
      <c r="K456" s="7"/>
      <c r="L456" s="6"/>
      <c r="M456" s="7"/>
      <c r="N456" s="6"/>
      <c r="O456" s="6"/>
      <c r="P456" s="6"/>
      <c r="Q456" s="6"/>
      <c r="R456" s="6"/>
      <c r="S456" s="6"/>
      <c r="T456" s="6"/>
      <c r="U456" s="6"/>
      <c r="V456" s="6"/>
      <c r="W456" s="6"/>
      <c r="X456" s="6"/>
      <c r="Y456" s="6"/>
      <c r="Z456" s="6"/>
      <c r="AA456" s="6"/>
      <c r="AB456" s="6"/>
      <c r="AC456" s="6"/>
      <c r="AD456" s="6"/>
      <c r="AE456" s="6"/>
      <c r="AF456" s="6"/>
      <c r="AG456" s="6"/>
      <c r="AH456" s="6"/>
      <c r="AI456" s="6"/>
      <c r="AJ456" s="6"/>
      <c r="AK456" s="6"/>
      <c r="AL456" s="6"/>
      <c r="AM456" s="6"/>
      <c r="AN456" s="6"/>
      <c r="AO456" s="6"/>
      <c r="AP456" s="6"/>
      <c r="AQ456" s="6"/>
      <c r="AR456" s="6"/>
      <c r="AS456" s="6"/>
      <c r="AT456" s="6"/>
      <c r="AU456" s="6"/>
      <c r="AV456" s="6"/>
    </row>
    <row r="457">
      <c r="A457" s="6"/>
      <c r="B457" s="199"/>
      <c r="C457" s="6"/>
      <c r="D457" s="6"/>
      <c r="E457" s="7"/>
      <c r="F457" s="7"/>
      <c r="G457" s="198"/>
      <c r="H457" s="198"/>
      <c r="I457" s="6"/>
      <c r="J457" s="7"/>
      <c r="K457" s="7"/>
      <c r="L457" s="6"/>
      <c r="M457" s="7"/>
      <c r="N457" s="6"/>
      <c r="O457" s="6"/>
      <c r="P457" s="6"/>
      <c r="Q457" s="6"/>
      <c r="R457" s="6"/>
      <c r="S457" s="6"/>
      <c r="T457" s="6"/>
      <c r="U457" s="6"/>
      <c r="V457" s="6"/>
      <c r="W457" s="6"/>
      <c r="X457" s="6"/>
      <c r="Y457" s="6"/>
      <c r="Z457" s="6"/>
      <c r="AA457" s="6"/>
      <c r="AB457" s="6"/>
      <c r="AC457" s="6"/>
      <c r="AD457" s="6"/>
      <c r="AE457" s="6"/>
      <c r="AF457" s="6"/>
      <c r="AG457" s="6"/>
      <c r="AH457" s="6"/>
      <c r="AI457" s="6"/>
      <c r="AJ457" s="6"/>
      <c r="AK457" s="6"/>
      <c r="AL457" s="6"/>
      <c r="AM457" s="6"/>
      <c r="AN457" s="6"/>
      <c r="AO457" s="6"/>
      <c r="AP457" s="6"/>
      <c r="AQ457" s="6"/>
      <c r="AR457" s="6"/>
      <c r="AS457" s="6"/>
      <c r="AT457" s="6"/>
      <c r="AU457" s="6"/>
      <c r="AV457" s="6"/>
    </row>
    <row r="458">
      <c r="A458" s="6"/>
      <c r="B458" s="199"/>
      <c r="C458" s="6"/>
      <c r="D458" s="6"/>
      <c r="E458" s="7"/>
      <c r="F458" s="7"/>
      <c r="G458" s="198"/>
      <c r="H458" s="198"/>
      <c r="I458" s="6"/>
      <c r="J458" s="7"/>
      <c r="K458" s="7"/>
      <c r="L458" s="6"/>
      <c r="M458" s="7"/>
      <c r="N458" s="6"/>
      <c r="O458" s="6"/>
      <c r="P458" s="6"/>
      <c r="Q458" s="6"/>
      <c r="R458" s="6"/>
      <c r="S458" s="6"/>
      <c r="T458" s="6"/>
      <c r="U458" s="6"/>
      <c r="V458" s="6"/>
      <c r="W458" s="6"/>
      <c r="X458" s="6"/>
      <c r="Y458" s="6"/>
      <c r="Z458" s="6"/>
      <c r="AA458" s="6"/>
      <c r="AB458" s="6"/>
      <c r="AC458" s="6"/>
      <c r="AD458" s="6"/>
      <c r="AE458" s="6"/>
      <c r="AF458" s="6"/>
      <c r="AG458" s="6"/>
      <c r="AH458" s="6"/>
      <c r="AI458" s="6"/>
      <c r="AJ458" s="6"/>
      <c r="AK458" s="6"/>
      <c r="AL458" s="6"/>
      <c r="AM458" s="6"/>
      <c r="AN458" s="6"/>
      <c r="AO458" s="6"/>
      <c r="AP458" s="6"/>
      <c r="AQ458" s="6"/>
      <c r="AR458" s="6"/>
      <c r="AS458" s="6"/>
      <c r="AT458" s="6"/>
      <c r="AU458" s="6"/>
      <c r="AV458" s="6"/>
    </row>
    <row r="459">
      <c r="A459" s="6"/>
      <c r="B459" s="199"/>
      <c r="C459" s="6"/>
      <c r="D459" s="6"/>
      <c r="E459" s="7"/>
      <c r="F459" s="7"/>
      <c r="G459" s="198"/>
      <c r="H459" s="198"/>
      <c r="I459" s="6"/>
      <c r="J459" s="7"/>
      <c r="K459" s="7"/>
      <c r="L459" s="6"/>
      <c r="M459" s="7"/>
      <c r="N459" s="6"/>
      <c r="O459" s="6"/>
      <c r="P459" s="6"/>
      <c r="Q459" s="6"/>
      <c r="R459" s="6"/>
      <c r="S459" s="6"/>
      <c r="T459" s="6"/>
      <c r="U459" s="6"/>
      <c r="V459" s="6"/>
      <c r="W459" s="6"/>
      <c r="X459" s="6"/>
      <c r="Y459" s="6"/>
      <c r="Z459" s="6"/>
      <c r="AA459" s="6"/>
      <c r="AB459" s="6"/>
      <c r="AC459" s="6"/>
      <c r="AD459" s="6"/>
      <c r="AE459" s="6"/>
      <c r="AF459" s="6"/>
      <c r="AG459" s="6"/>
      <c r="AH459" s="6"/>
      <c r="AI459" s="6"/>
      <c r="AJ459" s="6"/>
      <c r="AK459" s="6"/>
      <c r="AL459" s="6"/>
      <c r="AM459" s="6"/>
      <c r="AN459" s="6"/>
      <c r="AO459" s="6"/>
      <c r="AP459" s="6"/>
      <c r="AQ459" s="6"/>
      <c r="AR459" s="6"/>
      <c r="AS459" s="6"/>
      <c r="AT459" s="6"/>
      <c r="AU459" s="6"/>
      <c r="AV459" s="6"/>
    </row>
    <row r="460">
      <c r="A460" s="6"/>
      <c r="B460" s="199"/>
      <c r="C460" s="6"/>
      <c r="D460" s="6"/>
      <c r="E460" s="7"/>
      <c r="F460" s="7"/>
      <c r="G460" s="198"/>
      <c r="H460" s="198"/>
      <c r="I460" s="6"/>
      <c r="J460" s="7"/>
      <c r="K460" s="7"/>
      <c r="L460" s="6"/>
      <c r="M460" s="7"/>
      <c r="N460" s="6"/>
      <c r="O460" s="6"/>
      <c r="P460" s="6"/>
      <c r="Q460" s="6"/>
      <c r="R460" s="6"/>
      <c r="S460" s="6"/>
      <c r="T460" s="6"/>
      <c r="U460" s="6"/>
      <c r="V460" s="6"/>
      <c r="W460" s="6"/>
      <c r="X460" s="6"/>
      <c r="Y460" s="6"/>
      <c r="Z460" s="6"/>
      <c r="AA460" s="6"/>
      <c r="AB460" s="6"/>
      <c r="AC460" s="6"/>
      <c r="AD460" s="6"/>
      <c r="AE460" s="6"/>
      <c r="AF460" s="6"/>
      <c r="AG460" s="6"/>
      <c r="AH460" s="6"/>
      <c r="AI460" s="6"/>
      <c r="AJ460" s="6"/>
      <c r="AK460" s="6"/>
      <c r="AL460" s="6"/>
      <c r="AM460" s="6"/>
      <c r="AN460" s="6"/>
      <c r="AO460" s="6"/>
      <c r="AP460" s="6"/>
      <c r="AQ460" s="6"/>
      <c r="AR460" s="6"/>
      <c r="AS460" s="6"/>
      <c r="AT460" s="6"/>
      <c r="AU460" s="6"/>
      <c r="AV460" s="6"/>
    </row>
    <row r="461">
      <c r="A461" s="6"/>
      <c r="B461" s="199"/>
      <c r="C461" s="6"/>
      <c r="D461" s="6"/>
      <c r="E461" s="7"/>
      <c r="F461" s="7"/>
      <c r="G461" s="198"/>
      <c r="H461" s="198"/>
      <c r="I461" s="6"/>
      <c r="J461" s="7"/>
      <c r="K461" s="7"/>
      <c r="L461" s="6"/>
      <c r="M461" s="7"/>
      <c r="N461" s="6"/>
      <c r="O461" s="6"/>
      <c r="P461" s="6"/>
      <c r="Q461" s="6"/>
      <c r="R461" s="6"/>
      <c r="S461" s="6"/>
      <c r="T461" s="6"/>
      <c r="U461" s="6"/>
      <c r="V461" s="6"/>
      <c r="W461" s="6"/>
      <c r="X461" s="6"/>
      <c r="Y461" s="6"/>
      <c r="Z461" s="6"/>
      <c r="AA461" s="6"/>
      <c r="AB461" s="6"/>
      <c r="AC461" s="6"/>
      <c r="AD461" s="6"/>
      <c r="AE461" s="6"/>
      <c r="AF461" s="6"/>
      <c r="AG461" s="6"/>
      <c r="AH461" s="6"/>
      <c r="AI461" s="6"/>
      <c r="AJ461" s="6"/>
      <c r="AK461" s="6"/>
      <c r="AL461" s="6"/>
      <c r="AM461" s="6"/>
      <c r="AN461" s="6"/>
      <c r="AO461" s="6"/>
      <c r="AP461" s="6"/>
      <c r="AQ461" s="6"/>
      <c r="AR461" s="6"/>
      <c r="AS461" s="6"/>
      <c r="AT461" s="6"/>
      <c r="AU461" s="6"/>
      <c r="AV461" s="6"/>
    </row>
    <row r="462">
      <c r="A462" s="6"/>
      <c r="B462" s="199"/>
      <c r="C462" s="6"/>
      <c r="D462" s="6"/>
      <c r="E462" s="7"/>
      <c r="F462" s="7"/>
      <c r="G462" s="198"/>
      <c r="H462" s="198"/>
      <c r="I462" s="6"/>
      <c r="J462" s="7"/>
      <c r="K462" s="7"/>
      <c r="L462" s="6"/>
      <c r="M462" s="7"/>
      <c r="N462" s="6"/>
      <c r="O462" s="6"/>
      <c r="P462" s="6"/>
      <c r="Q462" s="6"/>
      <c r="R462" s="6"/>
      <c r="S462" s="6"/>
      <c r="T462" s="6"/>
      <c r="U462" s="6"/>
      <c r="V462" s="6"/>
      <c r="W462" s="6"/>
      <c r="X462" s="6"/>
      <c r="Y462" s="6"/>
      <c r="Z462" s="6"/>
      <c r="AA462" s="6"/>
      <c r="AB462" s="6"/>
      <c r="AC462" s="6"/>
      <c r="AD462" s="6"/>
      <c r="AE462" s="6"/>
      <c r="AF462" s="6"/>
      <c r="AG462" s="6"/>
      <c r="AH462" s="6"/>
      <c r="AI462" s="6"/>
      <c r="AJ462" s="6"/>
      <c r="AK462" s="6"/>
      <c r="AL462" s="6"/>
      <c r="AM462" s="6"/>
      <c r="AN462" s="6"/>
      <c r="AO462" s="6"/>
      <c r="AP462" s="6"/>
      <c r="AQ462" s="6"/>
      <c r="AR462" s="6"/>
      <c r="AS462" s="6"/>
      <c r="AT462" s="6"/>
      <c r="AU462" s="6"/>
      <c r="AV462" s="6"/>
    </row>
    <row r="463">
      <c r="A463" s="6"/>
      <c r="B463" s="199"/>
      <c r="C463" s="6"/>
      <c r="D463" s="6"/>
      <c r="E463" s="7"/>
      <c r="F463" s="7"/>
      <c r="G463" s="198"/>
      <c r="H463" s="198"/>
      <c r="I463" s="6"/>
      <c r="J463" s="7"/>
      <c r="K463" s="7"/>
      <c r="L463" s="6"/>
      <c r="M463" s="7"/>
      <c r="N463" s="6"/>
      <c r="O463" s="6"/>
      <c r="P463" s="6"/>
      <c r="Q463" s="6"/>
      <c r="R463" s="6"/>
      <c r="S463" s="6"/>
      <c r="T463" s="6"/>
      <c r="U463" s="6"/>
      <c r="V463" s="6"/>
      <c r="W463" s="6"/>
      <c r="X463" s="6"/>
      <c r="Y463" s="6"/>
      <c r="Z463" s="6"/>
      <c r="AA463" s="6"/>
      <c r="AB463" s="6"/>
      <c r="AC463" s="6"/>
      <c r="AD463" s="6"/>
      <c r="AE463" s="6"/>
      <c r="AF463" s="6"/>
      <c r="AG463" s="6"/>
      <c r="AH463" s="6"/>
      <c r="AI463" s="6"/>
      <c r="AJ463" s="6"/>
      <c r="AK463" s="6"/>
      <c r="AL463" s="6"/>
      <c r="AM463" s="6"/>
      <c r="AN463" s="6"/>
      <c r="AO463" s="6"/>
      <c r="AP463" s="6"/>
      <c r="AQ463" s="6"/>
      <c r="AR463" s="6"/>
      <c r="AS463" s="6"/>
      <c r="AT463" s="6"/>
      <c r="AU463" s="6"/>
      <c r="AV463" s="6"/>
    </row>
    <row r="464">
      <c r="A464" s="6"/>
      <c r="B464" s="199"/>
      <c r="C464" s="6"/>
      <c r="D464" s="6"/>
      <c r="E464" s="7"/>
      <c r="F464" s="7"/>
      <c r="G464" s="198"/>
      <c r="H464" s="198"/>
      <c r="I464" s="6"/>
      <c r="J464" s="7"/>
      <c r="K464" s="7"/>
      <c r="L464" s="6"/>
      <c r="M464" s="7"/>
      <c r="N464" s="6"/>
      <c r="O464" s="6"/>
      <c r="P464" s="6"/>
      <c r="Q464" s="6"/>
      <c r="R464" s="6"/>
      <c r="S464" s="6"/>
      <c r="T464" s="6"/>
      <c r="U464" s="6"/>
      <c r="V464" s="6"/>
      <c r="W464" s="6"/>
      <c r="X464" s="6"/>
      <c r="Y464" s="6"/>
      <c r="Z464" s="6"/>
      <c r="AA464" s="6"/>
      <c r="AB464" s="6"/>
      <c r="AC464" s="6"/>
      <c r="AD464" s="6"/>
      <c r="AE464" s="6"/>
      <c r="AF464" s="6"/>
      <c r="AG464" s="6"/>
      <c r="AH464" s="6"/>
      <c r="AI464" s="6"/>
      <c r="AJ464" s="6"/>
      <c r="AK464" s="6"/>
      <c r="AL464" s="6"/>
      <c r="AM464" s="6"/>
      <c r="AN464" s="6"/>
      <c r="AO464" s="6"/>
      <c r="AP464" s="6"/>
      <c r="AQ464" s="6"/>
      <c r="AR464" s="6"/>
      <c r="AS464" s="6"/>
      <c r="AT464" s="6"/>
      <c r="AU464" s="6"/>
      <c r="AV464" s="6"/>
    </row>
    <row r="465">
      <c r="A465" s="6"/>
      <c r="B465" s="199"/>
      <c r="C465" s="6"/>
      <c r="D465" s="6"/>
      <c r="E465" s="7"/>
      <c r="F465" s="7"/>
      <c r="G465" s="198"/>
      <c r="H465" s="198"/>
      <c r="I465" s="6"/>
      <c r="J465" s="7"/>
      <c r="K465" s="7"/>
      <c r="L465" s="6"/>
      <c r="M465" s="7"/>
      <c r="N465" s="6"/>
      <c r="O465" s="6"/>
      <c r="P465" s="6"/>
      <c r="Q465" s="6"/>
      <c r="R465" s="6"/>
      <c r="S465" s="6"/>
      <c r="T465" s="6"/>
      <c r="U465" s="6"/>
      <c r="V465" s="6"/>
      <c r="W465" s="6"/>
      <c r="X465" s="6"/>
      <c r="Y465" s="6"/>
      <c r="Z465" s="6"/>
      <c r="AA465" s="6"/>
      <c r="AB465" s="6"/>
      <c r="AC465" s="6"/>
      <c r="AD465" s="6"/>
      <c r="AE465" s="6"/>
      <c r="AF465" s="6"/>
      <c r="AG465" s="6"/>
      <c r="AH465" s="6"/>
      <c r="AI465" s="6"/>
      <c r="AJ465" s="6"/>
      <c r="AK465" s="6"/>
      <c r="AL465" s="6"/>
      <c r="AM465" s="6"/>
      <c r="AN465" s="6"/>
      <c r="AO465" s="6"/>
      <c r="AP465" s="6"/>
      <c r="AQ465" s="6"/>
      <c r="AR465" s="6"/>
      <c r="AS465" s="6"/>
      <c r="AT465" s="6"/>
      <c r="AU465" s="6"/>
      <c r="AV465" s="6"/>
    </row>
    <row r="466">
      <c r="A466" s="6"/>
      <c r="B466" s="199"/>
      <c r="C466" s="6"/>
      <c r="D466" s="6"/>
      <c r="E466" s="7"/>
      <c r="F466" s="7"/>
      <c r="G466" s="198"/>
      <c r="H466" s="198"/>
      <c r="I466" s="6"/>
      <c r="J466" s="7"/>
      <c r="K466" s="7"/>
      <c r="L466" s="6"/>
      <c r="M466" s="7"/>
      <c r="N466" s="6"/>
      <c r="O466" s="6"/>
      <c r="P466" s="6"/>
      <c r="Q466" s="6"/>
      <c r="R466" s="6"/>
      <c r="S466" s="6"/>
      <c r="T466" s="6"/>
      <c r="U466" s="6"/>
      <c r="V466" s="6"/>
      <c r="W466" s="6"/>
      <c r="X466" s="6"/>
      <c r="Y466" s="6"/>
      <c r="Z466" s="6"/>
      <c r="AA466" s="6"/>
      <c r="AB466" s="6"/>
      <c r="AC466" s="6"/>
      <c r="AD466" s="6"/>
      <c r="AE466" s="6"/>
      <c r="AF466" s="6"/>
      <c r="AG466" s="6"/>
      <c r="AH466" s="6"/>
      <c r="AI466" s="6"/>
      <c r="AJ466" s="6"/>
      <c r="AK466" s="6"/>
      <c r="AL466" s="6"/>
      <c r="AM466" s="6"/>
      <c r="AN466" s="6"/>
      <c r="AO466" s="6"/>
      <c r="AP466" s="6"/>
      <c r="AQ466" s="6"/>
      <c r="AR466" s="6"/>
      <c r="AS466" s="6"/>
      <c r="AT466" s="6"/>
      <c r="AU466" s="6"/>
      <c r="AV466" s="6"/>
    </row>
    <row r="467">
      <c r="A467" s="6"/>
      <c r="B467" s="199"/>
      <c r="C467" s="6"/>
      <c r="D467" s="6"/>
      <c r="E467" s="7"/>
      <c r="F467" s="7"/>
      <c r="G467" s="198"/>
      <c r="H467" s="198"/>
      <c r="I467" s="6"/>
      <c r="J467" s="7"/>
      <c r="K467" s="7"/>
      <c r="L467" s="6"/>
      <c r="M467" s="7"/>
      <c r="N467" s="6"/>
      <c r="O467" s="6"/>
      <c r="P467" s="6"/>
      <c r="Q467" s="6"/>
      <c r="R467" s="6"/>
      <c r="S467" s="6"/>
      <c r="T467" s="6"/>
      <c r="U467" s="6"/>
      <c r="V467" s="6"/>
      <c r="W467" s="6"/>
      <c r="X467" s="6"/>
      <c r="Y467" s="6"/>
      <c r="Z467" s="6"/>
      <c r="AA467" s="6"/>
      <c r="AB467" s="6"/>
      <c r="AC467" s="6"/>
      <c r="AD467" s="6"/>
      <c r="AE467" s="6"/>
      <c r="AF467" s="6"/>
      <c r="AG467" s="6"/>
      <c r="AH467" s="6"/>
      <c r="AI467" s="6"/>
      <c r="AJ467" s="6"/>
      <c r="AK467" s="6"/>
      <c r="AL467" s="6"/>
      <c r="AM467" s="6"/>
      <c r="AN467" s="6"/>
      <c r="AO467" s="6"/>
      <c r="AP467" s="6"/>
      <c r="AQ467" s="6"/>
      <c r="AR467" s="6"/>
      <c r="AS467" s="6"/>
      <c r="AT467" s="6"/>
      <c r="AU467" s="6"/>
      <c r="AV467" s="6"/>
    </row>
    <row r="468">
      <c r="A468" s="6"/>
      <c r="B468" s="199"/>
      <c r="C468" s="6"/>
      <c r="D468" s="6"/>
      <c r="E468" s="7"/>
      <c r="F468" s="7"/>
      <c r="G468" s="198"/>
      <c r="H468" s="198"/>
      <c r="I468" s="6"/>
      <c r="J468" s="7"/>
      <c r="K468" s="7"/>
      <c r="L468" s="6"/>
      <c r="M468" s="7"/>
      <c r="N468" s="6"/>
      <c r="O468" s="6"/>
      <c r="P468" s="6"/>
      <c r="Q468" s="6"/>
      <c r="R468" s="6"/>
      <c r="S468" s="6"/>
      <c r="T468" s="6"/>
      <c r="U468" s="6"/>
      <c r="V468" s="6"/>
      <c r="W468" s="6"/>
      <c r="X468" s="6"/>
      <c r="Y468" s="6"/>
      <c r="Z468" s="6"/>
      <c r="AA468" s="6"/>
      <c r="AB468" s="6"/>
      <c r="AC468" s="6"/>
      <c r="AD468" s="6"/>
      <c r="AE468" s="6"/>
      <c r="AF468" s="6"/>
      <c r="AG468" s="6"/>
      <c r="AH468" s="6"/>
      <c r="AI468" s="6"/>
      <c r="AJ468" s="6"/>
      <c r="AK468" s="6"/>
      <c r="AL468" s="6"/>
      <c r="AM468" s="6"/>
      <c r="AN468" s="6"/>
      <c r="AO468" s="6"/>
      <c r="AP468" s="6"/>
      <c r="AQ468" s="6"/>
      <c r="AR468" s="6"/>
      <c r="AS468" s="6"/>
      <c r="AT468" s="6"/>
      <c r="AU468" s="6"/>
      <c r="AV468" s="6"/>
    </row>
    <row r="469">
      <c r="A469" s="6"/>
      <c r="B469" s="199"/>
      <c r="C469" s="6"/>
      <c r="D469" s="6"/>
      <c r="E469" s="7"/>
      <c r="F469" s="7"/>
      <c r="G469" s="198"/>
      <c r="H469" s="198"/>
      <c r="I469" s="6"/>
      <c r="J469" s="7"/>
      <c r="K469" s="7"/>
      <c r="L469" s="6"/>
      <c r="M469" s="7"/>
      <c r="N469" s="6"/>
      <c r="O469" s="6"/>
      <c r="P469" s="6"/>
      <c r="Q469" s="6"/>
      <c r="R469" s="6"/>
      <c r="S469" s="6"/>
      <c r="T469" s="6"/>
      <c r="U469" s="6"/>
      <c r="V469" s="6"/>
      <c r="W469" s="6"/>
      <c r="X469" s="6"/>
      <c r="Y469" s="6"/>
      <c r="Z469" s="6"/>
      <c r="AA469" s="6"/>
      <c r="AB469" s="6"/>
      <c r="AC469" s="6"/>
      <c r="AD469" s="6"/>
      <c r="AE469" s="6"/>
      <c r="AF469" s="6"/>
      <c r="AG469" s="6"/>
      <c r="AH469" s="6"/>
      <c r="AI469" s="6"/>
      <c r="AJ469" s="6"/>
      <c r="AK469" s="6"/>
      <c r="AL469" s="6"/>
      <c r="AM469" s="6"/>
      <c r="AN469" s="6"/>
      <c r="AO469" s="6"/>
      <c r="AP469" s="6"/>
      <c r="AQ469" s="6"/>
      <c r="AR469" s="6"/>
      <c r="AS469" s="6"/>
      <c r="AT469" s="6"/>
      <c r="AU469" s="6"/>
      <c r="AV469" s="6"/>
    </row>
    <row r="470">
      <c r="A470" s="6"/>
      <c r="B470" s="199"/>
      <c r="C470" s="6"/>
      <c r="D470" s="6"/>
      <c r="E470" s="7"/>
      <c r="F470" s="7"/>
      <c r="G470" s="198"/>
      <c r="H470" s="198"/>
      <c r="I470" s="6"/>
      <c r="J470" s="7"/>
      <c r="K470" s="7"/>
      <c r="L470" s="6"/>
      <c r="M470" s="7"/>
      <c r="N470" s="6"/>
      <c r="O470" s="6"/>
      <c r="P470" s="6"/>
      <c r="Q470" s="6"/>
      <c r="R470" s="6"/>
      <c r="S470" s="6"/>
      <c r="T470" s="6"/>
      <c r="U470" s="6"/>
      <c r="V470" s="6"/>
      <c r="W470" s="6"/>
      <c r="X470" s="6"/>
      <c r="Y470" s="6"/>
      <c r="Z470" s="6"/>
      <c r="AA470" s="6"/>
      <c r="AB470" s="6"/>
      <c r="AC470" s="6"/>
      <c r="AD470" s="6"/>
      <c r="AE470" s="6"/>
      <c r="AF470" s="6"/>
      <c r="AG470" s="6"/>
      <c r="AH470" s="6"/>
      <c r="AI470" s="6"/>
      <c r="AJ470" s="6"/>
      <c r="AK470" s="6"/>
      <c r="AL470" s="6"/>
      <c r="AM470" s="6"/>
      <c r="AN470" s="6"/>
      <c r="AO470" s="6"/>
      <c r="AP470" s="6"/>
      <c r="AQ470" s="6"/>
      <c r="AR470" s="6"/>
      <c r="AS470" s="6"/>
      <c r="AT470" s="6"/>
      <c r="AU470" s="6"/>
      <c r="AV470" s="6"/>
    </row>
    <row r="471">
      <c r="A471" s="6"/>
      <c r="B471" s="199"/>
      <c r="C471" s="6"/>
      <c r="D471" s="6"/>
      <c r="E471" s="7"/>
      <c r="F471" s="7"/>
      <c r="G471" s="198"/>
      <c r="H471" s="198"/>
      <c r="I471" s="6"/>
      <c r="J471" s="7"/>
      <c r="K471" s="7"/>
      <c r="L471" s="6"/>
      <c r="M471" s="7"/>
      <c r="N471" s="6"/>
      <c r="O471" s="6"/>
      <c r="P471" s="6"/>
      <c r="Q471" s="6"/>
      <c r="R471" s="6"/>
      <c r="S471" s="6"/>
      <c r="T471" s="6"/>
      <c r="U471" s="6"/>
      <c r="V471" s="6"/>
      <c r="W471" s="6"/>
      <c r="X471" s="6"/>
      <c r="Y471" s="6"/>
      <c r="Z471" s="6"/>
      <c r="AA471" s="6"/>
      <c r="AB471" s="6"/>
      <c r="AC471" s="6"/>
      <c r="AD471" s="6"/>
      <c r="AE471" s="6"/>
      <c r="AF471" s="6"/>
      <c r="AG471" s="6"/>
      <c r="AH471" s="6"/>
      <c r="AI471" s="6"/>
      <c r="AJ471" s="6"/>
      <c r="AK471" s="6"/>
      <c r="AL471" s="6"/>
      <c r="AM471" s="6"/>
      <c r="AN471" s="6"/>
      <c r="AO471" s="6"/>
      <c r="AP471" s="6"/>
      <c r="AQ471" s="6"/>
      <c r="AR471" s="6"/>
      <c r="AS471" s="6"/>
      <c r="AT471" s="6"/>
      <c r="AU471" s="6"/>
      <c r="AV471" s="6"/>
    </row>
    <row r="472">
      <c r="A472" s="6"/>
      <c r="B472" s="199"/>
      <c r="C472" s="6"/>
      <c r="D472" s="6"/>
      <c r="E472" s="7"/>
      <c r="F472" s="7"/>
      <c r="G472" s="198"/>
      <c r="H472" s="198"/>
      <c r="I472" s="6"/>
      <c r="J472" s="7"/>
      <c r="K472" s="7"/>
      <c r="L472" s="6"/>
      <c r="M472" s="7"/>
      <c r="N472" s="6"/>
      <c r="O472" s="6"/>
      <c r="P472" s="6"/>
      <c r="Q472" s="6"/>
      <c r="R472" s="6"/>
      <c r="S472" s="6"/>
      <c r="T472" s="6"/>
      <c r="U472" s="6"/>
      <c r="V472" s="6"/>
      <c r="W472" s="6"/>
      <c r="X472" s="6"/>
      <c r="Y472" s="6"/>
      <c r="Z472" s="6"/>
      <c r="AA472" s="6"/>
      <c r="AB472" s="6"/>
      <c r="AC472" s="6"/>
      <c r="AD472" s="6"/>
      <c r="AE472" s="6"/>
      <c r="AF472" s="6"/>
      <c r="AG472" s="6"/>
      <c r="AH472" s="6"/>
      <c r="AI472" s="6"/>
      <c r="AJ472" s="6"/>
      <c r="AK472" s="6"/>
      <c r="AL472" s="6"/>
      <c r="AM472" s="6"/>
      <c r="AN472" s="6"/>
      <c r="AO472" s="6"/>
      <c r="AP472" s="6"/>
      <c r="AQ472" s="6"/>
      <c r="AR472" s="6"/>
      <c r="AS472" s="6"/>
      <c r="AT472" s="6"/>
      <c r="AU472" s="6"/>
      <c r="AV472" s="6"/>
    </row>
    <row r="473">
      <c r="A473" s="6"/>
      <c r="B473" s="199"/>
      <c r="C473" s="6"/>
      <c r="D473" s="6"/>
      <c r="E473" s="7"/>
      <c r="F473" s="7"/>
      <c r="G473" s="198"/>
      <c r="H473" s="198"/>
      <c r="I473" s="6"/>
      <c r="J473" s="7"/>
      <c r="K473" s="7"/>
      <c r="L473" s="6"/>
      <c r="M473" s="7"/>
      <c r="N473" s="6"/>
      <c r="O473" s="6"/>
      <c r="P473" s="6"/>
      <c r="Q473" s="6"/>
      <c r="R473" s="6"/>
      <c r="S473" s="6"/>
      <c r="T473" s="6"/>
      <c r="U473" s="6"/>
      <c r="V473" s="6"/>
      <c r="W473" s="6"/>
      <c r="X473" s="6"/>
      <c r="Y473" s="6"/>
      <c r="Z473" s="6"/>
      <c r="AA473" s="6"/>
      <c r="AB473" s="6"/>
      <c r="AC473" s="6"/>
      <c r="AD473" s="6"/>
      <c r="AE473" s="6"/>
      <c r="AF473" s="6"/>
      <c r="AG473" s="6"/>
      <c r="AH473" s="6"/>
      <c r="AI473" s="6"/>
      <c r="AJ473" s="6"/>
      <c r="AK473" s="6"/>
      <c r="AL473" s="6"/>
      <c r="AM473" s="6"/>
      <c r="AN473" s="6"/>
      <c r="AO473" s="6"/>
      <c r="AP473" s="6"/>
      <c r="AQ473" s="6"/>
      <c r="AR473" s="6"/>
      <c r="AS473" s="6"/>
      <c r="AT473" s="6"/>
      <c r="AU473" s="6"/>
      <c r="AV473" s="6"/>
    </row>
    <row r="474">
      <c r="A474" s="6"/>
      <c r="B474" s="199"/>
      <c r="C474" s="6"/>
      <c r="D474" s="6"/>
      <c r="E474" s="7"/>
      <c r="F474" s="7"/>
      <c r="G474" s="198"/>
      <c r="H474" s="198"/>
      <c r="I474" s="6"/>
      <c r="J474" s="7"/>
      <c r="K474" s="7"/>
      <c r="L474" s="6"/>
      <c r="M474" s="7"/>
      <c r="N474" s="6"/>
      <c r="O474" s="6"/>
      <c r="P474" s="6"/>
      <c r="Q474" s="6"/>
      <c r="R474" s="6"/>
      <c r="S474" s="6"/>
      <c r="T474" s="6"/>
      <c r="U474" s="6"/>
      <c r="V474" s="6"/>
      <c r="W474" s="6"/>
      <c r="X474" s="6"/>
      <c r="Y474" s="6"/>
      <c r="Z474" s="6"/>
      <c r="AA474" s="6"/>
      <c r="AB474" s="6"/>
      <c r="AC474" s="6"/>
      <c r="AD474" s="6"/>
      <c r="AE474" s="6"/>
      <c r="AF474" s="6"/>
      <c r="AG474" s="6"/>
      <c r="AH474" s="6"/>
      <c r="AI474" s="6"/>
      <c r="AJ474" s="6"/>
      <c r="AK474" s="6"/>
      <c r="AL474" s="6"/>
      <c r="AM474" s="6"/>
      <c r="AN474" s="6"/>
      <c r="AO474" s="6"/>
      <c r="AP474" s="6"/>
      <c r="AQ474" s="6"/>
      <c r="AR474" s="6"/>
      <c r="AS474" s="6"/>
      <c r="AT474" s="6"/>
      <c r="AU474" s="6"/>
      <c r="AV474" s="6"/>
    </row>
    <row r="475">
      <c r="A475" s="6"/>
      <c r="B475" s="199"/>
      <c r="C475" s="6"/>
      <c r="D475" s="6"/>
      <c r="E475" s="7"/>
      <c r="F475" s="7"/>
      <c r="G475" s="198"/>
      <c r="H475" s="198"/>
      <c r="I475" s="6"/>
      <c r="J475" s="7"/>
      <c r="K475" s="7"/>
      <c r="L475" s="6"/>
      <c r="M475" s="7"/>
      <c r="N475" s="6"/>
      <c r="O475" s="6"/>
      <c r="P475" s="6"/>
      <c r="Q475" s="6"/>
      <c r="R475" s="6"/>
      <c r="S475" s="6"/>
      <c r="T475" s="6"/>
      <c r="U475" s="6"/>
      <c r="V475" s="6"/>
      <c r="W475" s="6"/>
      <c r="X475" s="6"/>
      <c r="Y475" s="6"/>
      <c r="Z475" s="6"/>
      <c r="AA475" s="6"/>
      <c r="AB475" s="6"/>
      <c r="AC475" s="6"/>
      <c r="AD475" s="6"/>
      <c r="AE475" s="6"/>
      <c r="AF475" s="6"/>
      <c r="AG475" s="6"/>
      <c r="AH475" s="6"/>
      <c r="AI475" s="6"/>
      <c r="AJ475" s="6"/>
      <c r="AK475" s="6"/>
      <c r="AL475" s="6"/>
      <c r="AM475" s="6"/>
      <c r="AN475" s="6"/>
      <c r="AO475" s="6"/>
      <c r="AP475" s="6"/>
      <c r="AQ475" s="6"/>
      <c r="AR475" s="6"/>
      <c r="AS475" s="6"/>
      <c r="AT475" s="6"/>
      <c r="AU475" s="6"/>
      <c r="AV475" s="6"/>
    </row>
    <row r="476">
      <c r="A476" s="6"/>
      <c r="B476" s="199"/>
      <c r="C476" s="6"/>
      <c r="D476" s="6"/>
      <c r="E476" s="7"/>
      <c r="F476" s="7"/>
      <c r="G476" s="198"/>
      <c r="H476" s="198"/>
      <c r="I476" s="6"/>
      <c r="J476" s="7"/>
      <c r="K476" s="7"/>
      <c r="L476" s="6"/>
      <c r="M476" s="7"/>
      <c r="N476" s="6"/>
      <c r="O476" s="6"/>
      <c r="P476" s="6"/>
      <c r="Q476" s="6"/>
      <c r="R476" s="6"/>
      <c r="S476" s="6"/>
      <c r="T476" s="6"/>
      <c r="U476" s="6"/>
      <c r="V476" s="6"/>
      <c r="W476" s="6"/>
      <c r="X476" s="6"/>
      <c r="Y476" s="6"/>
      <c r="Z476" s="6"/>
      <c r="AA476" s="6"/>
      <c r="AB476" s="6"/>
      <c r="AC476" s="6"/>
      <c r="AD476" s="6"/>
      <c r="AE476" s="6"/>
      <c r="AF476" s="6"/>
      <c r="AG476" s="6"/>
      <c r="AH476" s="6"/>
      <c r="AI476" s="6"/>
      <c r="AJ476" s="6"/>
      <c r="AK476" s="6"/>
      <c r="AL476" s="6"/>
      <c r="AM476" s="6"/>
      <c r="AN476" s="6"/>
      <c r="AO476" s="6"/>
      <c r="AP476" s="6"/>
      <c r="AQ476" s="6"/>
      <c r="AR476" s="6"/>
      <c r="AS476" s="6"/>
      <c r="AT476" s="6"/>
      <c r="AU476" s="6"/>
      <c r="AV476" s="6"/>
    </row>
    <row r="477">
      <c r="A477" s="6"/>
      <c r="B477" s="199"/>
      <c r="C477" s="6"/>
      <c r="D477" s="6"/>
      <c r="E477" s="7"/>
      <c r="F477" s="7"/>
      <c r="G477" s="198"/>
      <c r="H477" s="198"/>
      <c r="I477" s="6"/>
      <c r="J477" s="7"/>
      <c r="K477" s="7"/>
      <c r="L477" s="6"/>
      <c r="M477" s="7"/>
      <c r="N477" s="6"/>
      <c r="O477" s="6"/>
      <c r="P477" s="6"/>
      <c r="Q477" s="6"/>
      <c r="R477" s="6"/>
      <c r="S477" s="6"/>
      <c r="T477" s="6"/>
      <c r="U477" s="6"/>
      <c r="V477" s="6"/>
      <c r="W477" s="6"/>
      <c r="X477" s="6"/>
      <c r="Y477" s="6"/>
      <c r="Z477" s="6"/>
      <c r="AA477" s="6"/>
      <c r="AB477" s="6"/>
      <c r="AC477" s="6"/>
      <c r="AD477" s="6"/>
      <c r="AE477" s="6"/>
      <c r="AF477" s="6"/>
      <c r="AG477" s="6"/>
      <c r="AH477" s="6"/>
      <c r="AI477" s="6"/>
      <c r="AJ477" s="6"/>
      <c r="AK477" s="6"/>
      <c r="AL477" s="6"/>
      <c r="AM477" s="6"/>
      <c r="AN477" s="6"/>
      <c r="AO477" s="6"/>
      <c r="AP477" s="6"/>
      <c r="AQ477" s="6"/>
      <c r="AR477" s="6"/>
      <c r="AS477" s="6"/>
      <c r="AT477" s="6"/>
      <c r="AU477" s="6"/>
      <c r="AV477" s="6"/>
    </row>
    <row r="478">
      <c r="A478" s="6"/>
      <c r="B478" s="199"/>
      <c r="C478" s="6"/>
      <c r="D478" s="6"/>
      <c r="E478" s="7"/>
      <c r="F478" s="7"/>
      <c r="G478" s="198"/>
      <c r="H478" s="198"/>
      <c r="I478" s="6"/>
      <c r="J478" s="7"/>
      <c r="K478" s="7"/>
      <c r="L478" s="6"/>
      <c r="M478" s="7"/>
      <c r="N478" s="6"/>
      <c r="O478" s="6"/>
      <c r="P478" s="6"/>
      <c r="Q478" s="6"/>
      <c r="R478" s="6"/>
      <c r="S478" s="6"/>
      <c r="T478" s="6"/>
      <c r="U478" s="6"/>
      <c r="V478" s="6"/>
      <c r="W478" s="6"/>
      <c r="X478" s="6"/>
      <c r="Y478" s="6"/>
      <c r="Z478" s="6"/>
      <c r="AA478" s="6"/>
      <c r="AB478" s="6"/>
      <c r="AC478" s="6"/>
      <c r="AD478" s="6"/>
      <c r="AE478" s="6"/>
      <c r="AF478" s="6"/>
      <c r="AG478" s="6"/>
      <c r="AH478" s="6"/>
      <c r="AI478" s="6"/>
      <c r="AJ478" s="6"/>
      <c r="AK478" s="6"/>
      <c r="AL478" s="6"/>
      <c r="AM478" s="6"/>
      <c r="AN478" s="6"/>
      <c r="AO478" s="6"/>
      <c r="AP478" s="6"/>
      <c r="AQ478" s="6"/>
      <c r="AR478" s="6"/>
      <c r="AS478" s="6"/>
      <c r="AT478" s="6"/>
      <c r="AU478" s="6"/>
      <c r="AV478" s="6"/>
    </row>
    <row r="479">
      <c r="A479" s="6"/>
      <c r="B479" s="199"/>
      <c r="C479" s="6"/>
      <c r="D479" s="6"/>
      <c r="E479" s="7"/>
      <c r="F479" s="7"/>
      <c r="G479" s="198"/>
      <c r="H479" s="198"/>
      <c r="I479" s="6"/>
      <c r="J479" s="7"/>
      <c r="K479" s="7"/>
      <c r="L479" s="6"/>
      <c r="M479" s="7"/>
      <c r="N479" s="6"/>
      <c r="O479" s="6"/>
      <c r="P479" s="6"/>
      <c r="Q479" s="6"/>
      <c r="R479" s="6"/>
      <c r="S479" s="6"/>
      <c r="T479" s="6"/>
      <c r="U479" s="6"/>
      <c r="V479" s="6"/>
      <c r="W479" s="6"/>
      <c r="X479" s="6"/>
      <c r="Y479" s="6"/>
      <c r="Z479" s="6"/>
      <c r="AA479" s="6"/>
      <c r="AB479" s="6"/>
      <c r="AC479" s="6"/>
      <c r="AD479" s="6"/>
      <c r="AE479" s="6"/>
      <c r="AF479" s="6"/>
      <c r="AG479" s="6"/>
      <c r="AH479" s="6"/>
      <c r="AI479" s="6"/>
      <c r="AJ479" s="6"/>
      <c r="AK479" s="6"/>
      <c r="AL479" s="6"/>
      <c r="AM479" s="6"/>
      <c r="AN479" s="6"/>
      <c r="AO479" s="6"/>
      <c r="AP479" s="6"/>
      <c r="AQ479" s="6"/>
      <c r="AR479" s="6"/>
      <c r="AS479" s="6"/>
      <c r="AT479" s="6"/>
      <c r="AU479" s="6"/>
      <c r="AV479" s="6"/>
    </row>
    <row r="480">
      <c r="A480" s="6"/>
      <c r="B480" s="199"/>
      <c r="C480" s="6"/>
      <c r="D480" s="6"/>
      <c r="E480" s="7"/>
      <c r="F480" s="7"/>
      <c r="G480" s="198"/>
      <c r="H480" s="198"/>
      <c r="I480" s="6"/>
      <c r="J480" s="7"/>
      <c r="K480" s="7"/>
      <c r="L480" s="6"/>
      <c r="M480" s="7"/>
      <c r="N480" s="6"/>
      <c r="O480" s="6"/>
      <c r="P480" s="6"/>
      <c r="Q480" s="6"/>
      <c r="R480" s="6"/>
      <c r="S480" s="6"/>
      <c r="T480" s="6"/>
      <c r="U480" s="6"/>
      <c r="V480" s="6"/>
      <c r="W480" s="6"/>
      <c r="X480" s="6"/>
      <c r="Y480" s="6"/>
      <c r="Z480" s="6"/>
      <c r="AA480" s="6"/>
      <c r="AB480" s="6"/>
      <c r="AC480" s="6"/>
      <c r="AD480" s="6"/>
      <c r="AE480" s="6"/>
      <c r="AF480" s="6"/>
      <c r="AG480" s="6"/>
      <c r="AH480" s="6"/>
      <c r="AI480" s="6"/>
      <c r="AJ480" s="6"/>
      <c r="AK480" s="6"/>
      <c r="AL480" s="6"/>
      <c r="AM480" s="6"/>
      <c r="AN480" s="6"/>
      <c r="AO480" s="6"/>
      <c r="AP480" s="6"/>
      <c r="AQ480" s="6"/>
      <c r="AR480" s="6"/>
      <c r="AS480" s="6"/>
      <c r="AT480" s="6"/>
      <c r="AU480" s="6"/>
      <c r="AV480" s="6"/>
    </row>
    <row r="481">
      <c r="A481" s="6"/>
      <c r="B481" s="199"/>
      <c r="C481" s="6"/>
      <c r="D481" s="6"/>
      <c r="E481" s="7"/>
      <c r="F481" s="7"/>
      <c r="G481" s="198"/>
      <c r="H481" s="198"/>
      <c r="I481" s="6"/>
      <c r="J481" s="7"/>
      <c r="K481" s="7"/>
      <c r="L481" s="6"/>
      <c r="M481" s="7"/>
      <c r="N481" s="6"/>
      <c r="O481" s="6"/>
      <c r="P481" s="6"/>
      <c r="Q481" s="6"/>
      <c r="R481" s="6"/>
      <c r="S481" s="6"/>
      <c r="T481" s="6"/>
      <c r="U481" s="6"/>
      <c r="V481" s="6"/>
      <c r="W481" s="6"/>
      <c r="X481" s="6"/>
      <c r="Y481" s="6"/>
      <c r="Z481" s="6"/>
      <c r="AA481" s="6"/>
      <c r="AB481" s="6"/>
      <c r="AC481" s="6"/>
      <c r="AD481" s="6"/>
      <c r="AE481" s="6"/>
      <c r="AF481" s="6"/>
      <c r="AG481" s="6"/>
      <c r="AH481" s="6"/>
      <c r="AI481" s="6"/>
      <c r="AJ481" s="6"/>
      <c r="AK481" s="6"/>
      <c r="AL481" s="6"/>
      <c r="AM481" s="6"/>
      <c r="AN481" s="6"/>
      <c r="AO481" s="6"/>
      <c r="AP481" s="6"/>
      <c r="AQ481" s="6"/>
      <c r="AR481" s="6"/>
      <c r="AS481" s="6"/>
      <c r="AT481" s="6"/>
      <c r="AU481" s="6"/>
      <c r="AV481" s="6"/>
    </row>
    <row r="482">
      <c r="A482" s="6"/>
      <c r="B482" s="199"/>
      <c r="C482" s="6"/>
      <c r="D482" s="6"/>
      <c r="E482" s="7"/>
      <c r="F482" s="7"/>
      <c r="G482" s="198"/>
      <c r="H482" s="198"/>
      <c r="I482" s="6"/>
      <c r="J482" s="7"/>
      <c r="K482" s="7"/>
      <c r="L482" s="6"/>
      <c r="M482" s="7"/>
      <c r="N482" s="6"/>
      <c r="O482" s="6"/>
      <c r="P482" s="6"/>
      <c r="Q482" s="6"/>
      <c r="R482" s="6"/>
      <c r="S482" s="6"/>
      <c r="T482" s="6"/>
      <c r="U482" s="6"/>
      <c r="V482" s="6"/>
      <c r="W482" s="6"/>
      <c r="X482" s="6"/>
      <c r="Y482" s="6"/>
      <c r="Z482" s="6"/>
      <c r="AA482" s="6"/>
      <c r="AB482" s="6"/>
      <c r="AC482" s="6"/>
      <c r="AD482" s="6"/>
      <c r="AE482" s="6"/>
      <c r="AF482" s="6"/>
      <c r="AG482" s="6"/>
      <c r="AH482" s="6"/>
      <c r="AI482" s="6"/>
      <c r="AJ482" s="6"/>
      <c r="AK482" s="6"/>
      <c r="AL482" s="6"/>
      <c r="AM482" s="6"/>
      <c r="AN482" s="6"/>
      <c r="AO482" s="6"/>
      <c r="AP482" s="6"/>
      <c r="AQ482" s="6"/>
      <c r="AR482" s="6"/>
      <c r="AS482" s="6"/>
      <c r="AT482" s="6"/>
      <c r="AU482" s="6"/>
      <c r="AV482" s="6"/>
    </row>
    <row r="483">
      <c r="A483" s="6"/>
      <c r="B483" s="199"/>
      <c r="C483" s="6"/>
      <c r="D483" s="6"/>
      <c r="E483" s="7"/>
      <c r="F483" s="7"/>
      <c r="G483" s="198"/>
      <c r="H483" s="198"/>
      <c r="I483" s="6"/>
      <c r="J483" s="7"/>
      <c r="K483" s="7"/>
      <c r="L483" s="6"/>
      <c r="M483" s="7"/>
      <c r="N483" s="6"/>
      <c r="O483" s="6"/>
      <c r="P483" s="6"/>
      <c r="Q483" s="6"/>
      <c r="R483" s="6"/>
      <c r="S483" s="6"/>
      <c r="T483" s="6"/>
      <c r="U483" s="6"/>
      <c r="V483" s="6"/>
      <c r="W483" s="6"/>
      <c r="X483" s="6"/>
      <c r="Y483" s="6"/>
      <c r="Z483" s="6"/>
      <c r="AA483" s="6"/>
      <c r="AB483" s="6"/>
      <c r="AC483" s="6"/>
      <c r="AD483" s="6"/>
      <c r="AE483" s="6"/>
      <c r="AF483" s="6"/>
      <c r="AG483" s="6"/>
      <c r="AH483" s="6"/>
      <c r="AI483" s="6"/>
      <c r="AJ483" s="6"/>
      <c r="AK483" s="6"/>
      <c r="AL483" s="6"/>
      <c r="AM483" s="6"/>
      <c r="AN483" s="6"/>
      <c r="AO483" s="6"/>
      <c r="AP483" s="6"/>
      <c r="AQ483" s="6"/>
      <c r="AR483" s="6"/>
      <c r="AS483" s="6"/>
      <c r="AT483" s="6"/>
      <c r="AU483" s="6"/>
      <c r="AV483" s="6"/>
    </row>
    <row r="484">
      <c r="A484" s="6"/>
      <c r="B484" s="199"/>
      <c r="C484" s="6"/>
      <c r="D484" s="6"/>
      <c r="E484" s="7"/>
      <c r="F484" s="7"/>
      <c r="G484" s="198"/>
      <c r="H484" s="198"/>
      <c r="I484" s="6"/>
      <c r="J484" s="7"/>
      <c r="K484" s="7"/>
      <c r="L484" s="6"/>
      <c r="M484" s="7"/>
      <c r="N484" s="6"/>
      <c r="O484" s="6"/>
      <c r="P484" s="6"/>
      <c r="Q484" s="6"/>
      <c r="R484" s="6"/>
      <c r="S484" s="6"/>
      <c r="T484" s="6"/>
      <c r="U484" s="6"/>
      <c r="V484" s="6"/>
      <c r="W484" s="6"/>
      <c r="X484" s="6"/>
      <c r="Y484" s="6"/>
      <c r="Z484" s="6"/>
      <c r="AA484" s="6"/>
      <c r="AB484" s="6"/>
      <c r="AC484" s="6"/>
      <c r="AD484" s="6"/>
      <c r="AE484" s="6"/>
      <c r="AF484" s="6"/>
      <c r="AG484" s="6"/>
      <c r="AH484" s="6"/>
      <c r="AI484" s="6"/>
      <c r="AJ484" s="6"/>
      <c r="AK484" s="6"/>
      <c r="AL484" s="6"/>
      <c r="AM484" s="6"/>
      <c r="AN484" s="6"/>
      <c r="AO484" s="6"/>
      <c r="AP484" s="6"/>
      <c r="AQ484" s="6"/>
      <c r="AR484" s="6"/>
      <c r="AS484" s="6"/>
      <c r="AT484" s="6"/>
      <c r="AU484" s="6"/>
      <c r="AV484" s="6"/>
    </row>
    <row r="485">
      <c r="A485" s="6"/>
      <c r="B485" s="199"/>
      <c r="C485" s="6"/>
      <c r="D485" s="6"/>
      <c r="E485" s="7"/>
      <c r="F485" s="7"/>
      <c r="G485" s="198"/>
      <c r="H485" s="198"/>
      <c r="I485" s="6"/>
      <c r="J485" s="7"/>
      <c r="K485" s="7"/>
      <c r="L485" s="6"/>
      <c r="M485" s="7"/>
      <c r="N485" s="6"/>
      <c r="O485" s="6"/>
      <c r="P485" s="6"/>
      <c r="Q485" s="6"/>
      <c r="R485" s="6"/>
      <c r="S485" s="6"/>
      <c r="T485" s="6"/>
      <c r="U485" s="6"/>
      <c r="V485" s="6"/>
      <c r="W485" s="6"/>
      <c r="X485" s="6"/>
      <c r="Y485" s="6"/>
      <c r="Z485" s="6"/>
      <c r="AA485" s="6"/>
      <c r="AB485" s="6"/>
      <c r="AC485" s="6"/>
      <c r="AD485" s="6"/>
      <c r="AE485" s="6"/>
      <c r="AF485" s="6"/>
      <c r="AG485" s="6"/>
      <c r="AH485" s="6"/>
      <c r="AI485" s="6"/>
      <c r="AJ485" s="6"/>
      <c r="AK485" s="6"/>
      <c r="AL485" s="6"/>
      <c r="AM485" s="6"/>
      <c r="AN485" s="6"/>
      <c r="AO485" s="6"/>
      <c r="AP485" s="6"/>
      <c r="AQ485" s="6"/>
      <c r="AR485" s="6"/>
      <c r="AS485" s="6"/>
      <c r="AT485" s="6"/>
      <c r="AU485" s="6"/>
      <c r="AV485" s="6"/>
    </row>
    <row r="486">
      <c r="A486" s="6"/>
      <c r="B486" s="199"/>
      <c r="C486" s="6"/>
      <c r="D486" s="6"/>
      <c r="E486" s="7"/>
      <c r="F486" s="7"/>
      <c r="G486" s="198"/>
      <c r="H486" s="198"/>
      <c r="I486" s="6"/>
      <c r="J486" s="7"/>
      <c r="K486" s="7"/>
      <c r="L486" s="6"/>
      <c r="M486" s="7"/>
      <c r="N486" s="6"/>
      <c r="O486" s="6"/>
      <c r="P486" s="6"/>
      <c r="Q486" s="6"/>
      <c r="R486" s="6"/>
      <c r="S486" s="6"/>
      <c r="T486" s="6"/>
      <c r="U486" s="6"/>
      <c r="V486" s="6"/>
      <c r="W486" s="6"/>
      <c r="X486" s="6"/>
      <c r="Y486" s="6"/>
      <c r="Z486" s="6"/>
      <c r="AA486" s="6"/>
      <c r="AB486" s="6"/>
      <c r="AC486" s="6"/>
      <c r="AD486" s="6"/>
      <c r="AE486" s="6"/>
      <c r="AF486" s="6"/>
      <c r="AG486" s="6"/>
      <c r="AH486" s="6"/>
      <c r="AI486" s="6"/>
      <c r="AJ486" s="6"/>
      <c r="AK486" s="6"/>
      <c r="AL486" s="6"/>
      <c r="AM486" s="6"/>
      <c r="AN486" s="6"/>
      <c r="AO486" s="6"/>
      <c r="AP486" s="6"/>
      <c r="AQ486" s="6"/>
      <c r="AR486" s="6"/>
      <c r="AS486" s="6"/>
      <c r="AT486" s="6"/>
      <c r="AU486" s="6"/>
      <c r="AV486" s="6"/>
    </row>
    <row r="487">
      <c r="A487" s="6"/>
      <c r="B487" s="199"/>
      <c r="C487" s="6"/>
      <c r="D487" s="6"/>
      <c r="E487" s="7"/>
      <c r="F487" s="7"/>
      <c r="G487" s="198"/>
      <c r="H487" s="198"/>
      <c r="I487" s="6"/>
      <c r="J487" s="7"/>
      <c r="K487" s="7"/>
      <c r="L487" s="6"/>
      <c r="M487" s="7"/>
      <c r="N487" s="6"/>
      <c r="O487" s="6"/>
      <c r="P487" s="6"/>
      <c r="Q487" s="6"/>
      <c r="R487" s="6"/>
      <c r="S487" s="6"/>
      <c r="T487" s="6"/>
      <c r="U487" s="6"/>
      <c r="V487" s="6"/>
      <c r="W487" s="6"/>
      <c r="X487" s="6"/>
      <c r="Y487" s="6"/>
      <c r="Z487" s="6"/>
      <c r="AA487" s="6"/>
      <c r="AB487" s="6"/>
      <c r="AC487" s="6"/>
      <c r="AD487" s="6"/>
      <c r="AE487" s="6"/>
      <c r="AF487" s="6"/>
      <c r="AG487" s="6"/>
      <c r="AH487" s="6"/>
      <c r="AI487" s="6"/>
      <c r="AJ487" s="6"/>
      <c r="AK487" s="6"/>
      <c r="AL487" s="6"/>
      <c r="AM487" s="6"/>
      <c r="AN487" s="6"/>
      <c r="AO487" s="6"/>
      <c r="AP487" s="6"/>
      <c r="AQ487" s="6"/>
      <c r="AR487" s="6"/>
      <c r="AS487" s="6"/>
      <c r="AT487" s="6"/>
      <c r="AU487" s="6"/>
      <c r="AV487" s="6"/>
    </row>
    <row r="488">
      <c r="A488" s="6"/>
      <c r="B488" s="199"/>
      <c r="C488" s="6"/>
      <c r="D488" s="6"/>
      <c r="E488" s="7"/>
      <c r="F488" s="7"/>
      <c r="G488" s="198"/>
      <c r="H488" s="198"/>
      <c r="I488" s="6"/>
      <c r="J488" s="7"/>
      <c r="K488" s="7"/>
      <c r="L488" s="6"/>
      <c r="M488" s="7"/>
      <c r="N488" s="6"/>
      <c r="O488" s="6"/>
      <c r="P488" s="6"/>
      <c r="Q488" s="6"/>
      <c r="R488" s="6"/>
      <c r="S488" s="6"/>
      <c r="T488" s="6"/>
      <c r="U488" s="6"/>
      <c r="V488" s="6"/>
      <c r="W488" s="6"/>
      <c r="X488" s="6"/>
      <c r="Y488" s="6"/>
      <c r="Z488" s="6"/>
      <c r="AA488" s="6"/>
      <c r="AB488" s="6"/>
      <c r="AC488" s="6"/>
      <c r="AD488" s="6"/>
      <c r="AE488" s="6"/>
      <c r="AF488" s="6"/>
      <c r="AG488" s="6"/>
      <c r="AH488" s="6"/>
      <c r="AI488" s="6"/>
      <c r="AJ488" s="6"/>
      <c r="AK488" s="6"/>
      <c r="AL488" s="6"/>
      <c r="AM488" s="6"/>
      <c r="AN488" s="6"/>
      <c r="AO488" s="6"/>
      <c r="AP488" s="6"/>
      <c r="AQ488" s="6"/>
      <c r="AR488" s="6"/>
      <c r="AS488" s="6"/>
      <c r="AT488" s="6"/>
      <c r="AU488" s="6"/>
      <c r="AV488" s="6"/>
    </row>
    <row r="489">
      <c r="A489" s="6"/>
      <c r="B489" s="199"/>
      <c r="C489" s="6"/>
      <c r="D489" s="6"/>
      <c r="E489" s="7"/>
      <c r="F489" s="7"/>
      <c r="G489" s="198"/>
      <c r="H489" s="198"/>
      <c r="I489" s="6"/>
      <c r="J489" s="7"/>
      <c r="K489" s="7"/>
      <c r="L489" s="6"/>
      <c r="M489" s="7"/>
      <c r="N489" s="6"/>
      <c r="O489" s="6"/>
      <c r="P489" s="6"/>
      <c r="Q489" s="6"/>
      <c r="R489" s="6"/>
      <c r="S489" s="6"/>
      <c r="T489" s="6"/>
      <c r="U489" s="6"/>
      <c r="V489" s="6"/>
      <c r="W489" s="6"/>
      <c r="X489" s="6"/>
      <c r="Y489" s="6"/>
      <c r="Z489" s="6"/>
      <c r="AA489" s="6"/>
      <c r="AB489" s="6"/>
      <c r="AC489" s="6"/>
      <c r="AD489" s="6"/>
      <c r="AE489" s="6"/>
      <c r="AF489" s="6"/>
      <c r="AG489" s="6"/>
      <c r="AH489" s="6"/>
      <c r="AI489" s="6"/>
      <c r="AJ489" s="6"/>
      <c r="AK489" s="6"/>
      <c r="AL489" s="6"/>
      <c r="AM489" s="6"/>
      <c r="AN489" s="6"/>
      <c r="AO489" s="6"/>
      <c r="AP489" s="6"/>
      <c r="AQ489" s="6"/>
      <c r="AR489" s="6"/>
      <c r="AS489" s="6"/>
      <c r="AT489" s="6"/>
      <c r="AU489" s="6"/>
      <c r="AV489" s="6"/>
    </row>
    <row r="490">
      <c r="A490" s="6"/>
      <c r="B490" s="199"/>
      <c r="C490" s="6"/>
      <c r="D490" s="6"/>
      <c r="E490" s="7"/>
      <c r="F490" s="7"/>
      <c r="G490" s="198"/>
      <c r="H490" s="198"/>
      <c r="I490" s="6"/>
      <c r="J490" s="7"/>
      <c r="K490" s="7"/>
      <c r="L490" s="6"/>
      <c r="M490" s="7"/>
      <c r="N490" s="6"/>
      <c r="O490" s="6"/>
      <c r="P490" s="6"/>
      <c r="Q490" s="6"/>
      <c r="R490" s="6"/>
      <c r="S490" s="6"/>
      <c r="T490" s="6"/>
      <c r="U490" s="6"/>
      <c r="V490" s="6"/>
      <c r="W490" s="6"/>
      <c r="X490" s="6"/>
      <c r="Y490" s="6"/>
      <c r="Z490" s="6"/>
      <c r="AA490" s="6"/>
      <c r="AB490" s="6"/>
      <c r="AC490" s="6"/>
      <c r="AD490" s="6"/>
      <c r="AE490" s="6"/>
      <c r="AF490" s="6"/>
      <c r="AG490" s="6"/>
      <c r="AH490" s="6"/>
      <c r="AI490" s="6"/>
      <c r="AJ490" s="6"/>
      <c r="AK490" s="6"/>
      <c r="AL490" s="6"/>
      <c r="AM490" s="6"/>
      <c r="AN490" s="6"/>
      <c r="AO490" s="6"/>
      <c r="AP490" s="6"/>
      <c r="AQ490" s="6"/>
      <c r="AR490" s="6"/>
      <c r="AS490" s="6"/>
      <c r="AT490" s="6"/>
      <c r="AU490" s="6"/>
      <c r="AV490" s="6"/>
    </row>
    <row r="491">
      <c r="A491" s="6"/>
      <c r="B491" s="199"/>
      <c r="C491" s="6"/>
      <c r="D491" s="6"/>
      <c r="E491" s="7"/>
      <c r="F491" s="7"/>
      <c r="G491" s="198"/>
      <c r="H491" s="198"/>
      <c r="I491" s="6"/>
      <c r="J491" s="7"/>
      <c r="K491" s="7"/>
      <c r="L491" s="6"/>
      <c r="M491" s="7"/>
      <c r="N491" s="6"/>
      <c r="O491" s="6"/>
      <c r="P491" s="6"/>
      <c r="Q491" s="6"/>
      <c r="R491" s="6"/>
      <c r="S491" s="6"/>
      <c r="T491" s="6"/>
      <c r="U491" s="6"/>
      <c r="V491" s="6"/>
      <c r="W491" s="6"/>
      <c r="X491" s="6"/>
      <c r="Y491" s="6"/>
      <c r="Z491" s="6"/>
      <c r="AA491" s="6"/>
      <c r="AB491" s="6"/>
      <c r="AC491" s="6"/>
      <c r="AD491" s="6"/>
      <c r="AE491" s="6"/>
      <c r="AF491" s="6"/>
      <c r="AG491" s="6"/>
      <c r="AH491" s="6"/>
      <c r="AI491" s="6"/>
      <c r="AJ491" s="6"/>
      <c r="AK491" s="6"/>
      <c r="AL491" s="6"/>
      <c r="AM491" s="6"/>
      <c r="AN491" s="6"/>
      <c r="AO491" s="6"/>
      <c r="AP491" s="6"/>
      <c r="AQ491" s="6"/>
      <c r="AR491" s="6"/>
      <c r="AS491" s="6"/>
      <c r="AT491" s="6"/>
      <c r="AU491" s="6"/>
      <c r="AV491" s="6"/>
    </row>
    <row r="492">
      <c r="A492" s="6"/>
      <c r="B492" s="199"/>
      <c r="C492" s="6"/>
      <c r="D492" s="6"/>
      <c r="E492" s="7"/>
      <c r="F492" s="7"/>
      <c r="G492" s="198"/>
      <c r="H492" s="198"/>
      <c r="I492" s="6"/>
      <c r="J492" s="7"/>
      <c r="K492" s="7"/>
      <c r="L492" s="6"/>
      <c r="M492" s="7"/>
      <c r="N492" s="6"/>
      <c r="O492" s="6"/>
      <c r="P492" s="6"/>
      <c r="Q492" s="6"/>
      <c r="R492" s="6"/>
      <c r="S492" s="6"/>
      <c r="T492" s="6"/>
      <c r="U492" s="6"/>
      <c r="V492" s="6"/>
      <c r="W492" s="6"/>
      <c r="X492" s="6"/>
      <c r="Y492" s="6"/>
      <c r="Z492" s="6"/>
      <c r="AA492" s="6"/>
      <c r="AB492" s="6"/>
      <c r="AC492" s="6"/>
      <c r="AD492" s="6"/>
      <c r="AE492" s="6"/>
      <c r="AF492" s="6"/>
      <c r="AG492" s="6"/>
      <c r="AH492" s="6"/>
      <c r="AI492" s="6"/>
      <c r="AJ492" s="6"/>
      <c r="AK492" s="6"/>
      <c r="AL492" s="6"/>
      <c r="AM492" s="6"/>
      <c r="AN492" s="6"/>
      <c r="AO492" s="6"/>
      <c r="AP492" s="6"/>
      <c r="AQ492" s="6"/>
      <c r="AR492" s="6"/>
      <c r="AS492" s="6"/>
      <c r="AT492" s="6"/>
      <c r="AU492" s="6"/>
      <c r="AV492" s="6"/>
    </row>
    <row r="493">
      <c r="A493" s="6"/>
      <c r="B493" s="199"/>
      <c r="C493" s="6"/>
      <c r="D493" s="6"/>
      <c r="E493" s="7"/>
      <c r="F493" s="7"/>
      <c r="G493" s="198"/>
      <c r="H493" s="198"/>
      <c r="I493" s="6"/>
      <c r="J493" s="7"/>
      <c r="K493" s="7"/>
      <c r="L493" s="6"/>
      <c r="M493" s="7"/>
      <c r="N493" s="6"/>
      <c r="O493" s="6"/>
      <c r="P493" s="6"/>
      <c r="Q493" s="6"/>
      <c r="R493" s="6"/>
      <c r="S493" s="6"/>
      <c r="T493" s="6"/>
      <c r="U493" s="6"/>
      <c r="V493" s="6"/>
      <c r="W493" s="6"/>
      <c r="X493" s="6"/>
      <c r="Y493" s="6"/>
      <c r="Z493" s="6"/>
      <c r="AA493" s="6"/>
      <c r="AB493" s="6"/>
      <c r="AC493" s="6"/>
      <c r="AD493" s="6"/>
      <c r="AE493" s="6"/>
      <c r="AF493" s="6"/>
      <c r="AG493" s="6"/>
      <c r="AH493" s="6"/>
      <c r="AI493" s="6"/>
      <c r="AJ493" s="6"/>
      <c r="AK493" s="6"/>
      <c r="AL493" s="6"/>
      <c r="AM493" s="6"/>
      <c r="AN493" s="6"/>
      <c r="AO493" s="6"/>
      <c r="AP493" s="6"/>
      <c r="AQ493" s="6"/>
      <c r="AR493" s="6"/>
      <c r="AS493" s="6"/>
      <c r="AT493" s="6"/>
      <c r="AU493" s="6"/>
      <c r="AV493" s="6"/>
    </row>
    <row r="494">
      <c r="A494" s="6"/>
      <c r="B494" s="199"/>
      <c r="C494" s="6"/>
      <c r="D494" s="6"/>
      <c r="E494" s="7"/>
      <c r="F494" s="7"/>
      <c r="G494" s="198"/>
      <c r="H494" s="198"/>
      <c r="I494" s="6"/>
      <c r="J494" s="7"/>
      <c r="K494" s="7"/>
      <c r="L494" s="6"/>
      <c r="M494" s="7"/>
      <c r="N494" s="6"/>
      <c r="O494" s="6"/>
      <c r="P494" s="6"/>
      <c r="Q494" s="6"/>
      <c r="R494" s="6"/>
      <c r="S494" s="6"/>
      <c r="T494" s="6"/>
      <c r="U494" s="6"/>
      <c r="V494" s="6"/>
      <c r="W494" s="6"/>
      <c r="X494" s="6"/>
      <c r="Y494" s="6"/>
      <c r="Z494" s="6"/>
      <c r="AA494" s="6"/>
      <c r="AB494" s="6"/>
      <c r="AC494" s="6"/>
      <c r="AD494" s="6"/>
      <c r="AE494" s="6"/>
      <c r="AF494" s="6"/>
      <c r="AG494" s="6"/>
      <c r="AH494" s="6"/>
      <c r="AI494" s="6"/>
      <c r="AJ494" s="6"/>
      <c r="AK494" s="6"/>
      <c r="AL494" s="6"/>
      <c r="AM494" s="6"/>
      <c r="AN494" s="6"/>
      <c r="AO494" s="6"/>
      <c r="AP494" s="6"/>
      <c r="AQ494" s="6"/>
      <c r="AR494" s="6"/>
      <c r="AS494" s="6"/>
      <c r="AT494" s="6"/>
      <c r="AU494" s="6"/>
      <c r="AV494" s="6"/>
    </row>
    <row r="495">
      <c r="A495" s="6"/>
      <c r="B495" s="199"/>
      <c r="C495" s="6"/>
      <c r="D495" s="6"/>
      <c r="E495" s="7"/>
      <c r="F495" s="7"/>
      <c r="G495" s="198"/>
      <c r="H495" s="198"/>
      <c r="I495" s="6"/>
      <c r="J495" s="7"/>
      <c r="K495" s="7"/>
      <c r="L495" s="6"/>
      <c r="M495" s="7"/>
      <c r="N495" s="6"/>
      <c r="O495" s="6"/>
      <c r="P495" s="6"/>
      <c r="Q495" s="6"/>
      <c r="R495" s="6"/>
      <c r="S495" s="6"/>
      <c r="T495" s="6"/>
      <c r="U495" s="6"/>
      <c r="V495" s="6"/>
      <c r="W495" s="6"/>
      <c r="X495" s="6"/>
      <c r="Y495" s="6"/>
      <c r="Z495" s="6"/>
      <c r="AA495" s="6"/>
      <c r="AB495" s="6"/>
      <c r="AC495" s="6"/>
      <c r="AD495" s="6"/>
      <c r="AE495" s="6"/>
      <c r="AF495" s="6"/>
      <c r="AG495" s="6"/>
      <c r="AH495" s="6"/>
      <c r="AI495" s="6"/>
      <c r="AJ495" s="6"/>
      <c r="AK495" s="6"/>
      <c r="AL495" s="6"/>
      <c r="AM495" s="6"/>
      <c r="AN495" s="6"/>
      <c r="AO495" s="6"/>
      <c r="AP495" s="6"/>
      <c r="AQ495" s="6"/>
      <c r="AR495" s="6"/>
      <c r="AS495" s="6"/>
      <c r="AT495" s="6"/>
      <c r="AU495" s="6"/>
      <c r="AV495" s="6"/>
    </row>
    <row r="496">
      <c r="A496" s="6"/>
      <c r="B496" s="199"/>
      <c r="C496" s="6"/>
      <c r="D496" s="6"/>
      <c r="E496" s="7"/>
      <c r="F496" s="7"/>
      <c r="G496" s="198"/>
      <c r="H496" s="198"/>
      <c r="I496" s="6"/>
      <c r="J496" s="7"/>
      <c r="K496" s="7"/>
      <c r="L496" s="6"/>
      <c r="M496" s="7"/>
      <c r="N496" s="6"/>
      <c r="O496" s="6"/>
      <c r="P496" s="6"/>
      <c r="Q496" s="6"/>
      <c r="R496" s="6"/>
      <c r="S496" s="6"/>
      <c r="T496" s="6"/>
      <c r="U496" s="6"/>
      <c r="V496" s="6"/>
      <c r="W496" s="6"/>
      <c r="X496" s="6"/>
      <c r="Y496" s="6"/>
      <c r="Z496" s="6"/>
      <c r="AA496" s="6"/>
      <c r="AB496" s="6"/>
      <c r="AC496" s="6"/>
      <c r="AD496" s="6"/>
      <c r="AE496" s="6"/>
      <c r="AF496" s="6"/>
      <c r="AG496" s="6"/>
      <c r="AH496" s="6"/>
      <c r="AI496" s="6"/>
      <c r="AJ496" s="6"/>
      <c r="AK496" s="6"/>
      <c r="AL496" s="6"/>
      <c r="AM496" s="6"/>
      <c r="AN496" s="6"/>
      <c r="AO496" s="6"/>
      <c r="AP496" s="6"/>
      <c r="AQ496" s="6"/>
      <c r="AR496" s="6"/>
      <c r="AS496" s="6"/>
      <c r="AT496" s="6"/>
      <c r="AU496" s="6"/>
      <c r="AV496" s="6"/>
    </row>
    <row r="497">
      <c r="A497" s="6"/>
      <c r="B497" s="199"/>
      <c r="C497" s="6"/>
      <c r="D497" s="6"/>
      <c r="E497" s="7"/>
      <c r="F497" s="7"/>
      <c r="G497" s="198"/>
      <c r="H497" s="198"/>
      <c r="I497" s="6"/>
      <c r="J497" s="7"/>
      <c r="K497" s="7"/>
      <c r="L497" s="6"/>
      <c r="M497" s="7"/>
      <c r="N497" s="6"/>
      <c r="O497" s="6"/>
      <c r="P497" s="6"/>
      <c r="Q497" s="6"/>
      <c r="R497" s="6"/>
      <c r="S497" s="6"/>
      <c r="T497" s="6"/>
      <c r="U497" s="6"/>
      <c r="V497" s="6"/>
      <c r="W497" s="6"/>
      <c r="X497" s="6"/>
      <c r="Y497" s="6"/>
      <c r="Z497" s="6"/>
      <c r="AA497" s="6"/>
      <c r="AB497" s="6"/>
      <c r="AC497" s="6"/>
      <c r="AD497" s="6"/>
      <c r="AE497" s="6"/>
      <c r="AF497" s="6"/>
      <c r="AG497" s="6"/>
      <c r="AH497" s="6"/>
      <c r="AI497" s="6"/>
      <c r="AJ497" s="6"/>
      <c r="AK497" s="6"/>
      <c r="AL497" s="6"/>
      <c r="AM497" s="6"/>
      <c r="AN497" s="6"/>
      <c r="AO497" s="6"/>
      <c r="AP497" s="6"/>
      <c r="AQ497" s="6"/>
      <c r="AR497" s="6"/>
      <c r="AS497" s="6"/>
      <c r="AT497" s="6"/>
      <c r="AU497" s="6"/>
      <c r="AV497" s="6"/>
    </row>
    <row r="498">
      <c r="A498" s="6"/>
      <c r="B498" s="199"/>
      <c r="C498" s="6"/>
      <c r="D498" s="6"/>
      <c r="E498" s="7"/>
      <c r="F498" s="7"/>
      <c r="G498" s="198"/>
      <c r="H498" s="198"/>
      <c r="I498" s="6"/>
      <c r="J498" s="7"/>
      <c r="K498" s="7"/>
      <c r="L498" s="6"/>
      <c r="M498" s="7"/>
      <c r="N498" s="6"/>
      <c r="O498" s="6"/>
      <c r="P498" s="6"/>
      <c r="Q498" s="6"/>
      <c r="R498" s="6"/>
      <c r="S498" s="6"/>
      <c r="T498" s="6"/>
      <c r="U498" s="6"/>
      <c r="V498" s="6"/>
      <c r="W498" s="6"/>
      <c r="X498" s="6"/>
      <c r="Y498" s="6"/>
      <c r="Z498" s="6"/>
      <c r="AA498" s="6"/>
      <c r="AB498" s="6"/>
      <c r="AC498" s="6"/>
      <c r="AD498" s="6"/>
      <c r="AE498" s="6"/>
      <c r="AF498" s="6"/>
      <c r="AG498" s="6"/>
      <c r="AH498" s="6"/>
      <c r="AI498" s="6"/>
      <c r="AJ498" s="6"/>
      <c r="AK498" s="6"/>
      <c r="AL498" s="6"/>
      <c r="AM498" s="6"/>
      <c r="AN498" s="6"/>
      <c r="AO498" s="6"/>
      <c r="AP498" s="6"/>
      <c r="AQ498" s="6"/>
      <c r="AR498" s="6"/>
      <c r="AS498" s="6"/>
      <c r="AT498" s="6"/>
      <c r="AU498" s="6"/>
      <c r="AV498" s="6"/>
    </row>
    <row r="499">
      <c r="A499" s="6"/>
      <c r="B499" s="199"/>
      <c r="C499" s="6"/>
      <c r="D499" s="6"/>
      <c r="E499" s="7"/>
      <c r="F499" s="7"/>
      <c r="G499" s="198"/>
      <c r="H499" s="198"/>
      <c r="I499" s="6"/>
      <c r="J499" s="7"/>
      <c r="K499" s="7"/>
      <c r="L499" s="6"/>
      <c r="M499" s="7"/>
      <c r="N499" s="6"/>
      <c r="O499" s="6"/>
      <c r="P499" s="6"/>
      <c r="Q499" s="6"/>
      <c r="R499" s="6"/>
      <c r="S499" s="6"/>
      <c r="T499" s="6"/>
      <c r="U499" s="6"/>
      <c r="V499" s="6"/>
      <c r="W499" s="6"/>
      <c r="X499" s="6"/>
      <c r="Y499" s="6"/>
      <c r="Z499" s="6"/>
      <c r="AA499" s="6"/>
      <c r="AB499" s="6"/>
      <c r="AC499" s="6"/>
      <c r="AD499" s="6"/>
      <c r="AE499" s="6"/>
      <c r="AF499" s="6"/>
      <c r="AG499" s="6"/>
      <c r="AH499" s="6"/>
      <c r="AI499" s="6"/>
      <c r="AJ499" s="6"/>
      <c r="AK499" s="6"/>
      <c r="AL499" s="6"/>
      <c r="AM499" s="6"/>
      <c r="AN499" s="6"/>
      <c r="AO499" s="6"/>
      <c r="AP499" s="6"/>
      <c r="AQ499" s="6"/>
      <c r="AR499" s="6"/>
      <c r="AS499" s="6"/>
      <c r="AT499" s="6"/>
      <c r="AU499" s="6"/>
      <c r="AV499" s="6"/>
    </row>
    <row r="500">
      <c r="A500" s="6"/>
      <c r="B500" s="199"/>
      <c r="C500" s="6"/>
      <c r="D500" s="6"/>
      <c r="E500" s="7"/>
      <c r="F500" s="7"/>
      <c r="G500" s="198"/>
      <c r="H500" s="198"/>
      <c r="I500" s="6"/>
      <c r="J500" s="7"/>
      <c r="K500" s="7"/>
      <c r="L500" s="6"/>
      <c r="M500" s="7"/>
      <c r="N500" s="6"/>
      <c r="O500" s="6"/>
      <c r="P500" s="6"/>
      <c r="Q500" s="6"/>
      <c r="R500" s="6"/>
      <c r="S500" s="6"/>
      <c r="T500" s="6"/>
      <c r="U500" s="6"/>
      <c r="V500" s="6"/>
      <c r="W500" s="6"/>
      <c r="X500" s="6"/>
      <c r="Y500" s="6"/>
      <c r="Z500" s="6"/>
      <c r="AA500" s="6"/>
      <c r="AB500" s="6"/>
      <c r="AC500" s="6"/>
      <c r="AD500" s="6"/>
      <c r="AE500" s="6"/>
      <c r="AF500" s="6"/>
      <c r="AG500" s="6"/>
      <c r="AH500" s="6"/>
      <c r="AI500" s="6"/>
      <c r="AJ500" s="6"/>
      <c r="AK500" s="6"/>
      <c r="AL500" s="6"/>
      <c r="AM500" s="6"/>
      <c r="AN500" s="6"/>
      <c r="AO500" s="6"/>
      <c r="AP500" s="6"/>
      <c r="AQ500" s="6"/>
      <c r="AR500" s="6"/>
      <c r="AS500" s="6"/>
      <c r="AT500" s="6"/>
      <c r="AU500" s="6"/>
      <c r="AV500" s="6"/>
    </row>
    <row r="501">
      <c r="A501" s="6"/>
      <c r="B501" s="199"/>
      <c r="C501" s="6"/>
      <c r="D501" s="6"/>
      <c r="E501" s="7"/>
      <c r="F501" s="7"/>
      <c r="G501" s="198"/>
      <c r="H501" s="198"/>
      <c r="I501" s="6"/>
      <c r="J501" s="7"/>
      <c r="K501" s="7"/>
      <c r="L501" s="6"/>
      <c r="M501" s="7"/>
      <c r="N501" s="6"/>
      <c r="O501" s="6"/>
      <c r="P501" s="6"/>
      <c r="Q501" s="6"/>
      <c r="R501" s="6"/>
      <c r="S501" s="6"/>
      <c r="T501" s="6"/>
      <c r="U501" s="6"/>
      <c r="V501" s="6"/>
      <c r="W501" s="6"/>
      <c r="X501" s="6"/>
      <c r="Y501" s="6"/>
      <c r="Z501" s="6"/>
      <c r="AA501" s="6"/>
      <c r="AB501" s="6"/>
      <c r="AC501" s="6"/>
      <c r="AD501" s="6"/>
      <c r="AE501" s="6"/>
      <c r="AF501" s="6"/>
      <c r="AG501" s="6"/>
      <c r="AH501" s="6"/>
      <c r="AI501" s="6"/>
      <c r="AJ501" s="6"/>
      <c r="AK501" s="6"/>
      <c r="AL501" s="6"/>
      <c r="AM501" s="6"/>
      <c r="AN501" s="6"/>
      <c r="AO501" s="6"/>
      <c r="AP501" s="6"/>
      <c r="AQ501" s="6"/>
      <c r="AR501" s="6"/>
      <c r="AS501" s="6"/>
      <c r="AT501" s="6"/>
      <c r="AU501" s="6"/>
      <c r="AV501" s="6"/>
    </row>
    <row r="502">
      <c r="A502" s="6"/>
      <c r="B502" s="199"/>
      <c r="C502" s="6"/>
      <c r="D502" s="6"/>
      <c r="E502" s="7"/>
      <c r="F502" s="7"/>
      <c r="G502" s="198"/>
      <c r="H502" s="198"/>
      <c r="I502" s="6"/>
      <c r="J502" s="7"/>
      <c r="K502" s="7"/>
      <c r="L502" s="6"/>
      <c r="M502" s="7"/>
      <c r="N502" s="6"/>
      <c r="O502" s="6"/>
      <c r="P502" s="6"/>
      <c r="Q502" s="6"/>
      <c r="R502" s="6"/>
      <c r="S502" s="6"/>
      <c r="T502" s="6"/>
      <c r="U502" s="6"/>
      <c r="V502" s="6"/>
      <c r="W502" s="6"/>
      <c r="X502" s="6"/>
      <c r="Y502" s="6"/>
      <c r="Z502" s="6"/>
      <c r="AA502" s="6"/>
      <c r="AB502" s="6"/>
      <c r="AC502" s="6"/>
      <c r="AD502" s="6"/>
      <c r="AE502" s="6"/>
      <c r="AF502" s="6"/>
      <c r="AG502" s="6"/>
      <c r="AH502" s="6"/>
      <c r="AI502" s="6"/>
      <c r="AJ502" s="6"/>
      <c r="AK502" s="6"/>
      <c r="AL502" s="6"/>
      <c r="AM502" s="6"/>
      <c r="AN502" s="6"/>
      <c r="AO502" s="6"/>
      <c r="AP502" s="6"/>
      <c r="AQ502" s="6"/>
      <c r="AR502" s="6"/>
      <c r="AS502" s="6"/>
      <c r="AT502" s="6"/>
      <c r="AU502" s="6"/>
      <c r="AV502" s="6"/>
    </row>
    <row r="503">
      <c r="A503" s="6"/>
      <c r="B503" s="199"/>
      <c r="C503" s="6"/>
      <c r="D503" s="6"/>
      <c r="E503" s="7"/>
      <c r="F503" s="7"/>
      <c r="G503" s="198"/>
      <c r="H503" s="198"/>
      <c r="I503" s="6"/>
      <c r="J503" s="7"/>
      <c r="K503" s="7"/>
      <c r="L503" s="6"/>
      <c r="M503" s="7"/>
      <c r="N503" s="6"/>
      <c r="O503" s="6"/>
      <c r="P503" s="6"/>
      <c r="Q503" s="6"/>
      <c r="R503" s="6"/>
      <c r="S503" s="6"/>
      <c r="T503" s="6"/>
      <c r="U503" s="6"/>
      <c r="V503" s="6"/>
      <c r="W503" s="6"/>
      <c r="X503" s="6"/>
      <c r="Y503" s="6"/>
      <c r="Z503" s="6"/>
      <c r="AA503" s="6"/>
      <c r="AB503" s="6"/>
      <c r="AC503" s="6"/>
      <c r="AD503" s="6"/>
      <c r="AE503" s="6"/>
      <c r="AF503" s="6"/>
      <c r="AG503" s="6"/>
      <c r="AH503" s="6"/>
      <c r="AI503" s="6"/>
      <c r="AJ503" s="6"/>
      <c r="AK503" s="6"/>
      <c r="AL503" s="6"/>
      <c r="AM503" s="6"/>
      <c r="AN503" s="6"/>
      <c r="AO503" s="6"/>
      <c r="AP503" s="6"/>
      <c r="AQ503" s="6"/>
      <c r="AR503" s="6"/>
      <c r="AS503" s="6"/>
      <c r="AT503" s="6"/>
      <c r="AU503" s="6"/>
      <c r="AV503" s="6"/>
    </row>
    <row r="504">
      <c r="A504" s="6"/>
      <c r="B504" s="199"/>
      <c r="C504" s="6"/>
      <c r="D504" s="6"/>
      <c r="E504" s="7"/>
      <c r="F504" s="7"/>
      <c r="G504" s="198"/>
      <c r="H504" s="198"/>
      <c r="I504" s="6"/>
      <c r="J504" s="7"/>
      <c r="K504" s="7"/>
      <c r="L504" s="6"/>
      <c r="M504" s="7"/>
      <c r="N504" s="6"/>
      <c r="O504" s="6"/>
      <c r="P504" s="6"/>
      <c r="Q504" s="6"/>
      <c r="R504" s="6"/>
      <c r="S504" s="6"/>
      <c r="T504" s="6"/>
      <c r="U504" s="6"/>
      <c r="V504" s="6"/>
      <c r="W504" s="6"/>
      <c r="X504" s="6"/>
      <c r="Y504" s="6"/>
      <c r="Z504" s="6"/>
      <c r="AA504" s="6"/>
      <c r="AB504" s="6"/>
      <c r="AC504" s="6"/>
      <c r="AD504" s="6"/>
      <c r="AE504" s="6"/>
      <c r="AF504" s="6"/>
      <c r="AG504" s="6"/>
      <c r="AH504" s="6"/>
      <c r="AI504" s="6"/>
      <c r="AJ504" s="6"/>
      <c r="AK504" s="6"/>
      <c r="AL504" s="6"/>
      <c r="AM504" s="6"/>
      <c r="AN504" s="6"/>
      <c r="AO504" s="6"/>
      <c r="AP504" s="6"/>
      <c r="AQ504" s="6"/>
      <c r="AR504" s="6"/>
      <c r="AS504" s="6"/>
      <c r="AT504" s="6"/>
      <c r="AU504" s="6"/>
      <c r="AV504" s="6"/>
    </row>
    <row r="505">
      <c r="A505" s="6"/>
      <c r="B505" s="199"/>
      <c r="C505" s="6"/>
      <c r="D505" s="6"/>
      <c r="E505" s="7"/>
      <c r="F505" s="7"/>
      <c r="G505" s="198"/>
      <c r="H505" s="198"/>
      <c r="I505" s="6"/>
      <c r="J505" s="7"/>
      <c r="K505" s="7"/>
      <c r="L505" s="6"/>
      <c r="M505" s="7"/>
      <c r="N505" s="6"/>
      <c r="O505" s="6"/>
      <c r="P505" s="6"/>
      <c r="Q505" s="6"/>
      <c r="R505" s="6"/>
      <c r="S505" s="6"/>
      <c r="T505" s="6"/>
      <c r="U505" s="6"/>
      <c r="V505" s="6"/>
      <c r="W505" s="6"/>
      <c r="X505" s="6"/>
      <c r="Y505" s="6"/>
      <c r="Z505" s="6"/>
      <c r="AA505" s="6"/>
      <c r="AB505" s="6"/>
      <c r="AC505" s="6"/>
      <c r="AD505" s="6"/>
      <c r="AE505" s="6"/>
      <c r="AF505" s="6"/>
      <c r="AG505" s="6"/>
      <c r="AH505" s="6"/>
      <c r="AI505" s="6"/>
      <c r="AJ505" s="6"/>
      <c r="AK505" s="6"/>
      <c r="AL505" s="6"/>
      <c r="AM505" s="6"/>
      <c r="AN505" s="6"/>
      <c r="AO505" s="6"/>
      <c r="AP505" s="6"/>
      <c r="AQ505" s="6"/>
      <c r="AR505" s="6"/>
      <c r="AS505" s="6"/>
      <c r="AT505" s="6"/>
      <c r="AU505" s="6"/>
      <c r="AV505" s="6"/>
    </row>
    <row r="506">
      <c r="A506" s="6"/>
      <c r="B506" s="199"/>
      <c r="C506" s="6"/>
      <c r="D506" s="6"/>
      <c r="E506" s="7"/>
      <c r="F506" s="7"/>
      <c r="G506" s="198"/>
      <c r="H506" s="198"/>
      <c r="I506" s="6"/>
      <c r="J506" s="7"/>
      <c r="K506" s="7"/>
      <c r="L506" s="6"/>
      <c r="M506" s="7"/>
      <c r="N506" s="6"/>
      <c r="O506" s="6"/>
      <c r="P506" s="6"/>
      <c r="Q506" s="6"/>
      <c r="R506" s="6"/>
      <c r="S506" s="6"/>
      <c r="T506" s="6"/>
      <c r="U506" s="6"/>
      <c r="V506" s="6"/>
      <c r="W506" s="6"/>
      <c r="X506" s="6"/>
      <c r="Y506" s="6"/>
      <c r="Z506" s="6"/>
      <c r="AA506" s="6"/>
      <c r="AB506" s="6"/>
      <c r="AC506" s="6"/>
      <c r="AD506" s="6"/>
      <c r="AE506" s="6"/>
      <c r="AF506" s="6"/>
      <c r="AG506" s="6"/>
      <c r="AH506" s="6"/>
      <c r="AI506" s="6"/>
      <c r="AJ506" s="6"/>
      <c r="AK506" s="6"/>
      <c r="AL506" s="6"/>
      <c r="AM506" s="6"/>
      <c r="AN506" s="6"/>
      <c r="AO506" s="6"/>
      <c r="AP506" s="6"/>
      <c r="AQ506" s="6"/>
      <c r="AR506" s="6"/>
      <c r="AS506" s="6"/>
      <c r="AT506" s="6"/>
      <c r="AU506" s="6"/>
      <c r="AV506" s="6"/>
    </row>
    <row r="507">
      <c r="A507" s="6"/>
      <c r="B507" s="199"/>
      <c r="C507" s="6"/>
      <c r="D507" s="6"/>
      <c r="E507" s="7"/>
      <c r="F507" s="7"/>
      <c r="G507" s="198"/>
      <c r="H507" s="198"/>
      <c r="I507" s="6"/>
      <c r="J507" s="7"/>
      <c r="K507" s="7"/>
      <c r="L507" s="6"/>
      <c r="M507" s="7"/>
      <c r="N507" s="6"/>
      <c r="O507" s="6"/>
      <c r="P507" s="6"/>
      <c r="Q507" s="6"/>
      <c r="R507" s="6"/>
      <c r="S507" s="6"/>
      <c r="T507" s="6"/>
      <c r="U507" s="6"/>
      <c r="V507" s="6"/>
      <c r="W507" s="6"/>
      <c r="X507" s="6"/>
      <c r="Y507" s="6"/>
      <c r="Z507" s="6"/>
      <c r="AA507" s="6"/>
      <c r="AB507" s="6"/>
      <c r="AC507" s="6"/>
      <c r="AD507" s="6"/>
      <c r="AE507" s="6"/>
      <c r="AF507" s="6"/>
      <c r="AG507" s="6"/>
      <c r="AH507" s="6"/>
      <c r="AI507" s="6"/>
      <c r="AJ507" s="6"/>
      <c r="AK507" s="6"/>
      <c r="AL507" s="6"/>
      <c r="AM507" s="6"/>
      <c r="AN507" s="6"/>
      <c r="AO507" s="6"/>
      <c r="AP507" s="6"/>
      <c r="AQ507" s="6"/>
      <c r="AR507" s="6"/>
      <c r="AS507" s="6"/>
      <c r="AT507" s="6"/>
      <c r="AU507" s="6"/>
      <c r="AV507" s="6"/>
    </row>
    <row r="508">
      <c r="A508" s="6"/>
      <c r="B508" s="199"/>
      <c r="C508" s="6"/>
      <c r="D508" s="6"/>
      <c r="E508" s="7"/>
      <c r="F508" s="7"/>
      <c r="G508" s="198"/>
      <c r="H508" s="198"/>
      <c r="I508" s="6"/>
      <c r="J508" s="7"/>
      <c r="K508" s="7"/>
      <c r="L508" s="6"/>
      <c r="M508" s="7"/>
      <c r="N508" s="6"/>
      <c r="O508" s="6"/>
      <c r="P508" s="6"/>
      <c r="Q508" s="6"/>
      <c r="R508" s="6"/>
      <c r="S508" s="6"/>
      <c r="T508" s="6"/>
      <c r="U508" s="6"/>
      <c r="V508" s="6"/>
      <c r="W508" s="6"/>
      <c r="X508" s="6"/>
      <c r="Y508" s="6"/>
      <c r="Z508" s="6"/>
      <c r="AA508" s="6"/>
      <c r="AB508" s="6"/>
      <c r="AC508" s="6"/>
      <c r="AD508" s="6"/>
      <c r="AE508" s="6"/>
      <c r="AF508" s="6"/>
      <c r="AG508" s="6"/>
      <c r="AH508" s="6"/>
      <c r="AI508" s="6"/>
      <c r="AJ508" s="6"/>
      <c r="AK508" s="6"/>
      <c r="AL508" s="6"/>
      <c r="AM508" s="6"/>
      <c r="AN508" s="6"/>
      <c r="AO508" s="6"/>
      <c r="AP508" s="6"/>
      <c r="AQ508" s="6"/>
      <c r="AR508" s="6"/>
      <c r="AS508" s="6"/>
      <c r="AT508" s="6"/>
      <c r="AU508" s="6"/>
      <c r="AV508" s="6"/>
    </row>
    <row r="509">
      <c r="A509" s="6"/>
      <c r="B509" s="199"/>
      <c r="C509" s="6"/>
      <c r="D509" s="6"/>
      <c r="E509" s="7"/>
      <c r="F509" s="7"/>
      <c r="G509" s="198"/>
      <c r="H509" s="198"/>
      <c r="I509" s="6"/>
      <c r="J509" s="7"/>
      <c r="K509" s="7"/>
      <c r="L509" s="6"/>
      <c r="M509" s="7"/>
      <c r="N509" s="6"/>
      <c r="O509" s="6"/>
      <c r="P509" s="6"/>
      <c r="Q509" s="6"/>
      <c r="R509" s="6"/>
      <c r="S509" s="6"/>
      <c r="T509" s="6"/>
      <c r="U509" s="6"/>
      <c r="V509" s="6"/>
      <c r="W509" s="6"/>
      <c r="X509" s="6"/>
      <c r="Y509" s="6"/>
      <c r="Z509" s="6"/>
      <c r="AA509" s="6"/>
      <c r="AB509" s="6"/>
      <c r="AC509" s="6"/>
      <c r="AD509" s="6"/>
      <c r="AE509" s="6"/>
      <c r="AF509" s="6"/>
      <c r="AG509" s="6"/>
      <c r="AH509" s="6"/>
      <c r="AI509" s="6"/>
      <c r="AJ509" s="6"/>
      <c r="AK509" s="6"/>
      <c r="AL509" s="6"/>
      <c r="AM509" s="6"/>
      <c r="AN509" s="6"/>
      <c r="AO509" s="6"/>
      <c r="AP509" s="6"/>
      <c r="AQ509" s="6"/>
      <c r="AR509" s="6"/>
      <c r="AS509" s="6"/>
      <c r="AT509" s="6"/>
      <c r="AU509" s="6"/>
      <c r="AV509" s="6"/>
    </row>
    <row r="510">
      <c r="A510" s="6"/>
      <c r="B510" s="199"/>
      <c r="C510" s="6"/>
      <c r="D510" s="6"/>
      <c r="E510" s="7"/>
      <c r="F510" s="7"/>
      <c r="G510" s="198"/>
      <c r="H510" s="198"/>
      <c r="I510" s="6"/>
      <c r="J510" s="7"/>
      <c r="K510" s="7"/>
      <c r="L510" s="6"/>
      <c r="M510" s="7"/>
      <c r="N510" s="6"/>
      <c r="O510" s="6"/>
      <c r="P510" s="6"/>
      <c r="Q510" s="6"/>
      <c r="R510" s="6"/>
      <c r="S510" s="6"/>
      <c r="T510" s="6"/>
      <c r="U510" s="6"/>
      <c r="V510" s="6"/>
      <c r="W510" s="6"/>
      <c r="X510" s="6"/>
      <c r="Y510" s="6"/>
      <c r="Z510" s="6"/>
      <c r="AA510" s="6"/>
      <c r="AB510" s="6"/>
      <c r="AC510" s="6"/>
      <c r="AD510" s="6"/>
      <c r="AE510" s="6"/>
      <c r="AF510" s="6"/>
      <c r="AG510" s="6"/>
      <c r="AH510" s="6"/>
      <c r="AI510" s="6"/>
      <c r="AJ510" s="6"/>
      <c r="AK510" s="6"/>
      <c r="AL510" s="6"/>
      <c r="AM510" s="6"/>
      <c r="AN510" s="6"/>
      <c r="AO510" s="6"/>
      <c r="AP510" s="6"/>
      <c r="AQ510" s="6"/>
      <c r="AR510" s="6"/>
      <c r="AS510" s="6"/>
      <c r="AT510" s="6"/>
      <c r="AU510" s="6"/>
      <c r="AV510" s="6"/>
    </row>
    <row r="511">
      <c r="A511" s="6"/>
      <c r="B511" s="199"/>
      <c r="C511" s="6"/>
      <c r="D511" s="6"/>
      <c r="E511" s="7"/>
      <c r="F511" s="7"/>
      <c r="G511" s="198"/>
      <c r="H511" s="198"/>
      <c r="I511" s="6"/>
      <c r="J511" s="7"/>
      <c r="K511" s="7"/>
      <c r="L511" s="6"/>
      <c r="M511" s="7"/>
      <c r="N511" s="6"/>
      <c r="O511" s="6"/>
      <c r="P511" s="6"/>
      <c r="Q511" s="6"/>
      <c r="R511" s="6"/>
      <c r="S511" s="6"/>
      <c r="T511" s="6"/>
      <c r="U511" s="6"/>
      <c r="V511" s="6"/>
      <c r="W511" s="6"/>
      <c r="X511" s="6"/>
      <c r="Y511" s="6"/>
      <c r="Z511" s="6"/>
      <c r="AA511" s="6"/>
      <c r="AB511" s="6"/>
      <c r="AC511" s="6"/>
      <c r="AD511" s="6"/>
      <c r="AE511" s="6"/>
      <c r="AF511" s="6"/>
      <c r="AG511" s="6"/>
      <c r="AH511" s="6"/>
      <c r="AI511" s="6"/>
      <c r="AJ511" s="6"/>
      <c r="AK511" s="6"/>
      <c r="AL511" s="6"/>
      <c r="AM511" s="6"/>
      <c r="AN511" s="6"/>
      <c r="AO511" s="6"/>
      <c r="AP511" s="6"/>
      <c r="AQ511" s="6"/>
      <c r="AR511" s="6"/>
      <c r="AS511" s="6"/>
      <c r="AT511" s="6"/>
      <c r="AU511" s="6"/>
      <c r="AV511" s="6"/>
    </row>
    <row r="512">
      <c r="A512" s="6"/>
      <c r="B512" s="199"/>
      <c r="C512" s="6"/>
      <c r="D512" s="6"/>
      <c r="E512" s="7"/>
      <c r="F512" s="7"/>
      <c r="G512" s="198"/>
      <c r="H512" s="198"/>
      <c r="I512" s="6"/>
      <c r="J512" s="7"/>
      <c r="K512" s="7"/>
      <c r="L512" s="6"/>
      <c r="M512" s="7"/>
      <c r="N512" s="6"/>
      <c r="O512" s="6"/>
      <c r="P512" s="6"/>
      <c r="Q512" s="6"/>
      <c r="R512" s="6"/>
      <c r="S512" s="6"/>
      <c r="T512" s="6"/>
      <c r="U512" s="6"/>
      <c r="V512" s="6"/>
      <c r="W512" s="6"/>
      <c r="X512" s="6"/>
      <c r="Y512" s="6"/>
      <c r="Z512" s="6"/>
      <c r="AA512" s="6"/>
      <c r="AB512" s="6"/>
      <c r="AC512" s="6"/>
      <c r="AD512" s="6"/>
      <c r="AE512" s="6"/>
      <c r="AF512" s="6"/>
      <c r="AG512" s="6"/>
      <c r="AH512" s="6"/>
      <c r="AI512" s="6"/>
      <c r="AJ512" s="6"/>
      <c r="AK512" s="6"/>
      <c r="AL512" s="6"/>
      <c r="AM512" s="6"/>
      <c r="AN512" s="6"/>
      <c r="AO512" s="6"/>
      <c r="AP512" s="6"/>
      <c r="AQ512" s="6"/>
      <c r="AR512" s="6"/>
      <c r="AS512" s="6"/>
      <c r="AT512" s="6"/>
      <c r="AU512" s="6"/>
      <c r="AV512" s="6"/>
    </row>
    <row r="513">
      <c r="A513" s="6"/>
      <c r="B513" s="199"/>
      <c r="C513" s="6"/>
      <c r="D513" s="6"/>
      <c r="E513" s="7"/>
      <c r="F513" s="7"/>
      <c r="G513" s="198"/>
      <c r="H513" s="198"/>
      <c r="I513" s="6"/>
      <c r="J513" s="7"/>
      <c r="K513" s="7"/>
      <c r="L513" s="6"/>
      <c r="M513" s="7"/>
      <c r="N513" s="6"/>
      <c r="O513" s="6"/>
      <c r="P513" s="6"/>
      <c r="Q513" s="6"/>
      <c r="R513" s="6"/>
      <c r="S513" s="6"/>
      <c r="T513" s="6"/>
      <c r="U513" s="6"/>
      <c r="V513" s="6"/>
      <c r="W513" s="6"/>
      <c r="X513" s="6"/>
      <c r="Y513" s="6"/>
      <c r="Z513" s="6"/>
      <c r="AA513" s="6"/>
      <c r="AB513" s="6"/>
      <c r="AC513" s="6"/>
      <c r="AD513" s="6"/>
      <c r="AE513" s="6"/>
      <c r="AF513" s="6"/>
      <c r="AG513" s="6"/>
      <c r="AH513" s="6"/>
      <c r="AI513" s="6"/>
      <c r="AJ513" s="6"/>
      <c r="AK513" s="6"/>
      <c r="AL513" s="6"/>
      <c r="AM513" s="6"/>
      <c r="AN513" s="6"/>
      <c r="AO513" s="6"/>
      <c r="AP513" s="6"/>
      <c r="AQ513" s="6"/>
      <c r="AR513" s="6"/>
      <c r="AS513" s="6"/>
      <c r="AT513" s="6"/>
      <c r="AU513" s="6"/>
      <c r="AV513" s="6"/>
    </row>
    <row r="514">
      <c r="A514" s="6"/>
      <c r="B514" s="199"/>
      <c r="C514" s="6"/>
      <c r="D514" s="6"/>
      <c r="E514" s="7"/>
      <c r="F514" s="7"/>
      <c r="G514" s="198"/>
      <c r="H514" s="198"/>
      <c r="I514" s="6"/>
      <c r="J514" s="7"/>
      <c r="K514" s="7"/>
      <c r="L514" s="6"/>
      <c r="M514" s="7"/>
      <c r="N514" s="6"/>
      <c r="O514" s="6"/>
      <c r="P514" s="6"/>
      <c r="Q514" s="6"/>
      <c r="R514" s="6"/>
      <c r="S514" s="6"/>
      <c r="T514" s="6"/>
      <c r="U514" s="6"/>
      <c r="V514" s="6"/>
      <c r="W514" s="6"/>
      <c r="X514" s="6"/>
      <c r="Y514" s="6"/>
      <c r="Z514" s="6"/>
      <c r="AA514" s="6"/>
      <c r="AB514" s="6"/>
      <c r="AC514" s="6"/>
      <c r="AD514" s="6"/>
      <c r="AE514" s="6"/>
      <c r="AF514" s="6"/>
      <c r="AG514" s="6"/>
      <c r="AH514" s="6"/>
      <c r="AI514" s="6"/>
      <c r="AJ514" s="6"/>
      <c r="AK514" s="6"/>
      <c r="AL514" s="6"/>
      <c r="AM514" s="6"/>
      <c r="AN514" s="6"/>
      <c r="AO514" s="6"/>
      <c r="AP514" s="6"/>
      <c r="AQ514" s="6"/>
      <c r="AR514" s="6"/>
      <c r="AS514" s="6"/>
      <c r="AT514" s="6"/>
      <c r="AU514" s="6"/>
      <c r="AV514" s="6"/>
    </row>
    <row r="515">
      <c r="A515" s="6"/>
      <c r="B515" s="199"/>
      <c r="C515" s="6"/>
      <c r="D515" s="6"/>
      <c r="E515" s="7"/>
      <c r="F515" s="7"/>
      <c r="G515" s="198"/>
      <c r="H515" s="198"/>
      <c r="I515" s="6"/>
      <c r="J515" s="7"/>
      <c r="K515" s="7"/>
      <c r="L515" s="6"/>
      <c r="M515" s="7"/>
      <c r="N515" s="6"/>
      <c r="O515" s="6"/>
      <c r="P515" s="6"/>
      <c r="Q515" s="6"/>
      <c r="R515" s="6"/>
      <c r="S515" s="6"/>
      <c r="T515" s="6"/>
      <c r="U515" s="6"/>
      <c r="V515" s="6"/>
      <c r="W515" s="6"/>
      <c r="X515" s="6"/>
      <c r="Y515" s="6"/>
      <c r="Z515" s="6"/>
      <c r="AA515" s="6"/>
      <c r="AB515" s="6"/>
      <c r="AC515" s="6"/>
      <c r="AD515" s="6"/>
      <c r="AE515" s="6"/>
      <c r="AF515" s="6"/>
      <c r="AG515" s="6"/>
      <c r="AH515" s="6"/>
      <c r="AI515" s="6"/>
      <c r="AJ515" s="6"/>
      <c r="AK515" s="6"/>
      <c r="AL515" s="6"/>
      <c r="AM515" s="6"/>
      <c r="AN515" s="6"/>
      <c r="AO515" s="6"/>
      <c r="AP515" s="6"/>
      <c r="AQ515" s="6"/>
      <c r="AR515" s="6"/>
      <c r="AS515" s="6"/>
      <c r="AT515" s="6"/>
      <c r="AU515" s="6"/>
      <c r="AV515" s="6"/>
    </row>
    <row r="516">
      <c r="A516" s="6"/>
      <c r="B516" s="199"/>
      <c r="C516" s="6"/>
      <c r="D516" s="6"/>
      <c r="E516" s="7"/>
      <c r="F516" s="7"/>
      <c r="G516" s="198"/>
      <c r="H516" s="198"/>
      <c r="I516" s="6"/>
      <c r="J516" s="7"/>
      <c r="K516" s="7"/>
      <c r="L516" s="6"/>
      <c r="M516" s="7"/>
      <c r="N516" s="6"/>
      <c r="O516" s="6"/>
      <c r="P516" s="6"/>
      <c r="Q516" s="6"/>
      <c r="R516" s="6"/>
      <c r="S516" s="6"/>
      <c r="T516" s="6"/>
      <c r="U516" s="6"/>
      <c r="V516" s="6"/>
      <c r="W516" s="6"/>
      <c r="X516" s="6"/>
      <c r="Y516" s="6"/>
      <c r="Z516" s="6"/>
      <c r="AA516" s="6"/>
      <c r="AB516" s="6"/>
      <c r="AC516" s="6"/>
      <c r="AD516" s="6"/>
      <c r="AE516" s="6"/>
      <c r="AF516" s="6"/>
      <c r="AG516" s="6"/>
      <c r="AH516" s="6"/>
      <c r="AI516" s="6"/>
      <c r="AJ516" s="6"/>
      <c r="AK516" s="6"/>
      <c r="AL516" s="6"/>
      <c r="AM516" s="6"/>
      <c r="AN516" s="6"/>
      <c r="AO516" s="6"/>
      <c r="AP516" s="6"/>
      <c r="AQ516" s="6"/>
      <c r="AR516" s="6"/>
      <c r="AS516" s="6"/>
      <c r="AT516" s="6"/>
      <c r="AU516" s="6"/>
      <c r="AV516" s="6"/>
    </row>
    <row r="517">
      <c r="A517" s="6"/>
      <c r="B517" s="199"/>
      <c r="C517" s="6"/>
      <c r="D517" s="6"/>
      <c r="E517" s="7"/>
      <c r="F517" s="7"/>
      <c r="G517" s="198"/>
      <c r="H517" s="198"/>
      <c r="I517" s="6"/>
      <c r="J517" s="7"/>
      <c r="K517" s="7"/>
      <c r="L517" s="6"/>
      <c r="M517" s="7"/>
      <c r="N517" s="6"/>
      <c r="O517" s="6"/>
      <c r="P517" s="6"/>
      <c r="Q517" s="6"/>
      <c r="R517" s="6"/>
      <c r="S517" s="6"/>
      <c r="T517" s="6"/>
      <c r="U517" s="6"/>
      <c r="V517" s="6"/>
      <c r="W517" s="6"/>
      <c r="X517" s="6"/>
      <c r="Y517" s="6"/>
      <c r="Z517" s="6"/>
      <c r="AA517" s="6"/>
      <c r="AB517" s="6"/>
      <c r="AC517" s="6"/>
      <c r="AD517" s="6"/>
      <c r="AE517" s="6"/>
      <c r="AF517" s="6"/>
      <c r="AG517" s="6"/>
      <c r="AH517" s="6"/>
      <c r="AI517" s="6"/>
      <c r="AJ517" s="6"/>
      <c r="AK517" s="6"/>
      <c r="AL517" s="6"/>
      <c r="AM517" s="6"/>
      <c r="AN517" s="6"/>
      <c r="AO517" s="6"/>
      <c r="AP517" s="6"/>
      <c r="AQ517" s="6"/>
      <c r="AR517" s="6"/>
      <c r="AS517" s="6"/>
      <c r="AT517" s="6"/>
      <c r="AU517" s="6"/>
      <c r="AV517" s="6"/>
    </row>
    <row r="518">
      <c r="A518" s="6"/>
      <c r="B518" s="199"/>
      <c r="C518" s="6"/>
      <c r="D518" s="6"/>
      <c r="E518" s="7"/>
      <c r="F518" s="7"/>
      <c r="G518" s="198"/>
      <c r="H518" s="198"/>
      <c r="I518" s="6"/>
      <c r="J518" s="7"/>
      <c r="K518" s="7"/>
      <c r="L518" s="6"/>
      <c r="M518" s="7"/>
      <c r="N518" s="6"/>
      <c r="O518" s="6"/>
      <c r="P518" s="6"/>
      <c r="Q518" s="6"/>
      <c r="R518" s="6"/>
      <c r="S518" s="6"/>
      <c r="T518" s="6"/>
      <c r="U518" s="6"/>
      <c r="V518" s="6"/>
      <c r="W518" s="6"/>
      <c r="X518" s="6"/>
      <c r="Y518" s="6"/>
      <c r="Z518" s="6"/>
      <c r="AA518" s="6"/>
      <c r="AB518" s="6"/>
      <c r="AC518" s="6"/>
      <c r="AD518" s="6"/>
      <c r="AE518" s="6"/>
      <c r="AF518" s="6"/>
      <c r="AG518" s="6"/>
      <c r="AH518" s="6"/>
      <c r="AI518" s="6"/>
      <c r="AJ518" s="6"/>
      <c r="AK518" s="6"/>
      <c r="AL518" s="6"/>
      <c r="AM518" s="6"/>
      <c r="AN518" s="6"/>
      <c r="AO518" s="6"/>
      <c r="AP518" s="6"/>
      <c r="AQ518" s="6"/>
      <c r="AR518" s="6"/>
      <c r="AS518" s="6"/>
      <c r="AT518" s="6"/>
      <c r="AU518" s="6"/>
      <c r="AV518" s="6"/>
    </row>
    <row r="519">
      <c r="A519" s="6"/>
      <c r="B519" s="199"/>
      <c r="C519" s="6"/>
      <c r="D519" s="6"/>
      <c r="E519" s="7"/>
      <c r="F519" s="7"/>
      <c r="G519" s="198"/>
      <c r="H519" s="198"/>
      <c r="I519" s="6"/>
      <c r="J519" s="7"/>
      <c r="K519" s="7"/>
      <c r="L519" s="6"/>
      <c r="M519" s="7"/>
      <c r="N519" s="6"/>
      <c r="O519" s="6"/>
      <c r="P519" s="6"/>
      <c r="Q519" s="6"/>
      <c r="R519" s="6"/>
      <c r="S519" s="6"/>
      <c r="T519" s="6"/>
      <c r="U519" s="6"/>
      <c r="V519" s="6"/>
      <c r="W519" s="6"/>
      <c r="X519" s="6"/>
      <c r="Y519" s="6"/>
      <c r="Z519" s="6"/>
      <c r="AA519" s="6"/>
      <c r="AB519" s="6"/>
      <c r="AC519" s="6"/>
      <c r="AD519" s="6"/>
      <c r="AE519" s="6"/>
      <c r="AF519" s="6"/>
      <c r="AG519" s="6"/>
      <c r="AH519" s="6"/>
      <c r="AI519" s="6"/>
      <c r="AJ519" s="6"/>
      <c r="AK519" s="6"/>
      <c r="AL519" s="6"/>
      <c r="AM519" s="6"/>
      <c r="AN519" s="6"/>
      <c r="AO519" s="6"/>
      <c r="AP519" s="6"/>
      <c r="AQ519" s="6"/>
      <c r="AR519" s="6"/>
      <c r="AS519" s="6"/>
      <c r="AT519" s="6"/>
      <c r="AU519" s="6"/>
      <c r="AV519" s="6"/>
    </row>
    <row r="520">
      <c r="A520" s="6"/>
      <c r="B520" s="199"/>
      <c r="C520" s="6"/>
      <c r="D520" s="6"/>
      <c r="E520" s="7"/>
      <c r="F520" s="7"/>
      <c r="G520" s="198"/>
      <c r="H520" s="198"/>
      <c r="I520" s="6"/>
      <c r="J520" s="7"/>
      <c r="K520" s="7"/>
      <c r="L520" s="6"/>
      <c r="M520" s="7"/>
      <c r="N520" s="6"/>
      <c r="O520" s="6"/>
      <c r="P520" s="6"/>
      <c r="Q520" s="6"/>
      <c r="R520" s="6"/>
      <c r="S520" s="6"/>
      <c r="T520" s="6"/>
      <c r="U520" s="6"/>
      <c r="V520" s="6"/>
      <c r="W520" s="6"/>
      <c r="X520" s="6"/>
      <c r="Y520" s="6"/>
      <c r="Z520" s="6"/>
      <c r="AA520" s="6"/>
      <c r="AB520" s="6"/>
      <c r="AC520" s="6"/>
      <c r="AD520" s="6"/>
      <c r="AE520" s="6"/>
      <c r="AF520" s="6"/>
      <c r="AG520" s="6"/>
      <c r="AH520" s="6"/>
      <c r="AI520" s="6"/>
      <c r="AJ520" s="6"/>
      <c r="AK520" s="6"/>
      <c r="AL520" s="6"/>
      <c r="AM520" s="6"/>
      <c r="AN520" s="6"/>
      <c r="AO520" s="6"/>
      <c r="AP520" s="6"/>
      <c r="AQ520" s="6"/>
      <c r="AR520" s="6"/>
      <c r="AS520" s="6"/>
      <c r="AT520" s="6"/>
      <c r="AU520" s="6"/>
      <c r="AV520" s="6"/>
    </row>
    <row r="521">
      <c r="A521" s="6"/>
      <c r="B521" s="199"/>
      <c r="C521" s="6"/>
      <c r="D521" s="6"/>
      <c r="E521" s="7"/>
      <c r="F521" s="7"/>
      <c r="G521" s="198"/>
      <c r="H521" s="198"/>
      <c r="I521" s="6"/>
      <c r="J521" s="7"/>
      <c r="K521" s="7"/>
      <c r="L521" s="6"/>
      <c r="M521" s="7"/>
      <c r="N521" s="6"/>
      <c r="O521" s="6"/>
      <c r="P521" s="6"/>
      <c r="Q521" s="6"/>
      <c r="R521" s="6"/>
      <c r="S521" s="6"/>
      <c r="T521" s="6"/>
      <c r="U521" s="6"/>
      <c r="V521" s="6"/>
      <c r="W521" s="6"/>
      <c r="X521" s="6"/>
      <c r="Y521" s="6"/>
      <c r="Z521" s="6"/>
      <c r="AA521" s="6"/>
      <c r="AB521" s="6"/>
      <c r="AC521" s="6"/>
      <c r="AD521" s="6"/>
      <c r="AE521" s="6"/>
      <c r="AF521" s="6"/>
      <c r="AG521" s="6"/>
      <c r="AH521" s="6"/>
      <c r="AI521" s="6"/>
      <c r="AJ521" s="6"/>
      <c r="AK521" s="6"/>
      <c r="AL521" s="6"/>
      <c r="AM521" s="6"/>
      <c r="AN521" s="6"/>
      <c r="AO521" s="6"/>
      <c r="AP521" s="6"/>
      <c r="AQ521" s="6"/>
      <c r="AR521" s="6"/>
      <c r="AS521" s="6"/>
      <c r="AT521" s="6"/>
      <c r="AU521" s="6"/>
      <c r="AV521" s="6"/>
    </row>
    <row r="522">
      <c r="A522" s="6"/>
      <c r="B522" s="199"/>
      <c r="C522" s="6"/>
      <c r="D522" s="6"/>
      <c r="E522" s="7"/>
      <c r="F522" s="7"/>
      <c r="G522" s="198"/>
      <c r="H522" s="198"/>
      <c r="I522" s="6"/>
      <c r="J522" s="7"/>
      <c r="K522" s="7"/>
      <c r="L522" s="6"/>
      <c r="M522" s="7"/>
      <c r="N522" s="6"/>
      <c r="O522" s="6"/>
      <c r="P522" s="6"/>
      <c r="Q522" s="6"/>
      <c r="R522" s="6"/>
      <c r="S522" s="6"/>
      <c r="T522" s="6"/>
      <c r="U522" s="6"/>
      <c r="V522" s="6"/>
      <c r="W522" s="6"/>
      <c r="X522" s="6"/>
      <c r="Y522" s="6"/>
      <c r="Z522" s="6"/>
      <c r="AA522" s="6"/>
      <c r="AB522" s="6"/>
      <c r="AC522" s="6"/>
      <c r="AD522" s="6"/>
      <c r="AE522" s="6"/>
      <c r="AF522" s="6"/>
      <c r="AG522" s="6"/>
      <c r="AH522" s="6"/>
      <c r="AI522" s="6"/>
      <c r="AJ522" s="6"/>
      <c r="AK522" s="6"/>
      <c r="AL522" s="6"/>
      <c r="AM522" s="6"/>
      <c r="AN522" s="6"/>
      <c r="AO522" s="6"/>
      <c r="AP522" s="6"/>
      <c r="AQ522" s="6"/>
      <c r="AR522" s="6"/>
      <c r="AS522" s="6"/>
      <c r="AT522" s="6"/>
      <c r="AU522" s="6"/>
      <c r="AV522" s="6"/>
    </row>
    <row r="523">
      <c r="A523" s="6"/>
      <c r="B523" s="199"/>
      <c r="C523" s="6"/>
      <c r="D523" s="6"/>
      <c r="E523" s="7"/>
      <c r="F523" s="7"/>
      <c r="G523" s="198"/>
      <c r="H523" s="198"/>
      <c r="I523" s="6"/>
      <c r="J523" s="7"/>
      <c r="K523" s="7"/>
      <c r="L523" s="6"/>
      <c r="M523" s="7"/>
      <c r="N523" s="6"/>
      <c r="O523" s="6"/>
      <c r="P523" s="6"/>
      <c r="Q523" s="6"/>
      <c r="R523" s="6"/>
      <c r="S523" s="6"/>
      <c r="T523" s="6"/>
      <c r="U523" s="6"/>
      <c r="V523" s="6"/>
      <c r="W523" s="6"/>
      <c r="X523" s="6"/>
      <c r="Y523" s="6"/>
      <c r="Z523" s="6"/>
      <c r="AA523" s="6"/>
      <c r="AB523" s="6"/>
      <c r="AC523" s="6"/>
      <c r="AD523" s="6"/>
      <c r="AE523" s="6"/>
      <c r="AF523" s="6"/>
      <c r="AG523" s="6"/>
      <c r="AH523" s="6"/>
      <c r="AI523" s="6"/>
      <c r="AJ523" s="6"/>
      <c r="AK523" s="6"/>
      <c r="AL523" s="6"/>
      <c r="AM523" s="6"/>
      <c r="AN523" s="6"/>
      <c r="AO523" s="6"/>
      <c r="AP523" s="6"/>
      <c r="AQ523" s="6"/>
      <c r="AR523" s="6"/>
      <c r="AS523" s="6"/>
      <c r="AT523" s="6"/>
      <c r="AU523" s="6"/>
      <c r="AV523" s="6"/>
    </row>
    <row r="524">
      <c r="A524" s="6"/>
      <c r="B524" s="199"/>
      <c r="C524" s="6"/>
      <c r="D524" s="6"/>
      <c r="E524" s="7"/>
      <c r="F524" s="7"/>
      <c r="G524" s="198"/>
      <c r="H524" s="198"/>
      <c r="I524" s="6"/>
      <c r="J524" s="7"/>
      <c r="K524" s="7"/>
      <c r="L524" s="6"/>
      <c r="M524" s="7"/>
      <c r="N524" s="6"/>
      <c r="O524" s="6"/>
      <c r="P524" s="6"/>
      <c r="Q524" s="6"/>
      <c r="R524" s="6"/>
      <c r="S524" s="6"/>
      <c r="T524" s="6"/>
      <c r="U524" s="6"/>
      <c r="V524" s="6"/>
      <c r="W524" s="6"/>
      <c r="X524" s="6"/>
      <c r="Y524" s="6"/>
      <c r="Z524" s="6"/>
      <c r="AA524" s="6"/>
      <c r="AB524" s="6"/>
      <c r="AC524" s="6"/>
      <c r="AD524" s="6"/>
      <c r="AE524" s="6"/>
      <c r="AF524" s="6"/>
      <c r="AG524" s="6"/>
      <c r="AH524" s="6"/>
      <c r="AI524" s="6"/>
      <c r="AJ524" s="6"/>
      <c r="AK524" s="6"/>
      <c r="AL524" s="6"/>
      <c r="AM524" s="6"/>
      <c r="AN524" s="6"/>
      <c r="AO524" s="6"/>
      <c r="AP524" s="6"/>
      <c r="AQ524" s="6"/>
      <c r="AR524" s="6"/>
      <c r="AS524" s="6"/>
      <c r="AT524" s="6"/>
      <c r="AU524" s="6"/>
      <c r="AV524" s="6"/>
    </row>
    <row r="525">
      <c r="A525" s="6"/>
      <c r="B525" s="199"/>
      <c r="C525" s="6"/>
      <c r="D525" s="6"/>
      <c r="E525" s="7"/>
      <c r="F525" s="7"/>
      <c r="G525" s="198"/>
      <c r="H525" s="198"/>
      <c r="I525" s="6"/>
      <c r="J525" s="7"/>
      <c r="K525" s="7"/>
      <c r="L525" s="6"/>
      <c r="M525" s="7"/>
      <c r="N525" s="6"/>
      <c r="O525" s="6"/>
      <c r="P525" s="6"/>
      <c r="Q525" s="6"/>
      <c r="R525" s="6"/>
      <c r="S525" s="6"/>
      <c r="T525" s="6"/>
      <c r="U525" s="6"/>
      <c r="V525" s="6"/>
      <c r="W525" s="6"/>
      <c r="X525" s="6"/>
      <c r="Y525" s="6"/>
      <c r="Z525" s="6"/>
      <c r="AA525" s="6"/>
      <c r="AB525" s="6"/>
      <c r="AC525" s="6"/>
      <c r="AD525" s="6"/>
      <c r="AE525" s="6"/>
      <c r="AF525" s="6"/>
      <c r="AG525" s="6"/>
      <c r="AH525" s="6"/>
      <c r="AI525" s="6"/>
      <c r="AJ525" s="6"/>
      <c r="AK525" s="6"/>
      <c r="AL525" s="6"/>
      <c r="AM525" s="6"/>
      <c r="AN525" s="6"/>
      <c r="AO525" s="6"/>
      <c r="AP525" s="6"/>
      <c r="AQ525" s="6"/>
      <c r="AR525" s="6"/>
      <c r="AS525" s="6"/>
      <c r="AT525" s="6"/>
      <c r="AU525" s="6"/>
      <c r="AV525" s="6"/>
    </row>
    <row r="526">
      <c r="A526" s="6"/>
      <c r="B526" s="199"/>
      <c r="C526" s="6"/>
      <c r="D526" s="6"/>
      <c r="E526" s="7"/>
      <c r="F526" s="7"/>
      <c r="G526" s="198"/>
      <c r="H526" s="198"/>
      <c r="I526" s="6"/>
      <c r="J526" s="7"/>
      <c r="K526" s="7"/>
      <c r="L526" s="6"/>
      <c r="M526" s="7"/>
      <c r="N526" s="6"/>
      <c r="O526" s="6"/>
      <c r="P526" s="6"/>
      <c r="Q526" s="6"/>
      <c r="R526" s="6"/>
      <c r="S526" s="6"/>
      <c r="T526" s="6"/>
      <c r="U526" s="6"/>
      <c r="V526" s="6"/>
      <c r="W526" s="6"/>
      <c r="X526" s="6"/>
      <c r="Y526" s="6"/>
      <c r="Z526" s="6"/>
      <c r="AA526" s="6"/>
      <c r="AB526" s="6"/>
      <c r="AC526" s="6"/>
      <c r="AD526" s="6"/>
      <c r="AE526" s="6"/>
      <c r="AF526" s="6"/>
      <c r="AG526" s="6"/>
      <c r="AH526" s="6"/>
      <c r="AI526" s="6"/>
      <c r="AJ526" s="6"/>
      <c r="AK526" s="6"/>
      <c r="AL526" s="6"/>
      <c r="AM526" s="6"/>
      <c r="AN526" s="6"/>
      <c r="AO526" s="6"/>
      <c r="AP526" s="6"/>
      <c r="AQ526" s="6"/>
      <c r="AR526" s="6"/>
      <c r="AS526" s="6"/>
      <c r="AT526" s="6"/>
      <c r="AU526" s="6"/>
      <c r="AV526" s="6"/>
    </row>
    <row r="527">
      <c r="A527" s="6"/>
      <c r="B527" s="199"/>
      <c r="C527" s="6"/>
      <c r="D527" s="6"/>
      <c r="E527" s="7"/>
      <c r="F527" s="7"/>
      <c r="G527" s="198"/>
      <c r="H527" s="198"/>
      <c r="I527" s="6"/>
      <c r="J527" s="7"/>
      <c r="K527" s="7"/>
      <c r="L527" s="6"/>
      <c r="M527" s="7"/>
      <c r="N527" s="6"/>
      <c r="O527" s="6"/>
      <c r="P527" s="6"/>
      <c r="Q527" s="6"/>
      <c r="R527" s="6"/>
      <c r="S527" s="6"/>
      <c r="T527" s="6"/>
      <c r="U527" s="6"/>
      <c r="V527" s="6"/>
      <c r="W527" s="6"/>
      <c r="X527" s="6"/>
      <c r="Y527" s="6"/>
      <c r="Z527" s="6"/>
      <c r="AA527" s="6"/>
      <c r="AB527" s="6"/>
      <c r="AC527" s="6"/>
      <c r="AD527" s="6"/>
      <c r="AE527" s="6"/>
      <c r="AF527" s="6"/>
      <c r="AG527" s="6"/>
      <c r="AH527" s="6"/>
      <c r="AI527" s="6"/>
      <c r="AJ527" s="6"/>
      <c r="AK527" s="6"/>
      <c r="AL527" s="6"/>
      <c r="AM527" s="6"/>
      <c r="AN527" s="6"/>
      <c r="AO527" s="6"/>
      <c r="AP527" s="6"/>
      <c r="AQ527" s="6"/>
      <c r="AR527" s="6"/>
      <c r="AS527" s="6"/>
      <c r="AT527" s="6"/>
      <c r="AU527" s="6"/>
      <c r="AV527" s="6"/>
    </row>
    <row r="528">
      <c r="A528" s="6"/>
      <c r="B528" s="199"/>
      <c r="C528" s="6"/>
      <c r="D528" s="6"/>
      <c r="E528" s="7"/>
      <c r="F528" s="7"/>
      <c r="G528" s="198"/>
      <c r="H528" s="198"/>
      <c r="I528" s="6"/>
      <c r="J528" s="7"/>
      <c r="K528" s="7"/>
      <c r="L528" s="6"/>
      <c r="M528" s="7"/>
      <c r="N528" s="6"/>
      <c r="O528" s="6"/>
      <c r="P528" s="6"/>
      <c r="Q528" s="6"/>
      <c r="R528" s="6"/>
      <c r="S528" s="6"/>
      <c r="T528" s="6"/>
      <c r="U528" s="6"/>
      <c r="V528" s="6"/>
      <c r="W528" s="6"/>
      <c r="X528" s="6"/>
      <c r="Y528" s="6"/>
      <c r="Z528" s="6"/>
      <c r="AA528" s="6"/>
      <c r="AB528" s="6"/>
      <c r="AC528" s="6"/>
      <c r="AD528" s="6"/>
      <c r="AE528" s="6"/>
      <c r="AF528" s="6"/>
      <c r="AG528" s="6"/>
      <c r="AH528" s="6"/>
      <c r="AI528" s="6"/>
      <c r="AJ528" s="6"/>
      <c r="AK528" s="6"/>
      <c r="AL528" s="6"/>
      <c r="AM528" s="6"/>
      <c r="AN528" s="6"/>
      <c r="AO528" s="6"/>
      <c r="AP528" s="6"/>
      <c r="AQ528" s="6"/>
      <c r="AR528" s="6"/>
      <c r="AS528" s="6"/>
      <c r="AT528" s="6"/>
      <c r="AU528" s="6"/>
      <c r="AV528" s="6"/>
    </row>
    <row r="529">
      <c r="A529" s="6"/>
      <c r="B529" s="199"/>
      <c r="C529" s="6"/>
      <c r="D529" s="6"/>
      <c r="E529" s="7"/>
      <c r="F529" s="7"/>
      <c r="G529" s="198"/>
      <c r="H529" s="198"/>
      <c r="I529" s="6"/>
      <c r="J529" s="7"/>
      <c r="K529" s="7"/>
      <c r="L529" s="6"/>
      <c r="M529" s="7"/>
      <c r="N529" s="6"/>
      <c r="O529" s="6"/>
      <c r="P529" s="6"/>
      <c r="Q529" s="6"/>
      <c r="R529" s="6"/>
      <c r="S529" s="6"/>
      <c r="T529" s="6"/>
      <c r="U529" s="6"/>
      <c r="V529" s="6"/>
      <c r="W529" s="6"/>
      <c r="X529" s="6"/>
      <c r="Y529" s="6"/>
      <c r="Z529" s="6"/>
      <c r="AA529" s="6"/>
      <c r="AB529" s="6"/>
      <c r="AC529" s="6"/>
      <c r="AD529" s="6"/>
      <c r="AE529" s="6"/>
      <c r="AF529" s="6"/>
      <c r="AG529" s="6"/>
      <c r="AH529" s="6"/>
      <c r="AI529" s="6"/>
      <c r="AJ529" s="6"/>
      <c r="AK529" s="6"/>
      <c r="AL529" s="6"/>
      <c r="AM529" s="6"/>
      <c r="AN529" s="6"/>
      <c r="AO529" s="6"/>
      <c r="AP529" s="6"/>
      <c r="AQ529" s="6"/>
      <c r="AR529" s="6"/>
      <c r="AS529" s="6"/>
      <c r="AT529" s="6"/>
      <c r="AU529" s="6"/>
      <c r="AV529" s="6"/>
    </row>
    <row r="530">
      <c r="A530" s="6"/>
      <c r="B530" s="199"/>
      <c r="C530" s="6"/>
      <c r="D530" s="6"/>
      <c r="E530" s="7"/>
      <c r="F530" s="7"/>
      <c r="G530" s="198"/>
      <c r="H530" s="198"/>
      <c r="I530" s="6"/>
      <c r="J530" s="7"/>
      <c r="K530" s="7"/>
      <c r="L530" s="6"/>
      <c r="M530" s="7"/>
      <c r="N530" s="6"/>
      <c r="O530" s="6"/>
      <c r="P530" s="6"/>
      <c r="Q530" s="6"/>
      <c r="R530" s="6"/>
      <c r="S530" s="6"/>
      <c r="T530" s="6"/>
      <c r="U530" s="6"/>
      <c r="V530" s="6"/>
      <c r="W530" s="6"/>
      <c r="X530" s="6"/>
      <c r="Y530" s="6"/>
      <c r="Z530" s="6"/>
      <c r="AA530" s="6"/>
      <c r="AB530" s="6"/>
      <c r="AC530" s="6"/>
      <c r="AD530" s="6"/>
      <c r="AE530" s="6"/>
      <c r="AF530" s="6"/>
      <c r="AG530" s="6"/>
      <c r="AH530" s="6"/>
      <c r="AI530" s="6"/>
      <c r="AJ530" s="6"/>
      <c r="AK530" s="6"/>
      <c r="AL530" s="6"/>
      <c r="AM530" s="6"/>
      <c r="AN530" s="6"/>
      <c r="AO530" s="6"/>
      <c r="AP530" s="6"/>
      <c r="AQ530" s="6"/>
      <c r="AR530" s="6"/>
      <c r="AS530" s="6"/>
      <c r="AT530" s="6"/>
      <c r="AU530" s="6"/>
      <c r="AV530" s="6"/>
    </row>
    <row r="531">
      <c r="A531" s="6"/>
      <c r="B531" s="199"/>
      <c r="C531" s="6"/>
      <c r="D531" s="6"/>
      <c r="E531" s="7"/>
      <c r="F531" s="7"/>
      <c r="G531" s="198"/>
      <c r="H531" s="198"/>
      <c r="I531" s="6"/>
      <c r="J531" s="7"/>
      <c r="K531" s="7"/>
      <c r="L531" s="6"/>
      <c r="M531" s="7"/>
      <c r="N531" s="6"/>
      <c r="O531" s="6"/>
      <c r="P531" s="6"/>
      <c r="Q531" s="6"/>
      <c r="R531" s="6"/>
      <c r="S531" s="6"/>
      <c r="T531" s="6"/>
      <c r="U531" s="6"/>
      <c r="V531" s="6"/>
      <c r="W531" s="6"/>
      <c r="X531" s="6"/>
      <c r="Y531" s="6"/>
      <c r="Z531" s="6"/>
      <c r="AA531" s="6"/>
      <c r="AB531" s="6"/>
      <c r="AC531" s="6"/>
      <c r="AD531" s="6"/>
      <c r="AE531" s="6"/>
      <c r="AF531" s="6"/>
      <c r="AG531" s="6"/>
      <c r="AH531" s="6"/>
      <c r="AI531" s="6"/>
      <c r="AJ531" s="6"/>
      <c r="AK531" s="6"/>
      <c r="AL531" s="6"/>
      <c r="AM531" s="6"/>
      <c r="AN531" s="6"/>
      <c r="AO531" s="6"/>
      <c r="AP531" s="6"/>
      <c r="AQ531" s="6"/>
      <c r="AR531" s="6"/>
      <c r="AS531" s="6"/>
      <c r="AT531" s="6"/>
      <c r="AU531" s="6"/>
      <c r="AV531" s="6"/>
    </row>
    <row r="532">
      <c r="A532" s="6"/>
      <c r="B532" s="199"/>
      <c r="C532" s="6"/>
      <c r="D532" s="6"/>
      <c r="E532" s="7"/>
      <c r="F532" s="7"/>
      <c r="G532" s="198"/>
      <c r="H532" s="198"/>
      <c r="I532" s="6"/>
      <c r="J532" s="7"/>
      <c r="K532" s="7"/>
      <c r="L532" s="6"/>
      <c r="M532" s="7"/>
      <c r="N532" s="6"/>
      <c r="O532" s="6"/>
      <c r="P532" s="6"/>
      <c r="Q532" s="6"/>
      <c r="R532" s="6"/>
      <c r="S532" s="6"/>
      <c r="T532" s="6"/>
      <c r="U532" s="6"/>
      <c r="V532" s="6"/>
      <c r="W532" s="6"/>
      <c r="X532" s="6"/>
      <c r="Y532" s="6"/>
      <c r="Z532" s="6"/>
      <c r="AA532" s="6"/>
      <c r="AB532" s="6"/>
      <c r="AC532" s="6"/>
      <c r="AD532" s="6"/>
      <c r="AE532" s="6"/>
      <c r="AF532" s="6"/>
      <c r="AG532" s="6"/>
      <c r="AH532" s="6"/>
      <c r="AI532" s="6"/>
      <c r="AJ532" s="6"/>
      <c r="AK532" s="6"/>
      <c r="AL532" s="6"/>
      <c r="AM532" s="6"/>
      <c r="AN532" s="6"/>
      <c r="AO532" s="6"/>
      <c r="AP532" s="6"/>
      <c r="AQ532" s="6"/>
      <c r="AR532" s="6"/>
      <c r="AS532" s="6"/>
      <c r="AT532" s="6"/>
      <c r="AU532" s="6"/>
      <c r="AV532" s="6"/>
    </row>
    <row r="533">
      <c r="A533" s="6"/>
      <c r="B533" s="199"/>
      <c r="C533" s="6"/>
      <c r="D533" s="6"/>
      <c r="E533" s="7"/>
      <c r="F533" s="7"/>
      <c r="G533" s="198"/>
      <c r="H533" s="198"/>
      <c r="I533" s="6"/>
      <c r="J533" s="7"/>
      <c r="K533" s="7"/>
      <c r="L533" s="6"/>
      <c r="M533" s="7"/>
      <c r="N533" s="6"/>
      <c r="O533" s="6"/>
      <c r="P533" s="6"/>
      <c r="Q533" s="6"/>
      <c r="R533" s="6"/>
      <c r="S533" s="6"/>
      <c r="T533" s="6"/>
      <c r="U533" s="6"/>
      <c r="V533" s="6"/>
      <c r="W533" s="6"/>
      <c r="X533" s="6"/>
      <c r="Y533" s="6"/>
      <c r="Z533" s="6"/>
      <c r="AA533" s="6"/>
      <c r="AB533" s="6"/>
      <c r="AC533" s="6"/>
      <c r="AD533" s="6"/>
      <c r="AE533" s="6"/>
      <c r="AF533" s="6"/>
      <c r="AG533" s="6"/>
      <c r="AH533" s="6"/>
      <c r="AI533" s="6"/>
      <c r="AJ533" s="6"/>
      <c r="AK533" s="6"/>
      <c r="AL533" s="6"/>
      <c r="AM533" s="6"/>
      <c r="AN533" s="6"/>
      <c r="AO533" s="6"/>
      <c r="AP533" s="6"/>
      <c r="AQ533" s="6"/>
      <c r="AR533" s="6"/>
      <c r="AS533" s="6"/>
      <c r="AT533" s="6"/>
      <c r="AU533" s="6"/>
      <c r="AV533" s="6"/>
    </row>
    <row r="534">
      <c r="A534" s="6"/>
      <c r="B534" s="199"/>
      <c r="C534" s="6"/>
      <c r="D534" s="6"/>
      <c r="E534" s="7"/>
      <c r="F534" s="7"/>
      <c r="G534" s="198"/>
      <c r="H534" s="198"/>
      <c r="I534" s="6"/>
      <c r="J534" s="7"/>
      <c r="K534" s="7"/>
      <c r="L534" s="6"/>
      <c r="M534" s="7"/>
      <c r="N534" s="6"/>
      <c r="O534" s="6"/>
      <c r="P534" s="6"/>
      <c r="Q534" s="6"/>
      <c r="R534" s="6"/>
      <c r="S534" s="6"/>
      <c r="T534" s="6"/>
      <c r="U534" s="6"/>
      <c r="V534" s="6"/>
      <c r="W534" s="6"/>
      <c r="X534" s="6"/>
      <c r="Y534" s="6"/>
      <c r="Z534" s="6"/>
      <c r="AA534" s="6"/>
      <c r="AB534" s="6"/>
      <c r="AC534" s="6"/>
      <c r="AD534" s="6"/>
      <c r="AE534" s="6"/>
      <c r="AF534" s="6"/>
      <c r="AG534" s="6"/>
      <c r="AH534" s="6"/>
      <c r="AI534" s="6"/>
      <c r="AJ534" s="6"/>
      <c r="AK534" s="6"/>
      <c r="AL534" s="6"/>
      <c r="AM534" s="6"/>
      <c r="AN534" s="6"/>
      <c r="AO534" s="6"/>
      <c r="AP534" s="6"/>
      <c r="AQ534" s="6"/>
      <c r="AR534" s="6"/>
      <c r="AS534" s="6"/>
      <c r="AT534" s="6"/>
      <c r="AU534" s="6"/>
      <c r="AV534" s="6"/>
    </row>
    <row r="535">
      <c r="A535" s="6"/>
      <c r="B535" s="199"/>
      <c r="C535" s="6"/>
      <c r="D535" s="6"/>
      <c r="E535" s="7"/>
      <c r="F535" s="7"/>
      <c r="G535" s="198"/>
      <c r="H535" s="198"/>
      <c r="I535" s="6"/>
      <c r="J535" s="7"/>
      <c r="K535" s="7"/>
      <c r="L535" s="6"/>
      <c r="M535" s="7"/>
      <c r="N535" s="6"/>
      <c r="O535" s="6"/>
      <c r="P535" s="6"/>
      <c r="Q535" s="6"/>
      <c r="R535" s="6"/>
      <c r="S535" s="6"/>
      <c r="T535" s="6"/>
      <c r="U535" s="6"/>
      <c r="V535" s="6"/>
      <c r="W535" s="6"/>
      <c r="X535" s="6"/>
      <c r="Y535" s="6"/>
      <c r="Z535" s="6"/>
      <c r="AA535" s="6"/>
      <c r="AB535" s="6"/>
      <c r="AC535" s="6"/>
      <c r="AD535" s="6"/>
      <c r="AE535" s="6"/>
      <c r="AF535" s="6"/>
      <c r="AG535" s="6"/>
      <c r="AH535" s="6"/>
      <c r="AI535" s="6"/>
      <c r="AJ535" s="6"/>
      <c r="AK535" s="6"/>
      <c r="AL535" s="6"/>
      <c r="AM535" s="6"/>
      <c r="AN535" s="6"/>
      <c r="AO535" s="6"/>
      <c r="AP535" s="6"/>
      <c r="AQ535" s="6"/>
      <c r="AR535" s="6"/>
      <c r="AS535" s="6"/>
      <c r="AT535" s="6"/>
      <c r="AU535" s="6"/>
      <c r="AV535" s="6"/>
    </row>
    <row r="536">
      <c r="A536" s="6"/>
      <c r="B536" s="199"/>
      <c r="C536" s="6"/>
      <c r="D536" s="6"/>
      <c r="E536" s="7"/>
      <c r="F536" s="7"/>
      <c r="G536" s="198"/>
      <c r="H536" s="198"/>
      <c r="I536" s="6"/>
      <c r="J536" s="7"/>
      <c r="K536" s="7"/>
      <c r="L536" s="6"/>
      <c r="M536" s="7"/>
      <c r="N536" s="6"/>
      <c r="O536" s="6"/>
      <c r="P536" s="6"/>
      <c r="Q536" s="6"/>
      <c r="R536" s="6"/>
      <c r="S536" s="6"/>
      <c r="T536" s="6"/>
      <c r="U536" s="6"/>
      <c r="V536" s="6"/>
      <c r="W536" s="6"/>
      <c r="X536" s="6"/>
      <c r="Y536" s="6"/>
      <c r="Z536" s="6"/>
      <c r="AA536" s="6"/>
      <c r="AB536" s="6"/>
      <c r="AC536" s="6"/>
      <c r="AD536" s="6"/>
      <c r="AE536" s="6"/>
      <c r="AF536" s="6"/>
      <c r="AG536" s="6"/>
      <c r="AH536" s="6"/>
      <c r="AI536" s="6"/>
      <c r="AJ536" s="6"/>
      <c r="AK536" s="6"/>
      <c r="AL536" s="6"/>
      <c r="AM536" s="6"/>
      <c r="AN536" s="6"/>
      <c r="AO536" s="6"/>
      <c r="AP536" s="6"/>
      <c r="AQ536" s="6"/>
      <c r="AR536" s="6"/>
      <c r="AS536" s="6"/>
      <c r="AT536" s="6"/>
      <c r="AU536" s="6"/>
      <c r="AV536" s="6"/>
    </row>
    <row r="537">
      <c r="A537" s="6"/>
      <c r="B537" s="199"/>
      <c r="C537" s="6"/>
      <c r="D537" s="6"/>
      <c r="E537" s="7"/>
      <c r="F537" s="7"/>
      <c r="G537" s="198"/>
      <c r="H537" s="198"/>
      <c r="I537" s="6"/>
      <c r="J537" s="7"/>
      <c r="K537" s="7"/>
      <c r="L537" s="6"/>
      <c r="M537" s="7"/>
      <c r="N537" s="6"/>
      <c r="O537" s="6"/>
      <c r="P537" s="6"/>
      <c r="Q537" s="6"/>
      <c r="R537" s="6"/>
      <c r="S537" s="6"/>
      <c r="T537" s="6"/>
      <c r="U537" s="6"/>
      <c r="V537" s="6"/>
      <c r="W537" s="6"/>
      <c r="X537" s="6"/>
      <c r="Y537" s="6"/>
      <c r="Z537" s="6"/>
      <c r="AA537" s="6"/>
      <c r="AB537" s="6"/>
      <c r="AC537" s="6"/>
      <c r="AD537" s="6"/>
      <c r="AE537" s="6"/>
      <c r="AF537" s="6"/>
      <c r="AG537" s="6"/>
      <c r="AH537" s="6"/>
      <c r="AI537" s="6"/>
      <c r="AJ537" s="6"/>
      <c r="AK537" s="6"/>
      <c r="AL537" s="6"/>
      <c r="AM537" s="6"/>
      <c r="AN537" s="6"/>
      <c r="AO537" s="6"/>
      <c r="AP537" s="6"/>
      <c r="AQ537" s="6"/>
      <c r="AR537" s="6"/>
      <c r="AS537" s="6"/>
      <c r="AT537" s="6"/>
      <c r="AU537" s="6"/>
      <c r="AV537" s="6"/>
    </row>
    <row r="538">
      <c r="A538" s="6"/>
      <c r="B538" s="199"/>
      <c r="C538" s="6"/>
      <c r="D538" s="6"/>
      <c r="E538" s="7"/>
      <c r="F538" s="7"/>
      <c r="G538" s="198"/>
      <c r="H538" s="198"/>
      <c r="I538" s="6"/>
      <c r="J538" s="7"/>
      <c r="K538" s="7"/>
      <c r="L538" s="6"/>
      <c r="M538" s="7"/>
      <c r="N538" s="6"/>
      <c r="O538" s="6"/>
      <c r="P538" s="6"/>
      <c r="Q538" s="6"/>
      <c r="R538" s="6"/>
      <c r="S538" s="6"/>
      <c r="T538" s="6"/>
      <c r="U538" s="6"/>
      <c r="V538" s="6"/>
      <c r="W538" s="6"/>
      <c r="X538" s="6"/>
      <c r="Y538" s="6"/>
      <c r="Z538" s="6"/>
      <c r="AA538" s="6"/>
      <c r="AB538" s="6"/>
      <c r="AC538" s="6"/>
      <c r="AD538" s="6"/>
      <c r="AE538" s="6"/>
      <c r="AF538" s="6"/>
      <c r="AG538" s="6"/>
      <c r="AH538" s="6"/>
      <c r="AI538" s="6"/>
      <c r="AJ538" s="6"/>
      <c r="AK538" s="6"/>
      <c r="AL538" s="6"/>
      <c r="AM538" s="6"/>
      <c r="AN538" s="6"/>
      <c r="AO538" s="6"/>
      <c r="AP538" s="6"/>
      <c r="AQ538" s="6"/>
      <c r="AR538" s="6"/>
      <c r="AS538" s="6"/>
      <c r="AT538" s="6"/>
      <c r="AU538" s="6"/>
      <c r="AV538" s="6"/>
    </row>
    <row r="539">
      <c r="A539" s="6"/>
      <c r="B539" s="199"/>
      <c r="C539" s="6"/>
      <c r="D539" s="6"/>
      <c r="E539" s="7"/>
      <c r="F539" s="7"/>
      <c r="G539" s="198"/>
      <c r="H539" s="198"/>
      <c r="I539" s="6"/>
      <c r="J539" s="7"/>
      <c r="K539" s="7"/>
      <c r="L539" s="6"/>
      <c r="M539" s="7"/>
      <c r="N539" s="6"/>
      <c r="O539" s="6"/>
      <c r="P539" s="6"/>
      <c r="Q539" s="6"/>
      <c r="R539" s="6"/>
      <c r="S539" s="6"/>
      <c r="T539" s="6"/>
      <c r="U539" s="6"/>
      <c r="V539" s="6"/>
      <c r="W539" s="6"/>
      <c r="X539" s="6"/>
      <c r="Y539" s="6"/>
      <c r="Z539" s="6"/>
      <c r="AA539" s="6"/>
      <c r="AB539" s="6"/>
      <c r="AC539" s="6"/>
      <c r="AD539" s="6"/>
      <c r="AE539" s="6"/>
      <c r="AF539" s="6"/>
      <c r="AG539" s="6"/>
      <c r="AH539" s="6"/>
      <c r="AI539" s="6"/>
      <c r="AJ539" s="6"/>
      <c r="AK539" s="6"/>
      <c r="AL539" s="6"/>
      <c r="AM539" s="6"/>
      <c r="AN539" s="6"/>
      <c r="AO539" s="6"/>
      <c r="AP539" s="6"/>
      <c r="AQ539" s="6"/>
      <c r="AR539" s="6"/>
      <c r="AS539" s="6"/>
      <c r="AT539" s="6"/>
      <c r="AU539" s="6"/>
      <c r="AV539" s="6"/>
    </row>
    <row r="540">
      <c r="A540" s="6"/>
      <c r="B540" s="199"/>
      <c r="C540" s="6"/>
      <c r="D540" s="6"/>
      <c r="E540" s="7"/>
      <c r="F540" s="7"/>
      <c r="G540" s="198"/>
      <c r="H540" s="198"/>
      <c r="I540" s="6"/>
      <c r="J540" s="7"/>
      <c r="K540" s="7"/>
      <c r="L540" s="6"/>
      <c r="M540" s="7"/>
      <c r="N540" s="6"/>
      <c r="O540" s="6"/>
      <c r="P540" s="6"/>
      <c r="Q540" s="6"/>
      <c r="R540" s="6"/>
      <c r="S540" s="6"/>
      <c r="T540" s="6"/>
      <c r="U540" s="6"/>
      <c r="V540" s="6"/>
      <c r="W540" s="6"/>
      <c r="X540" s="6"/>
      <c r="Y540" s="6"/>
      <c r="Z540" s="6"/>
      <c r="AA540" s="6"/>
      <c r="AB540" s="6"/>
      <c r="AC540" s="6"/>
      <c r="AD540" s="6"/>
      <c r="AE540" s="6"/>
      <c r="AF540" s="6"/>
      <c r="AG540" s="6"/>
      <c r="AH540" s="6"/>
      <c r="AI540" s="6"/>
      <c r="AJ540" s="6"/>
      <c r="AK540" s="6"/>
      <c r="AL540" s="6"/>
      <c r="AM540" s="6"/>
      <c r="AN540" s="6"/>
      <c r="AO540" s="6"/>
      <c r="AP540" s="6"/>
      <c r="AQ540" s="6"/>
      <c r="AR540" s="6"/>
      <c r="AS540" s="6"/>
      <c r="AT540" s="6"/>
      <c r="AU540" s="6"/>
      <c r="AV540" s="6"/>
    </row>
    <row r="541">
      <c r="A541" s="6"/>
      <c r="B541" s="199"/>
      <c r="C541" s="6"/>
      <c r="D541" s="6"/>
      <c r="E541" s="7"/>
      <c r="F541" s="7"/>
      <c r="G541" s="198"/>
      <c r="H541" s="198"/>
      <c r="I541" s="6"/>
      <c r="J541" s="7"/>
      <c r="K541" s="7"/>
      <c r="L541" s="6"/>
      <c r="M541" s="7"/>
      <c r="N541" s="6"/>
      <c r="O541" s="6"/>
      <c r="P541" s="6"/>
      <c r="Q541" s="6"/>
      <c r="R541" s="6"/>
      <c r="S541" s="6"/>
      <c r="T541" s="6"/>
      <c r="U541" s="6"/>
      <c r="V541" s="6"/>
      <c r="W541" s="6"/>
      <c r="X541" s="6"/>
      <c r="Y541" s="6"/>
      <c r="Z541" s="6"/>
      <c r="AA541" s="6"/>
      <c r="AB541" s="6"/>
      <c r="AC541" s="6"/>
      <c r="AD541" s="6"/>
      <c r="AE541" s="6"/>
      <c r="AF541" s="6"/>
      <c r="AG541" s="6"/>
      <c r="AH541" s="6"/>
      <c r="AI541" s="6"/>
      <c r="AJ541" s="6"/>
      <c r="AK541" s="6"/>
      <c r="AL541" s="6"/>
      <c r="AM541" s="6"/>
      <c r="AN541" s="6"/>
      <c r="AO541" s="6"/>
      <c r="AP541" s="6"/>
      <c r="AQ541" s="6"/>
      <c r="AR541" s="6"/>
      <c r="AS541" s="6"/>
      <c r="AT541" s="6"/>
      <c r="AU541" s="6"/>
      <c r="AV541" s="6"/>
    </row>
    <row r="542">
      <c r="A542" s="6"/>
      <c r="B542" s="199"/>
      <c r="C542" s="6"/>
      <c r="D542" s="6"/>
      <c r="E542" s="7"/>
      <c r="F542" s="7"/>
      <c r="G542" s="198"/>
      <c r="H542" s="198"/>
      <c r="I542" s="6"/>
      <c r="J542" s="7"/>
      <c r="K542" s="7"/>
      <c r="L542" s="6"/>
      <c r="M542" s="7"/>
      <c r="N542" s="6"/>
      <c r="O542" s="6"/>
      <c r="P542" s="6"/>
      <c r="Q542" s="6"/>
      <c r="R542" s="6"/>
      <c r="S542" s="6"/>
      <c r="T542" s="6"/>
      <c r="U542" s="6"/>
      <c r="V542" s="6"/>
      <c r="W542" s="6"/>
      <c r="X542" s="6"/>
      <c r="Y542" s="6"/>
      <c r="Z542" s="6"/>
      <c r="AA542" s="6"/>
      <c r="AB542" s="6"/>
      <c r="AC542" s="6"/>
      <c r="AD542" s="6"/>
      <c r="AE542" s="6"/>
      <c r="AF542" s="6"/>
      <c r="AG542" s="6"/>
      <c r="AH542" s="6"/>
      <c r="AI542" s="6"/>
      <c r="AJ542" s="6"/>
      <c r="AK542" s="6"/>
      <c r="AL542" s="6"/>
      <c r="AM542" s="6"/>
      <c r="AN542" s="6"/>
      <c r="AO542" s="6"/>
      <c r="AP542" s="6"/>
      <c r="AQ542" s="6"/>
      <c r="AR542" s="6"/>
      <c r="AS542" s="6"/>
      <c r="AT542" s="6"/>
      <c r="AU542" s="6"/>
      <c r="AV542" s="6"/>
    </row>
    <row r="543">
      <c r="A543" s="6"/>
      <c r="B543" s="199"/>
      <c r="C543" s="6"/>
      <c r="D543" s="6"/>
      <c r="E543" s="7"/>
      <c r="F543" s="7"/>
      <c r="G543" s="198"/>
      <c r="H543" s="198"/>
      <c r="I543" s="6"/>
      <c r="J543" s="7"/>
      <c r="K543" s="7"/>
      <c r="L543" s="6"/>
      <c r="M543" s="7"/>
      <c r="N543" s="6"/>
      <c r="O543" s="6"/>
      <c r="P543" s="6"/>
      <c r="Q543" s="6"/>
      <c r="R543" s="6"/>
      <c r="S543" s="6"/>
      <c r="T543" s="6"/>
      <c r="U543" s="6"/>
      <c r="V543" s="6"/>
      <c r="W543" s="6"/>
      <c r="X543" s="6"/>
      <c r="Y543" s="6"/>
      <c r="Z543" s="6"/>
      <c r="AA543" s="6"/>
      <c r="AB543" s="6"/>
      <c r="AC543" s="6"/>
      <c r="AD543" s="6"/>
      <c r="AE543" s="6"/>
      <c r="AF543" s="6"/>
      <c r="AG543" s="6"/>
      <c r="AH543" s="6"/>
      <c r="AI543" s="6"/>
      <c r="AJ543" s="6"/>
      <c r="AK543" s="6"/>
      <c r="AL543" s="6"/>
      <c r="AM543" s="6"/>
      <c r="AN543" s="6"/>
      <c r="AO543" s="6"/>
      <c r="AP543" s="6"/>
      <c r="AQ543" s="6"/>
      <c r="AR543" s="6"/>
      <c r="AS543" s="6"/>
      <c r="AT543" s="6"/>
      <c r="AU543" s="6"/>
      <c r="AV543" s="6"/>
    </row>
    <row r="544">
      <c r="A544" s="6"/>
      <c r="B544" s="199"/>
      <c r="C544" s="6"/>
      <c r="D544" s="6"/>
      <c r="E544" s="7"/>
      <c r="F544" s="7"/>
      <c r="G544" s="198"/>
      <c r="H544" s="198"/>
      <c r="I544" s="6"/>
      <c r="J544" s="7"/>
      <c r="K544" s="7"/>
      <c r="L544" s="6"/>
      <c r="M544" s="7"/>
      <c r="N544" s="6"/>
      <c r="O544" s="6"/>
      <c r="P544" s="6"/>
      <c r="Q544" s="6"/>
      <c r="R544" s="6"/>
      <c r="S544" s="6"/>
      <c r="T544" s="6"/>
      <c r="U544" s="6"/>
      <c r="V544" s="6"/>
      <c r="W544" s="6"/>
      <c r="X544" s="6"/>
      <c r="Y544" s="6"/>
      <c r="Z544" s="6"/>
      <c r="AA544" s="6"/>
      <c r="AB544" s="6"/>
      <c r="AC544" s="6"/>
      <c r="AD544" s="6"/>
      <c r="AE544" s="6"/>
      <c r="AF544" s="6"/>
      <c r="AG544" s="6"/>
      <c r="AH544" s="6"/>
      <c r="AI544" s="6"/>
      <c r="AJ544" s="6"/>
      <c r="AK544" s="6"/>
      <c r="AL544" s="6"/>
      <c r="AM544" s="6"/>
      <c r="AN544" s="6"/>
      <c r="AO544" s="6"/>
      <c r="AP544" s="6"/>
      <c r="AQ544" s="6"/>
      <c r="AR544" s="6"/>
      <c r="AS544" s="6"/>
      <c r="AT544" s="6"/>
      <c r="AU544" s="6"/>
      <c r="AV544" s="6"/>
    </row>
    <row r="545">
      <c r="A545" s="6"/>
      <c r="B545" s="199"/>
      <c r="C545" s="6"/>
      <c r="D545" s="6"/>
      <c r="E545" s="7"/>
      <c r="F545" s="7"/>
      <c r="G545" s="198"/>
      <c r="H545" s="198"/>
      <c r="I545" s="6"/>
      <c r="J545" s="7"/>
      <c r="K545" s="7"/>
      <c r="L545" s="6"/>
      <c r="M545" s="7"/>
      <c r="N545" s="6"/>
      <c r="O545" s="6"/>
      <c r="P545" s="6"/>
      <c r="Q545" s="6"/>
      <c r="R545" s="6"/>
      <c r="S545" s="6"/>
      <c r="T545" s="6"/>
      <c r="U545" s="6"/>
      <c r="V545" s="6"/>
      <c r="W545" s="6"/>
      <c r="X545" s="6"/>
      <c r="Y545" s="6"/>
      <c r="Z545" s="6"/>
      <c r="AA545" s="6"/>
      <c r="AB545" s="6"/>
      <c r="AC545" s="6"/>
      <c r="AD545" s="6"/>
      <c r="AE545" s="6"/>
      <c r="AF545" s="6"/>
      <c r="AG545" s="6"/>
      <c r="AH545" s="6"/>
      <c r="AI545" s="6"/>
      <c r="AJ545" s="6"/>
      <c r="AK545" s="6"/>
      <c r="AL545" s="6"/>
      <c r="AM545" s="6"/>
      <c r="AN545" s="6"/>
      <c r="AO545" s="6"/>
      <c r="AP545" s="6"/>
      <c r="AQ545" s="6"/>
      <c r="AR545" s="6"/>
      <c r="AS545" s="6"/>
      <c r="AT545" s="6"/>
      <c r="AU545" s="6"/>
      <c r="AV545" s="6"/>
    </row>
    <row r="546">
      <c r="A546" s="6"/>
      <c r="B546" s="199"/>
      <c r="C546" s="6"/>
      <c r="D546" s="6"/>
      <c r="E546" s="7"/>
      <c r="F546" s="7"/>
      <c r="G546" s="198"/>
      <c r="H546" s="198"/>
      <c r="I546" s="6"/>
      <c r="J546" s="7"/>
      <c r="K546" s="7"/>
      <c r="L546" s="6"/>
      <c r="M546" s="7"/>
      <c r="N546" s="6"/>
      <c r="O546" s="6"/>
      <c r="P546" s="6"/>
      <c r="Q546" s="6"/>
      <c r="R546" s="6"/>
      <c r="S546" s="6"/>
      <c r="T546" s="6"/>
      <c r="U546" s="6"/>
      <c r="V546" s="6"/>
      <c r="W546" s="6"/>
      <c r="X546" s="6"/>
      <c r="Y546" s="6"/>
      <c r="Z546" s="6"/>
      <c r="AA546" s="6"/>
      <c r="AB546" s="6"/>
      <c r="AC546" s="6"/>
      <c r="AD546" s="6"/>
      <c r="AE546" s="6"/>
      <c r="AF546" s="6"/>
      <c r="AG546" s="6"/>
      <c r="AH546" s="6"/>
      <c r="AI546" s="6"/>
      <c r="AJ546" s="6"/>
      <c r="AK546" s="6"/>
      <c r="AL546" s="6"/>
      <c r="AM546" s="6"/>
      <c r="AN546" s="6"/>
      <c r="AO546" s="6"/>
      <c r="AP546" s="6"/>
      <c r="AQ546" s="6"/>
      <c r="AR546" s="6"/>
      <c r="AS546" s="6"/>
      <c r="AT546" s="6"/>
      <c r="AU546" s="6"/>
      <c r="AV546" s="6"/>
    </row>
    <row r="547">
      <c r="A547" s="6"/>
      <c r="B547" s="199"/>
      <c r="C547" s="6"/>
      <c r="D547" s="6"/>
      <c r="E547" s="7"/>
      <c r="F547" s="7"/>
      <c r="G547" s="198"/>
      <c r="H547" s="198"/>
      <c r="I547" s="6"/>
      <c r="J547" s="7"/>
      <c r="K547" s="7"/>
      <c r="L547" s="6"/>
      <c r="M547" s="7"/>
      <c r="N547" s="6"/>
      <c r="O547" s="6"/>
      <c r="P547" s="6"/>
      <c r="Q547" s="6"/>
      <c r="R547" s="6"/>
      <c r="S547" s="6"/>
      <c r="T547" s="6"/>
      <c r="U547" s="6"/>
      <c r="V547" s="6"/>
      <c r="W547" s="6"/>
      <c r="X547" s="6"/>
      <c r="Y547" s="6"/>
      <c r="Z547" s="6"/>
      <c r="AA547" s="6"/>
      <c r="AB547" s="6"/>
      <c r="AC547" s="6"/>
      <c r="AD547" s="6"/>
      <c r="AE547" s="6"/>
      <c r="AF547" s="6"/>
      <c r="AG547" s="6"/>
      <c r="AH547" s="6"/>
      <c r="AI547" s="6"/>
      <c r="AJ547" s="6"/>
      <c r="AK547" s="6"/>
      <c r="AL547" s="6"/>
      <c r="AM547" s="6"/>
      <c r="AN547" s="6"/>
      <c r="AO547" s="6"/>
      <c r="AP547" s="6"/>
      <c r="AQ547" s="6"/>
      <c r="AR547" s="6"/>
      <c r="AS547" s="6"/>
      <c r="AT547" s="6"/>
      <c r="AU547" s="6"/>
      <c r="AV547" s="6"/>
    </row>
    <row r="548">
      <c r="A548" s="6"/>
      <c r="B548" s="199"/>
      <c r="C548" s="6"/>
      <c r="D548" s="6"/>
      <c r="E548" s="7"/>
      <c r="F548" s="7"/>
      <c r="G548" s="198"/>
      <c r="H548" s="198"/>
      <c r="I548" s="6"/>
      <c r="J548" s="7"/>
      <c r="K548" s="7"/>
      <c r="L548" s="6"/>
      <c r="M548" s="7"/>
      <c r="N548" s="6"/>
      <c r="O548" s="6"/>
      <c r="P548" s="6"/>
      <c r="Q548" s="6"/>
      <c r="R548" s="6"/>
      <c r="S548" s="6"/>
      <c r="T548" s="6"/>
      <c r="U548" s="6"/>
      <c r="V548" s="6"/>
      <c r="W548" s="6"/>
      <c r="X548" s="6"/>
      <c r="Y548" s="6"/>
      <c r="Z548" s="6"/>
      <c r="AA548" s="6"/>
      <c r="AB548" s="6"/>
      <c r="AC548" s="6"/>
      <c r="AD548" s="6"/>
      <c r="AE548" s="6"/>
      <c r="AF548" s="6"/>
      <c r="AG548" s="6"/>
      <c r="AH548" s="6"/>
      <c r="AI548" s="6"/>
      <c r="AJ548" s="6"/>
      <c r="AK548" s="6"/>
      <c r="AL548" s="6"/>
      <c r="AM548" s="6"/>
      <c r="AN548" s="6"/>
      <c r="AO548" s="6"/>
      <c r="AP548" s="6"/>
      <c r="AQ548" s="6"/>
      <c r="AR548" s="6"/>
      <c r="AS548" s="6"/>
      <c r="AT548" s="6"/>
      <c r="AU548" s="6"/>
      <c r="AV548" s="6"/>
    </row>
    <row r="549">
      <c r="A549" s="6"/>
      <c r="B549" s="199"/>
      <c r="C549" s="6"/>
      <c r="D549" s="6"/>
      <c r="E549" s="7"/>
      <c r="F549" s="7"/>
      <c r="G549" s="198"/>
      <c r="H549" s="198"/>
      <c r="I549" s="6"/>
      <c r="J549" s="7"/>
      <c r="K549" s="7"/>
      <c r="L549" s="6"/>
      <c r="M549" s="7"/>
      <c r="N549" s="6"/>
      <c r="O549" s="6"/>
      <c r="P549" s="6"/>
      <c r="Q549" s="6"/>
      <c r="R549" s="6"/>
      <c r="S549" s="6"/>
      <c r="T549" s="6"/>
      <c r="U549" s="6"/>
      <c r="V549" s="6"/>
      <c r="W549" s="6"/>
      <c r="X549" s="6"/>
      <c r="Y549" s="6"/>
      <c r="Z549" s="6"/>
      <c r="AA549" s="6"/>
      <c r="AB549" s="6"/>
      <c r="AC549" s="6"/>
      <c r="AD549" s="6"/>
      <c r="AE549" s="6"/>
      <c r="AF549" s="6"/>
      <c r="AG549" s="6"/>
      <c r="AH549" s="6"/>
      <c r="AI549" s="6"/>
      <c r="AJ549" s="6"/>
      <c r="AK549" s="6"/>
      <c r="AL549" s="6"/>
      <c r="AM549" s="6"/>
      <c r="AN549" s="6"/>
      <c r="AO549" s="6"/>
      <c r="AP549" s="6"/>
      <c r="AQ549" s="6"/>
      <c r="AR549" s="6"/>
      <c r="AS549" s="6"/>
      <c r="AT549" s="6"/>
      <c r="AU549" s="6"/>
      <c r="AV549" s="6"/>
    </row>
    <row r="550">
      <c r="A550" s="6"/>
      <c r="B550" s="199"/>
      <c r="C550" s="6"/>
      <c r="D550" s="6"/>
      <c r="E550" s="7"/>
      <c r="F550" s="7"/>
      <c r="G550" s="198"/>
      <c r="H550" s="198"/>
      <c r="I550" s="6"/>
      <c r="J550" s="7"/>
      <c r="K550" s="7"/>
      <c r="L550" s="6"/>
      <c r="M550" s="7"/>
      <c r="N550" s="6"/>
      <c r="O550" s="6"/>
      <c r="P550" s="6"/>
      <c r="Q550" s="6"/>
      <c r="R550" s="6"/>
      <c r="S550" s="6"/>
      <c r="T550" s="6"/>
      <c r="U550" s="6"/>
      <c r="V550" s="6"/>
      <c r="W550" s="6"/>
      <c r="X550" s="6"/>
      <c r="Y550" s="6"/>
      <c r="Z550" s="6"/>
      <c r="AA550" s="6"/>
      <c r="AB550" s="6"/>
      <c r="AC550" s="6"/>
      <c r="AD550" s="6"/>
      <c r="AE550" s="6"/>
      <c r="AF550" s="6"/>
      <c r="AG550" s="6"/>
      <c r="AH550" s="6"/>
      <c r="AI550" s="6"/>
      <c r="AJ550" s="6"/>
      <c r="AK550" s="6"/>
      <c r="AL550" s="6"/>
      <c r="AM550" s="6"/>
      <c r="AN550" s="6"/>
      <c r="AO550" s="6"/>
      <c r="AP550" s="6"/>
      <c r="AQ550" s="6"/>
      <c r="AR550" s="6"/>
      <c r="AS550" s="6"/>
      <c r="AT550" s="6"/>
      <c r="AU550" s="6"/>
      <c r="AV550" s="6"/>
    </row>
    <row r="551">
      <c r="A551" s="6"/>
      <c r="B551" s="199"/>
      <c r="C551" s="6"/>
      <c r="D551" s="6"/>
      <c r="E551" s="7"/>
      <c r="F551" s="7"/>
      <c r="G551" s="198"/>
      <c r="H551" s="198"/>
      <c r="I551" s="6"/>
      <c r="J551" s="7"/>
      <c r="K551" s="7"/>
      <c r="L551" s="6"/>
      <c r="M551" s="7"/>
      <c r="N551" s="6"/>
      <c r="O551" s="6"/>
      <c r="P551" s="6"/>
      <c r="Q551" s="6"/>
      <c r="R551" s="6"/>
      <c r="S551" s="6"/>
      <c r="T551" s="6"/>
      <c r="U551" s="6"/>
      <c r="V551" s="6"/>
      <c r="W551" s="6"/>
      <c r="X551" s="6"/>
      <c r="Y551" s="6"/>
      <c r="Z551" s="6"/>
      <c r="AA551" s="6"/>
      <c r="AB551" s="6"/>
      <c r="AC551" s="6"/>
      <c r="AD551" s="6"/>
      <c r="AE551" s="6"/>
      <c r="AF551" s="6"/>
      <c r="AG551" s="6"/>
      <c r="AH551" s="6"/>
      <c r="AI551" s="6"/>
      <c r="AJ551" s="6"/>
      <c r="AK551" s="6"/>
      <c r="AL551" s="6"/>
      <c r="AM551" s="6"/>
      <c r="AN551" s="6"/>
      <c r="AO551" s="6"/>
      <c r="AP551" s="6"/>
      <c r="AQ551" s="6"/>
      <c r="AR551" s="6"/>
      <c r="AS551" s="6"/>
      <c r="AT551" s="6"/>
      <c r="AU551" s="6"/>
      <c r="AV551" s="6"/>
    </row>
    <row r="552">
      <c r="A552" s="6"/>
      <c r="B552" s="199"/>
      <c r="C552" s="6"/>
      <c r="D552" s="6"/>
      <c r="E552" s="7"/>
      <c r="F552" s="7"/>
      <c r="G552" s="198"/>
      <c r="H552" s="198"/>
      <c r="I552" s="6"/>
      <c r="J552" s="7"/>
      <c r="K552" s="7"/>
      <c r="L552" s="6"/>
      <c r="M552" s="7"/>
      <c r="N552" s="6"/>
      <c r="O552" s="6"/>
      <c r="P552" s="6"/>
      <c r="Q552" s="6"/>
      <c r="R552" s="6"/>
      <c r="S552" s="6"/>
      <c r="T552" s="6"/>
      <c r="U552" s="6"/>
      <c r="V552" s="6"/>
      <c r="W552" s="6"/>
      <c r="X552" s="6"/>
      <c r="Y552" s="6"/>
      <c r="Z552" s="6"/>
      <c r="AA552" s="6"/>
      <c r="AB552" s="6"/>
      <c r="AC552" s="6"/>
      <c r="AD552" s="6"/>
      <c r="AE552" s="6"/>
      <c r="AF552" s="6"/>
      <c r="AG552" s="6"/>
      <c r="AH552" s="6"/>
      <c r="AI552" s="6"/>
      <c r="AJ552" s="6"/>
      <c r="AK552" s="6"/>
      <c r="AL552" s="6"/>
      <c r="AM552" s="6"/>
      <c r="AN552" s="6"/>
      <c r="AO552" s="6"/>
      <c r="AP552" s="6"/>
      <c r="AQ552" s="6"/>
      <c r="AR552" s="6"/>
      <c r="AS552" s="6"/>
      <c r="AT552" s="6"/>
      <c r="AU552" s="6"/>
      <c r="AV552" s="6"/>
    </row>
    <row r="553">
      <c r="A553" s="6"/>
      <c r="B553" s="199"/>
      <c r="C553" s="6"/>
      <c r="D553" s="6"/>
      <c r="E553" s="7"/>
      <c r="F553" s="7"/>
      <c r="G553" s="198"/>
      <c r="H553" s="198"/>
      <c r="I553" s="6"/>
      <c r="J553" s="7"/>
      <c r="K553" s="7"/>
      <c r="L553" s="6"/>
      <c r="M553" s="7"/>
      <c r="N553" s="6"/>
      <c r="O553" s="6"/>
      <c r="P553" s="6"/>
      <c r="Q553" s="6"/>
      <c r="R553" s="6"/>
      <c r="S553" s="6"/>
      <c r="T553" s="6"/>
      <c r="U553" s="6"/>
      <c r="V553" s="6"/>
      <c r="W553" s="6"/>
      <c r="X553" s="6"/>
      <c r="Y553" s="6"/>
      <c r="Z553" s="6"/>
      <c r="AA553" s="6"/>
      <c r="AB553" s="6"/>
      <c r="AC553" s="6"/>
      <c r="AD553" s="6"/>
      <c r="AE553" s="6"/>
      <c r="AF553" s="6"/>
      <c r="AG553" s="6"/>
      <c r="AH553" s="6"/>
      <c r="AI553" s="6"/>
      <c r="AJ553" s="6"/>
      <c r="AK553" s="6"/>
      <c r="AL553" s="6"/>
      <c r="AM553" s="6"/>
      <c r="AN553" s="6"/>
      <c r="AO553" s="6"/>
      <c r="AP553" s="6"/>
      <c r="AQ553" s="6"/>
      <c r="AR553" s="6"/>
      <c r="AS553" s="6"/>
      <c r="AT553" s="6"/>
      <c r="AU553" s="6"/>
      <c r="AV553" s="6"/>
    </row>
    <row r="554">
      <c r="A554" s="6"/>
      <c r="B554" s="199"/>
      <c r="C554" s="6"/>
      <c r="D554" s="6"/>
      <c r="E554" s="7"/>
      <c r="F554" s="7"/>
      <c r="G554" s="198"/>
      <c r="H554" s="198"/>
      <c r="I554" s="6"/>
      <c r="J554" s="7"/>
      <c r="K554" s="7"/>
      <c r="L554" s="6"/>
      <c r="M554" s="7"/>
      <c r="N554" s="6"/>
      <c r="O554" s="6"/>
      <c r="P554" s="6"/>
      <c r="Q554" s="6"/>
      <c r="R554" s="6"/>
      <c r="S554" s="6"/>
      <c r="T554" s="6"/>
      <c r="U554" s="6"/>
      <c r="V554" s="6"/>
      <c r="W554" s="6"/>
      <c r="X554" s="6"/>
      <c r="Y554" s="6"/>
      <c r="Z554" s="6"/>
      <c r="AA554" s="6"/>
      <c r="AB554" s="6"/>
      <c r="AC554" s="6"/>
      <c r="AD554" s="6"/>
      <c r="AE554" s="6"/>
      <c r="AF554" s="6"/>
      <c r="AG554" s="6"/>
      <c r="AH554" s="6"/>
      <c r="AI554" s="6"/>
      <c r="AJ554" s="6"/>
      <c r="AK554" s="6"/>
      <c r="AL554" s="6"/>
      <c r="AM554" s="6"/>
      <c r="AN554" s="6"/>
      <c r="AO554" s="6"/>
      <c r="AP554" s="6"/>
      <c r="AQ554" s="6"/>
      <c r="AR554" s="6"/>
      <c r="AS554" s="6"/>
      <c r="AT554" s="6"/>
      <c r="AU554" s="6"/>
      <c r="AV554" s="6"/>
    </row>
    <row r="555">
      <c r="A555" s="6"/>
      <c r="B555" s="199"/>
      <c r="C555" s="6"/>
      <c r="D555" s="6"/>
      <c r="E555" s="7"/>
      <c r="F555" s="7"/>
      <c r="G555" s="198"/>
      <c r="H555" s="198"/>
      <c r="I555" s="6"/>
      <c r="J555" s="7"/>
      <c r="K555" s="7"/>
      <c r="L555" s="6"/>
      <c r="M555" s="7"/>
      <c r="N555" s="6"/>
      <c r="O555" s="6"/>
      <c r="P555" s="6"/>
      <c r="Q555" s="6"/>
      <c r="R555" s="6"/>
      <c r="S555" s="6"/>
      <c r="T555" s="6"/>
      <c r="U555" s="6"/>
      <c r="V555" s="6"/>
      <c r="W555" s="6"/>
      <c r="X555" s="6"/>
      <c r="Y555" s="6"/>
      <c r="Z555" s="6"/>
      <c r="AA555" s="6"/>
      <c r="AB555" s="6"/>
      <c r="AC555" s="6"/>
      <c r="AD555" s="6"/>
      <c r="AE555" s="6"/>
      <c r="AF555" s="6"/>
      <c r="AG555" s="6"/>
      <c r="AH555" s="6"/>
      <c r="AI555" s="6"/>
      <c r="AJ555" s="6"/>
      <c r="AK555" s="6"/>
      <c r="AL555" s="6"/>
      <c r="AM555" s="6"/>
      <c r="AN555" s="6"/>
      <c r="AO555" s="6"/>
      <c r="AP555" s="6"/>
      <c r="AQ555" s="6"/>
      <c r="AR555" s="6"/>
      <c r="AS555" s="6"/>
      <c r="AT555" s="6"/>
      <c r="AU555" s="6"/>
      <c r="AV555" s="6"/>
    </row>
    <row r="556">
      <c r="A556" s="6"/>
      <c r="B556" s="199"/>
      <c r="C556" s="6"/>
      <c r="D556" s="6"/>
      <c r="E556" s="7"/>
      <c r="F556" s="7"/>
      <c r="G556" s="198"/>
      <c r="H556" s="198"/>
      <c r="I556" s="6"/>
      <c r="J556" s="7"/>
      <c r="K556" s="7"/>
      <c r="L556" s="6"/>
      <c r="M556" s="7"/>
      <c r="N556" s="6"/>
      <c r="O556" s="6"/>
      <c r="P556" s="6"/>
      <c r="Q556" s="6"/>
      <c r="R556" s="6"/>
      <c r="S556" s="6"/>
      <c r="T556" s="6"/>
      <c r="U556" s="6"/>
      <c r="V556" s="6"/>
      <c r="W556" s="6"/>
      <c r="X556" s="6"/>
      <c r="Y556" s="6"/>
      <c r="Z556" s="6"/>
      <c r="AA556" s="6"/>
      <c r="AB556" s="6"/>
      <c r="AC556" s="6"/>
      <c r="AD556" s="6"/>
      <c r="AE556" s="6"/>
      <c r="AF556" s="6"/>
      <c r="AG556" s="6"/>
      <c r="AH556" s="6"/>
      <c r="AI556" s="6"/>
      <c r="AJ556" s="6"/>
      <c r="AK556" s="6"/>
      <c r="AL556" s="6"/>
      <c r="AM556" s="6"/>
      <c r="AN556" s="6"/>
      <c r="AO556" s="6"/>
      <c r="AP556" s="6"/>
      <c r="AQ556" s="6"/>
      <c r="AR556" s="6"/>
      <c r="AS556" s="6"/>
      <c r="AT556" s="6"/>
      <c r="AU556" s="6"/>
      <c r="AV556" s="6"/>
    </row>
    <row r="557">
      <c r="A557" s="6"/>
      <c r="B557" s="199"/>
      <c r="C557" s="6"/>
      <c r="D557" s="6"/>
      <c r="E557" s="7"/>
      <c r="F557" s="7"/>
      <c r="G557" s="198"/>
      <c r="H557" s="198"/>
      <c r="I557" s="6"/>
      <c r="J557" s="7"/>
      <c r="K557" s="7"/>
      <c r="L557" s="6"/>
      <c r="M557" s="7"/>
      <c r="N557" s="6"/>
      <c r="O557" s="6"/>
      <c r="P557" s="6"/>
      <c r="Q557" s="6"/>
      <c r="R557" s="6"/>
      <c r="S557" s="6"/>
      <c r="T557" s="6"/>
      <c r="U557" s="6"/>
      <c r="V557" s="6"/>
      <c r="W557" s="6"/>
      <c r="X557" s="6"/>
      <c r="Y557" s="6"/>
      <c r="Z557" s="6"/>
      <c r="AA557" s="6"/>
      <c r="AB557" s="6"/>
      <c r="AC557" s="6"/>
      <c r="AD557" s="6"/>
      <c r="AE557" s="6"/>
      <c r="AF557" s="6"/>
      <c r="AG557" s="6"/>
      <c r="AH557" s="6"/>
      <c r="AI557" s="6"/>
      <c r="AJ557" s="6"/>
      <c r="AK557" s="6"/>
      <c r="AL557" s="6"/>
      <c r="AM557" s="6"/>
      <c r="AN557" s="6"/>
      <c r="AO557" s="6"/>
      <c r="AP557" s="6"/>
      <c r="AQ557" s="6"/>
      <c r="AR557" s="6"/>
      <c r="AS557" s="6"/>
      <c r="AT557" s="6"/>
      <c r="AU557" s="6"/>
      <c r="AV557" s="6"/>
    </row>
    <row r="558">
      <c r="A558" s="6"/>
      <c r="B558" s="199"/>
      <c r="C558" s="6"/>
      <c r="D558" s="6"/>
      <c r="E558" s="7"/>
      <c r="F558" s="7"/>
      <c r="G558" s="198"/>
      <c r="H558" s="198"/>
      <c r="I558" s="6"/>
      <c r="J558" s="7"/>
      <c r="K558" s="7"/>
      <c r="L558" s="6"/>
      <c r="M558" s="7"/>
      <c r="N558" s="6"/>
      <c r="O558" s="6"/>
      <c r="P558" s="6"/>
      <c r="Q558" s="6"/>
      <c r="R558" s="6"/>
      <c r="S558" s="6"/>
      <c r="T558" s="6"/>
      <c r="U558" s="6"/>
      <c r="V558" s="6"/>
      <c r="W558" s="6"/>
      <c r="X558" s="6"/>
      <c r="Y558" s="6"/>
      <c r="Z558" s="6"/>
      <c r="AA558" s="6"/>
      <c r="AB558" s="6"/>
      <c r="AC558" s="6"/>
      <c r="AD558" s="6"/>
      <c r="AE558" s="6"/>
      <c r="AF558" s="6"/>
      <c r="AG558" s="6"/>
      <c r="AH558" s="6"/>
      <c r="AI558" s="6"/>
      <c r="AJ558" s="6"/>
      <c r="AK558" s="6"/>
      <c r="AL558" s="6"/>
      <c r="AM558" s="6"/>
      <c r="AN558" s="6"/>
      <c r="AO558" s="6"/>
      <c r="AP558" s="6"/>
      <c r="AQ558" s="6"/>
      <c r="AR558" s="6"/>
      <c r="AS558" s="6"/>
      <c r="AT558" s="6"/>
      <c r="AU558" s="6"/>
      <c r="AV558" s="6"/>
    </row>
    <row r="559">
      <c r="A559" s="6"/>
      <c r="B559" s="199"/>
      <c r="C559" s="6"/>
      <c r="D559" s="6"/>
      <c r="E559" s="7"/>
      <c r="F559" s="7"/>
      <c r="G559" s="198"/>
      <c r="H559" s="198"/>
      <c r="I559" s="6"/>
      <c r="J559" s="7"/>
      <c r="K559" s="7"/>
      <c r="L559" s="6"/>
      <c r="M559" s="7"/>
      <c r="N559" s="6"/>
      <c r="O559" s="6"/>
      <c r="P559" s="6"/>
      <c r="Q559" s="6"/>
      <c r="R559" s="6"/>
      <c r="S559" s="6"/>
      <c r="T559" s="6"/>
      <c r="U559" s="6"/>
      <c r="V559" s="6"/>
      <c r="W559" s="6"/>
      <c r="X559" s="6"/>
      <c r="Y559" s="6"/>
      <c r="Z559" s="6"/>
      <c r="AA559" s="6"/>
      <c r="AB559" s="6"/>
      <c r="AC559" s="6"/>
      <c r="AD559" s="6"/>
      <c r="AE559" s="6"/>
      <c r="AF559" s="6"/>
      <c r="AG559" s="6"/>
      <c r="AH559" s="6"/>
      <c r="AI559" s="6"/>
      <c r="AJ559" s="6"/>
      <c r="AK559" s="6"/>
      <c r="AL559" s="6"/>
      <c r="AM559" s="6"/>
      <c r="AN559" s="6"/>
      <c r="AO559" s="6"/>
      <c r="AP559" s="6"/>
      <c r="AQ559" s="6"/>
      <c r="AR559" s="6"/>
      <c r="AS559" s="6"/>
      <c r="AT559" s="6"/>
      <c r="AU559" s="6"/>
      <c r="AV559" s="6"/>
    </row>
    <row r="560">
      <c r="A560" s="6"/>
      <c r="B560" s="199"/>
      <c r="C560" s="6"/>
      <c r="D560" s="6"/>
      <c r="E560" s="7"/>
      <c r="F560" s="7"/>
      <c r="G560" s="198"/>
      <c r="H560" s="198"/>
      <c r="I560" s="6"/>
      <c r="J560" s="7"/>
      <c r="K560" s="7"/>
      <c r="L560" s="6"/>
      <c r="M560" s="7"/>
      <c r="N560" s="6"/>
      <c r="O560" s="6"/>
      <c r="P560" s="6"/>
      <c r="Q560" s="6"/>
      <c r="R560" s="6"/>
      <c r="S560" s="6"/>
      <c r="T560" s="6"/>
      <c r="U560" s="6"/>
      <c r="V560" s="6"/>
      <c r="W560" s="6"/>
      <c r="X560" s="6"/>
      <c r="Y560" s="6"/>
      <c r="Z560" s="6"/>
      <c r="AA560" s="6"/>
      <c r="AB560" s="6"/>
      <c r="AC560" s="6"/>
      <c r="AD560" s="6"/>
      <c r="AE560" s="6"/>
      <c r="AF560" s="6"/>
      <c r="AG560" s="6"/>
      <c r="AH560" s="6"/>
      <c r="AI560" s="6"/>
      <c r="AJ560" s="6"/>
      <c r="AK560" s="6"/>
      <c r="AL560" s="6"/>
      <c r="AM560" s="6"/>
      <c r="AN560" s="6"/>
      <c r="AO560" s="6"/>
      <c r="AP560" s="6"/>
      <c r="AQ560" s="6"/>
      <c r="AR560" s="6"/>
      <c r="AS560" s="6"/>
      <c r="AT560" s="6"/>
      <c r="AU560" s="6"/>
      <c r="AV560" s="6"/>
    </row>
    <row r="561">
      <c r="A561" s="6"/>
      <c r="B561" s="199"/>
      <c r="C561" s="6"/>
      <c r="D561" s="6"/>
      <c r="E561" s="7"/>
      <c r="F561" s="7"/>
      <c r="G561" s="198"/>
      <c r="H561" s="198"/>
      <c r="I561" s="6"/>
      <c r="J561" s="7"/>
      <c r="K561" s="7"/>
      <c r="L561" s="6"/>
      <c r="M561" s="7"/>
      <c r="N561" s="6"/>
      <c r="O561" s="6"/>
      <c r="P561" s="6"/>
      <c r="Q561" s="6"/>
      <c r="R561" s="6"/>
      <c r="S561" s="6"/>
      <c r="T561" s="6"/>
      <c r="U561" s="6"/>
      <c r="V561" s="6"/>
      <c r="W561" s="6"/>
      <c r="X561" s="6"/>
      <c r="Y561" s="6"/>
      <c r="Z561" s="6"/>
      <c r="AA561" s="6"/>
      <c r="AB561" s="6"/>
      <c r="AC561" s="6"/>
      <c r="AD561" s="6"/>
      <c r="AE561" s="6"/>
      <c r="AF561" s="6"/>
      <c r="AG561" s="6"/>
      <c r="AH561" s="6"/>
      <c r="AI561" s="6"/>
      <c r="AJ561" s="6"/>
      <c r="AK561" s="6"/>
      <c r="AL561" s="6"/>
      <c r="AM561" s="6"/>
      <c r="AN561" s="6"/>
      <c r="AO561" s="6"/>
      <c r="AP561" s="6"/>
      <c r="AQ561" s="6"/>
      <c r="AR561" s="6"/>
      <c r="AS561" s="6"/>
      <c r="AT561" s="6"/>
      <c r="AU561" s="6"/>
      <c r="AV561" s="6"/>
    </row>
    <row r="562">
      <c r="A562" s="6"/>
      <c r="B562" s="199"/>
      <c r="C562" s="6"/>
      <c r="D562" s="6"/>
      <c r="E562" s="7"/>
      <c r="F562" s="7"/>
      <c r="G562" s="198"/>
      <c r="H562" s="198"/>
      <c r="I562" s="6"/>
      <c r="J562" s="7"/>
      <c r="K562" s="7"/>
      <c r="L562" s="6"/>
      <c r="M562" s="7"/>
      <c r="N562" s="6"/>
      <c r="O562" s="6"/>
      <c r="P562" s="6"/>
      <c r="Q562" s="6"/>
      <c r="R562" s="6"/>
      <c r="S562" s="6"/>
      <c r="T562" s="6"/>
      <c r="U562" s="6"/>
      <c r="V562" s="6"/>
      <c r="W562" s="6"/>
      <c r="X562" s="6"/>
      <c r="Y562" s="6"/>
      <c r="Z562" s="6"/>
      <c r="AA562" s="6"/>
      <c r="AB562" s="6"/>
      <c r="AC562" s="6"/>
      <c r="AD562" s="6"/>
      <c r="AE562" s="6"/>
      <c r="AF562" s="6"/>
      <c r="AG562" s="6"/>
      <c r="AH562" s="6"/>
      <c r="AI562" s="6"/>
      <c r="AJ562" s="6"/>
      <c r="AK562" s="6"/>
      <c r="AL562" s="6"/>
      <c r="AM562" s="6"/>
      <c r="AN562" s="6"/>
      <c r="AO562" s="6"/>
      <c r="AP562" s="6"/>
      <c r="AQ562" s="6"/>
      <c r="AR562" s="6"/>
      <c r="AS562" s="6"/>
      <c r="AT562" s="6"/>
      <c r="AU562" s="6"/>
      <c r="AV562" s="6"/>
    </row>
    <row r="563">
      <c r="A563" s="6"/>
      <c r="B563" s="199"/>
      <c r="C563" s="6"/>
      <c r="D563" s="6"/>
      <c r="E563" s="7"/>
      <c r="F563" s="7"/>
      <c r="G563" s="198"/>
      <c r="H563" s="198"/>
      <c r="I563" s="6"/>
      <c r="J563" s="7"/>
      <c r="K563" s="7"/>
      <c r="L563" s="6"/>
      <c r="M563" s="7"/>
      <c r="N563" s="6"/>
      <c r="O563" s="6"/>
      <c r="P563" s="6"/>
      <c r="Q563" s="6"/>
      <c r="R563" s="6"/>
      <c r="S563" s="6"/>
      <c r="T563" s="6"/>
      <c r="U563" s="6"/>
      <c r="V563" s="6"/>
      <c r="W563" s="6"/>
      <c r="X563" s="6"/>
      <c r="Y563" s="6"/>
      <c r="Z563" s="6"/>
      <c r="AA563" s="6"/>
      <c r="AB563" s="6"/>
      <c r="AC563" s="6"/>
      <c r="AD563" s="6"/>
      <c r="AE563" s="6"/>
      <c r="AF563" s="6"/>
      <c r="AG563" s="6"/>
      <c r="AH563" s="6"/>
      <c r="AI563" s="6"/>
      <c r="AJ563" s="6"/>
      <c r="AK563" s="6"/>
      <c r="AL563" s="6"/>
      <c r="AM563" s="6"/>
      <c r="AN563" s="6"/>
      <c r="AO563" s="6"/>
      <c r="AP563" s="6"/>
      <c r="AQ563" s="6"/>
      <c r="AR563" s="6"/>
      <c r="AS563" s="6"/>
      <c r="AT563" s="6"/>
      <c r="AU563" s="6"/>
      <c r="AV563" s="6"/>
    </row>
    <row r="564">
      <c r="A564" s="6"/>
      <c r="B564" s="199"/>
      <c r="C564" s="6"/>
      <c r="D564" s="6"/>
      <c r="E564" s="7"/>
      <c r="F564" s="7"/>
      <c r="G564" s="198"/>
      <c r="H564" s="198"/>
      <c r="I564" s="6"/>
      <c r="J564" s="7"/>
      <c r="K564" s="7"/>
      <c r="L564" s="6"/>
      <c r="M564" s="7"/>
      <c r="N564" s="6"/>
      <c r="O564" s="6"/>
      <c r="P564" s="6"/>
      <c r="Q564" s="6"/>
      <c r="R564" s="6"/>
      <c r="S564" s="6"/>
      <c r="T564" s="6"/>
      <c r="U564" s="6"/>
      <c r="V564" s="6"/>
      <c r="W564" s="6"/>
      <c r="X564" s="6"/>
      <c r="Y564" s="6"/>
      <c r="Z564" s="6"/>
      <c r="AA564" s="6"/>
      <c r="AB564" s="6"/>
      <c r="AC564" s="6"/>
      <c r="AD564" s="6"/>
      <c r="AE564" s="6"/>
      <c r="AF564" s="6"/>
      <c r="AG564" s="6"/>
      <c r="AH564" s="6"/>
      <c r="AI564" s="6"/>
      <c r="AJ564" s="6"/>
      <c r="AK564" s="6"/>
      <c r="AL564" s="6"/>
      <c r="AM564" s="6"/>
      <c r="AN564" s="6"/>
      <c r="AO564" s="6"/>
      <c r="AP564" s="6"/>
      <c r="AQ564" s="6"/>
      <c r="AR564" s="6"/>
      <c r="AS564" s="6"/>
      <c r="AT564" s="6"/>
      <c r="AU564" s="6"/>
      <c r="AV564" s="6"/>
    </row>
    <row r="565">
      <c r="A565" s="6"/>
      <c r="B565" s="199"/>
      <c r="C565" s="6"/>
      <c r="D565" s="6"/>
      <c r="E565" s="7"/>
      <c r="F565" s="7"/>
      <c r="G565" s="198"/>
      <c r="H565" s="198"/>
      <c r="I565" s="6"/>
      <c r="J565" s="7"/>
      <c r="K565" s="7"/>
      <c r="L565" s="6"/>
      <c r="M565" s="7"/>
      <c r="N565" s="6"/>
      <c r="O565" s="6"/>
      <c r="P565" s="6"/>
      <c r="Q565" s="6"/>
      <c r="R565" s="6"/>
      <c r="S565" s="6"/>
      <c r="T565" s="6"/>
      <c r="U565" s="6"/>
      <c r="V565" s="6"/>
      <c r="W565" s="6"/>
      <c r="X565" s="6"/>
      <c r="Y565" s="6"/>
      <c r="Z565" s="6"/>
      <c r="AA565" s="6"/>
      <c r="AB565" s="6"/>
      <c r="AC565" s="6"/>
      <c r="AD565" s="6"/>
      <c r="AE565" s="6"/>
      <c r="AF565" s="6"/>
      <c r="AG565" s="6"/>
      <c r="AH565" s="6"/>
      <c r="AI565" s="6"/>
      <c r="AJ565" s="6"/>
      <c r="AK565" s="6"/>
      <c r="AL565" s="6"/>
      <c r="AM565" s="6"/>
      <c r="AN565" s="6"/>
      <c r="AO565" s="6"/>
      <c r="AP565" s="6"/>
      <c r="AQ565" s="6"/>
      <c r="AR565" s="6"/>
      <c r="AS565" s="6"/>
      <c r="AT565" s="6"/>
      <c r="AU565" s="6"/>
      <c r="AV565" s="6"/>
    </row>
    <row r="566">
      <c r="A566" s="6"/>
      <c r="B566" s="199"/>
      <c r="C566" s="6"/>
      <c r="D566" s="6"/>
      <c r="E566" s="7"/>
      <c r="F566" s="7"/>
      <c r="G566" s="198"/>
      <c r="H566" s="198"/>
      <c r="I566" s="6"/>
      <c r="J566" s="7"/>
      <c r="K566" s="7"/>
      <c r="L566" s="6"/>
      <c r="M566" s="7"/>
      <c r="N566" s="6"/>
      <c r="O566" s="6"/>
      <c r="P566" s="6"/>
      <c r="Q566" s="6"/>
      <c r="R566" s="6"/>
      <c r="S566" s="6"/>
      <c r="T566" s="6"/>
      <c r="U566" s="6"/>
      <c r="V566" s="6"/>
      <c r="W566" s="6"/>
      <c r="X566" s="6"/>
      <c r="Y566" s="6"/>
      <c r="Z566" s="6"/>
      <c r="AA566" s="6"/>
      <c r="AB566" s="6"/>
      <c r="AC566" s="6"/>
      <c r="AD566" s="6"/>
      <c r="AE566" s="6"/>
      <c r="AF566" s="6"/>
      <c r="AG566" s="6"/>
      <c r="AH566" s="6"/>
      <c r="AI566" s="6"/>
      <c r="AJ566" s="6"/>
      <c r="AK566" s="6"/>
      <c r="AL566" s="6"/>
      <c r="AM566" s="6"/>
      <c r="AN566" s="6"/>
      <c r="AO566" s="6"/>
      <c r="AP566" s="6"/>
      <c r="AQ566" s="6"/>
      <c r="AR566" s="6"/>
      <c r="AS566" s="6"/>
      <c r="AT566" s="6"/>
      <c r="AU566" s="6"/>
      <c r="AV566" s="6"/>
    </row>
    <row r="567">
      <c r="A567" s="6"/>
      <c r="B567" s="199"/>
      <c r="C567" s="6"/>
      <c r="D567" s="6"/>
      <c r="E567" s="7"/>
      <c r="F567" s="7"/>
      <c r="G567" s="198"/>
      <c r="H567" s="198"/>
      <c r="I567" s="6"/>
      <c r="J567" s="7"/>
      <c r="K567" s="7"/>
      <c r="L567" s="6"/>
      <c r="M567" s="7"/>
      <c r="N567" s="6"/>
      <c r="O567" s="6"/>
      <c r="P567" s="6"/>
      <c r="Q567" s="6"/>
      <c r="R567" s="6"/>
      <c r="S567" s="6"/>
      <c r="T567" s="6"/>
      <c r="U567" s="6"/>
      <c r="V567" s="6"/>
      <c r="W567" s="6"/>
      <c r="X567" s="6"/>
      <c r="Y567" s="6"/>
      <c r="Z567" s="6"/>
      <c r="AA567" s="6"/>
      <c r="AB567" s="6"/>
      <c r="AC567" s="6"/>
      <c r="AD567" s="6"/>
      <c r="AE567" s="6"/>
      <c r="AF567" s="6"/>
      <c r="AG567" s="6"/>
      <c r="AH567" s="6"/>
      <c r="AI567" s="6"/>
      <c r="AJ567" s="6"/>
      <c r="AK567" s="6"/>
      <c r="AL567" s="6"/>
      <c r="AM567" s="6"/>
      <c r="AN567" s="6"/>
      <c r="AO567" s="6"/>
      <c r="AP567" s="6"/>
      <c r="AQ567" s="6"/>
      <c r="AR567" s="6"/>
      <c r="AS567" s="6"/>
      <c r="AT567" s="6"/>
      <c r="AU567" s="6"/>
      <c r="AV567" s="6"/>
    </row>
    <row r="568">
      <c r="A568" s="6"/>
      <c r="B568" s="199"/>
      <c r="C568" s="6"/>
      <c r="D568" s="6"/>
      <c r="E568" s="7"/>
      <c r="F568" s="7"/>
      <c r="G568" s="198"/>
      <c r="H568" s="198"/>
      <c r="I568" s="6"/>
      <c r="J568" s="7"/>
      <c r="K568" s="7"/>
      <c r="L568" s="6"/>
      <c r="M568" s="7"/>
      <c r="N568" s="6"/>
      <c r="O568" s="6"/>
      <c r="P568" s="6"/>
      <c r="Q568" s="6"/>
      <c r="R568" s="6"/>
      <c r="S568" s="6"/>
      <c r="T568" s="6"/>
      <c r="U568" s="6"/>
      <c r="V568" s="6"/>
      <c r="W568" s="6"/>
      <c r="X568" s="6"/>
      <c r="Y568" s="6"/>
      <c r="Z568" s="6"/>
      <c r="AA568" s="6"/>
      <c r="AB568" s="6"/>
      <c r="AC568" s="6"/>
      <c r="AD568" s="6"/>
      <c r="AE568" s="6"/>
      <c r="AF568" s="6"/>
      <c r="AG568" s="6"/>
      <c r="AH568" s="6"/>
      <c r="AI568" s="6"/>
      <c r="AJ568" s="6"/>
      <c r="AK568" s="6"/>
      <c r="AL568" s="6"/>
      <c r="AM568" s="6"/>
      <c r="AN568" s="6"/>
      <c r="AO568" s="6"/>
      <c r="AP568" s="6"/>
      <c r="AQ568" s="6"/>
      <c r="AR568" s="6"/>
      <c r="AS568" s="6"/>
      <c r="AT568" s="6"/>
      <c r="AU568" s="6"/>
      <c r="AV568" s="6"/>
    </row>
    <row r="569">
      <c r="A569" s="6"/>
      <c r="B569" s="199"/>
      <c r="C569" s="6"/>
      <c r="D569" s="6"/>
      <c r="E569" s="7"/>
      <c r="F569" s="7"/>
      <c r="G569" s="198"/>
      <c r="H569" s="198"/>
      <c r="I569" s="6"/>
      <c r="J569" s="7"/>
      <c r="K569" s="7"/>
      <c r="L569" s="6"/>
      <c r="M569" s="7"/>
      <c r="N569" s="6"/>
      <c r="O569" s="6"/>
      <c r="P569" s="6"/>
      <c r="Q569" s="6"/>
      <c r="R569" s="6"/>
      <c r="S569" s="6"/>
      <c r="T569" s="6"/>
      <c r="U569" s="6"/>
      <c r="V569" s="6"/>
      <c r="W569" s="6"/>
      <c r="X569" s="6"/>
      <c r="Y569" s="6"/>
      <c r="Z569" s="6"/>
      <c r="AA569" s="6"/>
      <c r="AB569" s="6"/>
      <c r="AC569" s="6"/>
      <c r="AD569" s="6"/>
      <c r="AE569" s="6"/>
      <c r="AF569" s="6"/>
      <c r="AG569" s="6"/>
      <c r="AH569" s="6"/>
      <c r="AI569" s="6"/>
      <c r="AJ569" s="6"/>
      <c r="AK569" s="6"/>
      <c r="AL569" s="6"/>
      <c r="AM569" s="6"/>
      <c r="AN569" s="6"/>
      <c r="AO569" s="6"/>
      <c r="AP569" s="6"/>
      <c r="AQ569" s="6"/>
      <c r="AR569" s="6"/>
      <c r="AS569" s="6"/>
      <c r="AT569" s="6"/>
      <c r="AU569" s="6"/>
      <c r="AV569" s="6"/>
    </row>
    <row r="570">
      <c r="A570" s="6"/>
      <c r="B570" s="199"/>
      <c r="C570" s="6"/>
      <c r="D570" s="6"/>
      <c r="E570" s="7"/>
      <c r="F570" s="7"/>
      <c r="G570" s="198"/>
      <c r="H570" s="198"/>
      <c r="I570" s="6"/>
      <c r="J570" s="7"/>
      <c r="K570" s="7"/>
      <c r="L570" s="6"/>
      <c r="M570" s="7"/>
      <c r="N570" s="6"/>
      <c r="O570" s="6"/>
      <c r="P570" s="6"/>
      <c r="Q570" s="6"/>
      <c r="R570" s="6"/>
      <c r="S570" s="6"/>
      <c r="T570" s="6"/>
      <c r="U570" s="6"/>
      <c r="V570" s="6"/>
      <c r="W570" s="6"/>
      <c r="X570" s="6"/>
      <c r="Y570" s="6"/>
      <c r="Z570" s="6"/>
      <c r="AA570" s="6"/>
      <c r="AB570" s="6"/>
      <c r="AC570" s="6"/>
      <c r="AD570" s="6"/>
      <c r="AE570" s="6"/>
      <c r="AF570" s="6"/>
      <c r="AG570" s="6"/>
      <c r="AH570" s="6"/>
      <c r="AI570" s="6"/>
      <c r="AJ570" s="6"/>
      <c r="AK570" s="6"/>
      <c r="AL570" s="6"/>
      <c r="AM570" s="6"/>
      <c r="AN570" s="6"/>
      <c r="AO570" s="6"/>
      <c r="AP570" s="6"/>
      <c r="AQ570" s="6"/>
      <c r="AR570" s="6"/>
      <c r="AS570" s="6"/>
      <c r="AT570" s="6"/>
      <c r="AU570" s="6"/>
      <c r="AV570" s="6"/>
    </row>
    <row r="571">
      <c r="A571" s="6"/>
      <c r="B571" s="199"/>
      <c r="C571" s="6"/>
      <c r="D571" s="6"/>
      <c r="E571" s="7"/>
      <c r="F571" s="7"/>
      <c r="G571" s="198"/>
      <c r="H571" s="198"/>
      <c r="I571" s="6"/>
      <c r="J571" s="7"/>
      <c r="K571" s="7"/>
      <c r="L571" s="6"/>
      <c r="M571" s="7"/>
      <c r="N571" s="6"/>
      <c r="O571" s="6"/>
      <c r="P571" s="6"/>
      <c r="Q571" s="6"/>
      <c r="R571" s="6"/>
      <c r="S571" s="6"/>
      <c r="T571" s="6"/>
      <c r="U571" s="6"/>
      <c r="V571" s="6"/>
      <c r="W571" s="6"/>
      <c r="X571" s="6"/>
      <c r="Y571" s="6"/>
      <c r="Z571" s="6"/>
      <c r="AA571" s="6"/>
      <c r="AB571" s="6"/>
      <c r="AC571" s="6"/>
      <c r="AD571" s="6"/>
      <c r="AE571" s="6"/>
      <c r="AF571" s="6"/>
      <c r="AG571" s="6"/>
      <c r="AH571" s="6"/>
      <c r="AI571" s="6"/>
      <c r="AJ571" s="6"/>
      <c r="AK571" s="6"/>
      <c r="AL571" s="6"/>
      <c r="AM571" s="6"/>
      <c r="AN571" s="6"/>
      <c r="AO571" s="6"/>
      <c r="AP571" s="6"/>
      <c r="AQ571" s="6"/>
      <c r="AR571" s="6"/>
      <c r="AS571" s="6"/>
      <c r="AT571" s="6"/>
      <c r="AU571" s="6"/>
      <c r="AV571" s="6"/>
    </row>
    <row r="572">
      <c r="A572" s="6"/>
      <c r="B572" s="199"/>
      <c r="C572" s="6"/>
      <c r="D572" s="6"/>
      <c r="E572" s="7"/>
      <c r="F572" s="7"/>
      <c r="G572" s="198"/>
      <c r="H572" s="198"/>
      <c r="I572" s="6"/>
      <c r="J572" s="7"/>
      <c r="K572" s="7"/>
      <c r="L572" s="6"/>
      <c r="M572" s="7"/>
      <c r="N572" s="6"/>
      <c r="O572" s="6"/>
      <c r="P572" s="6"/>
      <c r="Q572" s="6"/>
      <c r="R572" s="6"/>
      <c r="S572" s="6"/>
      <c r="T572" s="6"/>
      <c r="U572" s="6"/>
      <c r="V572" s="6"/>
      <c r="W572" s="6"/>
      <c r="X572" s="6"/>
      <c r="Y572" s="6"/>
      <c r="Z572" s="6"/>
      <c r="AA572" s="6"/>
      <c r="AB572" s="6"/>
      <c r="AC572" s="6"/>
      <c r="AD572" s="6"/>
      <c r="AE572" s="6"/>
      <c r="AF572" s="6"/>
      <c r="AG572" s="6"/>
      <c r="AH572" s="6"/>
      <c r="AI572" s="6"/>
      <c r="AJ572" s="6"/>
      <c r="AK572" s="6"/>
      <c r="AL572" s="6"/>
      <c r="AM572" s="6"/>
      <c r="AN572" s="6"/>
      <c r="AO572" s="6"/>
      <c r="AP572" s="6"/>
      <c r="AQ572" s="6"/>
      <c r="AR572" s="6"/>
      <c r="AS572" s="6"/>
      <c r="AT572" s="6"/>
      <c r="AU572" s="6"/>
      <c r="AV572" s="6"/>
    </row>
    <row r="573">
      <c r="A573" s="6"/>
      <c r="B573" s="199"/>
      <c r="C573" s="6"/>
      <c r="D573" s="6"/>
      <c r="E573" s="7"/>
      <c r="F573" s="7"/>
      <c r="G573" s="198"/>
      <c r="H573" s="198"/>
      <c r="I573" s="6"/>
      <c r="J573" s="7"/>
      <c r="K573" s="7"/>
      <c r="L573" s="6"/>
      <c r="M573" s="7"/>
      <c r="N573" s="6"/>
      <c r="O573" s="6"/>
      <c r="P573" s="6"/>
      <c r="Q573" s="6"/>
      <c r="R573" s="6"/>
      <c r="S573" s="6"/>
      <c r="T573" s="6"/>
      <c r="U573" s="6"/>
      <c r="V573" s="6"/>
      <c r="W573" s="6"/>
      <c r="X573" s="6"/>
      <c r="Y573" s="6"/>
      <c r="Z573" s="6"/>
      <c r="AA573" s="6"/>
      <c r="AB573" s="6"/>
      <c r="AC573" s="6"/>
      <c r="AD573" s="6"/>
      <c r="AE573" s="6"/>
      <c r="AF573" s="6"/>
      <c r="AG573" s="6"/>
      <c r="AH573" s="6"/>
      <c r="AI573" s="6"/>
      <c r="AJ573" s="6"/>
      <c r="AK573" s="6"/>
      <c r="AL573" s="6"/>
      <c r="AM573" s="6"/>
      <c r="AN573" s="6"/>
      <c r="AO573" s="6"/>
      <c r="AP573" s="6"/>
      <c r="AQ573" s="6"/>
      <c r="AR573" s="6"/>
      <c r="AS573" s="6"/>
      <c r="AT573" s="6"/>
      <c r="AU573" s="6"/>
      <c r="AV573" s="6"/>
    </row>
    <row r="574">
      <c r="A574" s="6"/>
      <c r="B574" s="199"/>
      <c r="C574" s="6"/>
      <c r="D574" s="6"/>
      <c r="E574" s="7"/>
      <c r="F574" s="7"/>
      <c r="G574" s="198"/>
      <c r="H574" s="198"/>
      <c r="I574" s="6"/>
      <c r="J574" s="7"/>
      <c r="K574" s="7"/>
      <c r="L574" s="6"/>
      <c r="M574" s="7"/>
      <c r="N574" s="6"/>
      <c r="O574" s="6"/>
      <c r="P574" s="6"/>
      <c r="Q574" s="6"/>
      <c r="R574" s="6"/>
      <c r="S574" s="6"/>
      <c r="T574" s="6"/>
      <c r="U574" s="6"/>
      <c r="V574" s="6"/>
      <c r="W574" s="6"/>
      <c r="X574" s="6"/>
      <c r="Y574" s="6"/>
      <c r="Z574" s="6"/>
      <c r="AA574" s="6"/>
      <c r="AB574" s="6"/>
      <c r="AC574" s="6"/>
      <c r="AD574" s="6"/>
      <c r="AE574" s="6"/>
      <c r="AF574" s="6"/>
      <c r="AG574" s="6"/>
      <c r="AH574" s="6"/>
      <c r="AI574" s="6"/>
      <c r="AJ574" s="6"/>
      <c r="AK574" s="6"/>
      <c r="AL574" s="6"/>
      <c r="AM574" s="6"/>
      <c r="AN574" s="6"/>
      <c r="AO574" s="6"/>
      <c r="AP574" s="6"/>
      <c r="AQ574" s="6"/>
      <c r="AR574" s="6"/>
      <c r="AS574" s="6"/>
      <c r="AT574" s="6"/>
      <c r="AU574" s="6"/>
      <c r="AV574" s="6"/>
    </row>
    <row r="575">
      <c r="A575" s="6"/>
      <c r="B575" s="199"/>
      <c r="C575" s="6"/>
      <c r="D575" s="6"/>
      <c r="E575" s="7"/>
      <c r="F575" s="7"/>
      <c r="G575" s="198"/>
      <c r="H575" s="198"/>
      <c r="I575" s="6"/>
      <c r="J575" s="7"/>
      <c r="K575" s="7"/>
      <c r="L575" s="6"/>
      <c r="M575" s="7"/>
      <c r="N575" s="6"/>
      <c r="O575" s="6"/>
      <c r="P575" s="6"/>
      <c r="Q575" s="6"/>
      <c r="R575" s="6"/>
      <c r="S575" s="6"/>
      <c r="T575" s="6"/>
      <c r="U575" s="6"/>
      <c r="V575" s="6"/>
      <c r="W575" s="6"/>
      <c r="X575" s="6"/>
      <c r="Y575" s="6"/>
      <c r="Z575" s="6"/>
      <c r="AA575" s="6"/>
      <c r="AB575" s="6"/>
      <c r="AC575" s="6"/>
      <c r="AD575" s="6"/>
      <c r="AE575" s="6"/>
      <c r="AF575" s="6"/>
      <c r="AG575" s="6"/>
      <c r="AH575" s="6"/>
      <c r="AI575" s="6"/>
      <c r="AJ575" s="6"/>
      <c r="AK575" s="6"/>
      <c r="AL575" s="6"/>
      <c r="AM575" s="6"/>
      <c r="AN575" s="6"/>
      <c r="AO575" s="6"/>
      <c r="AP575" s="6"/>
      <c r="AQ575" s="6"/>
      <c r="AR575" s="6"/>
      <c r="AS575" s="6"/>
      <c r="AT575" s="6"/>
      <c r="AU575" s="6"/>
      <c r="AV575" s="6"/>
    </row>
    <row r="576">
      <c r="A576" s="6"/>
      <c r="B576" s="199"/>
      <c r="C576" s="6"/>
      <c r="D576" s="6"/>
      <c r="E576" s="7"/>
      <c r="F576" s="7"/>
      <c r="G576" s="198"/>
      <c r="H576" s="198"/>
      <c r="I576" s="6"/>
      <c r="J576" s="7"/>
      <c r="K576" s="7"/>
      <c r="L576" s="6"/>
      <c r="M576" s="7"/>
      <c r="N576" s="6"/>
      <c r="O576" s="6"/>
      <c r="P576" s="6"/>
      <c r="Q576" s="6"/>
      <c r="R576" s="6"/>
      <c r="S576" s="6"/>
      <c r="T576" s="6"/>
      <c r="U576" s="6"/>
      <c r="V576" s="6"/>
      <c r="W576" s="6"/>
      <c r="X576" s="6"/>
      <c r="Y576" s="6"/>
      <c r="Z576" s="6"/>
      <c r="AA576" s="6"/>
      <c r="AB576" s="6"/>
      <c r="AC576" s="6"/>
      <c r="AD576" s="6"/>
      <c r="AE576" s="6"/>
      <c r="AF576" s="6"/>
      <c r="AG576" s="6"/>
      <c r="AH576" s="6"/>
      <c r="AI576" s="6"/>
      <c r="AJ576" s="6"/>
      <c r="AK576" s="6"/>
      <c r="AL576" s="6"/>
      <c r="AM576" s="6"/>
      <c r="AN576" s="6"/>
      <c r="AO576" s="6"/>
      <c r="AP576" s="6"/>
      <c r="AQ576" s="6"/>
      <c r="AR576" s="6"/>
      <c r="AS576" s="6"/>
      <c r="AT576" s="6"/>
      <c r="AU576" s="6"/>
      <c r="AV576" s="6"/>
    </row>
    <row r="577">
      <c r="A577" s="6"/>
      <c r="B577" s="199"/>
      <c r="C577" s="6"/>
      <c r="D577" s="6"/>
      <c r="E577" s="7"/>
      <c r="F577" s="7"/>
      <c r="G577" s="198"/>
      <c r="H577" s="198"/>
      <c r="I577" s="6"/>
      <c r="J577" s="7"/>
      <c r="K577" s="7"/>
      <c r="L577" s="6"/>
      <c r="M577" s="7"/>
      <c r="N577" s="6"/>
      <c r="O577" s="6"/>
      <c r="P577" s="6"/>
      <c r="Q577" s="6"/>
      <c r="R577" s="6"/>
      <c r="S577" s="6"/>
      <c r="T577" s="6"/>
      <c r="U577" s="6"/>
      <c r="V577" s="6"/>
      <c r="W577" s="6"/>
      <c r="X577" s="6"/>
      <c r="Y577" s="6"/>
      <c r="Z577" s="6"/>
      <c r="AA577" s="6"/>
      <c r="AB577" s="6"/>
      <c r="AC577" s="6"/>
      <c r="AD577" s="6"/>
      <c r="AE577" s="6"/>
      <c r="AF577" s="6"/>
      <c r="AG577" s="6"/>
      <c r="AH577" s="6"/>
      <c r="AI577" s="6"/>
      <c r="AJ577" s="6"/>
      <c r="AK577" s="6"/>
      <c r="AL577" s="6"/>
      <c r="AM577" s="6"/>
      <c r="AN577" s="6"/>
      <c r="AO577" s="6"/>
      <c r="AP577" s="6"/>
      <c r="AQ577" s="6"/>
      <c r="AR577" s="6"/>
      <c r="AS577" s="6"/>
      <c r="AT577" s="6"/>
      <c r="AU577" s="6"/>
      <c r="AV577" s="6"/>
    </row>
    <row r="578">
      <c r="A578" s="6"/>
      <c r="B578" s="199"/>
      <c r="C578" s="6"/>
      <c r="D578" s="6"/>
      <c r="E578" s="7"/>
      <c r="F578" s="7"/>
      <c r="G578" s="198"/>
      <c r="H578" s="198"/>
      <c r="I578" s="6"/>
      <c r="J578" s="7"/>
      <c r="K578" s="7"/>
      <c r="L578" s="6"/>
      <c r="M578" s="7"/>
      <c r="N578" s="6"/>
      <c r="O578" s="6"/>
      <c r="P578" s="6"/>
      <c r="Q578" s="6"/>
      <c r="R578" s="6"/>
      <c r="S578" s="6"/>
      <c r="T578" s="6"/>
      <c r="U578" s="6"/>
      <c r="V578" s="6"/>
      <c r="W578" s="6"/>
      <c r="X578" s="6"/>
      <c r="Y578" s="6"/>
      <c r="Z578" s="6"/>
      <c r="AA578" s="6"/>
      <c r="AB578" s="6"/>
      <c r="AC578" s="6"/>
      <c r="AD578" s="6"/>
      <c r="AE578" s="6"/>
      <c r="AF578" s="6"/>
      <c r="AG578" s="6"/>
      <c r="AH578" s="6"/>
      <c r="AI578" s="6"/>
      <c r="AJ578" s="6"/>
      <c r="AK578" s="6"/>
      <c r="AL578" s="6"/>
      <c r="AM578" s="6"/>
      <c r="AN578" s="6"/>
      <c r="AO578" s="6"/>
      <c r="AP578" s="6"/>
      <c r="AQ578" s="6"/>
      <c r="AR578" s="6"/>
      <c r="AS578" s="6"/>
      <c r="AT578" s="6"/>
      <c r="AU578" s="6"/>
      <c r="AV578" s="6"/>
    </row>
    <row r="579">
      <c r="A579" s="6"/>
      <c r="B579" s="199"/>
      <c r="C579" s="6"/>
      <c r="D579" s="6"/>
      <c r="E579" s="7"/>
      <c r="F579" s="7"/>
      <c r="G579" s="198"/>
      <c r="H579" s="198"/>
      <c r="I579" s="6"/>
      <c r="J579" s="7"/>
      <c r="K579" s="7"/>
      <c r="L579" s="6"/>
      <c r="M579" s="7"/>
      <c r="N579" s="6"/>
      <c r="O579" s="6"/>
      <c r="P579" s="6"/>
      <c r="Q579" s="6"/>
      <c r="R579" s="6"/>
      <c r="S579" s="6"/>
      <c r="T579" s="6"/>
      <c r="U579" s="6"/>
      <c r="V579" s="6"/>
      <c r="W579" s="6"/>
      <c r="X579" s="6"/>
      <c r="Y579" s="6"/>
      <c r="Z579" s="6"/>
      <c r="AA579" s="6"/>
      <c r="AB579" s="6"/>
      <c r="AC579" s="6"/>
      <c r="AD579" s="6"/>
      <c r="AE579" s="6"/>
      <c r="AF579" s="6"/>
      <c r="AG579" s="6"/>
      <c r="AH579" s="6"/>
      <c r="AI579" s="6"/>
      <c r="AJ579" s="6"/>
      <c r="AK579" s="6"/>
      <c r="AL579" s="6"/>
      <c r="AM579" s="6"/>
      <c r="AN579" s="6"/>
      <c r="AO579" s="6"/>
      <c r="AP579" s="6"/>
      <c r="AQ579" s="6"/>
      <c r="AR579" s="6"/>
      <c r="AS579" s="6"/>
      <c r="AT579" s="6"/>
      <c r="AU579" s="6"/>
      <c r="AV579" s="6"/>
    </row>
    <row r="580">
      <c r="A580" s="6"/>
      <c r="B580" s="199"/>
      <c r="C580" s="6"/>
      <c r="D580" s="6"/>
      <c r="E580" s="7"/>
      <c r="F580" s="7"/>
      <c r="G580" s="198"/>
      <c r="H580" s="198"/>
      <c r="I580" s="6"/>
      <c r="J580" s="7"/>
      <c r="K580" s="7"/>
      <c r="L580" s="6"/>
      <c r="M580" s="7"/>
      <c r="N580" s="6"/>
      <c r="O580" s="6"/>
      <c r="P580" s="6"/>
      <c r="Q580" s="6"/>
      <c r="R580" s="6"/>
      <c r="S580" s="6"/>
      <c r="T580" s="6"/>
      <c r="U580" s="6"/>
      <c r="V580" s="6"/>
      <c r="W580" s="6"/>
      <c r="X580" s="6"/>
      <c r="Y580" s="6"/>
      <c r="Z580" s="6"/>
      <c r="AA580" s="6"/>
      <c r="AB580" s="6"/>
      <c r="AC580" s="6"/>
      <c r="AD580" s="6"/>
      <c r="AE580" s="6"/>
      <c r="AF580" s="6"/>
      <c r="AG580" s="6"/>
      <c r="AH580" s="6"/>
      <c r="AI580" s="6"/>
      <c r="AJ580" s="6"/>
      <c r="AK580" s="6"/>
      <c r="AL580" s="6"/>
      <c r="AM580" s="6"/>
      <c r="AN580" s="6"/>
      <c r="AO580" s="6"/>
      <c r="AP580" s="6"/>
      <c r="AQ580" s="6"/>
      <c r="AR580" s="6"/>
      <c r="AS580" s="6"/>
      <c r="AT580" s="6"/>
      <c r="AU580" s="6"/>
      <c r="AV580" s="6"/>
    </row>
    <row r="581">
      <c r="A581" s="6"/>
      <c r="B581" s="199"/>
      <c r="C581" s="6"/>
      <c r="D581" s="6"/>
      <c r="E581" s="7"/>
      <c r="F581" s="7"/>
      <c r="G581" s="198"/>
      <c r="H581" s="198"/>
      <c r="I581" s="6"/>
      <c r="J581" s="7"/>
      <c r="K581" s="7"/>
      <c r="L581" s="6"/>
      <c r="M581" s="7"/>
      <c r="N581" s="6"/>
      <c r="O581" s="6"/>
      <c r="P581" s="6"/>
      <c r="Q581" s="6"/>
      <c r="R581" s="6"/>
      <c r="S581" s="6"/>
      <c r="T581" s="6"/>
      <c r="U581" s="6"/>
      <c r="V581" s="6"/>
      <c r="W581" s="6"/>
      <c r="X581" s="6"/>
      <c r="Y581" s="6"/>
      <c r="Z581" s="6"/>
      <c r="AA581" s="6"/>
      <c r="AB581" s="6"/>
      <c r="AC581" s="6"/>
      <c r="AD581" s="6"/>
      <c r="AE581" s="6"/>
      <c r="AF581" s="6"/>
      <c r="AG581" s="6"/>
      <c r="AH581" s="6"/>
      <c r="AI581" s="6"/>
      <c r="AJ581" s="6"/>
      <c r="AK581" s="6"/>
      <c r="AL581" s="6"/>
      <c r="AM581" s="6"/>
      <c r="AN581" s="6"/>
      <c r="AO581" s="6"/>
      <c r="AP581" s="6"/>
      <c r="AQ581" s="6"/>
      <c r="AR581" s="6"/>
      <c r="AS581" s="6"/>
      <c r="AT581" s="6"/>
      <c r="AU581" s="6"/>
      <c r="AV581" s="6"/>
    </row>
    <row r="582">
      <c r="A582" s="6"/>
      <c r="B582" s="199"/>
      <c r="C582" s="6"/>
      <c r="D582" s="6"/>
      <c r="E582" s="7"/>
      <c r="F582" s="7"/>
      <c r="G582" s="198"/>
      <c r="H582" s="198"/>
      <c r="I582" s="6"/>
      <c r="J582" s="7"/>
      <c r="K582" s="7"/>
      <c r="L582" s="6"/>
      <c r="M582" s="7"/>
      <c r="N582" s="6"/>
      <c r="O582" s="6"/>
      <c r="P582" s="6"/>
      <c r="Q582" s="6"/>
      <c r="R582" s="6"/>
      <c r="S582" s="6"/>
      <c r="T582" s="6"/>
      <c r="U582" s="6"/>
      <c r="V582" s="6"/>
      <c r="W582" s="6"/>
      <c r="X582" s="6"/>
      <c r="Y582" s="6"/>
      <c r="Z582" s="6"/>
      <c r="AA582" s="6"/>
      <c r="AB582" s="6"/>
      <c r="AC582" s="6"/>
      <c r="AD582" s="6"/>
      <c r="AE582" s="6"/>
      <c r="AF582" s="6"/>
      <c r="AG582" s="6"/>
      <c r="AH582" s="6"/>
      <c r="AI582" s="6"/>
      <c r="AJ582" s="6"/>
      <c r="AK582" s="6"/>
      <c r="AL582" s="6"/>
      <c r="AM582" s="6"/>
      <c r="AN582" s="6"/>
      <c r="AO582" s="6"/>
      <c r="AP582" s="6"/>
      <c r="AQ582" s="6"/>
      <c r="AR582" s="6"/>
      <c r="AS582" s="6"/>
      <c r="AT582" s="6"/>
      <c r="AU582" s="6"/>
      <c r="AV582" s="6"/>
    </row>
    <row r="583">
      <c r="A583" s="6"/>
      <c r="B583" s="199"/>
      <c r="C583" s="6"/>
      <c r="D583" s="6"/>
      <c r="E583" s="7"/>
      <c r="F583" s="7"/>
      <c r="G583" s="198"/>
      <c r="H583" s="198"/>
      <c r="I583" s="6"/>
      <c r="J583" s="7"/>
      <c r="K583" s="7"/>
      <c r="L583" s="6"/>
      <c r="M583" s="7"/>
      <c r="N583" s="6"/>
      <c r="O583" s="6"/>
      <c r="P583" s="6"/>
      <c r="Q583" s="6"/>
      <c r="R583" s="6"/>
      <c r="S583" s="6"/>
      <c r="T583" s="6"/>
      <c r="U583" s="6"/>
      <c r="V583" s="6"/>
      <c r="W583" s="6"/>
      <c r="X583" s="6"/>
      <c r="Y583" s="6"/>
      <c r="Z583" s="6"/>
      <c r="AA583" s="6"/>
      <c r="AB583" s="6"/>
      <c r="AC583" s="6"/>
      <c r="AD583" s="6"/>
      <c r="AE583" s="6"/>
      <c r="AF583" s="6"/>
      <c r="AG583" s="6"/>
      <c r="AH583" s="6"/>
      <c r="AI583" s="6"/>
      <c r="AJ583" s="6"/>
      <c r="AK583" s="6"/>
      <c r="AL583" s="6"/>
      <c r="AM583" s="6"/>
      <c r="AN583" s="6"/>
      <c r="AO583" s="6"/>
      <c r="AP583" s="6"/>
      <c r="AQ583" s="6"/>
      <c r="AR583" s="6"/>
      <c r="AS583" s="6"/>
      <c r="AT583" s="6"/>
      <c r="AU583" s="6"/>
      <c r="AV583" s="6"/>
    </row>
    <row r="584">
      <c r="A584" s="6"/>
      <c r="B584" s="199"/>
      <c r="C584" s="6"/>
      <c r="D584" s="6"/>
      <c r="E584" s="7"/>
      <c r="F584" s="7"/>
      <c r="G584" s="198"/>
      <c r="H584" s="198"/>
      <c r="I584" s="6"/>
      <c r="J584" s="7"/>
      <c r="K584" s="7"/>
      <c r="L584" s="6"/>
      <c r="M584" s="7"/>
      <c r="N584" s="6"/>
      <c r="O584" s="6"/>
      <c r="P584" s="6"/>
      <c r="Q584" s="6"/>
      <c r="R584" s="6"/>
      <c r="S584" s="6"/>
      <c r="T584" s="6"/>
      <c r="U584" s="6"/>
      <c r="V584" s="6"/>
      <c r="W584" s="6"/>
      <c r="X584" s="6"/>
      <c r="Y584" s="6"/>
      <c r="Z584" s="6"/>
      <c r="AA584" s="6"/>
      <c r="AB584" s="6"/>
      <c r="AC584" s="6"/>
      <c r="AD584" s="6"/>
      <c r="AE584" s="6"/>
      <c r="AF584" s="6"/>
      <c r="AG584" s="6"/>
      <c r="AH584" s="6"/>
      <c r="AI584" s="6"/>
      <c r="AJ584" s="6"/>
      <c r="AK584" s="6"/>
      <c r="AL584" s="6"/>
      <c r="AM584" s="6"/>
      <c r="AN584" s="6"/>
      <c r="AO584" s="6"/>
      <c r="AP584" s="6"/>
      <c r="AQ584" s="6"/>
      <c r="AR584" s="6"/>
      <c r="AS584" s="6"/>
      <c r="AT584" s="6"/>
      <c r="AU584" s="6"/>
      <c r="AV584" s="6"/>
    </row>
    <row r="585">
      <c r="A585" s="6"/>
      <c r="B585" s="199"/>
      <c r="C585" s="6"/>
      <c r="D585" s="6"/>
      <c r="E585" s="7"/>
      <c r="F585" s="7"/>
      <c r="G585" s="198"/>
      <c r="H585" s="198"/>
      <c r="I585" s="6"/>
      <c r="J585" s="7"/>
      <c r="K585" s="7"/>
      <c r="L585" s="6"/>
      <c r="M585" s="7"/>
      <c r="N585" s="6"/>
      <c r="O585" s="6"/>
      <c r="P585" s="6"/>
      <c r="Q585" s="6"/>
      <c r="R585" s="6"/>
      <c r="S585" s="6"/>
      <c r="T585" s="6"/>
      <c r="U585" s="6"/>
      <c r="V585" s="6"/>
      <c r="W585" s="6"/>
      <c r="X585" s="6"/>
      <c r="Y585" s="6"/>
      <c r="Z585" s="6"/>
      <c r="AA585" s="6"/>
      <c r="AB585" s="6"/>
      <c r="AC585" s="6"/>
      <c r="AD585" s="6"/>
      <c r="AE585" s="6"/>
      <c r="AF585" s="6"/>
      <c r="AG585" s="6"/>
      <c r="AH585" s="6"/>
      <c r="AI585" s="6"/>
      <c r="AJ585" s="6"/>
      <c r="AK585" s="6"/>
      <c r="AL585" s="6"/>
      <c r="AM585" s="6"/>
      <c r="AN585" s="6"/>
      <c r="AO585" s="6"/>
      <c r="AP585" s="6"/>
      <c r="AQ585" s="6"/>
      <c r="AR585" s="6"/>
      <c r="AS585" s="6"/>
      <c r="AT585" s="6"/>
      <c r="AU585" s="6"/>
      <c r="AV585" s="6"/>
    </row>
    <row r="586">
      <c r="A586" s="6"/>
      <c r="B586" s="199"/>
      <c r="C586" s="6"/>
      <c r="D586" s="6"/>
      <c r="E586" s="7"/>
      <c r="F586" s="7"/>
      <c r="G586" s="198"/>
      <c r="H586" s="198"/>
      <c r="I586" s="6"/>
      <c r="J586" s="7"/>
      <c r="K586" s="7"/>
      <c r="L586" s="6"/>
      <c r="M586" s="7"/>
      <c r="N586" s="6"/>
      <c r="O586" s="6"/>
      <c r="P586" s="6"/>
      <c r="Q586" s="6"/>
      <c r="R586" s="6"/>
      <c r="S586" s="6"/>
      <c r="T586" s="6"/>
      <c r="U586" s="6"/>
      <c r="V586" s="6"/>
      <c r="W586" s="6"/>
      <c r="X586" s="6"/>
      <c r="Y586" s="6"/>
      <c r="Z586" s="6"/>
      <c r="AA586" s="6"/>
      <c r="AB586" s="6"/>
      <c r="AC586" s="6"/>
      <c r="AD586" s="6"/>
      <c r="AE586" s="6"/>
      <c r="AF586" s="6"/>
      <c r="AG586" s="6"/>
      <c r="AH586" s="6"/>
      <c r="AI586" s="6"/>
      <c r="AJ586" s="6"/>
      <c r="AK586" s="6"/>
      <c r="AL586" s="6"/>
      <c r="AM586" s="6"/>
      <c r="AN586" s="6"/>
      <c r="AO586" s="6"/>
      <c r="AP586" s="6"/>
      <c r="AQ586" s="6"/>
      <c r="AR586" s="6"/>
      <c r="AS586" s="6"/>
      <c r="AT586" s="6"/>
      <c r="AU586" s="6"/>
      <c r="AV586" s="6"/>
    </row>
    <row r="587">
      <c r="A587" s="6"/>
      <c r="B587" s="199"/>
      <c r="C587" s="6"/>
      <c r="D587" s="6"/>
      <c r="E587" s="7"/>
      <c r="F587" s="7"/>
      <c r="G587" s="198"/>
      <c r="H587" s="198"/>
      <c r="I587" s="6"/>
      <c r="J587" s="7"/>
      <c r="K587" s="7"/>
      <c r="L587" s="6"/>
      <c r="M587" s="7"/>
      <c r="N587" s="6"/>
      <c r="O587" s="6"/>
      <c r="P587" s="6"/>
      <c r="Q587" s="6"/>
      <c r="R587" s="6"/>
      <c r="S587" s="6"/>
      <c r="T587" s="6"/>
      <c r="U587" s="6"/>
      <c r="V587" s="6"/>
      <c r="W587" s="6"/>
      <c r="X587" s="6"/>
      <c r="Y587" s="6"/>
      <c r="Z587" s="6"/>
      <c r="AA587" s="6"/>
      <c r="AB587" s="6"/>
      <c r="AC587" s="6"/>
      <c r="AD587" s="6"/>
      <c r="AE587" s="6"/>
      <c r="AF587" s="6"/>
      <c r="AG587" s="6"/>
      <c r="AH587" s="6"/>
      <c r="AI587" s="6"/>
      <c r="AJ587" s="6"/>
      <c r="AK587" s="6"/>
      <c r="AL587" s="6"/>
      <c r="AM587" s="6"/>
      <c r="AN587" s="6"/>
      <c r="AO587" s="6"/>
      <c r="AP587" s="6"/>
      <c r="AQ587" s="6"/>
      <c r="AR587" s="6"/>
      <c r="AS587" s="6"/>
      <c r="AT587" s="6"/>
      <c r="AU587" s="6"/>
      <c r="AV587" s="6"/>
    </row>
    <row r="588">
      <c r="A588" s="6"/>
      <c r="B588" s="199"/>
      <c r="C588" s="6"/>
      <c r="D588" s="6"/>
      <c r="E588" s="7"/>
      <c r="F588" s="7"/>
      <c r="G588" s="198"/>
      <c r="H588" s="198"/>
      <c r="I588" s="6"/>
      <c r="J588" s="7"/>
      <c r="K588" s="7"/>
      <c r="L588" s="6"/>
      <c r="M588" s="7"/>
      <c r="N588" s="6"/>
      <c r="O588" s="6"/>
      <c r="P588" s="6"/>
      <c r="Q588" s="6"/>
      <c r="R588" s="6"/>
      <c r="S588" s="6"/>
      <c r="T588" s="6"/>
      <c r="U588" s="6"/>
      <c r="V588" s="6"/>
      <c r="W588" s="6"/>
      <c r="X588" s="6"/>
      <c r="Y588" s="6"/>
      <c r="Z588" s="6"/>
      <c r="AA588" s="6"/>
      <c r="AB588" s="6"/>
      <c r="AC588" s="6"/>
      <c r="AD588" s="6"/>
      <c r="AE588" s="6"/>
      <c r="AF588" s="6"/>
      <c r="AG588" s="6"/>
      <c r="AH588" s="6"/>
      <c r="AI588" s="6"/>
      <c r="AJ588" s="6"/>
      <c r="AK588" s="6"/>
      <c r="AL588" s="6"/>
      <c r="AM588" s="6"/>
      <c r="AN588" s="6"/>
      <c r="AO588" s="6"/>
      <c r="AP588" s="6"/>
      <c r="AQ588" s="6"/>
      <c r="AR588" s="6"/>
      <c r="AS588" s="6"/>
      <c r="AT588" s="6"/>
      <c r="AU588" s="6"/>
      <c r="AV588" s="6"/>
    </row>
    <row r="589">
      <c r="A589" s="6"/>
      <c r="B589" s="199"/>
      <c r="C589" s="6"/>
      <c r="D589" s="6"/>
      <c r="E589" s="7"/>
      <c r="F589" s="7"/>
      <c r="G589" s="198"/>
      <c r="H589" s="198"/>
      <c r="I589" s="6"/>
      <c r="J589" s="7"/>
      <c r="K589" s="7"/>
      <c r="L589" s="6"/>
      <c r="M589" s="7"/>
      <c r="N589" s="6"/>
      <c r="O589" s="6"/>
      <c r="P589" s="6"/>
      <c r="Q589" s="6"/>
      <c r="R589" s="6"/>
      <c r="S589" s="6"/>
      <c r="T589" s="6"/>
      <c r="U589" s="6"/>
      <c r="V589" s="6"/>
      <c r="W589" s="6"/>
      <c r="X589" s="6"/>
      <c r="Y589" s="6"/>
      <c r="Z589" s="6"/>
      <c r="AA589" s="6"/>
      <c r="AB589" s="6"/>
      <c r="AC589" s="6"/>
      <c r="AD589" s="6"/>
      <c r="AE589" s="6"/>
      <c r="AF589" s="6"/>
      <c r="AG589" s="6"/>
      <c r="AH589" s="6"/>
      <c r="AI589" s="6"/>
      <c r="AJ589" s="6"/>
      <c r="AK589" s="6"/>
      <c r="AL589" s="6"/>
      <c r="AM589" s="6"/>
      <c r="AN589" s="6"/>
      <c r="AO589" s="6"/>
      <c r="AP589" s="6"/>
      <c r="AQ589" s="6"/>
      <c r="AR589" s="6"/>
      <c r="AS589" s="6"/>
      <c r="AT589" s="6"/>
      <c r="AU589" s="6"/>
      <c r="AV589" s="6"/>
    </row>
    <row r="590">
      <c r="A590" s="6"/>
      <c r="B590" s="199"/>
      <c r="C590" s="6"/>
      <c r="D590" s="6"/>
      <c r="E590" s="7"/>
      <c r="F590" s="7"/>
      <c r="G590" s="198"/>
      <c r="H590" s="198"/>
      <c r="I590" s="6"/>
      <c r="J590" s="7"/>
      <c r="K590" s="7"/>
      <c r="L590" s="6"/>
      <c r="M590" s="7"/>
      <c r="N590" s="6"/>
      <c r="O590" s="6"/>
      <c r="P590" s="6"/>
      <c r="Q590" s="6"/>
      <c r="R590" s="6"/>
      <c r="S590" s="6"/>
      <c r="T590" s="6"/>
      <c r="U590" s="6"/>
      <c r="V590" s="6"/>
      <c r="W590" s="6"/>
      <c r="X590" s="6"/>
      <c r="Y590" s="6"/>
      <c r="Z590" s="6"/>
      <c r="AA590" s="6"/>
      <c r="AB590" s="6"/>
      <c r="AC590" s="6"/>
      <c r="AD590" s="6"/>
      <c r="AE590" s="6"/>
      <c r="AF590" s="6"/>
      <c r="AG590" s="6"/>
      <c r="AH590" s="6"/>
      <c r="AI590" s="6"/>
      <c r="AJ590" s="6"/>
      <c r="AK590" s="6"/>
      <c r="AL590" s="6"/>
      <c r="AM590" s="6"/>
      <c r="AN590" s="6"/>
      <c r="AO590" s="6"/>
      <c r="AP590" s="6"/>
      <c r="AQ590" s="6"/>
      <c r="AR590" s="6"/>
      <c r="AS590" s="6"/>
      <c r="AT590" s="6"/>
      <c r="AU590" s="6"/>
      <c r="AV590" s="6"/>
    </row>
    <row r="591">
      <c r="A591" s="6"/>
      <c r="B591" s="199"/>
      <c r="C591" s="6"/>
      <c r="D591" s="6"/>
      <c r="E591" s="7"/>
      <c r="F591" s="7"/>
      <c r="G591" s="198"/>
      <c r="H591" s="198"/>
      <c r="I591" s="6"/>
      <c r="J591" s="7"/>
      <c r="K591" s="7"/>
      <c r="L591" s="6"/>
      <c r="M591" s="7"/>
      <c r="N591" s="6"/>
      <c r="O591" s="6"/>
      <c r="P591" s="6"/>
      <c r="Q591" s="6"/>
      <c r="R591" s="6"/>
      <c r="S591" s="6"/>
      <c r="T591" s="6"/>
      <c r="U591" s="6"/>
      <c r="V591" s="6"/>
      <c r="W591" s="6"/>
      <c r="X591" s="6"/>
      <c r="Y591" s="6"/>
      <c r="Z591" s="6"/>
      <c r="AA591" s="6"/>
      <c r="AB591" s="6"/>
      <c r="AC591" s="6"/>
      <c r="AD591" s="6"/>
      <c r="AE591" s="6"/>
      <c r="AF591" s="6"/>
      <c r="AG591" s="6"/>
      <c r="AH591" s="6"/>
      <c r="AI591" s="6"/>
      <c r="AJ591" s="6"/>
      <c r="AK591" s="6"/>
      <c r="AL591" s="6"/>
      <c r="AM591" s="6"/>
      <c r="AN591" s="6"/>
      <c r="AO591" s="6"/>
      <c r="AP591" s="6"/>
      <c r="AQ591" s="6"/>
      <c r="AR591" s="6"/>
      <c r="AS591" s="6"/>
      <c r="AT591" s="6"/>
      <c r="AU591" s="6"/>
      <c r="AV591" s="6"/>
    </row>
    <row r="592">
      <c r="A592" s="6"/>
      <c r="B592" s="199"/>
      <c r="C592" s="6"/>
      <c r="D592" s="6"/>
      <c r="E592" s="7"/>
      <c r="F592" s="7"/>
      <c r="G592" s="198"/>
      <c r="H592" s="198"/>
      <c r="I592" s="6"/>
      <c r="J592" s="7"/>
      <c r="K592" s="7"/>
      <c r="L592" s="6"/>
      <c r="M592" s="7"/>
      <c r="N592" s="6"/>
      <c r="O592" s="6"/>
      <c r="P592" s="6"/>
      <c r="Q592" s="6"/>
      <c r="R592" s="6"/>
      <c r="S592" s="6"/>
      <c r="T592" s="6"/>
      <c r="U592" s="6"/>
      <c r="V592" s="6"/>
      <c r="W592" s="6"/>
      <c r="X592" s="6"/>
      <c r="Y592" s="6"/>
      <c r="Z592" s="6"/>
      <c r="AA592" s="6"/>
      <c r="AB592" s="6"/>
      <c r="AC592" s="6"/>
      <c r="AD592" s="6"/>
      <c r="AE592" s="6"/>
      <c r="AF592" s="6"/>
      <c r="AG592" s="6"/>
      <c r="AH592" s="6"/>
      <c r="AI592" s="6"/>
      <c r="AJ592" s="6"/>
      <c r="AK592" s="6"/>
      <c r="AL592" s="6"/>
      <c r="AM592" s="6"/>
      <c r="AN592" s="6"/>
      <c r="AO592" s="6"/>
      <c r="AP592" s="6"/>
      <c r="AQ592" s="6"/>
      <c r="AR592" s="6"/>
      <c r="AS592" s="6"/>
      <c r="AT592" s="6"/>
      <c r="AU592" s="6"/>
      <c r="AV592" s="6"/>
    </row>
    <row r="593">
      <c r="A593" s="6"/>
      <c r="B593" s="199"/>
      <c r="C593" s="6"/>
      <c r="D593" s="6"/>
      <c r="E593" s="7"/>
      <c r="F593" s="7"/>
      <c r="G593" s="198"/>
      <c r="H593" s="198"/>
      <c r="I593" s="6"/>
      <c r="J593" s="7"/>
      <c r="K593" s="7"/>
      <c r="L593" s="6"/>
      <c r="M593" s="7"/>
      <c r="N593" s="6"/>
      <c r="O593" s="6"/>
      <c r="P593" s="6"/>
      <c r="Q593" s="6"/>
      <c r="R593" s="6"/>
      <c r="S593" s="6"/>
      <c r="T593" s="6"/>
      <c r="U593" s="6"/>
      <c r="V593" s="6"/>
      <c r="W593" s="6"/>
      <c r="X593" s="6"/>
      <c r="Y593" s="6"/>
      <c r="Z593" s="6"/>
      <c r="AA593" s="6"/>
      <c r="AB593" s="6"/>
      <c r="AC593" s="6"/>
      <c r="AD593" s="6"/>
      <c r="AE593" s="6"/>
      <c r="AF593" s="6"/>
      <c r="AG593" s="6"/>
      <c r="AH593" s="6"/>
      <c r="AI593" s="6"/>
      <c r="AJ593" s="6"/>
      <c r="AK593" s="6"/>
      <c r="AL593" s="6"/>
      <c r="AM593" s="6"/>
      <c r="AN593" s="6"/>
      <c r="AO593" s="6"/>
      <c r="AP593" s="6"/>
      <c r="AQ593" s="6"/>
      <c r="AR593" s="6"/>
      <c r="AS593" s="6"/>
      <c r="AT593" s="6"/>
      <c r="AU593" s="6"/>
      <c r="AV593" s="6"/>
    </row>
    <row r="594">
      <c r="A594" s="6"/>
      <c r="B594" s="199"/>
      <c r="C594" s="6"/>
      <c r="D594" s="6"/>
      <c r="E594" s="7"/>
      <c r="F594" s="7"/>
      <c r="G594" s="198"/>
      <c r="H594" s="198"/>
      <c r="I594" s="6"/>
      <c r="J594" s="7"/>
      <c r="K594" s="7"/>
      <c r="L594" s="6"/>
      <c r="M594" s="7"/>
      <c r="N594" s="6"/>
      <c r="O594" s="6"/>
      <c r="P594" s="6"/>
      <c r="Q594" s="6"/>
      <c r="R594" s="6"/>
      <c r="S594" s="6"/>
      <c r="T594" s="6"/>
      <c r="U594" s="6"/>
      <c r="V594" s="6"/>
      <c r="W594" s="6"/>
      <c r="X594" s="6"/>
      <c r="Y594" s="6"/>
      <c r="Z594" s="6"/>
      <c r="AA594" s="6"/>
      <c r="AB594" s="6"/>
      <c r="AC594" s="6"/>
      <c r="AD594" s="6"/>
      <c r="AE594" s="6"/>
      <c r="AF594" s="6"/>
      <c r="AG594" s="6"/>
      <c r="AH594" s="6"/>
      <c r="AI594" s="6"/>
      <c r="AJ594" s="6"/>
      <c r="AK594" s="6"/>
      <c r="AL594" s="6"/>
      <c r="AM594" s="6"/>
      <c r="AN594" s="6"/>
      <c r="AO594" s="6"/>
      <c r="AP594" s="6"/>
      <c r="AQ594" s="6"/>
      <c r="AR594" s="6"/>
      <c r="AS594" s="6"/>
      <c r="AT594" s="6"/>
      <c r="AU594" s="6"/>
      <c r="AV594" s="6"/>
    </row>
    <row r="595">
      <c r="A595" s="6"/>
      <c r="B595" s="199"/>
      <c r="C595" s="6"/>
      <c r="D595" s="6"/>
      <c r="E595" s="7"/>
      <c r="F595" s="7"/>
      <c r="G595" s="198"/>
      <c r="H595" s="198"/>
      <c r="I595" s="6"/>
      <c r="J595" s="7"/>
      <c r="K595" s="7"/>
      <c r="L595" s="6"/>
      <c r="M595" s="7"/>
      <c r="N595" s="6"/>
      <c r="O595" s="6"/>
      <c r="P595" s="6"/>
      <c r="Q595" s="6"/>
      <c r="R595" s="6"/>
      <c r="S595" s="6"/>
      <c r="T595" s="6"/>
      <c r="U595" s="6"/>
      <c r="V595" s="6"/>
      <c r="W595" s="6"/>
      <c r="X595" s="6"/>
      <c r="Y595" s="6"/>
      <c r="Z595" s="6"/>
      <c r="AA595" s="6"/>
      <c r="AB595" s="6"/>
      <c r="AC595" s="6"/>
      <c r="AD595" s="6"/>
      <c r="AE595" s="6"/>
      <c r="AF595" s="6"/>
      <c r="AG595" s="6"/>
      <c r="AH595" s="6"/>
      <c r="AI595" s="6"/>
      <c r="AJ595" s="6"/>
      <c r="AK595" s="6"/>
      <c r="AL595" s="6"/>
      <c r="AM595" s="6"/>
      <c r="AN595" s="6"/>
      <c r="AO595" s="6"/>
      <c r="AP595" s="6"/>
      <c r="AQ595" s="6"/>
      <c r="AR595" s="6"/>
      <c r="AS595" s="6"/>
      <c r="AT595" s="6"/>
      <c r="AU595" s="6"/>
      <c r="AV595" s="6"/>
    </row>
    <row r="596">
      <c r="A596" s="6"/>
      <c r="B596" s="199"/>
      <c r="C596" s="6"/>
      <c r="D596" s="6"/>
      <c r="E596" s="7"/>
      <c r="F596" s="7"/>
      <c r="G596" s="198"/>
      <c r="H596" s="198"/>
      <c r="I596" s="6"/>
      <c r="J596" s="7"/>
      <c r="K596" s="7"/>
      <c r="L596" s="6"/>
      <c r="M596" s="7"/>
      <c r="N596" s="6"/>
      <c r="O596" s="6"/>
      <c r="P596" s="6"/>
      <c r="Q596" s="6"/>
      <c r="R596" s="6"/>
      <c r="S596" s="6"/>
      <c r="T596" s="6"/>
      <c r="U596" s="6"/>
      <c r="V596" s="6"/>
      <c r="W596" s="6"/>
      <c r="X596" s="6"/>
      <c r="Y596" s="6"/>
      <c r="Z596" s="6"/>
      <c r="AA596" s="6"/>
      <c r="AB596" s="6"/>
      <c r="AC596" s="6"/>
      <c r="AD596" s="6"/>
      <c r="AE596" s="6"/>
      <c r="AF596" s="6"/>
      <c r="AG596" s="6"/>
      <c r="AH596" s="6"/>
      <c r="AI596" s="6"/>
      <c r="AJ596" s="6"/>
      <c r="AK596" s="6"/>
      <c r="AL596" s="6"/>
      <c r="AM596" s="6"/>
      <c r="AN596" s="6"/>
      <c r="AO596" s="6"/>
      <c r="AP596" s="6"/>
      <c r="AQ596" s="6"/>
      <c r="AR596" s="6"/>
      <c r="AS596" s="6"/>
      <c r="AT596" s="6"/>
      <c r="AU596" s="6"/>
      <c r="AV596" s="6"/>
    </row>
    <row r="597">
      <c r="A597" s="6"/>
      <c r="B597" s="199"/>
      <c r="C597" s="6"/>
      <c r="D597" s="6"/>
      <c r="E597" s="7"/>
      <c r="F597" s="7"/>
      <c r="G597" s="198"/>
      <c r="H597" s="198"/>
      <c r="I597" s="6"/>
      <c r="J597" s="7"/>
      <c r="K597" s="7"/>
      <c r="L597" s="6"/>
      <c r="M597" s="7"/>
      <c r="N597" s="6"/>
      <c r="O597" s="6"/>
      <c r="P597" s="6"/>
      <c r="Q597" s="6"/>
      <c r="R597" s="6"/>
      <c r="S597" s="6"/>
      <c r="T597" s="6"/>
      <c r="U597" s="6"/>
      <c r="V597" s="6"/>
      <c r="W597" s="6"/>
      <c r="X597" s="6"/>
      <c r="Y597" s="6"/>
      <c r="Z597" s="6"/>
      <c r="AA597" s="6"/>
      <c r="AB597" s="6"/>
      <c r="AC597" s="6"/>
      <c r="AD597" s="6"/>
      <c r="AE597" s="6"/>
      <c r="AF597" s="6"/>
      <c r="AG597" s="6"/>
      <c r="AH597" s="6"/>
      <c r="AI597" s="6"/>
      <c r="AJ597" s="6"/>
      <c r="AK597" s="6"/>
      <c r="AL597" s="6"/>
      <c r="AM597" s="6"/>
      <c r="AN597" s="6"/>
      <c r="AO597" s="6"/>
      <c r="AP597" s="6"/>
      <c r="AQ597" s="6"/>
      <c r="AR597" s="6"/>
      <c r="AS597" s="6"/>
      <c r="AT597" s="6"/>
      <c r="AU597" s="6"/>
      <c r="AV597" s="6"/>
    </row>
    <row r="598">
      <c r="A598" s="6"/>
      <c r="B598" s="199"/>
      <c r="C598" s="6"/>
      <c r="D598" s="6"/>
      <c r="E598" s="7"/>
      <c r="F598" s="7"/>
      <c r="G598" s="198"/>
      <c r="H598" s="198"/>
      <c r="I598" s="6"/>
      <c r="J598" s="7"/>
      <c r="K598" s="7"/>
      <c r="L598" s="6"/>
      <c r="M598" s="7"/>
      <c r="N598" s="6"/>
      <c r="O598" s="6"/>
      <c r="P598" s="6"/>
      <c r="Q598" s="6"/>
      <c r="R598" s="6"/>
      <c r="S598" s="6"/>
      <c r="T598" s="6"/>
      <c r="U598" s="6"/>
      <c r="V598" s="6"/>
      <c r="W598" s="6"/>
      <c r="X598" s="6"/>
      <c r="Y598" s="6"/>
      <c r="Z598" s="6"/>
      <c r="AA598" s="6"/>
      <c r="AB598" s="6"/>
      <c r="AC598" s="6"/>
      <c r="AD598" s="6"/>
      <c r="AE598" s="6"/>
      <c r="AF598" s="6"/>
      <c r="AG598" s="6"/>
      <c r="AH598" s="6"/>
      <c r="AI598" s="6"/>
      <c r="AJ598" s="6"/>
      <c r="AK598" s="6"/>
      <c r="AL598" s="6"/>
      <c r="AM598" s="6"/>
      <c r="AN598" s="6"/>
      <c r="AO598" s="6"/>
      <c r="AP598" s="6"/>
      <c r="AQ598" s="6"/>
      <c r="AR598" s="6"/>
      <c r="AS598" s="6"/>
      <c r="AT598" s="6"/>
      <c r="AU598" s="6"/>
      <c r="AV598" s="6"/>
    </row>
    <row r="599">
      <c r="A599" s="6"/>
      <c r="B599" s="199"/>
      <c r="C599" s="6"/>
      <c r="D599" s="6"/>
      <c r="E599" s="7"/>
      <c r="F599" s="7"/>
      <c r="G599" s="198"/>
      <c r="H599" s="198"/>
      <c r="I599" s="6"/>
      <c r="J599" s="7"/>
      <c r="K599" s="7"/>
      <c r="L599" s="6"/>
      <c r="M599" s="7"/>
      <c r="N599" s="6"/>
      <c r="O599" s="6"/>
      <c r="P599" s="6"/>
      <c r="Q599" s="6"/>
      <c r="R599" s="6"/>
      <c r="S599" s="6"/>
      <c r="T599" s="6"/>
      <c r="U599" s="6"/>
      <c r="V599" s="6"/>
      <c r="W599" s="6"/>
      <c r="X599" s="6"/>
      <c r="Y599" s="6"/>
      <c r="Z599" s="6"/>
      <c r="AA599" s="6"/>
      <c r="AB599" s="6"/>
      <c r="AC599" s="6"/>
      <c r="AD599" s="6"/>
      <c r="AE599" s="6"/>
      <c r="AF599" s="6"/>
      <c r="AG599" s="6"/>
      <c r="AH599" s="6"/>
      <c r="AI599" s="6"/>
      <c r="AJ599" s="6"/>
      <c r="AK599" s="6"/>
      <c r="AL599" s="6"/>
      <c r="AM599" s="6"/>
      <c r="AN599" s="6"/>
      <c r="AO599" s="6"/>
      <c r="AP599" s="6"/>
      <c r="AQ599" s="6"/>
      <c r="AR599" s="6"/>
      <c r="AS599" s="6"/>
      <c r="AT599" s="6"/>
      <c r="AU599" s="6"/>
      <c r="AV599" s="6"/>
    </row>
    <row r="600">
      <c r="A600" s="6"/>
      <c r="B600" s="199"/>
      <c r="C600" s="6"/>
      <c r="D600" s="6"/>
      <c r="E600" s="7"/>
      <c r="F600" s="7"/>
      <c r="G600" s="198"/>
      <c r="H600" s="198"/>
      <c r="I600" s="6"/>
      <c r="J600" s="7"/>
      <c r="K600" s="7"/>
      <c r="L600" s="6"/>
      <c r="M600" s="7"/>
      <c r="N600" s="6"/>
      <c r="O600" s="6"/>
      <c r="P600" s="6"/>
      <c r="Q600" s="6"/>
      <c r="R600" s="6"/>
      <c r="S600" s="6"/>
      <c r="T600" s="6"/>
      <c r="U600" s="6"/>
      <c r="V600" s="6"/>
      <c r="W600" s="6"/>
      <c r="X600" s="6"/>
      <c r="Y600" s="6"/>
      <c r="Z600" s="6"/>
      <c r="AA600" s="6"/>
      <c r="AB600" s="6"/>
      <c r="AC600" s="6"/>
      <c r="AD600" s="6"/>
      <c r="AE600" s="6"/>
      <c r="AF600" s="6"/>
      <c r="AG600" s="6"/>
      <c r="AH600" s="6"/>
      <c r="AI600" s="6"/>
      <c r="AJ600" s="6"/>
      <c r="AK600" s="6"/>
      <c r="AL600" s="6"/>
      <c r="AM600" s="6"/>
      <c r="AN600" s="6"/>
      <c r="AO600" s="6"/>
      <c r="AP600" s="6"/>
      <c r="AQ600" s="6"/>
      <c r="AR600" s="6"/>
      <c r="AS600" s="6"/>
      <c r="AT600" s="6"/>
      <c r="AU600" s="6"/>
      <c r="AV600" s="6"/>
    </row>
    <row r="601">
      <c r="A601" s="6"/>
      <c r="B601" s="199"/>
      <c r="C601" s="6"/>
      <c r="D601" s="6"/>
      <c r="E601" s="7"/>
      <c r="F601" s="7"/>
      <c r="G601" s="198"/>
      <c r="H601" s="198"/>
      <c r="I601" s="6"/>
      <c r="J601" s="7"/>
      <c r="K601" s="7"/>
      <c r="L601" s="6"/>
      <c r="M601" s="7"/>
      <c r="N601" s="6"/>
      <c r="O601" s="6"/>
      <c r="P601" s="6"/>
      <c r="Q601" s="6"/>
      <c r="R601" s="6"/>
      <c r="S601" s="6"/>
      <c r="T601" s="6"/>
      <c r="U601" s="6"/>
      <c r="V601" s="6"/>
      <c r="W601" s="6"/>
      <c r="X601" s="6"/>
      <c r="Y601" s="6"/>
      <c r="Z601" s="6"/>
      <c r="AA601" s="6"/>
      <c r="AB601" s="6"/>
      <c r="AC601" s="6"/>
      <c r="AD601" s="6"/>
      <c r="AE601" s="6"/>
      <c r="AF601" s="6"/>
      <c r="AG601" s="6"/>
      <c r="AH601" s="6"/>
      <c r="AI601" s="6"/>
      <c r="AJ601" s="6"/>
      <c r="AK601" s="6"/>
      <c r="AL601" s="6"/>
      <c r="AM601" s="6"/>
      <c r="AN601" s="6"/>
      <c r="AO601" s="6"/>
      <c r="AP601" s="6"/>
      <c r="AQ601" s="6"/>
      <c r="AR601" s="6"/>
      <c r="AS601" s="6"/>
      <c r="AT601" s="6"/>
      <c r="AU601" s="6"/>
      <c r="AV601" s="6"/>
    </row>
    <row r="602">
      <c r="A602" s="6"/>
      <c r="B602" s="199"/>
      <c r="C602" s="6"/>
      <c r="D602" s="6"/>
      <c r="E602" s="7"/>
      <c r="F602" s="7"/>
      <c r="G602" s="198"/>
      <c r="H602" s="198"/>
      <c r="I602" s="6"/>
      <c r="J602" s="7"/>
      <c r="K602" s="7"/>
      <c r="L602" s="6"/>
      <c r="M602" s="7"/>
      <c r="N602" s="6"/>
      <c r="O602" s="6"/>
      <c r="P602" s="6"/>
      <c r="Q602" s="6"/>
      <c r="R602" s="6"/>
      <c r="S602" s="6"/>
      <c r="T602" s="6"/>
      <c r="U602" s="6"/>
      <c r="V602" s="6"/>
      <c r="W602" s="6"/>
      <c r="X602" s="6"/>
      <c r="Y602" s="6"/>
      <c r="Z602" s="6"/>
      <c r="AA602" s="6"/>
      <c r="AB602" s="6"/>
      <c r="AC602" s="6"/>
      <c r="AD602" s="6"/>
      <c r="AE602" s="6"/>
      <c r="AF602" s="6"/>
      <c r="AG602" s="6"/>
      <c r="AH602" s="6"/>
      <c r="AI602" s="6"/>
      <c r="AJ602" s="6"/>
      <c r="AK602" s="6"/>
      <c r="AL602" s="6"/>
      <c r="AM602" s="6"/>
      <c r="AN602" s="6"/>
      <c r="AO602" s="6"/>
      <c r="AP602" s="6"/>
      <c r="AQ602" s="6"/>
      <c r="AR602" s="6"/>
      <c r="AS602" s="6"/>
      <c r="AT602" s="6"/>
      <c r="AU602" s="6"/>
      <c r="AV602" s="6"/>
    </row>
    <row r="603">
      <c r="A603" s="6"/>
      <c r="B603" s="199"/>
      <c r="C603" s="6"/>
      <c r="D603" s="6"/>
      <c r="E603" s="7"/>
      <c r="F603" s="7"/>
      <c r="G603" s="198"/>
      <c r="H603" s="198"/>
      <c r="I603" s="6"/>
      <c r="J603" s="7"/>
      <c r="K603" s="7"/>
      <c r="L603" s="6"/>
      <c r="M603" s="7"/>
      <c r="N603" s="6"/>
      <c r="O603" s="6"/>
      <c r="P603" s="6"/>
      <c r="Q603" s="6"/>
      <c r="R603" s="6"/>
      <c r="S603" s="6"/>
      <c r="T603" s="6"/>
      <c r="U603" s="6"/>
      <c r="V603" s="6"/>
      <c r="W603" s="6"/>
      <c r="X603" s="6"/>
      <c r="Y603" s="6"/>
      <c r="Z603" s="6"/>
      <c r="AA603" s="6"/>
      <c r="AB603" s="6"/>
      <c r="AC603" s="6"/>
      <c r="AD603" s="6"/>
      <c r="AE603" s="6"/>
      <c r="AF603" s="6"/>
      <c r="AG603" s="6"/>
      <c r="AH603" s="6"/>
      <c r="AI603" s="6"/>
      <c r="AJ603" s="6"/>
      <c r="AK603" s="6"/>
      <c r="AL603" s="6"/>
      <c r="AM603" s="6"/>
      <c r="AN603" s="6"/>
      <c r="AO603" s="6"/>
      <c r="AP603" s="6"/>
      <c r="AQ603" s="6"/>
      <c r="AR603" s="6"/>
      <c r="AS603" s="6"/>
      <c r="AT603" s="6"/>
      <c r="AU603" s="6"/>
      <c r="AV603" s="6"/>
    </row>
    <row r="604">
      <c r="A604" s="6"/>
      <c r="B604" s="199"/>
      <c r="C604" s="6"/>
      <c r="D604" s="6"/>
      <c r="E604" s="7"/>
      <c r="F604" s="7"/>
      <c r="G604" s="198"/>
      <c r="H604" s="198"/>
      <c r="I604" s="6"/>
      <c r="J604" s="7"/>
      <c r="K604" s="7"/>
      <c r="L604" s="6"/>
      <c r="M604" s="7"/>
      <c r="N604" s="6"/>
      <c r="O604" s="6"/>
      <c r="P604" s="6"/>
      <c r="Q604" s="6"/>
      <c r="R604" s="6"/>
      <c r="S604" s="6"/>
      <c r="T604" s="6"/>
      <c r="U604" s="6"/>
      <c r="V604" s="6"/>
      <c r="W604" s="6"/>
      <c r="X604" s="6"/>
      <c r="Y604" s="6"/>
      <c r="Z604" s="6"/>
      <c r="AA604" s="6"/>
      <c r="AB604" s="6"/>
      <c r="AC604" s="6"/>
      <c r="AD604" s="6"/>
      <c r="AE604" s="6"/>
      <c r="AF604" s="6"/>
      <c r="AG604" s="6"/>
      <c r="AH604" s="6"/>
      <c r="AI604" s="6"/>
      <c r="AJ604" s="6"/>
      <c r="AK604" s="6"/>
      <c r="AL604" s="6"/>
      <c r="AM604" s="6"/>
      <c r="AN604" s="6"/>
      <c r="AO604" s="6"/>
      <c r="AP604" s="6"/>
      <c r="AQ604" s="6"/>
      <c r="AR604" s="6"/>
      <c r="AS604" s="6"/>
      <c r="AT604" s="6"/>
      <c r="AU604" s="6"/>
      <c r="AV604" s="6"/>
    </row>
    <row r="605">
      <c r="A605" s="6"/>
      <c r="B605" s="199"/>
      <c r="C605" s="6"/>
      <c r="D605" s="6"/>
      <c r="E605" s="7"/>
      <c r="F605" s="7"/>
      <c r="G605" s="198"/>
      <c r="H605" s="198"/>
      <c r="I605" s="6"/>
      <c r="J605" s="7"/>
      <c r="K605" s="7"/>
      <c r="L605" s="6"/>
      <c r="M605" s="7"/>
      <c r="N605" s="6"/>
      <c r="O605" s="6"/>
      <c r="P605" s="6"/>
      <c r="Q605" s="6"/>
      <c r="R605" s="6"/>
      <c r="S605" s="6"/>
      <c r="T605" s="6"/>
      <c r="U605" s="6"/>
      <c r="V605" s="6"/>
      <c r="W605" s="6"/>
      <c r="X605" s="6"/>
      <c r="Y605" s="6"/>
      <c r="Z605" s="6"/>
      <c r="AA605" s="6"/>
      <c r="AB605" s="6"/>
      <c r="AC605" s="6"/>
      <c r="AD605" s="6"/>
      <c r="AE605" s="6"/>
      <c r="AF605" s="6"/>
      <c r="AG605" s="6"/>
      <c r="AH605" s="6"/>
      <c r="AI605" s="6"/>
      <c r="AJ605" s="6"/>
      <c r="AK605" s="6"/>
      <c r="AL605" s="6"/>
      <c r="AM605" s="6"/>
      <c r="AN605" s="6"/>
      <c r="AO605" s="6"/>
      <c r="AP605" s="6"/>
      <c r="AQ605" s="6"/>
      <c r="AR605" s="6"/>
      <c r="AS605" s="6"/>
      <c r="AT605" s="6"/>
      <c r="AU605" s="6"/>
      <c r="AV605" s="6"/>
    </row>
    <row r="606">
      <c r="A606" s="6"/>
      <c r="B606" s="199"/>
      <c r="C606" s="6"/>
      <c r="D606" s="6"/>
      <c r="E606" s="7"/>
      <c r="F606" s="7"/>
      <c r="G606" s="198"/>
      <c r="H606" s="198"/>
      <c r="I606" s="6"/>
      <c r="J606" s="7"/>
      <c r="K606" s="7"/>
      <c r="L606" s="6"/>
      <c r="M606" s="7"/>
      <c r="N606" s="6"/>
      <c r="O606" s="6"/>
      <c r="P606" s="6"/>
      <c r="Q606" s="6"/>
      <c r="R606" s="6"/>
      <c r="S606" s="6"/>
      <c r="T606" s="6"/>
      <c r="U606" s="6"/>
      <c r="V606" s="6"/>
      <c r="W606" s="6"/>
      <c r="X606" s="6"/>
      <c r="Y606" s="6"/>
      <c r="Z606" s="6"/>
      <c r="AA606" s="6"/>
      <c r="AB606" s="6"/>
      <c r="AC606" s="6"/>
      <c r="AD606" s="6"/>
      <c r="AE606" s="6"/>
      <c r="AF606" s="6"/>
      <c r="AG606" s="6"/>
      <c r="AH606" s="6"/>
      <c r="AI606" s="6"/>
      <c r="AJ606" s="6"/>
      <c r="AK606" s="6"/>
      <c r="AL606" s="6"/>
      <c r="AM606" s="6"/>
      <c r="AN606" s="6"/>
      <c r="AO606" s="6"/>
      <c r="AP606" s="6"/>
      <c r="AQ606" s="6"/>
      <c r="AR606" s="6"/>
      <c r="AS606" s="6"/>
      <c r="AT606" s="6"/>
      <c r="AU606" s="6"/>
      <c r="AV606" s="6"/>
    </row>
    <row r="607">
      <c r="A607" s="6"/>
      <c r="B607" s="199"/>
      <c r="C607" s="6"/>
      <c r="D607" s="6"/>
      <c r="E607" s="7"/>
      <c r="F607" s="7"/>
      <c r="G607" s="198"/>
      <c r="H607" s="198"/>
      <c r="I607" s="6"/>
      <c r="J607" s="7"/>
      <c r="K607" s="7"/>
      <c r="L607" s="6"/>
      <c r="M607" s="7"/>
      <c r="N607" s="6"/>
      <c r="O607" s="6"/>
      <c r="P607" s="6"/>
      <c r="Q607" s="6"/>
      <c r="R607" s="6"/>
      <c r="S607" s="6"/>
      <c r="T607" s="6"/>
      <c r="U607" s="6"/>
      <c r="V607" s="6"/>
      <c r="W607" s="6"/>
      <c r="X607" s="6"/>
      <c r="Y607" s="6"/>
      <c r="Z607" s="6"/>
      <c r="AA607" s="6"/>
      <c r="AB607" s="6"/>
      <c r="AC607" s="6"/>
      <c r="AD607" s="6"/>
      <c r="AE607" s="6"/>
      <c r="AF607" s="6"/>
      <c r="AG607" s="6"/>
      <c r="AH607" s="6"/>
      <c r="AI607" s="6"/>
      <c r="AJ607" s="6"/>
      <c r="AK607" s="6"/>
      <c r="AL607" s="6"/>
      <c r="AM607" s="6"/>
      <c r="AN607" s="6"/>
      <c r="AO607" s="6"/>
      <c r="AP607" s="6"/>
      <c r="AQ607" s="6"/>
      <c r="AR607" s="6"/>
      <c r="AS607" s="6"/>
      <c r="AT607" s="6"/>
      <c r="AU607" s="6"/>
      <c r="AV607" s="6"/>
    </row>
    <row r="608">
      <c r="A608" s="6"/>
      <c r="B608" s="199"/>
      <c r="C608" s="6"/>
      <c r="D608" s="6"/>
      <c r="E608" s="7"/>
      <c r="F608" s="7"/>
      <c r="G608" s="198"/>
      <c r="H608" s="198"/>
      <c r="I608" s="6"/>
      <c r="J608" s="7"/>
      <c r="K608" s="7"/>
      <c r="L608" s="6"/>
      <c r="M608" s="7"/>
      <c r="N608" s="6"/>
      <c r="O608" s="6"/>
      <c r="P608" s="6"/>
      <c r="Q608" s="6"/>
      <c r="R608" s="6"/>
      <c r="S608" s="6"/>
      <c r="T608" s="6"/>
      <c r="U608" s="6"/>
      <c r="V608" s="6"/>
      <c r="W608" s="6"/>
      <c r="X608" s="6"/>
      <c r="Y608" s="6"/>
      <c r="Z608" s="6"/>
      <c r="AA608" s="6"/>
      <c r="AB608" s="6"/>
      <c r="AC608" s="6"/>
      <c r="AD608" s="6"/>
      <c r="AE608" s="6"/>
      <c r="AF608" s="6"/>
      <c r="AG608" s="6"/>
      <c r="AH608" s="6"/>
      <c r="AI608" s="6"/>
      <c r="AJ608" s="6"/>
      <c r="AK608" s="6"/>
      <c r="AL608" s="6"/>
      <c r="AM608" s="6"/>
      <c r="AN608" s="6"/>
      <c r="AO608" s="6"/>
      <c r="AP608" s="6"/>
      <c r="AQ608" s="6"/>
      <c r="AR608" s="6"/>
      <c r="AS608" s="6"/>
      <c r="AT608" s="6"/>
      <c r="AU608" s="6"/>
      <c r="AV608" s="6"/>
    </row>
    <row r="609">
      <c r="A609" s="6"/>
      <c r="B609" s="199"/>
      <c r="C609" s="6"/>
      <c r="D609" s="6"/>
      <c r="E609" s="7"/>
      <c r="F609" s="7"/>
      <c r="G609" s="198"/>
      <c r="H609" s="198"/>
      <c r="I609" s="6"/>
      <c r="J609" s="7"/>
      <c r="K609" s="7"/>
      <c r="L609" s="6"/>
      <c r="M609" s="7"/>
      <c r="N609" s="6"/>
      <c r="O609" s="6"/>
      <c r="P609" s="6"/>
      <c r="Q609" s="6"/>
      <c r="R609" s="6"/>
      <c r="S609" s="6"/>
      <c r="T609" s="6"/>
      <c r="U609" s="6"/>
      <c r="V609" s="6"/>
      <c r="W609" s="6"/>
      <c r="X609" s="6"/>
      <c r="Y609" s="6"/>
      <c r="Z609" s="6"/>
      <c r="AA609" s="6"/>
      <c r="AB609" s="6"/>
      <c r="AC609" s="6"/>
      <c r="AD609" s="6"/>
      <c r="AE609" s="6"/>
      <c r="AF609" s="6"/>
      <c r="AG609" s="6"/>
      <c r="AH609" s="6"/>
      <c r="AI609" s="6"/>
      <c r="AJ609" s="6"/>
      <c r="AK609" s="6"/>
      <c r="AL609" s="6"/>
      <c r="AM609" s="6"/>
      <c r="AN609" s="6"/>
      <c r="AO609" s="6"/>
      <c r="AP609" s="6"/>
      <c r="AQ609" s="6"/>
      <c r="AR609" s="6"/>
      <c r="AS609" s="6"/>
      <c r="AT609" s="6"/>
      <c r="AU609" s="6"/>
      <c r="AV609" s="6"/>
    </row>
    <row r="610">
      <c r="A610" s="6"/>
      <c r="B610" s="199"/>
      <c r="C610" s="6"/>
      <c r="D610" s="6"/>
      <c r="E610" s="7"/>
      <c r="F610" s="7"/>
      <c r="G610" s="198"/>
      <c r="H610" s="198"/>
      <c r="I610" s="6"/>
      <c r="J610" s="7"/>
      <c r="K610" s="7"/>
      <c r="L610" s="6"/>
      <c r="M610" s="7"/>
      <c r="N610" s="6"/>
      <c r="O610" s="6"/>
      <c r="P610" s="6"/>
      <c r="Q610" s="6"/>
      <c r="R610" s="6"/>
      <c r="S610" s="6"/>
      <c r="T610" s="6"/>
      <c r="U610" s="6"/>
      <c r="V610" s="6"/>
      <c r="W610" s="6"/>
      <c r="X610" s="6"/>
      <c r="Y610" s="6"/>
      <c r="Z610" s="6"/>
      <c r="AA610" s="6"/>
      <c r="AB610" s="6"/>
      <c r="AC610" s="6"/>
      <c r="AD610" s="6"/>
      <c r="AE610" s="6"/>
      <c r="AF610" s="6"/>
      <c r="AG610" s="6"/>
      <c r="AH610" s="6"/>
      <c r="AI610" s="6"/>
      <c r="AJ610" s="6"/>
      <c r="AK610" s="6"/>
      <c r="AL610" s="6"/>
      <c r="AM610" s="6"/>
      <c r="AN610" s="6"/>
      <c r="AO610" s="6"/>
      <c r="AP610" s="6"/>
      <c r="AQ610" s="6"/>
      <c r="AR610" s="6"/>
      <c r="AS610" s="6"/>
      <c r="AT610" s="6"/>
      <c r="AU610" s="6"/>
      <c r="AV610" s="6"/>
    </row>
    <row r="611">
      <c r="A611" s="6"/>
      <c r="B611" s="199"/>
      <c r="C611" s="6"/>
      <c r="D611" s="6"/>
      <c r="E611" s="7"/>
      <c r="F611" s="7"/>
      <c r="G611" s="198"/>
      <c r="H611" s="198"/>
      <c r="I611" s="6"/>
      <c r="J611" s="7"/>
      <c r="K611" s="7"/>
      <c r="L611" s="6"/>
      <c r="M611" s="7"/>
      <c r="N611" s="6"/>
      <c r="O611" s="6"/>
      <c r="P611" s="6"/>
      <c r="Q611" s="6"/>
      <c r="R611" s="6"/>
      <c r="S611" s="6"/>
      <c r="T611" s="6"/>
      <c r="U611" s="6"/>
      <c r="V611" s="6"/>
      <c r="W611" s="6"/>
      <c r="X611" s="6"/>
      <c r="Y611" s="6"/>
      <c r="Z611" s="6"/>
      <c r="AA611" s="6"/>
      <c r="AB611" s="6"/>
      <c r="AC611" s="6"/>
      <c r="AD611" s="6"/>
      <c r="AE611" s="6"/>
      <c r="AF611" s="6"/>
      <c r="AG611" s="6"/>
      <c r="AH611" s="6"/>
      <c r="AI611" s="6"/>
      <c r="AJ611" s="6"/>
      <c r="AK611" s="6"/>
      <c r="AL611" s="6"/>
      <c r="AM611" s="6"/>
      <c r="AN611" s="6"/>
      <c r="AO611" s="6"/>
      <c r="AP611" s="6"/>
      <c r="AQ611" s="6"/>
      <c r="AR611" s="6"/>
      <c r="AS611" s="6"/>
      <c r="AT611" s="6"/>
      <c r="AU611" s="6"/>
      <c r="AV611" s="6"/>
    </row>
    <row r="612">
      <c r="A612" s="6"/>
      <c r="B612" s="199"/>
      <c r="C612" s="6"/>
      <c r="D612" s="6"/>
      <c r="E612" s="7"/>
      <c r="F612" s="7"/>
      <c r="G612" s="198"/>
      <c r="H612" s="198"/>
      <c r="I612" s="6"/>
      <c r="J612" s="7"/>
      <c r="K612" s="7"/>
      <c r="L612" s="6"/>
      <c r="M612" s="7"/>
      <c r="N612" s="6"/>
      <c r="O612" s="6"/>
      <c r="P612" s="6"/>
      <c r="Q612" s="6"/>
      <c r="R612" s="6"/>
      <c r="S612" s="6"/>
      <c r="T612" s="6"/>
      <c r="U612" s="6"/>
      <c r="V612" s="6"/>
      <c r="W612" s="6"/>
      <c r="X612" s="6"/>
      <c r="Y612" s="6"/>
      <c r="Z612" s="6"/>
      <c r="AA612" s="6"/>
      <c r="AB612" s="6"/>
      <c r="AC612" s="6"/>
      <c r="AD612" s="6"/>
      <c r="AE612" s="6"/>
      <c r="AF612" s="6"/>
      <c r="AG612" s="6"/>
      <c r="AH612" s="6"/>
      <c r="AI612" s="6"/>
      <c r="AJ612" s="6"/>
      <c r="AK612" s="6"/>
      <c r="AL612" s="6"/>
      <c r="AM612" s="6"/>
      <c r="AN612" s="6"/>
      <c r="AO612" s="6"/>
      <c r="AP612" s="6"/>
      <c r="AQ612" s="6"/>
      <c r="AR612" s="6"/>
      <c r="AS612" s="6"/>
      <c r="AT612" s="6"/>
      <c r="AU612" s="6"/>
      <c r="AV612" s="6"/>
    </row>
    <row r="613">
      <c r="A613" s="6"/>
      <c r="B613" s="199"/>
      <c r="C613" s="6"/>
      <c r="D613" s="6"/>
      <c r="E613" s="7"/>
      <c r="F613" s="7"/>
      <c r="G613" s="198"/>
      <c r="H613" s="198"/>
      <c r="I613" s="6"/>
      <c r="J613" s="7"/>
      <c r="K613" s="7"/>
      <c r="L613" s="6"/>
      <c r="M613" s="7"/>
      <c r="N613" s="6"/>
      <c r="O613" s="6"/>
      <c r="P613" s="6"/>
      <c r="Q613" s="6"/>
      <c r="R613" s="6"/>
      <c r="S613" s="6"/>
      <c r="T613" s="6"/>
      <c r="U613" s="6"/>
      <c r="V613" s="6"/>
      <c r="W613" s="6"/>
      <c r="X613" s="6"/>
      <c r="Y613" s="6"/>
      <c r="Z613" s="6"/>
      <c r="AA613" s="6"/>
      <c r="AB613" s="6"/>
      <c r="AC613" s="6"/>
      <c r="AD613" s="6"/>
      <c r="AE613" s="6"/>
      <c r="AF613" s="6"/>
      <c r="AG613" s="6"/>
      <c r="AH613" s="6"/>
      <c r="AI613" s="6"/>
      <c r="AJ613" s="6"/>
      <c r="AK613" s="6"/>
      <c r="AL613" s="6"/>
      <c r="AM613" s="6"/>
      <c r="AN613" s="6"/>
      <c r="AO613" s="6"/>
      <c r="AP613" s="6"/>
      <c r="AQ613" s="6"/>
      <c r="AR613" s="6"/>
      <c r="AS613" s="6"/>
      <c r="AT613" s="6"/>
      <c r="AU613" s="6"/>
      <c r="AV613" s="6"/>
    </row>
    <row r="614">
      <c r="A614" s="6"/>
      <c r="B614" s="199"/>
      <c r="C614" s="6"/>
      <c r="D614" s="6"/>
      <c r="E614" s="7"/>
      <c r="F614" s="7"/>
      <c r="G614" s="198"/>
      <c r="H614" s="198"/>
      <c r="I614" s="6"/>
      <c r="J614" s="7"/>
      <c r="K614" s="7"/>
      <c r="L614" s="6"/>
      <c r="M614" s="7"/>
      <c r="N614" s="6"/>
      <c r="O614" s="6"/>
      <c r="P614" s="6"/>
      <c r="Q614" s="6"/>
      <c r="R614" s="6"/>
      <c r="S614" s="6"/>
      <c r="T614" s="6"/>
      <c r="U614" s="6"/>
      <c r="V614" s="6"/>
      <c r="W614" s="6"/>
      <c r="X614" s="6"/>
      <c r="Y614" s="6"/>
      <c r="Z614" s="6"/>
      <c r="AA614" s="6"/>
      <c r="AB614" s="6"/>
      <c r="AC614" s="6"/>
      <c r="AD614" s="6"/>
      <c r="AE614" s="6"/>
      <c r="AF614" s="6"/>
      <c r="AG614" s="6"/>
      <c r="AH614" s="6"/>
      <c r="AI614" s="6"/>
      <c r="AJ614" s="6"/>
      <c r="AK614" s="6"/>
      <c r="AL614" s="6"/>
      <c r="AM614" s="6"/>
      <c r="AN614" s="6"/>
      <c r="AO614" s="6"/>
      <c r="AP614" s="6"/>
      <c r="AQ614" s="6"/>
      <c r="AR614" s="6"/>
      <c r="AS614" s="6"/>
      <c r="AT614" s="6"/>
      <c r="AU614" s="6"/>
      <c r="AV614" s="6"/>
    </row>
    <row r="615">
      <c r="A615" s="6"/>
      <c r="B615" s="199"/>
      <c r="C615" s="6"/>
      <c r="D615" s="6"/>
      <c r="E615" s="7"/>
      <c r="F615" s="7"/>
      <c r="G615" s="198"/>
      <c r="H615" s="198"/>
      <c r="I615" s="6"/>
      <c r="J615" s="7"/>
      <c r="K615" s="7"/>
      <c r="L615" s="6"/>
      <c r="M615" s="7"/>
      <c r="N615" s="6"/>
      <c r="O615" s="6"/>
      <c r="P615" s="6"/>
      <c r="Q615" s="6"/>
      <c r="R615" s="6"/>
      <c r="S615" s="6"/>
      <c r="T615" s="6"/>
      <c r="U615" s="6"/>
      <c r="V615" s="6"/>
      <c r="W615" s="6"/>
      <c r="X615" s="6"/>
      <c r="Y615" s="6"/>
      <c r="Z615" s="6"/>
      <c r="AA615" s="6"/>
      <c r="AB615" s="6"/>
      <c r="AC615" s="6"/>
      <c r="AD615" s="6"/>
      <c r="AE615" s="6"/>
      <c r="AF615" s="6"/>
      <c r="AG615" s="6"/>
      <c r="AH615" s="6"/>
      <c r="AI615" s="6"/>
      <c r="AJ615" s="6"/>
      <c r="AK615" s="6"/>
      <c r="AL615" s="6"/>
      <c r="AM615" s="6"/>
      <c r="AN615" s="6"/>
      <c r="AO615" s="6"/>
      <c r="AP615" s="6"/>
      <c r="AQ615" s="6"/>
      <c r="AR615" s="6"/>
      <c r="AS615" s="6"/>
      <c r="AT615" s="6"/>
      <c r="AU615" s="6"/>
      <c r="AV615" s="6"/>
    </row>
    <row r="616">
      <c r="A616" s="6"/>
      <c r="B616" s="199"/>
      <c r="C616" s="6"/>
      <c r="D616" s="6"/>
      <c r="E616" s="7"/>
      <c r="F616" s="7"/>
      <c r="G616" s="198"/>
      <c r="H616" s="198"/>
      <c r="I616" s="6"/>
      <c r="J616" s="7"/>
      <c r="K616" s="7"/>
      <c r="L616" s="6"/>
      <c r="M616" s="7"/>
      <c r="N616" s="6"/>
      <c r="O616" s="6"/>
      <c r="P616" s="6"/>
      <c r="Q616" s="6"/>
      <c r="R616" s="6"/>
      <c r="S616" s="6"/>
      <c r="T616" s="6"/>
      <c r="U616" s="6"/>
      <c r="V616" s="6"/>
      <c r="W616" s="6"/>
      <c r="X616" s="6"/>
      <c r="Y616" s="6"/>
      <c r="Z616" s="6"/>
      <c r="AA616" s="6"/>
      <c r="AB616" s="6"/>
      <c r="AC616" s="6"/>
      <c r="AD616" s="6"/>
      <c r="AE616" s="6"/>
      <c r="AF616" s="6"/>
      <c r="AG616" s="6"/>
      <c r="AH616" s="6"/>
      <c r="AI616" s="6"/>
      <c r="AJ616" s="6"/>
      <c r="AK616" s="6"/>
      <c r="AL616" s="6"/>
      <c r="AM616" s="6"/>
      <c r="AN616" s="6"/>
      <c r="AO616" s="6"/>
      <c r="AP616" s="6"/>
      <c r="AQ616" s="6"/>
      <c r="AR616" s="6"/>
      <c r="AS616" s="6"/>
      <c r="AT616" s="6"/>
      <c r="AU616" s="6"/>
      <c r="AV616" s="6"/>
    </row>
    <row r="617">
      <c r="A617" s="6"/>
      <c r="B617" s="199"/>
      <c r="C617" s="6"/>
      <c r="D617" s="6"/>
      <c r="E617" s="7"/>
      <c r="F617" s="7"/>
      <c r="G617" s="198"/>
      <c r="H617" s="198"/>
      <c r="I617" s="6"/>
      <c r="J617" s="7"/>
      <c r="K617" s="7"/>
      <c r="L617" s="6"/>
      <c r="M617" s="7"/>
      <c r="N617" s="6"/>
      <c r="O617" s="6"/>
      <c r="P617" s="6"/>
      <c r="Q617" s="6"/>
      <c r="R617" s="6"/>
      <c r="S617" s="6"/>
      <c r="T617" s="6"/>
      <c r="U617" s="6"/>
      <c r="V617" s="6"/>
      <c r="W617" s="6"/>
      <c r="X617" s="6"/>
      <c r="Y617" s="6"/>
      <c r="Z617" s="6"/>
      <c r="AA617" s="6"/>
      <c r="AB617" s="6"/>
      <c r="AC617" s="6"/>
      <c r="AD617" s="6"/>
      <c r="AE617" s="6"/>
      <c r="AF617" s="6"/>
      <c r="AG617" s="6"/>
      <c r="AH617" s="6"/>
      <c r="AI617" s="6"/>
      <c r="AJ617" s="6"/>
      <c r="AK617" s="6"/>
      <c r="AL617" s="6"/>
      <c r="AM617" s="6"/>
      <c r="AN617" s="6"/>
      <c r="AO617" s="6"/>
      <c r="AP617" s="6"/>
      <c r="AQ617" s="6"/>
      <c r="AR617" s="6"/>
      <c r="AS617" s="6"/>
      <c r="AT617" s="6"/>
      <c r="AU617" s="6"/>
      <c r="AV617" s="6"/>
    </row>
    <row r="618">
      <c r="A618" s="6"/>
      <c r="B618" s="199"/>
      <c r="C618" s="6"/>
      <c r="D618" s="6"/>
      <c r="E618" s="7"/>
      <c r="F618" s="7"/>
      <c r="G618" s="198"/>
      <c r="H618" s="198"/>
      <c r="I618" s="6"/>
      <c r="J618" s="7"/>
      <c r="K618" s="7"/>
      <c r="L618" s="6"/>
      <c r="M618" s="7"/>
      <c r="N618" s="6"/>
      <c r="O618" s="6"/>
      <c r="P618" s="6"/>
      <c r="Q618" s="6"/>
      <c r="R618" s="6"/>
      <c r="S618" s="6"/>
      <c r="T618" s="6"/>
      <c r="U618" s="6"/>
      <c r="V618" s="6"/>
      <c r="W618" s="6"/>
      <c r="X618" s="6"/>
      <c r="Y618" s="6"/>
      <c r="Z618" s="6"/>
      <c r="AA618" s="6"/>
      <c r="AB618" s="6"/>
      <c r="AC618" s="6"/>
      <c r="AD618" s="6"/>
      <c r="AE618" s="6"/>
      <c r="AF618" s="6"/>
      <c r="AG618" s="6"/>
      <c r="AH618" s="6"/>
      <c r="AI618" s="6"/>
      <c r="AJ618" s="6"/>
      <c r="AK618" s="6"/>
      <c r="AL618" s="6"/>
      <c r="AM618" s="6"/>
      <c r="AN618" s="6"/>
      <c r="AO618" s="6"/>
      <c r="AP618" s="6"/>
      <c r="AQ618" s="6"/>
      <c r="AR618" s="6"/>
      <c r="AS618" s="6"/>
      <c r="AT618" s="6"/>
      <c r="AU618" s="6"/>
      <c r="AV618" s="6"/>
    </row>
    <row r="619">
      <c r="A619" s="6"/>
      <c r="B619" s="199"/>
      <c r="C619" s="6"/>
      <c r="D619" s="6"/>
      <c r="E619" s="7"/>
      <c r="F619" s="7"/>
      <c r="G619" s="198"/>
      <c r="H619" s="198"/>
      <c r="I619" s="6"/>
      <c r="J619" s="7"/>
      <c r="K619" s="7"/>
      <c r="L619" s="6"/>
      <c r="M619" s="7"/>
      <c r="N619" s="6"/>
      <c r="O619" s="6"/>
      <c r="P619" s="6"/>
      <c r="Q619" s="6"/>
      <c r="R619" s="6"/>
      <c r="S619" s="6"/>
      <c r="T619" s="6"/>
      <c r="U619" s="6"/>
      <c r="V619" s="6"/>
      <c r="W619" s="6"/>
      <c r="X619" s="6"/>
      <c r="Y619" s="6"/>
      <c r="Z619" s="6"/>
      <c r="AA619" s="6"/>
      <c r="AB619" s="6"/>
      <c r="AC619" s="6"/>
      <c r="AD619" s="6"/>
      <c r="AE619" s="6"/>
      <c r="AF619" s="6"/>
      <c r="AG619" s="6"/>
      <c r="AH619" s="6"/>
      <c r="AI619" s="6"/>
      <c r="AJ619" s="6"/>
      <c r="AK619" s="6"/>
      <c r="AL619" s="6"/>
      <c r="AM619" s="6"/>
      <c r="AN619" s="6"/>
      <c r="AO619" s="6"/>
      <c r="AP619" s="6"/>
      <c r="AQ619" s="6"/>
      <c r="AR619" s="6"/>
      <c r="AS619" s="6"/>
      <c r="AT619" s="6"/>
      <c r="AU619" s="6"/>
      <c r="AV619" s="6"/>
    </row>
    <row r="620">
      <c r="A620" s="6"/>
      <c r="B620" s="199"/>
      <c r="C620" s="6"/>
      <c r="D620" s="6"/>
      <c r="E620" s="7"/>
      <c r="F620" s="7"/>
      <c r="G620" s="198"/>
      <c r="H620" s="198"/>
      <c r="I620" s="6"/>
      <c r="J620" s="7"/>
      <c r="K620" s="7"/>
      <c r="L620" s="6"/>
      <c r="M620" s="7"/>
      <c r="N620" s="6"/>
      <c r="O620" s="6"/>
      <c r="P620" s="6"/>
      <c r="Q620" s="6"/>
      <c r="R620" s="6"/>
      <c r="S620" s="6"/>
      <c r="T620" s="6"/>
      <c r="U620" s="6"/>
      <c r="V620" s="6"/>
      <c r="W620" s="6"/>
      <c r="X620" s="6"/>
      <c r="Y620" s="6"/>
      <c r="Z620" s="6"/>
      <c r="AA620" s="6"/>
      <c r="AB620" s="6"/>
      <c r="AC620" s="6"/>
      <c r="AD620" s="6"/>
      <c r="AE620" s="6"/>
      <c r="AF620" s="6"/>
      <c r="AG620" s="6"/>
      <c r="AH620" s="6"/>
      <c r="AI620" s="6"/>
      <c r="AJ620" s="6"/>
      <c r="AK620" s="6"/>
      <c r="AL620" s="6"/>
      <c r="AM620" s="6"/>
      <c r="AN620" s="6"/>
      <c r="AO620" s="6"/>
      <c r="AP620" s="6"/>
      <c r="AQ620" s="6"/>
      <c r="AR620" s="6"/>
      <c r="AS620" s="6"/>
      <c r="AT620" s="6"/>
      <c r="AU620" s="6"/>
      <c r="AV620" s="6"/>
    </row>
    <row r="621">
      <c r="A621" s="6"/>
      <c r="B621" s="199"/>
      <c r="C621" s="6"/>
      <c r="D621" s="6"/>
      <c r="E621" s="7"/>
      <c r="F621" s="7"/>
      <c r="G621" s="198"/>
      <c r="H621" s="198"/>
      <c r="I621" s="6"/>
      <c r="J621" s="7"/>
      <c r="K621" s="7"/>
      <c r="L621" s="6"/>
      <c r="M621" s="7"/>
      <c r="N621" s="6"/>
      <c r="O621" s="6"/>
      <c r="P621" s="6"/>
      <c r="Q621" s="6"/>
      <c r="R621" s="6"/>
      <c r="S621" s="6"/>
      <c r="T621" s="6"/>
      <c r="U621" s="6"/>
      <c r="V621" s="6"/>
      <c r="W621" s="6"/>
      <c r="X621" s="6"/>
      <c r="Y621" s="6"/>
      <c r="Z621" s="6"/>
      <c r="AA621" s="6"/>
      <c r="AB621" s="6"/>
      <c r="AC621" s="6"/>
      <c r="AD621" s="6"/>
      <c r="AE621" s="6"/>
      <c r="AF621" s="6"/>
      <c r="AG621" s="6"/>
      <c r="AH621" s="6"/>
      <c r="AI621" s="6"/>
      <c r="AJ621" s="6"/>
      <c r="AK621" s="6"/>
      <c r="AL621" s="6"/>
      <c r="AM621" s="6"/>
      <c r="AN621" s="6"/>
      <c r="AO621" s="6"/>
      <c r="AP621" s="6"/>
      <c r="AQ621" s="6"/>
      <c r="AR621" s="6"/>
      <c r="AS621" s="6"/>
      <c r="AT621" s="6"/>
      <c r="AU621" s="6"/>
      <c r="AV621" s="6"/>
    </row>
    <row r="622">
      <c r="A622" s="6"/>
      <c r="B622" s="199"/>
      <c r="C622" s="6"/>
      <c r="D622" s="6"/>
      <c r="E622" s="7"/>
      <c r="F622" s="7"/>
      <c r="G622" s="198"/>
      <c r="H622" s="198"/>
      <c r="I622" s="6"/>
      <c r="J622" s="7"/>
      <c r="K622" s="7"/>
      <c r="L622" s="6"/>
      <c r="M622" s="7"/>
      <c r="N622" s="6"/>
      <c r="O622" s="6"/>
      <c r="P622" s="6"/>
      <c r="Q622" s="6"/>
      <c r="R622" s="6"/>
      <c r="S622" s="6"/>
      <c r="T622" s="6"/>
      <c r="U622" s="6"/>
      <c r="V622" s="6"/>
      <c r="W622" s="6"/>
      <c r="X622" s="6"/>
      <c r="Y622" s="6"/>
      <c r="Z622" s="6"/>
      <c r="AA622" s="6"/>
      <c r="AB622" s="6"/>
      <c r="AC622" s="6"/>
      <c r="AD622" s="6"/>
      <c r="AE622" s="6"/>
      <c r="AF622" s="6"/>
      <c r="AG622" s="6"/>
      <c r="AH622" s="6"/>
      <c r="AI622" s="6"/>
      <c r="AJ622" s="6"/>
      <c r="AK622" s="6"/>
      <c r="AL622" s="6"/>
      <c r="AM622" s="6"/>
      <c r="AN622" s="6"/>
      <c r="AO622" s="6"/>
      <c r="AP622" s="6"/>
      <c r="AQ622" s="6"/>
      <c r="AR622" s="6"/>
      <c r="AS622" s="6"/>
      <c r="AT622" s="6"/>
      <c r="AU622" s="6"/>
      <c r="AV622" s="6"/>
    </row>
    <row r="623">
      <c r="A623" s="6"/>
      <c r="B623" s="199"/>
      <c r="C623" s="6"/>
      <c r="D623" s="6"/>
      <c r="E623" s="7"/>
      <c r="F623" s="7"/>
      <c r="G623" s="198"/>
      <c r="H623" s="198"/>
      <c r="I623" s="6"/>
      <c r="J623" s="7"/>
      <c r="K623" s="7"/>
      <c r="L623" s="6"/>
      <c r="M623" s="7"/>
      <c r="N623" s="6"/>
      <c r="O623" s="6"/>
      <c r="P623" s="6"/>
      <c r="Q623" s="6"/>
      <c r="R623" s="6"/>
      <c r="S623" s="6"/>
      <c r="T623" s="6"/>
      <c r="U623" s="6"/>
      <c r="V623" s="6"/>
      <c r="W623" s="6"/>
      <c r="X623" s="6"/>
      <c r="Y623" s="6"/>
      <c r="Z623" s="6"/>
      <c r="AA623" s="6"/>
      <c r="AB623" s="6"/>
      <c r="AC623" s="6"/>
      <c r="AD623" s="6"/>
      <c r="AE623" s="6"/>
      <c r="AF623" s="6"/>
      <c r="AG623" s="6"/>
      <c r="AH623" s="6"/>
      <c r="AI623" s="6"/>
      <c r="AJ623" s="6"/>
      <c r="AK623" s="6"/>
      <c r="AL623" s="6"/>
      <c r="AM623" s="6"/>
      <c r="AN623" s="6"/>
      <c r="AO623" s="6"/>
      <c r="AP623" s="6"/>
      <c r="AQ623" s="6"/>
      <c r="AR623" s="6"/>
      <c r="AS623" s="6"/>
      <c r="AT623" s="6"/>
      <c r="AU623" s="6"/>
      <c r="AV623" s="6"/>
    </row>
    <row r="624">
      <c r="A624" s="6"/>
      <c r="B624" s="199"/>
      <c r="C624" s="6"/>
      <c r="D624" s="6"/>
      <c r="E624" s="7"/>
      <c r="F624" s="7"/>
      <c r="G624" s="198"/>
      <c r="H624" s="198"/>
      <c r="I624" s="6"/>
      <c r="J624" s="7"/>
      <c r="K624" s="7"/>
      <c r="L624" s="6"/>
      <c r="M624" s="7"/>
      <c r="N624" s="6"/>
      <c r="O624" s="6"/>
      <c r="P624" s="6"/>
      <c r="Q624" s="6"/>
      <c r="R624" s="6"/>
      <c r="S624" s="6"/>
      <c r="T624" s="6"/>
      <c r="U624" s="6"/>
      <c r="V624" s="6"/>
      <c r="W624" s="6"/>
      <c r="X624" s="6"/>
      <c r="Y624" s="6"/>
      <c r="Z624" s="6"/>
      <c r="AA624" s="6"/>
      <c r="AB624" s="6"/>
      <c r="AC624" s="6"/>
      <c r="AD624" s="6"/>
      <c r="AE624" s="6"/>
      <c r="AF624" s="6"/>
      <c r="AG624" s="6"/>
      <c r="AH624" s="6"/>
      <c r="AI624" s="6"/>
      <c r="AJ624" s="6"/>
      <c r="AK624" s="6"/>
      <c r="AL624" s="6"/>
      <c r="AM624" s="6"/>
      <c r="AN624" s="6"/>
      <c r="AO624" s="6"/>
      <c r="AP624" s="6"/>
      <c r="AQ624" s="6"/>
      <c r="AR624" s="6"/>
      <c r="AS624" s="6"/>
      <c r="AT624" s="6"/>
      <c r="AU624" s="6"/>
      <c r="AV624" s="6"/>
    </row>
    <row r="625">
      <c r="A625" s="6"/>
      <c r="B625" s="199"/>
      <c r="C625" s="6"/>
      <c r="D625" s="6"/>
      <c r="E625" s="7"/>
      <c r="F625" s="7"/>
      <c r="G625" s="198"/>
      <c r="H625" s="198"/>
      <c r="I625" s="6"/>
      <c r="J625" s="7"/>
      <c r="K625" s="7"/>
      <c r="L625" s="6"/>
      <c r="M625" s="7"/>
      <c r="N625" s="6"/>
      <c r="O625" s="6"/>
      <c r="P625" s="6"/>
      <c r="Q625" s="6"/>
      <c r="R625" s="6"/>
      <c r="S625" s="6"/>
      <c r="T625" s="6"/>
      <c r="U625" s="6"/>
      <c r="V625" s="6"/>
      <c r="W625" s="6"/>
      <c r="X625" s="6"/>
      <c r="Y625" s="6"/>
      <c r="Z625" s="6"/>
      <c r="AA625" s="6"/>
      <c r="AB625" s="6"/>
      <c r="AC625" s="6"/>
      <c r="AD625" s="6"/>
      <c r="AE625" s="6"/>
      <c r="AF625" s="6"/>
      <c r="AG625" s="6"/>
      <c r="AH625" s="6"/>
      <c r="AI625" s="6"/>
      <c r="AJ625" s="6"/>
      <c r="AK625" s="6"/>
      <c r="AL625" s="6"/>
      <c r="AM625" s="6"/>
      <c r="AN625" s="6"/>
      <c r="AO625" s="6"/>
      <c r="AP625" s="6"/>
      <c r="AQ625" s="6"/>
      <c r="AR625" s="6"/>
      <c r="AS625" s="6"/>
      <c r="AT625" s="6"/>
      <c r="AU625" s="6"/>
      <c r="AV625" s="6"/>
    </row>
    <row r="626">
      <c r="A626" s="6"/>
      <c r="B626" s="199"/>
      <c r="C626" s="6"/>
      <c r="D626" s="6"/>
      <c r="E626" s="7"/>
      <c r="F626" s="7"/>
      <c r="G626" s="198"/>
      <c r="H626" s="198"/>
      <c r="I626" s="6"/>
      <c r="J626" s="7"/>
      <c r="K626" s="7"/>
      <c r="L626" s="6"/>
      <c r="M626" s="7"/>
      <c r="N626" s="6"/>
      <c r="O626" s="6"/>
      <c r="P626" s="6"/>
      <c r="Q626" s="6"/>
      <c r="R626" s="6"/>
      <c r="S626" s="6"/>
      <c r="T626" s="6"/>
      <c r="U626" s="6"/>
      <c r="V626" s="6"/>
      <c r="W626" s="6"/>
      <c r="X626" s="6"/>
      <c r="Y626" s="6"/>
      <c r="Z626" s="6"/>
      <c r="AA626" s="6"/>
      <c r="AB626" s="6"/>
      <c r="AC626" s="6"/>
      <c r="AD626" s="6"/>
      <c r="AE626" s="6"/>
      <c r="AF626" s="6"/>
      <c r="AG626" s="6"/>
      <c r="AH626" s="6"/>
      <c r="AI626" s="6"/>
      <c r="AJ626" s="6"/>
      <c r="AK626" s="6"/>
      <c r="AL626" s="6"/>
      <c r="AM626" s="6"/>
      <c r="AN626" s="6"/>
      <c r="AO626" s="6"/>
      <c r="AP626" s="6"/>
      <c r="AQ626" s="6"/>
      <c r="AR626" s="6"/>
      <c r="AS626" s="6"/>
      <c r="AT626" s="6"/>
      <c r="AU626" s="6"/>
      <c r="AV626" s="6"/>
    </row>
    <row r="627">
      <c r="A627" s="6"/>
      <c r="B627" s="199"/>
      <c r="C627" s="6"/>
      <c r="D627" s="6"/>
      <c r="E627" s="7"/>
      <c r="F627" s="7"/>
      <c r="G627" s="198"/>
      <c r="H627" s="198"/>
      <c r="I627" s="6"/>
      <c r="J627" s="7"/>
      <c r="K627" s="7"/>
      <c r="L627" s="6"/>
      <c r="M627" s="7"/>
      <c r="N627" s="6"/>
      <c r="O627" s="6"/>
      <c r="P627" s="6"/>
      <c r="Q627" s="6"/>
      <c r="R627" s="6"/>
      <c r="S627" s="6"/>
      <c r="T627" s="6"/>
      <c r="U627" s="6"/>
      <c r="V627" s="6"/>
      <c r="W627" s="6"/>
      <c r="X627" s="6"/>
      <c r="Y627" s="6"/>
      <c r="Z627" s="6"/>
      <c r="AA627" s="6"/>
      <c r="AB627" s="6"/>
      <c r="AC627" s="6"/>
      <c r="AD627" s="6"/>
      <c r="AE627" s="6"/>
      <c r="AF627" s="6"/>
      <c r="AG627" s="6"/>
      <c r="AH627" s="6"/>
      <c r="AI627" s="6"/>
      <c r="AJ627" s="6"/>
      <c r="AK627" s="6"/>
      <c r="AL627" s="6"/>
      <c r="AM627" s="6"/>
      <c r="AN627" s="6"/>
      <c r="AO627" s="6"/>
      <c r="AP627" s="6"/>
      <c r="AQ627" s="6"/>
      <c r="AR627" s="6"/>
      <c r="AS627" s="6"/>
      <c r="AT627" s="6"/>
      <c r="AU627" s="6"/>
      <c r="AV627" s="6"/>
    </row>
    <row r="628">
      <c r="A628" s="6"/>
      <c r="B628" s="199"/>
      <c r="C628" s="6"/>
      <c r="D628" s="6"/>
      <c r="E628" s="7"/>
      <c r="F628" s="7"/>
      <c r="G628" s="198"/>
      <c r="H628" s="198"/>
      <c r="I628" s="6"/>
      <c r="J628" s="7"/>
      <c r="K628" s="7"/>
      <c r="L628" s="6"/>
      <c r="M628" s="7"/>
      <c r="N628" s="6"/>
      <c r="O628" s="6"/>
      <c r="P628" s="6"/>
      <c r="Q628" s="6"/>
      <c r="R628" s="6"/>
      <c r="S628" s="6"/>
      <c r="T628" s="6"/>
      <c r="U628" s="6"/>
      <c r="V628" s="6"/>
      <c r="W628" s="6"/>
      <c r="X628" s="6"/>
      <c r="Y628" s="6"/>
      <c r="Z628" s="6"/>
      <c r="AA628" s="6"/>
      <c r="AB628" s="6"/>
      <c r="AC628" s="6"/>
      <c r="AD628" s="6"/>
      <c r="AE628" s="6"/>
      <c r="AF628" s="6"/>
      <c r="AG628" s="6"/>
      <c r="AH628" s="6"/>
      <c r="AI628" s="6"/>
      <c r="AJ628" s="6"/>
      <c r="AK628" s="6"/>
      <c r="AL628" s="6"/>
      <c r="AM628" s="6"/>
      <c r="AN628" s="6"/>
      <c r="AO628" s="6"/>
      <c r="AP628" s="6"/>
      <c r="AQ628" s="6"/>
      <c r="AR628" s="6"/>
      <c r="AS628" s="6"/>
      <c r="AT628" s="6"/>
      <c r="AU628" s="6"/>
      <c r="AV628" s="6"/>
    </row>
    <row r="629">
      <c r="A629" s="6"/>
      <c r="B629" s="199"/>
      <c r="C629" s="6"/>
      <c r="D629" s="6"/>
      <c r="E629" s="7"/>
      <c r="F629" s="7"/>
      <c r="G629" s="198"/>
      <c r="H629" s="198"/>
      <c r="I629" s="6"/>
      <c r="J629" s="7"/>
      <c r="K629" s="7"/>
      <c r="L629" s="6"/>
      <c r="M629" s="7"/>
      <c r="N629" s="6"/>
      <c r="O629" s="6"/>
      <c r="P629" s="6"/>
      <c r="Q629" s="6"/>
      <c r="R629" s="6"/>
      <c r="S629" s="6"/>
      <c r="T629" s="6"/>
      <c r="U629" s="6"/>
      <c r="V629" s="6"/>
      <c r="W629" s="6"/>
      <c r="X629" s="6"/>
      <c r="Y629" s="6"/>
      <c r="Z629" s="6"/>
      <c r="AA629" s="6"/>
      <c r="AB629" s="6"/>
      <c r="AC629" s="6"/>
      <c r="AD629" s="6"/>
      <c r="AE629" s="6"/>
      <c r="AF629" s="6"/>
      <c r="AG629" s="6"/>
      <c r="AH629" s="6"/>
      <c r="AI629" s="6"/>
      <c r="AJ629" s="6"/>
      <c r="AK629" s="6"/>
      <c r="AL629" s="6"/>
      <c r="AM629" s="6"/>
      <c r="AN629" s="6"/>
      <c r="AO629" s="6"/>
      <c r="AP629" s="6"/>
      <c r="AQ629" s="6"/>
      <c r="AR629" s="6"/>
      <c r="AS629" s="6"/>
      <c r="AT629" s="6"/>
      <c r="AU629" s="6"/>
      <c r="AV629" s="6"/>
    </row>
    <row r="630">
      <c r="A630" s="6"/>
      <c r="B630" s="199"/>
      <c r="C630" s="6"/>
      <c r="D630" s="6"/>
      <c r="E630" s="7"/>
      <c r="F630" s="7"/>
      <c r="G630" s="198"/>
      <c r="H630" s="198"/>
      <c r="I630" s="6"/>
      <c r="J630" s="7"/>
      <c r="K630" s="7"/>
      <c r="L630" s="6"/>
      <c r="M630" s="7"/>
      <c r="N630" s="6"/>
      <c r="O630" s="6"/>
      <c r="P630" s="6"/>
      <c r="Q630" s="6"/>
      <c r="R630" s="6"/>
      <c r="S630" s="6"/>
      <c r="T630" s="6"/>
      <c r="U630" s="6"/>
      <c r="V630" s="6"/>
      <c r="W630" s="6"/>
      <c r="X630" s="6"/>
      <c r="Y630" s="6"/>
      <c r="Z630" s="6"/>
      <c r="AA630" s="6"/>
      <c r="AB630" s="6"/>
      <c r="AC630" s="6"/>
      <c r="AD630" s="6"/>
      <c r="AE630" s="6"/>
      <c r="AF630" s="6"/>
      <c r="AG630" s="6"/>
      <c r="AH630" s="6"/>
      <c r="AI630" s="6"/>
      <c r="AJ630" s="6"/>
      <c r="AK630" s="6"/>
      <c r="AL630" s="6"/>
      <c r="AM630" s="6"/>
      <c r="AN630" s="6"/>
      <c r="AO630" s="6"/>
      <c r="AP630" s="6"/>
      <c r="AQ630" s="6"/>
      <c r="AR630" s="6"/>
      <c r="AS630" s="6"/>
      <c r="AT630" s="6"/>
      <c r="AU630" s="6"/>
      <c r="AV630" s="6"/>
    </row>
    <row r="631">
      <c r="A631" s="6"/>
      <c r="B631" s="199"/>
      <c r="C631" s="6"/>
      <c r="D631" s="6"/>
      <c r="E631" s="7"/>
      <c r="F631" s="7"/>
      <c r="G631" s="198"/>
      <c r="H631" s="198"/>
      <c r="I631" s="6"/>
      <c r="J631" s="7"/>
      <c r="K631" s="7"/>
      <c r="L631" s="6"/>
      <c r="M631" s="7"/>
      <c r="N631" s="6"/>
      <c r="O631" s="6"/>
      <c r="P631" s="6"/>
      <c r="Q631" s="6"/>
      <c r="R631" s="6"/>
      <c r="S631" s="6"/>
      <c r="T631" s="6"/>
      <c r="U631" s="6"/>
      <c r="V631" s="6"/>
      <c r="W631" s="6"/>
      <c r="X631" s="6"/>
      <c r="Y631" s="6"/>
      <c r="Z631" s="6"/>
      <c r="AA631" s="6"/>
      <c r="AB631" s="6"/>
      <c r="AC631" s="6"/>
      <c r="AD631" s="6"/>
      <c r="AE631" s="6"/>
      <c r="AF631" s="6"/>
      <c r="AG631" s="6"/>
      <c r="AH631" s="6"/>
      <c r="AI631" s="6"/>
      <c r="AJ631" s="6"/>
      <c r="AK631" s="6"/>
      <c r="AL631" s="6"/>
      <c r="AM631" s="6"/>
      <c r="AN631" s="6"/>
      <c r="AO631" s="6"/>
      <c r="AP631" s="6"/>
      <c r="AQ631" s="6"/>
      <c r="AR631" s="6"/>
      <c r="AS631" s="6"/>
      <c r="AT631" s="6"/>
      <c r="AU631" s="6"/>
      <c r="AV631" s="6"/>
    </row>
    <row r="632">
      <c r="A632" s="6"/>
      <c r="B632" s="199"/>
      <c r="C632" s="6"/>
      <c r="D632" s="6"/>
      <c r="E632" s="7"/>
      <c r="F632" s="7"/>
      <c r="G632" s="198"/>
      <c r="H632" s="198"/>
      <c r="I632" s="6"/>
      <c r="J632" s="7"/>
      <c r="K632" s="7"/>
      <c r="L632" s="6"/>
      <c r="M632" s="7"/>
      <c r="N632" s="6"/>
      <c r="O632" s="6"/>
      <c r="P632" s="6"/>
      <c r="Q632" s="6"/>
      <c r="R632" s="6"/>
      <c r="S632" s="6"/>
      <c r="T632" s="6"/>
      <c r="U632" s="6"/>
      <c r="V632" s="6"/>
      <c r="W632" s="6"/>
      <c r="X632" s="6"/>
      <c r="Y632" s="6"/>
      <c r="Z632" s="6"/>
      <c r="AA632" s="6"/>
      <c r="AB632" s="6"/>
      <c r="AC632" s="6"/>
      <c r="AD632" s="6"/>
      <c r="AE632" s="6"/>
      <c r="AF632" s="6"/>
      <c r="AG632" s="6"/>
      <c r="AH632" s="6"/>
      <c r="AI632" s="6"/>
      <c r="AJ632" s="6"/>
      <c r="AK632" s="6"/>
      <c r="AL632" s="6"/>
      <c r="AM632" s="6"/>
      <c r="AN632" s="6"/>
      <c r="AO632" s="6"/>
      <c r="AP632" s="6"/>
      <c r="AQ632" s="6"/>
      <c r="AR632" s="6"/>
      <c r="AS632" s="6"/>
      <c r="AT632" s="6"/>
      <c r="AU632" s="6"/>
      <c r="AV632" s="6"/>
    </row>
    <row r="633">
      <c r="A633" s="6"/>
      <c r="B633" s="199"/>
      <c r="C633" s="6"/>
      <c r="D633" s="6"/>
      <c r="E633" s="7"/>
      <c r="F633" s="7"/>
      <c r="G633" s="198"/>
      <c r="H633" s="198"/>
      <c r="I633" s="6"/>
      <c r="J633" s="7"/>
      <c r="K633" s="7"/>
      <c r="L633" s="6"/>
      <c r="M633" s="7"/>
      <c r="N633" s="6"/>
      <c r="O633" s="6"/>
      <c r="P633" s="6"/>
      <c r="Q633" s="6"/>
      <c r="R633" s="6"/>
      <c r="S633" s="6"/>
      <c r="T633" s="6"/>
      <c r="U633" s="6"/>
      <c r="V633" s="6"/>
      <c r="W633" s="6"/>
      <c r="X633" s="6"/>
      <c r="Y633" s="6"/>
      <c r="Z633" s="6"/>
      <c r="AA633" s="6"/>
      <c r="AB633" s="6"/>
      <c r="AC633" s="6"/>
      <c r="AD633" s="6"/>
      <c r="AE633" s="6"/>
      <c r="AF633" s="6"/>
      <c r="AG633" s="6"/>
      <c r="AH633" s="6"/>
      <c r="AI633" s="6"/>
      <c r="AJ633" s="6"/>
      <c r="AK633" s="6"/>
      <c r="AL633" s="6"/>
      <c r="AM633" s="6"/>
      <c r="AN633" s="6"/>
      <c r="AO633" s="6"/>
      <c r="AP633" s="6"/>
      <c r="AQ633" s="6"/>
      <c r="AR633" s="6"/>
      <c r="AS633" s="6"/>
      <c r="AT633" s="6"/>
      <c r="AU633" s="6"/>
      <c r="AV633" s="6"/>
    </row>
    <row r="634">
      <c r="A634" s="6"/>
      <c r="B634" s="199"/>
      <c r="C634" s="6"/>
      <c r="D634" s="6"/>
      <c r="E634" s="7"/>
      <c r="F634" s="7"/>
      <c r="G634" s="198"/>
      <c r="H634" s="198"/>
      <c r="I634" s="6"/>
      <c r="J634" s="7"/>
      <c r="K634" s="7"/>
      <c r="L634" s="6"/>
      <c r="M634" s="7"/>
      <c r="N634" s="6"/>
      <c r="O634" s="6"/>
      <c r="P634" s="6"/>
      <c r="Q634" s="6"/>
      <c r="R634" s="6"/>
      <c r="S634" s="6"/>
      <c r="T634" s="6"/>
      <c r="U634" s="6"/>
      <c r="V634" s="6"/>
      <c r="W634" s="6"/>
      <c r="X634" s="6"/>
      <c r="Y634" s="6"/>
      <c r="Z634" s="6"/>
      <c r="AA634" s="6"/>
      <c r="AB634" s="6"/>
      <c r="AC634" s="6"/>
      <c r="AD634" s="6"/>
      <c r="AE634" s="6"/>
      <c r="AF634" s="6"/>
      <c r="AG634" s="6"/>
      <c r="AH634" s="6"/>
      <c r="AI634" s="6"/>
      <c r="AJ634" s="6"/>
      <c r="AK634" s="6"/>
      <c r="AL634" s="6"/>
      <c r="AM634" s="6"/>
      <c r="AN634" s="6"/>
      <c r="AO634" s="6"/>
      <c r="AP634" s="6"/>
      <c r="AQ634" s="6"/>
      <c r="AR634" s="6"/>
      <c r="AS634" s="6"/>
      <c r="AT634" s="6"/>
      <c r="AU634" s="6"/>
      <c r="AV634" s="6"/>
    </row>
    <row r="635">
      <c r="A635" s="6"/>
      <c r="B635" s="199"/>
      <c r="C635" s="6"/>
      <c r="D635" s="6"/>
      <c r="E635" s="7"/>
      <c r="F635" s="7"/>
      <c r="G635" s="198"/>
      <c r="H635" s="198"/>
      <c r="I635" s="6"/>
      <c r="J635" s="7"/>
      <c r="K635" s="7"/>
      <c r="L635" s="6"/>
      <c r="M635" s="7"/>
      <c r="N635" s="6"/>
      <c r="O635" s="6"/>
      <c r="P635" s="6"/>
      <c r="Q635" s="6"/>
      <c r="R635" s="6"/>
      <c r="S635" s="6"/>
      <c r="T635" s="6"/>
      <c r="U635" s="6"/>
      <c r="V635" s="6"/>
      <c r="W635" s="6"/>
      <c r="X635" s="6"/>
      <c r="Y635" s="6"/>
      <c r="Z635" s="6"/>
      <c r="AA635" s="6"/>
      <c r="AB635" s="6"/>
      <c r="AC635" s="6"/>
      <c r="AD635" s="6"/>
      <c r="AE635" s="6"/>
      <c r="AF635" s="6"/>
      <c r="AG635" s="6"/>
      <c r="AH635" s="6"/>
      <c r="AI635" s="6"/>
      <c r="AJ635" s="6"/>
      <c r="AK635" s="6"/>
      <c r="AL635" s="6"/>
      <c r="AM635" s="6"/>
      <c r="AN635" s="6"/>
      <c r="AO635" s="6"/>
      <c r="AP635" s="6"/>
      <c r="AQ635" s="6"/>
      <c r="AR635" s="6"/>
      <c r="AS635" s="6"/>
      <c r="AT635" s="6"/>
      <c r="AU635" s="6"/>
      <c r="AV635" s="6"/>
    </row>
    <row r="636">
      <c r="A636" s="6"/>
      <c r="B636" s="199"/>
      <c r="C636" s="6"/>
      <c r="D636" s="6"/>
      <c r="E636" s="7"/>
      <c r="F636" s="7"/>
      <c r="G636" s="198"/>
      <c r="H636" s="198"/>
      <c r="I636" s="6"/>
      <c r="J636" s="7"/>
      <c r="K636" s="7"/>
      <c r="L636" s="6"/>
      <c r="M636" s="7"/>
      <c r="N636" s="6"/>
      <c r="O636" s="6"/>
      <c r="P636" s="6"/>
      <c r="Q636" s="6"/>
      <c r="R636" s="6"/>
      <c r="S636" s="6"/>
      <c r="T636" s="6"/>
      <c r="U636" s="6"/>
      <c r="V636" s="6"/>
      <c r="W636" s="6"/>
      <c r="X636" s="6"/>
      <c r="Y636" s="6"/>
      <c r="Z636" s="6"/>
      <c r="AA636" s="6"/>
      <c r="AB636" s="6"/>
      <c r="AC636" s="6"/>
      <c r="AD636" s="6"/>
      <c r="AE636" s="6"/>
      <c r="AF636" s="6"/>
      <c r="AG636" s="6"/>
      <c r="AH636" s="6"/>
      <c r="AI636" s="6"/>
      <c r="AJ636" s="6"/>
      <c r="AK636" s="6"/>
      <c r="AL636" s="6"/>
      <c r="AM636" s="6"/>
      <c r="AN636" s="6"/>
      <c r="AO636" s="6"/>
      <c r="AP636" s="6"/>
      <c r="AQ636" s="6"/>
      <c r="AR636" s="6"/>
      <c r="AS636" s="6"/>
      <c r="AT636" s="6"/>
      <c r="AU636" s="6"/>
      <c r="AV636" s="6"/>
    </row>
    <row r="637">
      <c r="A637" s="6"/>
      <c r="B637" s="199"/>
      <c r="C637" s="6"/>
      <c r="D637" s="6"/>
      <c r="E637" s="7"/>
      <c r="F637" s="7"/>
      <c r="G637" s="198"/>
      <c r="H637" s="198"/>
      <c r="I637" s="6"/>
      <c r="J637" s="7"/>
      <c r="K637" s="7"/>
      <c r="L637" s="6"/>
      <c r="M637" s="7"/>
      <c r="N637" s="6"/>
      <c r="O637" s="6"/>
      <c r="P637" s="6"/>
      <c r="Q637" s="6"/>
      <c r="R637" s="6"/>
      <c r="S637" s="6"/>
      <c r="T637" s="6"/>
      <c r="U637" s="6"/>
      <c r="V637" s="6"/>
      <c r="W637" s="6"/>
      <c r="X637" s="6"/>
      <c r="Y637" s="6"/>
      <c r="Z637" s="6"/>
      <c r="AA637" s="6"/>
      <c r="AB637" s="6"/>
      <c r="AC637" s="6"/>
      <c r="AD637" s="6"/>
      <c r="AE637" s="6"/>
      <c r="AF637" s="6"/>
      <c r="AG637" s="6"/>
      <c r="AH637" s="6"/>
      <c r="AI637" s="6"/>
      <c r="AJ637" s="6"/>
      <c r="AK637" s="6"/>
      <c r="AL637" s="6"/>
      <c r="AM637" s="6"/>
      <c r="AN637" s="6"/>
      <c r="AO637" s="6"/>
      <c r="AP637" s="6"/>
      <c r="AQ637" s="6"/>
      <c r="AR637" s="6"/>
      <c r="AS637" s="6"/>
      <c r="AT637" s="6"/>
      <c r="AU637" s="6"/>
      <c r="AV637" s="6"/>
    </row>
    <row r="638">
      <c r="A638" s="6"/>
      <c r="B638" s="199"/>
      <c r="C638" s="6"/>
      <c r="D638" s="6"/>
      <c r="E638" s="7"/>
      <c r="F638" s="7"/>
      <c r="G638" s="198"/>
      <c r="H638" s="198"/>
      <c r="I638" s="6"/>
      <c r="J638" s="7"/>
      <c r="K638" s="7"/>
      <c r="L638" s="6"/>
      <c r="M638" s="7"/>
      <c r="N638" s="6"/>
      <c r="O638" s="6"/>
      <c r="P638" s="6"/>
      <c r="Q638" s="6"/>
      <c r="R638" s="6"/>
      <c r="S638" s="6"/>
      <c r="T638" s="6"/>
      <c r="U638" s="6"/>
      <c r="V638" s="6"/>
      <c r="W638" s="6"/>
      <c r="X638" s="6"/>
      <c r="Y638" s="6"/>
      <c r="Z638" s="6"/>
      <c r="AA638" s="6"/>
      <c r="AB638" s="6"/>
      <c r="AC638" s="6"/>
      <c r="AD638" s="6"/>
      <c r="AE638" s="6"/>
      <c r="AF638" s="6"/>
      <c r="AG638" s="6"/>
      <c r="AH638" s="6"/>
      <c r="AI638" s="6"/>
      <c r="AJ638" s="6"/>
      <c r="AK638" s="6"/>
      <c r="AL638" s="6"/>
      <c r="AM638" s="6"/>
      <c r="AN638" s="6"/>
      <c r="AO638" s="6"/>
      <c r="AP638" s="6"/>
      <c r="AQ638" s="6"/>
      <c r="AR638" s="6"/>
      <c r="AS638" s="6"/>
      <c r="AT638" s="6"/>
      <c r="AU638" s="6"/>
      <c r="AV638" s="6"/>
    </row>
    <row r="639">
      <c r="A639" s="6"/>
      <c r="B639" s="199"/>
      <c r="C639" s="6"/>
      <c r="D639" s="6"/>
      <c r="E639" s="7"/>
      <c r="F639" s="7"/>
      <c r="G639" s="198"/>
      <c r="H639" s="198"/>
      <c r="I639" s="6"/>
      <c r="J639" s="7"/>
      <c r="K639" s="7"/>
      <c r="L639" s="6"/>
      <c r="M639" s="7"/>
      <c r="N639" s="6"/>
      <c r="O639" s="6"/>
      <c r="P639" s="6"/>
      <c r="Q639" s="6"/>
      <c r="R639" s="6"/>
      <c r="S639" s="6"/>
      <c r="T639" s="6"/>
      <c r="U639" s="6"/>
      <c r="V639" s="6"/>
      <c r="W639" s="6"/>
      <c r="X639" s="6"/>
      <c r="Y639" s="6"/>
      <c r="Z639" s="6"/>
      <c r="AA639" s="6"/>
      <c r="AB639" s="6"/>
      <c r="AC639" s="6"/>
      <c r="AD639" s="6"/>
      <c r="AE639" s="6"/>
      <c r="AF639" s="6"/>
      <c r="AG639" s="6"/>
      <c r="AH639" s="6"/>
      <c r="AI639" s="6"/>
      <c r="AJ639" s="6"/>
      <c r="AK639" s="6"/>
      <c r="AL639" s="6"/>
      <c r="AM639" s="6"/>
      <c r="AN639" s="6"/>
      <c r="AO639" s="6"/>
      <c r="AP639" s="6"/>
      <c r="AQ639" s="6"/>
      <c r="AR639" s="6"/>
      <c r="AS639" s="6"/>
      <c r="AT639" s="6"/>
      <c r="AU639" s="6"/>
      <c r="AV639" s="6"/>
    </row>
    <row r="640">
      <c r="A640" s="6"/>
      <c r="B640" s="199"/>
      <c r="C640" s="6"/>
      <c r="D640" s="6"/>
      <c r="E640" s="7"/>
      <c r="F640" s="7"/>
      <c r="G640" s="198"/>
      <c r="H640" s="198"/>
      <c r="I640" s="6"/>
      <c r="J640" s="7"/>
      <c r="K640" s="7"/>
      <c r="L640" s="6"/>
      <c r="M640" s="7"/>
      <c r="N640" s="6"/>
      <c r="O640" s="6"/>
      <c r="P640" s="6"/>
      <c r="Q640" s="6"/>
      <c r="R640" s="6"/>
      <c r="S640" s="6"/>
      <c r="T640" s="6"/>
      <c r="U640" s="6"/>
      <c r="V640" s="6"/>
      <c r="W640" s="6"/>
      <c r="X640" s="6"/>
      <c r="Y640" s="6"/>
      <c r="Z640" s="6"/>
      <c r="AA640" s="6"/>
      <c r="AB640" s="6"/>
      <c r="AC640" s="6"/>
      <c r="AD640" s="6"/>
      <c r="AE640" s="6"/>
      <c r="AF640" s="6"/>
      <c r="AG640" s="6"/>
      <c r="AH640" s="6"/>
      <c r="AI640" s="6"/>
      <c r="AJ640" s="6"/>
      <c r="AK640" s="6"/>
      <c r="AL640" s="6"/>
      <c r="AM640" s="6"/>
      <c r="AN640" s="6"/>
      <c r="AO640" s="6"/>
      <c r="AP640" s="6"/>
      <c r="AQ640" s="6"/>
      <c r="AR640" s="6"/>
      <c r="AS640" s="6"/>
      <c r="AT640" s="6"/>
      <c r="AU640" s="6"/>
      <c r="AV640" s="6"/>
    </row>
    <row r="641">
      <c r="A641" s="6"/>
      <c r="B641" s="199"/>
      <c r="C641" s="6"/>
      <c r="D641" s="6"/>
      <c r="E641" s="7"/>
      <c r="F641" s="7"/>
      <c r="G641" s="198"/>
      <c r="H641" s="198"/>
      <c r="I641" s="6"/>
      <c r="J641" s="7"/>
      <c r="K641" s="7"/>
      <c r="L641" s="6"/>
      <c r="M641" s="7"/>
      <c r="N641" s="6"/>
      <c r="O641" s="6"/>
      <c r="P641" s="6"/>
      <c r="Q641" s="6"/>
      <c r="R641" s="6"/>
      <c r="S641" s="6"/>
      <c r="T641" s="6"/>
      <c r="U641" s="6"/>
      <c r="V641" s="6"/>
      <c r="W641" s="6"/>
      <c r="X641" s="6"/>
      <c r="Y641" s="6"/>
      <c r="Z641" s="6"/>
      <c r="AA641" s="6"/>
      <c r="AB641" s="6"/>
      <c r="AC641" s="6"/>
      <c r="AD641" s="6"/>
      <c r="AE641" s="6"/>
      <c r="AF641" s="6"/>
      <c r="AG641" s="6"/>
      <c r="AH641" s="6"/>
      <c r="AI641" s="6"/>
      <c r="AJ641" s="6"/>
      <c r="AK641" s="6"/>
      <c r="AL641" s="6"/>
      <c r="AM641" s="6"/>
      <c r="AN641" s="6"/>
      <c r="AO641" s="6"/>
      <c r="AP641" s="6"/>
      <c r="AQ641" s="6"/>
      <c r="AR641" s="6"/>
      <c r="AS641" s="6"/>
      <c r="AT641" s="6"/>
      <c r="AU641" s="6"/>
      <c r="AV641" s="6"/>
    </row>
    <row r="642">
      <c r="A642" s="6"/>
      <c r="B642" s="199"/>
      <c r="C642" s="6"/>
      <c r="D642" s="6"/>
      <c r="E642" s="7"/>
      <c r="F642" s="7"/>
      <c r="G642" s="198"/>
      <c r="H642" s="198"/>
      <c r="I642" s="6"/>
      <c r="J642" s="7"/>
      <c r="K642" s="7"/>
      <c r="L642" s="6"/>
      <c r="M642" s="7"/>
      <c r="N642" s="6"/>
      <c r="O642" s="6"/>
      <c r="P642" s="6"/>
      <c r="Q642" s="6"/>
      <c r="R642" s="6"/>
      <c r="S642" s="6"/>
      <c r="T642" s="6"/>
      <c r="U642" s="6"/>
      <c r="V642" s="6"/>
      <c r="W642" s="6"/>
      <c r="X642" s="6"/>
      <c r="Y642" s="6"/>
      <c r="Z642" s="6"/>
      <c r="AA642" s="6"/>
      <c r="AB642" s="6"/>
      <c r="AC642" s="6"/>
      <c r="AD642" s="6"/>
      <c r="AE642" s="6"/>
      <c r="AF642" s="6"/>
      <c r="AG642" s="6"/>
      <c r="AH642" s="6"/>
      <c r="AI642" s="6"/>
      <c r="AJ642" s="6"/>
      <c r="AK642" s="6"/>
      <c r="AL642" s="6"/>
      <c r="AM642" s="6"/>
      <c r="AN642" s="6"/>
      <c r="AO642" s="6"/>
      <c r="AP642" s="6"/>
      <c r="AQ642" s="6"/>
      <c r="AR642" s="6"/>
      <c r="AS642" s="6"/>
      <c r="AT642" s="6"/>
      <c r="AU642" s="6"/>
      <c r="AV642" s="6"/>
    </row>
    <row r="643">
      <c r="A643" s="6"/>
      <c r="B643" s="199"/>
      <c r="C643" s="6"/>
      <c r="D643" s="6"/>
      <c r="E643" s="7"/>
      <c r="F643" s="7"/>
      <c r="G643" s="198"/>
      <c r="H643" s="198"/>
      <c r="I643" s="6"/>
      <c r="J643" s="7"/>
      <c r="K643" s="7"/>
      <c r="L643" s="6"/>
      <c r="M643" s="7"/>
      <c r="N643" s="6"/>
      <c r="O643" s="6"/>
      <c r="P643" s="6"/>
      <c r="Q643" s="6"/>
      <c r="R643" s="6"/>
      <c r="S643" s="6"/>
      <c r="T643" s="6"/>
      <c r="U643" s="6"/>
      <c r="V643" s="6"/>
      <c r="W643" s="6"/>
      <c r="X643" s="6"/>
      <c r="Y643" s="6"/>
      <c r="Z643" s="6"/>
      <c r="AA643" s="6"/>
      <c r="AB643" s="6"/>
      <c r="AC643" s="6"/>
      <c r="AD643" s="6"/>
      <c r="AE643" s="6"/>
      <c r="AF643" s="6"/>
      <c r="AG643" s="6"/>
      <c r="AH643" s="6"/>
      <c r="AI643" s="6"/>
      <c r="AJ643" s="6"/>
      <c r="AK643" s="6"/>
      <c r="AL643" s="6"/>
      <c r="AM643" s="6"/>
      <c r="AN643" s="6"/>
      <c r="AO643" s="6"/>
      <c r="AP643" s="6"/>
      <c r="AQ643" s="6"/>
      <c r="AR643" s="6"/>
      <c r="AS643" s="6"/>
      <c r="AT643" s="6"/>
      <c r="AU643" s="6"/>
      <c r="AV643" s="6"/>
    </row>
    <row r="644">
      <c r="A644" s="6"/>
      <c r="B644" s="199"/>
      <c r="C644" s="6"/>
      <c r="D644" s="6"/>
      <c r="E644" s="7"/>
      <c r="F644" s="7"/>
      <c r="G644" s="198"/>
      <c r="H644" s="198"/>
      <c r="I644" s="6"/>
      <c r="J644" s="7"/>
      <c r="K644" s="7"/>
      <c r="L644" s="6"/>
      <c r="M644" s="7"/>
      <c r="N644" s="6"/>
      <c r="O644" s="6"/>
      <c r="P644" s="6"/>
      <c r="Q644" s="6"/>
      <c r="R644" s="6"/>
      <c r="S644" s="6"/>
      <c r="T644" s="6"/>
      <c r="U644" s="6"/>
      <c r="V644" s="6"/>
      <c r="W644" s="6"/>
      <c r="X644" s="6"/>
      <c r="Y644" s="6"/>
      <c r="Z644" s="6"/>
      <c r="AA644" s="6"/>
      <c r="AB644" s="6"/>
      <c r="AC644" s="6"/>
      <c r="AD644" s="6"/>
      <c r="AE644" s="6"/>
      <c r="AF644" s="6"/>
      <c r="AG644" s="6"/>
      <c r="AH644" s="6"/>
      <c r="AI644" s="6"/>
      <c r="AJ644" s="6"/>
      <c r="AK644" s="6"/>
      <c r="AL644" s="6"/>
      <c r="AM644" s="6"/>
      <c r="AN644" s="6"/>
      <c r="AO644" s="6"/>
      <c r="AP644" s="6"/>
      <c r="AQ644" s="6"/>
      <c r="AR644" s="6"/>
      <c r="AS644" s="6"/>
      <c r="AT644" s="6"/>
      <c r="AU644" s="6"/>
      <c r="AV644" s="6"/>
    </row>
    <row r="645">
      <c r="A645" s="6"/>
      <c r="B645" s="199"/>
      <c r="C645" s="6"/>
      <c r="D645" s="6"/>
      <c r="E645" s="7"/>
      <c r="F645" s="7"/>
      <c r="G645" s="198"/>
      <c r="H645" s="198"/>
      <c r="I645" s="6"/>
      <c r="J645" s="7"/>
      <c r="K645" s="7"/>
      <c r="L645" s="6"/>
      <c r="M645" s="7"/>
      <c r="N645" s="6"/>
      <c r="O645" s="6"/>
      <c r="P645" s="6"/>
      <c r="Q645" s="6"/>
      <c r="R645" s="6"/>
      <c r="S645" s="6"/>
      <c r="T645" s="6"/>
      <c r="U645" s="6"/>
      <c r="V645" s="6"/>
      <c r="W645" s="6"/>
      <c r="X645" s="6"/>
      <c r="Y645" s="6"/>
      <c r="Z645" s="6"/>
      <c r="AA645" s="6"/>
      <c r="AB645" s="6"/>
      <c r="AC645" s="6"/>
      <c r="AD645" s="6"/>
      <c r="AE645" s="6"/>
      <c r="AF645" s="6"/>
      <c r="AG645" s="6"/>
      <c r="AH645" s="6"/>
      <c r="AI645" s="6"/>
      <c r="AJ645" s="6"/>
      <c r="AK645" s="6"/>
      <c r="AL645" s="6"/>
      <c r="AM645" s="6"/>
      <c r="AN645" s="6"/>
      <c r="AO645" s="6"/>
      <c r="AP645" s="6"/>
      <c r="AQ645" s="6"/>
      <c r="AR645" s="6"/>
      <c r="AS645" s="6"/>
      <c r="AT645" s="6"/>
      <c r="AU645" s="6"/>
      <c r="AV645" s="6"/>
    </row>
    <row r="646">
      <c r="A646" s="6"/>
      <c r="B646" s="199"/>
      <c r="C646" s="6"/>
      <c r="D646" s="6"/>
      <c r="E646" s="7"/>
      <c r="F646" s="7"/>
      <c r="G646" s="198"/>
      <c r="H646" s="198"/>
      <c r="I646" s="6"/>
      <c r="J646" s="7"/>
      <c r="K646" s="7"/>
      <c r="L646" s="6"/>
      <c r="M646" s="7"/>
      <c r="N646" s="6"/>
      <c r="O646" s="6"/>
      <c r="P646" s="6"/>
      <c r="Q646" s="6"/>
      <c r="R646" s="6"/>
      <c r="S646" s="6"/>
      <c r="T646" s="6"/>
      <c r="U646" s="6"/>
      <c r="V646" s="6"/>
      <c r="W646" s="6"/>
      <c r="X646" s="6"/>
      <c r="Y646" s="6"/>
      <c r="Z646" s="6"/>
      <c r="AA646" s="6"/>
      <c r="AB646" s="6"/>
      <c r="AC646" s="6"/>
      <c r="AD646" s="6"/>
      <c r="AE646" s="6"/>
      <c r="AF646" s="6"/>
      <c r="AG646" s="6"/>
      <c r="AH646" s="6"/>
      <c r="AI646" s="6"/>
      <c r="AJ646" s="6"/>
      <c r="AK646" s="6"/>
      <c r="AL646" s="6"/>
      <c r="AM646" s="6"/>
      <c r="AN646" s="6"/>
      <c r="AO646" s="6"/>
      <c r="AP646" s="6"/>
      <c r="AQ646" s="6"/>
      <c r="AR646" s="6"/>
      <c r="AS646" s="6"/>
      <c r="AT646" s="6"/>
      <c r="AU646" s="6"/>
      <c r="AV646" s="6"/>
    </row>
    <row r="647">
      <c r="A647" s="6"/>
      <c r="B647" s="199"/>
      <c r="C647" s="6"/>
      <c r="D647" s="6"/>
      <c r="E647" s="7"/>
      <c r="F647" s="7"/>
      <c r="G647" s="198"/>
      <c r="H647" s="198"/>
      <c r="I647" s="6"/>
      <c r="J647" s="7"/>
      <c r="K647" s="7"/>
      <c r="L647" s="6"/>
      <c r="M647" s="7"/>
      <c r="N647" s="6"/>
      <c r="O647" s="6"/>
      <c r="P647" s="6"/>
      <c r="Q647" s="6"/>
      <c r="R647" s="6"/>
      <c r="S647" s="6"/>
      <c r="T647" s="6"/>
      <c r="U647" s="6"/>
      <c r="V647" s="6"/>
      <c r="W647" s="6"/>
      <c r="X647" s="6"/>
      <c r="Y647" s="6"/>
      <c r="Z647" s="6"/>
      <c r="AA647" s="6"/>
      <c r="AB647" s="6"/>
      <c r="AC647" s="6"/>
      <c r="AD647" s="6"/>
      <c r="AE647" s="6"/>
      <c r="AF647" s="6"/>
      <c r="AG647" s="6"/>
      <c r="AH647" s="6"/>
      <c r="AI647" s="6"/>
      <c r="AJ647" s="6"/>
      <c r="AK647" s="6"/>
      <c r="AL647" s="6"/>
      <c r="AM647" s="6"/>
      <c r="AN647" s="6"/>
      <c r="AO647" s="6"/>
      <c r="AP647" s="6"/>
      <c r="AQ647" s="6"/>
      <c r="AR647" s="6"/>
      <c r="AS647" s="6"/>
      <c r="AT647" s="6"/>
      <c r="AU647" s="6"/>
      <c r="AV647" s="6"/>
    </row>
    <row r="648">
      <c r="A648" s="6"/>
      <c r="B648" s="199"/>
      <c r="C648" s="6"/>
      <c r="D648" s="6"/>
      <c r="E648" s="7"/>
      <c r="F648" s="7"/>
      <c r="G648" s="198"/>
      <c r="H648" s="198"/>
      <c r="I648" s="6"/>
      <c r="J648" s="7"/>
      <c r="K648" s="7"/>
      <c r="L648" s="6"/>
      <c r="M648" s="7"/>
      <c r="N648" s="6"/>
      <c r="O648" s="6"/>
      <c r="P648" s="6"/>
      <c r="Q648" s="6"/>
      <c r="R648" s="6"/>
      <c r="S648" s="6"/>
      <c r="T648" s="6"/>
      <c r="U648" s="6"/>
      <c r="V648" s="6"/>
      <c r="W648" s="6"/>
      <c r="X648" s="6"/>
      <c r="Y648" s="6"/>
      <c r="Z648" s="6"/>
      <c r="AA648" s="6"/>
      <c r="AB648" s="6"/>
      <c r="AC648" s="6"/>
      <c r="AD648" s="6"/>
      <c r="AE648" s="6"/>
      <c r="AF648" s="6"/>
      <c r="AG648" s="6"/>
      <c r="AH648" s="6"/>
      <c r="AI648" s="6"/>
      <c r="AJ648" s="6"/>
      <c r="AK648" s="6"/>
      <c r="AL648" s="6"/>
      <c r="AM648" s="6"/>
      <c r="AN648" s="6"/>
      <c r="AO648" s="6"/>
      <c r="AP648" s="6"/>
      <c r="AQ648" s="6"/>
      <c r="AR648" s="6"/>
      <c r="AS648" s="6"/>
      <c r="AT648" s="6"/>
      <c r="AU648" s="6"/>
      <c r="AV648" s="6"/>
    </row>
    <row r="649">
      <c r="A649" s="6"/>
      <c r="B649" s="199"/>
      <c r="C649" s="6"/>
      <c r="D649" s="6"/>
      <c r="E649" s="7"/>
      <c r="F649" s="7"/>
      <c r="G649" s="198"/>
      <c r="H649" s="198"/>
      <c r="I649" s="6"/>
      <c r="J649" s="7"/>
      <c r="K649" s="7"/>
      <c r="L649" s="6"/>
      <c r="M649" s="7"/>
      <c r="N649" s="6"/>
      <c r="O649" s="6"/>
      <c r="P649" s="6"/>
      <c r="Q649" s="6"/>
      <c r="R649" s="6"/>
      <c r="S649" s="6"/>
      <c r="T649" s="6"/>
      <c r="U649" s="6"/>
      <c r="V649" s="6"/>
      <c r="W649" s="6"/>
      <c r="X649" s="6"/>
      <c r="Y649" s="6"/>
      <c r="Z649" s="6"/>
      <c r="AA649" s="6"/>
      <c r="AB649" s="6"/>
      <c r="AC649" s="6"/>
      <c r="AD649" s="6"/>
      <c r="AE649" s="6"/>
      <c r="AF649" s="6"/>
      <c r="AG649" s="6"/>
      <c r="AH649" s="6"/>
      <c r="AI649" s="6"/>
      <c r="AJ649" s="6"/>
      <c r="AK649" s="6"/>
      <c r="AL649" s="6"/>
      <c r="AM649" s="6"/>
      <c r="AN649" s="6"/>
      <c r="AO649" s="6"/>
      <c r="AP649" s="6"/>
      <c r="AQ649" s="6"/>
      <c r="AR649" s="6"/>
      <c r="AS649" s="6"/>
      <c r="AT649" s="6"/>
      <c r="AU649" s="6"/>
      <c r="AV649" s="6"/>
    </row>
    <row r="650">
      <c r="A650" s="6"/>
      <c r="B650" s="199"/>
      <c r="C650" s="6"/>
      <c r="D650" s="6"/>
      <c r="E650" s="7"/>
      <c r="F650" s="7"/>
      <c r="G650" s="198"/>
      <c r="H650" s="198"/>
      <c r="I650" s="6"/>
      <c r="J650" s="7"/>
      <c r="K650" s="7"/>
      <c r="L650" s="6"/>
      <c r="M650" s="7"/>
      <c r="N650" s="6"/>
      <c r="O650" s="6"/>
      <c r="P650" s="6"/>
      <c r="Q650" s="6"/>
      <c r="R650" s="6"/>
      <c r="S650" s="6"/>
      <c r="T650" s="6"/>
      <c r="U650" s="6"/>
      <c r="V650" s="6"/>
      <c r="W650" s="6"/>
      <c r="X650" s="6"/>
      <c r="Y650" s="6"/>
      <c r="Z650" s="6"/>
      <c r="AA650" s="6"/>
      <c r="AB650" s="6"/>
      <c r="AC650" s="6"/>
      <c r="AD650" s="6"/>
      <c r="AE650" s="6"/>
      <c r="AF650" s="6"/>
      <c r="AG650" s="6"/>
      <c r="AH650" s="6"/>
      <c r="AI650" s="6"/>
      <c r="AJ650" s="6"/>
      <c r="AK650" s="6"/>
      <c r="AL650" s="6"/>
      <c r="AM650" s="6"/>
      <c r="AN650" s="6"/>
      <c r="AO650" s="6"/>
      <c r="AP650" s="6"/>
      <c r="AQ650" s="6"/>
      <c r="AR650" s="6"/>
      <c r="AS650" s="6"/>
      <c r="AT650" s="6"/>
      <c r="AU650" s="6"/>
      <c r="AV650" s="6"/>
    </row>
    <row r="651">
      <c r="A651" s="6"/>
      <c r="B651" s="199"/>
      <c r="C651" s="6"/>
      <c r="D651" s="6"/>
      <c r="E651" s="7"/>
      <c r="F651" s="7"/>
      <c r="G651" s="198"/>
      <c r="H651" s="198"/>
      <c r="I651" s="6"/>
      <c r="J651" s="7"/>
      <c r="K651" s="7"/>
      <c r="L651" s="6"/>
      <c r="M651" s="7"/>
      <c r="N651" s="6"/>
      <c r="O651" s="6"/>
      <c r="P651" s="6"/>
      <c r="Q651" s="6"/>
      <c r="R651" s="6"/>
      <c r="S651" s="6"/>
      <c r="T651" s="6"/>
      <c r="U651" s="6"/>
      <c r="V651" s="6"/>
      <c r="W651" s="6"/>
      <c r="X651" s="6"/>
      <c r="Y651" s="6"/>
      <c r="Z651" s="6"/>
      <c r="AA651" s="6"/>
      <c r="AB651" s="6"/>
      <c r="AC651" s="6"/>
      <c r="AD651" s="6"/>
      <c r="AE651" s="6"/>
      <c r="AF651" s="6"/>
      <c r="AG651" s="6"/>
      <c r="AH651" s="6"/>
      <c r="AI651" s="6"/>
      <c r="AJ651" s="6"/>
      <c r="AK651" s="6"/>
      <c r="AL651" s="6"/>
      <c r="AM651" s="6"/>
      <c r="AN651" s="6"/>
      <c r="AO651" s="6"/>
      <c r="AP651" s="6"/>
      <c r="AQ651" s="6"/>
      <c r="AR651" s="6"/>
      <c r="AS651" s="6"/>
      <c r="AT651" s="6"/>
      <c r="AU651" s="6"/>
      <c r="AV651" s="6"/>
    </row>
    <row r="652">
      <c r="A652" s="6"/>
      <c r="B652" s="199"/>
      <c r="C652" s="6"/>
      <c r="D652" s="6"/>
      <c r="E652" s="7"/>
      <c r="F652" s="7"/>
      <c r="G652" s="198"/>
      <c r="H652" s="198"/>
      <c r="I652" s="6"/>
      <c r="J652" s="7"/>
      <c r="K652" s="7"/>
      <c r="L652" s="6"/>
      <c r="M652" s="7"/>
      <c r="N652" s="6"/>
      <c r="O652" s="6"/>
      <c r="P652" s="6"/>
      <c r="Q652" s="6"/>
      <c r="R652" s="6"/>
      <c r="S652" s="6"/>
      <c r="T652" s="6"/>
      <c r="U652" s="6"/>
      <c r="V652" s="6"/>
      <c r="W652" s="6"/>
      <c r="X652" s="6"/>
      <c r="Y652" s="6"/>
      <c r="Z652" s="6"/>
      <c r="AA652" s="6"/>
      <c r="AB652" s="6"/>
      <c r="AC652" s="6"/>
      <c r="AD652" s="6"/>
      <c r="AE652" s="6"/>
      <c r="AF652" s="6"/>
      <c r="AG652" s="6"/>
      <c r="AH652" s="6"/>
      <c r="AI652" s="6"/>
      <c r="AJ652" s="6"/>
      <c r="AK652" s="6"/>
      <c r="AL652" s="6"/>
      <c r="AM652" s="6"/>
      <c r="AN652" s="6"/>
      <c r="AO652" s="6"/>
      <c r="AP652" s="6"/>
      <c r="AQ652" s="6"/>
      <c r="AR652" s="6"/>
      <c r="AS652" s="6"/>
      <c r="AT652" s="6"/>
      <c r="AU652" s="6"/>
      <c r="AV652" s="6"/>
    </row>
    <row r="653">
      <c r="A653" s="6"/>
      <c r="B653" s="199"/>
      <c r="C653" s="6"/>
      <c r="D653" s="6"/>
      <c r="E653" s="7"/>
      <c r="F653" s="7"/>
      <c r="G653" s="198"/>
      <c r="H653" s="198"/>
      <c r="I653" s="6"/>
      <c r="J653" s="7"/>
      <c r="K653" s="7"/>
      <c r="L653" s="6"/>
      <c r="M653" s="7"/>
      <c r="N653" s="6"/>
      <c r="O653" s="6"/>
      <c r="P653" s="6"/>
      <c r="Q653" s="6"/>
      <c r="R653" s="6"/>
      <c r="S653" s="6"/>
      <c r="T653" s="6"/>
      <c r="U653" s="6"/>
      <c r="V653" s="6"/>
      <c r="W653" s="6"/>
      <c r="X653" s="6"/>
      <c r="Y653" s="6"/>
      <c r="Z653" s="6"/>
      <c r="AA653" s="6"/>
      <c r="AB653" s="6"/>
      <c r="AC653" s="6"/>
      <c r="AD653" s="6"/>
      <c r="AE653" s="6"/>
      <c r="AF653" s="6"/>
      <c r="AG653" s="6"/>
      <c r="AH653" s="6"/>
      <c r="AI653" s="6"/>
      <c r="AJ653" s="6"/>
      <c r="AK653" s="6"/>
      <c r="AL653" s="6"/>
      <c r="AM653" s="6"/>
      <c r="AN653" s="6"/>
      <c r="AO653" s="6"/>
      <c r="AP653" s="6"/>
      <c r="AQ653" s="6"/>
      <c r="AR653" s="6"/>
      <c r="AS653" s="6"/>
      <c r="AT653" s="6"/>
      <c r="AU653" s="6"/>
      <c r="AV653" s="6"/>
    </row>
    <row r="654">
      <c r="A654" s="6"/>
      <c r="B654" s="199"/>
      <c r="C654" s="6"/>
      <c r="D654" s="6"/>
      <c r="E654" s="7"/>
      <c r="F654" s="7"/>
      <c r="G654" s="198"/>
      <c r="H654" s="198"/>
      <c r="I654" s="6"/>
      <c r="J654" s="7"/>
      <c r="K654" s="7"/>
      <c r="L654" s="6"/>
      <c r="M654" s="7"/>
      <c r="N654" s="6"/>
      <c r="O654" s="6"/>
      <c r="P654" s="6"/>
      <c r="Q654" s="6"/>
      <c r="R654" s="6"/>
      <c r="S654" s="6"/>
      <c r="T654" s="6"/>
      <c r="U654" s="6"/>
      <c r="V654" s="6"/>
      <c r="W654" s="6"/>
      <c r="X654" s="6"/>
      <c r="Y654" s="6"/>
      <c r="Z654" s="6"/>
      <c r="AA654" s="6"/>
      <c r="AB654" s="6"/>
      <c r="AC654" s="6"/>
      <c r="AD654" s="6"/>
      <c r="AE654" s="6"/>
      <c r="AF654" s="6"/>
      <c r="AG654" s="6"/>
      <c r="AH654" s="6"/>
      <c r="AI654" s="6"/>
      <c r="AJ654" s="6"/>
      <c r="AK654" s="6"/>
      <c r="AL654" s="6"/>
      <c r="AM654" s="6"/>
      <c r="AN654" s="6"/>
      <c r="AO654" s="6"/>
      <c r="AP654" s="6"/>
      <c r="AQ654" s="6"/>
      <c r="AR654" s="6"/>
      <c r="AS654" s="6"/>
      <c r="AT654" s="6"/>
      <c r="AU654" s="6"/>
      <c r="AV654" s="6"/>
    </row>
    <row r="655">
      <c r="A655" s="6"/>
      <c r="B655" s="199"/>
      <c r="C655" s="6"/>
      <c r="D655" s="6"/>
      <c r="E655" s="7"/>
      <c r="F655" s="7"/>
      <c r="G655" s="198"/>
      <c r="H655" s="198"/>
      <c r="I655" s="6"/>
      <c r="J655" s="7"/>
      <c r="K655" s="7"/>
      <c r="L655" s="6"/>
      <c r="M655" s="7"/>
      <c r="N655" s="6"/>
      <c r="O655" s="6"/>
      <c r="P655" s="6"/>
      <c r="Q655" s="6"/>
      <c r="R655" s="6"/>
      <c r="S655" s="6"/>
      <c r="T655" s="6"/>
      <c r="U655" s="6"/>
      <c r="V655" s="6"/>
      <c r="W655" s="6"/>
      <c r="X655" s="6"/>
      <c r="Y655" s="6"/>
      <c r="Z655" s="6"/>
      <c r="AA655" s="6"/>
      <c r="AB655" s="6"/>
      <c r="AC655" s="6"/>
      <c r="AD655" s="6"/>
      <c r="AE655" s="6"/>
      <c r="AF655" s="6"/>
      <c r="AG655" s="6"/>
      <c r="AH655" s="6"/>
      <c r="AI655" s="6"/>
      <c r="AJ655" s="6"/>
      <c r="AK655" s="6"/>
      <c r="AL655" s="6"/>
      <c r="AM655" s="6"/>
      <c r="AN655" s="6"/>
      <c r="AO655" s="6"/>
      <c r="AP655" s="6"/>
      <c r="AQ655" s="6"/>
      <c r="AR655" s="6"/>
      <c r="AS655" s="6"/>
      <c r="AT655" s="6"/>
      <c r="AU655" s="6"/>
      <c r="AV655" s="6"/>
    </row>
    <row r="656">
      <c r="A656" s="6"/>
      <c r="B656" s="199"/>
      <c r="C656" s="6"/>
      <c r="D656" s="6"/>
      <c r="E656" s="7"/>
      <c r="F656" s="7"/>
      <c r="G656" s="198"/>
      <c r="H656" s="198"/>
      <c r="I656" s="6"/>
      <c r="J656" s="7"/>
      <c r="K656" s="7"/>
      <c r="L656" s="6"/>
      <c r="M656" s="7"/>
      <c r="N656" s="6"/>
      <c r="O656" s="6"/>
      <c r="P656" s="6"/>
      <c r="Q656" s="6"/>
      <c r="R656" s="6"/>
      <c r="S656" s="6"/>
      <c r="T656" s="6"/>
      <c r="U656" s="6"/>
      <c r="V656" s="6"/>
      <c r="W656" s="6"/>
      <c r="X656" s="6"/>
      <c r="Y656" s="6"/>
      <c r="Z656" s="6"/>
      <c r="AA656" s="6"/>
      <c r="AB656" s="6"/>
      <c r="AC656" s="6"/>
      <c r="AD656" s="6"/>
      <c r="AE656" s="6"/>
      <c r="AF656" s="6"/>
      <c r="AG656" s="6"/>
      <c r="AH656" s="6"/>
      <c r="AI656" s="6"/>
      <c r="AJ656" s="6"/>
      <c r="AK656" s="6"/>
      <c r="AL656" s="6"/>
      <c r="AM656" s="6"/>
      <c r="AN656" s="6"/>
      <c r="AO656" s="6"/>
      <c r="AP656" s="6"/>
      <c r="AQ656" s="6"/>
      <c r="AR656" s="6"/>
      <c r="AS656" s="6"/>
      <c r="AT656" s="6"/>
      <c r="AU656" s="6"/>
      <c r="AV656" s="6"/>
    </row>
    <row r="657">
      <c r="A657" s="6"/>
      <c r="B657" s="199"/>
      <c r="C657" s="6"/>
      <c r="D657" s="6"/>
      <c r="E657" s="7"/>
      <c r="F657" s="7"/>
      <c r="G657" s="198"/>
      <c r="H657" s="198"/>
      <c r="I657" s="6"/>
      <c r="J657" s="7"/>
      <c r="K657" s="7"/>
      <c r="L657" s="6"/>
      <c r="M657" s="7"/>
      <c r="N657" s="6"/>
      <c r="O657" s="6"/>
      <c r="P657" s="6"/>
      <c r="Q657" s="6"/>
      <c r="R657" s="6"/>
      <c r="S657" s="6"/>
      <c r="T657" s="6"/>
      <c r="U657" s="6"/>
      <c r="V657" s="6"/>
      <c r="W657" s="6"/>
      <c r="X657" s="6"/>
      <c r="Y657" s="6"/>
      <c r="Z657" s="6"/>
      <c r="AA657" s="6"/>
      <c r="AB657" s="6"/>
      <c r="AC657" s="6"/>
      <c r="AD657" s="6"/>
      <c r="AE657" s="6"/>
      <c r="AF657" s="6"/>
      <c r="AG657" s="6"/>
      <c r="AH657" s="6"/>
      <c r="AI657" s="6"/>
      <c r="AJ657" s="6"/>
      <c r="AK657" s="6"/>
      <c r="AL657" s="6"/>
      <c r="AM657" s="6"/>
      <c r="AN657" s="6"/>
      <c r="AO657" s="6"/>
      <c r="AP657" s="6"/>
      <c r="AQ657" s="6"/>
      <c r="AR657" s="6"/>
      <c r="AS657" s="6"/>
      <c r="AT657" s="6"/>
      <c r="AU657" s="6"/>
      <c r="AV657" s="6"/>
    </row>
    <row r="658">
      <c r="A658" s="6"/>
      <c r="B658" s="199"/>
      <c r="C658" s="6"/>
      <c r="D658" s="6"/>
      <c r="E658" s="7"/>
      <c r="F658" s="7"/>
      <c r="G658" s="198"/>
      <c r="H658" s="198"/>
      <c r="I658" s="6"/>
      <c r="J658" s="7"/>
      <c r="K658" s="7"/>
      <c r="L658" s="6"/>
      <c r="M658" s="7"/>
      <c r="N658" s="6"/>
      <c r="O658" s="6"/>
      <c r="P658" s="6"/>
      <c r="Q658" s="6"/>
      <c r="R658" s="6"/>
      <c r="S658" s="6"/>
      <c r="T658" s="6"/>
      <c r="U658" s="6"/>
      <c r="V658" s="6"/>
      <c r="W658" s="6"/>
      <c r="X658" s="6"/>
      <c r="Y658" s="6"/>
      <c r="Z658" s="6"/>
      <c r="AA658" s="6"/>
      <c r="AB658" s="6"/>
      <c r="AC658" s="6"/>
      <c r="AD658" s="6"/>
      <c r="AE658" s="6"/>
      <c r="AF658" s="6"/>
      <c r="AG658" s="6"/>
      <c r="AH658" s="6"/>
      <c r="AI658" s="6"/>
      <c r="AJ658" s="6"/>
      <c r="AK658" s="6"/>
      <c r="AL658" s="6"/>
      <c r="AM658" s="6"/>
      <c r="AN658" s="6"/>
      <c r="AO658" s="6"/>
      <c r="AP658" s="6"/>
      <c r="AQ658" s="6"/>
      <c r="AR658" s="6"/>
      <c r="AS658" s="6"/>
      <c r="AT658" s="6"/>
      <c r="AU658" s="6"/>
      <c r="AV658" s="6"/>
    </row>
    <row r="659">
      <c r="A659" s="6"/>
      <c r="B659" s="199"/>
      <c r="C659" s="6"/>
      <c r="D659" s="6"/>
      <c r="E659" s="7"/>
      <c r="F659" s="7"/>
      <c r="G659" s="198"/>
      <c r="H659" s="198"/>
      <c r="I659" s="6"/>
      <c r="J659" s="7"/>
      <c r="K659" s="7"/>
      <c r="L659" s="6"/>
      <c r="M659" s="7"/>
      <c r="N659" s="6"/>
      <c r="O659" s="6"/>
      <c r="P659" s="6"/>
      <c r="Q659" s="6"/>
      <c r="R659" s="6"/>
      <c r="S659" s="6"/>
      <c r="T659" s="6"/>
      <c r="U659" s="6"/>
      <c r="V659" s="6"/>
      <c r="W659" s="6"/>
      <c r="X659" s="6"/>
      <c r="Y659" s="6"/>
      <c r="Z659" s="6"/>
      <c r="AA659" s="6"/>
      <c r="AB659" s="6"/>
      <c r="AC659" s="6"/>
      <c r="AD659" s="6"/>
      <c r="AE659" s="6"/>
      <c r="AF659" s="6"/>
      <c r="AG659" s="6"/>
      <c r="AH659" s="6"/>
      <c r="AI659" s="6"/>
      <c r="AJ659" s="6"/>
      <c r="AK659" s="6"/>
      <c r="AL659" s="6"/>
      <c r="AM659" s="6"/>
      <c r="AN659" s="6"/>
      <c r="AO659" s="6"/>
      <c r="AP659" s="6"/>
      <c r="AQ659" s="6"/>
      <c r="AR659" s="6"/>
      <c r="AS659" s="6"/>
      <c r="AT659" s="6"/>
      <c r="AU659" s="6"/>
      <c r="AV659" s="6"/>
    </row>
    <row r="660">
      <c r="A660" s="6"/>
      <c r="B660" s="199"/>
      <c r="C660" s="6"/>
      <c r="D660" s="6"/>
      <c r="E660" s="7"/>
      <c r="F660" s="7"/>
      <c r="G660" s="198"/>
      <c r="H660" s="198"/>
      <c r="I660" s="6"/>
      <c r="J660" s="7"/>
      <c r="K660" s="7"/>
      <c r="L660" s="6"/>
      <c r="M660" s="7"/>
      <c r="N660" s="6"/>
      <c r="O660" s="6"/>
      <c r="P660" s="6"/>
      <c r="Q660" s="6"/>
      <c r="R660" s="6"/>
      <c r="S660" s="6"/>
      <c r="T660" s="6"/>
      <c r="U660" s="6"/>
      <c r="V660" s="6"/>
      <c r="W660" s="6"/>
      <c r="X660" s="6"/>
      <c r="Y660" s="6"/>
      <c r="Z660" s="6"/>
      <c r="AA660" s="6"/>
      <c r="AB660" s="6"/>
      <c r="AC660" s="6"/>
      <c r="AD660" s="6"/>
      <c r="AE660" s="6"/>
      <c r="AF660" s="6"/>
      <c r="AG660" s="6"/>
      <c r="AH660" s="6"/>
      <c r="AI660" s="6"/>
      <c r="AJ660" s="6"/>
      <c r="AK660" s="6"/>
      <c r="AL660" s="6"/>
      <c r="AM660" s="6"/>
      <c r="AN660" s="6"/>
      <c r="AO660" s="6"/>
      <c r="AP660" s="6"/>
      <c r="AQ660" s="6"/>
      <c r="AR660" s="6"/>
      <c r="AS660" s="6"/>
      <c r="AT660" s="6"/>
      <c r="AU660" s="6"/>
      <c r="AV660" s="6"/>
    </row>
    <row r="661">
      <c r="A661" s="6"/>
      <c r="B661" s="199"/>
      <c r="C661" s="6"/>
      <c r="D661" s="6"/>
      <c r="E661" s="7"/>
      <c r="F661" s="7"/>
      <c r="G661" s="198"/>
      <c r="H661" s="198"/>
      <c r="I661" s="6"/>
      <c r="J661" s="7"/>
      <c r="K661" s="7"/>
      <c r="L661" s="6"/>
      <c r="M661" s="7"/>
      <c r="N661" s="6"/>
      <c r="O661" s="6"/>
      <c r="P661" s="6"/>
      <c r="Q661" s="6"/>
      <c r="R661" s="6"/>
      <c r="S661" s="6"/>
      <c r="T661" s="6"/>
      <c r="U661" s="6"/>
      <c r="V661" s="6"/>
      <c r="W661" s="6"/>
      <c r="X661" s="6"/>
      <c r="Y661" s="6"/>
      <c r="Z661" s="6"/>
      <c r="AA661" s="6"/>
      <c r="AB661" s="6"/>
      <c r="AC661" s="6"/>
      <c r="AD661" s="6"/>
      <c r="AE661" s="6"/>
      <c r="AF661" s="6"/>
      <c r="AG661" s="6"/>
      <c r="AH661" s="6"/>
      <c r="AI661" s="6"/>
      <c r="AJ661" s="6"/>
      <c r="AK661" s="6"/>
      <c r="AL661" s="6"/>
      <c r="AM661" s="6"/>
      <c r="AN661" s="6"/>
      <c r="AO661" s="6"/>
      <c r="AP661" s="6"/>
      <c r="AQ661" s="6"/>
      <c r="AR661" s="6"/>
      <c r="AS661" s="6"/>
      <c r="AT661" s="6"/>
      <c r="AU661" s="6"/>
      <c r="AV661" s="6"/>
    </row>
    <row r="662">
      <c r="A662" s="6"/>
      <c r="B662" s="199"/>
      <c r="C662" s="6"/>
      <c r="D662" s="6"/>
      <c r="E662" s="7"/>
      <c r="F662" s="7"/>
      <c r="G662" s="198"/>
      <c r="H662" s="198"/>
      <c r="I662" s="6"/>
      <c r="J662" s="7"/>
      <c r="K662" s="7"/>
      <c r="L662" s="6"/>
      <c r="M662" s="7"/>
      <c r="N662" s="6"/>
      <c r="O662" s="6"/>
      <c r="P662" s="6"/>
      <c r="Q662" s="6"/>
      <c r="R662" s="6"/>
      <c r="S662" s="6"/>
      <c r="T662" s="6"/>
      <c r="U662" s="6"/>
      <c r="V662" s="6"/>
      <c r="W662" s="6"/>
      <c r="X662" s="6"/>
      <c r="Y662" s="6"/>
      <c r="Z662" s="6"/>
      <c r="AA662" s="6"/>
      <c r="AB662" s="6"/>
      <c r="AC662" s="6"/>
      <c r="AD662" s="6"/>
      <c r="AE662" s="6"/>
      <c r="AF662" s="6"/>
      <c r="AG662" s="6"/>
      <c r="AH662" s="6"/>
      <c r="AI662" s="6"/>
      <c r="AJ662" s="6"/>
      <c r="AK662" s="6"/>
      <c r="AL662" s="6"/>
      <c r="AM662" s="6"/>
      <c r="AN662" s="6"/>
      <c r="AO662" s="6"/>
      <c r="AP662" s="6"/>
      <c r="AQ662" s="6"/>
      <c r="AR662" s="6"/>
      <c r="AS662" s="6"/>
      <c r="AT662" s="6"/>
      <c r="AU662" s="6"/>
      <c r="AV662" s="6"/>
    </row>
    <row r="663">
      <c r="A663" s="6"/>
      <c r="B663" s="199"/>
      <c r="C663" s="6"/>
      <c r="D663" s="6"/>
      <c r="E663" s="7"/>
      <c r="F663" s="7"/>
      <c r="G663" s="198"/>
      <c r="H663" s="198"/>
      <c r="I663" s="6"/>
      <c r="J663" s="7"/>
      <c r="K663" s="7"/>
      <c r="L663" s="6"/>
      <c r="M663" s="7"/>
      <c r="N663" s="6"/>
      <c r="O663" s="6"/>
      <c r="P663" s="6"/>
      <c r="Q663" s="6"/>
      <c r="R663" s="6"/>
      <c r="S663" s="6"/>
      <c r="T663" s="6"/>
      <c r="U663" s="6"/>
      <c r="V663" s="6"/>
      <c r="W663" s="6"/>
      <c r="X663" s="6"/>
      <c r="Y663" s="6"/>
      <c r="Z663" s="6"/>
      <c r="AA663" s="6"/>
      <c r="AB663" s="6"/>
      <c r="AC663" s="6"/>
      <c r="AD663" s="6"/>
      <c r="AE663" s="6"/>
      <c r="AF663" s="6"/>
      <c r="AG663" s="6"/>
      <c r="AH663" s="6"/>
      <c r="AI663" s="6"/>
      <c r="AJ663" s="6"/>
      <c r="AK663" s="6"/>
      <c r="AL663" s="6"/>
      <c r="AM663" s="6"/>
      <c r="AN663" s="6"/>
      <c r="AO663" s="6"/>
      <c r="AP663" s="6"/>
      <c r="AQ663" s="6"/>
      <c r="AR663" s="6"/>
      <c r="AS663" s="6"/>
      <c r="AT663" s="6"/>
      <c r="AU663" s="6"/>
      <c r="AV663" s="6"/>
    </row>
    <row r="664">
      <c r="A664" s="6"/>
      <c r="B664" s="199"/>
      <c r="C664" s="6"/>
      <c r="D664" s="6"/>
      <c r="E664" s="7"/>
      <c r="F664" s="7"/>
      <c r="G664" s="198"/>
      <c r="H664" s="198"/>
      <c r="I664" s="6"/>
      <c r="J664" s="7"/>
      <c r="K664" s="7"/>
      <c r="L664" s="6"/>
      <c r="M664" s="7"/>
      <c r="N664" s="6"/>
      <c r="O664" s="6"/>
      <c r="P664" s="6"/>
      <c r="Q664" s="6"/>
      <c r="R664" s="6"/>
      <c r="S664" s="6"/>
      <c r="T664" s="6"/>
      <c r="U664" s="6"/>
      <c r="V664" s="6"/>
      <c r="W664" s="6"/>
      <c r="X664" s="6"/>
      <c r="Y664" s="6"/>
      <c r="Z664" s="6"/>
      <c r="AA664" s="6"/>
      <c r="AB664" s="6"/>
      <c r="AC664" s="6"/>
      <c r="AD664" s="6"/>
      <c r="AE664" s="6"/>
      <c r="AF664" s="6"/>
      <c r="AG664" s="6"/>
      <c r="AH664" s="6"/>
      <c r="AI664" s="6"/>
      <c r="AJ664" s="6"/>
      <c r="AK664" s="6"/>
      <c r="AL664" s="6"/>
      <c r="AM664" s="6"/>
      <c r="AN664" s="6"/>
      <c r="AO664" s="6"/>
      <c r="AP664" s="6"/>
      <c r="AQ664" s="6"/>
      <c r="AR664" s="6"/>
      <c r="AS664" s="6"/>
      <c r="AT664" s="6"/>
      <c r="AU664" s="6"/>
      <c r="AV664" s="6"/>
    </row>
    <row r="665">
      <c r="A665" s="6"/>
      <c r="B665" s="199"/>
      <c r="C665" s="6"/>
      <c r="D665" s="6"/>
      <c r="E665" s="7"/>
      <c r="F665" s="7"/>
      <c r="G665" s="198"/>
      <c r="H665" s="198"/>
      <c r="I665" s="6"/>
      <c r="J665" s="7"/>
      <c r="K665" s="7"/>
      <c r="L665" s="6"/>
      <c r="M665" s="7"/>
      <c r="N665" s="6"/>
      <c r="O665" s="6"/>
      <c r="P665" s="6"/>
      <c r="Q665" s="6"/>
      <c r="R665" s="6"/>
      <c r="S665" s="6"/>
      <c r="T665" s="6"/>
      <c r="U665" s="6"/>
      <c r="V665" s="6"/>
      <c r="W665" s="6"/>
      <c r="X665" s="6"/>
      <c r="Y665" s="6"/>
      <c r="Z665" s="6"/>
      <c r="AA665" s="6"/>
      <c r="AB665" s="6"/>
      <c r="AC665" s="6"/>
      <c r="AD665" s="6"/>
      <c r="AE665" s="6"/>
      <c r="AF665" s="6"/>
      <c r="AG665" s="6"/>
      <c r="AH665" s="6"/>
      <c r="AI665" s="6"/>
      <c r="AJ665" s="6"/>
      <c r="AK665" s="6"/>
      <c r="AL665" s="6"/>
      <c r="AM665" s="6"/>
      <c r="AN665" s="6"/>
      <c r="AO665" s="6"/>
      <c r="AP665" s="6"/>
      <c r="AQ665" s="6"/>
      <c r="AR665" s="6"/>
      <c r="AS665" s="6"/>
      <c r="AT665" s="6"/>
      <c r="AU665" s="6"/>
      <c r="AV665" s="6"/>
    </row>
    <row r="666">
      <c r="A666" s="6"/>
      <c r="B666" s="199"/>
      <c r="C666" s="6"/>
      <c r="D666" s="6"/>
      <c r="E666" s="7"/>
      <c r="F666" s="7"/>
      <c r="G666" s="198"/>
      <c r="H666" s="198"/>
      <c r="I666" s="6"/>
      <c r="J666" s="7"/>
      <c r="K666" s="7"/>
      <c r="L666" s="6"/>
      <c r="M666" s="7"/>
      <c r="N666" s="6"/>
      <c r="O666" s="6"/>
      <c r="P666" s="6"/>
      <c r="Q666" s="6"/>
      <c r="R666" s="6"/>
      <c r="S666" s="6"/>
      <c r="T666" s="6"/>
      <c r="U666" s="6"/>
      <c r="V666" s="6"/>
      <c r="W666" s="6"/>
      <c r="X666" s="6"/>
      <c r="Y666" s="6"/>
      <c r="Z666" s="6"/>
      <c r="AA666" s="6"/>
      <c r="AB666" s="6"/>
      <c r="AC666" s="6"/>
      <c r="AD666" s="6"/>
      <c r="AE666" s="6"/>
      <c r="AF666" s="6"/>
      <c r="AG666" s="6"/>
      <c r="AH666" s="6"/>
      <c r="AI666" s="6"/>
      <c r="AJ666" s="6"/>
      <c r="AK666" s="6"/>
      <c r="AL666" s="6"/>
      <c r="AM666" s="6"/>
      <c r="AN666" s="6"/>
      <c r="AO666" s="6"/>
      <c r="AP666" s="6"/>
      <c r="AQ666" s="6"/>
      <c r="AR666" s="6"/>
      <c r="AS666" s="6"/>
      <c r="AT666" s="6"/>
      <c r="AU666" s="6"/>
      <c r="AV666" s="6"/>
    </row>
    <row r="667">
      <c r="A667" s="6"/>
      <c r="B667" s="199"/>
      <c r="C667" s="6"/>
      <c r="D667" s="6"/>
      <c r="E667" s="7"/>
      <c r="F667" s="7"/>
      <c r="G667" s="198"/>
      <c r="H667" s="198"/>
      <c r="I667" s="6"/>
      <c r="J667" s="7"/>
      <c r="K667" s="7"/>
      <c r="L667" s="6"/>
      <c r="M667" s="7"/>
      <c r="N667" s="6"/>
      <c r="O667" s="6"/>
      <c r="P667" s="6"/>
      <c r="Q667" s="6"/>
      <c r="R667" s="6"/>
      <c r="S667" s="6"/>
      <c r="T667" s="6"/>
      <c r="U667" s="6"/>
      <c r="V667" s="6"/>
      <c r="W667" s="6"/>
      <c r="X667" s="6"/>
      <c r="Y667" s="6"/>
      <c r="Z667" s="6"/>
      <c r="AA667" s="6"/>
      <c r="AB667" s="6"/>
      <c r="AC667" s="6"/>
      <c r="AD667" s="6"/>
      <c r="AE667" s="6"/>
      <c r="AF667" s="6"/>
      <c r="AG667" s="6"/>
      <c r="AH667" s="6"/>
      <c r="AI667" s="6"/>
      <c r="AJ667" s="6"/>
      <c r="AK667" s="6"/>
      <c r="AL667" s="6"/>
      <c r="AM667" s="6"/>
      <c r="AN667" s="6"/>
      <c r="AO667" s="6"/>
      <c r="AP667" s="6"/>
      <c r="AQ667" s="6"/>
      <c r="AR667" s="6"/>
      <c r="AS667" s="6"/>
      <c r="AT667" s="6"/>
      <c r="AU667" s="6"/>
      <c r="AV667" s="6"/>
    </row>
    <row r="668">
      <c r="A668" s="6"/>
      <c r="B668" s="199"/>
      <c r="C668" s="6"/>
      <c r="D668" s="6"/>
      <c r="E668" s="7"/>
      <c r="F668" s="7"/>
      <c r="G668" s="198"/>
      <c r="H668" s="198"/>
      <c r="I668" s="6"/>
      <c r="J668" s="7"/>
      <c r="K668" s="7"/>
      <c r="L668" s="6"/>
      <c r="M668" s="7"/>
      <c r="N668" s="6"/>
      <c r="O668" s="6"/>
      <c r="P668" s="6"/>
      <c r="Q668" s="6"/>
      <c r="R668" s="6"/>
      <c r="S668" s="6"/>
      <c r="T668" s="6"/>
      <c r="U668" s="6"/>
      <c r="V668" s="6"/>
      <c r="W668" s="6"/>
      <c r="X668" s="6"/>
      <c r="Y668" s="6"/>
      <c r="Z668" s="6"/>
      <c r="AA668" s="6"/>
      <c r="AB668" s="6"/>
      <c r="AC668" s="6"/>
      <c r="AD668" s="6"/>
      <c r="AE668" s="6"/>
      <c r="AF668" s="6"/>
      <c r="AG668" s="6"/>
      <c r="AH668" s="6"/>
      <c r="AI668" s="6"/>
      <c r="AJ668" s="6"/>
      <c r="AK668" s="6"/>
      <c r="AL668" s="6"/>
      <c r="AM668" s="6"/>
      <c r="AN668" s="6"/>
      <c r="AO668" s="6"/>
      <c r="AP668" s="6"/>
      <c r="AQ668" s="6"/>
      <c r="AR668" s="6"/>
      <c r="AS668" s="6"/>
      <c r="AT668" s="6"/>
      <c r="AU668" s="6"/>
      <c r="AV668" s="6"/>
    </row>
    <row r="669">
      <c r="A669" s="6"/>
      <c r="B669" s="199"/>
      <c r="C669" s="6"/>
      <c r="D669" s="6"/>
      <c r="E669" s="7"/>
      <c r="F669" s="7"/>
      <c r="G669" s="198"/>
      <c r="H669" s="198"/>
      <c r="I669" s="6"/>
      <c r="J669" s="7"/>
      <c r="K669" s="7"/>
      <c r="L669" s="6"/>
      <c r="M669" s="7"/>
      <c r="N669" s="6"/>
      <c r="O669" s="6"/>
      <c r="P669" s="6"/>
      <c r="Q669" s="6"/>
      <c r="R669" s="6"/>
      <c r="S669" s="6"/>
      <c r="T669" s="6"/>
      <c r="U669" s="6"/>
      <c r="V669" s="6"/>
      <c r="W669" s="6"/>
      <c r="X669" s="6"/>
      <c r="Y669" s="6"/>
      <c r="Z669" s="6"/>
      <c r="AA669" s="6"/>
      <c r="AB669" s="6"/>
      <c r="AC669" s="6"/>
      <c r="AD669" s="6"/>
      <c r="AE669" s="6"/>
      <c r="AF669" s="6"/>
      <c r="AG669" s="6"/>
      <c r="AH669" s="6"/>
      <c r="AI669" s="6"/>
      <c r="AJ669" s="6"/>
      <c r="AK669" s="6"/>
      <c r="AL669" s="6"/>
      <c r="AM669" s="6"/>
      <c r="AN669" s="6"/>
      <c r="AO669" s="6"/>
      <c r="AP669" s="6"/>
      <c r="AQ669" s="6"/>
      <c r="AR669" s="6"/>
      <c r="AS669" s="6"/>
      <c r="AT669" s="6"/>
      <c r="AU669" s="6"/>
      <c r="AV669" s="6"/>
    </row>
    <row r="670">
      <c r="A670" s="6"/>
      <c r="B670" s="199"/>
      <c r="C670" s="6"/>
      <c r="D670" s="6"/>
      <c r="E670" s="7"/>
      <c r="F670" s="7"/>
      <c r="G670" s="198"/>
      <c r="H670" s="198"/>
      <c r="I670" s="6"/>
      <c r="J670" s="7"/>
      <c r="K670" s="7"/>
      <c r="L670" s="6"/>
      <c r="M670" s="7"/>
      <c r="N670" s="6"/>
      <c r="O670" s="6"/>
      <c r="P670" s="6"/>
      <c r="Q670" s="6"/>
      <c r="R670" s="6"/>
      <c r="S670" s="6"/>
      <c r="T670" s="6"/>
      <c r="U670" s="6"/>
      <c r="V670" s="6"/>
      <c r="W670" s="6"/>
      <c r="X670" s="6"/>
      <c r="Y670" s="6"/>
      <c r="Z670" s="6"/>
      <c r="AA670" s="6"/>
      <c r="AB670" s="6"/>
      <c r="AC670" s="6"/>
      <c r="AD670" s="6"/>
      <c r="AE670" s="6"/>
      <c r="AF670" s="6"/>
      <c r="AG670" s="6"/>
      <c r="AH670" s="6"/>
      <c r="AI670" s="6"/>
      <c r="AJ670" s="6"/>
      <c r="AK670" s="6"/>
      <c r="AL670" s="6"/>
      <c r="AM670" s="6"/>
      <c r="AN670" s="6"/>
      <c r="AO670" s="6"/>
      <c r="AP670" s="6"/>
      <c r="AQ670" s="6"/>
      <c r="AR670" s="6"/>
      <c r="AS670" s="6"/>
      <c r="AT670" s="6"/>
      <c r="AU670" s="6"/>
      <c r="AV670" s="6"/>
    </row>
    <row r="671">
      <c r="A671" s="6"/>
      <c r="B671" s="199"/>
      <c r="C671" s="6"/>
      <c r="D671" s="6"/>
      <c r="E671" s="7"/>
      <c r="F671" s="7"/>
      <c r="G671" s="198"/>
      <c r="H671" s="198"/>
      <c r="I671" s="6"/>
      <c r="J671" s="7"/>
      <c r="K671" s="7"/>
      <c r="L671" s="6"/>
      <c r="M671" s="7"/>
      <c r="N671" s="6"/>
      <c r="O671" s="6"/>
      <c r="P671" s="6"/>
      <c r="Q671" s="6"/>
      <c r="R671" s="6"/>
      <c r="S671" s="6"/>
      <c r="T671" s="6"/>
      <c r="U671" s="6"/>
      <c r="V671" s="6"/>
      <c r="W671" s="6"/>
      <c r="X671" s="6"/>
      <c r="Y671" s="6"/>
      <c r="Z671" s="6"/>
      <c r="AA671" s="6"/>
      <c r="AB671" s="6"/>
      <c r="AC671" s="6"/>
      <c r="AD671" s="6"/>
      <c r="AE671" s="6"/>
      <c r="AF671" s="6"/>
      <c r="AG671" s="6"/>
      <c r="AH671" s="6"/>
      <c r="AI671" s="6"/>
      <c r="AJ671" s="6"/>
      <c r="AK671" s="6"/>
      <c r="AL671" s="6"/>
      <c r="AM671" s="6"/>
      <c r="AN671" s="6"/>
      <c r="AO671" s="6"/>
      <c r="AP671" s="6"/>
      <c r="AQ671" s="6"/>
      <c r="AR671" s="6"/>
      <c r="AS671" s="6"/>
      <c r="AT671" s="6"/>
      <c r="AU671" s="6"/>
      <c r="AV671" s="6"/>
    </row>
    <row r="672">
      <c r="A672" s="6"/>
      <c r="B672" s="199"/>
      <c r="C672" s="6"/>
      <c r="D672" s="6"/>
      <c r="E672" s="7"/>
      <c r="F672" s="7"/>
      <c r="G672" s="198"/>
      <c r="H672" s="198"/>
      <c r="I672" s="6"/>
      <c r="J672" s="7"/>
      <c r="K672" s="7"/>
      <c r="L672" s="6"/>
      <c r="M672" s="7"/>
      <c r="N672" s="6"/>
      <c r="O672" s="6"/>
      <c r="P672" s="6"/>
      <c r="Q672" s="6"/>
      <c r="R672" s="6"/>
      <c r="S672" s="6"/>
      <c r="T672" s="6"/>
      <c r="U672" s="6"/>
      <c r="V672" s="6"/>
      <c r="W672" s="6"/>
      <c r="X672" s="6"/>
      <c r="Y672" s="6"/>
      <c r="Z672" s="6"/>
      <c r="AA672" s="6"/>
      <c r="AB672" s="6"/>
      <c r="AC672" s="6"/>
      <c r="AD672" s="6"/>
      <c r="AE672" s="6"/>
      <c r="AF672" s="6"/>
      <c r="AG672" s="6"/>
      <c r="AH672" s="6"/>
      <c r="AI672" s="6"/>
      <c r="AJ672" s="6"/>
      <c r="AK672" s="6"/>
      <c r="AL672" s="6"/>
      <c r="AM672" s="6"/>
      <c r="AN672" s="6"/>
      <c r="AO672" s="6"/>
      <c r="AP672" s="6"/>
      <c r="AQ672" s="6"/>
      <c r="AR672" s="6"/>
      <c r="AS672" s="6"/>
      <c r="AT672" s="6"/>
      <c r="AU672" s="6"/>
      <c r="AV672" s="6"/>
    </row>
    <row r="673">
      <c r="A673" s="6"/>
      <c r="B673" s="199"/>
      <c r="C673" s="6"/>
      <c r="D673" s="6"/>
      <c r="E673" s="7"/>
      <c r="F673" s="7"/>
      <c r="G673" s="198"/>
      <c r="H673" s="198"/>
      <c r="I673" s="6"/>
      <c r="J673" s="7"/>
      <c r="K673" s="7"/>
      <c r="L673" s="6"/>
      <c r="M673" s="7"/>
      <c r="N673" s="6"/>
      <c r="O673" s="6"/>
      <c r="P673" s="6"/>
      <c r="Q673" s="6"/>
      <c r="R673" s="6"/>
      <c r="S673" s="6"/>
      <c r="T673" s="6"/>
      <c r="U673" s="6"/>
      <c r="V673" s="6"/>
      <c r="W673" s="6"/>
      <c r="X673" s="6"/>
      <c r="Y673" s="6"/>
      <c r="Z673" s="6"/>
      <c r="AA673" s="6"/>
      <c r="AB673" s="6"/>
      <c r="AC673" s="6"/>
      <c r="AD673" s="6"/>
      <c r="AE673" s="6"/>
      <c r="AF673" s="6"/>
      <c r="AG673" s="6"/>
      <c r="AH673" s="6"/>
      <c r="AI673" s="6"/>
      <c r="AJ673" s="6"/>
      <c r="AK673" s="6"/>
      <c r="AL673" s="6"/>
      <c r="AM673" s="6"/>
      <c r="AN673" s="6"/>
      <c r="AO673" s="6"/>
      <c r="AP673" s="6"/>
      <c r="AQ673" s="6"/>
      <c r="AR673" s="6"/>
      <c r="AS673" s="6"/>
      <c r="AT673" s="6"/>
      <c r="AU673" s="6"/>
      <c r="AV673" s="6"/>
    </row>
    <row r="674">
      <c r="A674" s="6"/>
      <c r="B674" s="199"/>
      <c r="C674" s="6"/>
      <c r="D674" s="6"/>
      <c r="E674" s="7"/>
      <c r="F674" s="7"/>
      <c r="G674" s="198"/>
      <c r="H674" s="198"/>
      <c r="I674" s="6"/>
      <c r="J674" s="7"/>
      <c r="K674" s="7"/>
      <c r="L674" s="6"/>
      <c r="M674" s="7"/>
      <c r="N674" s="6"/>
      <c r="O674" s="6"/>
      <c r="P674" s="6"/>
      <c r="Q674" s="6"/>
      <c r="R674" s="6"/>
      <c r="S674" s="6"/>
      <c r="T674" s="6"/>
      <c r="U674" s="6"/>
      <c r="V674" s="6"/>
      <c r="W674" s="6"/>
      <c r="X674" s="6"/>
      <c r="Y674" s="6"/>
      <c r="Z674" s="6"/>
      <c r="AA674" s="6"/>
      <c r="AB674" s="6"/>
      <c r="AC674" s="6"/>
      <c r="AD674" s="6"/>
      <c r="AE674" s="6"/>
      <c r="AF674" s="6"/>
      <c r="AG674" s="6"/>
      <c r="AH674" s="6"/>
      <c r="AI674" s="6"/>
      <c r="AJ674" s="6"/>
      <c r="AK674" s="6"/>
      <c r="AL674" s="6"/>
      <c r="AM674" s="6"/>
      <c r="AN674" s="6"/>
      <c r="AO674" s="6"/>
      <c r="AP674" s="6"/>
      <c r="AQ674" s="6"/>
      <c r="AR674" s="6"/>
      <c r="AS674" s="6"/>
      <c r="AT674" s="6"/>
      <c r="AU674" s="6"/>
      <c r="AV674" s="6"/>
    </row>
    <row r="675">
      <c r="A675" s="6"/>
      <c r="B675" s="199"/>
      <c r="C675" s="6"/>
      <c r="D675" s="6"/>
      <c r="E675" s="7"/>
      <c r="F675" s="7"/>
      <c r="G675" s="198"/>
      <c r="H675" s="198"/>
      <c r="I675" s="6"/>
      <c r="J675" s="7"/>
      <c r="K675" s="7"/>
      <c r="L675" s="6"/>
      <c r="M675" s="7"/>
      <c r="N675" s="6"/>
      <c r="O675" s="6"/>
      <c r="P675" s="6"/>
      <c r="Q675" s="6"/>
      <c r="R675" s="6"/>
      <c r="S675" s="6"/>
      <c r="T675" s="6"/>
      <c r="U675" s="6"/>
      <c r="V675" s="6"/>
      <c r="W675" s="6"/>
      <c r="X675" s="6"/>
      <c r="Y675" s="6"/>
      <c r="Z675" s="6"/>
      <c r="AA675" s="6"/>
      <c r="AB675" s="6"/>
      <c r="AC675" s="6"/>
      <c r="AD675" s="6"/>
      <c r="AE675" s="6"/>
      <c r="AF675" s="6"/>
      <c r="AG675" s="6"/>
      <c r="AH675" s="6"/>
      <c r="AI675" s="6"/>
      <c r="AJ675" s="6"/>
      <c r="AK675" s="6"/>
      <c r="AL675" s="6"/>
      <c r="AM675" s="6"/>
      <c r="AN675" s="6"/>
      <c r="AO675" s="6"/>
      <c r="AP675" s="6"/>
      <c r="AQ675" s="6"/>
      <c r="AR675" s="6"/>
      <c r="AS675" s="6"/>
      <c r="AT675" s="6"/>
      <c r="AU675" s="6"/>
      <c r="AV675" s="6"/>
    </row>
    <row r="676">
      <c r="A676" s="6"/>
      <c r="B676" s="199"/>
      <c r="C676" s="6"/>
      <c r="D676" s="6"/>
      <c r="E676" s="7"/>
      <c r="F676" s="7"/>
      <c r="G676" s="198"/>
      <c r="H676" s="198"/>
      <c r="I676" s="6"/>
      <c r="J676" s="7"/>
      <c r="K676" s="7"/>
      <c r="L676" s="6"/>
      <c r="M676" s="7"/>
      <c r="N676" s="6"/>
      <c r="O676" s="6"/>
      <c r="P676" s="6"/>
      <c r="Q676" s="6"/>
      <c r="R676" s="6"/>
      <c r="S676" s="6"/>
      <c r="T676" s="6"/>
      <c r="U676" s="6"/>
      <c r="V676" s="6"/>
      <c r="W676" s="6"/>
      <c r="X676" s="6"/>
      <c r="Y676" s="6"/>
      <c r="Z676" s="6"/>
      <c r="AA676" s="6"/>
      <c r="AB676" s="6"/>
      <c r="AC676" s="6"/>
      <c r="AD676" s="6"/>
      <c r="AE676" s="6"/>
      <c r="AF676" s="6"/>
      <c r="AG676" s="6"/>
      <c r="AH676" s="6"/>
      <c r="AI676" s="6"/>
      <c r="AJ676" s="6"/>
      <c r="AK676" s="6"/>
      <c r="AL676" s="6"/>
      <c r="AM676" s="6"/>
      <c r="AN676" s="6"/>
      <c r="AO676" s="6"/>
      <c r="AP676" s="6"/>
      <c r="AQ676" s="6"/>
      <c r="AR676" s="6"/>
      <c r="AS676" s="6"/>
      <c r="AT676" s="6"/>
      <c r="AU676" s="6"/>
      <c r="AV676" s="6"/>
    </row>
    <row r="677">
      <c r="A677" s="6"/>
      <c r="B677" s="199"/>
      <c r="C677" s="6"/>
      <c r="D677" s="6"/>
      <c r="E677" s="7"/>
      <c r="F677" s="7"/>
      <c r="G677" s="198"/>
      <c r="H677" s="198"/>
      <c r="I677" s="6"/>
      <c r="J677" s="7"/>
      <c r="K677" s="7"/>
      <c r="L677" s="6"/>
      <c r="M677" s="7"/>
      <c r="N677" s="6"/>
      <c r="O677" s="6"/>
      <c r="P677" s="6"/>
      <c r="Q677" s="6"/>
      <c r="R677" s="6"/>
      <c r="S677" s="6"/>
      <c r="T677" s="6"/>
      <c r="U677" s="6"/>
      <c r="V677" s="6"/>
      <c r="W677" s="6"/>
      <c r="X677" s="6"/>
      <c r="Y677" s="6"/>
      <c r="Z677" s="6"/>
      <c r="AA677" s="6"/>
      <c r="AB677" s="6"/>
      <c r="AC677" s="6"/>
      <c r="AD677" s="6"/>
      <c r="AE677" s="6"/>
      <c r="AF677" s="6"/>
      <c r="AG677" s="6"/>
      <c r="AH677" s="6"/>
      <c r="AI677" s="6"/>
      <c r="AJ677" s="6"/>
      <c r="AK677" s="6"/>
      <c r="AL677" s="6"/>
      <c r="AM677" s="6"/>
      <c r="AN677" s="6"/>
      <c r="AO677" s="6"/>
      <c r="AP677" s="6"/>
      <c r="AQ677" s="6"/>
      <c r="AR677" s="6"/>
      <c r="AS677" s="6"/>
      <c r="AT677" s="6"/>
      <c r="AU677" s="6"/>
      <c r="AV677" s="6"/>
    </row>
    <row r="678">
      <c r="A678" s="6"/>
      <c r="B678" s="199"/>
      <c r="C678" s="6"/>
      <c r="D678" s="6"/>
      <c r="E678" s="7"/>
      <c r="F678" s="7"/>
      <c r="G678" s="198"/>
      <c r="H678" s="198"/>
      <c r="I678" s="6"/>
      <c r="J678" s="7"/>
      <c r="K678" s="7"/>
      <c r="L678" s="6"/>
      <c r="M678" s="7"/>
      <c r="N678" s="6"/>
      <c r="O678" s="6"/>
      <c r="P678" s="6"/>
      <c r="Q678" s="6"/>
      <c r="R678" s="6"/>
      <c r="S678" s="6"/>
      <c r="T678" s="6"/>
      <c r="U678" s="6"/>
      <c r="V678" s="6"/>
      <c r="W678" s="6"/>
      <c r="X678" s="6"/>
      <c r="Y678" s="6"/>
      <c r="Z678" s="6"/>
      <c r="AA678" s="6"/>
      <c r="AB678" s="6"/>
      <c r="AC678" s="6"/>
      <c r="AD678" s="6"/>
      <c r="AE678" s="6"/>
      <c r="AF678" s="6"/>
      <c r="AG678" s="6"/>
      <c r="AH678" s="6"/>
      <c r="AI678" s="6"/>
      <c r="AJ678" s="6"/>
      <c r="AK678" s="6"/>
      <c r="AL678" s="6"/>
      <c r="AM678" s="6"/>
      <c r="AN678" s="6"/>
      <c r="AO678" s="6"/>
      <c r="AP678" s="6"/>
      <c r="AQ678" s="6"/>
      <c r="AR678" s="6"/>
      <c r="AS678" s="6"/>
      <c r="AT678" s="6"/>
      <c r="AU678" s="6"/>
      <c r="AV678" s="6"/>
    </row>
    <row r="679">
      <c r="A679" s="6"/>
      <c r="B679" s="199"/>
      <c r="C679" s="6"/>
      <c r="D679" s="6"/>
      <c r="E679" s="7"/>
      <c r="F679" s="7"/>
      <c r="G679" s="198"/>
      <c r="H679" s="198"/>
      <c r="I679" s="6"/>
      <c r="J679" s="7"/>
      <c r="K679" s="7"/>
      <c r="L679" s="6"/>
      <c r="M679" s="7"/>
      <c r="N679" s="6"/>
      <c r="O679" s="6"/>
      <c r="P679" s="6"/>
      <c r="Q679" s="6"/>
      <c r="R679" s="6"/>
      <c r="S679" s="6"/>
      <c r="T679" s="6"/>
      <c r="U679" s="6"/>
      <c r="V679" s="6"/>
      <c r="W679" s="6"/>
      <c r="X679" s="6"/>
      <c r="Y679" s="6"/>
      <c r="Z679" s="6"/>
      <c r="AA679" s="6"/>
      <c r="AB679" s="6"/>
      <c r="AC679" s="6"/>
      <c r="AD679" s="6"/>
      <c r="AE679" s="6"/>
      <c r="AF679" s="6"/>
      <c r="AG679" s="6"/>
      <c r="AH679" s="6"/>
      <c r="AI679" s="6"/>
      <c r="AJ679" s="6"/>
      <c r="AK679" s="6"/>
      <c r="AL679" s="6"/>
      <c r="AM679" s="6"/>
      <c r="AN679" s="6"/>
      <c r="AO679" s="6"/>
      <c r="AP679" s="6"/>
      <c r="AQ679" s="6"/>
      <c r="AR679" s="6"/>
      <c r="AS679" s="6"/>
      <c r="AT679" s="6"/>
      <c r="AU679" s="6"/>
      <c r="AV679" s="6"/>
    </row>
    <row r="680">
      <c r="A680" s="6"/>
      <c r="B680" s="199"/>
      <c r="C680" s="6"/>
      <c r="D680" s="6"/>
      <c r="E680" s="7"/>
      <c r="F680" s="7"/>
      <c r="G680" s="198"/>
      <c r="H680" s="198"/>
      <c r="I680" s="6"/>
      <c r="J680" s="7"/>
      <c r="K680" s="7"/>
      <c r="L680" s="6"/>
      <c r="M680" s="7"/>
      <c r="N680" s="6"/>
      <c r="O680" s="6"/>
      <c r="P680" s="6"/>
      <c r="Q680" s="6"/>
      <c r="R680" s="6"/>
      <c r="S680" s="6"/>
      <c r="T680" s="6"/>
      <c r="U680" s="6"/>
      <c r="V680" s="6"/>
      <c r="W680" s="6"/>
      <c r="X680" s="6"/>
      <c r="Y680" s="6"/>
      <c r="Z680" s="6"/>
      <c r="AA680" s="6"/>
      <c r="AB680" s="6"/>
      <c r="AC680" s="6"/>
      <c r="AD680" s="6"/>
      <c r="AE680" s="6"/>
      <c r="AF680" s="6"/>
      <c r="AG680" s="6"/>
      <c r="AH680" s="6"/>
      <c r="AI680" s="6"/>
      <c r="AJ680" s="6"/>
      <c r="AK680" s="6"/>
      <c r="AL680" s="6"/>
      <c r="AM680" s="6"/>
      <c r="AN680" s="6"/>
      <c r="AO680" s="6"/>
      <c r="AP680" s="6"/>
      <c r="AQ680" s="6"/>
      <c r="AR680" s="6"/>
      <c r="AS680" s="6"/>
      <c r="AT680" s="6"/>
      <c r="AU680" s="6"/>
      <c r="AV680" s="6"/>
    </row>
    <row r="681">
      <c r="A681" s="6"/>
      <c r="B681" s="199"/>
      <c r="C681" s="6"/>
      <c r="D681" s="6"/>
      <c r="E681" s="7"/>
      <c r="F681" s="7"/>
      <c r="G681" s="198"/>
      <c r="H681" s="198"/>
      <c r="I681" s="6"/>
      <c r="J681" s="7"/>
      <c r="K681" s="7"/>
      <c r="L681" s="6"/>
      <c r="M681" s="7"/>
      <c r="N681" s="6"/>
      <c r="O681" s="6"/>
      <c r="P681" s="6"/>
      <c r="Q681" s="6"/>
      <c r="R681" s="6"/>
      <c r="S681" s="6"/>
      <c r="T681" s="6"/>
      <c r="U681" s="6"/>
      <c r="V681" s="6"/>
      <c r="W681" s="6"/>
      <c r="X681" s="6"/>
      <c r="Y681" s="6"/>
      <c r="Z681" s="6"/>
      <c r="AA681" s="6"/>
      <c r="AB681" s="6"/>
      <c r="AC681" s="6"/>
      <c r="AD681" s="6"/>
      <c r="AE681" s="6"/>
      <c r="AF681" s="6"/>
      <c r="AG681" s="6"/>
      <c r="AH681" s="6"/>
      <c r="AI681" s="6"/>
      <c r="AJ681" s="6"/>
      <c r="AK681" s="6"/>
      <c r="AL681" s="6"/>
      <c r="AM681" s="6"/>
      <c r="AN681" s="6"/>
      <c r="AO681" s="6"/>
      <c r="AP681" s="6"/>
      <c r="AQ681" s="6"/>
      <c r="AR681" s="6"/>
      <c r="AS681" s="6"/>
      <c r="AT681" s="6"/>
      <c r="AU681" s="6"/>
      <c r="AV681" s="6"/>
    </row>
    <row r="682">
      <c r="A682" s="6"/>
      <c r="B682" s="199"/>
      <c r="C682" s="6"/>
      <c r="D682" s="6"/>
      <c r="E682" s="7"/>
      <c r="F682" s="7"/>
      <c r="G682" s="198"/>
      <c r="H682" s="198"/>
      <c r="I682" s="6"/>
      <c r="J682" s="7"/>
      <c r="K682" s="7"/>
      <c r="L682" s="6"/>
      <c r="M682" s="7"/>
      <c r="N682" s="6"/>
      <c r="O682" s="6"/>
      <c r="P682" s="6"/>
      <c r="Q682" s="6"/>
      <c r="R682" s="6"/>
      <c r="S682" s="6"/>
      <c r="T682" s="6"/>
      <c r="U682" s="6"/>
      <c r="V682" s="6"/>
      <c r="W682" s="6"/>
      <c r="X682" s="6"/>
      <c r="Y682" s="6"/>
      <c r="Z682" s="6"/>
      <c r="AA682" s="6"/>
      <c r="AB682" s="6"/>
      <c r="AC682" s="6"/>
      <c r="AD682" s="6"/>
      <c r="AE682" s="6"/>
      <c r="AF682" s="6"/>
      <c r="AG682" s="6"/>
      <c r="AH682" s="6"/>
      <c r="AI682" s="6"/>
      <c r="AJ682" s="6"/>
      <c r="AK682" s="6"/>
      <c r="AL682" s="6"/>
      <c r="AM682" s="6"/>
      <c r="AN682" s="6"/>
      <c r="AO682" s="6"/>
      <c r="AP682" s="6"/>
      <c r="AQ682" s="6"/>
      <c r="AR682" s="6"/>
      <c r="AS682" s="6"/>
      <c r="AT682" s="6"/>
      <c r="AU682" s="6"/>
      <c r="AV682" s="6"/>
    </row>
    <row r="683">
      <c r="A683" s="6"/>
      <c r="B683" s="199"/>
      <c r="C683" s="6"/>
      <c r="D683" s="6"/>
      <c r="E683" s="7"/>
      <c r="F683" s="7"/>
      <c r="G683" s="198"/>
      <c r="H683" s="198"/>
      <c r="I683" s="6"/>
      <c r="J683" s="7"/>
      <c r="K683" s="7"/>
      <c r="L683" s="6"/>
      <c r="M683" s="7"/>
      <c r="N683" s="6"/>
      <c r="O683" s="6"/>
      <c r="P683" s="6"/>
      <c r="Q683" s="6"/>
      <c r="R683" s="6"/>
      <c r="S683" s="6"/>
      <c r="T683" s="6"/>
      <c r="U683" s="6"/>
      <c r="V683" s="6"/>
      <c r="W683" s="6"/>
      <c r="X683" s="6"/>
      <c r="Y683" s="6"/>
      <c r="Z683" s="6"/>
      <c r="AA683" s="6"/>
      <c r="AB683" s="6"/>
      <c r="AC683" s="6"/>
      <c r="AD683" s="6"/>
      <c r="AE683" s="6"/>
      <c r="AF683" s="6"/>
      <c r="AG683" s="6"/>
      <c r="AH683" s="6"/>
      <c r="AI683" s="6"/>
      <c r="AJ683" s="6"/>
      <c r="AK683" s="6"/>
      <c r="AL683" s="6"/>
      <c r="AM683" s="6"/>
      <c r="AN683" s="6"/>
      <c r="AO683" s="6"/>
      <c r="AP683" s="6"/>
      <c r="AQ683" s="6"/>
      <c r="AR683" s="6"/>
      <c r="AS683" s="6"/>
      <c r="AT683" s="6"/>
      <c r="AU683" s="6"/>
      <c r="AV683" s="6"/>
    </row>
    <row r="684">
      <c r="A684" s="6"/>
      <c r="B684" s="199"/>
      <c r="C684" s="6"/>
      <c r="D684" s="6"/>
      <c r="E684" s="7"/>
      <c r="F684" s="7"/>
      <c r="G684" s="198"/>
      <c r="H684" s="198"/>
      <c r="I684" s="6"/>
      <c r="J684" s="7"/>
      <c r="K684" s="7"/>
      <c r="L684" s="6"/>
      <c r="M684" s="7"/>
      <c r="N684" s="6"/>
      <c r="O684" s="6"/>
      <c r="P684" s="6"/>
      <c r="Q684" s="6"/>
      <c r="R684" s="6"/>
      <c r="S684" s="6"/>
      <c r="T684" s="6"/>
      <c r="U684" s="6"/>
      <c r="V684" s="6"/>
      <c r="W684" s="6"/>
      <c r="X684" s="6"/>
      <c r="Y684" s="6"/>
      <c r="Z684" s="6"/>
      <c r="AA684" s="6"/>
      <c r="AB684" s="6"/>
      <c r="AC684" s="6"/>
      <c r="AD684" s="6"/>
      <c r="AE684" s="6"/>
      <c r="AF684" s="6"/>
      <c r="AG684" s="6"/>
      <c r="AH684" s="6"/>
      <c r="AI684" s="6"/>
      <c r="AJ684" s="6"/>
      <c r="AK684" s="6"/>
      <c r="AL684" s="6"/>
      <c r="AM684" s="6"/>
      <c r="AN684" s="6"/>
      <c r="AO684" s="6"/>
      <c r="AP684" s="6"/>
      <c r="AQ684" s="6"/>
      <c r="AR684" s="6"/>
      <c r="AS684" s="6"/>
      <c r="AT684" s="6"/>
      <c r="AU684" s="6"/>
      <c r="AV684" s="6"/>
    </row>
    <row r="685">
      <c r="A685" s="6"/>
      <c r="B685" s="199"/>
      <c r="C685" s="6"/>
      <c r="D685" s="6"/>
      <c r="E685" s="7"/>
      <c r="F685" s="7"/>
      <c r="G685" s="198"/>
      <c r="H685" s="198"/>
      <c r="I685" s="6"/>
      <c r="J685" s="7"/>
      <c r="K685" s="7"/>
      <c r="L685" s="6"/>
      <c r="M685" s="7"/>
      <c r="N685" s="6"/>
      <c r="O685" s="6"/>
      <c r="P685" s="6"/>
      <c r="Q685" s="6"/>
      <c r="R685" s="6"/>
      <c r="S685" s="6"/>
      <c r="T685" s="6"/>
      <c r="U685" s="6"/>
      <c r="V685" s="6"/>
      <c r="W685" s="6"/>
      <c r="X685" s="6"/>
      <c r="Y685" s="6"/>
      <c r="Z685" s="6"/>
      <c r="AA685" s="6"/>
      <c r="AB685" s="6"/>
      <c r="AC685" s="6"/>
      <c r="AD685" s="6"/>
      <c r="AE685" s="6"/>
      <c r="AF685" s="6"/>
      <c r="AG685" s="6"/>
      <c r="AH685" s="6"/>
      <c r="AI685" s="6"/>
      <c r="AJ685" s="6"/>
      <c r="AK685" s="6"/>
      <c r="AL685" s="6"/>
      <c r="AM685" s="6"/>
      <c r="AN685" s="6"/>
      <c r="AO685" s="6"/>
      <c r="AP685" s="6"/>
      <c r="AQ685" s="6"/>
      <c r="AR685" s="6"/>
      <c r="AS685" s="6"/>
      <c r="AT685" s="6"/>
      <c r="AU685" s="6"/>
      <c r="AV685" s="6"/>
    </row>
    <row r="686">
      <c r="A686" s="6"/>
      <c r="B686" s="199"/>
      <c r="C686" s="6"/>
      <c r="D686" s="6"/>
      <c r="E686" s="7"/>
      <c r="F686" s="7"/>
      <c r="G686" s="198"/>
      <c r="H686" s="198"/>
      <c r="I686" s="6"/>
      <c r="J686" s="7"/>
      <c r="K686" s="7"/>
      <c r="L686" s="6"/>
      <c r="M686" s="7"/>
      <c r="N686" s="6"/>
      <c r="O686" s="6"/>
      <c r="P686" s="6"/>
      <c r="Q686" s="6"/>
      <c r="R686" s="6"/>
      <c r="S686" s="6"/>
      <c r="T686" s="6"/>
      <c r="U686" s="6"/>
      <c r="V686" s="6"/>
      <c r="W686" s="6"/>
      <c r="X686" s="6"/>
      <c r="Y686" s="6"/>
      <c r="Z686" s="6"/>
      <c r="AA686" s="6"/>
      <c r="AB686" s="6"/>
      <c r="AC686" s="6"/>
      <c r="AD686" s="6"/>
      <c r="AE686" s="6"/>
      <c r="AF686" s="6"/>
      <c r="AG686" s="6"/>
      <c r="AH686" s="6"/>
      <c r="AI686" s="6"/>
      <c r="AJ686" s="6"/>
      <c r="AK686" s="6"/>
      <c r="AL686" s="6"/>
      <c r="AM686" s="6"/>
      <c r="AN686" s="6"/>
      <c r="AO686" s="6"/>
      <c r="AP686" s="6"/>
      <c r="AQ686" s="6"/>
      <c r="AR686" s="6"/>
      <c r="AS686" s="6"/>
      <c r="AT686" s="6"/>
      <c r="AU686" s="6"/>
      <c r="AV686" s="6"/>
    </row>
    <row r="687">
      <c r="A687" s="6"/>
      <c r="B687" s="199"/>
      <c r="C687" s="6"/>
      <c r="D687" s="6"/>
      <c r="E687" s="7"/>
      <c r="F687" s="7"/>
      <c r="G687" s="198"/>
      <c r="H687" s="198"/>
      <c r="I687" s="6"/>
      <c r="J687" s="7"/>
      <c r="K687" s="7"/>
      <c r="L687" s="6"/>
      <c r="M687" s="7"/>
      <c r="N687" s="6"/>
      <c r="O687" s="6"/>
      <c r="P687" s="6"/>
      <c r="Q687" s="6"/>
      <c r="R687" s="6"/>
      <c r="S687" s="6"/>
      <c r="T687" s="6"/>
      <c r="U687" s="6"/>
      <c r="V687" s="6"/>
      <c r="W687" s="6"/>
      <c r="X687" s="6"/>
      <c r="Y687" s="6"/>
      <c r="Z687" s="6"/>
      <c r="AA687" s="6"/>
      <c r="AB687" s="6"/>
      <c r="AC687" s="6"/>
      <c r="AD687" s="6"/>
      <c r="AE687" s="6"/>
      <c r="AF687" s="6"/>
      <c r="AG687" s="6"/>
      <c r="AH687" s="6"/>
      <c r="AI687" s="6"/>
      <c r="AJ687" s="6"/>
      <c r="AK687" s="6"/>
      <c r="AL687" s="6"/>
      <c r="AM687" s="6"/>
      <c r="AN687" s="6"/>
      <c r="AO687" s="6"/>
      <c r="AP687" s="6"/>
      <c r="AQ687" s="6"/>
      <c r="AR687" s="6"/>
      <c r="AS687" s="6"/>
      <c r="AT687" s="6"/>
      <c r="AU687" s="6"/>
      <c r="AV687" s="6"/>
    </row>
    <row r="688">
      <c r="A688" s="6"/>
      <c r="B688" s="199"/>
      <c r="C688" s="6"/>
      <c r="D688" s="6"/>
      <c r="E688" s="7"/>
      <c r="F688" s="7"/>
      <c r="G688" s="198"/>
      <c r="H688" s="198"/>
      <c r="I688" s="6"/>
      <c r="J688" s="7"/>
      <c r="K688" s="7"/>
      <c r="L688" s="6"/>
      <c r="M688" s="7"/>
      <c r="N688" s="6"/>
      <c r="O688" s="6"/>
      <c r="P688" s="6"/>
      <c r="Q688" s="6"/>
      <c r="R688" s="6"/>
      <c r="S688" s="6"/>
      <c r="T688" s="6"/>
      <c r="U688" s="6"/>
      <c r="V688" s="6"/>
      <c r="W688" s="6"/>
      <c r="X688" s="6"/>
      <c r="Y688" s="6"/>
      <c r="Z688" s="6"/>
      <c r="AA688" s="6"/>
      <c r="AB688" s="6"/>
      <c r="AC688" s="6"/>
      <c r="AD688" s="6"/>
      <c r="AE688" s="6"/>
      <c r="AF688" s="6"/>
      <c r="AG688" s="6"/>
      <c r="AH688" s="6"/>
      <c r="AI688" s="6"/>
      <c r="AJ688" s="6"/>
      <c r="AK688" s="6"/>
      <c r="AL688" s="6"/>
      <c r="AM688" s="6"/>
      <c r="AN688" s="6"/>
      <c r="AO688" s="6"/>
      <c r="AP688" s="6"/>
      <c r="AQ688" s="6"/>
      <c r="AR688" s="6"/>
      <c r="AS688" s="6"/>
      <c r="AT688" s="6"/>
      <c r="AU688" s="6"/>
      <c r="AV688" s="6"/>
    </row>
    <row r="689">
      <c r="A689" s="6"/>
      <c r="B689" s="199"/>
      <c r="C689" s="6"/>
      <c r="D689" s="6"/>
      <c r="E689" s="7"/>
      <c r="F689" s="7"/>
      <c r="G689" s="198"/>
      <c r="H689" s="198"/>
      <c r="I689" s="6"/>
      <c r="J689" s="7"/>
      <c r="K689" s="7"/>
      <c r="L689" s="6"/>
      <c r="M689" s="7"/>
      <c r="N689" s="6"/>
      <c r="O689" s="6"/>
      <c r="P689" s="6"/>
      <c r="Q689" s="6"/>
      <c r="R689" s="6"/>
      <c r="S689" s="6"/>
      <c r="T689" s="6"/>
      <c r="U689" s="6"/>
      <c r="V689" s="6"/>
      <c r="W689" s="6"/>
      <c r="X689" s="6"/>
      <c r="Y689" s="6"/>
      <c r="Z689" s="6"/>
      <c r="AA689" s="6"/>
      <c r="AB689" s="6"/>
      <c r="AC689" s="6"/>
      <c r="AD689" s="6"/>
      <c r="AE689" s="6"/>
      <c r="AF689" s="6"/>
      <c r="AG689" s="6"/>
      <c r="AH689" s="6"/>
      <c r="AI689" s="6"/>
      <c r="AJ689" s="6"/>
      <c r="AK689" s="6"/>
      <c r="AL689" s="6"/>
      <c r="AM689" s="6"/>
      <c r="AN689" s="6"/>
      <c r="AO689" s="6"/>
      <c r="AP689" s="6"/>
      <c r="AQ689" s="6"/>
      <c r="AR689" s="6"/>
      <c r="AS689" s="6"/>
      <c r="AT689" s="6"/>
      <c r="AU689" s="6"/>
      <c r="AV689" s="6"/>
    </row>
    <row r="690">
      <c r="A690" s="6"/>
      <c r="B690" s="199"/>
      <c r="C690" s="6"/>
      <c r="D690" s="6"/>
      <c r="E690" s="7"/>
      <c r="F690" s="7"/>
      <c r="G690" s="198"/>
      <c r="H690" s="198"/>
      <c r="I690" s="6"/>
      <c r="J690" s="7"/>
      <c r="K690" s="7"/>
      <c r="L690" s="6"/>
      <c r="M690" s="7"/>
      <c r="N690" s="6"/>
      <c r="O690" s="6"/>
      <c r="P690" s="6"/>
      <c r="Q690" s="6"/>
      <c r="R690" s="6"/>
      <c r="S690" s="6"/>
      <c r="T690" s="6"/>
      <c r="U690" s="6"/>
      <c r="V690" s="6"/>
      <c r="W690" s="6"/>
      <c r="X690" s="6"/>
      <c r="Y690" s="6"/>
      <c r="Z690" s="6"/>
      <c r="AA690" s="6"/>
      <c r="AB690" s="6"/>
      <c r="AC690" s="6"/>
      <c r="AD690" s="6"/>
      <c r="AE690" s="6"/>
      <c r="AF690" s="6"/>
      <c r="AG690" s="6"/>
      <c r="AH690" s="6"/>
      <c r="AI690" s="6"/>
      <c r="AJ690" s="6"/>
      <c r="AK690" s="6"/>
      <c r="AL690" s="6"/>
      <c r="AM690" s="6"/>
      <c r="AN690" s="6"/>
      <c r="AO690" s="6"/>
      <c r="AP690" s="6"/>
      <c r="AQ690" s="6"/>
      <c r="AR690" s="6"/>
      <c r="AS690" s="6"/>
      <c r="AT690" s="6"/>
      <c r="AU690" s="6"/>
      <c r="AV690" s="6"/>
    </row>
    <row r="691">
      <c r="A691" s="6"/>
      <c r="B691" s="199"/>
      <c r="C691" s="6"/>
      <c r="D691" s="6"/>
      <c r="E691" s="7"/>
      <c r="F691" s="7"/>
      <c r="G691" s="198"/>
      <c r="H691" s="198"/>
      <c r="I691" s="6"/>
      <c r="J691" s="7"/>
      <c r="K691" s="7"/>
      <c r="L691" s="6"/>
      <c r="M691" s="7"/>
      <c r="N691" s="6"/>
      <c r="O691" s="6"/>
      <c r="P691" s="6"/>
      <c r="Q691" s="6"/>
      <c r="R691" s="6"/>
      <c r="S691" s="6"/>
      <c r="T691" s="6"/>
      <c r="U691" s="6"/>
      <c r="V691" s="6"/>
      <c r="W691" s="6"/>
      <c r="X691" s="6"/>
      <c r="Y691" s="6"/>
      <c r="Z691" s="6"/>
      <c r="AA691" s="6"/>
      <c r="AB691" s="6"/>
      <c r="AC691" s="6"/>
      <c r="AD691" s="6"/>
      <c r="AE691" s="6"/>
      <c r="AF691" s="6"/>
      <c r="AG691" s="6"/>
      <c r="AH691" s="6"/>
      <c r="AI691" s="6"/>
      <c r="AJ691" s="6"/>
      <c r="AK691" s="6"/>
      <c r="AL691" s="6"/>
      <c r="AM691" s="6"/>
      <c r="AN691" s="6"/>
      <c r="AO691" s="6"/>
      <c r="AP691" s="6"/>
      <c r="AQ691" s="6"/>
      <c r="AR691" s="6"/>
      <c r="AS691" s="6"/>
      <c r="AT691" s="6"/>
      <c r="AU691" s="6"/>
      <c r="AV691" s="6"/>
    </row>
    <row r="692">
      <c r="A692" s="6"/>
      <c r="B692" s="199"/>
      <c r="C692" s="6"/>
      <c r="D692" s="6"/>
      <c r="E692" s="7"/>
      <c r="F692" s="7"/>
      <c r="G692" s="198"/>
      <c r="H692" s="198"/>
      <c r="I692" s="6"/>
      <c r="J692" s="7"/>
      <c r="K692" s="7"/>
      <c r="L692" s="6"/>
      <c r="M692" s="7"/>
      <c r="N692" s="6"/>
      <c r="O692" s="6"/>
      <c r="P692" s="6"/>
      <c r="Q692" s="6"/>
      <c r="R692" s="6"/>
      <c r="S692" s="6"/>
      <c r="T692" s="6"/>
      <c r="U692" s="6"/>
      <c r="V692" s="6"/>
      <c r="W692" s="6"/>
      <c r="X692" s="6"/>
      <c r="Y692" s="6"/>
      <c r="Z692" s="6"/>
      <c r="AA692" s="6"/>
      <c r="AB692" s="6"/>
      <c r="AC692" s="6"/>
      <c r="AD692" s="6"/>
      <c r="AE692" s="6"/>
      <c r="AF692" s="6"/>
      <c r="AG692" s="6"/>
      <c r="AH692" s="6"/>
      <c r="AI692" s="6"/>
      <c r="AJ692" s="6"/>
      <c r="AK692" s="6"/>
      <c r="AL692" s="6"/>
      <c r="AM692" s="6"/>
      <c r="AN692" s="6"/>
      <c r="AO692" s="6"/>
      <c r="AP692" s="6"/>
      <c r="AQ692" s="6"/>
      <c r="AR692" s="6"/>
      <c r="AS692" s="6"/>
      <c r="AT692" s="6"/>
      <c r="AU692" s="6"/>
      <c r="AV692" s="6"/>
    </row>
    <row r="693">
      <c r="A693" s="6"/>
      <c r="B693" s="199"/>
      <c r="C693" s="6"/>
      <c r="D693" s="6"/>
      <c r="E693" s="7"/>
      <c r="F693" s="7"/>
      <c r="G693" s="198"/>
      <c r="H693" s="198"/>
      <c r="I693" s="6"/>
      <c r="J693" s="7"/>
      <c r="K693" s="7"/>
      <c r="L693" s="6"/>
      <c r="M693" s="7"/>
      <c r="N693" s="6"/>
      <c r="O693" s="6"/>
      <c r="P693" s="6"/>
      <c r="Q693" s="6"/>
      <c r="R693" s="6"/>
      <c r="S693" s="6"/>
      <c r="T693" s="6"/>
      <c r="U693" s="6"/>
      <c r="V693" s="6"/>
      <c r="W693" s="6"/>
      <c r="X693" s="6"/>
      <c r="Y693" s="6"/>
      <c r="Z693" s="6"/>
      <c r="AA693" s="6"/>
      <c r="AB693" s="6"/>
      <c r="AC693" s="6"/>
      <c r="AD693" s="6"/>
      <c r="AE693" s="6"/>
      <c r="AF693" s="6"/>
      <c r="AG693" s="6"/>
      <c r="AH693" s="6"/>
      <c r="AI693" s="6"/>
      <c r="AJ693" s="6"/>
      <c r="AK693" s="6"/>
      <c r="AL693" s="6"/>
      <c r="AM693" s="6"/>
      <c r="AN693" s="6"/>
      <c r="AO693" s="6"/>
      <c r="AP693" s="6"/>
      <c r="AQ693" s="6"/>
      <c r="AR693" s="6"/>
      <c r="AS693" s="6"/>
      <c r="AT693" s="6"/>
      <c r="AU693" s="6"/>
      <c r="AV693" s="6"/>
    </row>
    <row r="694">
      <c r="A694" s="6"/>
      <c r="B694" s="199"/>
      <c r="C694" s="6"/>
      <c r="D694" s="6"/>
      <c r="E694" s="7"/>
      <c r="F694" s="7"/>
      <c r="G694" s="198"/>
      <c r="H694" s="198"/>
      <c r="I694" s="6"/>
      <c r="J694" s="7"/>
      <c r="K694" s="7"/>
      <c r="L694" s="6"/>
      <c r="M694" s="7"/>
      <c r="N694" s="6"/>
      <c r="O694" s="6"/>
      <c r="P694" s="6"/>
      <c r="Q694" s="6"/>
      <c r="R694" s="6"/>
      <c r="S694" s="6"/>
      <c r="T694" s="6"/>
      <c r="U694" s="6"/>
      <c r="V694" s="6"/>
      <c r="W694" s="6"/>
      <c r="X694" s="6"/>
      <c r="Y694" s="6"/>
      <c r="Z694" s="6"/>
      <c r="AA694" s="6"/>
      <c r="AB694" s="6"/>
      <c r="AC694" s="6"/>
      <c r="AD694" s="6"/>
      <c r="AE694" s="6"/>
      <c r="AF694" s="6"/>
      <c r="AG694" s="6"/>
      <c r="AH694" s="6"/>
      <c r="AI694" s="6"/>
      <c r="AJ694" s="6"/>
      <c r="AK694" s="6"/>
      <c r="AL694" s="6"/>
      <c r="AM694" s="6"/>
      <c r="AN694" s="6"/>
      <c r="AO694" s="6"/>
      <c r="AP694" s="6"/>
      <c r="AQ694" s="6"/>
      <c r="AR694" s="6"/>
      <c r="AS694" s="6"/>
      <c r="AT694" s="6"/>
      <c r="AU694" s="6"/>
      <c r="AV694" s="6"/>
    </row>
    <row r="695">
      <c r="A695" s="6"/>
      <c r="B695" s="199"/>
      <c r="C695" s="6"/>
      <c r="D695" s="6"/>
      <c r="E695" s="7"/>
      <c r="F695" s="7"/>
      <c r="G695" s="198"/>
      <c r="H695" s="198"/>
      <c r="I695" s="6"/>
      <c r="J695" s="7"/>
      <c r="K695" s="7"/>
      <c r="L695" s="6"/>
      <c r="M695" s="7"/>
      <c r="N695" s="6"/>
      <c r="O695" s="6"/>
      <c r="P695" s="6"/>
      <c r="Q695" s="6"/>
      <c r="R695" s="6"/>
      <c r="S695" s="6"/>
      <c r="T695" s="6"/>
      <c r="U695" s="6"/>
      <c r="V695" s="6"/>
      <c r="W695" s="6"/>
      <c r="X695" s="6"/>
      <c r="Y695" s="6"/>
      <c r="Z695" s="6"/>
      <c r="AA695" s="6"/>
      <c r="AB695" s="6"/>
      <c r="AC695" s="6"/>
      <c r="AD695" s="6"/>
      <c r="AE695" s="6"/>
      <c r="AF695" s="6"/>
      <c r="AG695" s="6"/>
      <c r="AH695" s="6"/>
      <c r="AI695" s="6"/>
      <c r="AJ695" s="6"/>
      <c r="AK695" s="6"/>
      <c r="AL695" s="6"/>
      <c r="AM695" s="6"/>
      <c r="AN695" s="6"/>
      <c r="AO695" s="6"/>
      <c r="AP695" s="6"/>
      <c r="AQ695" s="6"/>
      <c r="AR695" s="6"/>
      <c r="AS695" s="6"/>
      <c r="AT695" s="6"/>
      <c r="AU695" s="6"/>
      <c r="AV695" s="6"/>
    </row>
    <row r="696">
      <c r="A696" s="6"/>
      <c r="B696" s="199"/>
      <c r="C696" s="6"/>
      <c r="D696" s="6"/>
      <c r="E696" s="7"/>
      <c r="F696" s="7"/>
      <c r="G696" s="198"/>
      <c r="H696" s="198"/>
      <c r="I696" s="6"/>
      <c r="J696" s="7"/>
      <c r="K696" s="7"/>
      <c r="L696" s="6"/>
      <c r="M696" s="7"/>
      <c r="N696" s="6"/>
      <c r="O696" s="6"/>
      <c r="P696" s="6"/>
      <c r="Q696" s="6"/>
      <c r="R696" s="6"/>
      <c r="S696" s="6"/>
      <c r="T696" s="6"/>
      <c r="U696" s="6"/>
      <c r="V696" s="6"/>
      <c r="W696" s="6"/>
      <c r="X696" s="6"/>
      <c r="Y696" s="6"/>
      <c r="Z696" s="6"/>
      <c r="AA696" s="6"/>
      <c r="AB696" s="6"/>
      <c r="AC696" s="6"/>
      <c r="AD696" s="6"/>
      <c r="AE696" s="6"/>
      <c r="AF696" s="6"/>
      <c r="AG696" s="6"/>
      <c r="AH696" s="6"/>
      <c r="AI696" s="6"/>
      <c r="AJ696" s="6"/>
      <c r="AK696" s="6"/>
      <c r="AL696" s="6"/>
      <c r="AM696" s="6"/>
      <c r="AN696" s="6"/>
      <c r="AO696" s="6"/>
      <c r="AP696" s="6"/>
      <c r="AQ696" s="6"/>
      <c r="AR696" s="6"/>
      <c r="AS696" s="6"/>
      <c r="AT696" s="6"/>
      <c r="AU696" s="6"/>
      <c r="AV696" s="6"/>
    </row>
    <row r="697">
      <c r="A697" s="6"/>
      <c r="B697" s="199"/>
      <c r="C697" s="6"/>
      <c r="D697" s="6"/>
      <c r="E697" s="7"/>
      <c r="F697" s="7"/>
      <c r="G697" s="198"/>
      <c r="H697" s="198"/>
      <c r="I697" s="6"/>
      <c r="J697" s="7"/>
      <c r="K697" s="7"/>
      <c r="L697" s="6"/>
      <c r="M697" s="7"/>
      <c r="N697" s="6"/>
      <c r="O697" s="6"/>
      <c r="P697" s="6"/>
      <c r="Q697" s="6"/>
      <c r="R697" s="6"/>
      <c r="S697" s="6"/>
      <c r="T697" s="6"/>
      <c r="U697" s="6"/>
      <c r="V697" s="6"/>
      <c r="W697" s="6"/>
      <c r="X697" s="6"/>
      <c r="Y697" s="6"/>
      <c r="Z697" s="6"/>
      <c r="AA697" s="6"/>
      <c r="AB697" s="6"/>
      <c r="AC697" s="6"/>
      <c r="AD697" s="6"/>
      <c r="AE697" s="6"/>
      <c r="AF697" s="6"/>
      <c r="AG697" s="6"/>
      <c r="AH697" s="6"/>
      <c r="AI697" s="6"/>
      <c r="AJ697" s="6"/>
      <c r="AK697" s="6"/>
      <c r="AL697" s="6"/>
      <c r="AM697" s="6"/>
      <c r="AN697" s="6"/>
      <c r="AO697" s="6"/>
      <c r="AP697" s="6"/>
      <c r="AQ697" s="6"/>
      <c r="AR697" s="6"/>
      <c r="AS697" s="6"/>
      <c r="AT697" s="6"/>
      <c r="AU697" s="6"/>
      <c r="AV697" s="6"/>
    </row>
    <row r="698">
      <c r="A698" s="6"/>
      <c r="B698" s="199"/>
      <c r="C698" s="6"/>
      <c r="D698" s="6"/>
      <c r="E698" s="7"/>
      <c r="F698" s="7"/>
      <c r="G698" s="198"/>
      <c r="H698" s="198"/>
      <c r="I698" s="6"/>
      <c r="J698" s="7"/>
      <c r="K698" s="7"/>
      <c r="L698" s="6"/>
      <c r="M698" s="7"/>
      <c r="N698" s="6"/>
      <c r="O698" s="6"/>
      <c r="P698" s="6"/>
      <c r="Q698" s="6"/>
      <c r="R698" s="6"/>
      <c r="S698" s="6"/>
      <c r="T698" s="6"/>
      <c r="U698" s="6"/>
      <c r="V698" s="6"/>
      <c r="W698" s="6"/>
      <c r="X698" s="6"/>
      <c r="Y698" s="6"/>
      <c r="Z698" s="6"/>
      <c r="AA698" s="6"/>
      <c r="AB698" s="6"/>
      <c r="AC698" s="6"/>
      <c r="AD698" s="6"/>
      <c r="AE698" s="6"/>
      <c r="AF698" s="6"/>
      <c r="AG698" s="6"/>
      <c r="AH698" s="6"/>
      <c r="AI698" s="6"/>
      <c r="AJ698" s="6"/>
      <c r="AK698" s="6"/>
      <c r="AL698" s="6"/>
      <c r="AM698" s="6"/>
      <c r="AN698" s="6"/>
      <c r="AO698" s="6"/>
      <c r="AP698" s="6"/>
      <c r="AQ698" s="6"/>
      <c r="AR698" s="6"/>
      <c r="AS698" s="6"/>
      <c r="AT698" s="6"/>
      <c r="AU698" s="6"/>
      <c r="AV698" s="6"/>
    </row>
    <row r="699">
      <c r="A699" s="6"/>
      <c r="B699" s="199"/>
      <c r="C699" s="6"/>
      <c r="D699" s="6"/>
      <c r="E699" s="7"/>
      <c r="F699" s="7"/>
      <c r="G699" s="198"/>
      <c r="H699" s="198"/>
      <c r="I699" s="6"/>
      <c r="J699" s="7"/>
      <c r="K699" s="7"/>
      <c r="L699" s="6"/>
      <c r="M699" s="7"/>
      <c r="N699" s="6"/>
      <c r="O699" s="6"/>
      <c r="P699" s="6"/>
      <c r="Q699" s="6"/>
      <c r="R699" s="6"/>
      <c r="S699" s="6"/>
      <c r="T699" s="6"/>
      <c r="U699" s="6"/>
      <c r="V699" s="6"/>
      <c r="W699" s="6"/>
      <c r="X699" s="6"/>
      <c r="Y699" s="6"/>
      <c r="Z699" s="6"/>
      <c r="AA699" s="6"/>
      <c r="AB699" s="6"/>
      <c r="AC699" s="6"/>
      <c r="AD699" s="6"/>
      <c r="AE699" s="6"/>
      <c r="AF699" s="6"/>
      <c r="AG699" s="6"/>
      <c r="AH699" s="6"/>
      <c r="AI699" s="6"/>
      <c r="AJ699" s="6"/>
      <c r="AK699" s="6"/>
      <c r="AL699" s="6"/>
      <c r="AM699" s="6"/>
      <c r="AN699" s="6"/>
      <c r="AO699" s="6"/>
      <c r="AP699" s="6"/>
      <c r="AQ699" s="6"/>
      <c r="AR699" s="6"/>
      <c r="AS699" s="6"/>
      <c r="AT699" s="6"/>
      <c r="AU699" s="6"/>
      <c r="AV699" s="6"/>
    </row>
    <row r="700">
      <c r="A700" s="6"/>
      <c r="B700" s="199"/>
      <c r="C700" s="6"/>
      <c r="D700" s="6"/>
      <c r="E700" s="7"/>
      <c r="F700" s="7"/>
      <c r="G700" s="198"/>
      <c r="H700" s="198"/>
      <c r="I700" s="6"/>
      <c r="J700" s="7"/>
      <c r="K700" s="7"/>
      <c r="L700" s="6"/>
      <c r="M700" s="7"/>
      <c r="N700" s="6"/>
      <c r="O700" s="6"/>
      <c r="P700" s="6"/>
      <c r="Q700" s="6"/>
      <c r="R700" s="6"/>
      <c r="S700" s="6"/>
      <c r="T700" s="6"/>
      <c r="U700" s="6"/>
      <c r="V700" s="6"/>
      <c r="W700" s="6"/>
      <c r="X700" s="6"/>
      <c r="Y700" s="6"/>
      <c r="Z700" s="6"/>
      <c r="AA700" s="6"/>
      <c r="AB700" s="6"/>
      <c r="AC700" s="6"/>
      <c r="AD700" s="6"/>
      <c r="AE700" s="6"/>
      <c r="AF700" s="6"/>
      <c r="AG700" s="6"/>
      <c r="AH700" s="6"/>
      <c r="AI700" s="6"/>
      <c r="AJ700" s="6"/>
      <c r="AK700" s="6"/>
      <c r="AL700" s="6"/>
      <c r="AM700" s="6"/>
      <c r="AN700" s="6"/>
      <c r="AO700" s="6"/>
      <c r="AP700" s="6"/>
      <c r="AQ700" s="6"/>
      <c r="AR700" s="6"/>
      <c r="AS700" s="6"/>
      <c r="AT700" s="6"/>
      <c r="AU700" s="6"/>
      <c r="AV700" s="6"/>
    </row>
    <row r="701">
      <c r="A701" s="6"/>
      <c r="B701" s="199"/>
      <c r="C701" s="6"/>
      <c r="D701" s="6"/>
      <c r="E701" s="7"/>
      <c r="F701" s="7"/>
      <c r="G701" s="198"/>
      <c r="H701" s="198"/>
      <c r="I701" s="6"/>
      <c r="J701" s="7"/>
      <c r="K701" s="7"/>
      <c r="L701" s="6"/>
      <c r="M701" s="7"/>
      <c r="N701" s="6"/>
      <c r="O701" s="6"/>
      <c r="P701" s="6"/>
      <c r="Q701" s="6"/>
      <c r="R701" s="6"/>
      <c r="S701" s="6"/>
      <c r="T701" s="6"/>
      <c r="U701" s="6"/>
      <c r="V701" s="6"/>
      <c r="W701" s="6"/>
      <c r="X701" s="6"/>
      <c r="Y701" s="6"/>
      <c r="Z701" s="6"/>
      <c r="AA701" s="6"/>
      <c r="AB701" s="6"/>
      <c r="AC701" s="6"/>
      <c r="AD701" s="6"/>
      <c r="AE701" s="6"/>
      <c r="AF701" s="6"/>
      <c r="AG701" s="6"/>
      <c r="AH701" s="6"/>
      <c r="AI701" s="6"/>
      <c r="AJ701" s="6"/>
      <c r="AK701" s="6"/>
      <c r="AL701" s="6"/>
      <c r="AM701" s="6"/>
      <c r="AN701" s="6"/>
      <c r="AO701" s="6"/>
      <c r="AP701" s="6"/>
      <c r="AQ701" s="6"/>
      <c r="AR701" s="6"/>
      <c r="AS701" s="6"/>
      <c r="AT701" s="6"/>
      <c r="AU701" s="6"/>
      <c r="AV701" s="6"/>
    </row>
    <row r="702">
      <c r="A702" s="6"/>
      <c r="B702" s="199"/>
      <c r="C702" s="6"/>
      <c r="D702" s="6"/>
      <c r="E702" s="7"/>
      <c r="F702" s="7"/>
      <c r="G702" s="198"/>
      <c r="H702" s="198"/>
      <c r="I702" s="6"/>
      <c r="J702" s="7"/>
      <c r="K702" s="7"/>
      <c r="L702" s="6"/>
      <c r="M702" s="7"/>
      <c r="N702" s="6"/>
      <c r="O702" s="6"/>
      <c r="P702" s="6"/>
      <c r="Q702" s="6"/>
      <c r="R702" s="6"/>
      <c r="S702" s="6"/>
      <c r="T702" s="6"/>
      <c r="U702" s="6"/>
      <c r="V702" s="6"/>
      <c r="W702" s="6"/>
      <c r="X702" s="6"/>
      <c r="Y702" s="6"/>
      <c r="Z702" s="6"/>
      <c r="AA702" s="6"/>
      <c r="AB702" s="6"/>
      <c r="AC702" s="6"/>
      <c r="AD702" s="6"/>
      <c r="AE702" s="6"/>
      <c r="AF702" s="6"/>
      <c r="AG702" s="6"/>
      <c r="AH702" s="6"/>
      <c r="AI702" s="6"/>
      <c r="AJ702" s="6"/>
      <c r="AK702" s="6"/>
      <c r="AL702" s="6"/>
      <c r="AM702" s="6"/>
      <c r="AN702" s="6"/>
      <c r="AO702" s="6"/>
      <c r="AP702" s="6"/>
      <c r="AQ702" s="6"/>
      <c r="AR702" s="6"/>
      <c r="AS702" s="6"/>
      <c r="AT702" s="6"/>
      <c r="AU702" s="6"/>
      <c r="AV702" s="6"/>
    </row>
    <row r="703">
      <c r="A703" s="6"/>
      <c r="B703" s="199"/>
      <c r="C703" s="6"/>
      <c r="D703" s="6"/>
      <c r="E703" s="7"/>
      <c r="F703" s="7"/>
      <c r="G703" s="198"/>
      <c r="H703" s="198"/>
      <c r="I703" s="6"/>
      <c r="J703" s="7"/>
      <c r="K703" s="7"/>
      <c r="L703" s="6"/>
      <c r="M703" s="7"/>
      <c r="N703" s="6"/>
      <c r="O703" s="6"/>
      <c r="P703" s="6"/>
      <c r="Q703" s="6"/>
      <c r="R703" s="6"/>
      <c r="S703" s="6"/>
      <c r="T703" s="6"/>
      <c r="U703" s="6"/>
      <c r="V703" s="6"/>
      <c r="W703" s="6"/>
      <c r="X703" s="6"/>
      <c r="Y703" s="6"/>
      <c r="Z703" s="6"/>
      <c r="AA703" s="6"/>
      <c r="AB703" s="6"/>
      <c r="AC703" s="6"/>
      <c r="AD703" s="6"/>
      <c r="AE703" s="6"/>
      <c r="AF703" s="6"/>
      <c r="AG703" s="6"/>
      <c r="AH703" s="6"/>
      <c r="AI703" s="6"/>
      <c r="AJ703" s="6"/>
      <c r="AK703" s="6"/>
      <c r="AL703" s="6"/>
      <c r="AM703" s="6"/>
      <c r="AN703" s="6"/>
      <c r="AO703" s="6"/>
      <c r="AP703" s="6"/>
      <c r="AQ703" s="6"/>
      <c r="AR703" s="6"/>
      <c r="AS703" s="6"/>
      <c r="AT703" s="6"/>
      <c r="AU703" s="6"/>
      <c r="AV703" s="6"/>
    </row>
    <row r="704">
      <c r="A704" s="6"/>
      <c r="B704" s="199"/>
      <c r="C704" s="6"/>
      <c r="D704" s="6"/>
      <c r="E704" s="7"/>
      <c r="F704" s="7"/>
      <c r="G704" s="198"/>
      <c r="H704" s="198"/>
      <c r="I704" s="6"/>
      <c r="J704" s="7"/>
      <c r="K704" s="7"/>
      <c r="L704" s="6"/>
      <c r="M704" s="7"/>
      <c r="N704" s="6"/>
      <c r="O704" s="6"/>
      <c r="P704" s="6"/>
      <c r="Q704" s="6"/>
      <c r="R704" s="6"/>
      <c r="S704" s="6"/>
      <c r="T704" s="6"/>
      <c r="U704" s="6"/>
      <c r="V704" s="6"/>
      <c r="W704" s="6"/>
      <c r="X704" s="6"/>
      <c r="Y704" s="6"/>
      <c r="Z704" s="6"/>
      <c r="AA704" s="6"/>
      <c r="AB704" s="6"/>
      <c r="AC704" s="6"/>
      <c r="AD704" s="6"/>
      <c r="AE704" s="6"/>
      <c r="AF704" s="6"/>
      <c r="AG704" s="6"/>
      <c r="AH704" s="6"/>
      <c r="AI704" s="6"/>
      <c r="AJ704" s="6"/>
      <c r="AK704" s="6"/>
      <c r="AL704" s="6"/>
      <c r="AM704" s="6"/>
      <c r="AN704" s="6"/>
      <c r="AO704" s="6"/>
      <c r="AP704" s="6"/>
      <c r="AQ704" s="6"/>
      <c r="AR704" s="6"/>
      <c r="AS704" s="6"/>
      <c r="AT704" s="6"/>
      <c r="AU704" s="6"/>
      <c r="AV704" s="6"/>
    </row>
    <row r="705">
      <c r="A705" s="6"/>
      <c r="B705" s="199"/>
      <c r="C705" s="6"/>
      <c r="D705" s="6"/>
      <c r="E705" s="7"/>
      <c r="F705" s="7"/>
      <c r="G705" s="198"/>
      <c r="H705" s="198"/>
      <c r="I705" s="6"/>
      <c r="J705" s="7"/>
      <c r="K705" s="7"/>
      <c r="L705" s="6"/>
      <c r="M705" s="7"/>
      <c r="N705" s="6"/>
      <c r="O705" s="6"/>
      <c r="P705" s="6"/>
      <c r="Q705" s="6"/>
      <c r="R705" s="6"/>
      <c r="S705" s="6"/>
      <c r="T705" s="6"/>
      <c r="U705" s="6"/>
      <c r="V705" s="6"/>
      <c r="W705" s="6"/>
      <c r="X705" s="6"/>
      <c r="Y705" s="6"/>
      <c r="Z705" s="6"/>
      <c r="AA705" s="6"/>
      <c r="AB705" s="6"/>
      <c r="AC705" s="6"/>
      <c r="AD705" s="6"/>
      <c r="AE705" s="6"/>
      <c r="AF705" s="6"/>
      <c r="AG705" s="6"/>
      <c r="AH705" s="6"/>
      <c r="AI705" s="6"/>
      <c r="AJ705" s="6"/>
      <c r="AK705" s="6"/>
      <c r="AL705" s="6"/>
      <c r="AM705" s="6"/>
      <c r="AN705" s="6"/>
      <c r="AO705" s="6"/>
      <c r="AP705" s="6"/>
      <c r="AQ705" s="6"/>
      <c r="AR705" s="6"/>
      <c r="AS705" s="6"/>
      <c r="AT705" s="6"/>
      <c r="AU705" s="6"/>
      <c r="AV705" s="6"/>
    </row>
    <row r="706">
      <c r="A706" s="6"/>
      <c r="B706" s="199"/>
      <c r="C706" s="6"/>
      <c r="D706" s="6"/>
      <c r="E706" s="7"/>
      <c r="F706" s="7"/>
      <c r="G706" s="198"/>
      <c r="H706" s="198"/>
      <c r="I706" s="6"/>
      <c r="J706" s="7"/>
      <c r="K706" s="7"/>
      <c r="L706" s="6"/>
      <c r="M706" s="7"/>
      <c r="N706" s="6"/>
      <c r="O706" s="6"/>
      <c r="P706" s="6"/>
      <c r="Q706" s="6"/>
      <c r="R706" s="6"/>
      <c r="S706" s="6"/>
      <c r="T706" s="6"/>
      <c r="U706" s="6"/>
      <c r="V706" s="6"/>
      <c r="W706" s="6"/>
      <c r="X706" s="6"/>
      <c r="Y706" s="6"/>
      <c r="Z706" s="6"/>
      <c r="AA706" s="6"/>
      <c r="AB706" s="6"/>
      <c r="AC706" s="6"/>
      <c r="AD706" s="6"/>
      <c r="AE706" s="6"/>
      <c r="AF706" s="6"/>
      <c r="AG706" s="6"/>
      <c r="AH706" s="6"/>
      <c r="AI706" s="6"/>
      <c r="AJ706" s="6"/>
      <c r="AK706" s="6"/>
      <c r="AL706" s="6"/>
      <c r="AM706" s="6"/>
      <c r="AN706" s="6"/>
      <c r="AO706" s="6"/>
      <c r="AP706" s="6"/>
      <c r="AQ706" s="6"/>
      <c r="AR706" s="6"/>
      <c r="AS706" s="6"/>
      <c r="AT706" s="6"/>
      <c r="AU706" s="6"/>
      <c r="AV706" s="6"/>
    </row>
    <row r="707">
      <c r="A707" s="6"/>
      <c r="B707" s="199"/>
      <c r="C707" s="6"/>
      <c r="D707" s="6"/>
      <c r="E707" s="7"/>
      <c r="F707" s="7"/>
      <c r="G707" s="198"/>
      <c r="H707" s="198"/>
      <c r="I707" s="6"/>
      <c r="J707" s="7"/>
      <c r="K707" s="7"/>
      <c r="L707" s="6"/>
      <c r="M707" s="7"/>
      <c r="N707" s="6"/>
      <c r="O707" s="6"/>
      <c r="P707" s="6"/>
      <c r="Q707" s="6"/>
      <c r="R707" s="6"/>
      <c r="S707" s="6"/>
      <c r="T707" s="6"/>
      <c r="U707" s="6"/>
      <c r="V707" s="6"/>
      <c r="W707" s="6"/>
      <c r="X707" s="6"/>
      <c r="Y707" s="6"/>
      <c r="Z707" s="6"/>
      <c r="AA707" s="6"/>
      <c r="AB707" s="6"/>
      <c r="AC707" s="6"/>
      <c r="AD707" s="6"/>
      <c r="AE707" s="6"/>
      <c r="AF707" s="6"/>
      <c r="AG707" s="6"/>
      <c r="AH707" s="6"/>
      <c r="AI707" s="6"/>
      <c r="AJ707" s="6"/>
      <c r="AK707" s="6"/>
      <c r="AL707" s="6"/>
      <c r="AM707" s="6"/>
      <c r="AN707" s="6"/>
      <c r="AO707" s="6"/>
      <c r="AP707" s="6"/>
      <c r="AQ707" s="6"/>
      <c r="AR707" s="6"/>
      <c r="AS707" s="6"/>
      <c r="AT707" s="6"/>
      <c r="AU707" s="6"/>
      <c r="AV707" s="6"/>
    </row>
    <row r="708">
      <c r="A708" s="6"/>
      <c r="B708" s="199"/>
      <c r="C708" s="6"/>
      <c r="D708" s="6"/>
      <c r="E708" s="7"/>
      <c r="F708" s="7"/>
      <c r="G708" s="198"/>
      <c r="H708" s="198"/>
      <c r="I708" s="6"/>
      <c r="J708" s="7"/>
      <c r="K708" s="7"/>
      <c r="L708" s="6"/>
      <c r="M708" s="7"/>
      <c r="N708" s="6"/>
      <c r="O708" s="6"/>
      <c r="P708" s="6"/>
      <c r="Q708" s="6"/>
      <c r="R708" s="6"/>
      <c r="S708" s="6"/>
      <c r="T708" s="6"/>
      <c r="U708" s="6"/>
      <c r="V708" s="6"/>
      <c r="W708" s="6"/>
      <c r="X708" s="6"/>
      <c r="Y708" s="6"/>
      <c r="Z708" s="6"/>
      <c r="AA708" s="6"/>
      <c r="AB708" s="6"/>
      <c r="AC708" s="6"/>
      <c r="AD708" s="6"/>
      <c r="AE708" s="6"/>
      <c r="AF708" s="6"/>
      <c r="AG708" s="6"/>
      <c r="AH708" s="6"/>
      <c r="AI708" s="6"/>
      <c r="AJ708" s="6"/>
      <c r="AK708" s="6"/>
      <c r="AL708" s="6"/>
      <c r="AM708" s="6"/>
      <c r="AN708" s="6"/>
      <c r="AO708" s="6"/>
      <c r="AP708" s="6"/>
      <c r="AQ708" s="6"/>
      <c r="AR708" s="6"/>
      <c r="AS708" s="6"/>
      <c r="AT708" s="6"/>
      <c r="AU708" s="6"/>
      <c r="AV708" s="6"/>
    </row>
    <row r="709">
      <c r="A709" s="6"/>
      <c r="B709" s="199"/>
      <c r="C709" s="6"/>
      <c r="D709" s="6"/>
      <c r="E709" s="7"/>
      <c r="F709" s="7"/>
      <c r="G709" s="198"/>
      <c r="H709" s="198"/>
      <c r="I709" s="6"/>
      <c r="J709" s="7"/>
      <c r="K709" s="7"/>
      <c r="L709" s="6"/>
      <c r="M709" s="7"/>
      <c r="N709" s="6"/>
      <c r="O709" s="6"/>
      <c r="P709" s="6"/>
      <c r="Q709" s="6"/>
      <c r="R709" s="6"/>
      <c r="S709" s="6"/>
      <c r="T709" s="6"/>
      <c r="U709" s="6"/>
      <c r="V709" s="6"/>
      <c r="W709" s="6"/>
      <c r="X709" s="6"/>
      <c r="Y709" s="6"/>
      <c r="Z709" s="6"/>
      <c r="AA709" s="6"/>
      <c r="AB709" s="6"/>
      <c r="AC709" s="6"/>
      <c r="AD709" s="6"/>
      <c r="AE709" s="6"/>
      <c r="AF709" s="6"/>
      <c r="AG709" s="6"/>
      <c r="AH709" s="6"/>
      <c r="AI709" s="6"/>
      <c r="AJ709" s="6"/>
      <c r="AK709" s="6"/>
      <c r="AL709" s="6"/>
      <c r="AM709" s="6"/>
      <c r="AN709" s="6"/>
      <c r="AO709" s="6"/>
      <c r="AP709" s="6"/>
      <c r="AQ709" s="6"/>
      <c r="AR709" s="6"/>
      <c r="AS709" s="6"/>
      <c r="AT709" s="6"/>
      <c r="AU709" s="6"/>
      <c r="AV709" s="6"/>
    </row>
    <row r="710">
      <c r="A710" s="6"/>
      <c r="B710" s="199"/>
      <c r="C710" s="6"/>
      <c r="D710" s="6"/>
      <c r="E710" s="7"/>
      <c r="F710" s="7"/>
      <c r="G710" s="198"/>
      <c r="H710" s="198"/>
      <c r="I710" s="6"/>
      <c r="J710" s="7"/>
      <c r="K710" s="7"/>
      <c r="L710" s="6"/>
      <c r="M710" s="7"/>
      <c r="N710" s="6"/>
      <c r="O710" s="6"/>
      <c r="P710" s="6"/>
      <c r="Q710" s="6"/>
      <c r="R710" s="6"/>
      <c r="S710" s="6"/>
      <c r="T710" s="6"/>
      <c r="U710" s="6"/>
      <c r="V710" s="6"/>
      <c r="W710" s="6"/>
      <c r="X710" s="6"/>
      <c r="Y710" s="6"/>
      <c r="Z710" s="6"/>
      <c r="AA710" s="6"/>
      <c r="AB710" s="6"/>
      <c r="AC710" s="6"/>
      <c r="AD710" s="6"/>
      <c r="AE710" s="6"/>
      <c r="AF710" s="6"/>
      <c r="AG710" s="6"/>
      <c r="AH710" s="6"/>
      <c r="AI710" s="6"/>
      <c r="AJ710" s="6"/>
      <c r="AK710" s="6"/>
      <c r="AL710" s="6"/>
      <c r="AM710" s="6"/>
      <c r="AN710" s="6"/>
      <c r="AO710" s="6"/>
      <c r="AP710" s="6"/>
      <c r="AQ710" s="6"/>
      <c r="AR710" s="6"/>
      <c r="AS710" s="6"/>
      <c r="AT710" s="6"/>
      <c r="AU710" s="6"/>
      <c r="AV710" s="6"/>
    </row>
    <row r="711">
      <c r="A711" s="6"/>
      <c r="B711" s="199"/>
      <c r="C711" s="6"/>
      <c r="D711" s="6"/>
      <c r="E711" s="7"/>
      <c r="F711" s="7"/>
      <c r="G711" s="198"/>
      <c r="H711" s="198"/>
      <c r="I711" s="6"/>
      <c r="J711" s="7"/>
      <c r="K711" s="7"/>
      <c r="L711" s="6"/>
      <c r="M711" s="7"/>
      <c r="N711" s="6"/>
      <c r="O711" s="6"/>
      <c r="P711" s="6"/>
      <c r="Q711" s="6"/>
      <c r="R711" s="6"/>
      <c r="S711" s="6"/>
      <c r="T711" s="6"/>
      <c r="U711" s="6"/>
      <c r="V711" s="6"/>
      <c r="W711" s="6"/>
      <c r="X711" s="6"/>
      <c r="Y711" s="6"/>
      <c r="Z711" s="6"/>
      <c r="AA711" s="6"/>
      <c r="AB711" s="6"/>
      <c r="AC711" s="6"/>
      <c r="AD711" s="6"/>
      <c r="AE711" s="6"/>
      <c r="AF711" s="6"/>
      <c r="AG711" s="6"/>
      <c r="AH711" s="6"/>
      <c r="AI711" s="6"/>
      <c r="AJ711" s="6"/>
      <c r="AK711" s="6"/>
      <c r="AL711" s="6"/>
      <c r="AM711" s="6"/>
      <c r="AN711" s="6"/>
      <c r="AO711" s="6"/>
      <c r="AP711" s="6"/>
      <c r="AQ711" s="6"/>
      <c r="AR711" s="6"/>
      <c r="AS711" s="6"/>
      <c r="AT711" s="6"/>
      <c r="AU711" s="6"/>
      <c r="AV711" s="6"/>
    </row>
    <row r="712">
      <c r="A712" s="6"/>
      <c r="B712" s="199"/>
      <c r="C712" s="6"/>
      <c r="D712" s="6"/>
      <c r="E712" s="7"/>
      <c r="F712" s="7"/>
      <c r="G712" s="198"/>
      <c r="H712" s="198"/>
      <c r="I712" s="6"/>
      <c r="J712" s="7"/>
      <c r="K712" s="7"/>
      <c r="L712" s="6"/>
      <c r="M712" s="7"/>
      <c r="N712" s="6"/>
      <c r="O712" s="6"/>
      <c r="P712" s="6"/>
      <c r="Q712" s="6"/>
      <c r="R712" s="6"/>
      <c r="S712" s="6"/>
      <c r="T712" s="6"/>
      <c r="U712" s="6"/>
      <c r="V712" s="6"/>
      <c r="W712" s="6"/>
      <c r="X712" s="6"/>
      <c r="Y712" s="6"/>
      <c r="Z712" s="6"/>
      <c r="AA712" s="6"/>
      <c r="AB712" s="6"/>
      <c r="AC712" s="6"/>
      <c r="AD712" s="6"/>
      <c r="AE712" s="6"/>
      <c r="AF712" s="6"/>
      <c r="AG712" s="6"/>
      <c r="AH712" s="6"/>
      <c r="AI712" s="6"/>
      <c r="AJ712" s="6"/>
      <c r="AK712" s="6"/>
      <c r="AL712" s="6"/>
      <c r="AM712" s="6"/>
      <c r="AN712" s="6"/>
      <c r="AO712" s="6"/>
      <c r="AP712" s="6"/>
      <c r="AQ712" s="6"/>
      <c r="AR712" s="6"/>
      <c r="AS712" s="6"/>
      <c r="AT712" s="6"/>
      <c r="AU712" s="6"/>
      <c r="AV712" s="6"/>
    </row>
    <row r="713">
      <c r="A713" s="6"/>
      <c r="B713" s="199"/>
      <c r="C713" s="6"/>
      <c r="D713" s="6"/>
      <c r="E713" s="7"/>
      <c r="F713" s="7"/>
      <c r="G713" s="198"/>
      <c r="H713" s="198"/>
      <c r="I713" s="6"/>
      <c r="J713" s="7"/>
      <c r="K713" s="7"/>
      <c r="L713" s="6"/>
      <c r="M713" s="7"/>
      <c r="N713" s="6"/>
      <c r="O713" s="6"/>
      <c r="P713" s="6"/>
      <c r="Q713" s="6"/>
      <c r="R713" s="6"/>
      <c r="S713" s="6"/>
      <c r="T713" s="6"/>
      <c r="U713" s="6"/>
      <c r="V713" s="6"/>
      <c r="W713" s="6"/>
      <c r="X713" s="6"/>
      <c r="Y713" s="6"/>
      <c r="Z713" s="6"/>
      <c r="AA713" s="6"/>
      <c r="AB713" s="6"/>
      <c r="AC713" s="6"/>
      <c r="AD713" s="6"/>
      <c r="AE713" s="6"/>
      <c r="AF713" s="6"/>
      <c r="AG713" s="6"/>
      <c r="AH713" s="6"/>
      <c r="AI713" s="6"/>
      <c r="AJ713" s="6"/>
      <c r="AK713" s="6"/>
      <c r="AL713" s="6"/>
      <c r="AM713" s="6"/>
      <c r="AN713" s="6"/>
      <c r="AO713" s="6"/>
      <c r="AP713" s="6"/>
      <c r="AQ713" s="6"/>
      <c r="AR713" s="6"/>
      <c r="AS713" s="6"/>
      <c r="AT713" s="6"/>
      <c r="AU713" s="6"/>
      <c r="AV713" s="6"/>
    </row>
    <row r="714">
      <c r="A714" s="6"/>
      <c r="B714" s="199"/>
      <c r="C714" s="6"/>
      <c r="D714" s="6"/>
      <c r="E714" s="7"/>
      <c r="F714" s="7"/>
      <c r="G714" s="198"/>
      <c r="H714" s="198"/>
      <c r="I714" s="6"/>
      <c r="J714" s="7"/>
      <c r="K714" s="7"/>
      <c r="L714" s="6"/>
      <c r="M714" s="7"/>
      <c r="N714" s="6"/>
      <c r="O714" s="6"/>
      <c r="P714" s="6"/>
      <c r="Q714" s="6"/>
      <c r="R714" s="6"/>
      <c r="S714" s="6"/>
      <c r="T714" s="6"/>
      <c r="U714" s="6"/>
      <c r="V714" s="6"/>
      <c r="W714" s="6"/>
      <c r="X714" s="6"/>
      <c r="Y714" s="6"/>
      <c r="Z714" s="6"/>
      <c r="AA714" s="6"/>
      <c r="AB714" s="6"/>
      <c r="AC714" s="6"/>
      <c r="AD714" s="6"/>
      <c r="AE714" s="6"/>
      <c r="AF714" s="6"/>
      <c r="AG714" s="6"/>
      <c r="AH714" s="6"/>
      <c r="AI714" s="6"/>
      <c r="AJ714" s="6"/>
      <c r="AK714" s="6"/>
      <c r="AL714" s="6"/>
      <c r="AM714" s="6"/>
      <c r="AN714" s="6"/>
      <c r="AO714" s="6"/>
      <c r="AP714" s="6"/>
      <c r="AQ714" s="6"/>
      <c r="AR714" s="6"/>
      <c r="AS714" s="6"/>
      <c r="AT714" s="6"/>
      <c r="AU714" s="6"/>
      <c r="AV714" s="6"/>
    </row>
    <row r="715">
      <c r="A715" s="6"/>
      <c r="B715" s="199"/>
      <c r="C715" s="6"/>
      <c r="D715" s="6"/>
      <c r="E715" s="7"/>
      <c r="F715" s="7"/>
      <c r="G715" s="198"/>
      <c r="H715" s="198"/>
      <c r="I715" s="6"/>
      <c r="J715" s="7"/>
      <c r="K715" s="7"/>
      <c r="L715" s="6"/>
      <c r="M715" s="7"/>
      <c r="N715" s="6"/>
      <c r="O715" s="6"/>
      <c r="P715" s="6"/>
      <c r="Q715" s="6"/>
      <c r="R715" s="6"/>
      <c r="S715" s="6"/>
      <c r="T715" s="6"/>
      <c r="U715" s="6"/>
      <c r="V715" s="6"/>
      <c r="W715" s="6"/>
      <c r="X715" s="6"/>
      <c r="Y715" s="6"/>
      <c r="Z715" s="6"/>
      <c r="AA715" s="6"/>
      <c r="AB715" s="6"/>
      <c r="AC715" s="6"/>
      <c r="AD715" s="6"/>
      <c r="AE715" s="6"/>
      <c r="AF715" s="6"/>
      <c r="AG715" s="6"/>
      <c r="AH715" s="6"/>
      <c r="AI715" s="6"/>
      <c r="AJ715" s="6"/>
      <c r="AK715" s="6"/>
      <c r="AL715" s="6"/>
      <c r="AM715" s="6"/>
      <c r="AN715" s="6"/>
      <c r="AO715" s="6"/>
      <c r="AP715" s="6"/>
      <c r="AQ715" s="6"/>
      <c r="AR715" s="6"/>
      <c r="AS715" s="6"/>
      <c r="AT715" s="6"/>
      <c r="AU715" s="6"/>
      <c r="AV715" s="6"/>
    </row>
    <row r="716">
      <c r="A716" s="6"/>
      <c r="B716" s="199"/>
      <c r="C716" s="6"/>
      <c r="D716" s="6"/>
      <c r="E716" s="7"/>
      <c r="F716" s="7"/>
      <c r="G716" s="198"/>
      <c r="H716" s="198"/>
      <c r="I716" s="6"/>
      <c r="J716" s="7"/>
      <c r="K716" s="7"/>
      <c r="L716" s="6"/>
      <c r="M716" s="7"/>
      <c r="N716" s="6"/>
      <c r="O716" s="6"/>
      <c r="P716" s="6"/>
      <c r="Q716" s="6"/>
      <c r="R716" s="6"/>
      <c r="S716" s="6"/>
      <c r="T716" s="6"/>
      <c r="U716" s="6"/>
      <c r="V716" s="6"/>
      <c r="W716" s="6"/>
      <c r="X716" s="6"/>
      <c r="Y716" s="6"/>
      <c r="Z716" s="6"/>
      <c r="AA716" s="6"/>
      <c r="AB716" s="6"/>
      <c r="AC716" s="6"/>
      <c r="AD716" s="6"/>
      <c r="AE716" s="6"/>
      <c r="AF716" s="6"/>
      <c r="AG716" s="6"/>
      <c r="AH716" s="6"/>
      <c r="AI716" s="6"/>
      <c r="AJ716" s="6"/>
      <c r="AK716" s="6"/>
      <c r="AL716" s="6"/>
      <c r="AM716" s="6"/>
      <c r="AN716" s="6"/>
      <c r="AO716" s="6"/>
      <c r="AP716" s="6"/>
      <c r="AQ716" s="6"/>
      <c r="AR716" s="6"/>
      <c r="AS716" s="6"/>
      <c r="AT716" s="6"/>
      <c r="AU716" s="6"/>
      <c r="AV716" s="6"/>
    </row>
    <row r="717">
      <c r="A717" s="6"/>
      <c r="B717" s="199"/>
      <c r="C717" s="6"/>
      <c r="D717" s="6"/>
      <c r="E717" s="7"/>
      <c r="F717" s="7"/>
      <c r="G717" s="198"/>
      <c r="H717" s="198"/>
      <c r="I717" s="6"/>
      <c r="J717" s="7"/>
      <c r="K717" s="7"/>
      <c r="L717" s="6"/>
      <c r="M717" s="7"/>
      <c r="N717" s="6"/>
      <c r="O717" s="6"/>
      <c r="P717" s="6"/>
      <c r="Q717" s="6"/>
      <c r="R717" s="6"/>
      <c r="S717" s="6"/>
      <c r="T717" s="6"/>
      <c r="U717" s="6"/>
      <c r="V717" s="6"/>
      <c r="W717" s="6"/>
      <c r="X717" s="6"/>
      <c r="Y717" s="6"/>
      <c r="Z717" s="6"/>
      <c r="AA717" s="6"/>
      <c r="AB717" s="6"/>
      <c r="AC717" s="6"/>
      <c r="AD717" s="6"/>
      <c r="AE717" s="6"/>
      <c r="AF717" s="6"/>
      <c r="AG717" s="6"/>
      <c r="AH717" s="6"/>
      <c r="AI717" s="6"/>
      <c r="AJ717" s="6"/>
      <c r="AK717" s="6"/>
      <c r="AL717" s="6"/>
      <c r="AM717" s="6"/>
      <c r="AN717" s="6"/>
      <c r="AO717" s="6"/>
      <c r="AP717" s="6"/>
      <c r="AQ717" s="6"/>
      <c r="AR717" s="6"/>
      <c r="AS717" s="6"/>
      <c r="AT717" s="6"/>
      <c r="AU717" s="6"/>
      <c r="AV717" s="6"/>
    </row>
    <row r="718">
      <c r="A718" s="6"/>
      <c r="B718" s="199"/>
      <c r="C718" s="6"/>
      <c r="D718" s="6"/>
      <c r="E718" s="7"/>
      <c r="F718" s="7"/>
      <c r="G718" s="198"/>
      <c r="H718" s="198"/>
      <c r="I718" s="6"/>
      <c r="J718" s="7"/>
      <c r="K718" s="7"/>
      <c r="L718" s="6"/>
      <c r="M718" s="7"/>
      <c r="N718" s="6"/>
      <c r="O718" s="6"/>
      <c r="P718" s="6"/>
      <c r="Q718" s="6"/>
      <c r="R718" s="6"/>
      <c r="S718" s="6"/>
      <c r="T718" s="6"/>
      <c r="U718" s="6"/>
      <c r="V718" s="6"/>
      <c r="W718" s="6"/>
      <c r="X718" s="6"/>
      <c r="Y718" s="6"/>
      <c r="Z718" s="6"/>
      <c r="AA718" s="6"/>
      <c r="AB718" s="6"/>
      <c r="AC718" s="6"/>
      <c r="AD718" s="6"/>
      <c r="AE718" s="6"/>
      <c r="AF718" s="6"/>
      <c r="AG718" s="6"/>
      <c r="AH718" s="6"/>
      <c r="AI718" s="6"/>
      <c r="AJ718" s="6"/>
      <c r="AK718" s="6"/>
      <c r="AL718" s="6"/>
      <c r="AM718" s="6"/>
      <c r="AN718" s="6"/>
      <c r="AO718" s="6"/>
      <c r="AP718" s="6"/>
      <c r="AQ718" s="6"/>
      <c r="AR718" s="6"/>
      <c r="AS718" s="6"/>
      <c r="AT718" s="6"/>
      <c r="AU718" s="6"/>
      <c r="AV718" s="6"/>
    </row>
    <row r="719">
      <c r="A719" s="6"/>
      <c r="B719" s="199"/>
      <c r="C719" s="6"/>
      <c r="D719" s="6"/>
      <c r="E719" s="7"/>
      <c r="F719" s="7"/>
      <c r="G719" s="198"/>
      <c r="H719" s="198"/>
      <c r="I719" s="6"/>
      <c r="J719" s="7"/>
      <c r="K719" s="7"/>
      <c r="L719" s="6"/>
      <c r="M719" s="7"/>
      <c r="N719" s="6"/>
      <c r="O719" s="6"/>
      <c r="P719" s="6"/>
      <c r="Q719" s="6"/>
      <c r="R719" s="6"/>
      <c r="S719" s="6"/>
      <c r="T719" s="6"/>
      <c r="U719" s="6"/>
      <c r="V719" s="6"/>
      <c r="W719" s="6"/>
      <c r="X719" s="6"/>
      <c r="Y719" s="6"/>
      <c r="Z719" s="6"/>
      <c r="AA719" s="6"/>
      <c r="AB719" s="6"/>
      <c r="AC719" s="6"/>
      <c r="AD719" s="6"/>
      <c r="AE719" s="6"/>
      <c r="AF719" s="6"/>
      <c r="AG719" s="6"/>
      <c r="AH719" s="6"/>
      <c r="AI719" s="6"/>
      <c r="AJ719" s="6"/>
      <c r="AK719" s="6"/>
      <c r="AL719" s="6"/>
      <c r="AM719" s="6"/>
      <c r="AN719" s="6"/>
      <c r="AO719" s="6"/>
      <c r="AP719" s="6"/>
      <c r="AQ719" s="6"/>
      <c r="AR719" s="6"/>
      <c r="AS719" s="6"/>
      <c r="AT719" s="6"/>
      <c r="AU719" s="6"/>
      <c r="AV719" s="6"/>
    </row>
    <row r="720">
      <c r="A720" s="6"/>
      <c r="B720" s="199"/>
      <c r="C720" s="6"/>
      <c r="D720" s="6"/>
      <c r="E720" s="7"/>
      <c r="F720" s="7"/>
      <c r="G720" s="198"/>
      <c r="H720" s="198"/>
      <c r="I720" s="6"/>
      <c r="J720" s="7"/>
      <c r="K720" s="7"/>
      <c r="L720" s="6"/>
      <c r="M720" s="7"/>
      <c r="N720" s="6"/>
      <c r="O720" s="6"/>
      <c r="P720" s="6"/>
      <c r="Q720" s="6"/>
      <c r="R720" s="6"/>
      <c r="S720" s="6"/>
      <c r="T720" s="6"/>
      <c r="U720" s="6"/>
      <c r="V720" s="6"/>
      <c r="W720" s="6"/>
      <c r="X720" s="6"/>
      <c r="Y720" s="6"/>
      <c r="Z720" s="6"/>
      <c r="AA720" s="6"/>
      <c r="AB720" s="6"/>
      <c r="AC720" s="6"/>
      <c r="AD720" s="6"/>
      <c r="AE720" s="6"/>
      <c r="AF720" s="6"/>
      <c r="AG720" s="6"/>
      <c r="AH720" s="6"/>
      <c r="AI720" s="6"/>
      <c r="AJ720" s="6"/>
      <c r="AK720" s="6"/>
      <c r="AL720" s="6"/>
      <c r="AM720" s="6"/>
      <c r="AN720" s="6"/>
      <c r="AO720" s="6"/>
      <c r="AP720" s="6"/>
      <c r="AQ720" s="6"/>
      <c r="AR720" s="6"/>
      <c r="AS720" s="6"/>
      <c r="AT720" s="6"/>
      <c r="AU720" s="6"/>
      <c r="AV720" s="6"/>
    </row>
    <row r="721">
      <c r="A721" s="6"/>
      <c r="B721" s="199"/>
      <c r="C721" s="6"/>
      <c r="D721" s="6"/>
      <c r="E721" s="7"/>
      <c r="F721" s="7"/>
      <c r="G721" s="198"/>
      <c r="H721" s="198"/>
      <c r="I721" s="6"/>
      <c r="J721" s="7"/>
      <c r="K721" s="7"/>
      <c r="L721" s="6"/>
      <c r="M721" s="7"/>
      <c r="N721" s="6"/>
      <c r="O721" s="6"/>
      <c r="P721" s="6"/>
      <c r="Q721" s="6"/>
      <c r="R721" s="6"/>
      <c r="S721" s="6"/>
      <c r="T721" s="6"/>
      <c r="U721" s="6"/>
      <c r="V721" s="6"/>
      <c r="W721" s="6"/>
      <c r="X721" s="6"/>
      <c r="Y721" s="6"/>
      <c r="Z721" s="6"/>
      <c r="AA721" s="6"/>
      <c r="AB721" s="6"/>
      <c r="AC721" s="6"/>
      <c r="AD721" s="6"/>
      <c r="AE721" s="6"/>
      <c r="AF721" s="6"/>
      <c r="AG721" s="6"/>
      <c r="AH721" s="6"/>
      <c r="AI721" s="6"/>
      <c r="AJ721" s="6"/>
      <c r="AK721" s="6"/>
      <c r="AL721" s="6"/>
      <c r="AM721" s="6"/>
      <c r="AN721" s="6"/>
      <c r="AO721" s="6"/>
      <c r="AP721" s="6"/>
      <c r="AQ721" s="6"/>
      <c r="AR721" s="6"/>
      <c r="AS721" s="6"/>
      <c r="AT721" s="6"/>
      <c r="AU721" s="6"/>
      <c r="AV721" s="6"/>
    </row>
    <row r="722">
      <c r="A722" s="6"/>
      <c r="B722" s="199"/>
      <c r="C722" s="6"/>
      <c r="D722" s="6"/>
      <c r="E722" s="7"/>
      <c r="F722" s="7"/>
      <c r="G722" s="198"/>
      <c r="H722" s="198"/>
      <c r="I722" s="6"/>
      <c r="J722" s="7"/>
      <c r="K722" s="7"/>
      <c r="L722" s="6"/>
      <c r="M722" s="7"/>
      <c r="N722" s="6"/>
      <c r="O722" s="6"/>
      <c r="P722" s="6"/>
      <c r="Q722" s="6"/>
      <c r="R722" s="6"/>
      <c r="S722" s="6"/>
      <c r="T722" s="6"/>
      <c r="U722" s="6"/>
      <c r="V722" s="6"/>
      <c r="W722" s="6"/>
      <c r="X722" s="6"/>
      <c r="Y722" s="6"/>
      <c r="Z722" s="6"/>
      <c r="AA722" s="6"/>
      <c r="AB722" s="6"/>
      <c r="AC722" s="6"/>
      <c r="AD722" s="6"/>
      <c r="AE722" s="6"/>
      <c r="AF722" s="6"/>
      <c r="AG722" s="6"/>
      <c r="AH722" s="6"/>
      <c r="AI722" s="6"/>
      <c r="AJ722" s="6"/>
      <c r="AK722" s="6"/>
      <c r="AL722" s="6"/>
      <c r="AM722" s="6"/>
      <c r="AN722" s="6"/>
      <c r="AO722" s="6"/>
      <c r="AP722" s="6"/>
      <c r="AQ722" s="6"/>
      <c r="AR722" s="6"/>
      <c r="AS722" s="6"/>
      <c r="AT722" s="6"/>
      <c r="AU722" s="6"/>
      <c r="AV722" s="6"/>
    </row>
    <row r="723">
      <c r="A723" s="6"/>
      <c r="B723" s="199"/>
      <c r="C723" s="6"/>
      <c r="D723" s="6"/>
      <c r="E723" s="7"/>
      <c r="F723" s="7"/>
      <c r="G723" s="198"/>
      <c r="H723" s="198"/>
      <c r="I723" s="6"/>
      <c r="J723" s="7"/>
      <c r="K723" s="7"/>
      <c r="L723" s="6"/>
      <c r="M723" s="7"/>
      <c r="N723" s="6"/>
      <c r="O723" s="6"/>
      <c r="P723" s="6"/>
      <c r="Q723" s="6"/>
      <c r="R723" s="6"/>
      <c r="S723" s="6"/>
      <c r="T723" s="6"/>
      <c r="U723" s="6"/>
      <c r="V723" s="6"/>
      <c r="W723" s="6"/>
      <c r="X723" s="6"/>
      <c r="Y723" s="6"/>
      <c r="Z723" s="6"/>
      <c r="AA723" s="6"/>
      <c r="AB723" s="6"/>
      <c r="AC723" s="6"/>
      <c r="AD723" s="6"/>
      <c r="AE723" s="6"/>
      <c r="AF723" s="6"/>
      <c r="AG723" s="6"/>
      <c r="AH723" s="6"/>
      <c r="AI723" s="6"/>
      <c r="AJ723" s="6"/>
      <c r="AK723" s="6"/>
      <c r="AL723" s="6"/>
      <c r="AM723" s="6"/>
      <c r="AN723" s="6"/>
      <c r="AO723" s="6"/>
      <c r="AP723" s="6"/>
      <c r="AQ723" s="6"/>
      <c r="AR723" s="6"/>
      <c r="AS723" s="6"/>
      <c r="AT723" s="6"/>
      <c r="AU723" s="6"/>
      <c r="AV723" s="6"/>
    </row>
    <row r="724">
      <c r="A724" s="6"/>
      <c r="B724" s="199"/>
      <c r="C724" s="6"/>
      <c r="D724" s="6"/>
      <c r="E724" s="7"/>
      <c r="F724" s="7"/>
      <c r="G724" s="198"/>
      <c r="H724" s="198"/>
      <c r="I724" s="6"/>
      <c r="J724" s="7"/>
      <c r="K724" s="7"/>
      <c r="L724" s="6"/>
      <c r="M724" s="7"/>
      <c r="N724" s="6"/>
      <c r="O724" s="6"/>
      <c r="P724" s="6"/>
      <c r="Q724" s="6"/>
      <c r="R724" s="6"/>
      <c r="S724" s="6"/>
      <c r="T724" s="6"/>
      <c r="U724" s="6"/>
      <c r="V724" s="6"/>
      <c r="W724" s="6"/>
      <c r="X724" s="6"/>
      <c r="Y724" s="6"/>
      <c r="Z724" s="6"/>
      <c r="AA724" s="6"/>
      <c r="AB724" s="6"/>
      <c r="AC724" s="6"/>
      <c r="AD724" s="6"/>
      <c r="AE724" s="6"/>
      <c r="AF724" s="6"/>
      <c r="AG724" s="6"/>
      <c r="AH724" s="6"/>
      <c r="AI724" s="6"/>
      <c r="AJ724" s="6"/>
      <c r="AK724" s="6"/>
      <c r="AL724" s="6"/>
      <c r="AM724" s="6"/>
      <c r="AN724" s="6"/>
      <c r="AO724" s="6"/>
      <c r="AP724" s="6"/>
      <c r="AQ724" s="6"/>
      <c r="AR724" s="6"/>
      <c r="AS724" s="6"/>
      <c r="AT724" s="6"/>
      <c r="AU724" s="6"/>
      <c r="AV724" s="6"/>
    </row>
    <row r="725">
      <c r="A725" s="6"/>
      <c r="B725" s="199"/>
      <c r="C725" s="6"/>
      <c r="D725" s="6"/>
      <c r="E725" s="7"/>
      <c r="F725" s="7"/>
      <c r="G725" s="198"/>
      <c r="H725" s="198"/>
      <c r="I725" s="6"/>
      <c r="J725" s="7"/>
      <c r="K725" s="7"/>
      <c r="L725" s="6"/>
      <c r="M725" s="7"/>
      <c r="N725" s="6"/>
      <c r="O725" s="6"/>
      <c r="P725" s="6"/>
      <c r="Q725" s="6"/>
      <c r="R725" s="6"/>
      <c r="S725" s="6"/>
      <c r="T725" s="6"/>
      <c r="U725" s="6"/>
      <c r="V725" s="6"/>
      <c r="W725" s="6"/>
      <c r="X725" s="6"/>
      <c r="Y725" s="6"/>
      <c r="Z725" s="6"/>
      <c r="AA725" s="6"/>
      <c r="AB725" s="6"/>
      <c r="AC725" s="6"/>
      <c r="AD725" s="6"/>
      <c r="AE725" s="6"/>
      <c r="AF725" s="6"/>
      <c r="AG725" s="6"/>
      <c r="AH725" s="6"/>
      <c r="AI725" s="6"/>
      <c r="AJ725" s="6"/>
      <c r="AK725" s="6"/>
      <c r="AL725" s="6"/>
      <c r="AM725" s="6"/>
      <c r="AN725" s="6"/>
      <c r="AO725" s="6"/>
      <c r="AP725" s="6"/>
      <c r="AQ725" s="6"/>
      <c r="AR725" s="6"/>
      <c r="AS725" s="6"/>
      <c r="AT725" s="6"/>
      <c r="AU725" s="6"/>
      <c r="AV725" s="6"/>
    </row>
    <row r="726">
      <c r="A726" s="6"/>
      <c r="B726" s="199"/>
      <c r="C726" s="6"/>
      <c r="D726" s="6"/>
      <c r="E726" s="7"/>
      <c r="F726" s="7"/>
      <c r="G726" s="198"/>
      <c r="H726" s="198"/>
      <c r="I726" s="6"/>
      <c r="J726" s="7"/>
      <c r="K726" s="7"/>
      <c r="L726" s="6"/>
      <c r="M726" s="7"/>
      <c r="N726" s="6"/>
      <c r="O726" s="6"/>
      <c r="P726" s="6"/>
      <c r="Q726" s="6"/>
      <c r="R726" s="6"/>
      <c r="S726" s="6"/>
      <c r="T726" s="6"/>
      <c r="U726" s="6"/>
      <c r="V726" s="6"/>
      <c r="W726" s="6"/>
      <c r="X726" s="6"/>
      <c r="Y726" s="6"/>
      <c r="Z726" s="6"/>
      <c r="AA726" s="6"/>
      <c r="AB726" s="6"/>
      <c r="AC726" s="6"/>
      <c r="AD726" s="6"/>
      <c r="AE726" s="6"/>
      <c r="AF726" s="6"/>
      <c r="AG726" s="6"/>
      <c r="AH726" s="6"/>
      <c r="AI726" s="6"/>
      <c r="AJ726" s="6"/>
      <c r="AK726" s="6"/>
      <c r="AL726" s="6"/>
      <c r="AM726" s="6"/>
      <c r="AN726" s="6"/>
      <c r="AO726" s="6"/>
      <c r="AP726" s="6"/>
      <c r="AQ726" s="6"/>
      <c r="AR726" s="6"/>
      <c r="AS726" s="6"/>
      <c r="AT726" s="6"/>
      <c r="AU726" s="6"/>
      <c r="AV726" s="6"/>
    </row>
    <row r="727">
      <c r="A727" s="6"/>
      <c r="B727" s="199"/>
      <c r="C727" s="6"/>
      <c r="D727" s="6"/>
      <c r="E727" s="7"/>
      <c r="F727" s="7"/>
      <c r="G727" s="198"/>
      <c r="H727" s="198"/>
      <c r="I727" s="6"/>
      <c r="J727" s="7"/>
      <c r="K727" s="7"/>
      <c r="L727" s="6"/>
      <c r="M727" s="7"/>
      <c r="N727" s="6"/>
      <c r="O727" s="6"/>
      <c r="P727" s="6"/>
      <c r="Q727" s="6"/>
      <c r="R727" s="6"/>
      <c r="S727" s="6"/>
      <c r="T727" s="6"/>
      <c r="U727" s="6"/>
      <c r="V727" s="6"/>
      <c r="W727" s="6"/>
      <c r="X727" s="6"/>
      <c r="Y727" s="6"/>
      <c r="Z727" s="6"/>
      <c r="AA727" s="6"/>
      <c r="AB727" s="6"/>
      <c r="AC727" s="6"/>
      <c r="AD727" s="6"/>
      <c r="AE727" s="6"/>
      <c r="AF727" s="6"/>
      <c r="AG727" s="6"/>
      <c r="AH727" s="6"/>
      <c r="AI727" s="6"/>
      <c r="AJ727" s="6"/>
      <c r="AK727" s="6"/>
      <c r="AL727" s="6"/>
      <c r="AM727" s="6"/>
      <c r="AN727" s="6"/>
      <c r="AO727" s="6"/>
      <c r="AP727" s="6"/>
      <c r="AQ727" s="6"/>
      <c r="AR727" s="6"/>
      <c r="AS727" s="6"/>
      <c r="AT727" s="6"/>
      <c r="AU727" s="6"/>
      <c r="AV727" s="6"/>
    </row>
    <row r="728">
      <c r="A728" s="6"/>
      <c r="B728" s="199"/>
      <c r="C728" s="6"/>
      <c r="D728" s="6"/>
      <c r="E728" s="7"/>
      <c r="F728" s="7"/>
      <c r="G728" s="198"/>
      <c r="H728" s="198"/>
      <c r="I728" s="6"/>
      <c r="J728" s="7"/>
      <c r="K728" s="7"/>
      <c r="L728" s="6"/>
      <c r="M728" s="7"/>
      <c r="N728" s="6"/>
      <c r="O728" s="6"/>
      <c r="P728" s="6"/>
      <c r="Q728" s="6"/>
      <c r="R728" s="6"/>
      <c r="S728" s="6"/>
      <c r="T728" s="6"/>
      <c r="U728" s="6"/>
      <c r="V728" s="6"/>
      <c r="W728" s="6"/>
      <c r="X728" s="6"/>
      <c r="Y728" s="6"/>
      <c r="Z728" s="6"/>
      <c r="AA728" s="6"/>
      <c r="AB728" s="6"/>
      <c r="AC728" s="6"/>
      <c r="AD728" s="6"/>
      <c r="AE728" s="6"/>
      <c r="AF728" s="6"/>
      <c r="AG728" s="6"/>
      <c r="AH728" s="6"/>
      <c r="AI728" s="6"/>
      <c r="AJ728" s="6"/>
      <c r="AK728" s="6"/>
      <c r="AL728" s="6"/>
      <c r="AM728" s="6"/>
      <c r="AN728" s="6"/>
      <c r="AO728" s="6"/>
      <c r="AP728" s="6"/>
      <c r="AQ728" s="6"/>
      <c r="AR728" s="6"/>
      <c r="AS728" s="6"/>
      <c r="AT728" s="6"/>
      <c r="AU728" s="6"/>
      <c r="AV728" s="6"/>
    </row>
    <row r="729">
      <c r="A729" s="6"/>
      <c r="B729" s="199"/>
      <c r="C729" s="6"/>
      <c r="D729" s="6"/>
      <c r="E729" s="7"/>
      <c r="F729" s="7"/>
      <c r="G729" s="198"/>
      <c r="H729" s="198"/>
      <c r="I729" s="6"/>
      <c r="J729" s="7"/>
      <c r="K729" s="7"/>
      <c r="L729" s="6"/>
      <c r="M729" s="7"/>
      <c r="N729" s="6"/>
      <c r="O729" s="6"/>
      <c r="P729" s="6"/>
      <c r="Q729" s="6"/>
      <c r="R729" s="6"/>
      <c r="S729" s="6"/>
      <c r="T729" s="6"/>
      <c r="U729" s="6"/>
      <c r="V729" s="6"/>
      <c r="W729" s="6"/>
      <c r="X729" s="6"/>
      <c r="Y729" s="6"/>
      <c r="Z729" s="6"/>
      <c r="AA729" s="6"/>
      <c r="AB729" s="6"/>
      <c r="AC729" s="6"/>
      <c r="AD729" s="6"/>
      <c r="AE729" s="6"/>
      <c r="AF729" s="6"/>
      <c r="AG729" s="6"/>
      <c r="AH729" s="6"/>
      <c r="AI729" s="6"/>
      <c r="AJ729" s="6"/>
      <c r="AK729" s="6"/>
      <c r="AL729" s="6"/>
      <c r="AM729" s="6"/>
      <c r="AN729" s="6"/>
      <c r="AO729" s="6"/>
      <c r="AP729" s="6"/>
      <c r="AQ729" s="6"/>
      <c r="AR729" s="6"/>
      <c r="AS729" s="6"/>
      <c r="AT729" s="6"/>
      <c r="AU729" s="6"/>
      <c r="AV729" s="6"/>
    </row>
    <row r="730">
      <c r="A730" s="6"/>
      <c r="B730" s="199"/>
      <c r="C730" s="6"/>
      <c r="D730" s="6"/>
      <c r="E730" s="7"/>
      <c r="F730" s="7"/>
      <c r="G730" s="198"/>
      <c r="H730" s="198"/>
      <c r="I730" s="6"/>
      <c r="J730" s="7"/>
      <c r="K730" s="7"/>
      <c r="L730" s="6"/>
      <c r="M730" s="7"/>
      <c r="N730" s="6"/>
      <c r="O730" s="6"/>
      <c r="P730" s="6"/>
      <c r="Q730" s="6"/>
      <c r="R730" s="6"/>
      <c r="S730" s="6"/>
      <c r="T730" s="6"/>
      <c r="U730" s="6"/>
      <c r="V730" s="6"/>
      <c r="W730" s="6"/>
      <c r="X730" s="6"/>
      <c r="Y730" s="6"/>
      <c r="Z730" s="6"/>
      <c r="AA730" s="6"/>
      <c r="AB730" s="6"/>
      <c r="AC730" s="6"/>
      <c r="AD730" s="6"/>
      <c r="AE730" s="6"/>
      <c r="AF730" s="6"/>
      <c r="AG730" s="6"/>
      <c r="AH730" s="6"/>
      <c r="AI730" s="6"/>
      <c r="AJ730" s="6"/>
      <c r="AK730" s="6"/>
      <c r="AL730" s="6"/>
      <c r="AM730" s="6"/>
      <c r="AN730" s="6"/>
      <c r="AO730" s="6"/>
      <c r="AP730" s="6"/>
      <c r="AQ730" s="6"/>
      <c r="AR730" s="6"/>
      <c r="AS730" s="6"/>
      <c r="AT730" s="6"/>
      <c r="AU730" s="6"/>
      <c r="AV730" s="6"/>
    </row>
    <row r="731">
      <c r="A731" s="6"/>
      <c r="B731" s="199"/>
      <c r="C731" s="6"/>
      <c r="D731" s="6"/>
      <c r="E731" s="7"/>
      <c r="F731" s="7"/>
      <c r="G731" s="198"/>
      <c r="H731" s="198"/>
      <c r="I731" s="6"/>
      <c r="J731" s="7"/>
      <c r="K731" s="7"/>
      <c r="L731" s="6"/>
      <c r="M731" s="7"/>
      <c r="N731" s="6"/>
      <c r="O731" s="6"/>
      <c r="P731" s="6"/>
      <c r="Q731" s="6"/>
      <c r="R731" s="6"/>
      <c r="S731" s="6"/>
      <c r="T731" s="6"/>
      <c r="U731" s="6"/>
      <c r="V731" s="6"/>
      <c r="W731" s="6"/>
      <c r="X731" s="6"/>
      <c r="Y731" s="6"/>
      <c r="Z731" s="6"/>
      <c r="AA731" s="6"/>
      <c r="AB731" s="6"/>
      <c r="AC731" s="6"/>
      <c r="AD731" s="6"/>
      <c r="AE731" s="6"/>
      <c r="AF731" s="6"/>
      <c r="AG731" s="6"/>
      <c r="AH731" s="6"/>
      <c r="AI731" s="6"/>
      <c r="AJ731" s="6"/>
      <c r="AK731" s="6"/>
      <c r="AL731" s="6"/>
      <c r="AM731" s="6"/>
      <c r="AN731" s="6"/>
      <c r="AO731" s="6"/>
      <c r="AP731" s="6"/>
      <c r="AQ731" s="6"/>
      <c r="AR731" s="6"/>
      <c r="AS731" s="6"/>
      <c r="AT731" s="6"/>
      <c r="AU731" s="6"/>
      <c r="AV731" s="6"/>
    </row>
    <row r="732">
      <c r="A732" s="6"/>
      <c r="B732" s="199"/>
      <c r="C732" s="6"/>
      <c r="D732" s="6"/>
      <c r="E732" s="7"/>
      <c r="F732" s="7"/>
      <c r="G732" s="198"/>
      <c r="H732" s="198"/>
      <c r="I732" s="6"/>
      <c r="J732" s="7"/>
      <c r="K732" s="7"/>
      <c r="L732" s="6"/>
      <c r="M732" s="7"/>
      <c r="N732" s="6"/>
      <c r="O732" s="6"/>
      <c r="P732" s="6"/>
      <c r="Q732" s="6"/>
      <c r="R732" s="6"/>
      <c r="S732" s="6"/>
      <c r="T732" s="6"/>
      <c r="U732" s="6"/>
      <c r="V732" s="6"/>
      <c r="W732" s="6"/>
      <c r="X732" s="6"/>
      <c r="Y732" s="6"/>
      <c r="Z732" s="6"/>
      <c r="AA732" s="6"/>
      <c r="AB732" s="6"/>
      <c r="AC732" s="6"/>
      <c r="AD732" s="6"/>
      <c r="AE732" s="6"/>
      <c r="AF732" s="6"/>
      <c r="AG732" s="6"/>
      <c r="AH732" s="6"/>
      <c r="AI732" s="6"/>
      <c r="AJ732" s="6"/>
      <c r="AK732" s="6"/>
      <c r="AL732" s="6"/>
      <c r="AM732" s="6"/>
      <c r="AN732" s="6"/>
      <c r="AO732" s="6"/>
      <c r="AP732" s="6"/>
      <c r="AQ732" s="6"/>
      <c r="AR732" s="6"/>
      <c r="AS732" s="6"/>
      <c r="AT732" s="6"/>
      <c r="AU732" s="6"/>
      <c r="AV732" s="6"/>
    </row>
    <row r="733">
      <c r="A733" s="6"/>
      <c r="B733" s="199"/>
      <c r="C733" s="6"/>
      <c r="D733" s="6"/>
      <c r="E733" s="7"/>
      <c r="F733" s="7"/>
      <c r="G733" s="198"/>
      <c r="H733" s="198"/>
      <c r="I733" s="6"/>
      <c r="J733" s="7"/>
      <c r="K733" s="7"/>
      <c r="L733" s="6"/>
      <c r="M733" s="7"/>
      <c r="N733" s="6"/>
      <c r="O733" s="6"/>
      <c r="P733" s="6"/>
      <c r="Q733" s="6"/>
      <c r="R733" s="6"/>
      <c r="S733" s="6"/>
      <c r="T733" s="6"/>
      <c r="U733" s="6"/>
      <c r="V733" s="6"/>
      <c r="W733" s="6"/>
      <c r="X733" s="6"/>
      <c r="Y733" s="6"/>
      <c r="Z733" s="6"/>
      <c r="AA733" s="6"/>
      <c r="AB733" s="6"/>
      <c r="AC733" s="6"/>
      <c r="AD733" s="6"/>
      <c r="AE733" s="6"/>
      <c r="AF733" s="6"/>
      <c r="AG733" s="6"/>
      <c r="AH733" s="6"/>
      <c r="AI733" s="6"/>
      <c r="AJ733" s="6"/>
      <c r="AK733" s="6"/>
      <c r="AL733" s="6"/>
      <c r="AM733" s="6"/>
      <c r="AN733" s="6"/>
      <c r="AO733" s="6"/>
      <c r="AP733" s="6"/>
      <c r="AQ733" s="6"/>
      <c r="AR733" s="6"/>
      <c r="AS733" s="6"/>
      <c r="AT733" s="6"/>
      <c r="AU733" s="6"/>
      <c r="AV733" s="6"/>
    </row>
    <row r="734">
      <c r="A734" s="6"/>
      <c r="B734" s="199"/>
      <c r="C734" s="6"/>
      <c r="D734" s="6"/>
      <c r="E734" s="7"/>
      <c r="F734" s="7"/>
      <c r="G734" s="198"/>
      <c r="H734" s="198"/>
      <c r="I734" s="6"/>
      <c r="J734" s="7"/>
      <c r="K734" s="7"/>
      <c r="L734" s="6"/>
      <c r="M734" s="7"/>
      <c r="N734" s="6"/>
      <c r="O734" s="6"/>
      <c r="P734" s="6"/>
      <c r="Q734" s="6"/>
      <c r="R734" s="6"/>
      <c r="S734" s="6"/>
      <c r="T734" s="6"/>
      <c r="U734" s="6"/>
      <c r="V734" s="6"/>
      <c r="W734" s="6"/>
      <c r="X734" s="6"/>
      <c r="Y734" s="6"/>
      <c r="Z734" s="6"/>
      <c r="AA734" s="6"/>
      <c r="AB734" s="6"/>
      <c r="AC734" s="6"/>
      <c r="AD734" s="6"/>
      <c r="AE734" s="6"/>
      <c r="AF734" s="6"/>
      <c r="AG734" s="6"/>
      <c r="AH734" s="6"/>
      <c r="AI734" s="6"/>
      <c r="AJ734" s="6"/>
      <c r="AK734" s="6"/>
      <c r="AL734" s="6"/>
      <c r="AM734" s="6"/>
      <c r="AN734" s="6"/>
      <c r="AO734" s="6"/>
      <c r="AP734" s="6"/>
      <c r="AQ734" s="6"/>
      <c r="AR734" s="6"/>
      <c r="AS734" s="6"/>
      <c r="AT734" s="6"/>
      <c r="AU734" s="6"/>
      <c r="AV734" s="6"/>
    </row>
    <row r="735">
      <c r="A735" s="6"/>
      <c r="B735" s="199"/>
      <c r="C735" s="6"/>
      <c r="D735" s="6"/>
      <c r="E735" s="7"/>
      <c r="F735" s="7"/>
      <c r="G735" s="198"/>
      <c r="H735" s="198"/>
      <c r="I735" s="6"/>
      <c r="J735" s="7"/>
      <c r="K735" s="7"/>
      <c r="L735" s="6"/>
      <c r="M735" s="7"/>
      <c r="N735" s="6"/>
      <c r="O735" s="6"/>
      <c r="P735" s="6"/>
      <c r="Q735" s="6"/>
      <c r="R735" s="6"/>
      <c r="S735" s="6"/>
      <c r="T735" s="6"/>
      <c r="U735" s="6"/>
      <c r="V735" s="6"/>
      <c r="W735" s="6"/>
      <c r="X735" s="6"/>
      <c r="Y735" s="6"/>
      <c r="Z735" s="6"/>
      <c r="AA735" s="6"/>
      <c r="AB735" s="6"/>
      <c r="AC735" s="6"/>
      <c r="AD735" s="6"/>
      <c r="AE735" s="6"/>
      <c r="AF735" s="6"/>
      <c r="AG735" s="6"/>
      <c r="AH735" s="6"/>
      <c r="AI735" s="6"/>
      <c r="AJ735" s="6"/>
      <c r="AK735" s="6"/>
      <c r="AL735" s="6"/>
      <c r="AM735" s="6"/>
      <c r="AN735" s="6"/>
      <c r="AO735" s="6"/>
      <c r="AP735" s="6"/>
      <c r="AQ735" s="6"/>
      <c r="AR735" s="6"/>
      <c r="AS735" s="6"/>
      <c r="AT735" s="6"/>
      <c r="AU735" s="6"/>
      <c r="AV735" s="6"/>
    </row>
    <row r="736">
      <c r="A736" s="6"/>
      <c r="B736" s="199"/>
      <c r="C736" s="6"/>
      <c r="D736" s="6"/>
      <c r="E736" s="7"/>
      <c r="F736" s="7"/>
      <c r="G736" s="198"/>
      <c r="H736" s="198"/>
      <c r="I736" s="6"/>
      <c r="J736" s="7"/>
      <c r="K736" s="7"/>
      <c r="L736" s="6"/>
      <c r="M736" s="7"/>
      <c r="N736" s="6"/>
      <c r="O736" s="6"/>
      <c r="P736" s="6"/>
      <c r="Q736" s="6"/>
      <c r="R736" s="6"/>
      <c r="S736" s="6"/>
      <c r="T736" s="6"/>
      <c r="U736" s="6"/>
      <c r="V736" s="6"/>
      <c r="W736" s="6"/>
      <c r="X736" s="6"/>
      <c r="Y736" s="6"/>
      <c r="Z736" s="6"/>
      <c r="AA736" s="6"/>
      <c r="AB736" s="6"/>
      <c r="AC736" s="6"/>
      <c r="AD736" s="6"/>
      <c r="AE736" s="6"/>
      <c r="AF736" s="6"/>
      <c r="AG736" s="6"/>
      <c r="AH736" s="6"/>
      <c r="AI736" s="6"/>
      <c r="AJ736" s="6"/>
      <c r="AK736" s="6"/>
      <c r="AL736" s="6"/>
      <c r="AM736" s="6"/>
      <c r="AN736" s="6"/>
      <c r="AO736" s="6"/>
      <c r="AP736" s="6"/>
      <c r="AQ736" s="6"/>
      <c r="AR736" s="6"/>
      <c r="AS736" s="6"/>
      <c r="AT736" s="6"/>
      <c r="AU736" s="6"/>
      <c r="AV736" s="6"/>
    </row>
    <row r="737">
      <c r="A737" s="6"/>
      <c r="B737" s="199"/>
      <c r="C737" s="6"/>
      <c r="D737" s="6"/>
      <c r="E737" s="7"/>
      <c r="F737" s="7"/>
      <c r="G737" s="198"/>
      <c r="H737" s="198"/>
      <c r="I737" s="6"/>
      <c r="J737" s="7"/>
      <c r="K737" s="7"/>
      <c r="L737" s="6"/>
      <c r="M737" s="7"/>
      <c r="N737" s="6"/>
      <c r="O737" s="6"/>
      <c r="P737" s="6"/>
      <c r="Q737" s="6"/>
      <c r="R737" s="6"/>
      <c r="S737" s="6"/>
      <c r="T737" s="6"/>
      <c r="U737" s="6"/>
      <c r="V737" s="6"/>
      <c r="W737" s="6"/>
      <c r="X737" s="6"/>
      <c r="Y737" s="6"/>
      <c r="Z737" s="6"/>
      <c r="AA737" s="6"/>
      <c r="AB737" s="6"/>
      <c r="AC737" s="6"/>
      <c r="AD737" s="6"/>
      <c r="AE737" s="6"/>
      <c r="AF737" s="6"/>
      <c r="AG737" s="6"/>
      <c r="AH737" s="6"/>
      <c r="AI737" s="6"/>
      <c r="AJ737" s="6"/>
      <c r="AK737" s="6"/>
      <c r="AL737" s="6"/>
      <c r="AM737" s="6"/>
      <c r="AN737" s="6"/>
      <c r="AO737" s="6"/>
      <c r="AP737" s="6"/>
      <c r="AQ737" s="6"/>
      <c r="AR737" s="6"/>
      <c r="AS737" s="6"/>
      <c r="AT737" s="6"/>
      <c r="AU737" s="6"/>
      <c r="AV737" s="6"/>
    </row>
    <row r="738">
      <c r="A738" s="6"/>
      <c r="B738" s="199"/>
      <c r="C738" s="6"/>
      <c r="D738" s="6"/>
      <c r="E738" s="7"/>
      <c r="F738" s="7"/>
      <c r="G738" s="198"/>
      <c r="H738" s="198"/>
      <c r="I738" s="6"/>
      <c r="J738" s="7"/>
      <c r="K738" s="7"/>
      <c r="L738" s="6"/>
      <c r="M738" s="7"/>
      <c r="N738" s="6"/>
      <c r="O738" s="6"/>
      <c r="P738" s="6"/>
      <c r="Q738" s="6"/>
      <c r="R738" s="6"/>
      <c r="S738" s="6"/>
      <c r="T738" s="6"/>
      <c r="U738" s="6"/>
      <c r="V738" s="6"/>
      <c r="W738" s="6"/>
      <c r="X738" s="6"/>
      <c r="Y738" s="6"/>
      <c r="Z738" s="6"/>
      <c r="AA738" s="6"/>
      <c r="AB738" s="6"/>
      <c r="AC738" s="6"/>
      <c r="AD738" s="6"/>
      <c r="AE738" s="6"/>
      <c r="AF738" s="6"/>
      <c r="AG738" s="6"/>
      <c r="AH738" s="6"/>
      <c r="AI738" s="6"/>
      <c r="AJ738" s="6"/>
      <c r="AK738" s="6"/>
      <c r="AL738" s="6"/>
      <c r="AM738" s="6"/>
      <c r="AN738" s="6"/>
      <c r="AO738" s="6"/>
      <c r="AP738" s="6"/>
      <c r="AQ738" s="6"/>
      <c r="AR738" s="6"/>
      <c r="AS738" s="6"/>
      <c r="AT738" s="6"/>
      <c r="AU738" s="6"/>
      <c r="AV738" s="6"/>
    </row>
    <row r="739">
      <c r="A739" s="6"/>
      <c r="B739" s="199"/>
      <c r="C739" s="6"/>
      <c r="D739" s="6"/>
      <c r="E739" s="7"/>
      <c r="F739" s="7"/>
      <c r="G739" s="198"/>
      <c r="H739" s="198"/>
      <c r="I739" s="6"/>
      <c r="J739" s="7"/>
      <c r="K739" s="7"/>
      <c r="L739" s="6"/>
      <c r="M739" s="7"/>
      <c r="N739" s="6"/>
      <c r="O739" s="6"/>
      <c r="P739" s="6"/>
      <c r="Q739" s="6"/>
      <c r="R739" s="6"/>
      <c r="S739" s="6"/>
      <c r="T739" s="6"/>
      <c r="U739" s="6"/>
      <c r="V739" s="6"/>
      <c r="W739" s="6"/>
      <c r="X739" s="6"/>
      <c r="Y739" s="6"/>
      <c r="Z739" s="6"/>
      <c r="AA739" s="6"/>
      <c r="AB739" s="6"/>
      <c r="AC739" s="6"/>
      <c r="AD739" s="6"/>
      <c r="AE739" s="6"/>
      <c r="AF739" s="6"/>
      <c r="AG739" s="6"/>
      <c r="AH739" s="6"/>
      <c r="AI739" s="6"/>
      <c r="AJ739" s="6"/>
      <c r="AK739" s="6"/>
      <c r="AL739" s="6"/>
      <c r="AM739" s="6"/>
      <c r="AN739" s="6"/>
      <c r="AO739" s="6"/>
      <c r="AP739" s="6"/>
      <c r="AQ739" s="6"/>
      <c r="AR739" s="6"/>
      <c r="AS739" s="6"/>
      <c r="AT739" s="6"/>
      <c r="AU739" s="6"/>
      <c r="AV739" s="6"/>
    </row>
    <row r="740">
      <c r="A740" s="6"/>
      <c r="B740" s="199"/>
      <c r="C740" s="6"/>
      <c r="D740" s="6"/>
      <c r="E740" s="7"/>
      <c r="F740" s="7"/>
      <c r="G740" s="198"/>
      <c r="H740" s="198"/>
      <c r="I740" s="6"/>
      <c r="J740" s="7"/>
      <c r="K740" s="7"/>
      <c r="L740" s="6"/>
      <c r="M740" s="7"/>
      <c r="N740" s="6"/>
      <c r="O740" s="6"/>
      <c r="P740" s="6"/>
      <c r="Q740" s="6"/>
      <c r="R740" s="6"/>
      <c r="S740" s="6"/>
      <c r="T740" s="6"/>
      <c r="U740" s="6"/>
      <c r="V740" s="6"/>
      <c r="W740" s="6"/>
      <c r="X740" s="6"/>
      <c r="Y740" s="6"/>
      <c r="Z740" s="6"/>
      <c r="AA740" s="6"/>
      <c r="AB740" s="6"/>
      <c r="AC740" s="6"/>
      <c r="AD740" s="6"/>
      <c r="AE740" s="6"/>
      <c r="AF740" s="6"/>
      <c r="AG740" s="6"/>
      <c r="AH740" s="6"/>
      <c r="AI740" s="6"/>
      <c r="AJ740" s="6"/>
      <c r="AK740" s="6"/>
      <c r="AL740" s="6"/>
      <c r="AM740" s="6"/>
      <c r="AN740" s="6"/>
      <c r="AO740" s="6"/>
      <c r="AP740" s="6"/>
      <c r="AQ740" s="6"/>
      <c r="AR740" s="6"/>
      <c r="AS740" s="6"/>
      <c r="AT740" s="6"/>
      <c r="AU740" s="6"/>
      <c r="AV740" s="6"/>
    </row>
    <row r="741">
      <c r="A741" s="6"/>
      <c r="B741" s="199"/>
      <c r="C741" s="6"/>
      <c r="D741" s="6"/>
      <c r="E741" s="7"/>
      <c r="F741" s="7"/>
      <c r="G741" s="198"/>
      <c r="H741" s="198"/>
      <c r="I741" s="6"/>
      <c r="J741" s="7"/>
      <c r="K741" s="7"/>
      <c r="L741" s="6"/>
      <c r="M741" s="7"/>
      <c r="N741" s="6"/>
      <c r="O741" s="6"/>
      <c r="P741" s="6"/>
      <c r="Q741" s="6"/>
      <c r="R741" s="6"/>
      <c r="S741" s="6"/>
      <c r="T741" s="6"/>
      <c r="U741" s="6"/>
      <c r="V741" s="6"/>
      <c r="W741" s="6"/>
      <c r="X741" s="6"/>
      <c r="Y741" s="6"/>
      <c r="Z741" s="6"/>
      <c r="AA741" s="6"/>
      <c r="AB741" s="6"/>
      <c r="AC741" s="6"/>
      <c r="AD741" s="6"/>
      <c r="AE741" s="6"/>
      <c r="AF741" s="6"/>
      <c r="AG741" s="6"/>
      <c r="AH741" s="6"/>
      <c r="AI741" s="6"/>
      <c r="AJ741" s="6"/>
      <c r="AK741" s="6"/>
      <c r="AL741" s="6"/>
      <c r="AM741" s="6"/>
      <c r="AN741" s="6"/>
      <c r="AO741" s="6"/>
      <c r="AP741" s="6"/>
      <c r="AQ741" s="6"/>
      <c r="AR741" s="6"/>
      <c r="AS741" s="6"/>
      <c r="AT741" s="6"/>
      <c r="AU741" s="6"/>
      <c r="AV741" s="6"/>
    </row>
    <row r="742">
      <c r="A742" s="6"/>
      <c r="B742" s="199"/>
      <c r="C742" s="6"/>
      <c r="D742" s="6"/>
      <c r="E742" s="7"/>
      <c r="F742" s="7"/>
      <c r="G742" s="198"/>
      <c r="H742" s="198"/>
      <c r="I742" s="6"/>
      <c r="J742" s="7"/>
      <c r="K742" s="7"/>
      <c r="L742" s="6"/>
      <c r="M742" s="7"/>
      <c r="N742" s="6"/>
      <c r="O742" s="6"/>
      <c r="P742" s="6"/>
      <c r="Q742" s="6"/>
      <c r="R742" s="6"/>
      <c r="S742" s="6"/>
      <c r="T742" s="6"/>
      <c r="U742" s="6"/>
      <c r="V742" s="6"/>
      <c r="W742" s="6"/>
      <c r="X742" s="6"/>
      <c r="Y742" s="6"/>
      <c r="Z742" s="6"/>
      <c r="AA742" s="6"/>
      <c r="AB742" s="6"/>
      <c r="AC742" s="6"/>
      <c r="AD742" s="6"/>
      <c r="AE742" s="6"/>
      <c r="AF742" s="6"/>
      <c r="AG742" s="6"/>
      <c r="AH742" s="6"/>
      <c r="AI742" s="6"/>
      <c r="AJ742" s="6"/>
      <c r="AK742" s="6"/>
      <c r="AL742" s="6"/>
      <c r="AM742" s="6"/>
      <c r="AN742" s="6"/>
      <c r="AO742" s="6"/>
      <c r="AP742" s="6"/>
      <c r="AQ742" s="6"/>
      <c r="AR742" s="6"/>
      <c r="AS742" s="6"/>
      <c r="AT742" s="6"/>
      <c r="AU742" s="6"/>
      <c r="AV742" s="6"/>
    </row>
    <row r="743">
      <c r="A743" s="6"/>
      <c r="B743" s="199"/>
      <c r="C743" s="6"/>
      <c r="D743" s="6"/>
      <c r="E743" s="7"/>
      <c r="F743" s="7"/>
      <c r="G743" s="198"/>
      <c r="H743" s="198"/>
      <c r="I743" s="6"/>
      <c r="J743" s="7"/>
      <c r="K743" s="7"/>
      <c r="L743" s="6"/>
      <c r="M743" s="7"/>
      <c r="N743" s="6"/>
      <c r="O743" s="6"/>
      <c r="P743" s="6"/>
      <c r="Q743" s="6"/>
      <c r="R743" s="6"/>
      <c r="S743" s="6"/>
      <c r="T743" s="6"/>
      <c r="U743" s="6"/>
      <c r="V743" s="6"/>
      <c r="W743" s="6"/>
      <c r="X743" s="6"/>
      <c r="Y743" s="6"/>
      <c r="Z743" s="6"/>
      <c r="AA743" s="6"/>
      <c r="AB743" s="6"/>
      <c r="AC743" s="6"/>
      <c r="AD743" s="6"/>
      <c r="AE743" s="6"/>
      <c r="AF743" s="6"/>
      <c r="AG743" s="6"/>
      <c r="AH743" s="6"/>
      <c r="AI743" s="6"/>
      <c r="AJ743" s="6"/>
      <c r="AK743" s="6"/>
      <c r="AL743" s="6"/>
      <c r="AM743" s="6"/>
      <c r="AN743" s="6"/>
      <c r="AO743" s="6"/>
      <c r="AP743" s="6"/>
      <c r="AQ743" s="6"/>
      <c r="AR743" s="6"/>
      <c r="AS743" s="6"/>
      <c r="AT743" s="6"/>
      <c r="AU743" s="6"/>
      <c r="AV743" s="6"/>
    </row>
    <row r="744">
      <c r="A744" s="6"/>
      <c r="B744" s="199"/>
      <c r="C744" s="6"/>
      <c r="D744" s="6"/>
      <c r="E744" s="7"/>
      <c r="F744" s="7"/>
      <c r="G744" s="198"/>
      <c r="H744" s="198"/>
      <c r="I744" s="6"/>
      <c r="J744" s="7"/>
      <c r="K744" s="7"/>
      <c r="L744" s="6"/>
      <c r="M744" s="7"/>
      <c r="N744" s="6"/>
      <c r="O744" s="6"/>
      <c r="P744" s="6"/>
      <c r="Q744" s="6"/>
      <c r="R744" s="6"/>
      <c r="S744" s="6"/>
      <c r="T744" s="6"/>
      <c r="U744" s="6"/>
      <c r="V744" s="6"/>
      <c r="W744" s="6"/>
      <c r="X744" s="6"/>
      <c r="Y744" s="6"/>
      <c r="Z744" s="6"/>
      <c r="AA744" s="6"/>
      <c r="AB744" s="6"/>
      <c r="AC744" s="6"/>
      <c r="AD744" s="6"/>
      <c r="AE744" s="6"/>
      <c r="AF744" s="6"/>
      <c r="AG744" s="6"/>
      <c r="AH744" s="6"/>
      <c r="AI744" s="6"/>
      <c r="AJ744" s="6"/>
      <c r="AK744" s="6"/>
      <c r="AL744" s="6"/>
      <c r="AM744" s="6"/>
      <c r="AN744" s="6"/>
      <c r="AO744" s="6"/>
      <c r="AP744" s="6"/>
      <c r="AQ744" s="6"/>
      <c r="AR744" s="6"/>
      <c r="AS744" s="6"/>
      <c r="AT744" s="6"/>
      <c r="AU744" s="6"/>
      <c r="AV744" s="6"/>
    </row>
    <row r="745">
      <c r="A745" s="6"/>
      <c r="B745" s="199"/>
      <c r="C745" s="6"/>
      <c r="D745" s="6"/>
      <c r="E745" s="7"/>
      <c r="F745" s="7"/>
      <c r="G745" s="198"/>
      <c r="H745" s="198"/>
      <c r="I745" s="6"/>
      <c r="J745" s="7"/>
      <c r="K745" s="7"/>
      <c r="L745" s="6"/>
      <c r="M745" s="7"/>
      <c r="N745" s="6"/>
      <c r="O745" s="6"/>
      <c r="P745" s="6"/>
      <c r="Q745" s="6"/>
      <c r="R745" s="6"/>
      <c r="S745" s="6"/>
      <c r="T745" s="6"/>
      <c r="U745" s="6"/>
      <c r="V745" s="6"/>
      <c r="W745" s="6"/>
      <c r="X745" s="6"/>
      <c r="Y745" s="6"/>
      <c r="Z745" s="6"/>
      <c r="AA745" s="6"/>
      <c r="AB745" s="6"/>
      <c r="AC745" s="6"/>
      <c r="AD745" s="6"/>
      <c r="AE745" s="6"/>
      <c r="AF745" s="6"/>
      <c r="AG745" s="6"/>
      <c r="AH745" s="6"/>
      <c r="AI745" s="6"/>
      <c r="AJ745" s="6"/>
      <c r="AK745" s="6"/>
      <c r="AL745" s="6"/>
      <c r="AM745" s="6"/>
      <c r="AN745" s="6"/>
      <c r="AO745" s="6"/>
      <c r="AP745" s="6"/>
      <c r="AQ745" s="6"/>
      <c r="AR745" s="6"/>
      <c r="AS745" s="6"/>
      <c r="AT745" s="6"/>
      <c r="AU745" s="6"/>
      <c r="AV745" s="6"/>
    </row>
    <row r="746">
      <c r="A746" s="6"/>
      <c r="B746" s="199"/>
      <c r="C746" s="6"/>
      <c r="D746" s="6"/>
      <c r="E746" s="7"/>
      <c r="F746" s="7"/>
      <c r="G746" s="198"/>
      <c r="H746" s="198"/>
      <c r="I746" s="6"/>
      <c r="J746" s="7"/>
      <c r="K746" s="7"/>
      <c r="L746" s="6"/>
      <c r="M746" s="7"/>
      <c r="N746" s="6"/>
      <c r="O746" s="6"/>
      <c r="P746" s="6"/>
      <c r="Q746" s="6"/>
      <c r="R746" s="6"/>
      <c r="S746" s="6"/>
      <c r="T746" s="6"/>
      <c r="U746" s="6"/>
      <c r="V746" s="6"/>
      <c r="W746" s="6"/>
      <c r="X746" s="6"/>
      <c r="Y746" s="6"/>
      <c r="Z746" s="6"/>
      <c r="AA746" s="6"/>
      <c r="AB746" s="6"/>
      <c r="AC746" s="6"/>
      <c r="AD746" s="6"/>
      <c r="AE746" s="6"/>
      <c r="AF746" s="6"/>
      <c r="AG746" s="6"/>
      <c r="AH746" s="6"/>
      <c r="AI746" s="6"/>
      <c r="AJ746" s="6"/>
      <c r="AK746" s="6"/>
      <c r="AL746" s="6"/>
      <c r="AM746" s="6"/>
      <c r="AN746" s="6"/>
      <c r="AO746" s="6"/>
      <c r="AP746" s="6"/>
      <c r="AQ746" s="6"/>
      <c r="AR746" s="6"/>
      <c r="AS746" s="6"/>
      <c r="AT746" s="6"/>
      <c r="AU746" s="6"/>
      <c r="AV746" s="6"/>
    </row>
    <row r="747">
      <c r="A747" s="6"/>
      <c r="B747" s="199"/>
      <c r="C747" s="6"/>
      <c r="D747" s="6"/>
      <c r="E747" s="7"/>
      <c r="F747" s="7"/>
      <c r="G747" s="198"/>
      <c r="H747" s="198"/>
      <c r="I747" s="6"/>
      <c r="J747" s="7"/>
      <c r="K747" s="7"/>
      <c r="L747" s="6"/>
      <c r="M747" s="7"/>
      <c r="N747" s="6"/>
      <c r="O747" s="6"/>
      <c r="P747" s="6"/>
      <c r="Q747" s="6"/>
      <c r="R747" s="6"/>
      <c r="S747" s="6"/>
      <c r="T747" s="6"/>
      <c r="U747" s="6"/>
      <c r="V747" s="6"/>
      <c r="W747" s="6"/>
      <c r="X747" s="6"/>
      <c r="Y747" s="6"/>
      <c r="Z747" s="6"/>
      <c r="AA747" s="6"/>
      <c r="AB747" s="6"/>
      <c r="AC747" s="6"/>
      <c r="AD747" s="6"/>
      <c r="AE747" s="6"/>
      <c r="AF747" s="6"/>
      <c r="AG747" s="6"/>
      <c r="AH747" s="6"/>
      <c r="AI747" s="6"/>
      <c r="AJ747" s="6"/>
      <c r="AK747" s="6"/>
      <c r="AL747" s="6"/>
      <c r="AM747" s="6"/>
      <c r="AN747" s="6"/>
      <c r="AO747" s="6"/>
      <c r="AP747" s="6"/>
      <c r="AQ747" s="6"/>
      <c r="AR747" s="6"/>
      <c r="AS747" s="6"/>
      <c r="AT747" s="6"/>
      <c r="AU747" s="6"/>
      <c r="AV747" s="6"/>
    </row>
    <row r="748">
      <c r="A748" s="6"/>
      <c r="B748" s="199"/>
      <c r="C748" s="6"/>
      <c r="D748" s="6"/>
      <c r="E748" s="7"/>
      <c r="F748" s="7"/>
      <c r="G748" s="198"/>
      <c r="H748" s="198"/>
      <c r="I748" s="6"/>
      <c r="J748" s="7"/>
      <c r="K748" s="7"/>
      <c r="L748" s="6"/>
      <c r="M748" s="7"/>
      <c r="N748" s="6"/>
      <c r="O748" s="6"/>
      <c r="P748" s="6"/>
      <c r="Q748" s="6"/>
      <c r="R748" s="6"/>
      <c r="S748" s="6"/>
      <c r="T748" s="6"/>
      <c r="U748" s="6"/>
      <c r="V748" s="6"/>
      <c r="W748" s="6"/>
      <c r="X748" s="6"/>
      <c r="Y748" s="6"/>
      <c r="Z748" s="6"/>
      <c r="AA748" s="6"/>
      <c r="AB748" s="6"/>
      <c r="AC748" s="6"/>
      <c r="AD748" s="6"/>
      <c r="AE748" s="6"/>
      <c r="AF748" s="6"/>
      <c r="AG748" s="6"/>
      <c r="AH748" s="6"/>
      <c r="AI748" s="6"/>
      <c r="AJ748" s="6"/>
      <c r="AK748" s="6"/>
      <c r="AL748" s="6"/>
      <c r="AM748" s="6"/>
      <c r="AN748" s="6"/>
      <c r="AO748" s="6"/>
      <c r="AP748" s="6"/>
      <c r="AQ748" s="6"/>
      <c r="AR748" s="6"/>
      <c r="AS748" s="6"/>
      <c r="AT748" s="6"/>
      <c r="AU748" s="6"/>
      <c r="AV748" s="6"/>
    </row>
    <row r="749">
      <c r="A749" s="6"/>
      <c r="B749" s="199"/>
      <c r="C749" s="6"/>
      <c r="D749" s="6"/>
      <c r="E749" s="7"/>
      <c r="F749" s="7"/>
      <c r="G749" s="198"/>
      <c r="H749" s="198"/>
      <c r="I749" s="6"/>
      <c r="J749" s="7"/>
      <c r="K749" s="7"/>
      <c r="L749" s="6"/>
      <c r="M749" s="7"/>
      <c r="N749" s="6"/>
      <c r="O749" s="6"/>
      <c r="P749" s="6"/>
      <c r="Q749" s="6"/>
      <c r="R749" s="6"/>
      <c r="S749" s="6"/>
      <c r="T749" s="6"/>
      <c r="U749" s="6"/>
      <c r="V749" s="6"/>
      <c r="W749" s="6"/>
      <c r="X749" s="6"/>
      <c r="Y749" s="6"/>
      <c r="Z749" s="6"/>
      <c r="AA749" s="6"/>
      <c r="AB749" s="6"/>
      <c r="AC749" s="6"/>
      <c r="AD749" s="6"/>
      <c r="AE749" s="6"/>
      <c r="AF749" s="6"/>
      <c r="AG749" s="6"/>
      <c r="AH749" s="6"/>
      <c r="AI749" s="6"/>
      <c r="AJ749" s="6"/>
      <c r="AK749" s="6"/>
      <c r="AL749" s="6"/>
      <c r="AM749" s="6"/>
      <c r="AN749" s="6"/>
      <c r="AO749" s="6"/>
      <c r="AP749" s="6"/>
      <c r="AQ749" s="6"/>
      <c r="AR749" s="6"/>
      <c r="AS749" s="6"/>
      <c r="AT749" s="6"/>
      <c r="AU749" s="6"/>
      <c r="AV749" s="6"/>
    </row>
    <row r="750">
      <c r="A750" s="6"/>
      <c r="B750" s="199"/>
      <c r="C750" s="6"/>
      <c r="D750" s="6"/>
      <c r="E750" s="7"/>
      <c r="F750" s="7"/>
      <c r="G750" s="198"/>
      <c r="H750" s="198"/>
      <c r="I750" s="6"/>
      <c r="J750" s="7"/>
      <c r="K750" s="7"/>
      <c r="L750" s="6"/>
      <c r="M750" s="7"/>
      <c r="N750" s="6"/>
      <c r="O750" s="6"/>
      <c r="P750" s="6"/>
      <c r="Q750" s="6"/>
      <c r="R750" s="6"/>
      <c r="S750" s="6"/>
      <c r="T750" s="6"/>
      <c r="U750" s="6"/>
      <c r="V750" s="6"/>
      <c r="W750" s="6"/>
      <c r="X750" s="6"/>
      <c r="Y750" s="6"/>
      <c r="Z750" s="6"/>
      <c r="AA750" s="6"/>
      <c r="AB750" s="6"/>
      <c r="AC750" s="6"/>
      <c r="AD750" s="6"/>
      <c r="AE750" s="6"/>
      <c r="AF750" s="6"/>
      <c r="AG750" s="6"/>
      <c r="AH750" s="6"/>
      <c r="AI750" s="6"/>
      <c r="AJ750" s="6"/>
      <c r="AK750" s="6"/>
      <c r="AL750" s="6"/>
      <c r="AM750" s="6"/>
      <c r="AN750" s="6"/>
      <c r="AO750" s="6"/>
      <c r="AP750" s="6"/>
      <c r="AQ750" s="6"/>
      <c r="AR750" s="6"/>
      <c r="AS750" s="6"/>
      <c r="AT750" s="6"/>
      <c r="AU750" s="6"/>
      <c r="AV750" s="6"/>
    </row>
    <row r="751">
      <c r="A751" s="6"/>
      <c r="B751" s="199"/>
      <c r="C751" s="6"/>
      <c r="D751" s="6"/>
      <c r="E751" s="7"/>
      <c r="F751" s="7"/>
      <c r="G751" s="198"/>
      <c r="H751" s="198"/>
      <c r="I751" s="6"/>
      <c r="J751" s="7"/>
      <c r="K751" s="7"/>
      <c r="L751" s="6"/>
      <c r="M751" s="7"/>
      <c r="N751" s="6"/>
      <c r="O751" s="6"/>
      <c r="P751" s="6"/>
      <c r="Q751" s="6"/>
      <c r="R751" s="6"/>
      <c r="S751" s="6"/>
      <c r="T751" s="6"/>
      <c r="U751" s="6"/>
      <c r="V751" s="6"/>
      <c r="W751" s="6"/>
      <c r="X751" s="6"/>
      <c r="Y751" s="6"/>
      <c r="Z751" s="6"/>
      <c r="AA751" s="6"/>
      <c r="AB751" s="6"/>
      <c r="AC751" s="6"/>
      <c r="AD751" s="6"/>
      <c r="AE751" s="6"/>
      <c r="AF751" s="6"/>
      <c r="AG751" s="6"/>
      <c r="AH751" s="6"/>
      <c r="AI751" s="6"/>
      <c r="AJ751" s="6"/>
      <c r="AK751" s="6"/>
      <c r="AL751" s="6"/>
      <c r="AM751" s="6"/>
      <c r="AN751" s="6"/>
      <c r="AO751" s="6"/>
      <c r="AP751" s="6"/>
      <c r="AQ751" s="6"/>
      <c r="AR751" s="6"/>
      <c r="AS751" s="6"/>
      <c r="AT751" s="6"/>
      <c r="AU751" s="6"/>
      <c r="AV751" s="6"/>
    </row>
    <row r="752">
      <c r="A752" s="6"/>
      <c r="B752" s="199"/>
      <c r="C752" s="6"/>
      <c r="D752" s="6"/>
      <c r="E752" s="7"/>
      <c r="F752" s="7"/>
      <c r="G752" s="198"/>
      <c r="H752" s="198"/>
      <c r="I752" s="6"/>
      <c r="J752" s="7"/>
      <c r="K752" s="7"/>
      <c r="L752" s="6"/>
      <c r="M752" s="7"/>
      <c r="N752" s="6"/>
      <c r="O752" s="6"/>
      <c r="P752" s="6"/>
      <c r="Q752" s="6"/>
      <c r="R752" s="6"/>
      <c r="S752" s="6"/>
      <c r="T752" s="6"/>
      <c r="U752" s="6"/>
      <c r="V752" s="6"/>
      <c r="W752" s="6"/>
      <c r="X752" s="6"/>
      <c r="Y752" s="6"/>
      <c r="Z752" s="6"/>
      <c r="AA752" s="6"/>
      <c r="AB752" s="6"/>
      <c r="AC752" s="6"/>
      <c r="AD752" s="6"/>
      <c r="AE752" s="6"/>
      <c r="AF752" s="6"/>
      <c r="AG752" s="6"/>
      <c r="AH752" s="6"/>
      <c r="AI752" s="6"/>
      <c r="AJ752" s="6"/>
      <c r="AK752" s="6"/>
      <c r="AL752" s="6"/>
      <c r="AM752" s="6"/>
      <c r="AN752" s="6"/>
      <c r="AO752" s="6"/>
      <c r="AP752" s="6"/>
      <c r="AQ752" s="6"/>
      <c r="AR752" s="6"/>
      <c r="AS752" s="6"/>
      <c r="AT752" s="6"/>
      <c r="AU752" s="6"/>
      <c r="AV752" s="6"/>
    </row>
    <row r="753">
      <c r="A753" s="6"/>
      <c r="B753" s="199"/>
      <c r="C753" s="6"/>
      <c r="D753" s="6"/>
      <c r="E753" s="7"/>
      <c r="F753" s="7"/>
      <c r="G753" s="198"/>
      <c r="H753" s="198"/>
      <c r="I753" s="6"/>
      <c r="J753" s="7"/>
      <c r="K753" s="7"/>
      <c r="L753" s="6"/>
      <c r="M753" s="7"/>
      <c r="N753" s="6"/>
      <c r="O753" s="6"/>
      <c r="P753" s="6"/>
      <c r="Q753" s="6"/>
      <c r="R753" s="6"/>
      <c r="S753" s="6"/>
      <c r="T753" s="6"/>
      <c r="U753" s="6"/>
      <c r="V753" s="6"/>
      <c r="W753" s="6"/>
      <c r="X753" s="6"/>
      <c r="Y753" s="6"/>
      <c r="Z753" s="6"/>
      <c r="AA753" s="6"/>
      <c r="AB753" s="6"/>
      <c r="AC753" s="6"/>
      <c r="AD753" s="6"/>
      <c r="AE753" s="6"/>
      <c r="AF753" s="6"/>
      <c r="AG753" s="6"/>
      <c r="AH753" s="6"/>
      <c r="AI753" s="6"/>
      <c r="AJ753" s="6"/>
      <c r="AK753" s="6"/>
      <c r="AL753" s="6"/>
      <c r="AM753" s="6"/>
      <c r="AN753" s="6"/>
      <c r="AO753" s="6"/>
      <c r="AP753" s="6"/>
      <c r="AQ753" s="6"/>
      <c r="AR753" s="6"/>
      <c r="AS753" s="6"/>
      <c r="AT753" s="6"/>
      <c r="AU753" s="6"/>
      <c r="AV753" s="6"/>
    </row>
    <row r="754">
      <c r="A754" s="6"/>
      <c r="B754" s="199"/>
      <c r="C754" s="6"/>
      <c r="D754" s="6"/>
      <c r="E754" s="7"/>
      <c r="F754" s="7"/>
      <c r="G754" s="198"/>
      <c r="H754" s="198"/>
      <c r="I754" s="6"/>
      <c r="J754" s="7"/>
      <c r="K754" s="7"/>
      <c r="L754" s="6"/>
      <c r="M754" s="7"/>
      <c r="N754" s="6"/>
      <c r="O754" s="6"/>
      <c r="P754" s="6"/>
      <c r="Q754" s="6"/>
      <c r="R754" s="6"/>
      <c r="S754" s="6"/>
      <c r="T754" s="6"/>
      <c r="U754" s="6"/>
      <c r="V754" s="6"/>
      <c r="W754" s="6"/>
      <c r="X754" s="6"/>
      <c r="Y754" s="6"/>
      <c r="Z754" s="6"/>
      <c r="AA754" s="6"/>
      <c r="AB754" s="6"/>
      <c r="AC754" s="6"/>
      <c r="AD754" s="6"/>
      <c r="AE754" s="6"/>
      <c r="AF754" s="6"/>
      <c r="AG754" s="6"/>
      <c r="AH754" s="6"/>
      <c r="AI754" s="6"/>
      <c r="AJ754" s="6"/>
      <c r="AK754" s="6"/>
      <c r="AL754" s="6"/>
      <c r="AM754" s="6"/>
      <c r="AN754" s="6"/>
      <c r="AO754" s="6"/>
      <c r="AP754" s="6"/>
      <c r="AQ754" s="6"/>
      <c r="AR754" s="6"/>
      <c r="AS754" s="6"/>
      <c r="AT754" s="6"/>
      <c r="AU754" s="6"/>
      <c r="AV754" s="6"/>
    </row>
    <row r="755">
      <c r="A755" s="6"/>
      <c r="B755" s="199"/>
      <c r="C755" s="6"/>
      <c r="D755" s="6"/>
      <c r="E755" s="7"/>
      <c r="F755" s="7"/>
      <c r="G755" s="198"/>
      <c r="H755" s="198"/>
      <c r="I755" s="6"/>
      <c r="J755" s="7"/>
      <c r="K755" s="7"/>
      <c r="L755" s="6"/>
      <c r="M755" s="7"/>
      <c r="N755" s="6"/>
      <c r="O755" s="6"/>
      <c r="P755" s="6"/>
      <c r="Q755" s="6"/>
      <c r="R755" s="6"/>
      <c r="S755" s="6"/>
      <c r="T755" s="6"/>
      <c r="U755" s="6"/>
      <c r="V755" s="6"/>
      <c r="W755" s="6"/>
      <c r="X755" s="6"/>
      <c r="Y755" s="6"/>
      <c r="Z755" s="6"/>
      <c r="AA755" s="6"/>
      <c r="AB755" s="6"/>
      <c r="AC755" s="6"/>
      <c r="AD755" s="6"/>
      <c r="AE755" s="6"/>
      <c r="AF755" s="6"/>
      <c r="AG755" s="6"/>
      <c r="AH755" s="6"/>
      <c r="AI755" s="6"/>
      <c r="AJ755" s="6"/>
      <c r="AK755" s="6"/>
      <c r="AL755" s="6"/>
      <c r="AM755" s="6"/>
      <c r="AN755" s="6"/>
      <c r="AO755" s="6"/>
      <c r="AP755" s="6"/>
      <c r="AQ755" s="6"/>
      <c r="AR755" s="6"/>
      <c r="AS755" s="6"/>
      <c r="AT755" s="6"/>
      <c r="AU755" s="6"/>
      <c r="AV755" s="6"/>
    </row>
    <row r="756">
      <c r="A756" s="6"/>
      <c r="B756" s="199"/>
      <c r="C756" s="6"/>
      <c r="D756" s="6"/>
      <c r="E756" s="7"/>
      <c r="F756" s="7"/>
      <c r="G756" s="198"/>
      <c r="H756" s="198"/>
      <c r="I756" s="6"/>
      <c r="J756" s="7"/>
      <c r="K756" s="7"/>
      <c r="L756" s="6"/>
      <c r="M756" s="7"/>
      <c r="N756" s="6"/>
      <c r="O756" s="6"/>
      <c r="P756" s="6"/>
      <c r="Q756" s="6"/>
      <c r="R756" s="6"/>
      <c r="S756" s="6"/>
      <c r="T756" s="6"/>
      <c r="U756" s="6"/>
      <c r="V756" s="6"/>
      <c r="W756" s="6"/>
      <c r="X756" s="6"/>
      <c r="Y756" s="6"/>
      <c r="Z756" s="6"/>
      <c r="AA756" s="6"/>
      <c r="AB756" s="6"/>
      <c r="AC756" s="6"/>
      <c r="AD756" s="6"/>
      <c r="AE756" s="6"/>
      <c r="AF756" s="6"/>
      <c r="AG756" s="6"/>
      <c r="AH756" s="6"/>
      <c r="AI756" s="6"/>
      <c r="AJ756" s="6"/>
      <c r="AK756" s="6"/>
      <c r="AL756" s="6"/>
      <c r="AM756" s="6"/>
      <c r="AN756" s="6"/>
      <c r="AO756" s="6"/>
      <c r="AP756" s="6"/>
      <c r="AQ756" s="6"/>
      <c r="AR756" s="6"/>
      <c r="AS756" s="6"/>
      <c r="AT756" s="6"/>
      <c r="AU756" s="6"/>
      <c r="AV756" s="6"/>
    </row>
    <row r="757">
      <c r="A757" s="6"/>
      <c r="B757" s="199"/>
      <c r="C757" s="6"/>
      <c r="D757" s="6"/>
      <c r="E757" s="7"/>
      <c r="F757" s="7"/>
      <c r="G757" s="198"/>
      <c r="H757" s="198"/>
      <c r="I757" s="6"/>
      <c r="J757" s="7"/>
      <c r="K757" s="7"/>
      <c r="L757" s="6"/>
      <c r="M757" s="7"/>
      <c r="N757" s="6"/>
      <c r="O757" s="6"/>
      <c r="P757" s="6"/>
      <c r="Q757" s="6"/>
      <c r="R757" s="6"/>
      <c r="S757" s="6"/>
      <c r="T757" s="6"/>
      <c r="U757" s="6"/>
      <c r="V757" s="6"/>
      <c r="W757" s="6"/>
      <c r="X757" s="6"/>
      <c r="Y757" s="6"/>
      <c r="Z757" s="6"/>
      <c r="AA757" s="6"/>
      <c r="AB757" s="6"/>
      <c r="AC757" s="6"/>
      <c r="AD757" s="6"/>
      <c r="AE757" s="6"/>
      <c r="AF757" s="6"/>
      <c r="AG757" s="6"/>
      <c r="AH757" s="6"/>
      <c r="AI757" s="6"/>
      <c r="AJ757" s="6"/>
      <c r="AK757" s="6"/>
      <c r="AL757" s="6"/>
      <c r="AM757" s="6"/>
      <c r="AN757" s="6"/>
      <c r="AO757" s="6"/>
      <c r="AP757" s="6"/>
      <c r="AQ757" s="6"/>
      <c r="AR757" s="6"/>
      <c r="AS757" s="6"/>
      <c r="AT757" s="6"/>
      <c r="AU757" s="6"/>
      <c r="AV757" s="6"/>
    </row>
    <row r="758">
      <c r="A758" s="6"/>
      <c r="B758" s="199"/>
      <c r="C758" s="6"/>
      <c r="D758" s="6"/>
      <c r="E758" s="7"/>
      <c r="F758" s="7"/>
      <c r="G758" s="198"/>
      <c r="H758" s="198"/>
      <c r="I758" s="6"/>
      <c r="J758" s="7"/>
      <c r="K758" s="7"/>
      <c r="L758" s="6"/>
      <c r="M758" s="7"/>
      <c r="N758" s="6"/>
      <c r="O758" s="6"/>
      <c r="P758" s="6"/>
      <c r="Q758" s="6"/>
      <c r="R758" s="6"/>
      <c r="S758" s="6"/>
      <c r="T758" s="6"/>
      <c r="U758" s="6"/>
      <c r="V758" s="6"/>
      <c r="W758" s="6"/>
      <c r="X758" s="6"/>
      <c r="Y758" s="6"/>
      <c r="Z758" s="6"/>
      <c r="AA758" s="6"/>
      <c r="AB758" s="6"/>
      <c r="AC758" s="6"/>
      <c r="AD758" s="6"/>
      <c r="AE758" s="6"/>
      <c r="AF758" s="6"/>
      <c r="AG758" s="6"/>
      <c r="AH758" s="6"/>
      <c r="AI758" s="6"/>
      <c r="AJ758" s="6"/>
      <c r="AK758" s="6"/>
      <c r="AL758" s="6"/>
      <c r="AM758" s="6"/>
      <c r="AN758" s="6"/>
      <c r="AO758" s="6"/>
      <c r="AP758" s="6"/>
      <c r="AQ758" s="6"/>
      <c r="AR758" s="6"/>
      <c r="AS758" s="6"/>
      <c r="AT758" s="6"/>
      <c r="AU758" s="6"/>
      <c r="AV758" s="6"/>
    </row>
    <row r="759">
      <c r="A759" s="6"/>
      <c r="B759" s="199"/>
      <c r="C759" s="6"/>
      <c r="D759" s="6"/>
      <c r="E759" s="7"/>
      <c r="F759" s="7"/>
      <c r="G759" s="198"/>
      <c r="H759" s="198"/>
      <c r="I759" s="6"/>
      <c r="J759" s="7"/>
      <c r="K759" s="7"/>
      <c r="L759" s="6"/>
      <c r="M759" s="7"/>
      <c r="N759" s="6"/>
      <c r="O759" s="6"/>
      <c r="P759" s="6"/>
      <c r="Q759" s="6"/>
      <c r="R759" s="6"/>
      <c r="S759" s="6"/>
      <c r="T759" s="6"/>
      <c r="U759" s="6"/>
      <c r="V759" s="6"/>
      <c r="W759" s="6"/>
      <c r="X759" s="6"/>
      <c r="Y759" s="6"/>
      <c r="Z759" s="6"/>
      <c r="AA759" s="6"/>
      <c r="AB759" s="6"/>
      <c r="AC759" s="6"/>
      <c r="AD759" s="6"/>
      <c r="AE759" s="6"/>
      <c r="AF759" s="6"/>
      <c r="AG759" s="6"/>
      <c r="AH759" s="6"/>
      <c r="AI759" s="6"/>
      <c r="AJ759" s="6"/>
      <c r="AK759" s="6"/>
      <c r="AL759" s="6"/>
      <c r="AM759" s="6"/>
      <c r="AN759" s="6"/>
      <c r="AO759" s="6"/>
      <c r="AP759" s="6"/>
      <c r="AQ759" s="6"/>
      <c r="AR759" s="6"/>
      <c r="AS759" s="6"/>
      <c r="AT759" s="6"/>
      <c r="AU759" s="6"/>
      <c r="AV759" s="6"/>
    </row>
    <row r="760">
      <c r="A760" s="6"/>
      <c r="B760" s="199"/>
      <c r="C760" s="6"/>
      <c r="D760" s="6"/>
      <c r="E760" s="7"/>
      <c r="F760" s="7"/>
      <c r="G760" s="198"/>
      <c r="H760" s="198"/>
      <c r="I760" s="6"/>
      <c r="J760" s="7"/>
      <c r="K760" s="7"/>
      <c r="L760" s="6"/>
      <c r="M760" s="7"/>
      <c r="N760" s="6"/>
      <c r="O760" s="6"/>
      <c r="P760" s="6"/>
      <c r="Q760" s="6"/>
      <c r="R760" s="6"/>
      <c r="S760" s="6"/>
      <c r="T760" s="6"/>
      <c r="U760" s="6"/>
      <c r="V760" s="6"/>
      <c r="W760" s="6"/>
      <c r="X760" s="6"/>
      <c r="Y760" s="6"/>
      <c r="Z760" s="6"/>
      <c r="AA760" s="6"/>
      <c r="AB760" s="6"/>
      <c r="AC760" s="6"/>
      <c r="AD760" s="6"/>
      <c r="AE760" s="6"/>
      <c r="AF760" s="6"/>
      <c r="AG760" s="6"/>
      <c r="AH760" s="6"/>
      <c r="AI760" s="6"/>
      <c r="AJ760" s="6"/>
      <c r="AK760" s="6"/>
      <c r="AL760" s="6"/>
      <c r="AM760" s="6"/>
      <c r="AN760" s="6"/>
      <c r="AO760" s="6"/>
      <c r="AP760" s="6"/>
      <c r="AQ760" s="6"/>
      <c r="AR760" s="6"/>
      <c r="AS760" s="6"/>
      <c r="AT760" s="6"/>
      <c r="AU760" s="6"/>
      <c r="AV760" s="6"/>
    </row>
    <row r="761">
      <c r="A761" s="6"/>
      <c r="B761" s="199"/>
      <c r="C761" s="6"/>
      <c r="D761" s="6"/>
      <c r="E761" s="7"/>
      <c r="F761" s="7"/>
      <c r="G761" s="198"/>
      <c r="H761" s="198"/>
      <c r="I761" s="6"/>
      <c r="J761" s="7"/>
      <c r="K761" s="7"/>
      <c r="L761" s="6"/>
      <c r="M761" s="7"/>
      <c r="N761" s="6"/>
      <c r="O761" s="6"/>
      <c r="P761" s="6"/>
      <c r="Q761" s="6"/>
      <c r="R761" s="6"/>
      <c r="S761" s="6"/>
      <c r="T761" s="6"/>
      <c r="U761" s="6"/>
      <c r="V761" s="6"/>
      <c r="W761" s="6"/>
      <c r="X761" s="6"/>
      <c r="Y761" s="6"/>
      <c r="Z761" s="6"/>
      <c r="AA761" s="6"/>
      <c r="AB761" s="6"/>
      <c r="AC761" s="6"/>
      <c r="AD761" s="6"/>
      <c r="AE761" s="6"/>
      <c r="AF761" s="6"/>
      <c r="AG761" s="6"/>
      <c r="AH761" s="6"/>
      <c r="AI761" s="6"/>
      <c r="AJ761" s="6"/>
      <c r="AK761" s="6"/>
      <c r="AL761" s="6"/>
      <c r="AM761" s="6"/>
      <c r="AN761" s="6"/>
      <c r="AO761" s="6"/>
      <c r="AP761" s="6"/>
      <c r="AQ761" s="6"/>
      <c r="AR761" s="6"/>
      <c r="AS761" s="6"/>
      <c r="AT761" s="6"/>
      <c r="AU761" s="6"/>
      <c r="AV761" s="6"/>
    </row>
    <row r="762">
      <c r="A762" s="6"/>
      <c r="B762" s="199"/>
      <c r="C762" s="6"/>
      <c r="D762" s="6"/>
      <c r="E762" s="7"/>
      <c r="F762" s="7"/>
      <c r="G762" s="198"/>
      <c r="H762" s="198"/>
      <c r="I762" s="6"/>
      <c r="J762" s="7"/>
      <c r="K762" s="7"/>
      <c r="L762" s="6"/>
      <c r="M762" s="7"/>
      <c r="N762" s="6"/>
      <c r="O762" s="6"/>
      <c r="P762" s="6"/>
      <c r="Q762" s="6"/>
      <c r="R762" s="6"/>
      <c r="S762" s="6"/>
      <c r="T762" s="6"/>
      <c r="U762" s="6"/>
      <c r="V762" s="6"/>
      <c r="W762" s="6"/>
      <c r="X762" s="6"/>
      <c r="Y762" s="6"/>
      <c r="Z762" s="6"/>
      <c r="AA762" s="6"/>
      <c r="AB762" s="6"/>
      <c r="AC762" s="6"/>
      <c r="AD762" s="6"/>
      <c r="AE762" s="6"/>
      <c r="AF762" s="6"/>
      <c r="AG762" s="6"/>
      <c r="AH762" s="6"/>
      <c r="AI762" s="6"/>
      <c r="AJ762" s="6"/>
      <c r="AK762" s="6"/>
      <c r="AL762" s="6"/>
      <c r="AM762" s="6"/>
      <c r="AN762" s="6"/>
      <c r="AO762" s="6"/>
      <c r="AP762" s="6"/>
      <c r="AQ762" s="6"/>
      <c r="AR762" s="6"/>
      <c r="AS762" s="6"/>
      <c r="AT762" s="6"/>
      <c r="AU762" s="6"/>
      <c r="AV762" s="6"/>
    </row>
    <row r="763">
      <c r="A763" s="6"/>
      <c r="B763" s="199"/>
      <c r="C763" s="6"/>
      <c r="D763" s="6"/>
      <c r="E763" s="7"/>
      <c r="F763" s="7"/>
      <c r="G763" s="198"/>
      <c r="H763" s="198"/>
      <c r="I763" s="6"/>
      <c r="J763" s="7"/>
      <c r="K763" s="7"/>
      <c r="L763" s="6"/>
      <c r="M763" s="7"/>
      <c r="N763" s="6"/>
      <c r="O763" s="6"/>
      <c r="P763" s="6"/>
      <c r="Q763" s="6"/>
      <c r="R763" s="6"/>
      <c r="S763" s="6"/>
      <c r="T763" s="6"/>
      <c r="U763" s="6"/>
      <c r="V763" s="6"/>
      <c r="W763" s="6"/>
      <c r="X763" s="6"/>
      <c r="Y763" s="6"/>
      <c r="Z763" s="6"/>
      <c r="AA763" s="6"/>
      <c r="AB763" s="6"/>
      <c r="AC763" s="6"/>
      <c r="AD763" s="6"/>
      <c r="AE763" s="6"/>
      <c r="AF763" s="6"/>
      <c r="AG763" s="6"/>
      <c r="AH763" s="6"/>
      <c r="AI763" s="6"/>
      <c r="AJ763" s="6"/>
      <c r="AK763" s="6"/>
      <c r="AL763" s="6"/>
      <c r="AM763" s="6"/>
      <c r="AN763" s="6"/>
      <c r="AO763" s="6"/>
      <c r="AP763" s="6"/>
      <c r="AQ763" s="6"/>
      <c r="AR763" s="6"/>
      <c r="AS763" s="6"/>
      <c r="AT763" s="6"/>
      <c r="AU763" s="6"/>
      <c r="AV763" s="6"/>
    </row>
    <row r="764">
      <c r="A764" s="6"/>
      <c r="B764" s="199"/>
      <c r="C764" s="6"/>
      <c r="D764" s="6"/>
      <c r="E764" s="7"/>
      <c r="F764" s="7"/>
      <c r="G764" s="198"/>
      <c r="H764" s="198"/>
      <c r="I764" s="6"/>
      <c r="J764" s="7"/>
      <c r="K764" s="7"/>
      <c r="L764" s="6"/>
      <c r="M764" s="7"/>
      <c r="N764" s="6"/>
      <c r="O764" s="6"/>
      <c r="P764" s="6"/>
      <c r="Q764" s="6"/>
      <c r="R764" s="6"/>
      <c r="S764" s="6"/>
      <c r="T764" s="6"/>
      <c r="U764" s="6"/>
      <c r="V764" s="6"/>
      <c r="W764" s="6"/>
      <c r="X764" s="6"/>
      <c r="Y764" s="6"/>
      <c r="Z764" s="6"/>
      <c r="AA764" s="6"/>
      <c r="AB764" s="6"/>
      <c r="AC764" s="6"/>
      <c r="AD764" s="6"/>
      <c r="AE764" s="6"/>
      <c r="AF764" s="6"/>
      <c r="AG764" s="6"/>
      <c r="AH764" s="6"/>
      <c r="AI764" s="6"/>
      <c r="AJ764" s="6"/>
      <c r="AK764" s="6"/>
      <c r="AL764" s="6"/>
      <c r="AM764" s="6"/>
      <c r="AN764" s="6"/>
      <c r="AO764" s="6"/>
      <c r="AP764" s="6"/>
      <c r="AQ764" s="6"/>
      <c r="AR764" s="6"/>
      <c r="AS764" s="6"/>
      <c r="AT764" s="6"/>
      <c r="AU764" s="6"/>
      <c r="AV764" s="6"/>
    </row>
    <row r="765">
      <c r="A765" s="6"/>
      <c r="B765" s="199"/>
      <c r="C765" s="6"/>
      <c r="D765" s="6"/>
      <c r="E765" s="7"/>
      <c r="F765" s="7"/>
      <c r="G765" s="198"/>
      <c r="H765" s="198"/>
      <c r="I765" s="6"/>
      <c r="J765" s="7"/>
      <c r="K765" s="7"/>
      <c r="L765" s="6"/>
      <c r="M765" s="7"/>
      <c r="N765" s="6"/>
      <c r="O765" s="6"/>
      <c r="P765" s="6"/>
      <c r="Q765" s="6"/>
      <c r="R765" s="6"/>
      <c r="S765" s="6"/>
      <c r="T765" s="6"/>
      <c r="U765" s="6"/>
      <c r="V765" s="6"/>
      <c r="W765" s="6"/>
      <c r="X765" s="6"/>
      <c r="Y765" s="6"/>
      <c r="Z765" s="6"/>
      <c r="AA765" s="6"/>
      <c r="AB765" s="6"/>
      <c r="AC765" s="6"/>
      <c r="AD765" s="6"/>
      <c r="AE765" s="6"/>
      <c r="AF765" s="6"/>
      <c r="AG765" s="6"/>
      <c r="AH765" s="6"/>
      <c r="AI765" s="6"/>
      <c r="AJ765" s="6"/>
      <c r="AK765" s="6"/>
      <c r="AL765" s="6"/>
      <c r="AM765" s="6"/>
      <c r="AN765" s="6"/>
      <c r="AO765" s="6"/>
      <c r="AP765" s="6"/>
      <c r="AQ765" s="6"/>
      <c r="AR765" s="6"/>
      <c r="AS765" s="6"/>
      <c r="AT765" s="6"/>
      <c r="AU765" s="6"/>
      <c r="AV765" s="6"/>
    </row>
    <row r="766">
      <c r="A766" s="6"/>
      <c r="B766" s="199"/>
      <c r="C766" s="6"/>
      <c r="D766" s="6"/>
      <c r="E766" s="7"/>
      <c r="F766" s="7"/>
      <c r="G766" s="198"/>
      <c r="H766" s="198"/>
      <c r="I766" s="6"/>
      <c r="J766" s="7"/>
      <c r="K766" s="7"/>
      <c r="L766" s="6"/>
      <c r="M766" s="7"/>
      <c r="N766" s="6"/>
      <c r="O766" s="6"/>
      <c r="P766" s="6"/>
      <c r="Q766" s="6"/>
      <c r="R766" s="6"/>
      <c r="S766" s="6"/>
      <c r="T766" s="6"/>
      <c r="U766" s="6"/>
      <c r="V766" s="6"/>
      <c r="W766" s="6"/>
      <c r="X766" s="6"/>
      <c r="Y766" s="6"/>
      <c r="Z766" s="6"/>
      <c r="AA766" s="6"/>
      <c r="AB766" s="6"/>
      <c r="AC766" s="6"/>
      <c r="AD766" s="6"/>
      <c r="AE766" s="6"/>
      <c r="AF766" s="6"/>
      <c r="AG766" s="6"/>
      <c r="AH766" s="6"/>
      <c r="AI766" s="6"/>
      <c r="AJ766" s="6"/>
      <c r="AK766" s="6"/>
      <c r="AL766" s="6"/>
      <c r="AM766" s="6"/>
      <c r="AN766" s="6"/>
      <c r="AO766" s="6"/>
      <c r="AP766" s="6"/>
      <c r="AQ766" s="6"/>
      <c r="AR766" s="6"/>
      <c r="AS766" s="6"/>
      <c r="AT766" s="6"/>
      <c r="AU766" s="6"/>
      <c r="AV766" s="6"/>
    </row>
    <row r="767">
      <c r="A767" s="6"/>
      <c r="B767" s="199"/>
      <c r="C767" s="6"/>
      <c r="D767" s="6"/>
      <c r="E767" s="7"/>
      <c r="F767" s="7"/>
      <c r="G767" s="198"/>
      <c r="H767" s="198"/>
      <c r="I767" s="6"/>
      <c r="J767" s="7"/>
      <c r="K767" s="7"/>
      <c r="L767" s="6"/>
      <c r="M767" s="7"/>
      <c r="N767" s="6"/>
      <c r="O767" s="6"/>
      <c r="P767" s="6"/>
      <c r="Q767" s="6"/>
      <c r="R767" s="6"/>
      <c r="S767" s="6"/>
      <c r="T767" s="6"/>
      <c r="U767" s="6"/>
      <c r="V767" s="6"/>
      <c r="W767" s="6"/>
      <c r="X767" s="6"/>
      <c r="Y767" s="6"/>
      <c r="Z767" s="6"/>
      <c r="AA767" s="6"/>
      <c r="AB767" s="6"/>
      <c r="AC767" s="6"/>
      <c r="AD767" s="6"/>
      <c r="AE767" s="6"/>
      <c r="AF767" s="6"/>
      <c r="AG767" s="6"/>
      <c r="AH767" s="6"/>
      <c r="AI767" s="6"/>
      <c r="AJ767" s="6"/>
      <c r="AK767" s="6"/>
      <c r="AL767" s="6"/>
      <c r="AM767" s="6"/>
      <c r="AN767" s="6"/>
      <c r="AO767" s="6"/>
      <c r="AP767" s="6"/>
      <c r="AQ767" s="6"/>
      <c r="AR767" s="6"/>
      <c r="AS767" s="6"/>
      <c r="AT767" s="6"/>
      <c r="AU767" s="6"/>
      <c r="AV767" s="6"/>
    </row>
    <row r="768">
      <c r="A768" s="6"/>
      <c r="B768" s="199"/>
      <c r="C768" s="6"/>
      <c r="D768" s="6"/>
      <c r="E768" s="7"/>
      <c r="F768" s="7"/>
      <c r="G768" s="198"/>
      <c r="H768" s="198"/>
      <c r="I768" s="6"/>
      <c r="J768" s="7"/>
      <c r="K768" s="7"/>
      <c r="L768" s="6"/>
      <c r="M768" s="7"/>
      <c r="N768" s="6"/>
      <c r="O768" s="6"/>
      <c r="P768" s="6"/>
      <c r="Q768" s="6"/>
      <c r="R768" s="6"/>
      <c r="S768" s="6"/>
      <c r="T768" s="6"/>
      <c r="U768" s="6"/>
      <c r="V768" s="6"/>
      <c r="W768" s="6"/>
      <c r="X768" s="6"/>
      <c r="Y768" s="6"/>
      <c r="Z768" s="6"/>
      <c r="AA768" s="6"/>
      <c r="AB768" s="6"/>
      <c r="AC768" s="6"/>
      <c r="AD768" s="6"/>
      <c r="AE768" s="6"/>
      <c r="AF768" s="6"/>
      <c r="AG768" s="6"/>
      <c r="AH768" s="6"/>
      <c r="AI768" s="6"/>
      <c r="AJ768" s="6"/>
      <c r="AK768" s="6"/>
      <c r="AL768" s="6"/>
      <c r="AM768" s="6"/>
      <c r="AN768" s="6"/>
      <c r="AO768" s="6"/>
      <c r="AP768" s="6"/>
      <c r="AQ768" s="6"/>
      <c r="AR768" s="6"/>
      <c r="AS768" s="6"/>
      <c r="AT768" s="6"/>
      <c r="AU768" s="6"/>
      <c r="AV768" s="6"/>
    </row>
    <row r="769">
      <c r="A769" s="6"/>
      <c r="B769" s="199"/>
      <c r="C769" s="6"/>
      <c r="D769" s="6"/>
      <c r="E769" s="7"/>
      <c r="F769" s="7"/>
      <c r="G769" s="198"/>
      <c r="H769" s="198"/>
      <c r="I769" s="6"/>
      <c r="J769" s="7"/>
      <c r="K769" s="7"/>
      <c r="L769" s="6"/>
      <c r="M769" s="7"/>
      <c r="N769" s="6"/>
      <c r="O769" s="6"/>
      <c r="P769" s="6"/>
      <c r="Q769" s="6"/>
      <c r="R769" s="6"/>
      <c r="S769" s="6"/>
      <c r="T769" s="6"/>
      <c r="U769" s="6"/>
      <c r="V769" s="6"/>
      <c r="W769" s="6"/>
      <c r="X769" s="6"/>
      <c r="Y769" s="6"/>
      <c r="Z769" s="6"/>
      <c r="AA769" s="6"/>
      <c r="AB769" s="6"/>
      <c r="AC769" s="6"/>
      <c r="AD769" s="6"/>
      <c r="AE769" s="6"/>
      <c r="AF769" s="6"/>
      <c r="AG769" s="6"/>
      <c r="AH769" s="6"/>
      <c r="AI769" s="6"/>
      <c r="AJ769" s="6"/>
      <c r="AK769" s="6"/>
      <c r="AL769" s="6"/>
      <c r="AM769" s="6"/>
      <c r="AN769" s="6"/>
      <c r="AO769" s="6"/>
      <c r="AP769" s="6"/>
      <c r="AQ769" s="6"/>
      <c r="AR769" s="6"/>
      <c r="AS769" s="6"/>
      <c r="AT769" s="6"/>
      <c r="AU769" s="6"/>
      <c r="AV769" s="6"/>
    </row>
    <row r="770">
      <c r="A770" s="6"/>
      <c r="B770" s="199"/>
      <c r="C770" s="6"/>
      <c r="D770" s="6"/>
      <c r="E770" s="7"/>
      <c r="F770" s="7"/>
      <c r="G770" s="198"/>
      <c r="H770" s="198"/>
      <c r="I770" s="6"/>
      <c r="J770" s="7"/>
      <c r="K770" s="7"/>
      <c r="L770" s="6"/>
      <c r="M770" s="7"/>
      <c r="N770" s="6"/>
      <c r="O770" s="6"/>
      <c r="P770" s="6"/>
      <c r="Q770" s="6"/>
      <c r="R770" s="6"/>
      <c r="S770" s="6"/>
      <c r="T770" s="6"/>
      <c r="U770" s="6"/>
      <c r="V770" s="6"/>
      <c r="W770" s="6"/>
      <c r="X770" s="6"/>
      <c r="Y770" s="6"/>
      <c r="Z770" s="6"/>
      <c r="AA770" s="6"/>
      <c r="AB770" s="6"/>
      <c r="AC770" s="6"/>
      <c r="AD770" s="6"/>
      <c r="AE770" s="6"/>
      <c r="AF770" s="6"/>
      <c r="AG770" s="6"/>
      <c r="AH770" s="6"/>
      <c r="AI770" s="6"/>
      <c r="AJ770" s="6"/>
      <c r="AK770" s="6"/>
      <c r="AL770" s="6"/>
      <c r="AM770" s="6"/>
      <c r="AN770" s="6"/>
      <c r="AO770" s="6"/>
      <c r="AP770" s="6"/>
      <c r="AQ770" s="6"/>
      <c r="AR770" s="6"/>
      <c r="AS770" s="6"/>
      <c r="AT770" s="6"/>
      <c r="AU770" s="6"/>
      <c r="AV770" s="6"/>
    </row>
    <row r="771">
      <c r="A771" s="6"/>
      <c r="B771" s="199"/>
      <c r="C771" s="6"/>
      <c r="D771" s="6"/>
      <c r="E771" s="7"/>
      <c r="F771" s="7"/>
      <c r="G771" s="198"/>
      <c r="H771" s="198"/>
      <c r="I771" s="6"/>
      <c r="J771" s="7"/>
      <c r="K771" s="7"/>
      <c r="L771" s="6"/>
      <c r="M771" s="7"/>
      <c r="N771" s="6"/>
      <c r="O771" s="6"/>
      <c r="P771" s="6"/>
      <c r="Q771" s="6"/>
      <c r="R771" s="6"/>
      <c r="S771" s="6"/>
      <c r="T771" s="6"/>
      <c r="U771" s="6"/>
      <c r="V771" s="6"/>
      <c r="W771" s="6"/>
      <c r="X771" s="6"/>
      <c r="Y771" s="6"/>
      <c r="Z771" s="6"/>
      <c r="AA771" s="6"/>
      <c r="AB771" s="6"/>
      <c r="AC771" s="6"/>
      <c r="AD771" s="6"/>
      <c r="AE771" s="6"/>
      <c r="AF771" s="6"/>
      <c r="AG771" s="6"/>
      <c r="AH771" s="6"/>
      <c r="AI771" s="6"/>
      <c r="AJ771" s="6"/>
      <c r="AK771" s="6"/>
      <c r="AL771" s="6"/>
      <c r="AM771" s="6"/>
      <c r="AN771" s="6"/>
      <c r="AO771" s="6"/>
      <c r="AP771" s="6"/>
      <c r="AQ771" s="6"/>
      <c r="AR771" s="6"/>
      <c r="AS771" s="6"/>
      <c r="AT771" s="6"/>
      <c r="AU771" s="6"/>
      <c r="AV771" s="6"/>
    </row>
    <row r="772">
      <c r="A772" s="6"/>
      <c r="B772" s="199"/>
      <c r="C772" s="6"/>
      <c r="D772" s="6"/>
      <c r="E772" s="7"/>
      <c r="F772" s="7"/>
      <c r="G772" s="198"/>
      <c r="H772" s="198"/>
      <c r="I772" s="6"/>
      <c r="J772" s="7"/>
      <c r="K772" s="7"/>
      <c r="L772" s="6"/>
      <c r="M772" s="7"/>
      <c r="N772" s="6"/>
      <c r="O772" s="6"/>
      <c r="P772" s="6"/>
      <c r="Q772" s="6"/>
      <c r="R772" s="6"/>
      <c r="S772" s="6"/>
      <c r="T772" s="6"/>
      <c r="U772" s="6"/>
      <c r="V772" s="6"/>
      <c r="W772" s="6"/>
      <c r="X772" s="6"/>
      <c r="Y772" s="6"/>
      <c r="Z772" s="6"/>
      <c r="AA772" s="6"/>
      <c r="AB772" s="6"/>
      <c r="AC772" s="6"/>
      <c r="AD772" s="6"/>
      <c r="AE772" s="6"/>
      <c r="AF772" s="6"/>
      <c r="AG772" s="6"/>
      <c r="AH772" s="6"/>
      <c r="AI772" s="6"/>
      <c r="AJ772" s="6"/>
      <c r="AK772" s="6"/>
      <c r="AL772" s="6"/>
      <c r="AM772" s="6"/>
      <c r="AN772" s="6"/>
      <c r="AO772" s="6"/>
      <c r="AP772" s="6"/>
      <c r="AQ772" s="6"/>
      <c r="AR772" s="6"/>
      <c r="AS772" s="6"/>
      <c r="AT772" s="6"/>
      <c r="AU772" s="6"/>
      <c r="AV772" s="6"/>
    </row>
    <row r="773">
      <c r="A773" s="6"/>
      <c r="B773" s="199"/>
      <c r="C773" s="6"/>
      <c r="D773" s="6"/>
      <c r="E773" s="7"/>
      <c r="F773" s="7"/>
      <c r="G773" s="198"/>
      <c r="H773" s="198"/>
      <c r="I773" s="6"/>
      <c r="J773" s="7"/>
      <c r="K773" s="7"/>
      <c r="L773" s="6"/>
      <c r="M773" s="7"/>
      <c r="N773" s="6"/>
      <c r="O773" s="6"/>
      <c r="P773" s="6"/>
      <c r="Q773" s="6"/>
      <c r="R773" s="6"/>
      <c r="S773" s="6"/>
      <c r="T773" s="6"/>
      <c r="U773" s="6"/>
      <c r="V773" s="6"/>
      <c r="W773" s="6"/>
      <c r="X773" s="6"/>
      <c r="Y773" s="6"/>
      <c r="Z773" s="6"/>
      <c r="AA773" s="6"/>
      <c r="AB773" s="6"/>
      <c r="AC773" s="6"/>
      <c r="AD773" s="6"/>
      <c r="AE773" s="6"/>
      <c r="AF773" s="6"/>
      <c r="AG773" s="6"/>
      <c r="AH773" s="6"/>
      <c r="AI773" s="6"/>
      <c r="AJ773" s="6"/>
      <c r="AK773" s="6"/>
      <c r="AL773" s="6"/>
      <c r="AM773" s="6"/>
      <c r="AN773" s="6"/>
      <c r="AO773" s="6"/>
      <c r="AP773" s="6"/>
      <c r="AQ773" s="6"/>
      <c r="AR773" s="6"/>
      <c r="AS773" s="6"/>
      <c r="AT773" s="6"/>
      <c r="AU773" s="6"/>
      <c r="AV773" s="6"/>
    </row>
    <row r="774">
      <c r="A774" s="6"/>
      <c r="B774" s="199"/>
      <c r="C774" s="6"/>
      <c r="D774" s="6"/>
      <c r="E774" s="7"/>
      <c r="F774" s="7"/>
      <c r="G774" s="198"/>
      <c r="H774" s="198"/>
      <c r="I774" s="6"/>
      <c r="J774" s="7"/>
      <c r="K774" s="7"/>
      <c r="L774" s="6"/>
      <c r="M774" s="7"/>
      <c r="N774" s="6"/>
      <c r="O774" s="6"/>
      <c r="P774" s="6"/>
      <c r="Q774" s="6"/>
      <c r="R774" s="6"/>
      <c r="S774" s="6"/>
      <c r="T774" s="6"/>
      <c r="U774" s="6"/>
      <c r="V774" s="6"/>
      <c r="W774" s="6"/>
      <c r="X774" s="6"/>
      <c r="Y774" s="6"/>
      <c r="Z774" s="6"/>
      <c r="AA774" s="6"/>
      <c r="AB774" s="6"/>
      <c r="AC774" s="6"/>
      <c r="AD774" s="6"/>
      <c r="AE774" s="6"/>
      <c r="AF774" s="6"/>
      <c r="AG774" s="6"/>
      <c r="AH774" s="6"/>
      <c r="AI774" s="6"/>
      <c r="AJ774" s="6"/>
      <c r="AK774" s="6"/>
      <c r="AL774" s="6"/>
      <c r="AM774" s="6"/>
      <c r="AN774" s="6"/>
      <c r="AO774" s="6"/>
      <c r="AP774" s="6"/>
      <c r="AQ774" s="6"/>
      <c r="AR774" s="6"/>
      <c r="AS774" s="6"/>
      <c r="AT774" s="6"/>
      <c r="AU774" s="6"/>
      <c r="AV774" s="6"/>
    </row>
    <row r="775">
      <c r="A775" s="6"/>
      <c r="B775" s="199"/>
      <c r="C775" s="6"/>
      <c r="D775" s="6"/>
      <c r="E775" s="7"/>
      <c r="F775" s="7"/>
      <c r="G775" s="198"/>
      <c r="H775" s="198"/>
      <c r="I775" s="6"/>
      <c r="J775" s="7"/>
      <c r="K775" s="7"/>
      <c r="L775" s="6"/>
      <c r="M775" s="7"/>
      <c r="N775" s="6"/>
      <c r="O775" s="6"/>
      <c r="P775" s="6"/>
      <c r="Q775" s="6"/>
      <c r="R775" s="6"/>
      <c r="S775" s="6"/>
      <c r="T775" s="6"/>
      <c r="U775" s="6"/>
      <c r="V775" s="6"/>
      <c r="W775" s="6"/>
      <c r="X775" s="6"/>
      <c r="Y775" s="6"/>
      <c r="Z775" s="6"/>
      <c r="AA775" s="6"/>
      <c r="AB775" s="6"/>
      <c r="AC775" s="6"/>
      <c r="AD775" s="6"/>
      <c r="AE775" s="6"/>
      <c r="AF775" s="6"/>
      <c r="AG775" s="6"/>
      <c r="AH775" s="6"/>
      <c r="AI775" s="6"/>
      <c r="AJ775" s="6"/>
      <c r="AK775" s="6"/>
      <c r="AL775" s="6"/>
      <c r="AM775" s="6"/>
      <c r="AN775" s="6"/>
      <c r="AO775" s="6"/>
      <c r="AP775" s="6"/>
      <c r="AQ775" s="6"/>
      <c r="AR775" s="6"/>
      <c r="AS775" s="6"/>
      <c r="AT775" s="6"/>
      <c r="AU775" s="6"/>
      <c r="AV775" s="6"/>
    </row>
    <row r="776">
      <c r="A776" s="6"/>
      <c r="B776" s="199"/>
      <c r="C776" s="6"/>
      <c r="D776" s="6"/>
      <c r="E776" s="7"/>
      <c r="F776" s="7"/>
      <c r="G776" s="198"/>
      <c r="H776" s="198"/>
      <c r="I776" s="6"/>
      <c r="J776" s="7"/>
      <c r="K776" s="7"/>
      <c r="L776" s="6"/>
      <c r="M776" s="7"/>
      <c r="N776" s="6"/>
      <c r="O776" s="6"/>
      <c r="P776" s="6"/>
      <c r="Q776" s="6"/>
      <c r="R776" s="6"/>
      <c r="S776" s="6"/>
      <c r="T776" s="6"/>
      <c r="U776" s="6"/>
      <c r="V776" s="6"/>
      <c r="W776" s="6"/>
      <c r="X776" s="6"/>
      <c r="Y776" s="6"/>
      <c r="Z776" s="6"/>
      <c r="AA776" s="6"/>
      <c r="AB776" s="6"/>
      <c r="AC776" s="6"/>
      <c r="AD776" s="6"/>
      <c r="AE776" s="6"/>
      <c r="AF776" s="6"/>
      <c r="AG776" s="6"/>
      <c r="AH776" s="6"/>
      <c r="AI776" s="6"/>
      <c r="AJ776" s="6"/>
      <c r="AK776" s="6"/>
      <c r="AL776" s="6"/>
      <c r="AM776" s="6"/>
      <c r="AN776" s="6"/>
      <c r="AO776" s="6"/>
      <c r="AP776" s="6"/>
      <c r="AQ776" s="6"/>
      <c r="AR776" s="6"/>
      <c r="AS776" s="6"/>
      <c r="AT776" s="6"/>
      <c r="AU776" s="6"/>
      <c r="AV776" s="6"/>
    </row>
    <row r="777">
      <c r="A777" s="6"/>
      <c r="B777" s="199"/>
      <c r="C777" s="6"/>
      <c r="D777" s="6"/>
      <c r="E777" s="7"/>
      <c r="F777" s="7"/>
      <c r="G777" s="198"/>
      <c r="H777" s="198"/>
      <c r="I777" s="6"/>
      <c r="J777" s="7"/>
      <c r="K777" s="7"/>
      <c r="L777" s="6"/>
      <c r="M777" s="7"/>
      <c r="N777" s="6"/>
      <c r="O777" s="6"/>
      <c r="P777" s="6"/>
      <c r="Q777" s="6"/>
      <c r="R777" s="6"/>
      <c r="S777" s="6"/>
      <c r="T777" s="6"/>
      <c r="U777" s="6"/>
      <c r="V777" s="6"/>
      <c r="W777" s="6"/>
      <c r="X777" s="6"/>
      <c r="Y777" s="6"/>
      <c r="Z777" s="6"/>
      <c r="AA777" s="6"/>
      <c r="AB777" s="6"/>
      <c r="AC777" s="6"/>
      <c r="AD777" s="6"/>
      <c r="AE777" s="6"/>
      <c r="AF777" s="6"/>
      <c r="AG777" s="6"/>
      <c r="AH777" s="6"/>
      <c r="AI777" s="6"/>
      <c r="AJ777" s="6"/>
      <c r="AK777" s="6"/>
      <c r="AL777" s="6"/>
      <c r="AM777" s="6"/>
      <c r="AN777" s="6"/>
      <c r="AO777" s="6"/>
      <c r="AP777" s="6"/>
      <c r="AQ777" s="6"/>
      <c r="AR777" s="6"/>
      <c r="AS777" s="6"/>
      <c r="AT777" s="6"/>
      <c r="AU777" s="6"/>
      <c r="AV777" s="6"/>
    </row>
    <row r="778">
      <c r="A778" s="6"/>
      <c r="B778" s="199"/>
      <c r="C778" s="6"/>
      <c r="D778" s="6"/>
      <c r="E778" s="7"/>
      <c r="F778" s="7"/>
      <c r="G778" s="198"/>
      <c r="H778" s="198"/>
      <c r="I778" s="6"/>
      <c r="J778" s="7"/>
      <c r="K778" s="7"/>
      <c r="L778" s="6"/>
      <c r="M778" s="7"/>
      <c r="N778" s="6"/>
      <c r="O778" s="6"/>
      <c r="P778" s="6"/>
      <c r="Q778" s="6"/>
      <c r="R778" s="6"/>
      <c r="S778" s="6"/>
      <c r="T778" s="6"/>
      <c r="U778" s="6"/>
      <c r="V778" s="6"/>
      <c r="W778" s="6"/>
      <c r="X778" s="6"/>
      <c r="Y778" s="6"/>
      <c r="Z778" s="6"/>
      <c r="AA778" s="6"/>
      <c r="AB778" s="6"/>
      <c r="AC778" s="6"/>
      <c r="AD778" s="6"/>
      <c r="AE778" s="6"/>
      <c r="AF778" s="6"/>
      <c r="AG778" s="6"/>
      <c r="AH778" s="6"/>
      <c r="AI778" s="6"/>
      <c r="AJ778" s="6"/>
      <c r="AK778" s="6"/>
      <c r="AL778" s="6"/>
      <c r="AM778" s="6"/>
      <c r="AN778" s="6"/>
      <c r="AO778" s="6"/>
      <c r="AP778" s="6"/>
      <c r="AQ778" s="6"/>
      <c r="AR778" s="6"/>
      <c r="AS778" s="6"/>
      <c r="AT778" s="6"/>
      <c r="AU778" s="6"/>
      <c r="AV778" s="6"/>
    </row>
    <row r="779">
      <c r="A779" s="6"/>
      <c r="B779" s="199"/>
      <c r="C779" s="6"/>
      <c r="D779" s="6"/>
      <c r="E779" s="7"/>
      <c r="F779" s="7"/>
      <c r="G779" s="198"/>
      <c r="H779" s="198"/>
      <c r="I779" s="6"/>
      <c r="J779" s="7"/>
      <c r="K779" s="7"/>
      <c r="L779" s="6"/>
      <c r="M779" s="7"/>
      <c r="N779" s="6"/>
      <c r="O779" s="6"/>
      <c r="P779" s="6"/>
      <c r="Q779" s="6"/>
      <c r="R779" s="6"/>
      <c r="S779" s="6"/>
      <c r="T779" s="6"/>
      <c r="U779" s="6"/>
      <c r="V779" s="6"/>
      <c r="W779" s="6"/>
      <c r="X779" s="6"/>
      <c r="Y779" s="6"/>
      <c r="Z779" s="6"/>
      <c r="AA779" s="6"/>
      <c r="AB779" s="6"/>
      <c r="AC779" s="6"/>
      <c r="AD779" s="6"/>
      <c r="AE779" s="6"/>
      <c r="AF779" s="6"/>
      <c r="AG779" s="6"/>
      <c r="AH779" s="6"/>
      <c r="AI779" s="6"/>
      <c r="AJ779" s="6"/>
      <c r="AK779" s="6"/>
      <c r="AL779" s="6"/>
      <c r="AM779" s="6"/>
      <c r="AN779" s="6"/>
      <c r="AO779" s="6"/>
      <c r="AP779" s="6"/>
      <c r="AQ779" s="6"/>
      <c r="AR779" s="6"/>
      <c r="AS779" s="6"/>
      <c r="AT779" s="6"/>
      <c r="AU779" s="6"/>
      <c r="AV779" s="6"/>
    </row>
    <row r="780">
      <c r="A780" s="6"/>
      <c r="B780" s="199"/>
      <c r="C780" s="6"/>
      <c r="D780" s="6"/>
      <c r="E780" s="7"/>
      <c r="F780" s="7"/>
      <c r="G780" s="198"/>
      <c r="H780" s="198"/>
      <c r="I780" s="6"/>
      <c r="J780" s="7"/>
      <c r="K780" s="7"/>
      <c r="L780" s="6"/>
      <c r="M780" s="7"/>
      <c r="N780" s="6"/>
      <c r="O780" s="6"/>
      <c r="P780" s="6"/>
      <c r="Q780" s="6"/>
      <c r="R780" s="6"/>
      <c r="S780" s="6"/>
      <c r="T780" s="6"/>
      <c r="U780" s="6"/>
      <c r="V780" s="6"/>
      <c r="W780" s="6"/>
      <c r="X780" s="6"/>
      <c r="Y780" s="6"/>
      <c r="Z780" s="6"/>
      <c r="AA780" s="6"/>
      <c r="AB780" s="6"/>
      <c r="AC780" s="6"/>
      <c r="AD780" s="6"/>
      <c r="AE780" s="6"/>
      <c r="AF780" s="6"/>
      <c r="AG780" s="6"/>
      <c r="AH780" s="6"/>
      <c r="AI780" s="6"/>
      <c r="AJ780" s="6"/>
      <c r="AK780" s="6"/>
      <c r="AL780" s="6"/>
      <c r="AM780" s="6"/>
      <c r="AN780" s="6"/>
      <c r="AO780" s="6"/>
      <c r="AP780" s="6"/>
      <c r="AQ780" s="6"/>
      <c r="AR780" s="6"/>
      <c r="AS780" s="6"/>
      <c r="AT780" s="6"/>
      <c r="AU780" s="6"/>
      <c r="AV780" s="6"/>
    </row>
    <row r="781">
      <c r="A781" s="6"/>
      <c r="B781" s="199"/>
      <c r="C781" s="6"/>
      <c r="D781" s="6"/>
      <c r="E781" s="7"/>
      <c r="F781" s="7"/>
      <c r="G781" s="198"/>
      <c r="H781" s="198"/>
      <c r="I781" s="6"/>
      <c r="J781" s="7"/>
      <c r="K781" s="7"/>
      <c r="L781" s="6"/>
      <c r="M781" s="7"/>
      <c r="N781" s="6"/>
      <c r="O781" s="6"/>
      <c r="P781" s="6"/>
      <c r="Q781" s="6"/>
      <c r="R781" s="6"/>
      <c r="S781" s="6"/>
      <c r="T781" s="6"/>
      <c r="U781" s="6"/>
      <c r="V781" s="6"/>
      <c r="W781" s="6"/>
      <c r="X781" s="6"/>
      <c r="Y781" s="6"/>
      <c r="Z781" s="6"/>
      <c r="AA781" s="6"/>
      <c r="AB781" s="6"/>
      <c r="AC781" s="6"/>
      <c r="AD781" s="6"/>
      <c r="AE781" s="6"/>
      <c r="AF781" s="6"/>
      <c r="AG781" s="6"/>
      <c r="AH781" s="6"/>
      <c r="AI781" s="6"/>
      <c r="AJ781" s="6"/>
      <c r="AK781" s="6"/>
      <c r="AL781" s="6"/>
      <c r="AM781" s="6"/>
      <c r="AN781" s="6"/>
      <c r="AO781" s="6"/>
      <c r="AP781" s="6"/>
      <c r="AQ781" s="6"/>
      <c r="AR781" s="6"/>
      <c r="AS781" s="6"/>
      <c r="AT781" s="6"/>
      <c r="AU781" s="6"/>
      <c r="AV781" s="6"/>
    </row>
    <row r="782">
      <c r="A782" s="6"/>
      <c r="B782" s="199"/>
      <c r="C782" s="6"/>
      <c r="D782" s="6"/>
      <c r="E782" s="7"/>
      <c r="F782" s="7"/>
      <c r="G782" s="198"/>
      <c r="H782" s="198"/>
      <c r="I782" s="6"/>
      <c r="J782" s="7"/>
      <c r="K782" s="7"/>
      <c r="L782" s="6"/>
      <c r="M782" s="7"/>
      <c r="N782" s="6"/>
      <c r="O782" s="6"/>
      <c r="P782" s="6"/>
      <c r="Q782" s="6"/>
      <c r="R782" s="6"/>
      <c r="S782" s="6"/>
      <c r="T782" s="6"/>
      <c r="U782" s="6"/>
      <c r="V782" s="6"/>
      <c r="W782" s="6"/>
      <c r="X782" s="6"/>
      <c r="Y782" s="6"/>
      <c r="Z782" s="6"/>
      <c r="AA782" s="6"/>
      <c r="AB782" s="6"/>
      <c r="AC782" s="6"/>
      <c r="AD782" s="6"/>
      <c r="AE782" s="6"/>
      <c r="AF782" s="6"/>
      <c r="AG782" s="6"/>
      <c r="AH782" s="6"/>
      <c r="AI782" s="6"/>
      <c r="AJ782" s="6"/>
      <c r="AK782" s="6"/>
      <c r="AL782" s="6"/>
      <c r="AM782" s="6"/>
      <c r="AN782" s="6"/>
      <c r="AO782" s="6"/>
      <c r="AP782" s="6"/>
      <c r="AQ782" s="6"/>
      <c r="AR782" s="6"/>
      <c r="AS782" s="6"/>
      <c r="AT782" s="6"/>
      <c r="AU782" s="6"/>
      <c r="AV782" s="6"/>
    </row>
    <row r="783">
      <c r="A783" s="6"/>
      <c r="B783" s="199"/>
      <c r="C783" s="6"/>
      <c r="D783" s="6"/>
      <c r="E783" s="7"/>
      <c r="F783" s="7"/>
      <c r="G783" s="198"/>
      <c r="H783" s="198"/>
      <c r="I783" s="6"/>
      <c r="J783" s="7"/>
      <c r="K783" s="7"/>
      <c r="L783" s="6"/>
      <c r="M783" s="7"/>
      <c r="N783" s="6"/>
      <c r="O783" s="6"/>
      <c r="P783" s="6"/>
      <c r="Q783" s="6"/>
      <c r="R783" s="6"/>
      <c r="S783" s="6"/>
      <c r="T783" s="6"/>
      <c r="U783" s="6"/>
      <c r="V783" s="6"/>
      <c r="W783" s="6"/>
      <c r="X783" s="6"/>
      <c r="Y783" s="6"/>
      <c r="Z783" s="6"/>
      <c r="AA783" s="6"/>
      <c r="AB783" s="6"/>
      <c r="AC783" s="6"/>
      <c r="AD783" s="6"/>
      <c r="AE783" s="6"/>
      <c r="AF783" s="6"/>
      <c r="AG783" s="6"/>
      <c r="AH783" s="6"/>
      <c r="AI783" s="6"/>
      <c r="AJ783" s="6"/>
      <c r="AK783" s="6"/>
      <c r="AL783" s="6"/>
      <c r="AM783" s="6"/>
      <c r="AN783" s="6"/>
      <c r="AO783" s="6"/>
      <c r="AP783" s="6"/>
      <c r="AQ783" s="6"/>
      <c r="AR783" s="6"/>
      <c r="AS783" s="6"/>
      <c r="AT783" s="6"/>
      <c r="AU783" s="6"/>
      <c r="AV783" s="6"/>
    </row>
    <row r="784">
      <c r="A784" s="6"/>
      <c r="B784" s="199"/>
      <c r="C784" s="6"/>
      <c r="D784" s="6"/>
      <c r="E784" s="7"/>
      <c r="F784" s="7"/>
      <c r="G784" s="198"/>
      <c r="H784" s="198"/>
      <c r="I784" s="6"/>
      <c r="J784" s="7"/>
      <c r="K784" s="7"/>
      <c r="L784" s="6"/>
      <c r="M784" s="7"/>
      <c r="N784" s="6"/>
      <c r="O784" s="6"/>
      <c r="P784" s="6"/>
      <c r="Q784" s="6"/>
      <c r="R784" s="6"/>
      <c r="S784" s="6"/>
      <c r="T784" s="6"/>
      <c r="U784" s="6"/>
      <c r="V784" s="6"/>
      <c r="W784" s="6"/>
      <c r="X784" s="6"/>
      <c r="Y784" s="6"/>
      <c r="Z784" s="6"/>
      <c r="AA784" s="6"/>
      <c r="AB784" s="6"/>
      <c r="AC784" s="6"/>
      <c r="AD784" s="6"/>
      <c r="AE784" s="6"/>
      <c r="AF784" s="6"/>
      <c r="AG784" s="6"/>
      <c r="AH784" s="6"/>
      <c r="AI784" s="6"/>
      <c r="AJ784" s="6"/>
      <c r="AK784" s="6"/>
      <c r="AL784" s="6"/>
      <c r="AM784" s="6"/>
      <c r="AN784" s="6"/>
      <c r="AO784" s="6"/>
      <c r="AP784" s="6"/>
      <c r="AQ784" s="6"/>
      <c r="AR784" s="6"/>
      <c r="AS784" s="6"/>
      <c r="AT784" s="6"/>
      <c r="AU784" s="6"/>
      <c r="AV784" s="6"/>
    </row>
    <row r="785">
      <c r="A785" s="6"/>
      <c r="B785" s="199"/>
      <c r="C785" s="6"/>
      <c r="D785" s="6"/>
      <c r="E785" s="7"/>
      <c r="F785" s="7"/>
      <c r="G785" s="198"/>
      <c r="H785" s="198"/>
      <c r="I785" s="6"/>
      <c r="J785" s="7"/>
      <c r="K785" s="7"/>
      <c r="L785" s="6"/>
      <c r="M785" s="7"/>
      <c r="N785" s="6"/>
      <c r="O785" s="6"/>
      <c r="P785" s="6"/>
      <c r="Q785" s="6"/>
      <c r="R785" s="6"/>
      <c r="S785" s="6"/>
      <c r="T785" s="6"/>
      <c r="U785" s="6"/>
      <c r="V785" s="6"/>
      <c r="W785" s="6"/>
      <c r="X785" s="6"/>
      <c r="Y785" s="6"/>
      <c r="Z785" s="6"/>
      <c r="AA785" s="6"/>
      <c r="AB785" s="6"/>
      <c r="AC785" s="6"/>
      <c r="AD785" s="6"/>
      <c r="AE785" s="6"/>
      <c r="AF785" s="6"/>
      <c r="AG785" s="6"/>
      <c r="AH785" s="6"/>
      <c r="AI785" s="6"/>
      <c r="AJ785" s="6"/>
      <c r="AK785" s="6"/>
      <c r="AL785" s="6"/>
      <c r="AM785" s="6"/>
      <c r="AN785" s="6"/>
      <c r="AO785" s="6"/>
      <c r="AP785" s="6"/>
      <c r="AQ785" s="6"/>
      <c r="AR785" s="6"/>
      <c r="AS785" s="6"/>
      <c r="AT785" s="6"/>
      <c r="AU785" s="6"/>
      <c r="AV785" s="6"/>
    </row>
    <row r="786">
      <c r="A786" s="6"/>
      <c r="B786" s="199"/>
      <c r="C786" s="6"/>
      <c r="D786" s="6"/>
      <c r="E786" s="7"/>
      <c r="F786" s="7"/>
      <c r="G786" s="198"/>
      <c r="H786" s="198"/>
      <c r="I786" s="6"/>
      <c r="J786" s="7"/>
      <c r="K786" s="7"/>
      <c r="L786" s="6"/>
      <c r="M786" s="7"/>
      <c r="N786" s="6"/>
      <c r="O786" s="6"/>
      <c r="P786" s="6"/>
      <c r="Q786" s="6"/>
      <c r="R786" s="6"/>
      <c r="S786" s="6"/>
      <c r="T786" s="6"/>
      <c r="U786" s="6"/>
      <c r="V786" s="6"/>
      <c r="W786" s="6"/>
      <c r="X786" s="6"/>
      <c r="Y786" s="6"/>
      <c r="Z786" s="6"/>
      <c r="AA786" s="6"/>
      <c r="AB786" s="6"/>
      <c r="AC786" s="6"/>
      <c r="AD786" s="6"/>
      <c r="AE786" s="6"/>
      <c r="AF786" s="6"/>
      <c r="AG786" s="6"/>
      <c r="AH786" s="6"/>
      <c r="AI786" s="6"/>
      <c r="AJ786" s="6"/>
      <c r="AK786" s="6"/>
      <c r="AL786" s="6"/>
      <c r="AM786" s="6"/>
      <c r="AN786" s="6"/>
      <c r="AO786" s="6"/>
      <c r="AP786" s="6"/>
      <c r="AQ786" s="6"/>
      <c r="AR786" s="6"/>
      <c r="AS786" s="6"/>
      <c r="AT786" s="6"/>
      <c r="AU786" s="6"/>
      <c r="AV786" s="6"/>
    </row>
    <row r="787">
      <c r="A787" s="6"/>
      <c r="B787" s="199"/>
      <c r="C787" s="6"/>
      <c r="D787" s="6"/>
      <c r="E787" s="7"/>
      <c r="F787" s="7"/>
      <c r="G787" s="198"/>
      <c r="H787" s="198"/>
      <c r="I787" s="6"/>
      <c r="J787" s="7"/>
      <c r="K787" s="7"/>
      <c r="L787" s="6"/>
      <c r="M787" s="7"/>
      <c r="N787" s="6"/>
      <c r="O787" s="6"/>
      <c r="P787" s="6"/>
      <c r="Q787" s="6"/>
      <c r="R787" s="6"/>
      <c r="S787" s="6"/>
      <c r="T787" s="6"/>
      <c r="U787" s="6"/>
      <c r="V787" s="6"/>
      <c r="W787" s="6"/>
      <c r="X787" s="6"/>
      <c r="Y787" s="6"/>
      <c r="Z787" s="6"/>
      <c r="AA787" s="6"/>
      <c r="AB787" s="6"/>
      <c r="AC787" s="6"/>
      <c r="AD787" s="6"/>
      <c r="AE787" s="6"/>
      <c r="AF787" s="6"/>
      <c r="AG787" s="6"/>
      <c r="AH787" s="6"/>
      <c r="AI787" s="6"/>
      <c r="AJ787" s="6"/>
      <c r="AK787" s="6"/>
      <c r="AL787" s="6"/>
      <c r="AM787" s="6"/>
      <c r="AN787" s="6"/>
      <c r="AO787" s="6"/>
      <c r="AP787" s="6"/>
      <c r="AQ787" s="6"/>
      <c r="AR787" s="6"/>
      <c r="AS787" s="6"/>
      <c r="AT787" s="6"/>
      <c r="AU787" s="6"/>
      <c r="AV787" s="6"/>
    </row>
    <row r="788">
      <c r="A788" s="6"/>
      <c r="B788" s="199"/>
      <c r="C788" s="6"/>
      <c r="D788" s="6"/>
      <c r="E788" s="7"/>
      <c r="F788" s="7"/>
      <c r="G788" s="198"/>
      <c r="H788" s="198"/>
      <c r="I788" s="6"/>
      <c r="J788" s="7"/>
      <c r="K788" s="7"/>
      <c r="L788" s="6"/>
      <c r="M788" s="7"/>
      <c r="N788" s="6"/>
      <c r="O788" s="6"/>
      <c r="P788" s="6"/>
      <c r="Q788" s="6"/>
      <c r="R788" s="6"/>
      <c r="S788" s="6"/>
      <c r="T788" s="6"/>
      <c r="U788" s="6"/>
      <c r="V788" s="6"/>
      <c r="W788" s="6"/>
      <c r="X788" s="6"/>
      <c r="Y788" s="6"/>
      <c r="Z788" s="6"/>
      <c r="AA788" s="6"/>
      <c r="AB788" s="6"/>
      <c r="AC788" s="6"/>
      <c r="AD788" s="6"/>
      <c r="AE788" s="6"/>
      <c r="AF788" s="6"/>
      <c r="AG788" s="6"/>
      <c r="AH788" s="6"/>
      <c r="AI788" s="6"/>
      <c r="AJ788" s="6"/>
      <c r="AK788" s="6"/>
      <c r="AL788" s="6"/>
      <c r="AM788" s="6"/>
      <c r="AN788" s="6"/>
      <c r="AO788" s="6"/>
      <c r="AP788" s="6"/>
      <c r="AQ788" s="6"/>
      <c r="AR788" s="6"/>
      <c r="AS788" s="6"/>
      <c r="AT788" s="6"/>
      <c r="AU788" s="6"/>
      <c r="AV788" s="6"/>
    </row>
    <row r="789">
      <c r="A789" s="6"/>
      <c r="B789" s="199"/>
      <c r="C789" s="6"/>
      <c r="D789" s="6"/>
      <c r="E789" s="7"/>
      <c r="F789" s="7"/>
      <c r="G789" s="198"/>
      <c r="H789" s="198"/>
      <c r="I789" s="6"/>
      <c r="J789" s="7"/>
      <c r="K789" s="7"/>
      <c r="L789" s="6"/>
      <c r="M789" s="7"/>
      <c r="N789" s="6"/>
      <c r="O789" s="6"/>
      <c r="P789" s="6"/>
      <c r="Q789" s="6"/>
      <c r="R789" s="6"/>
      <c r="S789" s="6"/>
      <c r="T789" s="6"/>
      <c r="U789" s="6"/>
      <c r="V789" s="6"/>
      <c r="W789" s="6"/>
      <c r="X789" s="6"/>
      <c r="Y789" s="6"/>
      <c r="Z789" s="6"/>
      <c r="AA789" s="6"/>
      <c r="AB789" s="6"/>
      <c r="AC789" s="6"/>
      <c r="AD789" s="6"/>
      <c r="AE789" s="6"/>
      <c r="AF789" s="6"/>
      <c r="AG789" s="6"/>
      <c r="AH789" s="6"/>
      <c r="AI789" s="6"/>
      <c r="AJ789" s="6"/>
      <c r="AK789" s="6"/>
      <c r="AL789" s="6"/>
      <c r="AM789" s="6"/>
      <c r="AN789" s="6"/>
      <c r="AO789" s="6"/>
      <c r="AP789" s="6"/>
      <c r="AQ789" s="6"/>
      <c r="AR789" s="6"/>
      <c r="AS789" s="6"/>
      <c r="AT789" s="6"/>
      <c r="AU789" s="6"/>
      <c r="AV789" s="6"/>
    </row>
    <row r="790">
      <c r="A790" s="6"/>
      <c r="B790" s="199"/>
      <c r="C790" s="6"/>
      <c r="D790" s="6"/>
      <c r="E790" s="7"/>
      <c r="F790" s="7"/>
      <c r="G790" s="198"/>
      <c r="H790" s="198"/>
      <c r="I790" s="6"/>
      <c r="J790" s="7"/>
      <c r="K790" s="7"/>
      <c r="L790" s="6"/>
      <c r="M790" s="7"/>
      <c r="N790" s="6"/>
      <c r="O790" s="6"/>
      <c r="P790" s="6"/>
      <c r="Q790" s="6"/>
      <c r="R790" s="6"/>
      <c r="S790" s="6"/>
      <c r="T790" s="6"/>
      <c r="U790" s="6"/>
      <c r="V790" s="6"/>
      <c r="W790" s="6"/>
      <c r="X790" s="6"/>
      <c r="Y790" s="6"/>
      <c r="Z790" s="6"/>
      <c r="AA790" s="6"/>
      <c r="AB790" s="6"/>
      <c r="AC790" s="6"/>
      <c r="AD790" s="6"/>
      <c r="AE790" s="6"/>
      <c r="AF790" s="6"/>
      <c r="AG790" s="6"/>
      <c r="AH790" s="6"/>
      <c r="AI790" s="6"/>
      <c r="AJ790" s="6"/>
      <c r="AK790" s="6"/>
      <c r="AL790" s="6"/>
      <c r="AM790" s="6"/>
      <c r="AN790" s="6"/>
      <c r="AO790" s="6"/>
      <c r="AP790" s="6"/>
      <c r="AQ790" s="6"/>
      <c r="AR790" s="6"/>
      <c r="AS790" s="6"/>
      <c r="AT790" s="6"/>
      <c r="AU790" s="6"/>
      <c r="AV790" s="6"/>
    </row>
    <row r="791">
      <c r="A791" s="6"/>
      <c r="B791" s="199"/>
      <c r="C791" s="6"/>
      <c r="D791" s="6"/>
      <c r="E791" s="7"/>
      <c r="F791" s="7"/>
      <c r="G791" s="198"/>
      <c r="H791" s="198"/>
      <c r="I791" s="6"/>
      <c r="J791" s="7"/>
      <c r="K791" s="7"/>
      <c r="L791" s="6"/>
      <c r="M791" s="7"/>
      <c r="N791" s="6"/>
      <c r="O791" s="6"/>
      <c r="P791" s="6"/>
      <c r="Q791" s="6"/>
      <c r="R791" s="6"/>
      <c r="S791" s="6"/>
      <c r="T791" s="6"/>
      <c r="U791" s="6"/>
      <c r="V791" s="6"/>
      <c r="W791" s="6"/>
      <c r="X791" s="6"/>
      <c r="Y791" s="6"/>
      <c r="Z791" s="6"/>
      <c r="AA791" s="6"/>
      <c r="AB791" s="6"/>
      <c r="AC791" s="6"/>
      <c r="AD791" s="6"/>
      <c r="AE791" s="6"/>
      <c r="AF791" s="6"/>
      <c r="AG791" s="6"/>
      <c r="AH791" s="6"/>
      <c r="AI791" s="6"/>
      <c r="AJ791" s="6"/>
      <c r="AK791" s="6"/>
      <c r="AL791" s="6"/>
      <c r="AM791" s="6"/>
      <c r="AN791" s="6"/>
      <c r="AO791" s="6"/>
      <c r="AP791" s="6"/>
      <c r="AQ791" s="6"/>
      <c r="AR791" s="6"/>
      <c r="AS791" s="6"/>
      <c r="AT791" s="6"/>
      <c r="AU791" s="6"/>
      <c r="AV791" s="6"/>
    </row>
    <row r="792">
      <c r="A792" s="6"/>
      <c r="B792" s="199"/>
      <c r="C792" s="6"/>
      <c r="D792" s="6"/>
      <c r="E792" s="7"/>
      <c r="F792" s="7"/>
      <c r="G792" s="198"/>
      <c r="H792" s="198"/>
      <c r="I792" s="6"/>
      <c r="J792" s="7"/>
      <c r="K792" s="7"/>
      <c r="L792" s="6"/>
      <c r="M792" s="7"/>
      <c r="N792" s="6"/>
      <c r="O792" s="6"/>
      <c r="P792" s="6"/>
      <c r="Q792" s="6"/>
      <c r="R792" s="6"/>
      <c r="S792" s="6"/>
      <c r="T792" s="6"/>
      <c r="U792" s="6"/>
      <c r="V792" s="6"/>
      <c r="W792" s="6"/>
      <c r="X792" s="6"/>
      <c r="Y792" s="6"/>
      <c r="Z792" s="6"/>
      <c r="AA792" s="6"/>
      <c r="AB792" s="6"/>
      <c r="AC792" s="6"/>
      <c r="AD792" s="6"/>
      <c r="AE792" s="6"/>
      <c r="AF792" s="6"/>
      <c r="AG792" s="6"/>
      <c r="AH792" s="6"/>
      <c r="AI792" s="6"/>
      <c r="AJ792" s="6"/>
      <c r="AK792" s="6"/>
      <c r="AL792" s="6"/>
      <c r="AM792" s="6"/>
      <c r="AN792" s="6"/>
      <c r="AO792" s="6"/>
      <c r="AP792" s="6"/>
      <c r="AQ792" s="6"/>
      <c r="AR792" s="6"/>
      <c r="AS792" s="6"/>
      <c r="AT792" s="6"/>
      <c r="AU792" s="6"/>
      <c r="AV792" s="6"/>
    </row>
    <row r="793">
      <c r="A793" s="6"/>
      <c r="B793" s="199"/>
      <c r="C793" s="6"/>
      <c r="D793" s="6"/>
      <c r="E793" s="7"/>
      <c r="F793" s="7"/>
      <c r="G793" s="198"/>
      <c r="H793" s="198"/>
      <c r="I793" s="6"/>
      <c r="J793" s="7"/>
      <c r="K793" s="7"/>
      <c r="L793" s="6"/>
      <c r="M793" s="7"/>
      <c r="N793" s="6"/>
      <c r="O793" s="6"/>
      <c r="P793" s="6"/>
      <c r="Q793" s="6"/>
      <c r="R793" s="6"/>
      <c r="S793" s="6"/>
      <c r="T793" s="6"/>
      <c r="U793" s="6"/>
      <c r="V793" s="6"/>
      <c r="W793" s="6"/>
      <c r="X793" s="6"/>
      <c r="Y793" s="6"/>
      <c r="Z793" s="6"/>
      <c r="AA793" s="6"/>
      <c r="AB793" s="6"/>
      <c r="AC793" s="6"/>
      <c r="AD793" s="6"/>
      <c r="AE793" s="6"/>
      <c r="AF793" s="6"/>
      <c r="AG793" s="6"/>
      <c r="AH793" s="6"/>
      <c r="AI793" s="6"/>
      <c r="AJ793" s="6"/>
      <c r="AK793" s="6"/>
      <c r="AL793" s="6"/>
      <c r="AM793" s="6"/>
      <c r="AN793" s="6"/>
      <c r="AO793" s="6"/>
      <c r="AP793" s="6"/>
      <c r="AQ793" s="6"/>
      <c r="AR793" s="6"/>
      <c r="AS793" s="6"/>
      <c r="AT793" s="6"/>
      <c r="AU793" s="6"/>
      <c r="AV793" s="6"/>
    </row>
    <row r="794">
      <c r="A794" s="6"/>
      <c r="B794" s="199"/>
      <c r="C794" s="6"/>
      <c r="D794" s="6"/>
      <c r="E794" s="7"/>
      <c r="F794" s="7"/>
      <c r="G794" s="198"/>
      <c r="H794" s="198"/>
      <c r="I794" s="6"/>
      <c r="J794" s="7"/>
      <c r="K794" s="7"/>
      <c r="L794" s="6"/>
      <c r="M794" s="7"/>
      <c r="N794" s="6"/>
      <c r="O794" s="6"/>
      <c r="P794" s="6"/>
      <c r="Q794" s="6"/>
      <c r="R794" s="6"/>
      <c r="S794" s="6"/>
      <c r="T794" s="6"/>
      <c r="U794" s="6"/>
      <c r="V794" s="6"/>
      <c r="W794" s="6"/>
      <c r="X794" s="6"/>
      <c r="Y794" s="6"/>
      <c r="Z794" s="6"/>
      <c r="AA794" s="6"/>
      <c r="AB794" s="6"/>
      <c r="AC794" s="6"/>
      <c r="AD794" s="6"/>
      <c r="AE794" s="6"/>
      <c r="AF794" s="6"/>
      <c r="AG794" s="6"/>
      <c r="AH794" s="6"/>
      <c r="AI794" s="6"/>
      <c r="AJ794" s="6"/>
      <c r="AK794" s="6"/>
      <c r="AL794" s="6"/>
      <c r="AM794" s="6"/>
      <c r="AN794" s="6"/>
      <c r="AO794" s="6"/>
      <c r="AP794" s="6"/>
      <c r="AQ794" s="6"/>
      <c r="AR794" s="6"/>
      <c r="AS794" s="6"/>
      <c r="AT794" s="6"/>
      <c r="AU794" s="6"/>
      <c r="AV794" s="6"/>
    </row>
    <row r="795">
      <c r="A795" s="6"/>
      <c r="B795" s="199"/>
      <c r="C795" s="6"/>
      <c r="D795" s="6"/>
      <c r="E795" s="7"/>
      <c r="F795" s="7"/>
      <c r="G795" s="198"/>
      <c r="H795" s="198"/>
      <c r="I795" s="6"/>
      <c r="J795" s="7"/>
      <c r="K795" s="7"/>
      <c r="L795" s="6"/>
      <c r="M795" s="7"/>
      <c r="N795" s="6"/>
      <c r="O795" s="6"/>
      <c r="P795" s="6"/>
      <c r="Q795" s="6"/>
      <c r="R795" s="6"/>
      <c r="S795" s="6"/>
      <c r="T795" s="6"/>
      <c r="U795" s="6"/>
      <c r="V795" s="6"/>
      <c r="W795" s="6"/>
      <c r="X795" s="6"/>
      <c r="Y795" s="6"/>
      <c r="Z795" s="6"/>
      <c r="AA795" s="6"/>
      <c r="AB795" s="6"/>
      <c r="AC795" s="6"/>
      <c r="AD795" s="6"/>
      <c r="AE795" s="6"/>
      <c r="AF795" s="6"/>
      <c r="AG795" s="6"/>
      <c r="AH795" s="6"/>
      <c r="AI795" s="6"/>
      <c r="AJ795" s="6"/>
      <c r="AK795" s="6"/>
      <c r="AL795" s="6"/>
      <c r="AM795" s="6"/>
      <c r="AN795" s="6"/>
      <c r="AO795" s="6"/>
      <c r="AP795" s="6"/>
      <c r="AQ795" s="6"/>
      <c r="AR795" s="6"/>
      <c r="AS795" s="6"/>
      <c r="AT795" s="6"/>
      <c r="AU795" s="6"/>
      <c r="AV795" s="6"/>
    </row>
    <row r="796">
      <c r="A796" s="6"/>
      <c r="B796" s="199"/>
      <c r="C796" s="6"/>
      <c r="D796" s="6"/>
      <c r="E796" s="7"/>
      <c r="F796" s="7"/>
      <c r="G796" s="198"/>
      <c r="H796" s="198"/>
      <c r="I796" s="6"/>
      <c r="J796" s="7"/>
      <c r="K796" s="7"/>
      <c r="L796" s="6"/>
      <c r="M796" s="7"/>
      <c r="N796" s="6"/>
      <c r="O796" s="6"/>
      <c r="P796" s="6"/>
      <c r="Q796" s="6"/>
      <c r="R796" s="6"/>
      <c r="S796" s="6"/>
      <c r="T796" s="6"/>
      <c r="U796" s="6"/>
      <c r="V796" s="6"/>
      <c r="W796" s="6"/>
      <c r="X796" s="6"/>
      <c r="Y796" s="6"/>
      <c r="Z796" s="6"/>
      <c r="AA796" s="6"/>
      <c r="AB796" s="6"/>
      <c r="AC796" s="6"/>
      <c r="AD796" s="6"/>
      <c r="AE796" s="6"/>
      <c r="AF796" s="6"/>
      <c r="AG796" s="6"/>
      <c r="AH796" s="6"/>
      <c r="AI796" s="6"/>
      <c r="AJ796" s="6"/>
      <c r="AK796" s="6"/>
      <c r="AL796" s="6"/>
      <c r="AM796" s="6"/>
      <c r="AN796" s="6"/>
      <c r="AO796" s="6"/>
      <c r="AP796" s="6"/>
      <c r="AQ796" s="6"/>
      <c r="AR796" s="6"/>
      <c r="AS796" s="6"/>
      <c r="AT796" s="6"/>
      <c r="AU796" s="6"/>
      <c r="AV796" s="6"/>
    </row>
    <row r="797">
      <c r="A797" s="6"/>
      <c r="B797" s="199"/>
      <c r="C797" s="6"/>
      <c r="D797" s="6"/>
      <c r="E797" s="7"/>
      <c r="F797" s="7"/>
      <c r="G797" s="198"/>
      <c r="H797" s="198"/>
      <c r="I797" s="6"/>
      <c r="J797" s="7"/>
      <c r="K797" s="7"/>
      <c r="L797" s="6"/>
      <c r="M797" s="7"/>
      <c r="N797" s="6"/>
      <c r="O797" s="6"/>
      <c r="P797" s="6"/>
      <c r="Q797" s="6"/>
      <c r="R797" s="6"/>
      <c r="S797" s="6"/>
      <c r="T797" s="6"/>
      <c r="U797" s="6"/>
      <c r="V797" s="6"/>
      <c r="W797" s="6"/>
      <c r="X797" s="6"/>
      <c r="Y797" s="6"/>
      <c r="Z797" s="6"/>
      <c r="AA797" s="6"/>
      <c r="AB797" s="6"/>
      <c r="AC797" s="6"/>
      <c r="AD797" s="6"/>
      <c r="AE797" s="6"/>
      <c r="AF797" s="6"/>
      <c r="AG797" s="6"/>
      <c r="AH797" s="6"/>
      <c r="AI797" s="6"/>
      <c r="AJ797" s="6"/>
      <c r="AK797" s="6"/>
      <c r="AL797" s="6"/>
      <c r="AM797" s="6"/>
      <c r="AN797" s="6"/>
      <c r="AO797" s="6"/>
      <c r="AP797" s="6"/>
      <c r="AQ797" s="6"/>
      <c r="AR797" s="6"/>
      <c r="AS797" s="6"/>
      <c r="AT797" s="6"/>
      <c r="AU797" s="6"/>
      <c r="AV797" s="6"/>
    </row>
    <row r="798">
      <c r="A798" s="6"/>
      <c r="B798" s="199"/>
      <c r="C798" s="6"/>
      <c r="D798" s="6"/>
      <c r="E798" s="7"/>
      <c r="F798" s="7"/>
      <c r="G798" s="198"/>
      <c r="H798" s="198"/>
      <c r="I798" s="6"/>
      <c r="J798" s="7"/>
      <c r="K798" s="7"/>
      <c r="L798" s="6"/>
      <c r="M798" s="7"/>
      <c r="N798" s="6"/>
      <c r="O798" s="6"/>
      <c r="P798" s="6"/>
      <c r="Q798" s="6"/>
      <c r="R798" s="6"/>
      <c r="S798" s="6"/>
      <c r="T798" s="6"/>
      <c r="U798" s="6"/>
      <c r="V798" s="6"/>
      <c r="W798" s="6"/>
      <c r="X798" s="6"/>
      <c r="Y798" s="6"/>
      <c r="Z798" s="6"/>
      <c r="AA798" s="6"/>
      <c r="AB798" s="6"/>
      <c r="AC798" s="6"/>
      <c r="AD798" s="6"/>
      <c r="AE798" s="6"/>
      <c r="AF798" s="6"/>
      <c r="AG798" s="6"/>
      <c r="AH798" s="6"/>
      <c r="AI798" s="6"/>
      <c r="AJ798" s="6"/>
      <c r="AK798" s="6"/>
      <c r="AL798" s="6"/>
      <c r="AM798" s="6"/>
      <c r="AN798" s="6"/>
      <c r="AO798" s="6"/>
      <c r="AP798" s="6"/>
      <c r="AQ798" s="6"/>
      <c r="AR798" s="6"/>
      <c r="AS798" s="6"/>
      <c r="AT798" s="6"/>
      <c r="AU798" s="6"/>
      <c r="AV798" s="6"/>
    </row>
    <row r="799">
      <c r="A799" s="6"/>
      <c r="B799" s="199"/>
      <c r="C799" s="6"/>
      <c r="D799" s="6"/>
      <c r="E799" s="7"/>
      <c r="F799" s="7"/>
      <c r="G799" s="198"/>
      <c r="H799" s="198"/>
      <c r="I799" s="6"/>
      <c r="J799" s="7"/>
      <c r="K799" s="7"/>
      <c r="L799" s="6"/>
      <c r="M799" s="7"/>
      <c r="N799" s="6"/>
      <c r="O799" s="6"/>
      <c r="P799" s="6"/>
      <c r="Q799" s="6"/>
      <c r="R799" s="6"/>
      <c r="S799" s="6"/>
      <c r="T799" s="6"/>
      <c r="U799" s="6"/>
      <c r="V799" s="6"/>
      <c r="W799" s="6"/>
      <c r="X799" s="6"/>
      <c r="Y799" s="6"/>
      <c r="Z799" s="6"/>
      <c r="AA799" s="6"/>
      <c r="AB799" s="6"/>
      <c r="AC799" s="6"/>
      <c r="AD799" s="6"/>
      <c r="AE799" s="6"/>
      <c r="AF799" s="6"/>
      <c r="AG799" s="6"/>
      <c r="AH799" s="6"/>
      <c r="AI799" s="6"/>
      <c r="AJ799" s="6"/>
      <c r="AK799" s="6"/>
      <c r="AL799" s="6"/>
      <c r="AM799" s="6"/>
      <c r="AN799" s="6"/>
      <c r="AO799" s="6"/>
      <c r="AP799" s="6"/>
      <c r="AQ799" s="6"/>
      <c r="AR799" s="6"/>
      <c r="AS799" s="6"/>
      <c r="AT799" s="6"/>
      <c r="AU799" s="6"/>
      <c r="AV799" s="6"/>
    </row>
    <row r="800">
      <c r="A800" s="6"/>
      <c r="B800" s="199"/>
      <c r="C800" s="6"/>
      <c r="D800" s="6"/>
      <c r="E800" s="7"/>
      <c r="F800" s="7"/>
      <c r="G800" s="198"/>
      <c r="H800" s="198"/>
      <c r="I800" s="6"/>
      <c r="J800" s="7"/>
      <c r="K800" s="7"/>
      <c r="L800" s="6"/>
      <c r="M800" s="7"/>
      <c r="N800" s="6"/>
      <c r="O800" s="6"/>
      <c r="P800" s="6"/>
      <c r="Q800" s="6"/>
      <c r="R800" s="6"/>
      <c r="S800" s="6"/>
      <c r="T800" s="6"/>
      <c r="U800" s="6"/>
      <c r="V800" s="6"/>
      <c r="W800" s="6"/>
      <c r="X800" s="6"/>
      <c r="Y800" s="6"/>
      <c r="Z800" s="6"/>
      <c r="AA800" s="6"/>
      <c r="AB800" s="6"/>
      <c r="AC800" s="6"/>
      <c r="AD800" s="6"/>
      <c r="AE800" s="6"/>
      <c r="AF800" s="6"/>
      <c r="AG800" s="6"/>
      <c r="AH800" s="6"/>
      <c r="AI800" s="6"/>
      <c r="AJ800" s="6"/>
      <c r="AK800" s="6"/>
      <c r="AL800" s="6"/>
      <c r="AM800" s="6"/>
      <c r="AN800" s="6"/>
      <c r="AO800" s="6"/>
      <c r="AP800" s="6"/>
      <c r="AQ800" s="6"/>
      <c r="AR800" s="6"/>
      <c r="AS800" s="6"/>
      <c r="AT800" s="6"/>
      <c r="AU800" s="6"/>
      <c r="AV800" s="6"/>
    </row>
    <row r="801">
      <c r="A801" s="6"/>
      <c r="B801" s="199"/>
      <c r="C801" s="6"/>
      <c r="D801" s="6"/>
      <c r="E801" s="7"/>
      <c r="F801" s="7"/>
      <c r="G801" s="198"/>
      <c r="H801" s="198"/>
      <c r="I801" s="6"/>
      <c r="J801" s="7"/>
      <c r="K801" s="7"/>
      <c r="L801" s="6"/>
      <c r="M801" s="7"/>
      <c r="N801" s="6"/>
      <c r="O801" s="6"/>
      <c r="P801" s="6"/>
      <c r="Q801" s="6"/>
      <c r="R801" s="6"/>
      <c r="S801" s="6"/>
      <c r="T801" s="6"/>
      <c r="U801" s="6"/>
      <c r="V801" s="6"/>
      <c r="W801" s="6"/>
      <c r="X801" s="6"/>
      <c r="Y801" s="6"/>
      <c r="Z801" s="6"/>
      <c r="AA801" s="6"/>
      <c r="AB801" s="6"/>
      <c r="AC801" s="6"/>
      <c r="AD801" s="6"/>
      <c r="AE801" s="6"/>
      <c r="AF801" s="6"/>
      <c r="AG801" s="6"/>
      <c r="AH801" s="6"/>
      <c r="AI801" s="6"/>
      <c r="AJ801" s="6"/>
      <c r="AK801" s="6"/>
      <c r="AL801" s="6"/>
      <c r="AM801" s="6"/>
      <c r="AN801" s="6"/>
      <c r="AO801" s="6"/>
      <c r="AP801" s="6"/>
      <c r="AQ801" s="6"/>
      <c r="AR801" s="6"/>
      <c r="AS801" s="6"/>
      <c r="AT801" s="6"/>
      <c r="AU801" s="6"/>
      <c r="AV801" s="6"/>
    </row>
    <row r="802">
      <c r="A802" s="6"/>
      <c r="B802" s="199"/>
      <c r="C802" s="6"/>
      <c r="D802" s="6"/>
      <c r="E802" s="7"/>
      <c r="F802" s="7"/>
      <c r="G802" s="198"/>
      <c r="H802" s="198"/>
      <c r="I802" s="6"/>
      <c r="J802" s="7"/>
      <c r="K802" s="7"/>
      <c r="L802" s="6"/>
      <c r="M802" s="7"/>
      <c r="N802" s="6"/>
      <c r="O802" s="6"/>
      <c r="P802" s="6"/>
      <c r="Q802" s="6"/>
      <c r="R802" s="6"/>
      <c r="S802" s="6"/>
      <c r="T802" s="6"/>
      <c r="U802" s="6"/>
      <c r="V802" s="6"/>
      <c r="W802" s="6"/>
      <c r="X802" s="6"/>
      <c r="Y802" s="6"/>
      <c r="Z802" s="6"/>
      <c r="AA802" s="6"/>
      <c r="AB802" s="6"/>
      <c r="AC802" s="6"/>
      <c r="AD802" s="6"/>
      <c r="AE802" s="6"/>
      <c r="AF802" s="6"/>
      <c r="AG802" s="6"/>
      <c r="AH802" s="6"/>
      <c r="AI802" s="6"/>
      <c r="AJ802" s="6"/>
      <c r="AK802" s="6"/>
      <c r="AL802" s="6"/>
      <c r="AM802" s="6"/>
      <c r="AN802" s="6"/>
      <c r="AO802" s="6"/>
      <c r="AP802" s="6"/>
      <c r="AQ802" s="6"/>
      <c r="AR802" s="6"/>
      <c r="AS802" s="6"/>
      <c r="AT802" s="6"/>
      <c r="AU802" s="6"/>
      <c r="AV802" s="6"/>
    </row>
    <row r="803">
      <c r="A803" s="6"/>
      <c r="B803" s="199"/>
      <c r="C803" s="6"/>
      <c r="D803" s="6"/>
      <c r="E803" s="7"/>
      <c r="F803" s="7"/>
      <c r="G803" s="198"/>
      <c r="H803" s="198"/>
      <c r="I803" s="6"/>
      <c r="J803" s="7"/>
      <c r="K803" s="7"/>
      <c r="L803" s="6"/>
      <c r="M803" s="7"/>
      <c r="N803" s="6"/>
      <c r="O803" s="6"/>
      <c r="P803" s="6"/>
      <c r="Q803" s="6"/>
      <c r="R803" s="6"/>
      <c r="S803" s="6"/>
      <c r="T803" s="6"/>
      <c r="U803" s="6"/>
      <c r="V803" s="6"/>
      <c r="W803" s="6"/>
      <c r="X803" s="6"/>
      <c r="Y803" s="6"/>
      <c r="Z803" s="6"/>
      <c r="AA803" s="6"/>
      <c r="AB803" s="6"/>
      <c r="AC803" s="6"/>
      <c r="AD803" s="6"/>
      <c r="AE803" s="6"/>
      <c r="AF803" s="6"/>
      <c r="AG803" s="6"/>
      <c r="AH803" s="6"/>
      <c r="AI803" s="6"/>
      <c r="AJ803" s="6"/>
      <c r="AK803" s="6"/>
      <c r="AL803" s="6"/>
      <c r="AM803" s="6"/>
      <c r="AN803" s="6"/>
      <c r="AO803" s="6"/>
      <c r="AP803" s="6"/>
      <c r="AQ803" s="6"/>
      <c r="AR803" s="6"/>
      <c r="AS803" s="6"/>
      <c r="AT803" s="6"/>
      <c r="AU803" s="6"/>
      <c r="AV803" s="6"/>
    </row>
    <row r="804">
      <c r="A804" s="6"/>
      <c r="B804" s="199"/>
      <c r="C804" s="6"/>
      <c r="D804" s="6"/>
      <c r="E804" s="7"/>
      <c r="F804" s="7"/>
      <c r="G804" s="198"/>
      <c r="H804" s="198"/>
      <c r="I804" s="6"/>
      <c r="J804" s="7"/>
      <c r="K804" s="7"/>
      <c r="L804" s="6"/>
      <c r="M804" s="7"/>
      <c r="N804" s="6"/>
      <c r="O804" s="6"/>
      <c r="P804" s="6"/>
      <c r="Q804" s="6"/>
      <c r="R804" s="6"/>
      <c r="S804" s="6"/>
      <c r="T804" s="6"/>
      <c r="U804" s="6"/>
      <c r="V804" s="6"/>
      <c r="W804" s="6"/>
      <c r="X804" s="6"/>
      <c r="Y804" s="6"/>
      <c r="Z804" s="6"/>
      <c r="AA804" s="6"/>
      <c r="AB804" s="6"/>
      <c r="AC804" s="6"/>
      <c r="AD804" s="6"/>
      <c r="AE804" s="6"/>
      <c r="AF804" s="6"/>
      <c r="AG804" s="6"/>
      <c r="AH804" s="6"/>
      <c r="AI804" s="6"/>
      <c r="AJ804" s="6"/>
      <c r="AK804" s="6"/>
      <c r="AL804" s="6"/>
      <c r="AM804" s="6"/>
      <c r="AN804" s="6"/>
      <c r="AO804" s="6"/>
      <c r="AP804" s="6"/>
      <c r="AQ804" s="6"/>
      <c r="AR804" s="6"/>
      <c r="AS804" s="6"/>
      <c r="AT804" s="6"/>
      <c r="AU804" s="6"/>
      <c r="AV804" s="6"/>
    </row>
    <row r="805">
      <c r="A805" s="6"/>
      <c r="B805" s="199"/>
      <c r="C805" s="6"/>
      <c r="D805" s="6"/>
      <c r="E805" s="7"/>
      <c r="F805" s="7"/>
      <c r="G805" s="198"/>
      <c r="H805" s="198"/>
      <c r="I805" s="6"/>
      <c r="J805" s="7"/>
      <c r="K805" s="7"/>
      <c r="L805" s="6"/>
      <c r="M805" s="7"/>
      <c r="N805" s="6"/>
      <c r="O805" s="6"/>
      <c r="P805" s="6"/>
      <c r="Q805" s="6"/>
      <c r="R805" s="6"/>
      <c r="S805" s="6"/>
      <c r="T805" s="6"/>
      <c r="U805" s="6"/>
      <c r="V805" s="6"/>
      <c r="W805" s="6"/>
      <c r="X805" s="6"/>
      <c r="Y805" s="6"/>
      <c r="Z805" s="6"/>
      <c r="AA805" s="6"/>
      <c r="AB805" s="6"/>
      <c r="AC805" s="6"/>
      <c r="AD805" s="6"/>
      <c r="AE805" s="6"/>
      <c r="AF805" s="6"/>
      <c r="AG805" s="6"/>
      <c r="AH805" s="6"/>
      <c r="AI805" s="6"/>
      <c r="AJ805" s="6"/>
      <c r="AK805" s="6"/>
      <c r="AL805" s="6"/>
      <c r="AM805" s="6"/>
      <c r="AN805" s="6"/>
      <c r="AO805" s="6"/>
      <c r="AP805" s="6"/>
      <c r="AQ805" s="6"/>
      <c r="AR805" s="6"/>
      <c r="AS805" s="6"/>
      <c r="AT805" s="6"/>
      <c r="AU805" s="6"/>
      <c r="AV805" s="6"/>
    </row>
    <row r="806">
      <c r="A806" s="6"/>
      <c r="B806" s="199"/>
      <c r="C806" s="6"/>
      <c r="D806" s="6"/>
      <c r="E806" s="7"/>
      <c r="F806" s="7"/>
      <c r="G806" s="198"/>
      <c r="H806" s="198"/>
      <c r="I806" s="6"/>
      <c r="J806" s="7"/>
      <c r="K806" s="7"/>
      <c r="L806" s="6"/>
      <c r="M806" s="7"/>
      <c r="N806" s="6"/>
      <c r="O806" s="6"/>
      <c r="P806" s="6"/>
      <c r="Q806" s="6"/>
      <c r="R806" s="6"/>
      <c r="S806" s="6"/>
      <c r="T806" s="6"/>
      <c r="U806" s="6"/>
      <c r="V806" s="6"/>
      <c r="W806" s="6"/>
      <c r="X806" s="6"/>
      <c r="Y806" s="6"/>
      <c r="Z806" s="6"/>
      <c r="AA806" s="6"/>
      <c r="AB806" s="6"/>
      <c r="AC806" s="6"/>
      <c r="AD806" s="6"/>
      <c r="AE806" s="6"/>
      <c r="AF806" s="6"/>
      <c r="AG806" s="6"/>
      <c r="AH806" s="6"/>
      <c r="AI806" s="6"/>
      <c r="AJ806" s="6"/>
      <c r="AK806" s="6"/>
      <c r="AL806" s="6"/>
      <c r="AM806" s="6"/>
      <c r="AN806" s="6"/>
      <c r="AO806" s="6"/>
      <c r="AP806" s="6"/>
      <c r="AQ806" s="6"/>
      <c r="AR806" s="6"/>
      <c r="AS806" s="6"/>
      <c r="AT806" s="6"/>
      <c r="AU806" s="6"/>
      <c r="AV806" s="6"/>
    </row>
    <row r="807">
      <c r="A807" s="6"/>
      <c r="B807" s="199"/>
      <c r="C807" s="6"/>
      <c r="D807" s="6"/>
      <c r="E807" s="7"/>
      <c r="F807" s="7"/>
      <c r="G807" s="198"/>
      <c r="H807" s="198"/>
      <c r="I807" s="6"/>
      <c r="J807" s="7"/>
      <c r="K807" s="7"/>
      <c r="L807" s="6"/>
      <c r="M807" s="7"/>
      <c r="N807" s="6"/>
      <c r="O807" s="6"/>
      <c r="P807" s="6"/>
      <c r="Q807" s="6"/>
      <c r="R807" s="6"/>
      <c r="S807" s="6"/>
      <c r="T807" s="6"/>
      <c r="U807" s="6"/>
      <c r="V807" s="6"/>
      <c r="W807" s="6"/>
      <c r="X807" s="6"/>
      <c r="Y807" s="6"/>
      <c r="Z807" s="6"/>
      <c r="AA807" s="6"/>
      <c r="AB807" s="6"/>
      <c r="AC807" s="6"/>
      <c r="AD807" s="6"/>
      <c r="AE807" s="6"/>
      <c r="AF807" s="6"/>
      <c r="AG807" s="6"/>
      <c r="AH807" s="6"/>
      <c r="AI807" s="6"/>
      <c r="AJ807" s="6"/>
      <c r="AK807" s="6"/>
      <c r="AL807" s="6"/>
      <c r="AM807" s="6"/>
      <c r="AN807" s="6"/>
      <c r="AO807" s="6"/>
      <c r="AP807" s="6"/>
      <c r="AQ807" s="6"/>
      <c r="AR807" s="6"/>
      <c r="AS807" s="6"/>
      <c r="AT807" s="6"/>
      <c r="AU807" s="6"/>
      <c r="AV807" s="6"/>
    </row>
    <row r="808">
      <c r="A808" s="6"/>
      <c r="B808" s="199"/>
      <c r="C808" s="6"/>
      <c r="D808" s="6"/>
      <c r="E808" s="7"/>
      <c r="F808" s="7"/>
      <c r="G808" s="198"/>
      <c r="H808" s="198"/>
      <c r="I808" s="6"/>
      <c r="J808" s="7"/>
      <c r="K808" s="7"/>
      <c r="L808" s="6"/>
      <c r="M808" s="7"/>
      <c r="N808" s="6"/>
      <c r="O808" s="6"/>
      <c r="P808" s="6"/>
      <c r="Q808" s="6"/>
      <c r="R808" s="6"/>
      <c r="S808" s="6"/>
      <c r="T808" s="6"/>
      <c r="U808" s="6"/>
      <c r="V808" s="6"/>
      <c r="W808" s="6"/>
      <c r="X808" s="6"/>
      <c r="Y808" s="6"/>
      <c r="Z808" s="6"/>
      <c r="AA808" s="6"/>
      <c r="AB808" s="6"/>
      <c r="AC808" s="6"/>
      <c r="AD808" s="6"/>
      <c r="AE808" s="6"/>
      <c r="AF808" s="6"/>
      <c r="AG808" s="6"/>
      <c r="AH808" s="6"/>
      <c r="AI808" s="6"/>
      <c r="AJ808" s="6"/>
      <c r="AK808" s="6"/>
      <c r="AL808" s="6"/>
      <c r="AM808" s="6"/>
      <c r="AN808" s="6"/>
      <c r="AO808" s="6"/>
      <c r="AP808" s="6"/>
      <c r="AQ808" s="6"/>
      <c r="AR808" s="6"/>
      <c r="AS808" s="6"/>
      <c r="AT808" s="6"/>
      <c r="AU808" s="6"/>
      <c r="AV808" s="6"/>
    </row>
    <row r="809">
      <c r="A809" s="6"/>
      <c r="B809" s="199"/>
      <c r="C809" s="6"/>
      <c r="D809" s="6"/>
      <c r="E809" s="7"/>
      <c r="F809" s="7"/>
      <c r="G809" s="198"/>
      <c r="H809" s="198"/>
      <c r="I809" s="6"/>
      <c r="J809" s="7"/>
      <c r="K809" s="7"/>
      <c r="L809" s="6"/>
      <c r="M809" s="7"/>
      <c r="N809" s="6"/>
      <c r="O809" s="6"/>
      <c r="P809" s="6"/>
      <c r="Q809" s="6"/>
      <c r="R809" s="6"/>
      <c r="S809" s="6"/>
      <c r="T809" s="6"/>
      <c r="U809" s="6"/>
      <c r="V809" s="6"/>
      <c r="W809" s="6"/>
      <c r="X809" s="6"/>
      <c r="Y809" s="6"/>
      <c r="Z809" s="6"/>
      <c r="AA809" s="6"/>
      <c r="AB809" s="6"/>
      <c r="AC809" s="6"/>
      <c r="AD809" s="6"/>
      <c r="AE809" s="6"/>
      <c r="AF809" s="6"/>
      <c r="AG809" s="6"/>
      <c r="AH809" s="6"/>
      <c r="AI809" s="6"/>
      <c r="AJ809" s="6"/>
      <c r="AK809" s="6"/>
      <c r="AL809" s="6"/>
      <c r="AM809" s="6"/>
      <c r="AN809" s="6"/>
      <c r="AO809" s="6"/>
      <c r="AP809" s="6"/>
      <c r="AQ809" s="6"/>
      <c r="AR809" s="6"/>
      <c r="AS809" s="6"/>
      <c r="AT809" s="6"/>
      <c r="AU809" s="6"/>
      <c r="AV809" s="6"/>
    </row>
    <row r="810">
      <c r="A810" s="6"/>
      <c r="B810" s="199"/>
      <c r="C810" s="6"/>
      <c r="D810" s="6"/>
      <c r="E810" s="7"/>
      <c r="F810" s="7"/>
      <c r="G810" s="198"/>
      <c r="H810" s="198"/>
      <c r="I810" s="6"/>
      <c r="J810" s="7"/>
      <c r="K810" s="7"/>
      <c r="L810" s="6"/>
      <c r="M810" s="7"/>
      <c r="N810" s="6"/>
      <c r="O810" s="6"/>
      <c r="P810" s="6"/>
      <c r="Q810" s="6"/>
      <c r="R810" s="6"/>
      <c r="S810" s="6"/>
      <c r="T810" s="6"/>
      <c r="U810" s="6"/>
      <c r="V810" s="6"/>
      <c r="W810" s="6"/>
      <c r="X810" s="6"/>
      <c r="Y810" s="6"/>
      <c r="Z810" s="6"/>
      <c r="AA810" s="6"/>
      <c r="AB810" s="6"/>
      <c r="AC810" s="6"/>
      <c r="AD810" s="6"/>
      <c r="AE810" s="6"/>
      <c r="AF810" s="6"/>
      <c r="AG810" s="6"/>
      <c r="AH810" s="6"/>
      <c r="AI810" s="6"/>
      <c r="AJ810" s="6"/>
      <c r="AK810" s="6"/>
      <c r="AL810" s="6"/>
      <c r="AM810" s="6"/>
      <c r="AN810" s="6"/>
      <c r="AO810" s="6"/>
      <c r="AP810" s="6"/>
      <c r="AQ810" s="6"/>
      <c r="AR810" s="6"/>
      <c r="AS810" s="6"/>
      <c r="AT810" s="6"/>
      <c r="AU810" s="6"/>
      <c r="AV810" s="6"/>
    </row>
    <row r="811">
      <c r="A811" s="6"/>
      <c r="B811" s="199"/>
      <c r="C811" s="6"/>
      <c r="D811" s="6"/>
      <c r="E811" s="7"/>
      <c r="F811" s="7"/>
      <c r="G811" s="198"/>
      <c r="H811" s="198"/>
      <c r="I811" s="6"/>
      <c r="J811" s="7"/>
      <c r="K811" s="7"/>
      <c r="L811" s="6"/>
      <c r="M811" s="7"/>
      <c r="N811" s="6"/>
      <c r="O811" s="6"/>
      <c r="P811" s="6"/>
      <c r="Q811" s="6"/>
      <c r="R811" s="6"/>
      <c r="S811" s="6"/>
      <c r="T811" s="6"/>
      <c r="U811" s="6"/>
      <c r="V811" s="6"/>
      <c r="W811" s="6"/>
      <c r="X811" s="6"/>
      <c r="Y811" s="6"/>
      <c r="Z811" s="6"/>
      <c r="AA811" s="6"/>
      <c r="AB811" s="6"/>
      <c r="AC811" s="6"/>
      <c r="AD811" s="6"/>
      <c r="AE811" s="6"/>
      <c r="AF811" s="6"/>
      <c r="AG811" s="6"/>
      <c r="AH811" s="6"/>
      <c r="AI811" s="6"/>
      <c r="AJ811" s="6"/>
      <c r="AK811" s="6"/>
      <c r="AL811" s="6"/>
      <c r="AM811" s="6"/>
      <c r="AN811" s="6"/>
      <c r="AO811" s="6"/>
      <c r="AP811" s="6"/>
      <c r="AQ811" s="6"/>
      <c r="AR811" s="6"/>
      <c r="AS811" s="6"/>
      <c r="AT811" s="6"/>
      <c r="AU811" s="6"/>
      <c r="AV811" s="6"/>
    </row>
    <row r="812">
      <c r="A812" s="6"/>
      <c r="B812" s="199"/>
      <c r="C812" s="6"/>
      <c r="D812" s="6"/>
      <c r="E812" s="7"/>
      <c r="F812" s="7"/>
      <c r="G812" s="198"/>
      <c r="H812" s="198"/>
      <c r="I812" s="6"/>
      <c r="J812" s="7"/>
      <c r="K812" s="7"/>
      <c r="L812" s="6"/>
      <c r="M812" s="7"/>
      <c r="N812" s="6"/>
      <c r="O812" s="6"/>
      <c r="P812" s="6"/>
      <c r="Q812" s="6"/>
      <c r="R812" s="6"/>
      <c r="S812" s="6"/>
      <c r="T812" s="6"/>
      <c r="U812" s="6"/>
      <c r="V812" s="6"/>
      <c r="W812" s="6"/>
      <c r="X812" s="6"/>
      <c r="Y812" s="6"/>
      <c r="Z812" s="6"/>
      <c r="AA812" s="6"/>
      <c r="AB812" s="6"/>
      <c r="AC812" s="6"/>
      <c r="AD812" s="6"/>
      <c r="AE812" s="6"/>
      <c r="AF812" s="6"/>
      <c r="AG812" s="6"/>
      <c r="AH812" s="6"/>
      <c r="AI812" s="6"/>
      <c r="AJ812" s="6"/>
      <c r="AK812" s="6"/>
      <c r="AL812" s="6"/>
      <c r="AM812" s="6"/>
      <c r="AN812" s="6"/>
      <c r="AO812" s="6"/>
      <c r="AP812" s="6"/>
      <c r="AQ812" s="6"/>
      <c r="AR812" s="6"/>
      <c r="AS812" s="6"/>
      <c r="AT812" s="6"/>
      <c r="AU812" s="6"/>
      <c r="AV812" s="6"/>
    </row>
    <row r="813">
      <c r="A813" s="6"/>
      <c r="B813" s="199"/>
      <c r="C813" s="6"/>
      <c r="D813" s="6"/>
      <c r="E813" s="7"/>
      <c r="F813" s="7"/>
      <c r="G813" s="198"/>
      <c r="H813" s="198"/>
      <c r="I813" s="6"/>
      <c r="J813" s="7"/>
      <c r="K813" s="7"/>
      <c r="L813" s="6"/>
      <c r="M813" s="7"/>
      <c r="N813" s="6"/>
      <c r="O813" s="6"/>
      <c r="P813" s="6"/>
      <c r="Q813" s="6"/>
      <c r="R813" s="6"/>
      <c r="S813" s="6"/>
      <c r="T813" s="6"/>
      <c r="U813" s="6"/>
      <c r="V813" s="6"/>
      <c r="W813" s="6"/>
      <c r="X813" s="6"/>
      <c r="Y813" s="6"/>
      <c r="Z813" s="6"/>
      <c r="AA813" s="6"/>
      <c r="AB813" s="6"/>
      <c r="AC813" s="6"/>
      <c r="AD813" s="6"/>
      <c r="AE813" s="6"/>
      <c r="AF813" s="6"/>
      <c r="AG813" s="6"/>
      <c r="AH813" s="6"/>
      <c r="AI813" s="6"/>
      <c r="AJ813" s="6"/>
      <c r="AK813" s="6"/>
      <c r="AL813" s="6"/>
      <c r="AM813" s="6"/>
      <c r="AN813" s="6"/>
      <c r="AO813" s="6"/>
      <c r="AP813" s="6"/>
      <c r="AQ813" s="6"/>
      <c r="AR813" s="6"/>
      <c r="AS813" s="6"/>
      <c r="AT813" s="6"/>
      <c r="AU813" s="6"/>
      <c r="AV813" s="6"/>
    </row>
    <row r="814">
      <c r="A814" s="6"/>
      <c r="B814" s="199"/>
      <c r="C814" s="6"/>
      <c r="D814" s="6"/>
      <c r="E814" s="7"/>
      <c r="F814" s="7"/>
      <c r="G814" s="198"/>
      <c r="H814" s="198"/>
      <c r="I814" s="6"/>
      <c r="J814" s="7"/>
      <c r="K814" s="7"/>
      <c r="L814" s="6"/>
      <c r="M814" s="7"/>
      <c r="N814" s="6"/>
      <c r="O814" s="6"/>
      <c r="P814" s="6"/>
      <c r="Q814" s="6"/>
      <c r="R814" s="6"/>
      <c r="S814" s="6"/>
      <c r="T814" s="6"/>
      <c r="U814" s="6"/>
      <c r="V814" s="6"/>
      <c r="W814" s="6"/>
      <c r="X814" s="6"/>
      <c r="Y814" s="6"/>
      <c r="Z814" s="6"/>
      <c r="AA814" s="6"/>
      <c r="AB814" s="6"/>
      <c r="AC814" s="6"/>
      <c r="AD814" s="6"/>
      <c r="AE814" s="6"/>
      <c r="AF814" s="6"/>
      <c r="AG814" s="6"/>
      <c r="AH814" s="6"/>
      <c r="AI814" s="6"/>
      <c r="AJ814" s="6"/>
      <c r="AK814" s="6"/>
      <c r="AL814" s="6"/>
      <c r="AM814" s="6"/>
      <c r="AN814" s="6"/>
      <c r="AO814" s="6"/>
      <c r="AP814" s="6"/>
      <c r="AQ814" s="6"/>
      <c r="AR814" s="6"/>
      <c r="AS814" s="6"/>
      <c r="AT814" s="6"/>
      <c r="AU814" s="6"/>
      <c r="AV814" s="6"/>
    </row>
    <row r="815">
      <c r="A815" s="6"/>
      <c r="B815" s="199"/>
      <c r="C815" s="6"/>
      <c r="D815" s="6"/>
      <c r="E815" s="7"/>
      <c r="F815" s="7"/>
      <c r="G815" s="198"/>
      <c r="H815" s="198"/>
      <c r="I815" s="6"/>
      <c r="J815" s="7"/>
      <c r="K815" s="7"/>
      <c r="L815" s="6"/>
      <c r="M815" s="7"/>
      <c r="N815" s="6"/>
      <c r="O815" s="6"/>
      <c r="P815" s="6"/>
      <c r="Q815" s="6"/>
      <c r="R815" s="6"/>
      <c r="S815" s="6"/>
      <c r="T815" s="6"/>
      <c r="U815" s="6"/>
      <c r="V815" s="6"/>
      <c r="W815" s="6"/>
      <c r="X815" s="6"/>
      <c r="Y815" s="6"/>
      <c r="Z815" s="6"/>
      <c r="AA815" s="6"/>
      <c r="AB815" s="6"/>
      <c r="AC815" s="6"/>
      <c r="AD815" s="6"/>
      <c r="AE815" s="6"/>
      <c r="AF815" s="6"/>
      <c r="AG815" s="6"/>
      <c r="AH815" s="6"/>
      <c r="AI815" s="6"/>
      <c r="AJ815" s="6"/>
      <c r="AK815" s="6"/>
      <c r="AL815" s="6"/>
      <c r="AM815" s="6"/>
      <c r="AN815" s="6"/>
      <c r="AO815" s="6"/>
      <c r="AP815" s="6"/>
      <c r="AQ815" s="6"/>
      <c r="AR815" s="6"/>
      <c r="AS815" s="6"/>
      <c r="AT815" s="6"/>
      <c r="AU815" s="6"/>
      <c r="AV815" s="6"/>
    </row>
    <row r="816">
      <c r="A816" s="6"/>
      <c r="B816" s="199"/>
      <c r="C816" s="6"/>
      <c r="D816" s="6"/>
      <c r="E816" s="7"/>
      <c r="F816" s="7"/>
      <c r="G816" s="198"/>
      <c r="H816" s="198"/>
      <c r="I816" s="6"/>
      <c r="J816" s="7"/>
      <c r="K816" s="7"/>
      <c r="L816" s="6"/>
      <c r="M816" s="7"/>
      <c r="N816" s="6"/>
      <c r="O816" s="6"/>
      <c r="P816" s="6"/>
      <c r="Q816" s="6"/>
      <c r="R816" s="6"/>
      <c r="S816" s="6"/>
      <c r="T816" s="6"/>
      <c r="U816" s="6"/>
      <c r="V816" s="6"/>
      <c r="W816" s="6"/>
      <c r="X816" s="6"/>
      <c r="Y816" s="6"/>
      <c r="Z816" s="6"/>
      <c r="AA816" s="6"/>
      <c r="AB816" s="6"/>
      <c r="AC816" s="6"/>
      <c r="AD816" s="6"/>
      <c r="AE816" s="6"/>
      <c r="AF816" s="6"/>
      <c r="AG816" s="6"/>
      <c r="AH816" s="6"/>
      <c r="AI816" s="6"/>
      <c r="AJ816" s="6"/>
      <c r="AK816" s="6"/>
      <c r="AL816" s="6"/>
      <c r="AM816" s="6"/>
      <c r="AN816" s="6"/>
      <c r="AO816" s="6"/>
      <c r="AP816" s="6"/>
      <c r="AQ816" s="6"/>
      <c r="AR816" s="6"/>
      <c r="AS816" s="6"/>
      <c r="AT816" s="6"/>
      <c r="AU816" s="6"/>
      <c r="AV816" s="6"/>
    </row>
    <row r="817">
      <c r="A817" s="6"/>
      <c r="B817" s="199"/>
      <c r="C817" s="6"/>
      <c r="D817" s="6"/>
      <c r="E817" s="7"/>
      <c r="F817" s="7"/>
      <c r="G817" s="198"/>
      <c r="H817" s="198"/>
      <c r="I817" s="6"/>
      <c r="J817" s="7"/>
      <c r="K817" s="7"/>
      <c r="L817" s="6"/>
      <c r="M817" s="7"/>
      <c r="N817" s="6"/>
      <c r="O817" s="6"/>
      <c r="P817" s="6"/>
      <c r="Q817" s="6"/>
      <c r="R817" s="6"/>
      <c r="S817" s="6"/>
      <c r="T817" s="6"/>
      <c r="U817" s="6"/>
      <c r="V817" s="6"/>
      <c r="W817" s="6"/>
      <c r="X817" s="6"/>
      <c r="Y817" s="6"/>
      <c r="Z817" s="6"/>
      <c r="AA817" s="6"/>
      <c r="AB817" s="6"/>
      <c r="AC817" s="6"/>
      <c r="AD817" s="6"/>
      <c r="AE817" s="6"/>
      <c r="AF817" s="6"/>
      <c r="AG817" s="6"/>
      <c r="AH817" s="6"/>
      <c r="AI817" s="6"/>
      <c r="AJ817" s="6"/>
      <c r="AK817" s="6"/>
      <c r="AL817" s="6"/>
      <c r="AM817" s="6"/>
      <c r="AN817" s="6"/>
      <c r="AO817" s="6"/>
      <c r="AP817" s="6"/>
      <c r="AQ817" s="6"/>
      <c r="AR817" s="6"/>
      <c r="AS817" s="6"/>
      <c r="AT817" s="6"/>
      <c r="AU817" s="6"/>
      <c r="AV817" s="6"/>
    </row>
    <row r="818">
      <c r="A818" s="6"/>
      <c r="B818" s="199"/>
      <c r="C818" s="6"/>
      <c r="D818" s="6"/>
      <c r="E818" s="7"/>
      <c r="F818" s="7"/>
      <c r="G818" s="198"/>
      <c r="H818" s="198"/>
      <c r="I818" s="6"/>
      <c r="J818" s="7"/>
      <c r="K818" s="7"/>
      <c r="L818" s="6"/>
      <c r="M818" s="7"/>
      <c r="N818" s="6"/>
      <c r="O818" s="6"/>
      <c r="P818" s="6"/>
      <c r="Q818" s="6"/>
      <c r="R818" s="6"/>
      <c r="S818" s="6"/>
      <c r="T818" s="6"/>
      <c r="U818" s="6"/>
      <c r="V818" s="6"/>
      <c r="W818" s="6"/>
      <c r="X818" s="6"/>
      <c r="Y818" s="6"/>
      <c r="Z818" s="6"/>
      <c r="AA818" s="6"/>
      <c r="AB818" s="6"/>
      <c r="AC818" s="6"/>
      <c r="AD818" s="6"/>
      <c r="AE818" s="6"/>
      <c r="AF818" s="6"/>
      <c r="AG818" s="6"/>
      <c r="AH818" s="6"/>
      <c r="AI818" s="6"/>
      <c r="AJ818" s="6"/>
      <c r="AK818" s="6"/>
      <c r="AL818" s="6"/>
      <c r="AM818" s="6"/>
      <c r="AN818" s="6"/>
      <c r="AO818" s="6"/>
      <c r="AP818" s="6"/>
      <c r="AQ818" s="6"/>
      <c r="AR818" s="6"/>
      <c r="AS818" s="6"/>
      <c r="AT818" s="6"/>
      <c r="AU818" s="6"/>
      <c r="AV818" s="6"/>
    </row>
    <row r="819">
      <c r="A819" s="6"/>
      <c r="B819" s="199"/>
      <c r="C819" s="6"/>
      <c r="D819" s="6"/>
      <c r="E819" s="7"/>
      <c r="F819" s="7"/>
      <c r="G819" s="198"/>
      <c r="H819" s="198"/>
      <c r="I819" s="6"/>
      <c r="J819" s="7"/>
      <c r="K819" s="7"/>
      <c r="L819" s="6"/>
      <c r="M819" s="7"/>
      <c r="N819" s="6"/>
      <c r="O819" s="6"/>
      <c r="P819" s="6"/>
      <c r="Q819" s="6"/>
      <c r="R819" s="6"/>
      <c r="S819" s="6"/>
      <c r="T819" s="6"/>
      <c r="U819" s="6"/>
      <c r="V819" s="6"/>
      <c r="W819" s="6"/>
      <c r="X819" s="6"/>
      <c r="Y819" s="6"/>
      <c r="Z819" s="6"/>
      <c r="AA819" s="6"/>
      <c r="AB819" s="6"/>
      <c r="AC819" s="6"/>
      <c r="AD819" s="6"/>
      <c r="AE819" s="6"/>
      <c r="AF819" s="6"/>
      <c r="AG819" s="6"/>
      <c r="AH819" s="6"/>
      <c r="AI819" s="6"/>
      <c r="AJ819" s="6"/>
      <c r="AK819" s="6"/>
      <c r="AL819" s="6"/>
      <c r="AM819" s="6"/>
      <c r="AN819" s="6"/>
      <c r="AO819" s="6"/>
      <c r="AP819" s="6"/>
      <c r="AQ819" s="6"/>
      <c r="AR819" s="6"/>
      <c r="AS819" s="6"/>
      <c r="AT819" s="6"/>
      <c r="AU819" s="6"/>
      <c r="AV819" s="6"/>
    </row>
    <row r="820">
      <c r="A820" s="6"/>
      <c r="B820" s="199"/>
      <c r="C820" s="6"/>
      <c r="D820" s="6"/>
      <c r="E820" s="7"/>
      <c r="F820" s="7"/>
      <c r="G820" s="198"/>
      <c r="H820" s="198"/>
      <c r="I820" s="6"/>
      <c r="J820" s="7"/>
      <c r="K820" s="7"/>
      <c r="L820" s="6"/>
      <c r="M820" s="7"/>
      <c r="N820" s="6"/>
      <c r="O820" s="6"/>
      <c r="P820" s="6"/>
      <c r="Q820" s="6"/>
      <c r="R820" s="6"/>
      <c r="S820" s="6"/>
      <c r="T820" s="6"/>
      <c r="U820" s="6"/>
      <c r="V820" s="6"/>
      <c r="W820" s="6"/>
      <c r="X820" s="6"/>
      <c r="Y820" s="6"/>
      <c r="Z820" s="6"/>
      <c r="AA820" s="6"/>
      <c r="AB820" s="6"/>
      <c r="AC820" s="6"/>
      <c r="AD820" s="6"/>
      <c r="AE820" s="6"/>
      <c r="AF820" s="6"/>
      <c r="AG820" s="6"/>
      <c r="AH820" s="6"/>
      <c r="AI820" s="6"/>
      <c r="AJ820" s="6"/>
      <c r="AK820" s="6"/>
      <c r="AL820" s="6"/>
      <c r="AM820" s="6"/>
      <c r="AN820" s="6"/>
      <c r="AO820" s="6"/>
      <c r="AP820" s="6"/>
      <c r="AQ820" s="6"/>
      <c r="AR820" s="6"/>
      <c r="AS820" s="6"/>
      <c r="AT820" s="6"/>
      <c r="AU820" s="6"/>
      <c r="AV820" s="6"/>
    </row>
    <row r="821">
      <c r="A821" s="6"/>
      <c r="B821" s="199"/>
      <c r="C821" s="6"/>
      <c r="D821" s="6"/>
      <c r="E821" s="7"/>
      <c r="F821" s="7"/>
      <c r="G821" s="198"/>
      <c r="H821" s="198"/>
      <c r="I821" s="6"/>
      <c r="J821" s="7"/>
      <c r="K821" s="7"/>
      <c r="L821" s="6"/>
      <c r="M821" s="7"/>
      <c r="N821" s="6"/>
      <c r="O821" s="6"/>
      <c r="P821" s="6"/>
      <c r="Q821" s="6"/>
      <c r="R821" s="6"/>
      <c r="S821" s="6"/>
      <c r="T821" s="6"/>
      <c r="U821" s="6"/>
      <c r="V821" s="6"/>
      <c r="W821" s="6"/>
      <c r="X821" s="6"/>
      <c r="Y821" s="6"/>
      <c r="Z821" s="6"/>
      <c r="AA821" s="6"/>
      <c r="AB821" s="6"/>
      <c r="AC821" s="6"/>
      <c r="AD821" s="6"/>
      <c r="AE821" s="6"/>
      <c r="AF821" s="6"/>
      <c r="AG821" s="6"/>
      <c r="AH821" s="6"/>
      <c r="AI821" s="6"/>
      <c r="AJ821" s="6"/>
      <c r="AK821" s="6"/>
      <c r="AL821" s="6"/>
      <c r="AM821" s="6"/>
      <c r="AN821" s="6"/>
      <c r="AO821" s="6"/>
      <c r="AP821" s="6"/>
      <c r="AQ821" s="6"/>
      <c r="AR821" s="6"/>
      <c r="AS821" s="6"/>
      <c r="AT821" s="6"/>
      <c r="AU821" s="6"/>
      <c r="AV821" s="6"/>
    </row>
    <row r="822">
      <c r="A822" s="6"/>
      <c r="B822" s="199"/>
      <c r="C822" s="6"/>
      <c r="D822" s="6"/>
      <c r="E822" s="7"/>
      <c r="F822" s="7"/>
      <c r="G822" s="198"/>
      <c r="H822" s="198"/>
      <c r="I822" s="6"/>
      <c r="J822" s="7"/>
      <c r="K822" s="7"/>
      <c r="L822" s="6"/>
      <c r="M822" s="7"/>
      <c r="N822" s="6"/>
      <c r="O822" s="6"/>
      <c r="P822" s="6"/>
      <c r="Q822" s="6"/>
      <c r="R822" s="6"/>
      <c r="S822" s="6"/>
      <c r="T822" s="6"/>
      <c r="U822" s="6"/>
      <c r="V822" s="6"/>
      <c r="W822" s="6"/>
      <c r="X822" s="6"/>
      <c r="Y822" s="6"/>
      <c r="Z822" s="6"/>
      <c r="AA822" s="6"/>
      <c r="AB822" s="6"/>
      <c r="AC822" s="6"/>
      <c r="AD822" s="6"/>
      <c r="AE822" s="6"/>
      <c r="AF822" s="6"/>
      <c r="AG822" s="6"/>
      <c r="AH822" s="6"/>
      <c r="AI822" s="6"/>
      <c r="AJ822" s="6"/>
      <c r="AK822" s="6"/>
      <c r="AL822" s="6"/>
      <c r="AM822" s="6"/>
      <c r="AN822" s="6"/>
      <c r="AO822" s="6"/>
      <c r="AP822" s="6"/>
      <c r="AQ822" s="6"/>
      <c r="AR822" s="6"/>
      <c r="AS822" s="6"/>
      <c r="AT822" s="6"/>
      <c r="AU822" s="6"/>
      <c r="AV822" s="6"/>
    </row>
    <row r="823">
      <c r="A823" s="6"/>
      <c r="B823" s="199"/>
      <c r="C823" s="6"/>
      <c r="D823" s="6"/>
      <c r="E823" s="7"/>
      <c r="F823" s="7"/>
      <c r="G823" s="198"/>
      <c r="H823" s="198"/>
      <c r="I823" s="6"/>
      <c r="J823" s="7"/>
      <c r="K823" s="7"/>
      <c r="L823" s="6"/>
      <c r="M823" s="7"/>
      <c r="N823" s="6"/>
      <c r="O823" s="6"/>
      <c r="P823" s="6"/>
      <c r="Q823" s="6"/>
      <c r="R823" s="6"/>
      <c r="S823" s="6"/>
      <c r="T823" s="6"/>
      <c r="U823" s="6"/>
      <c r="V823" s="6"/>
      <c r="W823" s="6"/>
      <c r="X823" s="6"/>
      <c r="Y823" s="6"/>
      <c r="Z823" s="6"/>
      <c r="AA823" s="6"/>
      <c r="AB823" s="6"/>
      <c r="AC823" s="6"/>
      <c r="AD823" s="6"/>
      <c r="AE823" s="6"/>
      <c r="AF823" s="6"/>
      <c r="AG823" s="6"/>
      <c r="AH823" s="6"/>
      <c r="AI823" s="6"/>
      <c r="AJ823" s="6"/>
      <c r="AK823" s="6"/>
      <c r="AL823" s="6"/>
      <c r="AM823" s="6"/>
      <c r="AN823" s="6"/>
      <c r="AO823" s="6"/>
      <c r="AP823" s="6"/>
      <c r="AQ823" s="6"/>
      <c r="AR823" s="6"/>
      <c r="AS823" s="6"/>
      <c r="AT823" s="6"/>
      <c r="AU823" s="6"/>
      <c r="AV823" s="6"/>
    </row>
    <row r="824">
      <c r="A824" s="6"/>
      <c r="B824" s="199"/>
      <c r="C824" s="6"/>
      <c r="D824" s="6"/>
      <c r="E824" s="7"/>
      <c r="F824" s="7"/>
      <c r="G824" s="198"/>
      <c r="H824" s="198"/>
      <c r="I824" s="6"/>
      <c r="J824" s="7"/>
      <c r="K824" s="7"/>
      <c r="L824" s="6"/>
      <c r="M824" s="7"/>
      <c r="N824" s="6"/>
      <c r="O824" s="6"/>
      <c r="P824" s="6"/>
      <c r="Q824" s="6"/>
      <c r="R824" s="6"/>
      <c r="S824" s="6"/>
      <c r="T824" s="6"/>
      <c r="U824" s="6"/>
      <c r="V824" s="6"/>
      <c r="W824" s="6"/>
      <c r="X824" s="6"/>
      <c r="Y824" s="6"/>
      <c r="Z824" s="6"/>
      <c r="AA824" s="6"/>
      <c r="AB824" s="6"/>
      <c r="AC824" s="6"/>
      <c r="AD824" s="6"/>
      <c r="AE824" s="6"/>
      <c r="AF824" s="6"/>
      <c r="AG824" s="6"/>
      <c r="AH824" s="6"/>
      <c r="AI824" s="6"/>
      <c r="AJ824" s="6"/>
      <c r="AK824" s="6"/>
      <c r="AL824" s="6"/>
      <c r="AM824" s="6"/>
      <c r="AN824" s="6"/>
      <c r="AO824" s="6"/>
      <c r="AP824" s="6"/>
      <c r="AQ824" s="6"/>
      <c r="AR824" s="6"/>
      <c r="AS824" s="6"/>
      <c r="AT824" s="6"/>
      <c r="AU824" s="6"/>
      <c r="AV824" s="6"/>
    </row>
    <row r="825">
      <c r="A825" s="6"/>
      <c r="B825" s="199"/>
      <c r="C825" s="6"/>
      <c r="D825" s="6"/>
      <c r="E825" s="7"/>
      <c r="F825" s="7"/>
      <c r="G825" s="198"/>
      <c r="H825" s="198"/>
      <c r="I825" s="6"/>
      <c r="J825" s="7"/>
      <c r="K825" s="7"/>
      <c r="L825" s="6"/>
      <c r="M825" s="7"/>
      <c r="N825" s="6"/>
      <c r="O825" s="6"/>
      <c r="P825" s="6"/>
      <c r="Q825" s="6"/>
      <c r="R825" s="6"/>
      <c r="S825" s="6"/>
      <c r="T825" s="6"/>
      <c r="U825" s="6"/>
      <c r="V825" s="6"/>
      <c r="W825" s="6"/>
      <c r="X825" s="6"/>
      <c r="Y825" s="6"/>
      <c r="Z825" s="6"/>
      <c r="AA825" s="6"/>
      <c r="AB825" s="6"/>
      <c r="AC825" s="6"/>
      <c r="AD825" s="6"/>
      <c r="AE825" s="6"/>
      <c r="AF825" s="6"/>
      <c r="AG825" s="6"/>
      <c r="AH825" s="6"/>
      <c r="AI825" s="6"/>
      <c r="AJ825" s="6"/>
      <c r="AK825" s="6"/>
      <c r="AL825" s="6"/>
      <c r="AM825" s="6"/>
      <c r="AN825" s="6"/>
      <c r="AO825" s="6"/>
      <c r="AP825" s="6"/>
      <c r="AQ825" s="6"/>
      <c r="AR825" s="6"/>
      <c r="AS825" s="6"/>
      <c r="AT825" s="6"/>
      <c r="AU825" s="6"/>
      <c r="AV825" s="6"/>
    </row>
    <row r="826">
      <c r="A826" s="6"/>
      <c r="B826" s="199"/>
      <c r="C826" s="6"/>
      <c r="D826" s="6"/>
      <c r="E826" s="7"/>
      <c r="F826" s="7"/>
      <c r="G826" s="198"/>
      <c r="H826" s="198"/>
      <c r="I826" s="6"/>
      <c r="J826" s="7"/>
      <c r="K826" s="7"/>
      <c r="L826" s="6"/>
      <c r="M826" s="7"/>
      <c r="N826" s="6"/>
      <c r="O826" s="6"/>
      <c r="P826" s="6"/>
      <c r="Q826" s="6"/>
      <c r="R826" s="6"/>
      <c r="S826" s="6"/>
      <c r="T826" s="6"/>
      <c r="U826" s="6"/>
      <c r="V826" s="6"/>
      <c r="W826" s="6"/>
      <c r="X826" s="6"/>
      <c r="Y826" s="6"/>
      <c r="Z826" s="6"/>
      <c r="AA826" s="6"/>
      <c r="AB826" s="6"/>
      <c r="AC826" s="6"/>
      <c r="AD826" s="6"/>
      <c r="AE826" s="6"/>
      <c r="AF826" s="6"/>
      <c r="AG826" s="6"/>
      <c r="AH826" s="6"/>
      <c r="AI826" s="6"/>
      <c r="AJ826" s="6"/>
      <c r="AK826" s="6"/>
      <c r="AL826" s="6"/>
      <c r="AM826" s="6"/>
      <c r="AN826" s="6"/>
      <c r="AO826" s="6"/>
      <c r="AP826" s="6"/>
      <c r="AQ826" s="6"/>
      <c r="AR826" s="6"/>
      <c r="AS826" s="6"/>
      <c r="AT826" s="6"/>
      <c r="AU826" s="6"/>
      <c r="AV826" s="6"/>
    </row>
    <row r="827">
      <c r="A827" s="6"/>
      <c r="B827" s="199"/>
      <c r="C827" s="6"/>
      <c r="D827" s="6"/>
      <c r="E827" s="7"/>
      <c r="F827" s="7"/>
      <c r="G827" s="198"/>
      <c r="H827" s="198"/>
      <c r="I827" s="6"/>
      <c r="J827" s="7"/>
      <c r="K827" s="7"/>
      <c r="L827" s="6"/>
      <c r="M827" s="7"/>
      <c r="N827" s="6"/>
      <c r="O827" s="6"/>
      <c r="P827" s="6"/>
      <c r="Q827" s="6"/>
      <c r="R827" s="6"/>
      <c r="S827" s="6"/>
      <c r="T827" s="6"/>
      <c r="U827" s="6"/>
      <c r="V827" s="6"/>
      <c r="W827" s="6"/>
      <c r="X827" s="6"/>
      <c r="Y827" s="6"/>
      <c r="Z827" s="6"/>
      <c r="AA827" s="6"/>
      <c r="AB827" s="6"/>
      <c r="AC827" s="6"/>
      <c r="AD827" s="6"/>
      <c r="AE827" s="6"/>
      <c r="AF827" s="6"/>
      <c r="AG827" s="6"/>
      <c r="AH827" s="6"/>
      <c r="AI827" s="6"/>
      <c r="AJ827" s="6"/>
      <c r="AK827" s="6"/>
      <c r="AL827" s="6"/>
      <c r="AM827" s="6"/>
      <c r="AN827" s="6"/>
      <c r="AO827" s="6"/>
      <c r="AP827" s="6"/>
      <c r="AQ827" s="6"/>
      <c r="AR827" s="6"/>
      <c r="AS827" s="6"/>
      <c r="AT827" s="6"/>
      <c r="AU827" s="6"/>
      <c r="AV827" s="6"/>
    </row>
    <row r="828">
      <c r="A828" s="6"/>
      <c r="B828" s="199"/>
      <c r="C828" s="6"/>
      <c r="D828" s="6"/>
      <c r="E828" s="7"/>
      <c r="F828" s="7"/>
      <c r="G828" s="198"/>
      <c r="H828" s="198"/>
      <c r="I828" s="6"/>
      <c r="J828" s="7"/>
      <c r="K828" s="7"/>
      <c r="L828" s="6"/>
      <c r="M828" s="7"/>
      <c r="N828" s="6"/>
      <c r="O828" s="6"/>
      <c r="P828" s="6"/>
      <c r="Q828" s="6"/>
      <c r="R828" s="6"/>
      <c r="S828" s="6"/>
      <c r="T828" s="6"/>
      <c r="U828" s="6"/>
      <c r="V828" s="6"/>
      <c r="W828" s="6"/>
      <c r="X828" s="6"/>
      <c r="Y828" s="6"/>
      <c r="Z828" s="6"/>
      <c r="AA828" s="6"/>
      <c r="AB828" s="6"/>
      <c r="AC828" s="6"/>
      <c r="AD828" s="6"/>
      <c r="AE828" s="6"/>
      <c r="AF828" s="6"/>
      <c r="AG828" s="6"/>
      <c r="AH828" s="6"/>
      <c r="AI828" s="6"/>
      <c r="AJ828" s="6"/>
      <c r="AK828" s="6"/>
      <c r="AL828" s="6"/>
      <c r="AM828" s="6"/>
      <c r="AN828" s="6"/>
      <c r="AO828" s="6"/>
      <c r="AP828" s="6"/>
      <c r="AQ828" s="6"/>
      <c r="AR828" s="6"/>
      <c r="AS828" s="6"/>
      <c r="AT828" s="6"/>
      <c r="AU828" s="6"/>
      <c r="AV828" s="6"/>
    </row>
    <row r="829">
      <c r="A829" s="6"/>
      <c r="B829" s="199"/>
      <c r="C829" s="6"/>
      <c r="D829" s="6"/>
      <c r="E829" s="7"/>
      <c r="F829" s="7"/>
      <c r="G829" s="198"/>
      <c r="H829" s="198"/>
      <c r="I829" s="6"/>
      <c r="J829" s="7"/>
      <c r="K829" s="7"/>
      <c r="L829" s="6"/>
      <c r="M829" s="7"/>
      <c r="N829" s="6"/>
      <c r="O829" s="6"/>
      <c r="P829" s="6"/>
      <c r="Q829" s="6"/>
      <c r="R829" s="6"/>
      <c r="S829" s="6"/>
      <c r="T829" s="6"/>
      <c r="U829" s="6"/>
      <c r="V829" s="6"/>
      <c r="W829" s="6"/>
      <c r="X829" s="6"/>
      <c r="Y829" s="6"/>
      <c r="Z829" s="6"/>
      <c r="AA829" s="6"/>
      <c r="AB829" s="6"/>
      <c r="AC829" s="6"/>
      <c r="AD829" s="6"/>
      <c r="AE829" s="6"/>
      <c r="AF829" s="6"/>
      <c r="AG829" s="6"/>
      <c r="AH829" s="6"/>
      <c r="AI829" s="6"/>
      <c r="AJ829" s="6"/>
      <c r="AK829" s="6"/>
      <c r="AL829" s="6"/>
      <c r="AM829" s="6"/>
      <c r="AN829" s="6"/>
      <c r="AO829" s="6"/>
      <c r="AP829" s="6"/>
      <c r="AQ829" s="6"/>
      <c r="AR829" s="6"/>
      <c r="AS829" s="6"/>
      <c r="AT829" s="6"/>
      <c r="AU829" s="6"/>
      <c r="AV829" s="6"/>
    </row>
    <row r="830">
      <c r="A830" s="6"/>
      <c r="B830" s="199"/>
      <c r="C830" s="6"/>
      <c r="D830" s="6"/>
      <c r="E830" s="7"/>
      <c r="F830" s="7"/>
      <c r="G830" s="198"/>
      <c r="H830" s="198"/>
      <c r="I830" s="6"/>
      <c r="J830" s="7"/>
      <c r="K830" s="7"/>
      <c r="L830" s="6"/>
      <c r="M830" s="7"/>
      <c r="N830" s="6"/>
      <c r="O830" s="6"/>
      <c r="P830" s="6"/>
      <c r="Q830" s="6"/>
      <c r="R830" s="6"/>
      <c r="S830" s="6"/>
      <c r="T830" s="6"/>
      <c r="U830" s="6"/>
      <c r="V830" s="6"/>
      <c r="W830" s="6"/>
      <c r="X830" s="6"/>
      <c r="Y830" s="6"/>
      <c r="Z830" s="6"/>
      <c r="AA830" s="6"/>
      <c r="AB830" s="6"/>
      <c r="AC830" s="6"/>
      <c r="AD830" s="6"/>
      <c r="AE830" s="6"/>
      <c r="AF830" s="6"/>
      <c r="AG830" s="6"/>
      <c r="AH830" s="6"/>
      <c r="AI830" s="6"/>
      <c r="AJ830" s="6"/>
      <c r="AK830" s="6"/>
      <c r="AL830" s="6"/>
      <c r="AM830" s="6"/>
      <c r="AN830" s="6"/>
      <c r="AO830" s="6"/>
      <c r="AP830" s="6"/>
      <c r="AQ830" s="6"/>
      <c r="AR830" s="6"/>
      <c r="AS830" s="6"/>
      <c r="AT830" s="6"/>
      <c r="AU830" s="6"/>
      <c r="AV830" s="6"/>
    </row>
    <row r="831">
      <c r="A831" s="6"/>
      <c r="B831" s="199"/>
      <c r="C831" s="6"/>
      <c r="D831" s="6"/>
      <c r="E831" s="7"/>
      <c r="F831" s="7"/>
      <c r="G831" s="198"/>
      <c r="H831" s="198"/>
      <c r="I831" s="6"/>
      <c r="J831" s="7"/>
      <c r="K831" s="7"/>
      <c r="L831" s="6"/>
      <c r="M831" s="7"/>
      <c r="N831" s="6"/>
      <c r="O831" s="6"/>
      <c r="P831" s="6"/>
      <c r="Q831" s="6"/>
      <c r="R831" s="6"/>
      <c r="S831" s="6"/>
      <c r="T831" s="6"/>
      <c r="U831" s="6"/>
      <c r="V831" s="6"/>
      <c r="W831" s="6"/>
      <c r="X831" s="6"/>
      <c r="Y831" s="6"/>
      <c r="Z831" s="6"/>
      <c r="AA831" s="6"/>
      <c r="AB831" s="6"/>
      <c r="AC831" s="6"/>
      <c r="AD831" s="6"/>
      <c r="AE831" s="6"/>
      <c r="AF831" s="6"/>
      <c r="AG831" s="6"/>
      <c r="AH831" s="6"/>
      <c r="AI831" s="6"/>
      <c r="AJ831" s="6"/>
      <c r="AK831" s="6"/>
      <c r="AL831" s="6"/>
      <c r="AM831" s="6"/>
      <c r="AN831" s="6"/>
      <c r="AO831" s="6"/>
      <c r="AP831" s="6"/>
      <c r="AQ831" s="6"/>
      <c r="AR831" s="6"/>
      <c r="AS831" s="6"/>
      <c r="AT831" s="6"/>
      <c r="AU831" s="6"/>
      <c r="AV831" s="6"/>
    </row>
    <row r="832">
      <c r="A832" s="6"/>
      <c r="B832" s="199"/>
      <c r="C832" s="6"/>
      <c r="D832" s="6"/>
      <c r="E832" s="7"/>
      <c r="F832" s="7"/>
      <c r="G832" s="198"/>
      <c r="H832" s="198"/>
      <c r="I832" s="6"/>
      <c r="J832" s="7"/>
      <c r="K832" s="7"/>
      <c r="L832" s="6"/>
      <c r="M832" s="7"/>
      <c r="N832" s="6"/>
      <c r="O832" s="6"/>
      <c r="P832" s="6"/>
      <c r="Q832" s="6"/>
      <c r="R832" s="6"/>
      <c r="S832" s="6"/>
      <c r="T832" s="6"/>
      <c r="U832" s="6"/>
      <c r="V832" s="6"/>
      <c r="W832" s="6"/>
      <c r="X832" s="6"/>
      <c r="Y832" s="6"/>
      <c r="Z832" s="6"/>
      <c r="AA832" s="6"/>
      <c r="AB832" s="6"/>
      <c r="AC832" s="6"/>
      <c r="AD832" s="6"/>
      <c r="AE832" s="6"/>
      <c r="AF832" s="6"/>
      <c r="AG832" s="6"/>
      <c r="AH832" s="6"/>
      <c r="AI832" s="6"/>
      <c r="AJ832" s="6"/>
      <c r="AK832" s="6"/>
      <c r="AL832" s="6"/>
      <c r="AM832" s="6"/>
      <c r="AN832" s="6"/>
      <c r="AO832" s="6"/>
      <c r="AP832" s="6"/>
      <c r="AQ832" s="6"/>
      <c r="AR832" s="6"/>
      <c r="AS832" s="6"/>
      <c r="AT832" s="6"/>
      <c r="AU832" s="6"/>
      <c r="AV832" s="6"/>
    </row>
    <row r="833">
      <c r="A833" s="6"/>
      <c r="B833" s="199"/>
      <c r="C833" s="6"/>
      <c r="D833" s="6"/>
      <c r="E833" s="7"/>
      <c r="F833" s="7"/>
      <c r="G833" s="198"/>
      <c r="H833" s="198"/>
      <c r="I833" s="6"/>
      <c r="J833" s="7"/>
      <c r="K833" s="7"/>
      <c r="L833" s="6"/>
      <c r="M833" s="7"/>
      <c r="N833" s="6"/>
      <c r="O833" s="6"/>
      <c r="P833" s="6"/>
      <c r="Q833" s="6"/>
      <c r="R833" s="6"/>
      <c r="S833" s="6"/>
      <c r="T833" s="6"/>
      <c r="U833" s="6"/>
      <c r="V833" s="6"/>
      <c r="W833" s="6"/>
      <c r="X833" s="6"/>
      <c r="Y833" s="6"/>
      <c r="Z833" s="6"/>
      <c r="AA833" s="6"/>
      <c r="AB833" s="6"/>
      <c r="AC833" s="6"/>
      <c r="AD833" s="6"/>
      <c r="AE833" s="6"/>
      <c r="AF833" s="6"/>
      <c r="AG833" s="6"/>
      <c r="AH833" s="6"/>
      <c r="AI833" s="6"/>
      <c r="AJ833" s="6"/>
      <c r="AK833" s="6"/>
      <c r="AL833" s="6"/>
      <c r="AM833" s="6"/>
      <c r="AN833" s="6"/>
      <c r="AO833" s="6"/>
      <c r="AP833" s="6"/>
      <c r="AQ833" s="6"/>
      <c r="AR833" s="6"/>
      <c r="AS833" s="6"/>
      <c r="AT833" s="6"/>
      <c r="AU833" s="6"/>
      <c r="AV833" s="6"/>
    </row>
    <row r="834">
      <c r="A834" s="6"/>
      <c r="B834" s="199"/>
      <c r="C834" s="6"/>
      <c r="D834" s="6"/>
      <c r="E834" s="7"/>
      <c r="F834" s="7"/>
      <c r="G834" s="198"/>
      <c r="H834" s="198"/>
      <c r="I834" s="6"/>
      <c r="J834" s="7"/>
      <c r="K834" s="7"/>
      <c r="L834" s="6"/>
      <c r="M834" s="7"/>
      <c r="N834" s="6"/>
      <c r="O834" s="6"/>
      <c r="P834" s="6"/>
      <c r="Q834" s="6"/>
      <c r="R834" s="6"/>
      <c r="S834" s="6"/>
      <c r="T834" s="6"/>
      <c r="U834" s="6"/>
      <c r="V834" s="6"/>
      <c r="W834" s="6"/>
      <c r="X834" s="6"/>
      <c r="Y834" s="6"/>
      <c r="Z834" s="6"/>
      <c r="AA834" s="6"/>
      <c r="AB834" s="6"/>
      <c r="AC834" s="6"/>
      <c r="AD834" s="6"/>
      <c r="AE834" s="6"/>
      <c r="AF834" s="6"/>
      <c r="AG834" s="6"/>
      <c r="AH834" s="6"/>
      <c r="AI834" s="6"/>
      <c r="AJ834" s="6"/>
      <c r="AK834" s="6"/>
      <c r="AL834" s="6"/>
      <c r="AM834" s="6"/>
      <c r="AN834" s="6"/>
      <c r="AO834" s="6"/>
      <c r="AP834" s="6"/>
      <c r="AQ834" s="6"/>
      <c r="AR834" s="6"/>
      <c r="AS834" s="6"/>
      <c r="AT834" s="6"/>
      <c r="AU834" s="6"/>
      <c r="AV834" s="6"/>
    </row>
    <row r="835">
      <c r="A835" s="6"/>
      <c r="B835" s="199"/>
      <c r="C835" s="6"/>
      <c r="D835" s="6"/>
      <c r="E835" s="7"/>
      <c r="F835" s="7"/>
      <c r="G835" s="198"/>
      <c r="H835" s="198"/>
      <c r="I835" s="6"/>
      <c r="J835" s="7"/>
      <c r="K835" s="7"/>
      <c r="L835" s="6"/>
      <c r="M835" s="7"/>
      <c r="N835" s="6"/>
      <c r="O835" s="6"/>
      <c r="P835" s="6"/>
      <c r="Q835" s="6"/>
      <c r="R835" s="6"/>
      <c r="S835" s="6"/>
      <c r="T835" s="6"/>
      <c r="U835" s="6"/>
      <c r="V835" s="6"/>
      <c r="W835" s="6"/>
      <c r="X835" s="6"/>
      <c r="Y835" s="6"/>
      <c r="Z835" s="6"/>
      <c r="AA835" s="6"/>
      <c r="AB835" s="6"/>
      <c r="AC835" s="6"/>
      <c r="AD835" s="6"/>
      <c r="AE835" s="6"/>
      <c r="AF835" s="6"/>
      <c r="AG835" s="6"/>
      <c r="AH835" s="6"/>
      <c r="AI835" s="6"/>
      <c r="AJ835" s="6"/>
      <c r="AK835" s="6"/>
      <c r="AL835" s="6"/>
      <c r="AM835" s="6"/>
      <c r="AN835" s="6"/>
      <c r="AO835" s="6"/>
      <c r="AP835" s="6"/>
      <c r="AQ835" s="6"/>
      <c r="AR835" s="6"/>
      <c r="AS835" s="6"/>
      <c r="AT835" s="6"/>
      <c r="AU835" s="6"/>
      <c r="AV835" s="6"/>
    </row>
    <row r="836">
      <c r="A836" s="6"/>
      <c r="B836" s="199"/>
      <c r="C836" s="6"/>
      <c r="D836" s="6"/>
      <c r="E836" s="7"/>
      <c r="F836" s="7"/>
      <c r="G836" s="198"/>
      <c r="H836" s="198"/>
      <c r="I836" s="6"/>
      <c r="J836" s="7"/>
      <c r="K836" s="7"/>
      <c r="L836" s="6"/>
      <c r="M836" s="7"/>
      <c r="N836" s="6"/>
      <c r="O836" s="6"/>
      <c r="P836" s="6"/>
      <c r="Q836" s="6"/>
      <c r="R836" s="6"/>
      <c r="S836" s="6"/>
      <c r="T836" s="6"/>
      <c r="U836" s="6"/>
      <c r="V836" s="6"/>
      <c r="W836" s="6"/>
      <c r="X836" s="6"/>
      <c r="Y836" s="6"/>
      <c r="Z836" s="6"/>
      <c r="AA836" s="6"/>
      <c r="AB836" s="6"/>
      <c r="AC836" s="6"/>
      <c r="AD836" s="6"/>
      <c r="AE836" s="6"/>
      <c r="AF836" s="6"/>
      <c r="AG836" s="6"/>
      <c r="AH836" s="6"/>
      <c r="AI836" s="6"/>
      <c r="AJ836" s="6"/>
      <c r="AK836" s="6"/>
      <c r="AL836" s="6"/>
      <c r="AM836" s="6"/>
      <c r="AN836" s="6"/>
      <c r="AO836" s="6"/>
      <c r="AP836" s="6"/>
      <c r="AQ836" s="6"/>
      <c r="AR836" s="6"/>
      <c r="AS836" s="6"/>
      <c r="AT836" s="6"/>
      <c r="AU836" s="6"/>
      <c r="AV836" s="6"/>
    </row>
    <row r="837">
      <c r="A837" s="6"/>
      <c r="B837" s="199"/>
      <c r="C837" s="6"/>
      <c r="D837" s="6"/>
      <c r="E837" s="7"/>
      <c r="F837" s="7"/>
      <c r="G837" s="198"/>
      <c r="H837" s="198"/>
      <c r="I837" s="6"/>
      <c r="J837" s="7"/>
      <c r="K837" s="7"/>
      <c r="L837" s="6"/>
      <c r="M837" s="7"/>
      <c r="N837" s="6"/>
      <c r="O837" s="6"/>
      <c r="P837" s="6"/>
      <c r="Q837" s="6"/>
      <c r="R837" s="6"/>
      <c r="S837" s="6"/>
      <c r="T837" s="6"/>
      <c r="U837" s="6"/>
      <c r="V837" s="6"/>
      <c r="W837" s="6"/>
      <c r="X837" s="6"/>
      <c r="Y837" s="6"/>
      <c r="Z837" s="6"/>
      <c r="AA837" s="6"/>
      <c r="AB837" s="6"/>
      <c r="AC837" s="6"/>
      <c r="AD837" s="6"/>
      <c r="AE837" s="6"/>
      <c r="AF837" s="6"/>
      <c r="AG837" s="6"/>
      <c r="AH837" s="6"/>
      <c r="AI837" s="6"/>
      <c r="AJ837" s="6"/>
      <c r="AK837" s="6"/>
      <c r="AL837" s="6"/>
      <c r="AM837" s="6"/>
      <c r="AN837" s="6"/>
      <c r="AO837" s="6"/>
      <c r="AP837" s="6"/>
      <c r="AQ837" s="6"/>
      <c r="AR837" s="6"/>
      <c r="AS837" s="6"/>
      <c r="AT837" s="6"/>
      <c r="AU837" s="6"/>
      <c r="AV837" s="6"/>
    </row>
    <row r="838">
      <c r="A838" s="6"/>
      <c r="B838" s="199"/>
      <c r="C838" s="6"/>
      <c r="D838" s="6"/>
      <c r="E838" s="7"/>
      <c r="F838" s="7"/>
      <c r="G838" s="198"/>
      <c r="H838" s="198"/>
      <c r="I838" s="6"/>
      <c r="J838" s="7"/>
      <c r="K838" s="7"/>
      <c r="L838" s="6"/>
      <c r="M838" s="7"/>
      <c r="N838" s="6"/>
      <c r="O838" s="6"/>
      <c r="P838" s="6"/>
      <c r="Q838" s="6"/>
      <c r="R838" s="6"/>
      <c r="S838" s="6"/>
      <c r="T838" s="6"/>
      <c r="U838" s="6"/>
      <c r="V838" s="6"/>
      <c r="W838" s="6"/>
      <c r="X838" s="6"/>
      <c r="Y838" s="6"/>
      <c r="Z838" s="6"/>
      <c r="AA838" s="6"/>
      <c r="AB838" s="6"/>
      <c r="AC838" s="6"/>
      <c r="AD838" s="6"/>
      <c r="AE838" s="6"/>
      <c r="AF838" s="6"/>
      <c r="AG838" s="6"/>
      <c r="AH838" s="6"/>
      <c r="AI838" s="6"/>
      <c r="AJ838" s="6"/>
      <c r="AK838" s="6"/>
      <c r="AL838" s="6"/>
      <c r="AM838" s="6"/>
      <c r="AN838" s="6"/>
      <c r="AO838" s="6"/>
      <c r="AP838" s="6"/>
      <c r="AQ838" s="6"/>
      <c r="AR838" s="6"/>
      <c r="AS838" s="6"/>
      <c r="AT838" s="6"/>
      <c r="AU838" s="6"/>
      <c r="AV838" s="6"/>
    </row>
    <row r="839">
      <c r="A839" s="6"/>
      <c r="B839" s="199"/>
      <c r="C839" s="6"/>
      <c r="D839" s="6"/>
      <c r="E839" s="7"/>
      <c r="F839" s="7"/>
      <c r="G839" s="198"/>
      <c r="H839" s="198"/>
      <c r="I839" s="6"/>
      <c r="J839" s="7"/>
      <c r="K839" s="7"/>
      <c r="L839" s="6"/>
      <c r="M839" s="7"/>
      <c r="N839" s="6"/>
      <c r="O839" s="6"/>
      <c r="P839" s="6"/>
      <c r="Q839" s="6"/>
      <c r="R839" s="6"/>
      <c r="S839" s="6"/>
      <c r="T839" s="6"/>
      <c r="U839" s="6"/>
      <c r="V839" s="6"/>
      <c r="W839" s="6"/>
      <c r="X839" s="6"/>
      <c r="Y839" s="6"/>
      <c r="Z839" s="6"/>
      <c r="AA839" s="6"/>
      <c r="AB839" s="6"/>
      <c r="AC839" s="6"/>
      <c r="AD839" s="6"/>
      <c r="AE839" s="6"/>
      <c r="AF839" s="6"/>
      <c r="AG839" s="6"/>
      <c r="AH839" s="6"/>
      <c r="AI839" s="6"/>
      <c r="AJ839" s="6"/>
      <c r="AK839" s="6"/>
      <c r="AL839" s="6"/>
      <c r="AM839" s="6"/>
      <c r="AN839" s="6"/>
      <c r="AO839" s="6"/>
      <c r="AP839" s="6"/>
      <c r="AQ839" s="6"/>
      <c r="AR839" s="6"/>
      <c r="AS839" s="6"/>
      <c r="AT839" s="6"/>
      <c r="AU839" s="6"/>
      <c r="AV839" s="6"/>
    </row>
    <row r="840">
      <c r="A840" s="6"/>
      <c r="B840" s="199"/>
      <c r="C840" s="6"/>
      <c r="D840" s="6"/>
      <c r="E840" s="7"/>
      <c r="F840" s="7"/>
      <c r="G840" s="198"/>
      <c r="H840" s="198"/>
      <c r="I840" s="6"/>
      <c r="J840" s="7"/>
      <c r="K840" s="7"/>
      <c r="L840" s="6"/>
      <c r="M840" s="7"/>
      <c r="N840" s="6"/>
      <c r="O840" s="6"/>
      <c r="P840" s="6"/>
      <c r="Q840" s="6"/>
      <c r="R840" s="6"/>
      <c r="S840" s="6"/>
      <c r="T840" s="6"/>
      <c r="U840" s="6"/>
      <c r="V840" s="6"/>
      <c r="W840" s="6"/>
      <c r="X840" s="6"/>
      <c r="Y840" s="6"/>
      <c r="Z840" s="6"/>
      <c r="AA840" s="6"/>
      <c r="AB840" s="6"/>
      <c r="AC840" s="6"/>
      <c r="AD840" s="6"/>
      <c r="AE840" s="6"/>
      <c r="AF840" s="6"/>
      <c r="AG840" s="6"/>
      <c r="AH840" s="6"/>
      <c r="AI840" s="6"/>
      <c r="AJ840" s="6"/>
      <c r="AK840" s="6"/>
      <c r="AL840" s="6"/>
      <c r="AM840" s="6"/>
      <c r="AN840" s="6"/>
      <c r="AO840" s="6"/>
      <c r="AP840" s="6"/>
      <c r="AQ840" s="6"/>
      <c r="AR840" s="6"/>
      <c r="AS840" s="6"/>
      <c r="AT840" s="6"/>
      <c r="AU840" s="6"/>
      <c r="AV840" s="6"/>
    </row>
    <row r="841">
      <c r="A841" s="6"/>
      <c r="B841" s="199"/>
      <c r="C841" s="6"/>
      <c r="D841" s="6"/>
      <c r="E841" s="7"/>
      <c r="F841" s="7"/>
      <c r="G841" s="198"/>
      <c r="H841" s="198"/>
      <c r="I841" s="6"/>
      <c r="J841" s="7"/>
      <c r="K841" s="7"/>
      <c r="L841" s="6"/>
      <c r="M841" s="7"/>
      <c r="N841" s="6"/>
      <c r="O841" s="6"/>
      <c r="P841" s="6"/>
      <c r="Q841" s="6"/>
      <c r="R841" s="6"/>
      <c r="S841" s="6"/>
      <c r="T841" s="6"/>
      <c r="U841" s="6"/>
      <c r="V841" s="6"/>
      <c r="W841" s="6"/>
      <c r="X841" s="6"/>
      <c r="Y841" s="6"/>
      <c r="Z841" s="6"/>
      <c r="AA841" s="6"/>
      <c r="AB841" s="6"/>
      <c r="AC841" s="6"/>
      <c r="AD841" s="6"/>
      <c r="AE841" s="6"/>
      <c r="AF841" s="6"/>
      <c r="AG841" s="6"/>
      <c r="AH841" s="6"/>
      <c r="AI841" s="6"/>
      <c r="AJ841" s="6"/>
      <c r="AK841" s="6"/>
      <c r="AL841" s="6"/>
      <c r="AM841" s="6"/>
      <c r="AN841" s="6"/>
      <c r="AO841" s="6"/>
      <c r="AP841" s="6"/>
      <c r="AQ841" s="6"/>
      <c r="AR841" s="6"/>
      <c r="AS841" s="6"/>
      <c r="AT841" s="6"/>
      <c r="AU841" s="6"/>
      <c r="AV841" s="6"/>
    </row>
    <row r="842">
      <c r="A842" s="6"/>
      <c r="B842" s="199"/>
      <c r="C842" s="6"/>
      <c r="D842" s="6"/>
      <c r="E842" s="7"/>
      <c r="F842" s="7"/>
      <c r="G842" s="198"/>
      <c r="H842" s="198"/>
      <c r="I842" s="6"/>
      <c r="J842" s="7"/>
      <c r="K842" s="7"/>
      <c r="L842" s="6"/>
      <c r="M842" s="7"/>
      <c r="N842" s="6"/>
      <c r="O842" s="6"/>
      <c r="P842" s="6"/>
      <c r="Q842" s="6"/>
      <c r="R842" s="6"/>
      <c r="S842" s="6"/>
      <c r="T842" s="6"/>
      <c r="U842" s="6"/>
      <c r="V842" s="6"/>
      <c r="W842" s="6"/>
      <c r="X842" s="6"/>
      <c r="Y842" s="6"/>
      <c r="Z842" s="6"/>
      <c r="AA842" s="6"/>
      <c r="AB842" s="6"/>
      <c r="AC842" s="6"/>
      <c r="AD842" s="6"/>
      <c r="AE842" s="6"/>
      <c r="AF842" s="6"/>
      <c r="AG842" s="6"/>
      <c r="AH842" s="6"/>
      <c r="AI842" s="6"/>
      <c r="AJ842" s="6"/>
      <c r="AK842" s="6"/>
      <c r="AL842" s="6"/>
      <c r="AM842" s="6"/>
      <c r="AN842" s="6"/>
      <c r="AO842" s="6"/>
      <c r="AP842" s="6"/>
      <c r="AQ842" s="6"/>
      <c r="AR842" s="6"/>
      <c r="AS842" s="6"/>
      <c r="AT842" s="6"/>
      <c r="AU842" s="6"/>
      <c r="AV842" s="6"/>
    </row>
    <row r="843">
      <c r="A843" s="6"/>
      <c r="B843" s="199"/>
      <c r="C843" s="6"/>
      <c r="D843" s="6"/>
      <c r="E843" s="7"/>
      <c r="F843" s="7"/>
      <c r="G843" s="198"/>
      <c r="H843" s="198"/>
      <c r="I843" s="6"/>
      <c r="J843" s="7"/>
      <c r="K843" s="7"/>
      <c r="L843" s="6"/>
      <c r="M843" s="7"/>
      <c r="N843" s="6"/>
      <c r="O843" s="6"/>
      <c r="P843" s="6"/>
      <c r="Q843" s="6"/>
      <c r="R843" s="6"/>
      <c r="S843" s="6"/>
      <c r="T843" s="6"/>
      <c r="U843" s="6"/>
      <c r="V843" s="6"/>
      <c r="W843" s="6"/>
      <c r="X843" s="6"/>
      <c r="Y843" s="6"/>
      <c r="Z843" s="6"/>
      <c r="AA843" s="6"/>
      <c r="AB843" s="6"/>
      <c r="AC843" s="6"/>
      <c r="AD843" s="6"/>
      <c r="AE843" s="6"/>
      <c r="AF843" s="6"/>
      <c r="AG843" s="6"/>
      <c r="AH843" s="6"/>
      <c r="AI843" s="6"/>
      <c r="AJ843" s="6"/>
      <c r="AK843" s="6"/>
      <c r="AL843" s="6"/>
      <c r="AM843" s="6"/>
      <c r="AN843" s="6"/>
      <c r="AO843" s="6"/>
      <c r="AP843" s="6"/>
      <c r="AQ843" s="6"/>
      <c r="AR843" s="6"/>
      <c r="AS843" s="6"/>
      <c r="AT843" s="6"/>
      <c r="AU843" s="6"/>
      <c r="AV843" s="6"/>
    </row>
    <row r="844">
      <c r="A844" s="6"/>
      <c r="B844" s="199"/>
      <c r="C844" s="6"/>
      <c r="D844" s="6"/>
      <c r="E844" s="7"/>
      <c r="F844" s="7"/>
      <c r="G844" s="198"/>
      <c r="H844" s="198"/>
      <c r="I844" s="6"/>
      <c r="J844" s="7"/>
      <c r="K844" s="7"/>
      <c r="L844" s="6"/>
      <c r="M844" s="7"/>
      <c r="N844" s="6"/>
      <c r="O844" s="6"/>
      <c r="P844" s="6"/>
      <c r="Q844" s="6"/>
      <c r="R844" s="6"/>
      <c r="S844" s="6"/>
      <c r="T844" s="6"/>
      <c r="U844" s="6"/>
      <c r="V844" s="6"/>
      <c r="W844" s="6"/>
      <c r="X844" s="6"/>
      <c r="Y844" s="6"/>
      <c r="Z844" s="6"/>
      <c r="AA844" s="6"/>
      <c r="AB844" s="6"/>
      <c r="AC844" s="6"/>
      <c r="AD844" s="6"/>
      <c r="AE844" s="6"/>
      <c r="AF844" s="6"/>
      <c r="AG844" s="6"/>
      <c r="AH844" s="6"/>
      <c r="AI844" s="6"/>
      <c r="AJ844" s="6"/>
      <c r="AK844" s="6"/>
      <c r="AL844" s="6"/>
      <c r="AM844" s="6"/>
      <c r="AN844" s="6"/>
      <c r="AO844" s="6"/>
      <c r="AP844" s="6"/>
      <c r="AQ844" s="6"/>
      <c r="AR844" s="6"/>
      <c r="AS844" s="6"/>
      <c r="AT844" s="6"/>
      <c r="AU844" s="6"/>
      <c r="AV844" s="6"/>
    </row>
    <row r="845">
      <c r="A845" s="6"/>
      <c r="B845" s="199"/>
      <c r="C845" s="6"/>
      <c r="D845" s="6"/>
      <c r="E845" s="7"/>
      <c r="F845" s="7"/>
      <c r="G845" s="198"/>
      <c r="H845" s="198"/>
      <c r="I845" s="6"/>
      <c r="J845" s="7"/>
      <c r="K845" s="7"/>
      <c r="L845" s="6"/>
      <c r="M845" s="7"/>
      <c r="N845" s="6"/>
      <c r="O845" s="6"/>
      <c r="P845" s="6"/>
      <c r="Q845" s="6"/>
      <c r="R845" s="6"/>
      <c r="S845" s="6"/>
      <c r="T845" s="6"/>
      <c r="U845" s="6"/>
      <c r="V845" s="6"/>
      <c r="W845" s="6"/>
      <c r="X845" s="6"/>
      <c r="Y845" s="6"/>
      <c r="Z845" s="6"/>
      <c r="AA845" s="6"/>
      <c r="AB845" s="6"/>
      <c r="AC845" s="6"/>
      <c r="AD845" s="6"/>
      <c r="AE845" s="6"/>
      <c r="AF845" s="6"/>
      <c r="AG845" s="6"/>
      <c r="AH845" s="6"/>
      <c r="AI845" s="6"/>
      <c r="AJ845" s="6"/>
      <c r="AK845" s="6"/>
      <c r="AL845" s="6"/>
      <c r="AM845" s="6"/>
      <c r="AN845" s="6"/>
      <c r="AO845" s="6"/>
      <c r="AP845" s="6"/>
      <c r="AQ845" s="6"/>
      <c r="AR845" s="6"/>
      <c r="AS845" s="6"/>
      <c r="AT845" s="6"/>
      <c r="AU845" s="6"/>
      <c r="AV845" s="6"/>
    </row>
    <row r="846">
      <c r="A846" s="6"/>
      <c r="B846" s="199"/>
      <c r="C846" s="6"/>
      <c r="D846" s="6"/>
      <c r="E846" s="7"/>
      <c r="F846" s="7"/>
      <c r="G846" s="198"/>
      <c r="H846" s="198"/>
      <c r="I846" s="6"/>
      <c r="J846" s="7"/>
      <c r="K846" s="7"/>
      <c r="L846" s="6"/>
      <c r="M846" s="7"/>
      <c r="N846" s="6"/>
      <c r="O846" s="6"/>
      <c r="P846" s="6"/>
      <c r="Q846" s="6"/>
      <c r="R846" s="6"/>
      <c r="S846" s="6"/>
      <c r="T846" s="6"/>
      <c r="U846" s="6"/>
      <c r="V846" s="6"/>
      <c r="W846" s="6"/>
      <c r="X846" s="6"/>
      <c r="Y846" s="6"/>
      <c r="Z846" s="6"/>
      <c r="AA846" s="6"/>
      <c r="AB846" s="6"/>
      <c r="AC846" s="6"/>
      <c r="AD846" s="6"/>
      <c r="AE846" s="6"/>
      <c r="AF846" s="6"/>
      <c r="AG846" s="6"/>
      <c r="AH846" s="6"/>
      <c r="AI846" s="6"/>
      <c r="AJ846" s="6"/>
      <c r="AK846" s="6"/>
      <c r="AL846" s="6"/>
      <c r="AM846" s="6"/>
      <c r="AN846" s="6"/>
      <c r="AO846" s="6"/>
      <c r="AP846" s="6"/>
      <c r="AQ846" s="6"/>
      <c r="AR846" s="6"/>
      <c r="AS846" s="6"/>
      <c r="AT846" s="6"/>
      <c r="AU846" s="6"/>
      <c r="AV846" s="6"/>
    </row>
    <row r="847">
      <c r="A847" s="6"/>
      <c r="B847" s="199"/>
      <c r="C847" s="6"/>
      <c r="D847" s="6"/>
      <c r="E847" s="7"/>
      <c r="F847" s="7"/>
      <c r="G847" s="198"/>
      <c r="H847" s="198"/>
      <c r="I847" s="6"/>
      <c r="J847" s="7"/>
      <c r="K847" s="7"/>
      <c r="L847" s="6"/>
      <c r="M847" s="7"/>
      <c r="N847" s="6"/>
      <c r="O847" s="6"/>
      <c r="P847" s="6"/>
      <c r="Q847" s="6"/>
      <c r="R847" s="6"/>
      <c r="S847" s="6"/>
      <c r="T847" s="6"/>
      <c r="U847" s="6"/>
      <c r="V847" s="6"/>
      <c r="W847" s="6"/>
      <c r="X847" s="6"/>
      <c r="Y847" s="6"/>
      <c r="Z847" s="6"/>
      <c r="AA847" s="6"/>
      <c r="AB847" s="6"/>
      <c r="AC847" s="6"/>
      <c r="AD847" s="6"/>
      <c r="AE847" s="6"/>
      <c r="AF847" s="6"/>
      <c r="AG847" s="6"/>
      <c r="AH847" s="6"/>
      <c r="AI847" s="6"/>
      <c r="AJ847" s="6"/>
      <c r="AK847" s="6"/>
      <c r="AL847" s="6"/>
      <c r="AM847" s="6"/>
      <c r="AN847" s="6"/>
      <c r="AO847" s="6"/>
      <c r="AP847" s="6"/>
      <c r="AQ847" s="6"/>
      <c r="AR847" s="6"/>
      <c r="AS847" s="6"/>
      <c r="AT847" s="6"/>
      <c r="AU847" s="6"/>
      <c r="AV847" s="6"/>
    </row>
    <row r="848">
      <c r="A848" s="6"/>
      <c r="B848" s="199"/>
      <c r="C848" s="6"/>
      <c r="D848" s="6"/>
      <c r="E848" s="7"/>
      <c r="F848" s="7"/>
      <c r="G848" s="198"/>
      <c r="H848" s="198"/>
      <c r="I848" s="6"/>
      <c r="J848" s="7"/>
      <c r="K848" s="7"/>
      <c r="L848" s="6"/>
      <c r="M848" s="7"/>
      <c r="N848" s="6"/>
      <c r="O848" s="6"/>
      <c r="P848" s="6"/>
      <c r="Q848" s="6"/>
      <c r="R848" s="6"/>
      <c r="S848" s="6"/>
      <c r="T848" s="6"/>
      <c r="U848" s="6"/>
      <c r="V848" s="6"/>
      <c r="W848" s="6"/>
      <c r="X848" s="6"/>
      <c r="Y848" s="6"/>
      <c r="Z848" s="6"/>
      <c r="AA848" s="6"/>
      <c r="AB848" s="6"/>
      <c r="AC848" s="6"/>
      <c r="AD848" s="6"/>
      <c r="AE848" s="6"/>
      <c r="AF848" s="6"/>
      <c r="AG848" s="6"/>
      <c r="AH848" s="6"/>
      <c r="AI848" s="6"/>
      <c r="AJ848" s="6"/>
      <c r="AK848" s="6"/>
      <c r="AL848" s="6"/>
      <c r="AM848" s="6"/>
      <c r="AN848" s="6"/>
      <c r="AO848" s="6"/>
      <c r="AP848" s="6"/>
      <c r="AQ848" s="6"/>
      <c r="AR848" s="6"/>
      <c r="AS848" s="6"/>
      <c r="AT848" s="6"/>
      <c r="AU848" s="6"/>
      <c r="AV848" s="6"/>
    </row>
    <row r="849">
      <c r="A849" s="6"/>
      <c r="B849" s="199"/>
      <c r="C849" s="6"/>
      <c r="D849" s="6"/>
      <c r="E849" s="7"/>
      <c r="F849" s="7"/>
      <c r="G849" s="198"/>
      <c r="H849" s="198"/>
      <c r="I849" s="6"/>
      <c r="J849" s="7"/>
      <c r="K849" s="7"/>
      <c r="L849" s="6"/>
      <c r="M849" s="7"/>
      <c r="N849" s="6"/>
      <c r="O849" s="6"/>
      <c r="P849" s="6"/>
      <c r="Q849" s="6"/>
      <c r="R849" s="6"/>
      <c r="S849" s="6"/>
      <c r="T849" s="6"/>
      <c r="U849" s="6"/>
      <c r="V849" s="6"/>
      <c r="W849" s="6"/>
      <c r="X849" s="6"/>
      <c r="Y849" s="6"/>
      <c r="Z849" s="6"/>
      <c r="AA849" s="6"/>
      <c r="AB849" s="6"/>
      <c r="AC849" s="6"/>
      <c r="AD849" s="6"/>
      <c r="AE849" s="6"/>
      <c r="AF849" s="6"/>
      <c r="AG849" s="6"/>
      <c r="AH849" s="6"/>
      <c r="AI849" s="6"/>
      <c r="AJ849" s="6"/>
      <c r="AK849" s="6"/>
      <c r="AL849" s="6"/>
      <c r="AM849" s="6"/>
      <c r="AN849" s="6"/>
      <c r="AO849" s="6"/>
      <c r="AP849" s="6"/>
      <c r="AQ849" s="6"/>
      <c r="AR849" s="6"/>
      <c r="AS849" s="6"/>
      <c r="AT849" s="6"/>
      <c r="AU849" s="6"/>
      <c r="AV849" s="6"/>
    </row>
    <row r="850">
      <c r="A850" s="6"/>
      <c r="B850" s="199"/>
      <c r="C850" s="6"/>
      <c r="D850" s="6"/>
      <c r="E850" s="7"/>
      <c r="F850" s="7"/>
      <c r="G850" s="198"/>
      <c r="H850" s="198"/>
      <c r="I850" s="6"/>
      <c r="J850" s="7"/>
      <c r="K850" s="7"/>
      <c r="L850" s="6"/>
      <c r="M850" s="7"/>
      <c r="N850" s="6"/>
      <c r="O850" s="6"/>
      <c r="P850" s="6"/>
      <c r="Q850" s="6"/>
      <c r="R850" s="6"/>
      <c r="S850" s="6"/>
      <c r="T850" s="6"/>
      <c r="U850" s="6"/>
      <c r="V850" s="6"/>
      <c r="W850" s="6"/>
      <c r="X850" s="6"/>
      <c r="Y850" s="6"/>
      <c r="Z850" s="6"/>
      <c r="AA850" s="6"/>
      <c r="AB850" s="6"/>
      <c r="AC850" s="6"/>
      <c r="AD850" s="6"/>
      <c r="AE850" s="6"/>
      <c r="AF850" s="6"/>
      <c r="AG850" s="6"/>
      <c r="AH850" s="6"/>
      <c r="AI850" s="6"/>
      <c r="AJ850" s="6"/>
      <c r="AK850" s="6"/>
      <c r="AL850" s="6"/>
      <c r="AM850" s="6"/>
      <c r="AN850" s="6"/>
      <c r="AO850" s="6"/>
      <c r="AP850" s="6"/>
      <c r="AQ850" s="6"/>
      <c r="AR850" s="6"/>
      <c r="AS850" s="6"/>
      <c r="AT850" s="6"/>
      <c r="AU850" s="6"/>
      <c r="AV850" s="6"/>
    </row>
    <row r="851">
      <c r="A851" s="6"/>
      <c r="B851" s="199"/>
      <c r="C851" s="6"/>
      <c r="D851" s="6"/>
      <c r="E851" s="7"/>
      <c r="F851" s="7"/>
      <c r="G851" s="198"/>
      <c r="H851" s="198"/>
      <c r="I851" s="6"/>
      <c r="J851" s="7"/>
      <c r="K851" s="7"/>
      <c r="L851" s="6"/>
      <c r="M851" s="7"/>
      <c r="N851" s="6"/>
      <c r="O851" s="6"/>
      <c r="P851" s="6"/>
      <c r="Q851" s="6"/>
      <c r="R851" s="6"/>
      <c r="S851" s="6"/>
      <c r="T851" s="6"/>
      <c r="U851" s="6"/>
      <c r="V851" s="6"/>
      <c r="W851" s="6"/>
      <c r="X851" s="6"/>
      <c r="Y851" s="6"/>
      <c r="Z851" s="6"/>
      <c r="AA851" s="6"/>
      <c r="AB851" s="6"/>
      <c r="AC851" s="6"/>
      <c r="AD851" s="6"/>
      <c r="AE851" s="6"/>
      <c r="AF851" s="6"/>
      <c r="AG851" s="6"/>
      <c r="AH851" s="6"/>
      <c r="AI851" s="6"/>
      <c r="AJ851" s="6"/>
      <c r="AK851" s="6"/>
      <c r="AL851" s="6"/>
      <c r="AM851" s="6"/>
      <c r="AN851" s="6"/>
      <c r="AO851" s="6"/>
      <c r="AP851" s="6"/>
      <c r="AQ851" s="6"/>
      <c r="AR851" s="6"/>
      <c r="AS851" s="6"/>
      <c r="AT851" s="6"/>
      <c r="AU851" s="6"/>
      <c r="AV851" s="6"/>
    </row>
    <row r="852">
      <c r="A852" s="6"/>
      <c r="B852" s="199"/>
      <c r="C852" s="6"/>
      <c r="D852" s="6"/>
      <c r="E852" s="7"/>
      <c r="F852" s="7"/>
      <c r="G852" s="198"/>
      <c r="H852" s="198"/>
      <c r="I852" s="6"/>
      <c r="J852" s="7"/>
      <c r="K852" s="7"/>
      <c r="L852" s="6"/>
      <c r="M852" s="7"/>
      <c r="N852" s="6"/>
      <c r="O852" s="6"/>
      <c r="P852" s="6"/>
      <c r="Q852" s="6"/>
      <c r="R852" s="6"/>
      <c r="S852" s="6"/>
      <c r="T852" s="6"/>
      <c r="U852" s="6"/>
      <c r="V852" s="6"/>
      <c r="W852" s="6"/>
      <c r="X852" s="6"/>
      <c r="Y852" s="6"/>
      <c r="Z852" s="6"/>
      <c r="AA852" s="6"/>
      <c r="AB852" s="6"/>
      <c r="AC852" s="6"/>
      <c r="AD852" s="6"/>
      <c r="AE852" s="6"/>
      <c r="AF852" s="6"/>
      <c r="AG852" s="6"/>
      <c r="AH852" s="6"/>
      <c r="AI852" s="6"/>
      <c r="AJ852" s="6"/>
      <c r="AK852" s="6"/>
      <c r="AL852" s="6"/>
      <c r="AM852" s="6"/>
      <c r="AN852" s="6"/>
      <c r="AO852" s="6"/>
      <c r="AP852" s="6"/>
      <c r="AQ852" s="6"/>
      <c r="AR852" s="6"/>
      <c r="AS852" s="6"/>
      <c r="AT852" s="6"/>
      <c r="AU852" s="6"/>
      <c r="AV852" s="6"/>
    </row>
    <row r="853">
      <c r="A853" s="6"/>
      <c r="B853" s="199"/>
      <c r="C853" s="6"/>
      <c r="D853" s="6"/>
      <c r="E853" s="7"/>
      <c r="F853" s="7"/>
      <c r="G853" s="198"/>
      <c r="H853" s="198"/>
      <c r="I853" s="6"/>
      <c r="J853" s="7"/>
      <c r="K853" s="7"/>
      <c r="L853" s="6"/>
      <c r="M853" s="7"/>
      <c r="N853" s="6"/>
      <c r="O853" s="6"/>
      <c r="P853" s="6"/>
      <c r="Q853" s="6"/>
      <c r="R853" s="6"/>
      <c r="S853" s="6"/>
      <c r="T853" s="6"/>
      <c r="U853" s="6"/>
      <c r="V853" s="6"/>
      <c r="W853" s="6"/>
      <c r="X853" s="6"/>
      <c r="Y853" s="6"/>
      <c r="Z853" s="6"/>
      <c r="AA853" s="6"/>
      <c r="AB853" s="6"/>
      <c r="AC853" s="6"/>
      <c r="AD853" s="6"/>
      <c r="AE853" s="6"/>
      <c r="AF853" s="6"/>
      <c r="AG853" s="6"/>
      <c r="AH853" s="6"/>
      <c r="AI853" s="6"/>
      <c r="AJ853" s="6"/>
      <c r="AK853" s="6"/>
      <c r="AL853" s="6"/>
      <c r="AM853" s="6"/>
      <c r="AN853" s="6"/>
      <c r="AO853" s="6"/>
      <c r="AP853" s="6"/>
      <c r="AQ853" s="6"/>
      <c r="AR853" s="6"/>
      <c r="AS853" s="6"/>
      <c r="AT853" s="6"/>
      <c r="AU853" s="6"/>
      <c r="AV853" s="6"/>
    </row>
    <row r="854">
      <c r="A854" s="6"/>
      <c r="B854" s="199"/>
      <c r="C854" s="6"/>
      <c r="D854" s="6"/>
      <c r="E854" s="7"/>
      <c r="F854" s="7"/>
      <c r="G854" s="198"/>
      <c r="H854" s="198"/>
      <c r="I854" s="6"/>
      <c r="J854" s="7"/>
      <c r="K854" s="7"/>
      <c r="L854" s="6"/>
      <c r="M854" s="7"/>
      <c r="N854" s="6"/>
      <c r="O854" s="6"/>
      <c r="P854" s="6"/>
      <c r="Q854" s="6"/>
      <c r="R854" s="6"/>
      <c r="S854" s="6"/>
      <c r="T854" s="6"/>
      <c r="U854" s="6"/>
      <c r="V854" s="6"/>
      <c r="W854" s="6"/>
      <c r="X854" s="6"/>
      <c r="Y854" s="6"/>
      <c r="Z854" s="6"/>
      <c r="AA854" s="6"/>
      <c r="AB854" s="6"/>
      <c r="AC854" s="6"/>
      <c r="AD854" s="6"/>
      <c r="AE854" s="6"/>
      <c r="AF854" s="6"/>
      <c r="AG854" s="6"/>
      <c r="AH854" s="6"/>
      <c r="AI854" s="6"/>
      <c r="AJ854" s="6"/>
      <c r="AK854" s="6"/>
      <c r="AL854" s="6"/>
      <c r="AM854" s="6"/>
      <c r="AN854" s="6"/>
      <c r="AO854" s="6"/>
      <c r="AP854" s="6"/>
      <c r="AQ854" s="6"/>
      <c r="AR854" s="6"/>
      <c r="AS854" s="6"/>
      <c r="AT854" s="6"/>
      <c r="AU854" s="6"/>
      <c r="AV854" s="6"/>
    </row>
    <row r="855">
      <c r="A855" s="6"/>
      <c r="B855" s="199"/>
      <c r="C855" s="6"/>
      <c r="D855" s="6"/>
      <c r="E855" s="7"/>
      <c r="F855" s="7"/>
      <c r="G855" s="198"/>
      <c r="H855" s="198"/>
      <c r="I855" s="6"/>
      <c r="J855" s="7"/>
      <c r="K855" s="7"/>
      <c r="L855" s="6"/>
      <c r="M855" s="7"/>
      <c r="N855" s="6"/>
      <c r="O855" s="6"/>
      <c r="P855" s="6"/>
      <c r="Q855" s="6"/>
      <c r="R855" s="6"/>
      <c r="S855" s="6"/>
      <c r="T855" s="6"/>
      <c r="U855" s="6"/>
      <c r="V855" s="6"/>
      <c r="W855" s="6"/>
      <c r="X855" s="6"/>
      <c r="Y855" s="6"/>
      <c r="Z855" s="6"/>
      <c r="AA855" s="6"/>
      <c r="AB855" s="6"/>
      <c r="AC855" s="6"/>
      <c r="AD855" s="6"/>
      <c r="AE855" s="6"/>
      <c r="AF855" s="6"/>
      <c r="AG855" s="6"/>
      <c r="AH855" s="6"/>
      <c r="AI855" s="6"/>
      <c r="AJ855" s="6"/>
      <c r="AK855" s="6"/>
      <c r="AL855" s="6"/>
      <c r="AM855" s="6"/>
      <c r="AN855" s="6"/>
      <c r="AO855" s="6"/>
      <c r="AP855" s="6"/>
      <c r="AQ855" s="6"/>
      <c r="AR855" s="6"/>
      <c r="AS855" s="6"/>
      <c r="AT855" s="6"/>
      <c r="AU855" s="6"/>
      <c r="AV855" s="6"/>
    </row>
    <row r="856">
      <c r="A856" s="6"/>
      <c r="B856" s="199"/>
      <c r="C856" s="6"/>
      <c r="D856" s="6"/>
      <c r="E856" s="7"/>
      <c r="F856" s="7"/>
      <c r="G856" s="198"/>
      <c r="H856" s="198"/>
      <c r="I856" s="6"/>
      <c r="J856" s="7"/>
      <c r="K856" s="7"/>
      <c r="L856" s="6"/>
      <c r="M856" s="7"/>
      <c r="N856" s="6"/>
      <c r="O856" s="6"/>
      <c r="P856" s="6"/>
      <c r="Q856" s="6"/>
      <c r="R856" s="6"/>
      <c r="S856" s="6"/>
      <c r="T856" s="6"/>
      <c r="U856" s="6"/>
      <c r="V856" s="6"/>
      <c r="W856" s="6"/>
      <c r="X856" s="6"/>
      <c r="Y856" s="6"/>
      <c r="Z856" s="6"/>
      <c r="AA856" s="6"/>
      <c r="AB856" s="6"/>
      <c r="AC856" s="6"/>
      <c r="AD856" s="6"/>
      <c r="AE856" s="6"/>
      <c r="AF856" s="6"/>
      <c r="AG856" s="6"/>
      <c r="AH856" s="6"/>
      <c r="AI856" s="6"/>
      <c r="AJ856" s="6"/>
      <c r="AK856" s="6"/>
      <c r="AL856" s="6"/>
      <c r="AM856" s="6"/>
      <c r="AN856" s="6"/>
      <c r="AO856" s="6"/>
      <c r="AP856" s="6"/>
      <c r="AQ856" s="6"/>
      <c r="AR856" s="6"/>
      <c r="AS856" s="6"/>
      <c r="AT856" s="6"/>
      <c r="AU856" s="6"/>
      <c r="AV856" s="6"/>
    </row>
    <row r="857">
      <c r="A857" s="6"/>
      <c r="B857" s="199"/>
      <c r="C857" s="6"/>
      <c r="D857" s="6"/>
      <c r="E857" s="7"/>
      <c r="F857" s="7"/>
      <c r="G857" s="198"/>
      <c r="H857" s="198"/>
      <c r="I857" s="6"/>
      <c r="J857" s="7"/>
      <c r="K857" s="7"/>
      <c r="L857" s="6"/>
      <c r="M857" s="7"/>
      <c r="N857" s="6"/>
      <c r="O857" s="6"/>
      <c r="P857" s="6"/>
      <c r="Q857" s="6"/>
      <c r="R857" s="6"/>
      <c r="S857" s="6"/>
      <c r="T857" s="6"/>
      <c r="U857" s="6"/>
      <c r="V857" s="6"/>
      <c r="W857" s="6"/>
      <c r="X857" s="6"/>
      <c r="Y857" s="6"/>
      <c r="Z857" s="6"/>
      <c r="AA857" s="6"/>
      <c r="AB857" s="6"/>
      <c r="AC857" s="6"/>
      <c r="AD857" s="6"/>
      <c r="AE857" s="6"/>
      <c r="AF857" s="6"/>
      <c r="AG857" s="6"/>
      <c r="AH857" s="6"/>
      <c r="AI857" s="6"/>
      <c r="AJ857" s="6"/>
      <c r="AK857" s="6"/>
      <c r="AL857" s="6"/>
      <c r="AM857" s="6"/>
      <c r="AN857" s="6"/>
      <c r="AO857" s="6"/>
      <c r="AP857" s="6"/>
      <c r="AQ857" s="6"/>
      <c r="AR857" s="6"/>
      <c r="AS857" s="6"/>
      <c r="AT857" s="6"/>
      <c r="AU857" s="6"/>
      <c r="AV857" s="6"/>
    </row>
    <row r="858">
      <c r="A858" s="6"/>
      <c r="B858" s="199"/>
      <c r="C858" s="6"/>
      <c r="D858" s="6"/>
      <c r="E858" s="7"/>
      <c r="F858" s="7"/>
      <c r="G858" s="198"/>
      <c r="H858" s="198"/>
      <c r="I858" s="6"/>
      <c r="J858" s="7"/>
      <c r="K858" s="7"/>
      <c r="L858" s="6"/>
      <c r="M858" s="7"/>
      <c r="N858" s="6"/>
      <c r="O858" s="6"/>
      <c r="P858" s="6"/>
      <c r="Q858" s="6"/>
      <c r="R858" s="6"/>
      <c r="S858" s="6"/>
      <c r="T858" s="6"/>
      <c r="U858" s="6"/>
      <c r="V858" s="6"/>
      <c r="W858" s="6"/>
      <c r="X858" s="6"/>
      <c r="Y858" s="6"/>
      <c r="Z858" s="6"/>
      <c r="AA858" s="6"/>
      <c r="AB858" s="6"/>
      <c r="AC858" s="6"/>
      <c r="AD858" s="6"/>
      <c r="AE858" s="6"/>
      <c r="AF858" s="6"/>
      <c r="AG858" s="6"/>
      <c r="AH858" s="6"/>
      <c r="AI858" s="6"/>
      <c r="AJ858" s="6"/>
      <c r="AK858" s="6"/>
      <c r="AL858" s="6"/>
      <c r="AM858" s="6"/>
      <c r="AN858" s="6"/>
      <c r="AO858" s="6"/>
      <c r="AP858" s="6"/>
      <c r="AQ858" s="6"/>
      <c r="AR858" s="6"/>
      <c r="AS858" s="6"/>
      <c r="AT858" s="6"/>
      <c r="AU858" s="6"/>
      <c r="AV858" s="6"/>
    </row>
    <row r="859">
      <c r="A859" s="6"/>
      <c r="B859" s="199"/>
      <c r="C859" s="6"/>
      <c r="D859" s="6"/>
      <c r="E859" s="7"/>
      <c r="F859" s="7"/>
      <c r="G859" s="198"/>
      <c r="H859" s="198"/>
      <c r="I859" s="6"/>
      <c r="J859" s="7"/>
      <c r="K859" s="7"/>
      <c r="L859" s="6"/>
      <c r="M859" s="7"/>
      <c r="N859" s="6"/>
      <c r="O859" s="6"/>
      <c r="P859" s="6"/>
      <c r="Q859" s="6"/>
      <c r="R859" s="6"/>
      <c r="S859" s="6"/>
      <c r="T859" s="6"/>
      <c r="U859" s="6"/>
      <c r="V859" s="6"/>
      <c r="W859" s="6"/>
      <c r="X859" s="6"/>
      <c r="Y859" s="6"/>
      <c r="Z859" s="6"/>
      <c r="AA859" s="6"/>
      <c r="AB859" s="6"/>
      <c r="AC859" s="6"/>
      <c r="AD859" s="6"/>
      <c r="AE859" s="6"/>
      <c r="AF859" s="6"/>
      <c r="AG859" s="6"/>
      <c r="AH859" s="6"/>
      <c r="AI859" s="6"/>
      <c r="AJ859" s="6"/>
      <c r="AK859" s="6"/>
      <c r="AL859" s="6"/>
      <c r="AM859" s="6"/>
      <c r="AN859" s="6"/>
      <c r="AO859" s="6"/>
      <c r="AP859" s="6"/>
      <c r="AQ859" s="6"/>
      <c r="AR859" s="6"/>
      <c r="AS859" s="6"/>
      <c r="AT859" s="6"/>
      <c r="AU859" s="6"/>
      <c r="AV859" s="6"/>
    </row>
    <row r="860">
      <c r="A860" s="6"/>
      <c r="B860" s="199"/>
      <c r="C860" s="6"/>
      <c r="D860" s="6"/>
      <c r="E860" s="7"/>
      <c r="F860" s="7"/>
      <c r="G860" s="198"/>
      <c r="H860" s="198"/>
      <c r="I860" s="6"/>
      <c r="J860" s="7"/>
      <c r="K860" s="7"/>
      <c r="L860" s="6"/>
      <c r="M860" s="7"/>
      <c r="N860" s="6"/>
      <c r="O860" s="6"/>
      <c r="P860" s="6"/>
      <c r="Q860" s="6"/>
      <c r="R860" s="6"/>
      <c r="S860" s="6"/>
      <c r="T860" s="6"/>
      <c r="U860" s="6"/>
      <c r="V860" s="6"/>
      <c r="W860" s="6"/>
      <c r="X860" s="6"/>
      <c r="Y860" s="6"/>
      <c r="Z860" s="6"/>
      <c r="AA860" s="6"/>
      <c r="AB860" s="6"/>
      <c r="AC860" s="6"/>
      <c r="AD860" s="6"/>
      <c r="AE860" s="6"/>
      <c r="AF860" s="6"/>
      <c r="AG860" s="6"/>
      <c r="AH860" s="6"/>
      <c r="AI860" s="6"/>
      <c r="AJ860" s="6"/>
      <c r="AK860" s="6"/>
      <c r="AL860" s="6"/>
      <c r="AM860" s="6"/>
      <c r="AN860" s="6"/>
      <c r="AO860" s="6"/>
      <c r="AP860" s="6"/>
      <c r="AQ860" s="6"/>
      <c r="AR860" s="6"/>
      <c r="AS860" s="6"/>
      <c r="AT860" s="6"/>
      <c r="AU860" s="6"/>
      <c r="AV860" s="6"/>
    </row>
    <row r="861">
      <c r="A861" s="6"/>
      <c r="B861" s="199"/>
      <c r="C861" s="6"/>
      <c r="D861" s="6"/>
      <c r="E861" s="7"/>
      <c r="F861" s="7"/>
      <c r="G861" s="198"/>
      <c r="H861" s="198"/>
      <c r="I861" s="6"/>
      <c r="J861" s="7"/>
      <c r="K861" s="7"/>
      <c r="L861" s="6"/>
      <c r="M861" s="7"/>
      <c r="N861" s="6"/>
      <c r="O861" s="6"/>
      <c r="P861" s="6"/>
      <c r="Q861" s="6"/>
      <c r="R861" s="6"/>
      <c r="S861" s="6"/>
      <c r="T861" s="6"/>
      <c r="U861" s="6"/>
      <c r="V861" s="6"/>
      <c r="W861" s="6"/>
      <c r="X861" s="6"/>
      <c r="Y861" s="6"/>
      <c r="Z861" s="6"/>
      <c r="AA861" s="6"/>
      <c r="AB861" s="6"/>
      <c r="AC861" s="6"/>
      <c r="AD861" s="6"/>
      <c r="AE861" s="6"/>
      <c r="AF861" s="6"/>
      <c r="AG861" s="6"/>
      <c r="AH861" s="6"/>
      <c r="AI861" s="6"/>
      <c r="AJ861" s="6"/>
      <c r="AK861" s="6"/>
      <c r="AL861" s="6"/>
      <c r="AM861" s="6"/>
      <c r="AN861" s="6"/>
      <c r="AO861" s="6"/>
      <c r="AP861" s="6"/>
      <c r="AQ861" s="6"/>
      <c r="AR861" s="6"/>
      <c r="AS861" s="6"/>
      <c r="AT861" s="6"/>
      <c r="AU861" s="6"/>
      <c r="AV861" s="6"/>
    </row>
    <row r="862">
      <c r="A862" s="6"/>
      <c r="B862" s="199"/>
      <c r="C862" s="6"/>
      <c r="D862" s="6"/>
      <c r="E862" s="7"/>
      <c r="F862" s="7"/>
      <c r="G862" s="198"/>
      <c r="H862" s="198"/>
      <c r="I862" s="6"/>
      <c r="J862" s="7"/>
      <c r="K862" s="7"/>
      <c r="L862" s="6"/>
      <c r="M862" s="7"/>
      <c r="N862" s="6"/>
      <c r="O862" s="6"/>
      <c r="P862" s="6"/>
      <c r="Q862" s="6"/>
      <c r="R862" s="6"/>
      <c r="S862" s="6"/>
      <c r="T862" s="6"/>
      <c r="U862" s="6"/>
      <c r="V862" s="6"/>
      <c r="W862" s="6"/>
      <c r="X862" s="6"/>
      <c r="Y862" s="6"/>
      <c r="Z862" s="6"/>
      <c r="AA862" s="6"/>
      <c r="AB862" s="6"/>
      <c r="AC862" s="6"/>
      <c r="AD862" s="6"/>
      <c r="AE862" s="6"/>
      <c r="AF862" s="6"/>
      <c r="AG862" s="6"/>
      <c r="AH862" s="6"/>
      <c r="AI862" s="6"/>
      <c r="AJ862" s="6"/>
      <c r="AK862" s="6"/>
      <c r="AL862" s="6"/>
      <c r="AM862" s="6"/>
      <c r="AN862" s="6"/>
      <c r="AO862" s="6"/>
      <c r="AP862" s="6"/>
      <c r="AQ862" s="6"/>
      <c r="AR862" s="6"/>
      <c r="AS862" s="6"/>
      <c r="AT862" s="6"/>
      <c r="AU862" s="6"/>
      <c r="AV862" s="6"/>
    </row>
    <row r="863">
      <c r="A863" s="6"/>
      <c r="B863" s="199"/>
      <c r="C863" s="6"/>
      <c r="D863" s="6"/>
      <c r="E863" s="7"/>
      <c r="F863" s="7"/>
      <c r="G863" s="198"/>
      <c r="H863" s="198"/>
      <c r="I863" s="6"/>
      <c r="J863" s="7"/>
      <c r="K863" s="7"/>
      <c r="L863" s="6"/>
      <c r="M863" s="7"/>
      <c r="N863" s="6"/>
      <c r="O863" s="6"/>
      <c r="P863" s="6"/>
      <c r="Q863" s="6"/>
      <c r="R863" s="6"/>
      <c r="S863" s="6"/>
      <c r="T863" s="6"/>
      <c r="U863" s="6"/>
      <c r="V863" s="6"/>
      <c r="W863" s="6"/>
      <c r="X863" s="6"/>
      <c r="Y863" s="6"/>
      <c r="Z863" s="6"/>
      <c r="AA863" s="6"/>
      <c r="AB863" s="6"/>
      <c r="AC863" s="6"/>
      <c r="AD863" s="6"/>
      <c r="AE863" s="6"/>
      <c r="AF863" s="6"/>
      <c r="AG863" s="6"/>
      <c r="AH863" s="6"/>
      <c r="AI863" s="6"/>
      <c r="AJ863" s="6"/>
      <c r="AK863" s="6"/>
      <c r="AL863" s="6"/>
      <c r="AM863" s="6"/>
      <c r="AN863" s="6"/>
      <c r="AO863" s="6"/>
      <c r="AP863" s="6"/>
      <c r="AQ863" s="6"/>
      <c r="AR863" s="6"/>
      <c r="AS863" s="6"/>
      <c r="AT863" s="6"/>
      <c r="AU863" s="6"/>
      <c r="AV863" s="6"/>
    </row>
    <row r="864">
      <c r="A864" s="6"/>
      <c r="B864" s="199"/>
      <c r="C864" s="6"/>
      <c r="D864" s="6"/>
      <c r="E864" s="7"/>
      <c r="F864" s="7"/>
      <c r="G864" s="198"/>
      <c r="H864" s="198"/>
      <c r="I864" s="6"/>
      <c r="J864" s="7"/>
      <c r="K864" s="7"/>
      <c r="L864" s="6"/>
      <c r="M864" s="7"/>
      <c r="N864" s="6"/>
      <c r="O864" s="6"/>
      <c r="P864" s="6"/>
      <c r="Q864" s="6"/>
      <c r="R864" s="6"/>
      <c r="S864" s="6"/>
      <c r="T864" s="6"/>
      <c r="U864" s="6"/>
      <c r="V864" s="6"/>
      <c r="W864" s="6"/>
      <c r="X864" s="6"/>
      <c r="Y864" s="6"/>
      <c r="Z864" s="6"/>
      <c r="AA864" s="6"/>
      <c r="AB864" s="6"/>
      <c r="AC864" s="6"/>
      <c r="AD864" s="6"/>
      <c r="AE864" s="6"/>
      <c r="AF864" s="6"/>
      <c r="AG864" s="6"/>
      <c r="AH864" s="6"/>
      <c r="AI864" s="6"/>
      <c r="AJ864" s="6"/>
      <c r="AK864" s="6"/>
      <c r="AL864" s="6"/>
      <c r="AM864" s="6"/>
      <c r="AN864" s="6"/>
      <c r="AO864" s="6"/>
      <c r="AP864" s="6"/>
      <c r="AQ864" s="6"/>
      <c r="AR864" s="6"/>
      <c r="AS864" s="6"/>
      <c r="AT864" s="6"/>
      <c r="AU864" s="6"/>
      <c r="AV864" s="6"/>
    </row>
    <row r="865">
      <c r="A865" s="6"/>
      <c r="B865" s="199"/>
      <c r="C865" s="6"/>
      <c r="D865" s="6"/>
      <c r="E865" s="7"/>
      <c r="F865" s="7"/>
      <c r="G865" s="198"/>
      <c r="H865" s="198"/>
      <c r="I865" s="6"/>
      <c r="J865" s="7"/>
      <c r="K865" s="7"/>
      <c r="L865" s="6"/>
      <c r="M865" s="7"/>
      <c r="N865" s="6"/>
      <c r="O865" s="6"/>
      <c r="P865" s="6"/>
      <c r="Q865" s="6"/>
      <c r="R865" s="6"/>
      <c r="S865" s="6"/>
      <c r="T865" s="6"/>
      <c r="U865" s="6"/>
      <c r="V865" s="6"/>
      <c r="W865" s="6"/>
      <c r="X865" s="6"/>
      <c r="Y865" s="6"/>
      <c r="Z865" s="6"/>
      <c r="AA865" s="6"/>
      <c r="AB865" s="6"/>
      <c r="AC865" s="6"/>
      <c r="AD865" s="6"/>
      <c r="AE865" s="6"/>
      <c r="AF865" s="6"/>
      <c r="AG865" s="6"/>
      <c r="AH865" s="6"/>
      <c r="AI865" s="6"/>
      <c r="AJ865" s="6"/>
      <c r="AK865" s="6"/>
      <c r="AL865" s="6"/>
      <c r="AM865" s="6"/>
      <c r="AN865" s="6"/>
      <c r="AO865" s="6"/>
      <c r="AP865" s="6"/>
      <c r="AQ865" s="6"/>
      <c r="AR865" s="6"/>
      <c r="AS865" s="6"/>
      <c r="AT865" s="6"/>
      <c r="AU865" s="6"/>
      <c r="AV865" s="6"/>
    </row>
    <row r="866">
      <c r="A866" s="6"/>
      <c r="B866" s="199"/>
      <c r="C866" s="6"/>
      <c r="D866" s="6"/>
      <c r="E866" s="7"/>
      <c r="F866" s="7"/>
      <c r="G866" s="198"/>
      <c r="H866" s="198"/>
      <c r="I866" s="6"/>
      <c r="J866" s="7"/>
      <c r="K866" s="7"/>
      <c r="L866" s="6"/>
      <c r="M866" s="7"/>
      <c r="N866" s="6"/>
      <c r="O866" s="6"/>
      <c r="P866" s="6"/>
      <c r="Q866" s="6"/>
      <c r="R866" s="6"/>
      <c r="S866" s="6"/>
      <c r="T866" s="6"/>
      <c r="U866" s="6"/>
      <c r="V866" s="6"/>
      <c r="W866" s="6"/>
      <c r="X866" s="6"/>
      <c r="Y866" s="6"/>
      <c r="Z866" s="6"/>
      <c r="AA866" s="6"/>
      <c r="AB866" s="6"/>
      <c r="AC866" s="6"/>
      <c r="AD866" s="6"/>
      <c r="AE866" s="6"/>
      <c r="AF866" s="6"/>
      <c r="AG866" s="6"/>
      <c r="AH866" s="6"/>
      <c r="AI866" s="6"/>
      <c r="AJ866" s="6"/>
      <c r="AK866" s="6"/>
      <c r="AL866" s="6"/>
      <c r="AM866" s="6"/>
      <c r="AN866" s="6"/>
      <c r="AO866" s="6"/>
      <c r="AP866" s="6"/>
      <c r="AQ866" s="6"/>
      <c r="AR866" s="6"/>
      <c r="AS866" s="6"/>
      <c r="AT866" s="6"/>
      <c r="AU866" s="6"/>
      <c r="AV866" s="6"/>
    </row>
    <row r="867">
      <c r="A867" s="6"/>
      <c r="B867" s="199"/>
      <c r="C867" s="6"/>
      <c r="D867" s="6"/>
      <c r="E867" s="7"/>
      <c r="F867" s="7"/>
      <c r="G867" s="198"/>
      <c r="H867" s="198"/>
      <c r="I867" s="6"/>
      <c r="J867" s="7"/>
      <c r="K867" s="7"/>
      <c r="L867" s="6"/>
      <c r="M867" s="7"/>
      <c r="N867" s="6"/>
      <c r="O867" s="6"/>
      <c r="P867" s="6"/>
      <c r="Q867" s="6"/>
      <c r="R867" s="6"/>
      <c r="S867" s="6"/>
      <c r="T867" s="6"/>
      <c r="U867" s="6"/>
      <c r="V867" s="6"/>
      <c r="W867" s="6"/>
      <c r="X867" s="6"/>
      <c r="Y867" s="6"/>
      <c r="Z867" s="6"/>
      <c r="AA867" s="6"/>
      <c r="AB867" s="6"/>
      <c r="AC867" s="6"/>
      <c r="AD867" s="6"/>
      <c r="AE867" s="6"/>
      <c r="AF867" s="6"/>
      <c r="AG867" s="6"/>
      <c r="AH867" s="6"/>
      <c r="AI867" s="6"/>
      <c r="AJ867" s="6"/>
      <c r="AK867" s="6"/>
      <c r="AL867" s="6"/>
      <c r="AM867" s="6"/>
      <c r="AN867" s="6"/>
      <c r="AO867" s="6"/>
      <c r="AP867" s="6"/>
      <c r="AQ867" s="6"/>
      <c r="AR867" s="6"/>
      <c r="AS867" s="6"/>
      <c r="AT867" s="6"/>
      <c r="AU867" s="6"/>
      <c r="AV867" s="6"/>
    </row>
    <row r="868">
      <c r="A868" s="6"/>
      <c r="B868" s="199"/>
      <c r="C868" s="6"/>
      <c r="D868" s="6"/>
      <c r="E868" s="7"/>
      <c r="F868" s="7"/>
      <c r="G868" s="198"/>
      <c r="H868" s="198"/>
      <c r="I868" s="6"/>
      <c r="J868" s="7"/>
      <c r="K868" s="7"/>
      <c r="L868" s="6"/>
      <c r="M868" s="7"/>
      <c r="N868" s="6"/>
      <c r="O868" s="6"/>
      <c r="P868" s="6"/>
      <c r="Q868" s="6"/>
      <c r="R868" s="6"/>
      <c r="S868" s="6"/>
      <c r="T868" s="6"/>
      <c r="U868" s="6"/>
      <c r="V868" s="6"/>
      <c r="W868" s="6"/>
      <c r="X868" s="6"/>
      <c r="Y868" s="6"/>
      <c r="Z868" s="6"/>
      <c r="AA868" s="6"/>
      <c r="AB868" s="6"/>
      <c r="AC868" s="6"/>
      <c r="AD868" s="6"/>
      <c r="AE868" s="6"/>
      <c r="AF868" s="6"/>
      <c r="AG868" s="6"/>
      <c r="AH868" s="6"/>
      <c r="AI868" s="6"/>
      <c r="AJ868" s="6"/>
      <c r="AK868" s="6"/>
      <c r="AL868" s="6"/>
      <c r="AM868" s="6"/>
      <c r="AN868" s="6"/>
      <c r="AO868" s="6"/>
      <c r="AP868" s="6"/>
      <c r="AQ868" s="6"/>
      <c r="AR868" s="6"/>
      <c r="AS868" s="6"/>
      <c r="AT868" s="6"/>
      <c r="AU868" s="6"/>
      <c r="AV868" s="6"/>
    </row>
    <row r="869">
      <c r="A869" s="6"/>
      <c r="B869" s="199"/>
      <c r="C869" s="6"/>
      <c r="D869" s="6"/>
      <c r="E869" s="7"/>
      <c r="F869" s="7"/>
      <c r="G869" s="198"/>
      <c r="H869" s="198"/>
      <c r="I869" s="6"/>
      <c r="J869" s="7"/>
      <c r="K869" s="7"/>
      <c r="L869" s="6"/>
      <c r="M869" s="7"/>
      <c r="N869" s="6"/>
      <c r="O869" s="6"/>
      <c r="P869" s="6"/>
      <c r="Q869" s="6"/>
      <c r="R869" s="6"/>
      <c r="S869" s="6"/>
      <c r="T869" s="6"/>
      <c r="U869" s="6"/>
      <c r="V869" s="6"/>
      <c r="W869" s="6"/>
      <c r="X869" s="6"/>
      <c r="Y869" s="6"/>
      <c r="Z869" s="6"/>
      <c r="AA869" s="6"/>
      <c r="AB869" s="6"/>
      <c r="AC869" s="6"/>
      <c r="AD869" s="6"/>
      <c r="AE869" s="6"/>
      <c r="AF869" s="6"/>
      <c r="AG869" s="6"/>
      <c r="AH869" s="6"/>
      <c r="AI869" s="6"/>
      <c r="AJ869" s="6"/>
      <c r="AK869" s="6"/>
      <c r="AL869" s="6"/>
      <c r="AM869" s="6"/>
      <c r="AN869" s="6"/>
      <c r="AO869" s="6"/>
      <c r="AP869" s="6"/>
      <c r="AQ869" s="6"/>
      <c r="AR869" s="6"/>
      <c r="AS869" s="6"/>
      <c r="AT869" s="6"/>
      <c r="AU869" s="6"/>
      <c r="AV869" s="6"/>
    </row>
    <row r="870">
      <c r="A870" s="6"/>
      <c r="B870" s="199"/>
      <c r="C870" s="6"/>
      <c r="D870" s="6"/>
      <c r="E870" s="7"/>
      <c r="F870" s="7"/>
      <c r="G870" s="198"/>
      <c r="H870" s="198"/>
      <c r="I870" s="6"/>
      <c r="J870" s="7"/>
      <c r="K870" s="7"/>
      <c r="L870" s="6"/>
      <c r="M870" s="7"/>
      <c r="N870" s="6"/>
      <c r="O870" s="6"/>
      <c r="P870" s="6"/>
      <c r="Q870" s="6"/>
      <c r="R870" s="6"/>
      <c r="S870" s="6"/>
      <c r="T870" s="6"/>
      <c r="U870" s="6"/>
      <c r="V870" s="6"/>
      <c r="W870" s="6"/>
      <c r="X870" s="6"/>
      <c r="Y870" s="6"/>
      <c r="Z870" s="6"/>
      <c r="AA870" s="6"/>
      <c r="AB870" s="6"/>
      <c r="AC870" s="6"/>
      <c r="AD870" s="6"/>
      <c r="AE870" s="6"/>
      <c r="AF870" s="6"/>
      <c r="AG870" s="6"/>
      <c r="AH870" s="6"/>
      <c r="AI870" s="6"/>
      <c r="AJ870" s="6"/>
      <c r="AK870" s="6"/>
      <c r="AL870" s="6"/>
      <c r="AM870" s="6"/>
      <c r="AN870" s="6"/>
      <c r="AO870" s="6"/>
      <c r="AP870" s="6"/>
      <c r="AQ870" s="6"/>
      <c r="AR870" s="6"/>
      <c r="AS870" s="6"/>
      <c r="AT870" s="6"/>
      <c r="AU870" s="6"/>
      <c r="AV870" s="6"/>
    </row>
    <row r="871">
      <c r="A871" s="6"/>
      <c r="B871" s="199"/>
      <c r="C871" s="6"/>
      <c r="D871" s="6"/>
      <c r="E871" s="7"/>
      <c r="F871" s="7"/>
      <c r="G871" s="198"/>
      <c r="H871" s="198"/>
      <c r="I871" s="6"/>
      <c r="J871" s="7"/>
      <c r="K871" s="7"/>
      <c r="L871" s="6"/>
      <c r="M871" s="7"/>
      <c r="N871" s="6"/>
      <c r="O871" s="6"/>
      <c r="P871" s="6"/>
      <c r="Q871" s="6"/>
      <c r="R871" s="6"/>
      <c r="S871" s="6"/>
      <c r="T871" s="6"/>
      <c r="U871" s="6"/>
      <c r="V871" s="6"/>
      <c r="W871" s="6"/>
      <c r="X871" s="6"/>
      <c r="Y871" s="6"/>
      <c r="Z871" s="6"/>
      <c r="AA871" s="6"/>
      <c r="AB871" s="6"/>
      <c r="AC871" s="6"/>
      <c r="AD871" s="6"/>
      <c r="AE871" s="6"/>
      <c r="AF871" s="6"/>
      <c r="AG871" s="6"/>
      <c r="AH871" s="6"/>
      <c r="AI871" s="6"/>
      <c r="AJ871" s="6"/>
      <c r="AK871" s="6"/>
      <c r="AL871" s="6"/>
      <c r="AM871" s="6"/>
      <c r="AN871" s="6"/>
      <c r="AO871" s="6"/>
      <c r="AP871" s="6"/>
      <c r="AQ871" s="6"/>
      <c r="AR871" s="6"/>
      <c r="AS871" s="6"/>
      <c r="AT871" s="6"/>
      <c r="AU871" s="6"/>
      <c r="AV871" s="6"/>
    </row>
    <row r="872">
      <c r="A872" s="6"/>
      <c r="B872" s="199"/>
      <c r="C872" s="6"/>
      <c r="D872" s="6"/>
      <c r="E872" s="7"/>
      <c r="F872" s="7"/>
      <c r="G872" s="198"/>
      <c r="H872" s="198"/>
      <c r="I872" s="6"/>
      <c r="J872" s="7"/>
      <c r="K872" s="7"/>
      <c r="L872" s="6"/>
      <c r="M872" s="7"/>
      <c r="N872" s="6"/>
      <c r="O872" s="6"/>
      <c r="P872" s="6"/>
      <c r="Q872" s="6"/>
      <c r="R872" s="6"/>
      <c r="S872" s="6"/>
      <c r="T872" s="6"/>
      <c r="U872" s="6"/>
      <c r="V872" s="6"/>
      <c r="W872" s="6"/>
      <c r="X872" s="6"/>
      <c r="Y872" s="6"/>
      <c r="Z872" s="6"/>
      <c r="AA872" s="6"/>
      <c r="AB872" s="6"/>
      <c r="AC872" s="6"/>
      <c r="AD872" s="6"/>
      <c r="AE872" s="6"/>
      <c r="AF872" s="6"/>
      <c r="AG872" s="6"/>
      <c r="AH872" s="6"/>
      <c r="AI872" s="6"/>
      <c r="AJ872" s="6"/>
      <c r="AK872" s="6"/>
      <c r="AL872" s="6"/>
      <c r="AM872" s="6"/>
      <c r="AN872" s="6"/>
      <c r="AO872" s="6"/>
      <c r="AP872" s="6"/>
      <c r="AQ872" s="6"/>
      <c r="AR872" s="6"/>
      <c r="AS872" s="6"/>
      <c r="AT872" s="6"/>
      <c r="AU872" s="6"/>
      <c r="AV872" s="6"/>
    </row>
    <row r="873">
      <c r="A873" s="6"/>
      <c r="B873" s="199"/>
      <c r="C873" s="6"/>
      <c r="D873" s="6"/>
      <c r="E873" s="7"/>
      <c r="F873" s="7"/>
      <c r="G873" s="198"/>
      <c r="H873" s="198"/>
      <c r="I873" s="6"/>
      <c r="J873" s="7"/>
      <c r="K873" s="7"/>
      <c r="L873" s="6"/>
      <c r="M873" s="7"/>
      <c r="N873" s="6"/>
      <c r="O873" s="6"/>
      <c r="P873" s="6"/>
      <c r="Q873" s="6"/>
      <c r="R873" s="6"/>
      <c r="S873" s="6"/>
      <c r="T873" s="6"/>
      <c r="U873" s="6"/>
      <c r="V873" s="6"/>
      <c r="W873" s="6"/>
      <c r="X873" s="6"/>
      <c r="Y873" s="6"/>
      <c r="Z873" s="6"/>
      <c r="AA873" s="6"/>
      <c r="AB873" s="6"/>
      <c r="AC873" s="6"/>
      <c r="AD873" s="6"/>
      <c r="AE873" s="6"/>
      <c r="AF873" s="6"/>
      <c r="AG873" s="6"/>
      <c r="AH873" s="6"/>
      <c r="AI873" s="6"/>
      <c r="AJ873" s="6"/>
      <c r="AK873" s="6"/>
      <c r="AL873" s="6"/>
      <c r="AM873" s="6"/>
      <c r="AN873" s="6"/>
      <c r="AO873" s="6"/>
      <c r="AP873" s="6"/>
      <c r="AQ873" s="6"/>
      <c r="AR873" s="6"/>
      <c r="AS873" s="6"/>
      <c r="AT873" s="6"/>
      <c r="AU873" s="6"/>
      <c r="AV873" s="6"/>
    </row>
    <row r="874">
      <c r="A874" s="6"/>
      <c r="B874" s="199"/>
      <c r="C874" s="6"/>
      <c r="D874" s="6"/>
      <c r="E874" s="7"/>
      <c r="F874" s="7"/>
      <c r="G874" s="198"/>
      <c r="H874" s="198"/>
      <c r="I874" s="6"/>
      <c r="J874" s="7"/>
      <c r="K874" s="7"/>
      <c r="L874" s="6"/>
      <c r="M874" s="7"/>
      <c r="N874" s="6"/>
      <c r="O874" s="6"/>
      <c r="P874" s="6"/>
      <c r="Q874" s="6"/>
      <c r="R874" s="6"/>
      <c r="S874" s="6"/>
      <c r="T874" s="6"/>
      <c r="U874" s="6"/>
      <c r="V874" s="6"/>
      <c r="W874" s="6"/>
      <c r="X874" s="6"/>
      <c r="Y874" s="6"/>
      <c r="Z874" s="6"/>
      <c r="AA874" s="6"/>
      <c r="AB874" s="6"/>
      <c r="AC874" s="6"/>
      <c r="AD874" s="6"/>
      <c r="AE874" s="6"/>
      <c r="AF874" s="6"/>
      <c r="AG874" s="6"/>
      <c r="AH874" s="6"/>
      <c r="AI874" s="6"/>
      <c r="AJ874" s="6"/>
      <c r="AK874" s="6"/>
      <c r="AL874" s="6"/>
      <c r="AM874" s="6"/>
      <c r="AN874" s="6"/>
      <c r="AO874" s="6"/>
      <c r="AP874" s="6"/>
      <c r="AQ874" s="6"/>
      <c r="AR874" s="6"/>
      <c r="AS874" s="6"/>
      <c r="AT874" s="6"/>
      <c r="AU874" s="6"/>
      <c r="AV874" s="6"/>
    </row>
    <row r="875">
      <c r="A875" s="6"/>
      <c r="B875" s="199"/>
      <c r="C875" s="6"/>
      <c r="D875" s="6"/>
      <c r="E875" s="7"/>
      <c r="F875" s="7"/>
      <c r="G875" s="198"/>
      <c r="H875" s="198"/>
      <c r="I875" s="6"/>
      <c r="J875" s="7"/>
      <c r="K875" s="7"/>
      <c r="L875" s="6"/>
      <c r="M875" s="7"/>
      <c r="N875" s="6"/>
      <c r="O875" s="6"/>
      <c r="P875" s="6"/>
      <c r="Q875" s="6"/>
      <c r="R875" s="6"/>
      <c r="S875" s="6"/>
      <c r="T875" s="6"/>
      <c r="U875" s="6"/>
      <c r="V875" s="6"/>
      <c r="W875" s="6"/>
      <c r="X875" s="6"/>
      <c r="Y875" s="6"/>
      <c r="Z875" s="6"/>
      <c r="AA875" s="6"/>
      <c r="AB875" s="6"/>
      <c r="AC875" s="6"/>
      <c r="AD875" s="6"/>
      <c r="AE875" s="6"/>
      <c r="AF875" s="6"/>
      <c r="AG875" s="6"/>
      <c r="AH875" s="6"/>
      <c r="AI875" s="6"/>
      <c r="AJ875" s="6"/>
      <c r="AK875" s="6"/>
      <c r="AL875" s="6"/>
      <c r="AM875" s="6"/>
      <c r="AN875" s="6"/>
      <c r="AO875" s="6"/>
      <c r="AP875" s="6"/>
      <c r="AQ875" s="6"/>
      <c r="AR875" s="6"/>
      <c r="AS875" s="6"/>
      <c r="AT875" s="6"/>
      <c r="AU875" s="6"/>
      <c r="AV875" s="6"/>
    </row>
    <row r="876">
      <c r="A876" s="6"/>
      <c r="B876" s="199"/>
      <c r="C876" s="6"/>
      <c r="D876" s="6"/>
      <c r="E876" s="7"/>
      <c r="F876" s="7"/>
      <c r="G876" s="198"/>
      <c r="H876" s="198"/>
      <c r="I876" s="6"/>
      <c r="J876" s="7"/>
      <c r="K876" s="7"/>
      <c r="L876" s="6"/>
      <c r="M876" s="7"/>
      <c r="N876" s="6"/>
      <c r="O876" s="6"/>
      <c r="P876" s="6"/>
      <c r="Q876" s="6"/>
      <c r="R876" s="6"/>
      <c r="S876" s="6"/>
      <c r="T876" s="6"/>
      <c r="U876" s="6"/>
      <c r="V876" s="6"/>
      <c r="W876" s="6"/>
      <c r="X876" s="6"/>
      <c r="Y876" s="6"/>
      <c r="Z876" s="6"/>
      <c r="AA876" s="6"/>
      <c r="AB876" s="6"/>
      <c r="AC876" s="6"/>
      <c r="AD876" s="6"/>
      <c r="AE876" s="6"/>
      <c r="AF876" s="6"/>
      <c r="AG876" s="6"/>
      <c r="AH876" s="6"/>
      <c r="AI876" s="6"/>
      <c r="AJ876" s="6"/>
      <c r="AK876" s="6"/>
      <c r="AL876" s="6"/>
      <c r="AM876" s="6"/>
      <c r="AN876" s="6"/>
      <c r="AO876" s="6"/>
      <c r="AP876" s="6"/>
      <c r="AQ876" s="6"/>
      <c r="AR876" s="6"/>
      <c r="AS876" s="6"/>
      <c r="AT876" s="6"/>
      <c r="AU876" s="6"/>
      <c r="AV876" s="6"/>
    </row>
    <row r="877">
      <c r="A877" s="6"/>
      <c r="B877" s="199"/>
      <c r="C877" s="6"/>
      <c r="D877" s="6"/>
      <c r="E877" s="7"/>
      <c r="F877" s="7"/>
      <c r="G877" s="198"/>
      <c r="H877" s="198"/>
      <c r="I877" s="6"/>
      <c r="J877" s="7"/>
      <c r="K877" s="7"/>
      <c r="L877" s="6"/>
      <c r="M877" s="7"/>
      <c r="N877" s="6"/>
      <c r="O877" s="6"/>
      <c r="P877" s="6"/>
      <c r="Q877" s="6"/>
      <c r="R877" s="6"/>
      <c r="S877" s="6"/>
      <c r="T877" s="6"/>
      <c r="U877" s="6"/>
      <c r="V877" s="6"/>
      <c r="W877" s="6"/>
      <c r="X877" s="6"/>
      <c r="Y877" s="6"/>
      <c r="Z877" s="6"/>
      <c r="AA877" s="6"/>
      <c r="AB877" s="6"/>
      <c r="AC877" s="6"/>
      <c r="AD877" s="6"/>
      <c r="AE877" s="6"/>
      <c r="AF877" s="6"/>
      <c r="AG877" s="6"/>
      <c r="AH877" s="6"/>
      <c r="AI877" s="6"/>
      <c r="AJ877" s="6"/>
      <c r="AK877" s="6"/>
      <c r="AL877" s="6"/>
      <c r="AM877" s="6"/>
      <c r="AN877" s="6"/>
      <c r="AO877" s="6"/>
      <c r="AP877" s="6"/>
      <c r="AQ877" s="6"/>
      <c r="AR877" s="6"/>
      <c r="AS877" s="6"/>
      <c r="AT877" s="6"/>
      <c r="AU877" s="6"/>
      <c r="AV877" s="6"/>
    </row>
    <row r="878">
      <c r="A878" s="6"/>
      <c r="B878" s="199"/>
      <c r="C878" s="6"/>
      <c r="D878" s="6"/>
      <c r="E878" s="7"/>
      <c r="F878" s="7"/>
      <c r="G878" s="198"/>
      <c r="H878" s="198"/>
      <c r="I878" s="6"/>
      <c r="J878" s="7"/>
      <c r="K878" s="7"/>
      <c r="L878" s="6"/>
      <c r="M878" s="7"/>
      <c r="N878" s="6"/>
      <c r="O878" s="6"/>
      <c r="P878" s="6"/>
      <c r="Q878" s="6"/>
      <c r="R878" s="6"/>
      <c r="S878" s="6"/>
      <c r="T878" s="6"/>
      <c r="U878" s="6"/>
      <c r="V878" s="6"/>
      <c r="W878" s="6"/>
      <c r="X878" s="6"/>
      <c r="Y878" s="6"/>
      <c r="Z878" s="6"/>
      <c r="AA878" s="6"/>
      <c r="AB878" s="6"/>
      <c r="AC878" s="6"/>
      <c r="AD878" s="6"/>
      <c r="AE878" s="6"/>
      <c r="AF878" s="6"/>
      <c r="AG878" s="6"/>
      <c r="AH878" s="6"/>
      <c r="AI878" s="6"/>
      <c r="AJ878" s="6"/>
      <c r="AK878" s="6"/>
      <c r="AL878" s="6"/>
      <c r="AM878" s="6"/>
      <c r="AN878" s="6"/>
      <c r="AO878" s="6"/>
      <c r="AP878" s="6"/>
      <c r="AQ878" s="6"/>
      <c r="AR878" s="6"/>
      <c r="AS878" s="6"/>
      <c r="AT878" s="6"/>
      <c r="AU878" s="6"/>
      <c r="AV878" s="6"/>
    </row>
    <row r="879">
      <c r="A879" s="6"/>
      <c r="B879" s="199"/>
      <c r="C879" s="6"/>
      <c r="D879" s="6"/>
      <c r="E879" s="7"/>
      <c r="F879" s="7"/>
      <c r="G879" s="198"/>
      <c r="H879" s="198"/>
      <c r="I879" s="6"/>
      <c r="J879" s="7"/>
      <c r="K879" s="7"/>
      <c r="L879" s="6"/>
      <c r="M879" s="7"/>
      <c r="N879" s="6"/>
      <c r="O879" s="6"/>
      <c r="P879" s="6"/>
      <c r="Q879" s="6"/>
      <c r="R879" s="6"/>
      <c r="S879" s="6"/>
      <c r="T879" s="6"/>
      <c r="U879" s="6"/>
      <c r="V879" s="6"/>
      <c r="W879" s="6"/>
      <c r="X879" s="6"/>
      <c r="Y879" s="6"/>
      <c r="Z879" s="6"/>
      <c r="AA879" s="6"/>
      <c r="AB879" s="6"/>
      <c r="AC879" s="6"/>
      <c r="AD879" s="6"/>
      <c r="AE879" s="6"/>
      <c r="AF879" s="6"/>
      <c r="AG879" s="6"/>
      <c r="AH879" s="6"/>
      <c r="AI879" s="6"/>
      <c r="AJ879" s="6"/>
      <c r="AK879" s="6"/>
      <c r="AL879" s="6"/>
      <c r="AM879" s="6"/>
      <c r="AN879" s="6"/>
      <c r="AO879" s="6"/>
      <c r="AP879" s="6"/>
      <c r="AQ879" s="6"/>
      <c r="AR879" s="6"/>
      <c r="AS879" s="6"/>
      <c r="AT879" s="6"/>
      <c r="AU879" s="6"/>
      <c r="AV879" s="6"/>
    </row>
    <row r="880">
      <c r="A880" s="6"/>
      <c r="B880" s="199"/>
      <c r="C880" s="6"/>
      <c r="D880" s="6"/>
      <c r="E880" s="7"/>
      <c r="F880" s="7"/>
      <c r="G880" s="198"/>
      <c r="H880" s="198"/>
      <c r="I880" s="6"/>
      <c r="J880" s="7"/>
      <c r="K880" s="7"/>
      <c r="L880" s="6"/>
      <c r="M880" s="7"/>
      <c r="N880" s="6"/>
      <c r="O880" s="6"/>
      <c r="P880" s="6"/>
      <c r="Q880" s="6"/>
      <c r="R880" s="6"/>
      <c r="S880" s="6"/>
      <c r="T880" s="6"/>
      <c r="U880" s="6"/>
      <c r="V880" s="6"/>
      <c r="W880" s="6"/>
      <c r="X880" s="6"/>
      <c r="Y880" s="6"/>
      <c r="Z880" s="6"/>
      <c r="AA880" s="6"/>
      <c r="AB880" s="6"/>
      <c r="AC880" s="6"/>
      <c r="AD880" s="6"/>
      <c r="AE880" s="6"/>
      <c r="AF880" s="6"/>
      <c r="AG880" s="6"/>
      <c r="AH880" s="6"/>
      <c r="AI880" s="6"/>
      <c r="AJ880" s="6"/>
      <c r="AK880" s="6"/>
      <c r="AL880" s="6"/>
      <c r="AM880" s="6"/>
      <c r="AN880" s="6"/>
      <c r="AO880" s="6"/>
      <c r="AP880" s="6"/>
      <c r="AQ880" s="6"/>
      <c r="AR880" s="6"/>
      <c r="AS880" s="6"/>
      <c r="AT880" s="6"/>
      <c r="AU880" s="6"/>
      <c r="AV880" s="6"/>
    </row>
    <row r="881">
      <c r="A881" s="6"/>
      <c r="B881" s="199"/>
      <c r="C881" s="6"/>
      <c r="D881" s="6"/>
      <c r="E881" s="7"/>
      <c r="F881" s="7"/>
      <c r="G881" s="198"/>
      <c r="H881" s="198"/>
      <c r="I881" s="6"/>
      <c r="J881" s="7"/>
      <c r="K881" s="7"/>
      <c r="L881" s="6"/>
      <c r="M881" s="7"/>
      <c r="N881" s="6"/>
      <c r="O881" s="6"/>
      <c r="P881" s="6"/>
      <c r="Q881" s="6"/>
      <c r="R881" s="6"/>
      <c r="S881" s="6"/>
      <c r="T881" s="6"/>
      <c r="U881" s="6"/>
      <c r="V881" s="6"/>
      <c r="W881" s="6"/>
      <c r="X881" s="6"/>
      <c r="Y881" s="6"/>
      <c r="Z881" s="6"/>
      <c r="AA881" s="6"/>
      <c r="AB881" s="6"/>
      <c r="AC881" s="6"/>
      <c r="AD881" s="6"/>
      <c r="AE881" s="6"/>
      <c r="AF881" s="6"/>
      <c r="AG881" s="6"/>
      <c r="AH881" s="6"/>
      <c r="AI881" s="6"/>
      <c r="AJ881" s="6"/>
      <c r="AK881" s="6"/>
      <c r="AL881" s="6"/>
      <c r="AM881" s="6"/>
      <c r="AN881" s="6"/>
      <c r="AO881" s="6"/>
      <c r="AP881" s="6"/>
      <c r="AQ881" s="6"/>
      <c r="AR881" s="6"/>
      <c r="AS881" s="6"/>
      <c r="AT881" s="6"/>
      <c r="AU881" s="6"/>
      <c r="AV881" s="6"/>
    </row>
    <row r="882">
      <c r="A882" s="6"/>
      <c r="B882" s="199"/>
      <c r="C882" s="6"/>
      <c r="D882" s="6"/>
      <c r="E882" s="7"/>
      <c r="F882" s="7"/>
      <c r="G882" s="198"/>
      <c r="H882" s="198"/>
      <c r="I882" s="6"/>
      <c r="J882" s="7"/>
      <c r="K882" s="7"/>
      <c r="L882" s="6"/>
      <c r="M882" s="7"/>
      <c r="N882" s="6"/>
      <c r="O882" s="6"/>
      <c r="P882" s="6"/>
      <c r="Q882" s="6"/>
      <c r="R882" s="6"/>
      <c r="S882" s="6"/>
      <c r="T882" s="6"/>
      <c r="U882" s="6"/>
      <c r="V882" s="6"/>
      <c r="W882" s="6"/>
      <c r="X882" s="6"/>
      <c r="Y882" s="6"/>
      <c r="Z882" s="6"/>
      <c r="AA882" s="6"/>
      <c r="AB882" s="6"/>
      <c r="AC882" s="6"/>
      <c r="AD882" s="6"/>
      <c r="AE882" s="6"/>
      <c r="AF882" s="6"/>
      <c r="AG882" s="6"/>
      <c r="AH882" s="6"/>
      <c r="AI882" s="6"/>
      <c r="AJ882" s="6"/>
      <c r="AK882" s="6"/>
      <c r="AL882" s="6"/>
      <c r="AM882" s="6"/>
      <c r="AN882" s="6"/>
      <c r="AO882" s="6"/>
      <c r="AP882" s="6"/>
      <c r="AQ882" s="6"/>
      <c r="AR882" s="6"/>
      <c r="AS882" s="6"/>
      <c r="AT882" s="6"/>
      <c r="AU882" s="6"/>
      <c r="AV882" s="6"/>
    </row>
    <row r="883">
      <c r="A883" s="6"/>
      <c r="B883" s="199"/>
      <c r="C883" s="6"/>
      <c r="D883" s="6"/>
      <c r="E883" s="7"/>
      <c r="F883" s="7"/>
      <c r="G883" s="198"/>
      <c r="H883" s="198"/>
      <c r="I883" s="6"/>
      <c r="J883" s="7"/>
      <c r="K883" s="7"/>
      <c r="L883" s="6"/>
      <c r="M883" s="7"/>
      <c r="N883" s="6"/>
      <c r="O883" s="6"/>
      <c r="P883" s="6"/>
      <c r="Q883" s="6"/>
      <c r="R883" s="6"/>
      <c r="S883" s="6"/>
      <c r="T883" s="6"/>
      <c r="U883" s="6"/>
      <c r="V883" s="6"/>
      <c r="W883" s="6"/>
      <c r="X883" s="6"/>
      <c r="Y883" s="6"/>
      <c r="Z883" s="6"/>
      <c r="AA883" s="6"/>
      <c r="AB883" s="6"/>
      <c r="AC883" s="6"/>
      <c r="AD883" s="6"/>
      <c r="AE883" s="6"/>
      <c r="AF883" s="6"/>
      <c r="AG883" s="6"/>
      <c r="AH883" s="6"/>
      <c r="AI883" s="6"/>
      <c r="AJ883" s="6"/>
      <c r="AK883" s="6"/>
      <c r="AL883" s="6"/>
      <c r="AM883" s="6"/>
      <c r="AN883" s="6"/>
      <c r="AO883" s="6"/>
      <c r="AP883" s="6"/>
      <c r="AQ883" s="6"/>
      <c r="AR883" s="6"/>
      <c r="AS883" s="6"/>
      <c r="AT883" s="6"/>
      <c r="AU883" s="6"/>
      <c r="AV883" s="6"/>
    </row>
    <row r="884">
      <c r="A884" s="6"/>
      <c r="B884" s="199"/>
      <c r="C884" s="6"/>
      <c r="D884" s="6"/>
      <c r="E884" s="7"/>
      <c r="F884" s="7"/>
      <c r="G884" s="198"/>
      <c r="H884" s="198"/>
      <c r="I884" s="6"/>
      <c r="J884" s="7"/>
      <c r="K884" s="7"/>
      <c r="L884" s="6"/>
      <c r="M884" s="7"/>
      <c r="N884" s="6"/>
      <c r="O884" s="6"/>
      <c r="P884" s="6"/>
      <c r="Q884" s="6"/>
      <c r="R884" s="6"/>
      <c r="S884" s="6"/>
      <c r="T884" s="6"/>
      <c r="U884" s="6"/>
      <c r="V884" s="6"/>
      <c r="W884" s="6"/>
      <c r="X884" s="6"/>
      <c r="Y884" s="6"/>
      <c r="Z884" s="6"/>
      <c r="AA884" s="6"/>
      <c r="AB884" s="6"/>
      <c r="AC884" s="6"/>
      <c r="AD884" s="6"/>
      <c r="AE884" s="6"/>
      <c r="AF884" s="6"/>
      <c r="AG884" s="6"/>
      <c r="AH884" s="6"/>
      <c r="AI884" s="6"/>
      <c r="AJ884" s="6"/>
      <c r="AK884" s="6"/>
      <c r="AL884" s="6"/>
      <c r="AM884" s="6"/>
      <c r="AN884" s="6"/>
      <c r="AO884" s="6"/>
      <c r="AP884" s="6"/>
      <c r="AQ884" s="6"/>
      <c r="AR884" s="6"/>
      <c r="AS884" s="6"/>
      <c r="AT884" s="6"/>
      <c r="AU884" s="6"/>
      <c r="AV884" s="6"/>
    </row>
    <row r="885">
      <c r="A885" s="6"/>
      <c r="B885" s="199"/>
      <c r="C885" s="6"/>
      <c r="D885" s="6"/>
      <c r="E885" s="7"/>
      <c r="F885" s="7"/>
      <c r="G885" s="198"/>
      <c r="H885" s="198"/>
      <c r="I885" s="6"/>
      <c r="J885" s="7"/>
      <c r="K885" s="7"/>
      <c r="L885" s="6"/>
      <c r="M885" s="7"/>
      <c r="N885" s="6"/>
      <c r="O885" s="6"/>
      <c r="P885" s="6"/>
      <c r="Q885" s="6"/>
      <c r="R885" s="6"/>
      <c r="S885" s="6"/>
      <c r="T885" s="6"/>
      <c r="U885" s="6"/>
      <c r="V885" s="6"/>
      <c r="W885" s="6"/>
      <c r="X885" s="6"/>
      <c r="Y885" s="6"/>
      <c r="Z885" s="6"/>
      <c r="AA885" s="6"/>
      <c r="AB885" s="6"/>
      <c r="AC885" s="6"/>
      <c r="AD885" s="6"/>
      <c r="AE885" s="6"/>
      <c r="AF885" s="6"/>
      <c r="AG885" s="6"/>
      <c r="AH885" s="6"/>
      <c r="AI885" s="6"/>
      <c r="AJ885" s="6"/>
      <c r="AK885" s="6"/>
      <c r="AL885" s="6"/>
      <c r="AM885" s="6"/>
      <c r="AN885" s="6"/>
      <c r="AO885" s="6"/>
      <c r="AP885" s="6"/>
      <c r="AQ885" s="6"/>
      <c r="AR885" s="6"/>
      <c r="AS885" s="6"/>
      <c r="AT885" s="6"/>
      <c r="AU885" s="6"/>
      <c r="AV885" s="6"/>
    </row>
    <row r="886">
      <c r="A886" s="6"/>
      <c r="B886" s="199"/>
      <c r="C886" s="6"/>
      <c r="D886" s="6"/>
      <c r="E886" s="7"/>
      <c r="F886" s="7"/>
      <c r="G886" s="198"/>
      <c r="H886" s="198"/>
      <c r="I886" s="6"/>
      <c r="J886" s="7"/>
      <c r="K886" s="7"/>
      <c r="L886" s="6"/>
      <c r="M886" s="7"/>
      <c r="N886" s="6"/>
      <c r="O886" s="6"/>
      <c r="P886" s="6"/>
      <c r="Q886" s="6"/>
      <c r="R886" s="6"/>
      <c r="S886" s="6"/>
      <c r="T886" s="6"/>
      <c r="U886" s="6"/>
      <c r="V886" s="6"/>
      <c r="W886" s="6"/>
      <c r="X886" s="6"/>
      <c r="Y886" s="6"/>
      <c r="Z886" s="6"/>
      <c r="AA886" s="6"/>
      <c r="AB886" s="6"/>
      <c r="AC886" s="6"/>
      <c r="AD886" s="6"/>
      <c r="AE886" s="6"/>
      <c r="AF886" s="6"/>
      <c r="AG886" s="6"/>
      <c r="AH886" s="6"/>
      <c r="AI886" s="6"/>
      <c r="AJ886" s="6"/>
      <c r="AK886" s="6"/>
      <c r="AL886" s="6"/>
      <c r="AM886" s="6"/>
      <c r="AN886" s="6"/>
      <c r="AO886" s="6"/>
      <c r="AP886" s="6"/>
      <c r="AQ886" s="6"/>
      <c r="AR886" s="6"/>
      <c r="AS886" s="6"/>
      <c r="AT886" s="6"/>
      <c r="AU886" s="6"/>
      <c r="AV886" s="6"/>
    </row>
    <row r="887">
      <c r="A887" s="6"/>
      <c r="B887" s="199"/>
      <c r="C887" s="6"/>
      <c r="D887" s="6"/>
      <c r="E887" s="7"/>
      <c r="F887" s="7"/>
      <c r="G887" s="198"/>
      <c r="H887" s="198"/>
      <c r="I887" s="6"/>
      <c r="J887" s="7"/>
      <c r="K887" s="7"/>
      <c r="L887" s="6"/>
      <c r="M887" s="7"/>
      <c r="N887" s="6"/>
      <c r="O887" s="6"/>
      <c r="P887" s="6"/>
      <c r="Q887" s="6"/>
      <c r="R887" s="6"/>
      <c r="S887" s="6"/>
      <c r="T887" s="6"/>
      <c r="U887" s="6"/>
      <c r="V887" s="6"/>
      <c r="W887" s="6"/>
      <c r="X887" s="6"/>
      <c r="Y887" s="6"/>
      <c r="Z887" s="6"/>
      <c r="AA887" s="6"/>
      <c r="AB887" s="6"/>
      <c r="AC887" s="6"/>
      <c r="AD887" s="6"/>
      <c r="AE887" s="6"/>
      <c r="AF887" s="6"/>
      <c r="AG887" s="6"/>
      <c r="AH887" s="6"/>
      <c r="AI887" s="6"/>
      <c r="AJ887" s="6"/>
      <c r="AK887" s="6"/>
      <c r="AL887" s="6"/>
      <c r="AM887" s="6"/>
      <c r="AN887" s="6"/>
      <c r="AO887" s="6"/>
      <c r="AP887" s="6"/>
      <c r="AQ887" s="6"/>
      <c r="AR887" s="6"/>
      <c r="AS887" s="6"/>
      <c r="AT887" s="6"/>
      <c r="AU887" s="6"/>
      <c r="AV887" s="6"/>
    </row>
    <row r="888">
      <c r="A888" s="6"/>
      <c r="B888" s="199"/>
      <c r="C888" s="6"/>
      <c r="D888" s="6"/>
      <c r="E888" s="7"/>
      <c r="F888" s="7"/>
      <c r="G888" s="198"/>
      <c r="H888" s="198"/>
      <c r="I888" s="6"/>
      <c r="J888" s="7"/>
      <c r="K888" s="7"/>
      <c r="L888" s="6"/>
      <c r="M888" s="7"/>
      <c r="N888" s="6"/>
      <c r="O888" s="6"/>
      <c r="P888" s="6"/>
      <c r="Q888" s="6"/>
      <c r="R888" s="6"/>
      <c r="S888" s="6"/>
      <c r="T888" s="6"/>
      <c r="U888" s="6"/>
      <c r="V888" s="6"/>
      <c r="W888" s="6"/>
      <c r="X888" s="6"/>
      <c r="Y888" s="6"/>
      <c r="Z888" s="6"/>
      <c r="AA888" s="6"/>
      <c r="AB888" s="6"/>
      <c r="AC888" s="6"/>
      <c r="AD888" s="6"/>
      <c r="AE888" s="6"/>
      <c r="AF888" s="6"/>
      <c r="AG888" s="6"/>
      <c r="AH888" s="6"/>
      <c r="AI888" s="6"/>
      <c r="AJ888" s="6"/>
      <c r="AK888" s="6"/>
      <c r="AL888" s="6"/>
      <c r="AM888" s="6"/>
      <c r="AN888" s="6"/>
      <c r="AO888" s="6"/>
      <c r="AP888" s="6"/>
      <c r="AQ888" s="6"/>
      <c r="AR888" s="6"/>
      <c r="AS888" s="6"/>
      <c r="AT888" s="6"/>
      <c r="AU888" s="6"/>
      <c r="AV888" s="6"/>
    </row>
    <row r="889">
      <c r="A889" s="6"/>
      <c r="B889" s="199"/>
      <c r="C889" s="6"/>
      <c r="D889" s="6"/>
      <c r="E889" s="7"/>
      <c r="F889" s="7"/>
      <c r="G889" s="198"/>
      <c r="H889" s="198"/>
      <c r="I889" s="6"/>
      <c r="J889" s="7"/>
      <c r="K889" s="7"/>
      <c r="L889" s="6"/>
      <c r="M889" s="7"/>
      <c r="N889" s="6"/>
      <c r="O889" s="6"/>
      <c r="P889" s="6"/>
      <c r="Q889" s="6"/>
      <c r="R889" s="6"/>
      <c r="S889" s="6"/>
      <c r="T889" s="6"/>
      <c r="U889" s="6"/>
      <c r="V889" s="6"/>
      <c r="W889" s="6"/>
      <c r="X889" s="6"/>
      <c r="Y889" s="6"/>
      <c r="Z889" s="6"/>
      <c r="AA889" s="6"/>
      <c r="AB889" s="6"/>
      <c r="AC889" s="6"/>
      <c r="AD889" s="6"/>
      <c r="AE889" s="6"/>
      <c r="AF889" s="6"/>
      <c r="AG889" s="6"/>
      <c r="AH889" s="6"/>
      <c r="AI889" s="6"/>
      <c r="AJ889" s="6"/>
      <c r="AK889" s="6"/>
      <c r="AL889" s="6"/>
      <c r="AM889" s="6"/>
      <c r="AN889" s="6"/>
      <c r="AO889" s="6"/>
      <c r="AP889" s="6"/>
      <c r="AQ889" s="6"/>
      <c r="AR889" s="6"/>
      <c r="AS889" s="6"/>
      <c r="AT889" s="6"/>
      <c r="AU889" s="6"/>
      <c r="AV889" s="6"/>
    </row>
    <row r="890">
      <c r="A890" s="6"/>
      <c r="B890" s="199"/>
      <c r="C890" s="6"/>
      <c r="D890" s="6"/>
      <c r="E890" s="7"/>
      <c r="F890" s="7"/>
      <c r="G890" s="198"/>
      <c r="H890" s="198"/>
      <c r="I890" s="6"/>
      <c r="J890" s="7"/>
      <c r="K890" s="7"/>
      <c r="L890" s="6"/>
      <c r="M890" s="7"/>
      <c r="N890" s="6"/>
      <c r="O890" s="6"/>
      <c r="P890" s="6"/>
      <c r="Q890" s="6"/>
      <c r="R890" s="6"/>
      <c r="S890" s="6"/>
      <c r="T890" s="6"/>
      <c r="U890" s="6"/>
      <c r="V890" s="6"/>
      <c r="W890" s="6"/>
      <c r="X890" s="6"/>
      <c r="Y890" s="6"/>
      <c r="Z890" s="6"/>
      <c r="AA890" s="6"/>
      <c r="AB890" s="6"/>
      <c r="AC890" s="6"/>
      <c r="AD890" s="6"/>
      <c r="AE890" s="6"/>
      <c r="AF890" s="6"/>
      <c r="AG890" s="6"/>
      <c r="AH890" s="6"/>
      <c r="AI890" s="6"/>
      <c r="AJ890" s="6"/>
      <c r="AK890" s="6"/>
      <c r="AL890" s="6"/>
      <c r="AM890" s="6"/>
      <c r="AN890" s="6"/>
      <c r="AO890" s="6"/>
      <c r="AP890" s="6"/>
      <c r="AQ890" s="6"/>
      <c r="AR890" s="6"/>
      <c r="AS890" s="6"/>
      <c r="AT890" s="6"/>
      <c r="AU890" s="6"/>
      <c r="AV890" s="6"/>
    </row>
    <row r="891">
      <c r="A891" s="6"/>
      <c r="B891" s="199"/>
      <c r="C891" s="6"/>
      <c r="D891" s="6"/>
      <c r="E891" s="7"/>
      <c r="F891" s="7"/>
      <c r="G891" s="198"/>
      <c r="H891" s="198"/>
      <c r="I891" s="6"/>
      <c r="J891" s="7"/>
      <c r="K891" s="7"/>
      <c r="L891" s="6"/>
      <c r="M891" s="7"/>
      <c r="N891" s="6"/>
      <c r="O891" s="6"/>
      <c r="P891" s="6"/>
      <c r="Q891" s="6"/>
      <c r="R891" s="6"/>
      <c r="S891" s="6"/>
      <c r="T891" s="6"/>
      <c r="U891" s="6"/>
      <c r="V891" s="6"/>
      <c r="W891" s="6"/>
      <c r="X891" s="6"/>
      <c r="Y891" s="6"/>
      <c r="Z891" s="6"/>
      <c r="AA891" s="6"/>
      <c r="AB891" s="6"/>
      <c r="AC891" s="6"/>
      <c r="AD891" s="6"/>
      <c r="AE891" s="6"/>
      <c r="AF891" s="6"/>
      <c r="AG891" s="6"/>
      <c r="AH891" s="6"/>
      <c r="AI891" s="6"/>
      <c r="AJ891" s="6"/>
      <c r="AK891" s="6"/>
      <c r="AL891" s="6"/>
      <c r="AM891" s="6"/>
      <c r="AN891" s="6"/>
      <c r="AO891" s="6"/>
      <c r="AP891" s="6"/>
      <c r="AQ891" s="6"/>
      <c r="AR891" s="6"/>
      <c r="AS891" s="6"/>
      <c r="AT891" s="6"/>
      <c r="AU891" s="6"/>
      <c r="AV891" s="6"/>
    </row>
    <row r="892">
      <c r="A892" s="6"/>
      <c r="B892" s="199"/>
      <c r="C892" s="6"/>
      <c r="D892" s="6"/>
      <c r="E892" s="7"/>
      <c r="F892" s="7"/>
      <c r="G892" s="198"/>
      <c r="H892" s="198"/>
      <c r="I892" s="6"/>
      <c r="J892" s="7"/>
      <c r="K892" s="7"/>
      <c r="L892" s="6"/>
      <c r="M892" s="7"/>
      <c r="N892" s="6"/>
      <c r="O892" s="6"/>
      <c r="P892" s="6"/>
      <c r="Q892" s="6"/>
      <c r="R892" s="6"/>
      <c r="S892" s="6"/>
      <c r="T892" s="6"/>
      <c r="U892" s="6"/>
      <c r="V892" s="6"/>
      <c r="W892" s="6"/>
      <c r="X892" s="6"/>
      <c r="Y892" s="6"/>
      <c r="Z892" s="6"/>
      <c r="AA892" s="6"/>
      <c r="AB892" s="6"/>
      <c r="AC892" s="6"/>
      <c r="AD892" s="6"/>
      <c r="AE892" s="6"/>
      <c r="AF892" s="6"/>
      <c r="AG892" s="6"/>
      <c r="AH892" s="6"/>
      <c r="AI892" s="6"/>
      <c r="AJ892" s="6"/>
      <c r="AK892" s="6"/>
      <c r="AL892" s="6"/>
      <c r="AM892" s="6"/>
      <c r="AN892" s="6"/>
      <c r="AO892" s="6"/>
      <c r="AP892" s="6"/>
      <c r="AQ892" s="6"/>
      <c r="AR892" s="6"/>
      <c r="AS892" s="6"/>
      <c r="AT892" s="6"/>
      <c r="AU892" s="6"/>
      <c r="AV892" s="6"/>
    </row>
    <row r="893">
      <c r="A893" s="6"/>
      <c r="B893" s="199"/>
      <c r="C893" s="6"/>
      <c r="D893" s="6"/>
      <c r="E893" s="7"/>
      <c r="F893" s="7"/>
      <c r="G893" s="198"/>
      <c r="H893" s="198"/>
      <c r="I893" s="6"/>
      <c r="J893" s="7"/>
      <c r="K893" s="7"/>
      <c r="L893" s="6"/>
      <c r="M893" s="7"/>
      <c r="N893" s="6"/>
      <c r="O893" s="6"/>
      <c r="P893" s="6"/>
      <c r="Q893" s="6"/>
      <c r="R893" s="6"/>
      <c r="S893" s="6"/>
      <c r="T893" s="6"/>
      <c r="U893" s="6"/>
      <c r="V893" s="6"/>
      <c r="W893" s="6"/>
      <c r="X893" s="6"/>
      <c r="Y893" s="6"/>
      <c r="Z893" s="6"/>
      <c r="AA893" s="6"/>
      <c r="AB893" s="6"/>
      <c r="AC893" s="6"/>
      <c r="AD893" s="6"/>
      <c r="AE893" s="6"/>
      <c r="AF893" s="6"/>
      <c r="AG893" s="6"/>
      <c r="AH893" s="6"/>
      <c r="AI893" s="6"/>
      <c r="AJ893" s="6"/>
      <c r="AK893" s="6"/>
      <c r="AL893" s="6"/>
      <c r="AM893" s="6"/>
      <c r="AN893" s="6"/>
      <c r="AO893" s="6"/>
      <c r="AP893" s="6"/>
      <c r="AQ893" s="6"/>
      <c r="AR893" s="6"/>
      <c r="AS893" s="6"/>
      <c r="AT893" s="6"/>
      <c r="AU893" s="6"/>
      <c r="AV893" s="6"/>
    </row>
    <row r="894">
      <c r="A894" s="6"/>
      <c r="B894" s="199"/>
      <c r="C894" s="6"/>
      <c r="D894" s="6"/>
      <c r="E894" s="7"/>
      <c r="F894" s="7"/>
      <c r="G894" s="198"/>
      <c r="H894" s="198"/>
      <c r="I894" s="6"/>
      <c r="J894" s="7"/>
      <c r="K894" s="7"/>
      <c r="L894" s="6"/>
      <c r="M894" s="7"/>
      <c r="N894" s="6"/>
      <c r="O894" s="6"/>
      <c r="P894" s="6"/>
      <c r="Q894" s="6"/>
      <c r="R894" s="6"/>
      <c r="S894" s="6"/>
      <c r="T894" s="6"/>
      <c r="U894" s="6"/>
      <c r="V894" s="6"/>
      <c r="W894" s="6"/>
      <c r="X894" s="6"/>
      <c r="Y894" s="6"/>
      <c r="Z894" s="6"/>
      <c r="AA894" s="6"/>
      <c r="AB894" s="6"/>
      <c r="AC894" s="6"/>
      <c r="AD894" s="6"/>
      <c r="AE894" s="6"/>
      <c r="AF894" s="6"/>
      <c r="AG894" s="6"/>
      <c r="AH894" s="6"/>
      <c r="AI894" s="6"/>
      <c r="AJ894" s="6"/>
      <c r="AK894" s="6"/>
      <c r="AL894" s="6"/>
      <c r="AM894" s="6"/>
      <c r="AN894" s="6"/>
      <c r="AO894" s="6"/>
      <c r="AP894" s="6"/>
      <c r="AQ894" s="6"/>
      <c r="AR894" s="6"/>
      <c r="AS894" s="6"/>
      <c r="AT894" s="6"/>
      <c r="AU894" s="6"/>
      <c r="AV894" s="6"/>
    </row>
    <row r="895">
      <c r="A895" s="6"/>
      <c r="B895" s="199"/>
      <c r="C895" s="6"/>
      <c r="D895" s="6"/>
      <c r="E895" s="7"/>
      <c r="F895" s="7"/>
      <c r="G895" s="198"/>
      <c r="H895" s="198"/>
      <c r="I895" s="6"/>
      <c r="J895" s="7"/>
      <c r="K895" s="7"/>
      <c r="L895" s="6"/>
      <c r="M895" s="7"/>
      <c r="N895" s="6"/>
      <c r="O895" s="6"/>
      <c r="P895" s="6"/>
      <c r="Q895" s="6"/>
      <c r="R895" s="6"/>
      <c r="S895" s="6"/>
      <c r="T895" s="6"/>
      <c r="U895" s="6"/>
      <c r="V895" s="6"/>
      <c r="W895" s="6"/>
      <c r="X895" s="6"/>
      <c r="Y895" s="6"/>
      <c r="Z895" s="6"/>
      <c r="AA895" s="6"/>
      <c r="AB895" s="6"/>
      <c r="AC895" s="6"/>
      <c r="AD895" s="6"/>
      <c r="AE895" s="6"/>
      <c r="AF895" s="6"/>
      <c r="AG895" s="6"/>
      <c r="AH895" s="6"/>
      <c r="AI895" s="6"/>
      <c r="AJ895" s="6"/>
      <c r="AK895" s="6"/>
      <c r="AL895" s="6"/>
      <c r="AM895" s="6"/>
      <c r="AN895" s="6"/>
      <c r="AO895" s="6"/>
      <c r="AP895" s="6"/>
      <c r="AQ895" s="6"/>
      <c r="AR895" s="6"/>
      <c r="AS895" s="6"/>
      <c r="AT895" s="6"/>
      <c r="AU895" s="6"/>
      <c r="AV895" s="6"/>
    </row>
    <row r="896">
      <c r="A896" s="6"/>
      <c r="B896" s="199"/>
      <c r="C896" s="6"/>
      <c r="D896" s="6"/>
      <c r="E896" s="7"/>
      <c r="F896" s="7"/>
      <c r="G896" s="198"/>
      <c r="H896" s="198"/>
      <c r="I896" s="6"/>
      <c r="J896" s="7"/>
      <c r="K896" s="7"/>
      <c r="L896" s="6"/>
      <c r="M896" s="7"/>
      <c r="N896" s="6"/>
      <c r="O896" s="6"/>
      <c r="P896" s="6"/>
      <c r="Q896" s="6"/>
      <c r="R896" s="6"/>
      <c r="S896" s="6"/>
      <c r="T896" s="6"/>
      <c r="U896" s="6"/>
      <c r="V896" s="6"/>
      <c r="W896" s="6"/>
      <c r="X896" s="6"/>
      <c r="Y896" s="6"/>
      <c r="Z896" s="6"/>
      <c r="AA896" s="6"/>
      <c r="AB896" s="6"/>
      <c r="AC896" s="6"/>
      <c r="AD896" s="6"/>
      <c r="AE896" s="6"/>
      <c r="AF896" s="6"/>
      <c r="AG896" s="6"/>
      <c r="AH896" s="6"/>
      <c r="AI896" s="6"/>
      <c r="AJ896" s="6"/>
      <c r="AK896" s="6"/>
      <c r="AL896" s="6"/>
      <c r="AM896" s="6"/>
      <c r="AN896" s="6"/>
      <c r="AO896" s="6"/>
      <c r="AP896" s="6"/>
      <c r="AQ896" s="6"/>
      <c r="AR896" s="6"/>
      <c r="AS896" s="6"/>
      <c r="AT896" s="6"/>
      <c r="AU896" s="6"/>
      <c r="AV896" s="6"/>
    </row>
    <row r="897">
      <c r="A897" s="6"/>
      <c r="B897" s="199"/>
      <c r="C897" s="6"/>
      <c r="D897" s="6"/>
      <c r="E897" s="7"/>
      <c r="F897" s="7"/>
      <c r="G897" s="198"/>
      <c r="H897" s="198"/>
      <c r="I897" s="6"/>
      <c r="J897" s="7"/>
      <c r="K897" s="7"/>
      <c r="L897" s="6"/>
      <c r="M897" s="7"/>
      <c r="N897" s="6"/>
      <c r="O897" s="6"/>
      <c r="P897" s="6"/>
      <c r="Q897" s="6"/>
      <c r="R897" s="6"/>
      <c r="S897" s="6"/>
      <c r="T897" s="6"/>
      <c r="U897" s="6"/>
      <c r="V897" s="6"/>
      <c r="W897" s="6"/>
      <c r="X897" s="6"/>
      <c r="Y897" s="6"/>
      <c r="Z897" s="6"/>
      <c r="AA897" s="6"/>
      <c r="AB897" s="6"/>
      <c r="AC897" s="6"/>
      <c r="AD897" s="6"/>
      <c r="AE897" s="6"/>
      <c r="AF897" s="6"/>
      <c r="AG897" s="6"/>
      <c r="AH897" s="6"/>
      <c r="AI897" s="6"/>
      <c r="AJ897" s="6"/>
      <c r="AK897" s="6"/>
      <c r="AL897" s="6"/>
      <c r="AM897" s="6"/>
      <c r="AN897" s="6"/>
      <c r="AO897" s="6"/>
      <c r="AP897" s="6"/>
      <c r="AQ897" s="6"/>
      <c r="AR897" s="6"/>
      <c r="AS897" s="6"/>
      <c r="AT897" s="6"/>
      <c r="AU897" s="6"/>
      <c r="AV897" s="6"/>
    </row>
    <row r="898">
      <c r="A898" s="6"/>
      <c r="B898" s="199"/>
      <c r="C898" s="6"/>
      <c r="D898" s="6"/>
      <c r="E898" s="7"/>
      <c r="F898" s="7"/>
      <c r="G898" s="198"/>
      <c r="H898" s="198"/>
      <c r="I898" s="6"/>
      <c r="J898" s="7"/>
      <c r="K898" s="7"/>
      <c r="L898" s="6"/>
      <c r="M898" s="7"/>
      <c r="N898" s="6"/>
      <c r="O898" s="6"/>
      <c r="P898" s="6"/>
      <c r="Q898" s="6"/>
      <c r="R898" s="6"/>
      <c r="S898" s="6"/>
      <c r="T898" s="6"/>
      <c r="U898" s="6"/>
      <c r="V898" s="6"/>
      <c r="W898" s="6"/>
      <c r="X898" s="6"/>
      <c r="Y898" s="6"/>
      <c r="Z898" s="6"/>
      <c r="AA898" s="6"/>
      <c r="AB898" s="6"/>
      <c r="AC898" s="6"/>
      <c r="AD898" s="6"/>
      <c r="AE898" s="6"/>
      <c r="AF898" s="6"/>
      <c r="AG898" s="6"/>
      <c r="AH898" s="6"/>
      <c r="AI898" s="6"/>
      <c r="AJ898" s="6"/>
      <c r="AK898" s="6"/>
      <c r="AL898" s="6"/>
      <c r="AM898" s="6"/>
      <c r="AN898" s="6"/>
      <c r="AO898" s="6"/>
      <c r="AP898" s="6"/>
      <c r="AQ898" s="6"/>
      <c r="AR898" s="6"/>
      <c r="AS898" s="6"/>
      <c r="AT898" s="6"/>
      <c r="AU898" s="6"/>
      <c r="AV898" s="6"/>
    </row>
    <row r="899">
      <c r="A899" s="6"/>
      <c r="B899" s="199"/>
      <c r="C899" s="6"/>
      <c r="D899" s="6"/>
      <c r="E899" s="7"/>
      <c r="F899" s="7"/>
      <c r="G899" s="198"/>
      <c r="H899" s="198"/>
      <c r="I899" s="6"/>
      <c r="J899" s="7"/>
      <c r="K899" s="7"/>
      <c r="L899" s="6"/>
      <c r="M899" s="7"/>
      <c r="N899" s="6"/>
      <c r="O899" s="6"/>
      <c r="P899" s="6"/>
      <c r="Q899" s="6"/>
      <c r="R899" s="6"/>
      <c r="S899" s="6"/>
      <c r="T899" s="6"/>
      <c r="U899" s="6"/>
      <c r="V899" s="6"/>
      <c r="W899" s="6"/>
      <c r="X899" s="6"/>
      <c r="Y899" s="6"/>
      <c r="Z899" s="6"/>
      <c r="AA899" s="6"/>
      <c r="AB899" s="6"/>
      <c r="AC899" s="6"/>
      <c r="AD899" s="6"/>
      <c r="AE899" s="6"/>
      <c r="AF899" s="6"/>
      <c r="AG899" s="6"/>
      <c r="AH899" s="6"/>
      <c r="AI899" s="6"/>
      <c r="AJ899" s="6"/>
      <c r="AK899" s="6"/>
      <c r="AL899" s="6"/>
      <c r="AM899" s="6"/>
      <c r="AN899" s="6"/>
      <c r="AO899" s="6"/>
      <c r="AP899" s="6"/>
      <c r="AQ899" s="6"/>
      <c r="AR899" s="6"/>
      <c r="AS899" s="6"/>
      <c r="AT899" s="6"/>
      <c r="AU899" s="6"/>
      <c r="AV899" s="6"/>
    </row>
    <row r="900">
      <c r="A900" s="6"/>
      <c r="B900" s="199"/>
      <c r="C900" s="6"/>
      <c r="D900" s="6"/>
      <c r="E900" s="7"/>
      <c r="F900" s="7"/>
      <c r="G900" s="198"/>
      <c r="H900" s="198"/>
      <c r="I900" s="6"/>
      <c r="J900" s="7"/>
      <c r="K900" s="7"/>
      <c r="L900" s="6"/>
      <c r="M900" s="7"/>
      <c r="N900" s="6"/>
      <c r="O900" s="6"/>
      <c r="P900" s="6"/>
      <c r="Q900" s="6"/>
      <c r="R900" s="6"/>
      <c r="S900" s="6"/>
      <c r="T900" s="6"/>
      <c r="U900" s="6"/>
      <c r="V900" s="6"/>
      <c r="W900" s="6"/>
      <c r="X900" s="6"/>
      <c r="Y900" s="6"/>
      <c r="Z900" s="6"/>
      <c r="AA900" s="6"/>
      <c r="AB900" s="6"/>
      <c r="AC900" s="6"/>
      <c r="AD900" s="6"/>
      <c r="AE900" s="6"/>
      <c r="AF900" s="6"/>
      <c r="AG900" s="6"/>
      <c r="AH900" s="6"/>
      <c r="AI900" s="6"/>
      <c r="AJ900" s="6"/>
      <c r="AK900" s="6"/>
      <c r="AL900" s="6"/>
      <c r="AM900" s="6"/>
      <c r="AN900" s="6"/>
      <c r="AO900" s="6"/>
      <c r="AP900" s="6"/>
      <c r="AQ900" s="6"/>
      <c r="AR900" s="6"/>
      <c r="AS900" s="6"/>
      <c r="AT900" s="6"/>
      <c r="AU900" s="6"/>
      <c r="AV900" s="6"/>
    </row>
    <row r="901">
      <c r="A901" s="6"/>
      <c r="B901" s="199"/>
      <c r="C901" s="6"/>
      <c r="D901" s="6"/>
      <c r="E901" s="7"/>
      <c r="F901" s="7"/>
      <c r="G901" s="198"/>
      <c r="H901" s="198"/>
      <c r="I901" s="6"/>
      <c r="J901" s="7"/>
      <c r="K901" s="7"/>
      <c r="L901" s="6"/>
      <c r="M901" s="7"/>
      <c r="N901" s="6"/>
      <c r="O901" s="6"/>
      <c r="P901" s="6"/>
      <c r="Q901" s="6"/>
      <c r="R901" s="6"/>
      <c r="S901" s="6"/>
      <c r="T901" s="6"/>
      <c r="U901" s="6"/>
      <c r="V901" s="6"/>
      <c r="W901" s="6"/>
      <c r="X901" s="6"/>
      <c r="Y901" s="6"/>
      <c r="Z901" s="6"/>
      <c r="AA901" s="6"/>
      <c r="AB901" s="6"/>
      <c r="AC901" s="6"/>
      <c r="AD901" s="6"/>
      <c r="AE901" s="6"/>
      <c r="AF901" s="6"/>
      <c r="AG901" s="6"/>
      <c r="AH901" s="6"/>
      <c r="AI901" s="6"/>
      <c r="AJ901" s="6"/>
      <c r="AK901" s="6"/>
      <c r="AL901" s="6"/>
      <c r="AM901" s="6"/>
      <c r="AN901" s="6"/>
      <c r="AO901" s="6"/>
      <c r="AP901" s="6"/>
      <c r="AQ901" s="6"/>
      <c r="AR901" s="6"/>
      <c r="AS901" s="6"/>
      <c r="AT901" s="6"/>
      <c r="AU901" s="6"/>
      <c r="AV901" s="6"/>
    </row>
    <row r="902">
      <c r="A902" s="6"/>
      <c r="B902" s="199"/>
      <c r="C902" s="6"/>
      <c r="D902" s="6"/>
      <c r="E902" s="7"/>
      <c r="F902" s="7"/>
      <c r="G902" s="198"/>
      <c r="H902" s="198"/>
      <c r="I902" s="6"/>
      <c r="J902" s="7"/>
      <c r="K902" s="7"/>
      <c r="L902" s="6"/>
      <c r="M902" s="7"/>
      <c r="N902" s="6"/>
      <c r="O902" s="6"/>
      <c r="P902" s="6"/>
      <c r="Q902" s="6"/>
      <c r="R902" s="6"/>
      <c r="S902" s="6"/>
      <c r="T902" s="6"/>
      <c r="U902" s="6"/>
      <c r="V902" s="6"/>
      <c r="W902" s="6"/>
      <c r="X902" s="6"/>
      <c r="Y902" s="6"/>
      <c r="Z902" s="6"/>
      <c r="AA902" s="6"/>
      <c r="AB902" s="6"/>
      <c r="AC902" s="6"/>
      <c r="AD902" s="6"/>
      <c r="AE902" s="6"/>
      <c r="AF902" s="6"/>
      <c r="AG902" s="6"/>
      <c r="AH902" s="6"/>
      <c r="AI902" s="6"/>
      <c r="AJ902" s="6"/>
      <c r="AK902" s="6"/>
      <c r="AL902" s="6"/>
      <c r="AM902" s="6"/>
      <c r="AN902" s="6"/>
      <c r="AO902" s="6"/>
      <c r="AP902" s="6"/>
      <c r="AQ902" s="6"/>
      <c r="AR902" s="6"/>
      <c r="AS902" s="6"/>
      <c r="AT902" s="6"/>
      <c r="AU902" s="6"/>
      <c r="AV902" s="6"/>
    </row>
    <row r="903">
      <c r="A903" s="6"/>
      <c r="B903" s="199"/>
      <c r="C903" s="6"/>
      <c r="D903" s="6"/>
      <c r="E903" s="7"/>
      <c r="F903" s="7"/>
      <c r="G903" s="198"/>
      <c r="H903" s="198"/>
      <c r="I903" s="6"/>
      <c r="J903" s="7"/>
      <c r="K903" s="7"/>
      <c r="L903" s="6"/>
      <c r="M903" s="7"/>
      <c r="N903" s="6"/>
      <c r="O903" s="6"/>
      <c r="P903" s="6"/>
      <c r="Q903" s="6"/>
      <c r="R903" s="6"/>
      <c r="S903" s="6"/>
      <c r="T903" s="6"/>
      <c r="U903" s="6"/>
      <c r="V903" s="6"/>
      <c r="W903" s="6"/>
      <c r="X903" s="6"/>
      <c r="Y903" s="6"/>
      <c r="Z903" s="6"/>
      <c r="AA903" s="6"/>
      <c r="AB903" s="6"/>
      <c r="AC903" s="6"/>
      <c r="AD903" s="6"/>
      <c r="AE903" s="6"/>
      <c r="AF903" s="6"/>
      <c r="AG903" s="6"/>
      <c r="AH903" s="6"/>
      <c r="AI903" s="6"/>
      <c r="AJ903" s="6"/>
      <c r="AK903" s="6"/>
      <c r="AL903" s="6"/>
      <c r="AM903" s="6"/>
      <c r="AN903" s="6"/>
      <c r="AO903" s="6"/>
      <c r="AP903" s="6"/>
      <c r="AQ903" s="6"/>
      <c r="AR903" s="6"/>
      <c r="AS903" s="6"/>
      <c r="AT903" s="6"/>
      <c r="AU903" s="6"/>
      <c r="AV903" s="6"/>
    </row>
    <row r="904">
      <c r="A904" s="6"/>
      <c r="B904" s="199"/>
      <c r="C904" s="6"/>
      <c r="D904" s="6"/>
      <c r="E904" s="7"/>
      <c r="F904" s="7"/>
      <c r="G904" s="198"/>
      <c r="H904" s="198"/>
      <c r="I904" s="6"/>
      <c r="J904" s="7"/>
      <c r="K904" s="7"/>
      <c r="L904" s="6"/>
      <c r="M904" s="7"/>
      <c r="N904" s="6"/>
      <c r="O904" s="6"/>
      <c r="P904" s="6"/>
      <c r="Q904" s="6"/>
      <c r="R904" s="6"/>
      <c r="S904" s="6"/>
      <c r="T904" s="6"/>
      <c r="U904" s="6"/>
      <c r="V904" s="6"/>
      <c r="W904" s="6"/>
      <c r="X904" s="6"/>
      <c r="Y904" s="6"/>
      <c r="Z904" s="6"/>
      <c r="AA904" s="6"/>
      <c r="AB904" s="6"/>
      <c r="AC904" s="6"/>
      <c r="AD904" s="6"/>
      <c r="AE904" s="6"/>
      <c r="AF904" s="6"/>
      <c r="AG904" s="6"/>
      <c r="AH904" s="6"/>
      <c r="AI904" s="6"/>
      <c r="AJ904" s="6"/>
      <c r="AK904" s="6"/>
      <c r="AL904" s="6"/>
      <c r="AM904" s="6"/>
      <c r="AN904" s="6"/>
      <c r="AO904" s="6"/>
      <c r="AP904" s="6"/>
      <c r="AQ904" s="6"/>
      <c r="AR904" s="6"/>
      <c r="AS904" s="6"/>
      <c r="AT904" s="6"/>
      <c r="AU904" s="6"/>
      <c r="AV904" s="6"/>
    </row>
    <row r="905">
      <c r="A905" s="6"/>
      <c r="B905" s="199"/>
      <c r="C905" s="6"/>
      <c r="D905" s="6"/>
      <c r="E905" s="7"/>
      <c r="F905" s="7"/>
      <c r="G905" s="198"/>
      <c r="H905" s="198"/>
      <c r="I905" s="6"/>
      <c r="J905" s="7"/>
      <c r="K905" s="7"/>
      <c r="L905" s="6"/>
      <c r="M905" s="7"/>
      <c r="N905" s="6"/>
      <c r="O905" s="6"/>
      <c r="P905" s="6"/>
      <c r="Q905" s="6"/>
      <c r="R905" s="6"/>
      <c r="S905" s="6"/>
      <c r="T905" s="6"/>
      <c r="U905" s="6"/>
      <c r="V905" s="6"/>
      <c r="W905" s="6"/>
      <c r="X905" s="6"/>
      <c r="Y905" s="6"/>
      <c r="Z905" s="6"/>
      <c r="AA905" s="6"/>
      <c r="AB905" s="6"/>
      <c r="AC905" s="6"/>
      <c r="AD905" s="6"/>
      <c r="AE905" s="6"/>
      <c r="AF905" s="6"/>
      <c r="AG905" s="6"/>
      <c r="AH905" s="6"/>
      <c r="AI905" s="6"/>
      <c r="AJ905" s="6"/>
      <c r="AK905" s="6"/>
      <c r="AL905" s="6"/>
      <c r="AM905" s="6"/>
      <c r="AN905" s="6"/>
      <c r="AO905" s="6"/>
      <c r="AP905" s="6"/>
      <c r="AQ905" s="6"/>
      <c r="AR905" s="6"/>
      <c r="AS905" s="6"/>
      <c r="AT905" s="6"/>
      <c r="AU905" s="6"/>
      <c r="AV905" s="6"/>
    </row>
    <row r="906">
      <c r="A906" s="6"/>
      <c r="B906" s="199"/>
      <c r="C906" s="6"/>
      <c r="D906" s="6"/>
      <c r="E906" s="7"/>
      <c r="F906" s="7"/>
      <c r="G906" s="198"/>
      <c r="H906" s="198"/>
      <c r="I906" s="6"/>
      <c r="J906" s="7"/>
      <c r="K906" s="7"/>
      <c r="L906" s="6"/>
      <c r="M906" s="7"/>
      <c r="N906" s="6"/>
      <c r="O906" s="6"/>
      <c r="P906" s="6"/>
      <c r="Q906" s="6"/>
      <c r="R906" s="6"/>
      <c r="S906" s="6"/>
      <c r="T906" s="6"/>
      <c r="U906" s="6"/>
      <c r="V906" s="6"/>
      <c r="W906" s="6"/>
      <c r="X906" s="6"/>
      <c r="Y906" s="6"/>
      <c r="Z906" s="6"/>
      <c r="AA906" s="6"/>
      <c r="AB906" s="6"/>
      <c r="AC906" s="6"/>
      <c r="AD906" s="6"/>
      <c r="AE906" s="6"/>
      <c r="AF906" s="6"/>
      <c r="AG906" s="6"/>
      <c r="AH906" s="6"/>
      <c r="AI906" s="6"/>
      <c r="AJ906" s="6"/>
      <c r="AK906" s="6"/>
      <c r="AL906" s="6"/>
      <c r="AM906" s="6"/>
      <c r="AN906" s="6"/>
      <c r="AO906" s="6"/>
      <c r="AP906" s="6"/>
      <c r="AQ906" s="6"/>
      <c r="AR906" s="6"/>
      <c r="AS906" s="6"/>
      <c r="AT906" s="6"/>
      <c r="AU906" s="6"/>
      <c r="AV906" s="6"/>
    </row>
    <row r="907">
      <c r="A907" s="6"/>
      <c r="B907" s="199"/>
      <c r="C907" s="6"/>
      <c r="D907" s="6"/>
      <c r="E907" s="7"/>
      <c r="F907" s="7"/>
      <c r="G907" s="198"/>
      <c r="H907" s="198"/>
      <c r="I907" s="6"/>
      <c r="J907" s="7"/>
      <c r="K907" s="7"/>
      <c r="L907" s="6"/>
      <c r="M907" s="7"/>
      <c r="N907" s="6"/>
      <c r="O907" s="6"/>
      <c r="P907" s="6"/>
      <c r="Q907" s="6"/>
      <c r="R907" s="6"/>
      <c r="S907" s="6"/>
      <c r="T907" s="6"/>
      <c r="U907" s="6"/>
      <c r="V907" s="6"/>
      <c r="W907" s="6"/>
      <c r="X907" s="6"/>
      <c r="Y907" s="6"/>
      <c r="Z907" s="6"/>
      <c r="AA907" s="6"/>
      <c r="AB907" s="6"/>
      <c r="AC907" s="6"/>
      <c r="AD907" s="6"/>
      <c r="AE907" s="6"/>
      <c r="AF907" s="6"/>
      <c r="AG907" s="6"/>
      <c r="AH907" s="6"/>
      <c r="AI907" s="6"/>
      <c r="AJ907" s="6"/>
      <c r="AK907" s="6"/>
      <c r="AL907" s="6"/>
      <c r="AM907" s="6"/>
      <c r="AN907" s="6"/>
      <c r="AO907" s="6"/>
      <c r="AP907" s="6"/>
      <c r="AQ907" s="6"/>
      <c r="AR907" s="6"/>
      <c r="AS907" s="6"/>
      <c r="AT907" s="6"/>
      <c r="AU907" s="6"/>
      <c r="AV907" s="6"/>
    </row>
    <row r="908">
      <c r="A908" s="6"/>
      <c r="B908" s="199"/>
      <c r="C908" s="6"/>
      <c r="D908" s="6"/>
      <c r="E908" s="7"/>
      <c r="F908" s="7"/>
      <c r="G908" s="198"/>
      <c r="H908" s="198"/>
      <c r="I908" s="6"/>
      <c r="J908" s="7"/>
      <c r="K908" s="7"/>
      <c r="L908" s="6"/>
      <c r="M908" s="7"/>
      <c r="N908" s="6"/>
      <c r="O908" s="6"/>
      <c r="P908" s="6"/>
      <c r="Q908" s="6"/>
      <c r="R908" s="6"/>
      <c r="S908" s="6"/>
      <c r="T908" s="6"/>
      <c r="U908" s="6"/>
      <c r="V908" s="6"/>
      <c r="W908" s="6"/>
      <c r="X908" s="6"/>
      <c r="Y908" s="6"/>
      <c r="Z908" s="6"/>
      <c r="AA908" s="6"/>
      <c r="AB908" s="6"/>
      <c r="AC908" s="6"/>
      <c r="AD908" s="6"/>
      <c r="AE908" s="6"/>
      <c r="AF908" s="6"/>
      <c r="AG908" s="6"/>
      <c r="AH908" s="6"/>
      <c r="AI908" s="6"/>
      <c r="AJ908" s="6"/>
      <c r="AK908" s="6"/>
      <c r="AL908" s="6"/>
      <c r="AM908" s="6"/>
      <c r="AN908" s="6"/>
      <c r="AO908" s="6"/>
      <c r="AP908" s="6"/>
      <c r="AQ908" s="6"/>
      <c r="AR908" s="6"/>
      <c r="AS908" s="6"/>
      <c r="AT908" s="6"/>
      <c r="AU908" s="6"/>
      <c r="AV908" s="6"/>
    </row>
    <row r="909">
      <c r="A909" s="6"/>
      <c r="B909" s="199"/>
      <c r="C909" s="6"/>
      <c r="D909" s="6"/>
      <c r="E909" s="7"/>
      <c r="F909" s="7"/>
      <c r="G909" s="198"/>
      <c r="H909" s="198"/>
      <c r="I909" s="6"/>
      <c r="J909" s="7"/>
      <c r="K909" s="7"/>
      <c r="L909" s="6"/>
      <c r="M909" s="7"/>
      <c r="N909" s="6"/>
      <c r="O909" s="6"/>
      <c r="P909" s="6"/>
      <c r="Q909" s="6"/>
      <c r="R909" s="6"/>
      <c r="S909" s="6"/>
      <c r="T909" s="6"/>
      <c r="U909" s="6"/>
      <c r="V909" s="6"/>
      <c r="W909" s="6"/>
      <c r="X909" s="6"/>
      <c r="Y909" s="6"/>
      <c r="Z909" s="6"/>
      <c r="AA909" s="6"/>
      <c r="AB909" s="6"/>
      <c r="AC909" s="6"/>
      <c r="AD909" s="6"/>
      <c r="AE909" s="6"/>
      <c r="AF909" s="6"/>
      <c r="AG909" s="6"/>
      <c r="AH909" s="6"/>
      <c r="AI909" s="6"/>
      <c r="AJ909" s="6"/>
      <c r="AK909" s="6"/>
      <c r="AL909" s="6"/>
      <c r="AM909" s="6"/>
      <c r="AN909" s="6"/>
      <c r="AO909" s="6"/>
      <c r="AP909" s="6"/>
      <c r="AQ909" s="6"/>
      <c r="AR909" s="6"/>
      <c r="AS909" s="6"/>
      <c r="AT909" s="6"/>
      <c r="AU909" s="6"/>
      <c r="AV909" s="6"/>
    </row>
    <row r="910">
      <c r="A910" s="6"/>
      <c r="B910" s="199"/>
      <c r="C910" s="6"/>
      <c r="D910" s="6"/>
      <c r="E910" s="7"/>
      <c r="F910" s="7"/>
      <c r="G910" s="198"/>
      <c r="H910" s="198"/>
      <c r="I910" s="6"/>
      <c r="J910" s="7"/>
      <c r="K910" s="7"/>
      <c r="L910" s="6"/>
      <c r="M910" s="7"/>
      <c r="N910" s="6"/>
      <c r="O910" s="6"/>
      <c r="P910" s="6"/>
      <c r="Q910" s="6"/>
      <c r="R910" s="6"/>
      <c r="S910" s="6"/>
      <c r="T910" s="6"/>
      <c r="U910" s="6"/>
      <c r="V910" s="6"/>
      <c r="W910" s="6"/>
      <c r="X910" s="6"/>
      <c r="Y910" s="6"/>
      <c r="Z910" s="6"/>
      <c r="AA910" s="6"/>
      <c r="AB910" s="6"/>
      <c r="AC910" s="6"/>
      <c r="AD910" s="6"/>
      <c r="AE910" s="6"/>
      <c r="AF910" s="6"/>
      <c r="AG910" s="6"/>
      <c r="AH910" s="6"/>
      <c r="AI910" s="6"/>
      <c r="AJ910" s="6"/>
      <c r="AK910" s="6"/>
      <c r="AL910" s="6"/>
      <c r="AM910" s="6"/>
      <c r="AN910" s="6"/>
      <c r="AO910" s="6"/>
      <c r="AP910" s="6"/>
      <c r="AQ910" s="6"/>
      <c r="AR910" s="6"/>
      <c r="AS910" s="6"/>
      <c r="AT910" s="6"/>
      <c r="AU910" s="6"/>
      <c r="AV910" s="6"/>
    </row>
    <row r="911">
      <c r="A911" s="6"/>
      <c r="B911" s="199"/>
      <c r="C911" s="6"/>
      <c r="D911" s="6"/>
      <c r="E911" s="7"/>
      <c r="F911" s="7"/>
      <c r="G911" s="198"/>
      <c r="H911" s="198"/>
      <c r="I911" s="6"/>
      <c r="J911" s="7"/>
      <c r="K911" s="7"/>
      <c r="L911" s="6"/>
      <c r="M911" s="7"/>
      <c r="N911" s="6"/>
      <c r="O911" s="6"/>
      <c r="P911" s="6"/>
      <c r="Q911" s="6"/>
      <c r="R911" s="6"/>
      <c r="S911" s="6"/>
      <c r="T911" s="6"/>
      <c r="U911" s="6"/>
      <c r="V911" s="6"/>
      <c r="W911" s="6"/>
      <c r="X911" s="6"/>
      <c r="Y911" s="6"/>
      <c r="Z911" s="6"/>
      <c r="AA911" s="6"/>
      <c r="AB911" s="6"/>
      <c r="AC911" s="6"/>
      <c r="AD911" s="6"/>
      <c r="AE911" s="6"/>
      <c r="AF911" s="6"/>
      <c r="AG911" s="6"/>
      <c r="AH911" s="6"/>
      <c r="AI911" s="6"/>
      <c r="AJ911" s="6"/>
      <c r="AK911" s="6"/>
      <c r="AL911" s="6"/>
      <c r="AM911" s="6"/>
      <c r="AN911" s="6"/>
      <c r="AO911" s="6"/>
      <c r="AP911" s="6"/>
      <c r="AQ911" s="6"/>
      <c r="AR911" s="6"/>
      <c r="AS911" s="6"/>
      <c r="AT911" s="6"/>
      <c r="AU911" s="6"/>
      <c r="AV911" s="6"/>
    </row>
    <row r="912">
      <c r="A912" s="6"/>
      <c r="B912" s="199"/>
      <c r="C912" s="6"/>
      <c r="D912" s="6"/>
      <c r="E912" s="7"/>
      <c r="F912" s="7"/>
      <c r="G912" s="198"/>
      <c r="H912" s="198"/>
      <c r="I912" s="6"/>
      <c r="J912" s="7"/>
      <c r="K912" s="7"/>
      <c r="L912" s="6"/>
      <c r="M912" s="7"/>
      <c r="N912" s="6"/>
      <c r="O912" s="6"/>
      <c r="P912" s="6"/>
      <c r="Q912" s="6"/>
      <c r="R912" s="6"/>
      <c r="S912" s="6"/>
      <c r="T912" s="6"/>
      <c r="U912" s="6"/>
      <c r="V912" s="6"/>
      <c r="W912" s="6"/>
      <c r="X912" s="6"/>
      <c r="Y912" s="6"/>
      <c r="Z912" s="6"/>
      <c r="AA912" s="6"/>
      <c r="AB912" s="6"/>
      <c r="AC912" s="6"/>
      <c r="AD912" s="6"/>
      <c r="AE912" s="6"/>
      <c r="AF912" s="6"/>
      <c r="AG912" s="6"/>
      <c r="AH912" s="6"/>
      <c r="AI912" s="6"/>
      <c r="AJ912" s="6"/>
      <c r="AK912" s="6"/>
      <c r="AL912" s="6"/>
      <c r="AM912" s="6"/>
      <c r="AN912" s="6"/>
      <c r="AO912" s="6"/>
      <c r="AP912" s="6"/>
      <c r="AQ912" s="6"/>
      <c r="AR912" s="6"/>
      <c r="AS912" s="6"/>
      <c r="AT912" s="6"/>
      <c r="AU912" s="6"/>
      <c r="AV912" s="6"/>
    </row>
    <row r="913">
      <c r="A913" s="6"/>
      <c r="B913" s="199"/>
      <c r="C913" s="6"/>
      <c r="D913" s="6"/>
      <c r="E913" s="7"/>
      <c r="F913" s="7"/>
      <c r="G913" s="198"/>
      <c r="H913" s="198"/>
      <c r="I913" s="6"/>
      <c r="J913" s="7"/>
      <c r="K913" s="7"/>
      <c r="L913" s="6"/>
      <c r="M913" s="7"/>
      <c r="N913" s="6"/>
      <c r="O913" s="6"/>
      <c r="P913" s="6"/>
      <c r="Q913" s="6"/>
      <c r="R913" s="6"/>
      <c r="S913" s="6"/>
      <c r="T913" s="6"/>
      <c r="U913" s="6"/>
      <c r="V913" s="6"/>
      <c r="W913" s="6"/>
      <c r="X913" s="6"/>
      <c r="Y913" s="6"/>
      <c r="Z913" s="6"/>
      <c r="AA913" s="6"/>
      <c r="AB913" s="6"/>
      <c r="AC913" s="6"/>
      <c r="AD913" s="6"/>
      <c r="AE913" s="6"/>
      <c r="AF913" s="6"/>
      <c r="AG913" s="6"/>
      <c r="AH913" s="6"/>
      <c r="AI913" s="6"/>
      <c r="AJ913" s="6"/>
      <c r="AK913" s="6"/>
      <c r="AL913" s="6"/>
      <c r="AM913" s="6"/>
      <c r="AN913" s="6"/>
      <c r="AO913" s="6"/>
      <c r="AP913" s="6"/>
      <c r="AQ913" s="6"/>
      <c r="AR913" s="6"/>
      <c r="AS913" s="6"/>
      <c r="AT913" s="6"/>
      <c r="AU913" s="6"/>
      <c r="AV913" s="6"/>
    </row>
    <row r="914">
      <c r="A914" s="6"/>
      <c r="B914" s="199"/>
      <c r="C914" s="6"/>
      <c r="D914" s="6"/>
      <c r="E914" s="7"/>
      <c r="F914" s="7"/>
      <c r="G914" s="198"/>
      <c r="H914" s="198"/>
      <c r="I914" s="6"/>
      <c r="J914" s="7"/>
      <c r="K914" s="7"/>
      <c r="L914" s="6"/>
      <c r="M914" s="7"/>
      <c r="N914" s="6"/>
      <c r="O914" s="6"/>
      <c r="P914" s="6"/>
      <c r="Q914" s="6"/>
      <c r="R914" s="6"/>
      <c r="S914" s="6"/>
      <c r="T914" s="6"/>
      <c r="U914" s="6"/>
      <c r="V914" s="6"/>
      <c r="W914" s="6"/>
      <c r="X914" s="6"/>
      <c r="Y914" s="6"/>
      <c r="Z914" s="6"/>
      <c r="AA914" s="6"/>
      <c r="AB914" s="6"/>
      <c r="AC914" s="6"/>
      <c r="AD914" s="6"/>
      <c r="AE914" s="6"/>
      <c r="AF914" s="6"/>
      <c r="AG914" s="6"/>
      <c r="AH914" s="6"/>
      <c r="AI914" s="6"/>
      <c r="AJ914" s="6"/>
      <c r="AK914" s="6"/>
      <c r="AL914" s="6"/>
      <c r="AM914" s="6"/>
      <c r="AN914" s="6"/>
      <c r="AO914" s="6"/>
      <c r="AP914" s="6"/>
      <c r="AQ914" s="6"/>
      <c r="AR914" s="6"/>
      <c r="AS914" s="6"/>
      <c r="AT914" s="6"/>
      <c r="AU914" s="6"/>
      <c r="AV914" s="6"/>
    </row>
    <row r="915">
      <c r="A915" s="6"/>
      <c r="B915" s="199"/>
      <c r="C915" s="6"/>
      <c r="D915" s="6"/>
      <c r="E915" s="7"/>
      <c r="F915" s="7"/>
      <c r="G915" s="198"/>
      <c r="H915" s="198"/>
      <c r="I915" s="6"/>
      <c r="J915" s="7"/>
      <c r="K915" s="7"/>
      <c r="L915" s="6"/>
      <c r="M915" s="7"/>
      <c r="N915" s="6"/>
      <c r="O915" s="6"/>
      <c r="P915" s="6"/>
      <c r="Q915" s="6"/>
      <c r="R915" s="6"/>
      <c r="S915" s="6"/>
      <c r="T915" s="6"/>
      <c r="U915" s="6"/>
      <c r="V915" s="6"/>
      <c r="W915" s="6"/>
      <c r="X915" s="6"/>
      <c r="Y915" s="6"/>
      <c r="Z915" s="6"/>
      <c r="AA915" s="6"/>
      <c r="AB915" s="6"/>
      <c r="AC915" s="6"/>
      <c r="AD915" s="6"/>
      <c r="AE915" s="6"/>
      <c r="AF915" s="6"/>
      <c r="AG915" s="6"/>
      <c r="AH915" s="6"/>
      <c r="AI915" s="6"/>
      <c r="AJ915" s="6"/>
      <c r="AK915" s="6"/>
      <c r="AL915" s="6"/>
      <c r="AM915" s="6"/>
      <c r="AN915" s="6"/>
      <c r="AO915" s="6"/>
      <c r="AP915" s="6"/>
      <c r="AQ915" s="6"/>
      <c r="AR915" s="6"/>
      <c r="AS915" s="6"/>
      <c r="AT915" s="6"/>
      <c r="AU915" s="6"/>
      <c r="AV915" s="6"/>
    </row>
    <row r="916">
      <c r="A916" s="6"/>
      <c r="B916" s="199"/>
      <c r="C916" s="6"/>
      <c r="D916" s="6"/>
      <c r="E916" s="7"/>
      <c r="F916" s="7"/>
      <c r="G916" s="198"/>
      <c r="H916" s="198"/>
      <c r="I916" s="6"/>
      <c r="J916" s="7"/>
      <c r="K916" s="7"/>
      <c r="L916" s="6"/>
      <c r="M916" s="7"/>
      <c r="N916" s="6"/>
      <c r="O916" s="6"/>
      <c r="P916" s="6"/>
      <c r="Q916" s="6"/>
      <c r="R916" s="6"/>
      <c r="S916" s="6"/>
      <c r="T916" s="6"/>
      <c r="U916" s="6"/>
      <c r="V916" s="6"/>
      <c r="W916" s="6"/>
      <c r="X916" s="6"/>
      <c r="Y916" s="6"/>
      <c r="Z916" s="6"/>
      <c r="AA916" s="6"/>
      <c r="AB916" s="6"/>
      <c r="AC916" s="6"/>
      <c r="AD916" s="6"/>
      <c r="AE916" s="6"/>
      <c r="AF916" s="6"/>
      <c r="AG916" s="6"/>
      <c r="AH916" s="6"/>
      <c r="AI916" s="6"/>
      <c r="AJ916" s="6"/>
      <c r="AK916" s="6"/>
      <c r="AL916" s="6"/>
      <c r="AM916" s="6"/>
      <c r="AN916" s="6"/>
      <c r="AO916" s="6"/>
      <c r="AP916" s="6"/>
      <c r="AQ916" s="6"/>
      <c r="AR916" s="6"/>
      <c r="AS916" s="6"/>
      <c r="AT916" s="6"/>
      <c r="AU916" s="6"/>
      <c r="AV916" s="6"/>
    </row>
    <row r="917">
      <c r="A917" s="6"/>
      <c r="B917" s="199"/>
      <c r="C917" s="6"/>
      <c r="D917" s="6"/>
      <c r="E917" s="7"/>
      <c r="F917" s="7"/>
      <c r="G917" s="198"/>
      <c r="H917" s="198"/>
      <c r="I917" s="6"/>
      <c r="J917" s="7"/>
      <c r="K917" s="7"/>
      <c r="L917" s="6"/>
      <c r="M917" s="7"/>
      <c r="N917" s="6"/>
      <c r="O917" s="6"/>
      <c r="P917" s="6"/>
      <c r="Q917" s="6"/>
      <c r="R917" s="6"/>
      <c r="S917" s="6"/>
      <c r="T917" s="6"/>
      <c r="U917" s="6"/>
      <c r="V917" s="6"/>
      <c r="W917" s="6"/>
      <c r="X917" s="6"/>
      <c r="Y917" s="6"/>
      <c r="Z917" s="6"/>
      <c r="AA917" s="6"/>
      <c r="AB917" s="6"/>
      <c r="AC917" s="6"/>
      <c r="AD917" s="6"/>
      <c r="AE917" s="6"/>
      <c r="AF917" s="6"/>
      <c r="AG917" s="6"/>
      <c r="AH917" s="6"/>
      <c r="AI917" s="6"/>
      <c r="AJ917" s="6"/>
      <c r="AK917" s="6"/>
      <c r="AL917" s="6"/>
      <c r="AM917" s="6"/>
      <c r="AN917" s="6"/>
      <c r="AO917" s="6"/>
      <c r="AP917" s="6"/>
      <c r="AQ917" s="6"/>
      <c r="AR917" s="6"/>
      <c r="AS917" s="6"/>
      <c r="AT917" s="6"/>
      <c r="AU917" s="6"/>
      <c r="AV917" s="6"/>
    </row>
    <row r="918">
      <c r="A918" s="6"/>
      <c r="B918" s="199"/>
      <c r="C918" s="6"/>
      <c r="D918" s="6"/>
      <c r="E918" s="7"/>
      <c r="F918" s="7"/>
      <c r="G918" s="198"/>
      <c r="H918" s="198"/>
      <c r="I918" s="6"/>
      <c r="J918" s="7"/>
      <c r="K918" s="7"/>
      <c r="L918" s="6"/>
      <c r="M918" s="7"/>
      <c r="N918" s="6"/>
      <c r="O918" s="6"/>
      <c r="P918" s="6"/>
      <c r="Q918" s="6"/>
      <c r="R918" s="6"/>
      <c r="S918" s="6"/>
      <c r="T918" s="6"/>
      <c r="U918" s="6"/>
      <c r="V918" s="6"/>
      <c r="W918" s="6"/>
      <c r="X918" s="6"/>
      <c r="Y918" s="6"/>
      <c r="Z918" s="6"/>
      <c r="AA918" s="6"/>
      <c r="AB918" s="6"/>
      <c r="AC918" s="6"/>
      <c r="AD918" s="6"/>
      <c r="AE918" s="6"/>
      <c r="AF918" s="6"/>
      <c r="AG918" s="6"/>
      <c r="AH918" s="6"/>
      <c r="AI918" s="6"/>
      <c r="AJ918" s="6"/>
      <c r="AK918" s="6"/>
      <c r="AL918" s="6"/>
      <c r="AM918" s="6"/>
      <c r="AN918" s="6"/>
      <c r="AO918" s="6"/>
      <c r="AP918" s="6"/>
      <c r="AQ918" s="6"/>
      <c r="AR918" s="6"/>
      <c r="AS918" s="6"/>
      <c r="AT918" s="6"/>
      <c r="AU918" s="6"/>
      <c r="AV918" s="6"/>
    </row>
    <row r="919">
      <c r="A919" s="6"/>
      <c r="B919" s="199"/>
      <c r="C919" s="6"/>
      <c r="D919" s="6"/>
      <c r="E919" s="7"/>
      <c r="F919" s="7"/>
      <c r="G919" s="198"/>
      <c r="H919" s="198"/>
      <c r="I919" s="6"/>
      <c r="J919" s="7"/>
      <c r="K919" s="7"/>
      <c r="L919" s="6"/>
      <c r="M919" s="7"/>
      <c r="N919" s="6"/>
      <c r="O919" s="6"/>
      <c r="P919" s="6"/>
      <c r="Q919" s="6"/>
      <c r="R919" s="6"/>
      <c r="S919" s="6"/>
      <c r="T919" s="6"/>
      <c r="U919" s="6"/>
      <c r="V919" s="6"/>
      <c r="W919" s="6"/>
      <c r="X919" s="6"/>
      <c r="Y919" s="6"/>
      <c r="Z919" s="6"/>
      <c r="AA919" s="6"/>
      <c r="AB919" s="6"/>
      <c r="AC919" s="6"/>
      <c r="AD919" s="6"/>
      <c r="AE919" s="6"/>
      <c r="AF919" s="6"/>
      <c r="AG919" s="6"/>
      <c r="AH919" s="6"/>
      <c r="AI919" s="6"/>
      <c r="AJ919" s="6"/>
      <c r="AK919" s="6"/>
      <c r="AL919" s="6"/>
      <c r="AM919" s="6"/>
      <c r="AN919" s="6"/>
      <c r="AO919" s="6"/>
      <c r="AP919" s="6"/>
      <c r="AQ919" s="6"/>
      <c r="AR919" s="6"/>
      <c r="AS919" s="6"/>
      <c r="AT919" s="6"/>
      <c r="AU919" s="6"/>
      <c r="AV919" s="6"/>
    </row>
    <row r="920">
      <c r="A920" s="6"/>
      <c r="B920" s="199"/>
      <c r="C920" s="6"/>
      <c r="D920" s="6"/>
      <c r="E920" s="7"/>
      <c r="F920" s="7"/>
      <c r="G920" s="198"/>
      <c r="H920" s="198"/>
      <c r="I920" s="6"/>
      <c r="J920" s="7"/>
      <c r="K920" s="7"/>
      <c r="L920" s="6"/>
      <c r="M920" s="7"/>
      <c r="N920" s="6"/>
      <c r="O920" s="6"/>
      <c r="P920" s="6"/>
      <c r="Q920" s="6"/>
      <c r="R920" s="6"/>
      <c r="S920" s="6"/>
      <c r="T920" s="6"/>
      <c r="U920" s="6"/>
      <c r="V920" s="6"/>
      <c r="W920" s="6"/>
      <c r="X920" s="6"/>
      <c r="Y920" s="6"/>
      <c r="Z920" s="6"/>
      <c r="AA920" s="6"/>
      <c r="AB920" s="6"/>
      <c r="AC920" s="6"/>
      <c r="AD920" s="6"/>
      <c r="AE920" s="6"/>
      <c r="AF920" s="6"/>
      <c r="AG920" s="6"/>
      <c r="AH920" s="6"/>
      <c r="AI920" s="6"/>
      <c r="AJ920" s="6"/>
      <c r="AK920" s="6"/>
      <c r="AL920" s="6"/>
      <c r="AM920" s="6"/>
      <c r="AN920" s="6"/>
      <c r="AO920" s="6"/>
      <c r="AP920" s="6"/>
      <c r="AQ920" s="6"/>
      <c r="AR920" s="6"/>
      <c r="AS920" s="6"/>
      <c r="AT920" s="6"/>
      <c r="AU920" s="6"/>
      <c r="AV920" s="6"/>
    </row>
    <row r="921">
      <c r="A921" s="6"/>
      <c r="B921" s="199"/>
      <c r="C921" s="6"/>
      <c r="D921" s="6"/>
      <c r="E921" s="7"/>
      <c r="F921" s="7"/>
      <c r="G921" s="198"/>
      <c r="H921" s="198"/>
      <c r="I921" s="6"/>
      <c r="J921" s="7"/>
      <c r="K921" s="7"/>
      <c r="L921" s="6"/>
      <c r="M921" s="7"/>
      <c r="N921" s="6"/>
      <c r="O921" s="6"/>
      <c r="P921" s="6"/>
      <c r="Q921" s="6"/>
      <c r="R921" s="6"/>
      <c r="S921" s="6"/>
      <c r="T921" s="6"/>
      <c r="U921" s="6"/>
      <c r="V921" s="6"/>
      <c r="W921" s="6"/>
      <c r="X921" s="6"/>
      <c r="Y921" s="6"/>
      <c r="Z921" s="6"/>
      <c r="AA921" s="6"/>
      <c r="AB921" s="6"/>
      <c r="AC921" s="6"/>
      <c r="AD921" s="6"/>
      <c r="AE921" s="6"/>
      <c r="AF921" s="6"/>
      <c r="AG921" s="6"/>
      <c r="AH921" s="6"/>
      <c r="AI921" s="6"/>
      <c r="AJ921" s="6"/>
      <c r="AK921" s="6"/>
      <c r="AL921" s="6"/>
      <c r="AM921" s="6"/>
      <c r="AN921" s="6"/>
      <c r="AO921" s="6"/>
      <c r="AP921" s="6"/>
      <c r="AQ921" s="6"/>
      <c r="AR921" s="6"/>
      <c r="AS921" s="6"/>
      <c r="AT921" s="6"/>
      <c r="AU921" s="6"/>
      <c r="AV921" s="6"/>
    </row>
    <row r="922">
      <c r="A922" s="6"/>
      <c r="B922" s="199"/>
      <c r="C922" s="6"/>
      <c r="D922" s="6"/>
      <c r="E922" s="7"/>
      <c r="F922" s="7"/>
      <c r="G922" s="198"/>
      <c r="H922" s="198"/>
      <c r="I922" s="6"/>
      <c r="J922" s="7"/>
      <c r="K922" s="7"/>
      <c r="L922" s="6"/>
      <c r="M922" s="7"/>
      <c r="N922" s="6"/>
      <c r="O922" s="6"/>
      <c r="P922" s="6"/>
      <c r="Q922" s="6"/>
      <c r="R922" s="6"/>
      <c r="S922" s="6"/>
      <c r="T922" s="6"/>
      <c r="U922" s="6"/>
      <c r="V922" s="6"/>
      <c r="W922" s="6"/>
      <c r="X922" s="6"/>
      <c r="Y922" s="6"/>
      <c r="Z922" s="6"/>
      <c r="AA922" s="6"/>
      <c r="AB922" s="6"/>
      <c r="AC922" s="6"/>
      <c r="AD922" s="6"/>
      <c r="AE922" s="6"/>
      <c r="AF922" s="6"/>
      <c r="AG922" s="6"/>
      <c r="AH922" s="6"/>
      <c r="AI922" s="6"/>
      <c r="AJ922" s="6"/>
      <c r="AK922" s="6"/>
      <c r="AL922" s="6"/>
      <c r="AM922" s="6"/>
      <c r="AN922" s="6"/>
      <c r="AO922" s="6"/>
      <c r="AP922" s="6"/>
      <c r="AQ922" s="6"/>
      <c r="AR922" s="6"/>
      <c r="AS922" s="6"/>
      <c r="AT922" s="6"/>
      <c r="AU922" s="6"/>
      <c r="AV922" s="6"/>
    </row>
    <row r="923">
      <c r="A923" s="6"/>
      <c r="B923" s="199"/>
      <c r="C923" s="6"/>
      <c r="D923" s="6"/>
      <c r="E923" s="7"/>
      <c r="F923" s="7"/>
      <c r="G923" s="198"/>
      <c r="H923" s="198"/>
      <c r="I923" s="6"/>
      <c r="J923" s="7"/>
      <c r="K923" s="7"/>
      <c r="L923" s="6"/>
      <c r="M923" s="7"/>
      <c r="N923" s="6"/>
      <c r="O923" s="6"/>
      <c r="P923" s="6"/>
      <c r="Q923" s="6"/>
      <c r="R923" s="6"/>
      <c r="S923" s="6"/>
      <c r="T923" s="6"/>
      <c r="U923" s="6"/>
      <c r="V923" s="6"/>
      <c r="W923" s="6"/>
      <c r="X923" s="6"/>
      <c r="Y923" s="6"/>
      <c r="Z923" s="6"/>
      <c r="AA923" s="6"/>
      <c r="AB923" s="6"/>
      <c r="AC923" s="6"/>
      <c r="AD923" s="6"/>
      <c r="AE923" s="6"/>
      <c r="AF923" s="6"/>
      <c r="AG923" s="6"/>
      <c r="AH923" s="6"/>
      <c r="AI923" s="6"/>
      <c r="AJ923" s="6"/>
      <c r="AK923" s="6"/>
      <c r="AL923" s="6"/>
      <c r="AM923" s="6"/>
      <c r="AN923" s="6"/>
      <c r="AO923" s="6"/>
      <c r="AP923" s="6"/>
      <c r="AQ923" s="6"/>
      <c r="AR923" s="6"/>
      <c r="AS923" s="6"/>
      <c r="AT923" s="6"/>
      <c r="AU923" s="6"/>
      <c r="AV923" s="6"/>
    </row>
    <row r="924">
      <c r="A924" s="6"/>
      <c r="B924" s="199"/>
      <c r="C924" s="6"/>
      <c r="D924" s="6"/>
      <c r="E924" s="7"/>
      <c r="F924" s="7"/>
      <c r="G924" s="198"/>
      <c r="H924" s="198"/>
      <c r="I924" s="6"/>
      <c r="J924" s="7"/>
      <c r="K924" s="7"/>
      <c r="L924" s="6"/>
      <c r="M924" s="7"/>
      <c r="N924" s="6"/>
      <c r="O924" s="6"/>
      <c r="P924" s="6"/>
      <c r="Q924" s="6"/>
      <c r="R924" s="6"/>
      <c r="S924" s="6"/>
      <c r="T924" s="6"/>
      <c r="U924" s="6"/>
      <c r="V924" s="6"/>
      <c r="W924" s="6"/>
      <c r="X924" s="6"/>
      <c r="Y924" s="6"/>
      <c r="Z924" s="6"/>
      <c r="AA924" s="6"/>
      <c r="AB924" s="6"/>
      <c r="AC924" s="6"/>
      <c r="AD924" s="6"/>
      <c r="AE924" s="6"/>
      <c r="AF924" s="6"/>
      <c r="AG924" s="6"/>
      <c r="AH924" s="6"/>
      <c r="AI924" s="6"/>
      <c r="AJ924" s="6"/>
      <c r="AK924" s="6"/>
      <c r="AL924" s="6"/>
      <c r="AM924" s="6"/>
      <c r="AN924" s="6"/>
      <c r="AO924" s="6"/>
      <c r="AP924" s="6"/>
      <c r="AQ924" s="6"/>
      <c r="AR924" s="6"/>
      <c r="AS924" s="6"/>
      <c r="AT924" s="6"/>
      <c r="AU924" s="6"/>
      <c r="AV924" s="6"/>
    </row>
    <row r="925">
      <c r="A925" s="6"/>
      <c r="B925" s="199"/>
      <c r="C925" s="6"/>
      <c r="D925" s="6"/>
      <c r="E925" s="7"/>
      <c r="F925" s="7"/>
      <c r="G925" s="198"/>
      <c r="H925" s="198"/>
      <c r="I925" s="6"/>
      <c r="J925" s="7"/>
      <c r="K925" s="7"/>
      <c r="L925" s="6"/>
      <c r="M925" s="7"/>
      <c r="N925" s="6"/>
      <c r="O925" s="6"/>
      <c r="P925" s="6"/>
      <c r="Q925" s="6"/>
      <c r="R925" s="6"/>
      <c r="S925" s="6"/>
      <c r="T925" s="6"/>
      <c r="U925" s="6"/>
      <c r="V925" s="6"/>
      <c r="W925" s="6"/>
      <c r="X925" s="6"/>
      <c r="Y925" s="6"/>
      <c r="Z925" s="6"/>
      <c r="AA925" s="6"/>
      <c r="AB925" s="6"/>
      <c r="AC925" s="6"/>
      <c r="AD925" s="6"/>
      <c r="AE925" s="6"/>
      <c r="AF925" s="6"/>
      <c r="AG925" s="6"/>
      <c r="AH925" s="6"/>
      <c r="AI925" s="6"/>
      <c r="AJ925" s="6"/>
      <c r="AK925" s="6"/>
      <c r="AL925" s="6"/>
      <c r="AM925" s="6"/>
      <c r="AN925" s="6"/>
      <c r="AO925" s="6"/>
      <c r="AP925" s="6"/>
      <c r="AQ925" s="6"/>
      <c r="AR925" s="6"/>
      <c r="AS925" s="6"/>
      <c r="AT925" s="6"/>
      <c r="AU925" s="6"/>
      <c r="AV925" s="6"/>
    </row>
    <row r="926">
      <c r="A926" s="6"/>
      <c r="B926" s="199"/>
      <c r="C926" s="6"/>
      <c r="D926" s="6"/>
      <c r="E926" s="7"/>
      <c r="F926" s="7"/>
      <c r="G926" s="198"/>
      <c r="H926" s="198"/>
      <c r="I926" s="6"/>
      <c r="J926" s="7"/>
      <c r="K926" s="7"/>
      <c r="L926" s="6"/>
      <c r="M926" s="7"/>
      <c r="N926" s="6"/>
      <c r="O926" s="6"/>
      <c r="P926" s="6"/>
      <c r="Q926" s="6"/>
      <c r="R926" s="6"/>
      <c r="S926" s="6"/>
      <c r="T926" s="6"/>
      <c r="U926" s="6"/>
      <c r="V926" s="6"/>
      <c r="W926" s="6"/>
      <c r="X926" s="6"/>
      <c r="Y926" s="6"/>
      <c r="Z926" s="6"/>
      <c r="AA926" s="6"/>
      <c r="AB926" s="6"/>
      <c r="AC926" s="6"/>
      <c r="AD926" s="6"/>
      <c r="AE926" s="6"/>
      <c r="AF926" s="6"/>
      <c r="AG926" s="6"/>
      <c r="AH926" s="6"/>
      <c r="AI926" s="6"/>
      <c r="AJ926" s="6"/>
      <c r="AK926" s="6"/>
      <c r="AL926" s="6"/>
      <c r="AM926" s="6"/>
      <c r="AN926" s="6"/>
      <c r="AO926" s="6"/>
      <c r="AP926" s="6"/>
      <c r="AQ926" s="6"/>
      <c r="AR926" s="6"/>
      <c r="AS926" s="6"/>
      <c r="AT926" s="6"/>
      <c r="AU926" s="6"/>
      <c r="AV926" s="6"/>
    </row>
    <row r="927">
      <c r="A927" s="6"/>
      <c r="B927" s="199"/>
      <c r="C927" s="6"/>
      <c r="D927" s="6"/>
      <c r="E927" s="7"/>
      <c r="F927" s="7"/>
      <c r="G927" s="198"/>
      <c r="H927" s="198"/>
      <c r="I927" s="6"/>
      <c r="J927" s="7"/>
      <c r="K927" s="7"/>
      <c r="L927" s="6"/>
      <c r="M927" s="7"/>
      <c r="N927" s="6"/>
      <c r="O927" s="6"/>
      <c r="P927" s="6"/>
      <c r="Q927" s="6"/>
      <c r="R927" s="6"/>
      <c r="S927" s="6"/>
      <c r="T927" s="6"/>
      <c r="U927" s="6"/>
      <c r="V927" s="6"/>
      <c r="W927" s="6"/>
      <c r="X927" s="6"/>
      <c r="Y927" s="6"/>
      <c r="Z927" s="6"/>
      <c r="AA927" s="6"/>
      <c r="AB927" s="6"/>
      <c r="AC927" s="6"/>
      <c r="AD927" s="6"/>
      <c r="AE927" s="6"/>
      <c r="AF927" s="6"/>
      <c r="AG927" s="6"/>
      <c r="AH927" s="6"/>
      <c r="AI927" s="6"/>
      <c r="AJ927" s="6"/>
      <c r="AK927" s="6"/>
      <c r="AL927" s="6"/>
      <c r="AM927" s="6"/>
      <c r="AN927" s="6"/>
      <c r="AO927" s="6"/>
      <c r="AP927" s="6"/>
      <c r="AQ927" s="6"/>
      <c r="AR927" s="6"/>
      <c r="AS927" s="6"/>
      <c r="AT927" s="6"/>
      <c r="AU927" s="6"/>
      <c r="AV927" s="6"/>
    </row>
    <row r="928">
      <c r="A928" s="6"/>
      <c r="B928" s="199"/>
      <c r="C928" s="6"/>
      <c r="D928" s="6"/>
      <c r="E928" s="7"/>
      <c r="F928" s="7"/>
      <c r="G928" s="198"/>
      <c r="H928" s="198"/>
      <c r="I928" s="6"/>
      <c r="J928" s="7"/>
      <c r="K928" s="7"/>
      <c r="L928" s="6"/>
      <c r="M928" s="7"/>
      <c r="N928" s="6"/>
      <c r="O928" s="6"/>
      <c r="P928" s="6"/>
      <c r="Q928" s="6"/>
      <c r="R928" s="6"/>
      <c r="S928" s="6"/>
      <c r="T928" s="6"/>
      <c r="U928" s="6"/>
      <c r="V928" s="6"/>
      <c r="W928" s="6"/>
      <c r="X928" s="6"/>
      <c r="Y928" s="6"/>
      <c r="Z928" s="6"/>
      <c r="AA928" s="6"/>
      <c r="AB928" s="6"/>
      <c r="AC928" s="6"/>
      <c r="AD928" s="6"/>
      <c r="AE928" s="6"/>
      <c r="AF928" s="6"/>
      <c r="AG928" s="6"/>
      <c r="AH928" s="6"/>
      <c r="AI928" s="6"/>
      <c r="AJ928" s="6"/>
      <c r="AK928" s="6"/>
      <c r="AL928" s="6"/>
      <c r="AM928" s="6"/>
      <c r="AN928" s="6"/>
      <c r="AO928" s="6"/>
      <c r="AP928" s="6"/>
      <c r="AQ928" s="6"/>
      <c r="AR928" s="6"/>
      <c r="AS928" s="6"/>
      <c r="AT928" s="6"/>
      <c r="AU928" s="6"/>
      <c r="AV928" s="6"/>
    </row>
    <row r="929">
      <c r="A929" s="6"/>
      <c r="B929" s="199"/>
      <c r="C929" s="6"/>
      <c r="D929" s="6"/>
      <c r="E929" s="7"/>
      <c r="F929" s="7"/>
      <c r="G929" s="198"/>
      <c r="H929" s="198"/>
      <c r="I929" s="6"/>
      <c r="J929" s="7"/>
      <c r="K929" s="7"/>
      <c r="L929" s="6"/>
      <c r="M929" s="7"/>
      <c r="N929" s="6"/>
      <c r="O929" s="6"/>
      <c r="P929" s="6"/>
      <c r="Q929" s="6"/>
      <c r="R929" s="6"/>
      <c r="S929" s="6"/>
      <c r="T929" s="6"/>
      <c r="U929" s="6"/>
      <c r="V929" s="6"/>
      <c r="W929" s="6"/>
      <c r="X929" s="6"/>
      <c r="Y929" s="6"/>
      <c r="Z929" s="6"/>
      <c r="AA929" s="6"/>
      <c r="AB929" s="6"/>
      <c r="AC929" s="6"/>
      <c r="AD929" s="6"/>
      <c r="AE929" s="6"/>
      <c r="AF929" s="6"/>
      <c r="AG929" s="6"/>
      <c r="AH929" s="6"/>
      <c r="AI929" s="6"/>
      <c r="AJ929" s="6"/>
      <c r="AK929" s="6"/>
      <c r="AL929" s="6"/>
      <c r="AM929" s="6"/>
      <c r="AN929" s="6"/>
      <c r="AO929" s="6"/>
      <c r="AP929" s="6"/>
      <c r="AQ929" s="6"/>
      <c r="AR929" s="6"/>
      <c r="AS929" s="6"/>
      <c r="AT929" s="6"/>
      <c r="AU929" s="6"/>
      <c r="AV929" s="6"/>
    </row>
    <row r="930">
      <c r="A930" s="6"/>
      <c r="B930" s="199"/>
      <c r="C930" s="6"/>
      <c r="D930" s="6"/>
      <c r="E930" s="7"/>
      <c r="F930" s="7"/>
      <c r="G930" s="198"/>
      <c r="H930" s="198"/>
      <c r="I930" s="6"/>
      <c r="J930" s="7"/>
      <c r="K930" s="7"/>
      <c r="L930" s="6"/>
      <c r="M930" s="7"/>
      <c r="N930" s="6"/>
      <c r="O930" s="6"/>
      <c r="P930" s="6"/>
      <c r="Q930" s="6"/>
      <c r="R930" s="6"/>
      <c r="S930" s="6"/>
      <c r="T930" s="6"/>
      <c r="U930" s="6"/>
      <c r="V930" s="6"/>
      <c r="W930" s="6"/>
      <c r="X930" s="6"/>
      <c r="Y930" s="6"/>
      <c r="Z930" s="6"/>
      <c r="AA930" s="6"/>
      <c r="AB930" s="6"/>
      <c r="AC930" s="6"/>
      <c r="AD930" s="6"/>
      <c r="AE930" s="6"/>
      <c r="AF930" s="6"/>
      <c r="AG930" s="6"/>
      <c r="AH930" s="6"/>
      <c r="AI930" s="6"/>
      <c r="AJ930" s="6"/>
      <c r="AK930" s="6"/>
      <c r="AL930" s="6"/>
      <c r="AM930" s="6"/>
      <c r="AN930" s="6"/>
      <c r="AO930" s="6"/>
      <c r="AP930" s="6"/>
      <c r="AQ930" s="6"/>
      <c r="AR930" s="6"/>
      <c r="AS930" s="6"/>
      <c r="AT930" s="6"/>
      <c r="AU930" s="6"/>
      <c r="AV930" s="6"/>
    </row>
    <row r="931">
      <c r="A931" s="6"/>
      <c r="B931" s="199"/>
      <c r="C931" s="6"/>
      <c r="D931" s="6"/>
      <c r="E931" s="7"/>
      <c r="F931" s="7"/>
      <c r="G931" s="198"/>
      <c r="H931" s="198"/>
      <c r="I931" s="6"/>
      <c r="J931" s="7"/>
      <c r="K931" s="7"/>
      <c r="L931" s="6"/>
      <c r="M931" s="7"/>
      <c r="N931" s="6"/>
      <c r="O931" s="6"/>
      <c r="P931" s="6"/>
      <c r="Q931" s="6"/>
      <c r="R931" s="6"/>
      <c r="S931" s="6"/>
      <c r="T931" s="6"/>
      <c r="U931" s="6"/>
      <c r="V931" s="6"/>
      <c r="W931" s="6"/>
      <c r="X931" s="6"/>
      <c r="Y931" s="6"/>
      <c r="Z931" s="6"/>
      <c r="AA931" s="6"/>
      <c r="AB931" s="6"/>
      <c r="AC931" s="6"/>
      <c r="AD931" s="6"/>
      <c r="AE931" s="6"/>
      <c r="AF931" s="6"/>
      <c r="AG931" s="6"/>
      <c r="AH931" s="6"/>
      <c r="AI931" s="6"/>
      <c r="AJ931" s="6"/>
      <c r="AK931" s="6"/>
      <c r="AL931" s="6"/>
      <c r="AM931" s="6"/>
      <c r="AN931" s="6"/>
      <c r="AO931" s="6"/>
      <c r="AP931" s="6"/>
      <c r="AQ931" s="6"/>
      <c r="AR931" s="6"/>
      <c r="AS931" s="6"/>
      <c r="AT931" s="6"/>
      <c r="AU931" s="6"/>
      <c r="AV931" s="6"/>
    </row>
    <row r="932">
      <c r="A932" s="6"/>
      <c r="B932" s="199"/>
      <c r="C932" s="6"/>
      <c r="D932" s="6"/>
      <c r="E932" s="7"/>
      <c r="F932" s="7"/>
      <c r="G932" s="198"/>
      <c r="H932" s="198"/>
      <c r="I932" s="6"/>
      <c r="J932" s="7"/>
      <c r="K932" s="7"/>
      <c r="L932" s="6"/>
      <c r="M932" s="7"/>
      <c r="N932" s="6"/>
      <c r="O932" s="6"/>
      <c r="P932" s="6"/>
      <c r="Q932" s="6"/>
      <c r="R932" s="6"/>
      <c r="S932" s="6"/>
      <c r="T932" s="6"/>
      <c r="U932" s="6"/>
      <c r="V932" s="6"/>
      <c r="W932" s="6"/>
      <c r="X932" s="6"/>
      <c r="Y932" s="6"/>
      <c r="Z932" s="6"/>
      <c r="AA932" s="6"/>
      <c r="AB932" s="6"/>
      <c r="AC932" s="6"/>
      <c r="AD932" s="6"/>
      <c r="AE932" s="6"/>
      <c r="AF932" s="6"/>
      <c r="AG932" s="6"/>
      <c r="AH932" s="6"/>
      <c r="AI932" s="6"/>
      <c r="AJ932" s="6"/>
      <c r="AK932" s="6"/>
      <c r="AL932" s="6"/>
      <c r="AM932" s="6"/>
      <c r="AN932" s="6"/>
      <c r="AO932" s="6"/>
      <c r="AP932" s="6"/>
      <c r="AQ932" s="6"/>
      <c r="AR932" s="6"/>
      <c r="AS932" s="6"/>
      <c r="AT932" s="6"/>
      <c r="AU932" s="6"/>
      <c r="AV932" s="6"/>
    </row>
    <row r="933">
      <c r="A933" s="6"/>
      <c r="B933" s="199"/>
      <c r="C933" s="6"/>
      <c r="D933" s="6"/>
      <c r="E933" s="7"/>
      <c r="F933" s="7"/>
      <c r="G933" s="198"/>
      <c r="H933" s="198"/>
      <c r="I933" s="6"/>
      <c r="J933" s="7"/>
      <c r="K933" s="7"/>
      <c r="L933" s="6"/>
      <c r="M933" s="7"/>
      <c r="N933" s="6"/>
      <c r="O933" s="6"/>
      <c r="P933" s="6"/>
      <c r="Q933" s="6"/>
      <c r="R933" s="6"/>
      <c r="S933" s="6"/>
      <c r="T933" s="6"/>
      <c r="U933" s="6"/>
      <c r="V933" s="6"/>
      <c r="W933" s="6"/>
      <c r="X933" s="6"/>
      <c r="Y933" s="6"/>
      <c r="Z933" s="6"/>
      <c r="AA933" s="6"/>
      <c r="AB933" s="6"/>
      <c r="AC933" s="6"/>
      <c r="AD933" s="6"/>
      <c r="AE933" s="6"/>
      <c r="AF933" s="6"/>
      <c r="AG933" s="6"/>
      <c r="AH933" s="6"/>
      <c r="AI933" s="6"/>
      <c r="AJ933" s="6"/>
      <c r="AK933" s="6"/>
      <c r="AL933" s="6"/>
      <c r="AM933" s="6"/>
      <c r="AN933" s="6"/>
      <c r="AO933" s="6"/>
      <c r="AP933" s="6"/>
      <c r="AQ933" s="6"/>
      <c r="AR933" s="6"/>
      <c r="AS933" s="6"/>
      <c r="AT933" s="6"/>
      <c r="AU933" s="6"/>
      <c r="AV933" s="6"/>
    </row>
    <row r="934">
      <c r="A934" s="6"/>
      <c r="B934" s="199"/>
      <c r="C934" s="6"/>
      <c r="D934" s="6"/>
      <c r="E934" s="7"/>
      <c r="F934" s="7"/>
      <c r="G934" s="198"/>
      <c r="H934" s="198"/>
      <c r="I934" s="6"/>
      <c r="J934" s="7"/>
      <c r="K934" s="7"/>
      <c r="L934" s="6"/>
      <c r="M934" s="7"/>
      <c r="N934" s="6"/>
      <c r="O934" s="6"/>
      <c r="P934" s="6"/>
      <c r="Q934" s="6"/>
      <c r="R934" s="6"/>
      <c r="S934" s="6"/>
      <c r="T934" s="6"/>
      <c r="U934" s="6"/>
      <c r="V934" s="6"/>
      <c r="W934" s="6"/>
      <c r="X934" s="6"/>
      <c r="Y934" s="6"/>
      <c r="Z934" s="6"/>
      <c r="AA934" s="6"/>
      <c r="AB934" s="6"/>
      <c r="AC934" s="6"/>
      <c r="AD934" s="6"/>
      <c r="AE934" s="6"/>
      <c r="AF934" s="6"/>
      <c r="AG934" s="6"/>
      <c r="AH934" s="6"/>
      <c r="AI934" s="6"/>
      <c r="AJ934" s="6"/>
      <c r="AK934" s="6"/>
      <c r="AL934" s="6"/>
      <c r="AM934" s="6"/>
      <c r="AN934" s="6"/>
      <c r="AO934" s="6"/>
      <c r="AP934" s="6"/>
      <c r="AQ934" s="6"/>
      <c r="AR934" s="6"/>
      <c r="AS934" s="6"/>
      <c r="AT934" s="6"/>
      <c r="AU934" s="6"/>
      <c r="AV934" s="6"/>
    </row>
    <row r="935">
      <c r="A935" s="6"/>
      <c r="B935" s="199"/>
      <c r="C935" s="6"/>
      <c r="D935" s="6"/>
      <c r="E935" s="7"/>
      <c r="F935" s="7"/>
      <c r="G935" s="198"/>
      <c r="H935" s="198"/>
      <c r="I935" s="6"/>
      <c r="J935" s="7"/>
      <c r="K935" s="7"/>
      <c r="L935" s="6"/>
      <c r="M935" s="7"/>
      <c r="N935" s="6"/>
      <c r="O935" s="6"/>
      <c r="P935" s="6"/>
      <c r="Q935" s="6"/>
      <c r="R935" s="6"/>
      <c r="S935" s="6"/>
      <c r="T935" s="6"/>
      <c r="U935" s="6"/>
      <c r="V935" s="6"/>
      <c r="W935" s="6"/>
      <c r="X935" s="6"/>
      <c r="Y935" s="6"/>
      <c r="Z935" s="6"/>
      <c r="AA935" s="6"/>
      <c r="AB935" s="6"/>
      <c r="AC935" s="6"/>
      <c r="AD935" s="6"/>
      <c r="AE935" s="6"/>
      <c r="AF935" s="6"/>
      <c r="AG935" s="6"/>
      <c r="AH935" s="6"/>
      <c r="AI935" s="6"/>
      <c r="AJ935" s="6"/>
      <c r="AK935" s="6"/>
      <c r="AL935" s="6"/>
      <c r="AM935" s="6"/>
      <c r="AN935" s="6"/>
      <c r="AO935" s="6"/>
      <c r="AP935" s="6"/>
      <c r="AQ935" s="6"/>
      <c r="AR935" s="6"/>
      <c r="AS935" s="6"/>
      <c r="AT935" s="6"/>
      <c r="AU935" s="6"/>
      <c r="AV935" s="6"/>
    </row>
    <row r="936">
      <c r="A936" s="6"/>
      <c r="B936" s="199"/>
      <c r="C936" s="6"/>
      <c r="D936" s="6"/>
      <c r="E936" s="7"/>
      <c r="F936" s="7"/>
      <c r="G936" s="198"/>
      <c r="H936" s="198"/>
      <c r="I936" s="6"/>
      <c r="J936" s="7"/>
      <c r="K936" s="7"/>
      <c r="L936" s="6"/>
      <c r="M936" s="7"/>
      <c r="N936" s="6"/>
      <c r="O936" s="6"/>
      <c r="P936" s="6"/>
      <c r="Q936" s="6"/>
      <c r="R936" s="6"/>
      <c r="S936" s="6"/>
      <c r="T936" s="6"/>
      <c r="U936" s="6"/>
      <c r="V936" s="6"/>
      <c r="W936" s="6"/>
      <c r="X936" s="6"/>
      <c r="Y936" s="6"/>
      <c r="Z936" s="6"/>
      <c r="AA936" s="6"/>
      <c r="AB936" s="6"/>
      <c r="AC936" s="6"/>
      <c r="AD936" s="6"/>
      <c r="AE936" s="6"/>
      <c r="AF936" s="6"/>
      <c r="AG936" s="6"/>
      <c r="AH936" s="6"/>
      <c r="AI936" s="6"/>
      <c r="AJ936" s="6"/>
      <c r="AK936" s="6"/>
      <c r="AL936" s="6"/>
      <c r="AM936" s="6"/>
      <c r="AN936" s="6"/>
      <c r="AO936" s="6"/>
      <c r="AP936" s="6"/>
      <c r="AQ936" s="6"/>
      <c r="AR936" s="6"/>
      <c r="AS936" s="6"/>
      <c r="AT936" s="6"/>
      <c r="AU936" s="6"/>
      <c r="AV936" s="6"/>
    </row>
    <row r="937">
      <c r="A937" s="6"/>
      <c r="B937" s="199"/>
      <c r="C937" s="6"/>
      <c r="D937" s="6"/>
      <c r="E937" s="7"/>
      <c r="F937" s="7"/>
      <c r="G937" s="198"/>
      <c r="H937" s="198"/>
      <c r="I937" s="6"/>
      <c r="J937" s="7"/>
      <c r="K937" s="7"/>
      <c r="L937" s="6"/>
      <c r="M937" s="7"/>
      <c r="N937" s="6"/>
      <c r="O937" s="6"/>
      <c r="P937" s="6"/>
      <c r="Q937" s="6"/>
      <c r="R937" s="6"/>
      <c r="S937" s="6"/>
      <c r="T937" s="6"/>
      <c r="U937" s="6"/>
      <c r="V937" s="6"/>
      <c r="W937" s="6"/>
      <c r="X937" s="6"/>
      <c r="Y937" s="6"/>
      <c r="Z937" s="6"/>
      <c r="AA937" s="6"/>
      <c r="AB937" s="6"/>
      <c r="AC937" s="6"/>
      <c r="AD937" s="6"/>
      <c r="AE937" s="6"/>
      <c r="AF937" s="6"/>
      <c r="AG937" s="6"/>
      <c r="AH937" s="6"/>
      <c r="AI937" s="6"/>
      <c r="AJ937" s="6"/>
      <c r="AK937" s="6"/>
      <c r="AL937" s="6"/>
      <c r="AM937" s="6"/>
      <c r="AN937" s="6"/>
      <c r="AO937" s="6"/>
      <c r="AP937" s="6"/>
      <c r="AQ937" s="6"/>
      <c r="AR937" s="6"/>
      <c r="AS937" s="6"/>
      <c r="AT937" s="6"/>
      <c r="AU937" s="6"/>
      <c r="AV937" s="6"/>
    </row>
    <row r="938">
      <c r="A938" s="6"/>
      <c r="B938" s="199"/>
      <c r="C938" s="6"/>
      <c r="D938" s="6"/>
      <c r="E938" s="7"/>
      <c r="F938" s="7"/>
      <c r="G938" s="198"/>
      <c r="H938" s="198"/>
      <c r="I938" s="6"/>
      <c r="J938" s="7"/>
      <c r="K938" s="7"/>
      <c r="L938" s="6"/>
      <c r="M938" s="7"/>
      <c r="N938" s="6"/>
      <c r="O938" s="6"/>
      <c r="P938" s="6"/>
      <c r="Q938" s="6"/>
      <c r="R938" s="6"/>
      <c r="S938" s="6"/>
      <c r="T938" s="6"/>
      <c r="U938" s="6"/>
      <c r="V938" s="6"/>
      <c r="W938" s="6"/>
      <c r="X938" s="6"/>
      <c r="Y938" s="6"/>
      <c r="Z938" s="6"/>
      <c r="AA938" s="6"/>
      <c r="AB938" s="6"/>
      <c r="AC938" s="6"/>
      <c r="AD938" s="6"/>
      <c r="AE938" s="6"/>
      <c r="AF938" s="6"/>
      <c r="AG938" s="6"/>
      <c r="AH938" s="6"/>
      <c r="AI938" s="6"/>
      <c r="AJ938" s="6"/>
      <c r="AK938" s="6"/>
      <c r="AL938" s="6"/>
      <c r="AM938" s="6"/>
      <c r="AN938" s="6"/>
      <c r="AO938" s="6"/>
      <c r="AP938" s="6"/>
      <c r="AQ938" s="6"/>
      <c r="AR938" s="6"/>
      <c r="AS938" s="6"/>
      <c r="AT938" s="6"/>
      <c r="AU938" s="6"/>
      <c r="AV938" s="6"/>
    </row>
    <row r="939">
      <c r="A939" s="6"/>
      <c r="B939" s="199"/>
      <c r="C939" s="6"/>
      <c r="D939" s="6"/>
      <c r="E939" s="7"/>
      <c r="F939" s="7"/>
      <c r="G939" s="198"/>
      <c r="H939" s="198"/>
      <c r="I939" s="6"/>
      <c r="J939" s="7"/>
      <c r="K939" s="7"/>
      <c r="L939" s="6"/>
      <c r="M939" s="7"/>
      <c r="N939" s="6"/>
      <c r="O939" s="6"/>
      <c r="P939" s="6"/>
      <c r="Q939" s="6"/>
      <c r="R939" s="6"/>
      <c r="S939" s="6"/>
      <c r="T939" s="6"/>
      <c r="U939" s="6"/>
      <c r="V939" s="6"/>
      <c r="W939" s="6"/>
      <c r="X939" s="6"/>
      <c r="Y939" s="6"/>
      <c r="Z939" s="6"/>
      <c r="AA939" s="6"/>
      <c r="AB939" s="6"/>
      <c r="AC939" s="6"/>
      <c r="AD939" s="6"/>
      <c r="AE939" s="6"/>
      <c r="AF939" s="6"/>
      <c r="AG939" s="6"/>
      <c r="AH939" s="6"/>
      <c r="AI939" s="6"/>
      <c r="AJ939" s="6"/>
      <c r="AK939" s="6"/>
      <c r="AL939" s="6"/>
      <c r="AM939" s="6"/>
      <c r="AN939" s="6"/>
      <c r="AO939" s="6"/>
      <c r="AP939" s="6"/>
      <c r="AQ939" s="6"/>
      <c r="AR939" s="6"/>
      <c r="AS939" s="6"/>
      <c r="AT939" s="6"/>
      <c r="AU939" s="6"/>
      <c r="AV939" s="6"/>
    </row>
    <row r="940">
      <c r="A940" s="6"/>
      <c r="B940" s="199"/>
      <c r="C940" s="6"/>
      <c r="D940" s="6"/>
      <c r="E940" s="7"/>
      <c r="F940" s="7"/>
      <c r="G940" s="198"/>
      <c r="H940" s="198"/>
      <c r="I940" s="6"/>
      <c r="J940" s="7"/>
      <c r="K940" s="7"/>
      <c r="L940" s="6"/>
      <c r="M940" s="7"/>
      <c r="N940" s="6"/>
      <c r="O940" s="6"/>
      <c r="P940" s="6"/>
      <c r="Q940" s="6"/>
      <c r="R940" s="6"/>
      <c r="S940" s="6"/>
      <c r="T940" s="6"/>
      <c r="U940" s="6"/>
      <c r="V940" s="6"/>
      <c r="W940" s="6"/>
      <c r="X940" s="6"/>
      <c r="Y940" s="6"/>
      <c r="Z940" s="6"/>
      <c r="AA940" s="6"/>
      <c r="AB940" s="6"/>
      <c r="AC940" s="6"/>
      <c r="AD940" s="6"/>
      <c r="AE940" s="6"/>
      <c r="AF940" s="6"/>
      <c r="AG940" s="6"/>
      <c r="AH940" s="6"/>
      <c r="AI940" s="6"/>
      <c r="AJ940" s="6"/>
      <c r="AK940" s="6"/>
      <c r="AL940" s="6"/>
      <c r="AM940" s="6"/>
      <c r="AN940" s="6"/>
      <c r="AO940" s="6"/>
      <c r="AP940" s="6"/>
      <c r="AQ940" s="6"/>
      <c r="AR940" s="6"/>
      <c r="AS940" s="6"/>
      <c r="AT940" s="6"/>
      <c r="AU940" s="6"/>
      <c r="AV940" s="6"/>
    </row>
    <row r="941">
      <c r="A941" s="6"/>
      <c r="B941" s="199"/>
      <c r="C941" s="6"/>
      <c r="D941" s="6"/>
      <c r="E941" s="7"/>
      <c r="F941" s="7"/>
      <c r="G941" s="198"/>
      <c r="H941" s="198"/>
      <c r="I941" s="6"/>
      <c r="J941" s="7"/>
      <c r="K941" s="7"/>
      <c r="L941" s="6"/>
      <c r="M941" s="7"/>
      <c r="N941" s="6"/>
      <c r="O941" s="6"/>
      <c r="P941" s="6"/>
      <c r="Q941" s="6"/>
      <c r="R941" s="6"/>
      <c r="S941" s="6"/>
      <c r="T941" s="6"/>
      <c r="U941" s="6"/>
      <c r="V941" s="6"/>
      <c r="W941" s="6"/>
      <c r="X941" s="6"/>
      <c r="Y941" s="6"/>
      <c r="Z941" s="6"/>
      <c r="AA941" s="6"/>
      <c r="AB941" s="6"/>
      <c r="AC941" s="6"/>
      <c r="AD941" s="6"/>
      <c r="AE941" s="6"/>
      <c r="AF941" s="6"/>
      <c r="AG941" s="6"/>
      <c r="AH941" s="6"/>
      <c r="AI941" s="6"/>
      <c r="AJ941" s="6"/>
      <c r="AK941" s="6"/>
      <c r="AL941" s="6"/>
      <c r="AM941" s="6"/>
      <c r="AN941" s="6"/>
      <c r="AO941" s="6"/>
      <c r="AP941" s="6"/>
      <c r="AQ941" s="6"/>
      <c r="AR941" s="6"/>
      <c r="AS941" s="6"/>
      <c r="AT941" s="6"/>
      <c r="AU941" s="6"/>
      <c r="AV941" s="6"/>
    </row>
    <row r="942">
      <c r="A942" s="6"/>
      <c r="B942" s="199"/>
      <c r="C942" s="6"/>
      <c r="D942" s="6"/>
      <c r="E942" s="7"/>
      <c r="F942" s="7"/>
      <c r="G942" s="198"/>
      <c r="H942" s="198"/>
      <c r="I942" s="6"/>
      <c r="J942" s="7"/>
      <c r="K942" s="7"/>
      <c r="L942" s="6"/>
      <c r="M942" s="7"/>
      <c r="N942" s="6"/>
      <c r="O942" s="6"/>
      <c r="P942" s="6"/>
      <c r="Q942" s="6"/>
      <c r="R942" s="6"/>
      <c r="S942" s="6"/>
      <c r="T942" s="6"/>
      <c r="U942" s="6"/>
      <c r="V942" s="6"/>
      <c r="W942" s="6"/>
      <c r="X942" s="6"/>
      <c r="Y942" s="6"/>
      <c r="Z942" s="6"/>
      <c r="AA942" s="6"/>
      <c r="AB942" s="6"/>
      <c r="AC942" s="6"/>
      <c r="AD942" s="6"/>
      <c r="AE942" s="6"/>
      <c r="AF942" s="6"/>
      <c r="AG942" s="6"/>
      <c r="AH942" s="6"/>
      <c r="AI942" s="6"/>
      <c r="AJ942" s="6"/>
      <c r="AK942" s="6"/>
      <c r="AL942" s="6"/>
      <c r="AM942" s="6"/>
      <c r="AN942" s="6"/>
      <c r="AO942" s="6"/>
      <c r="AP942" s="6"/>
      <c r="AQ942" s="6"/>
      <c r="AR942" s="6"/>
      <c r="AS942" s="6"/>
      <c r="AT942" s="6"/>
      <c r="AU942" s="6"/>
      <c r="AV942" s="6"/>
    </row>
    <row r="943">
      <c r="A943" s="6"/>
      <c r="B943" s="199"/>
      <c r="C943" s="6"/>
      <c r="D943" s="6"/>
      <c r="E943" s="7"/>
      <c r="F943" s="7"/>
      <c r="G943" s="198"/>
      <c r="H943" s="198"/>
      <c r="I943" s="6"/>
      <c r="J943" s="7"/>
      <c r="K943" s="7"/>
      <c r="L943" s="6"/>
      <c r="M943" s="7"/>
      <c r="N943" s="6"/>
      <c r="O943" s="6"/>
      <c r="P943" s="6"/>
      <c r="Q943" s="6"/>
      <c r="R943" s="6"/>
      <c r="S943" s="6"/>
      <c r="T943" s="6"/>
      <c r="U943" s="6"/>
      <c r="V943" s="6"/>
      <c r="W943" s="6"/>
      <c r="X943" s="6"/>
      <c r="Y943" s="6"/>
      <c r="Z943" s="6"/>
      <c r="AA943" s="6"/>
      <c r="AB943" s="6"/>
      <c r="AC943" s="6"/>
      <c r="AD943" s="6"/>
      <c r="AE943" s="6"/>
      <c r="AF943" s="6"/>
      <c r="AG943" s="6"/>
      <c r="AH943" s="6"/>
      <c r="AI943" s="6"/>
      <c r="AJ943" s="6"/>
      <c r="AK943" s="6"/>
      <c r="AL943" s="6"/>
      <c r="AM943" s="6"/>
      <c r="AN943" s="6"/>
      <c r="AO943" s="6"/>
      <c r="AP943" s="6"/>
      <c r="AQ943" s="6"/>
      <c r="AR943" s="6"/>
      <c r="AS943" s="6"/>
      <c r="AT943" s="6"/>
      <c r="AU943" s="6"/>
      <c r="AV943" s="6"/>
    </row>
    <row r="944">
      <c r="A944" s="6"/>
      <c r="B944" s="199"/>
      <c r="C944" s="6"/>
      <c r="D944" s="6"/>
      <c r="E944" s="7"/>
      <c r="F944" s="7"/>
      <c r="G944" s="198"/>
      <c r="H944" s="198"/>
      <c r="I944" s="6"/>
      <c r="J944" s="7"/>
      <c r="K944" s="7"/>
      <c r="L944" s="6"/>
      <c r="M944" s="7"/>
      <c r="N944" s="6"/>
      <c r="O944" s="6"/>
      <c r="P944" s="6"/>
      <c r="Q944" s="6"/>
      <c r="R944" s="6"/>
      <c r="S944" s="6"/>
      <c r="T944" s="6"/>
      <c r="U944" s="6"/>
      <c r="V944" s="6"/>
      <c r="W944" s="6"/>
      <c r="X944" s="6"/>
      <c r="Y944" s="6"/>
      <c r="Z944" s="6"/>
      <c r="AA944" s="6"/>
      <c r="AB944" s="6"/>
      <c r="AC944" s="6"/>
      <c r="AD944" s="6"/>
      <c r="AE944" s="6"/>
      <c r="AF944" s="6"/>
      <c r="AG944" s="6"/>
      <c r="AH944" s="6"/>
      <c r="AI944" s="6"/>
      <c r="AJ944" s="6"/>
      <c r="AK944" s="6"/>
      <c r="AL944" s="6"/>
      <c r="AM944" s="6"/>
      <c r="AN944" s="6"/>
      <c r="AO944" s="6"/>
      <c r="AP944" s="6"/>
      <c r="AQ944" s="6"/>
      <c r="AR944" s="6"/>
      <c r="AS944" s="6"/>
      <c r="AT944" s="6"/>
      <c r="AU944" s="6"/>
      <c r="AV944" s="6"/>
    </row>
    <row r="945">
      <c r="A945" s="6"/>
      <c r="B945" s="199"/>
      <c r="C945" s="6"/>
      <c r="D945" s="6"/>
      <c r="E945" s="7"/>
      <c r="F945" s="7"/>
      <c r="G945" s="198"/>
      <c r="H945" s="198"/>
      <c r="I945" s="6"/>
      <c r="J945" s="7"/>
      <c r="K945" s="7"/>
      <c r="L945" s="6"/>
      <c r="M945" s="7"/>
      <c r="N945" s="6"/>
      <c r="O945" s="6"/>
      <c r="P945" s="6"/>
      <c r="Q945" s="6"/>
      <c r="R945" s="6"/>
      <c r="S945" s="6"/>
      <c r="T945" s="6"/>
      <c r="U945" s="6"/>
      <c r="V945" s="6"/>
      <c r="W945" s="6"/>
      <c r="X945" s="6"/>
      <c r="Y945" s="6"/>
      <c r="Z945" s="6"/>
      <c r="AA945" s="6"/>
      <c r="AB945" s="6"/>
      <c r="AC945" s="6"/>
      <c r="AD945" s="6"/>
      <c r="AE945" s="6"/>
      <c r="AF945" s="6"/>
      <c r="AG945" s="6"/>
      <c r="AH945" s="6"/>
      <c r="AI945" s="6"/>
      <c r="AJ945" s="6"/>
      <c r="AK945" s="6"/>
      <c r="AL945" s="6"/>
      <c r="AM945" s="6"/>
      <c r="AN945" s="6"/>
      <c r="AO945" s="6"/>
      <c r="AP945" s="6"/>
      <c r="AQ945" s="6"/>
      <c r="AR945" s="6"/>
      <c r="AS945" s="6"/>
      <c r="AT945" s="6"/>
      <c r="AU945" s="6"/>
      <c r="AV945" s="6"/>
    </row>
    <row r="946">
      <c r="A946" s="6"/>
      <c r="B946" s="199"/>
      <c r="C946" s="6"/>
      <c r="D946" s="6"/>
      <c r="E946" s="7"/>
      <c r="F946" s="7"/>
      <c r="G946" s="198"/>
      <c r="H946" s="198"/>
      <c r="I946" s="6"/>
      <c r="J946" s="7"/>
      <c r="K946" s="7"/>
      <c r="L946" s="6"/>
      <c r="M946" s="7"/>
      <c r="N946" s="6"/>
      <c r="O946" s="6"/>
      <c r="P946" s="6"/>
      <c r="Q946" s="6"/>
      <c r="R946" s="6"/>
      <c r="S946" s="6"/>
      <c r="T946" s="6"/>
      <c r="U946" s="6"/>
      <c r="V946" s="6"/>
      <c r="W946" s="6"/>
      <c r="X946" s="6"/>
      <c r="Y946" s="6"/>
      <c r="Z946" s="6"/>
      <c r="AA946" s="6"/>
      <c r="AB946" s="6"/>
      <c r="AC946" s="6"/>
      <c r="AD946" s="6"/>
      <c r="AE946" s="6"/>
      <c r="AF946" s="6"/>
      <c r="AG946" s="6"/>
      <c r="AH946" s="6"/>
      <c r="AI946" s="6"/>
      <c r="AJ946" s="6"/>
      <c r="AK946" s="6"/>
      <c r="AL946" s="6"/>
      <c r="AM946" s="6"/>
      <c r="AN946" s="6"/>
      <c r="AO946" s="6"/>
      <c r="AP946" s="6"/>
      <c r="AQ946" s="6"/>
      <c r="AR946" s="6"/>
      <c r="AS946" s="6"/>
      <c r="AT946" s="6"/>
      <c r="AU946" s="6"/>
      <c r="AV946" s="6"/>
    </row>
    <row r="947">
      <c r="A947" s="6"/>
      <c r="B947" s="199"/>
      <c r="C947" s="6"/>
      <c r="D947" s="6"/>
      <c r="E947" s="7"/>
      <c r="F947" s="7"/>
      <c r="G947" s="198"/>
      <c r="H947" s="198"/>
      <c r="I947" s="6"/>
      <c r="J947" s="7"/>
      <c r="K947" s="7"/>
      <c r="L947" s="6"/>
      <c r="M947" s="7"/>
      <c r="N947" s="6"/>
      <c r="O947" s="6"/>
      <c r="P947" s="6"/>
      <c r="Q947" s="6"/>
      <c r="R947" s="6"/>
      <c r="S947" s="6"/>
      <c r="T947" s="6"/>
      <c r="U947" s="6"/>
      <c r="V947" s="6"/>
      <c r="W947" s="6"/>
      <c r="X947" s="6"/>
      <c r="Y947" s="6"/>
      <c r="Z947" s="6"/>
      <c r="AA947" s="6"/>
      <c r="AB947" s="6"/>
      <c r="AC947" s="6"/>
      <c r="AD947" s="6"/>
      <c r="AE947" s="6"/>
      <c r="AF947" s="6"/>
      <c r="AG947" s="6"/>
      <c r="AH947" s="6"/>
      <c r="AI947" s="6"/>
      <c r="AJ947" s="6"/>
      <c r="AK947" s="6"/>
      <c r="AL947" s="6"/>
      <c r="AM947" s="6"/>
      <c r="AN947" s="6"/>
      <c r="AO947" s="6"/>
      <c r="AP947" s="6"/>
      <c r="AQ947" s="6"/>
      <c r="AR947" s="6"/>
      <c r="AS947" s="6"/>
      <c r="AT947" s="6"/>
      <c r="AU947" s="6"/>
      <c r="AV947" s="6"/>
    </row>
    <row r="948">
      <c r="A948" s="6"/>
      <c r="B948" s="199"/>
      <c r="C948" s="6"/>
      <c r="D948" s="6"/>
      <c r="E948" s="7"/>
      <c r="F948" s="7"/>
      <c r="G948" s="198"/>
      <c r="H948" s="198"/>
      <c r="I948" s="6"/>
      <c r="J948" s="7"/>
      <c r="K948" s="7"/>
      <c r="L948" s="6"/>
      <c r="M948" s="7"/>
      <c r="N948" s="6"/>
      <c r="O948" s="6"/>
      <c r="P948" s="6"/>
      <c r="Q948" s="6"/>
      <c r="R948" s="6"/>
      <c r="S948" s="6"/>
      <c r="T948" s="6"/>
      <c r="U948" s="6"/>
      <c r="V948" s="6"/>
      <c r="W948" s="6"/>
      <c r="X948" s="6"/>
      <c r="Y948" s="6"/>
      <c r="Z948" s="6"/>
      <c r="AA948" s="6"/>
      <c r="AB948" s="6"/>
      <c r="AC948" s="6"/>
      <c r="AD948" s="6"/>
      <c r="AE948" s="6"/>
      <c r="AF948" s="6"/>
      <c r="AG948" s="6"/>
      <c r="AH948" s="6"/>
      <c r="AI948" s="6"/>
      <c r="AJ948" s="6"/>
      <c r="AK948" s="6"/>
      <c r="AL948" s="6"/>
      <c r="AM948" s="6"/>
      <c r="AN948" s="6"/>
      <c r="AO948" s="6"/>
      <c r="AP948" s="6"/>
      <c r="AQ948" s="6"/>
      <c r="AR948" s="6"/>
      <c r="AS948" s="6"/>
      <c r="AT948" s="6"/>
      <c r="AU948" s="6"/>
      <c r="AV948" s="6"/>
    </row>
    <row r="949">
      <c r="A949" s="6"/>
      <c r="B949" s="199"/>
      <c r="C949" s="6"/>
      <c r="D949" s="6"/>
      <c r="E949" s="7"/>
      <c r="F949" s="7"/>
      <c r="G949" s="198"/>
      <c r="H949" s="198"/>
      <c r="I949" s="6"/>
      <c r="J949" s="7"/>
      <c r="K949" s="7"/>
      <c r="L949" s="6"/>
      <c r="M949" s="7"/>
      <c r="N949" s="6"/>
      <c r="O949" s="6"/>
      <c r="P949" s="6"/>
      <c r="Q949" s="6"/>
      <c r="R949" s="6"/>
      <c r="S949" s="6"/>
      <c r="T949" s="6"/>
      <c r="U949" s="6"/>
      <c r="V949" s="6"/>
      <c r="W949" s="6"/>
      <c r="X949" s="6"/>
      <c r="Y949" s="6"/>
      <c r="Z949" s="6"/>
      <c r="AA949" s="6"/>
      <c r="AB949" s="6"/>
      <c r="AC949" s="6"/>
      <c r="AD949" s="6"/>
      <c r="AE949" s="6"/>
      <c r="AF949" s="6"/>
      <c r="AG949" s="6"/>
      <c r="AH949" s="6"/>
      <c r="AI949" s="6"/>
      <c r="AJ949" s="6"/>
      <c r="AK949" s="6"/>
      <c r="AL949" s="6"/>
      <c r="AM949" s="6"/>
      <c r="AN949" s="6"/>
      <c r="AO949" s="6"/>
      <c r="AP949" s="6"/>
      <c r="AQ949" s="6"/>
      <c r="AR949" s="6"/>
      <c r="AS949" s="6"/>
      <c r="AT949" s="6"/>
      <c r="AU949" s="6"/>
      <c r="AV949" s="6"/>
    </row>
    <row r="950">
      <c r="A950" s="6"/>
      <c r="B950" s="199"/>
      <c r="C950" s="6"/>
      <c r="D950" s="6"/>
      <c r="E950" s="7"/>
      <c r="F950" s="7"/>
      <c r="G950" s="198"/>
      <c r="H950" s="198"/>
      <c r="I950" s="6"/>
      <c r="J950" s="7"/>
      <c r="K950" s="7"/>
      <c r="L950" s="6"/>
      <c r="M950" s="7"/>
      <c r="N950" s="6"/>
      <c r="O950" s="6"/>
      <c r="P950" s="6"/>
      <c r="Q950" s="6"/>
      <c r="R950" s="6"/>
      <c r="S950" s="6"/>
      <c r="T950" s="6"/>
      <c r="U950" s="6"/>
      <c r="V950" s="6"/>
      <c r="W950" s="6"/>
      <c r="X950" s="6"/>
      <c r="Y950" s="6"/>
      <c r="Z950" s="6"/>
      <c r="AA950" s="6"/>
      <c r="AB950" s="6"/>
      <c r="AC950" s="6"/>
      <c r="AD950" s="6"/>
      <c r="AE950" s="6"/>
      <c r="AF950" s="6"/>
      <c r="AG950" s="6"/>
      <c r="AH950" s="6"/>
      <c r="AI950" s="6"/>
      <c r="AJ950" s="6"/>
      <c r="AK950" s="6"/>
      <c r="AL950" s="6"/>
      <c r="AM950" s="6"/>
      <c r="AN950" s="6"/>
      <c r="AO950" s="6"/>
      <c r="AP950" s="6"/>
      <c r="AQ950" s="6"/>
      <c r="AR950" s="6"/>
      <c r="AS950" s="6"/>
      <c r="AT950" s="6"/>
      <c r="AU950" s="6"/>
      <c r="AV950" s="6"/>
    </row>
    <row r="951">
      <c r="A951" s="6"/>
      <c r="B951" s="199"/>
      <c r="C951" s="6"/>
      <c r="D951" s="6"/>
      <c r="E951" s="7"/>
      <c r="F951" s="7"/>
      <c r="G951" s="198"/>
      <c r="H951" s="198"/>
      <c r="I951" s="6"/>
      <c r="J951" s="7"/>
      <c r="K951" s="7"/>
      <c r="L951" s="6"/>
      <c r="M951" s="7"/>
      <c r="N951" s="6"/>
      <c r="O951" s="6"/>
      <c r="P951" s="6"/>
      <c r="Q951" s="6"/>
      <c r="R951" s="6"/>
      <c r="S951" s="6"/>
      <c r="T951" s="6"/>
      <c r="U951" s="6"/>
      <c r="V951" s="6"/>
      <c r="W951" s="6"/>
      <c r="X951" s="6"/>
      <c r="Y951" s="6"/>
      <c r="Z951" s="6"/>
      <c r="AA951" s="6"/>
      <c r="AB951" s="6"/>
      <c r="AC951" s="6"/>
      <c r="AD951" s="6"/>
      <c r="AE951" s="6"/>
      <c r="AF951" s="6"/>
      <c r="AG951" s="6"/>
      <c r="AH951" s="6"/>
      <c r="AI951" s="6"/>
      <c r="AJ951" s="6"/>
      <c r="AK951" s="6"/>
      <c r="AL951" s="6"/>
      <c r="AM951" s="6"/>
      <c r="AN951" s="6"/>
      <c r="AO951" s="6"/>
      <c r="AP951" s="6"/>
      <c r="AQ951" s="6"/>
      <c r="AR951" s="6"/>
      <c r="AS951" s="6"/>
      <c r="AT951" s="6"/>
      <c r="AU951" s="6"/>
      <c r="AV951" s="6"/>
    </row>
    <row r="952">
      <c r="A952" s="6"/>
      <c r="B952" s="199"/>
      <c r="C952" s="6"/>
      <c r="D952" s="6"/>
      <c r="E952" s="7"/>
      <c r="F952" s="7"/>
      <c r="G952" s="198"/>
      <c r="H952" s="198"/>
      <c r="I952" s="6"/>
      <c r="J952" s="7"/>
      <c r="K952" s="7"/>
      <c r="L952" s="6"/>
      <c r="M952" s="7"/>
      <c r="N952" s="6"/>
      <c r="O952" s="6"/>
      <c r="P952" s="6"/>
      <c r="Q952" s="6"/>
      <c r="R952" s="6"/>
      <c r="S952" s="6"/>
      <c r="T952" s="6"/>
      <c r="U952" s="6"/>
      <c r="V952" s="6"/>
      <c r="W952" s="6"/>
      <c r="X952" s="6"/>
      <c r="Y952" s="6"/>
      <c r="Z952" s="6"/>
      <c r="AA952" s="6"/>
      <c r="AB952" s="6"/>
      <c r="AC952" s="6"/>
      <c r="AD952" s="6"/>
      <c r="AE952" s="6"/>
      <c r="AF952" s="6"/>
      <c r="AG952" s="6"/>
      <c r="AH952" s="6"/>
      <c r="AI952" s="6"/>
      <c r="AJ952" s="6"/>
      <c r="AK952" s="6"/>
      <c r="AL952" s="6"/>
      <c r="AM952" s="6"/>
      <c r="AN952" s="6"/>
      <c r="AO952" s="6"/>
      <c r="AP952" s="6"/>
      <c r="AQ952" s="6"/>
      <c r="AR952" s="6"/>
      <c r="AS952" s="6"/>
      <c r="AT952" s="6"/>
      <c r="AU952" s="6"/>
      <c r="AV952" s="6"/>
    </row>
    <row r="953">
      <c r="A953" s="6"/>
      <c r="B953" s="199"/>
      <c r="C953" s="6"/>
      <c r="D953" s="6"/>
      <c r="E953" s="7"/>
      <c r="F953" s="7"/>
      <c r="G953" s="198"/>
      <c r="H953" s="198"/>
      <c r="I953" s="6"/>
      <c r="J953" s="7"/>
      <c r="K953" s="7"/>
      <c r="L953" s="6"/>
      <c r="M953" s="7"/>
      <c r="N953" s="6"/>
      <c r="O953" s="6"/>
      <c r="P953" s="6"/>
      <c r="Q953" s="6"/>
      <c r="R953" s="6"/>
      <c r="S953" s="6"/>
      <c r="T953" s="6"/>
      <c r="U953" s="6"/>
      <c r="V953" s="6"/>
      <c r="W953" s="6"/>
      <c r="X953" s="6"/>
      <c r="Y953" s="6"/>
      <c r="Z953" s="6"/>
      <c r="AA953" s="6"/>
      <c r="AB953" s="6"/>
      <c r="AC953" s="6"/>
      <c r="AD953" s="6"/>
      <c r="AE953" s="6"/>
      <c r="AF953" s="6"/>
      <c r="AG953" s="6"/>
      <c r="AH953" s="6"/>
      <c r="AI953" s="6"/>
      <c r="AJ953" s="6"/>
      <c r="AK953" s="6"/>
      <c r="AL953" s="6"/>
      <c r="AM953" s="6"/>
      <c r="AN953" s="6"/>
      <c r="AO953" s="6"/>
      <c r="AP953" s="6"/>
      <c r="AQ953" s="6"/>
      <c r="AR953" s="6"/>
      <c r="AS953" s="6"/>
      <c r="AT953" s="6"/>
      <c r="AU953" s="6"/>
      <c r="AV953" s="6"/>
    </row>
    <row r="954">
      <c r="A954" s="6"/>
      <c r="B954" s="199"/>
      <c r="C954" s="6"/>
      <c r="D954" s="6"/>
      <c r="E954" s="7"/>
      <c r="F954" s="7"/>
      <c r="G954" s="198"/>
      <c r="H954" s="198"/>
      <c r="I954" s="6"/>
      <c r="J954" s="7"/>
      <c r="K954" s="7"/>
      <c r="L954" s="6"/>
      <c r="M954" s="7"/>
      <c r="N954" s="6"/>
      <c r="O954" s="6"/>
      <c r="P954" s="6"/>
      <c r="Q954" s="6"/>
      <c r="R954" s="6"/>
      <c r="S954" s="6"/>
      <c r="T954" s="6"/>
      <c r="U954" s="6"/>
      <c r="V954" s="6"/>
      <c r="W954" s="6"/>
      <c r="X954" s="6"/>
      <c r="Y954" s="6"/>
      <c r="Z954" s="6"/>
      <c r="AA954" s="6"/>
      <c r="AB954" s="6"/>
      <c r="AC954" s="6"/>
      <c r="AD954" s="6"/>
      <c r="AE954" s="6"/>
      <c r="AF954" s="6"/>
      <c r="AG954" s="6"/>
      <c r="AH954" s="6"/>
      <c r="AI954" s="6"/>
      <c r="AJ954" s="6"/>
      <c r="AK954" s="6"/>
      <c r="AL954" s="6"/>
      <c r="AM954" s="6"/>
      <c r="AN954" s="6"/>
      <c r="AO954" s="6"/>
      <c r="AP954" s="6"/>
      <c r="AQ954" s="6"/>
      <c r="AR954" s="6"/>
      <c r="AS954" s="6"/>
      <c r="AT954" s="6"/>
      <c r="AU954" s="6"/>
      <c r="AV954" s="6"/>
    </row>
    <row r="955">
      <c r="A955" s="6"/>
      <c r="B955" s="199"/>
      <c r="C955" s="6"/>
      <c r="D955" s="6"/>
      <c r="E955" s="7"/>
      <c r="F955" s="7"/>
      <c r="G955" s="198"/>
      <c r="H955" s="198"/>
      <c r="I955" s="6"/>
      <c r="J955" s="7"/>
      <c r="K955" s="7"/>
      <c r="L955" s="6"/>
      <c r="M955" s="7"/>
      <c r="N955" s="6"/>
      <c r="O955" s="6"/>
      <c r="P955" s="6"/>
      <c r="Q955" s="6"/>
      <c r="R955" s="6"/>
      <c r="S955" s="6"/>
      <c r="T955" s="6"/>
      <c r="U955" s="6"/>
      <c r="V955" s="6"/>
      <c r="W955" s="6"/>
      <c r="X955" s="6"/>
      <c r="Y955" s="6"/>
      <c r="Z955" s="6"/>
      <c r="AA955" s="6"/>
      <c r="AB955" s="6"/>
      <c r="AC955" s="6"/>
      <c r="AD955" s="6"/>
      <c r="AE955" s="6"/>
      <c r="AF955" s="6"/>
      <c r="AG955" s="6"/>
      <c r="AH955" s="6"/>
      <c r="AI955" s="6"/>
      <c r="AJ955" s="6"/>
      <c r="AK955" s="6"/>
      <c r="AL955" s="6"/>
      <c r="AM955" s="6"/>
      <c r="AN955" s="6"/>
      <c r="AO955" s="6"/>
      <c r="AP955" s="6"/>
      <c r="AQ955" s="6"/>
      <c r="AR955" s="6"/>
      <c r="AS955" s="6"/>
      <c r="AT955" s="6"/>
      <c r="AU955" s="6"/>
      <c r="AV955" s="6"/>
    </row>
    <row r="956">
      <c r="A956" s="6"/>
      <c r="B956" s="199"/>
      <c r="C956" s="6"/>
      <c r="D956" s="6"/>
      <c r="E956" s="7"/>
      <c r="F956" s="7"/>
      <c r="G956" s="198"/>
      <c r="H956" s="198"/>
      <c r="I956" s="6"/>
      <c r="J956" s="7"/>
      <c r="K956" s="7"/>
      <c r="L956" s="6"/>
      <c r="M956" s="7"/>
      <c r="N956" s="6"/>
      <c r="O956" s="6"/>
      <c r="P956" s="6"/>
      <c r="Q956" s="6"/>
      <c r="R956" s="6"/>
      <c r="S956" s="6"/>
      <c r="T956" s="6"/>
      <c r="U956" s="6"/>
      <c r="V956" s="6"/>
      <c r="W956" s="6"/>
      <c r="X956" s="6"/>
      <c r="Y956" s="6"/>
      <c r="Z956" s="6"/>
      <c r="AA956" s="6"/>
      <c r="AB956" s="6"/>
      <c r="AC956" s="6"/>
      <c r="AD956" s="6"/>
      <c r="AE956" s="6"/>
      <c r="AF956" s="6"/>
      <c r="AG956" s="6"/>
      <c r="AH956" s="6"/>
      <c r="AI956" s="6"/>
      <c r="AJ956" s="6"/>
      <c r="AK956" s="6"/>
      <c r="AL956" s="6"/>
      <c r="AM956" s="6"/>
      <c r="AN956" s="6"/>
      <c r="AO956" s="6"/>
      <c r="AP956" s="6"/>
      <c r="AQ956" s="6"/>
      <c r="AR956" s="6"/>
      <c r="AS956" s="6"/>
      <c r="AT956" s="6"/>
      <c r="AU956" s="6"/>
      <c r="AV956" s="6"/>
    </row>
    <row r="957">
      <c r="A957" s="6"/>
      <c r="B957" s="199"/>
      <c r="C957" s="6"/>
      <c r="D957" s="6"/>
      <c r="E957" s="7"/>
      <c r="F957" s="7"/>
      <c r="G957" s="198"/>
      <c r="H957" s="198"/>
      <c r="I957" s="6"/>
      <c r="J957" s="7"/>
      <c r="K957" s="7"/>
      <c r="L957" s="6"/>
      <c r="M957" s="7"/>
      <c r="N957" s="6"/>
      <c r="O957" s="6"/>
      <c r="P957" s="6"/>
      <c r="Q957" s="6"/>
      <c r="R957" s="6"/>
      <c r="S957" s="6"/>
      <c r="T957" s="6"/>
      <c r="U957" s="6"/>
      <c r="V957" s="6"/>
      <c r="W957" s="6"/>
      <c r="X957" s="6"/>
      <c r="Y957" s="6"/>
      <c r="Z957" s="6"/>
      <c r="AA957" s="6"/>
      <c r="AB957" s="6"/>
      <c r="AC957" s="6"/>
      <c r="AD957" s="6"/>
      <c r="AE957" s="6"/>
      <c r="AF957" s="6"/>
      <c r="AG957" s="6"/>
      <c r="AH957" s="6"/>
      <c r="AI957" s="6"/>
      <c r="AJ957" s="6"/>
      <c r="AK957" s="6"/>
      <c r="AL957" s="6"/>
      <c r="AM957" s="6"/>
      <c r="AN957" s="6"/>
      <c r="AO957" s="6"/>
      <c r="AP957" s="6"/>
      <c r="AQ957" s="6"/>
      <c r="AR957" s="6"/>
      <c r="AS957" s="6"/>
      <c r="AT957" s="6"/>
      <c r="AU957" s="6"/>
      <c r="AV957" s="6"/>
    </row>
    <row r="958">
      <c r="A958" s="6"/>
      <c r="B958" s="199"/>
      <c r="C958" s="6"/>
      <c r="D958" s="6"/>
      <c r="E958" s="7"/>
      <c r="F958" s="7"/>
      <c r="G958" s="198"/>
      <c r="H958" s="198"/>
      <c r="I958" s="6"/>
      <c r="J958" s="7"/>
      <c r="K958" s="7"/>
      <c r="L958" s="6"/>
      <c r="M958" s="7"/>
      <c r="N958" s="6"/>
      <c r="O958" s="6"/>
      <c r="P958" s="6"/>
      <c r="Q958" s="6"/>
      <c r="R958" s="6"/>
      <c r="S958" s="6"/>
      <c r="T958" s="6"/>
      <c r="U958" s="6"/>
      <c r="V958" s="6"/>
      <c r="W958" s="6"/>
      <c r="X958" s="6"/>
      <c r="Y958" s="6"/>
      <c r="Z958" s="6"/>
      <c r="AA958" s="6"/>
      <c r="AB958" s="6"/>
      <c r="AC958" s="6"/>
      <c r="AD958" s="6"/>
      <c r="AE958" s="6"/>
      <c r="AF958" s="6"/>
      <c r="AG958" s="6"/>
      <c r="AH958" s="6"/>
      <c r="AI958" s="6"/>
      <c r="AJ958" s="6"/>
      <c r="AK958" s="6"/>
      <c r="AL958" s="6"/>
      <c r="AM958" s="6"/>
      <c r="AN958" s="6"/>
      <c r="AO958" s="6"/>
      <c r="AP958" s="6"/>
      <c r="AQ958" s="6"/>
      <c r="AR958" s="6"/>
      <c r="AS958" s="6"/>
      <c r="AT958" s="6"/>
      <c r="AU958" s="6"/>
      <c r="AV958" s="6"/>
    </row>
    <row r="959">
      <c r="A959" s="6"/>
      <c r="B959" s="199"/>
      <c r="C959" s="6"/>
      <c r="D959" s="6"/>
      <c r="E959" s="7"/>
      <c r="F959" s="7"/>
      <c r="G959" s="198"/>
      <c r="H959" s="198"/>
      <c r="I959" s="6"/>
      <c r="J959" s="7"/>
      <c r="K959" s="7"/>
      <c r="L959" s="6"/>
      <c r="M959" s="7"/>
      <c r="N959" s="6"/>
      <c r="O959" s="6"/>
      <c r="P959" s="6"/>
      <c r="Q959" s="6"/>
      <c r="R959" s="6"/>
      <c r="S959" s="6"/>
      <c r="T959" s="6"/>
      <c r="U959" s="6"/>
      <c r="V959" s="6"/>
      <c r="W959" s="6"/>
      <c r="X959" s="6"/>
      <c r="Y959" s="6"/>
      <c r="Z959" s="6"/>
      <c r="AA959" s="6"/>
      <c r="AB959" s="6"/>
      <c r="AC959" s="6"/>
      <c r="AD959" s="6"/>
      <c r="AE959" s="6"/>
      <c r="AF959" s="6"/>
      <c r="AG959" s="6"/>
      <c r="AH959" s="6"/>
      <c r="AI959" s="6"/>
      <c r="AJ959" s="6"/>
      <c r="AK959" s="6"/>
      <c r="AL959" s="6"/>
      <c r="AM959" s="6"/>
      <c r="AN959" s="6"/>
      <c r="AO959" s="6"/>
      <c r="AP959" s="6"/>
      <c r="AQ959" s="6"/>
      <c r="AR959" s="6"/>
      <c r="AS959" s="6"/>
      <c r="AT959" s="6"/>
      <c r="AU959" s="6"/>
      <c r="AV959" s="6"/>
    </row>
    <row r="960">
      <c r="A960" s="6"/>
      <c r="B960" s="199"/>
      <c r="C960" s="6"/>
      <c r="D960" s="6"/>
      <c r="E960" s="7"/>
      <c r="F960" s="7"/>
      <c r="G960" s="198"/>
      <c r="H960" s="198"/>
      <c r="I960" s="6"/>
      <c r="J960" s="7"/>
      <c r="K960" s="7"/>
      <c r="L960" s="6"/>
      <c r="M960" s="7"/>
      <c r="N960" s="6"/>
      <c r="O960" s="6"/>
      <c r="P960" s="6"/>
      <c r="Q960" s="6"/>
      <c r="R960" s="6"/>
      <c r="S960" s="6"/>
      <c r="T960" s="6"/>
      <c r="U960" s="6"/>
      <c r="V960" s="6"/>
      <c r="W960" s="6"/>
      <c r="X960" s="6"/>
      <c r="Y960" s="6"/>
      <c r="Z960" s="6"/>
      <c r="AA960" s="6"/>
      <c r="AB960" s="6"/>
      <c r="AC960" s="6"/>
      <c r="AD960" s="6"/>
      <c r="AE960" s="6"/>
      <c r="AF960" s="6"/>
      <c r="AG960" s="6"/>
      <c r="AH960" s="6"/>
      <c r="AI960" s="6"/>
      <c r="AJ960" s="6"/>
      <c r="AK960" s="6"/>
      <c r="AL960" s="6"/>
      <c r="AM960" s="6"/>
      <c r="AN960" s="6"/>
      <c r="AO960" s="6"/>
      <c r="AP960" s="6"/>
      <c r="AQ960" s="6"/>
      <c r="AR960" s="6"/>
      <c r="AS960" s="6"/>
      <c r="AT960" s="6"/>
      <c r="AU960" s="6"/>
      <c r="AV960" s="6"/>
    </row>
    <row r="961">
      <c r="A961" s="6"/>
      <c r="B961" s="199"/>
      <c r="C961" s="6"/>
      <c r="D961" s="6"/>
      <c r="E961" s="7"/>
      <c r="F961" s="7"/>
      <c r="G961" s="198"/>
      <c r="H961" s="198"/>
      <c r="I961" s="6"/>
      <c r="J961" s="7"/>
      <c r="K961" s="7"/>
      <c r="L961" s="6"/>
      <c r="M961" s="7"/>
      <c r="N961" s="6"/>
      <c r="O961" s="6"/>
      <c r="P961" s="6"/>
      <c r="Q961" s="6"/>
      <c r="R961" s="6"/>
      <c r="S961" s="6"/>
      <c r="T961" s="6"/>
      <c r="U961" s="6"/>
      <c r="V961" s="6"/>
      <c r="W961" s="6"/>
      <c r="X961" s="6"/>
      <c r="Y961" s="6"/>
      <c r="Z961" s="6"/>
      <c r="AA961" s="6"/>
      <c r="AB961" s="6"/>
      <c r="AC961" s="6"/>
      <c r="AD961" s="6"/>
      <c r="AE961" s="6"/>
      <c r="AF961" s="6"/>
      <c r="AG961" s="6"/>
      <c r="AH961" s="6"/>
      <c r="AI961" s="6"/>
      <c r="AJ961" s="6"/>
      <c r="AK961" s="6"/>
      <c r="AL961" s="6"/>
      <c r="AM961" s="6"/>
      <c r="AN961" s="6"/>
      <c r="AO961" s="6"/>
      <c r="AP961" s="6"/>
      <c r="AQ961" s="6"/>
      <c r="AR961" s="6"/>
      <c r="AS961" s="6"/>
      <c r="AT961" s="6"/>
      <c r="AU961" s="6"/>
      <c r="AV961" s="6"/>
    </row>
    <row r="962">
      <c r="A962" s="6"/>
      <c r="B962" s="199"/>
      <c r="C962" s="6"/>
      <c r="D962" s="6"/>
      <c r="E962" s="7"/>
      <c r="F962" s="7"/>
      <c r="G962" s="198"/>
      <c r="H962" s="198"/>
      <c r="I962" s="6"/>
      <c r="J962" s="7"/>
      <c r="K962" s="7"/>
      <c r="L962" s="6"/>
      <c r="M962" s="7"/>
      <c r="N962" s="6"/>
      <c r="O962" s="6"/>
      <c r="P962" s="6"/>
      <c r="Q962" s="6"/>
      <c r="R962" s="6"/>
      <c r="S962" s="6"/>
      <c r="T962" s="6"/>
      <c r="U962" s="6"/>
      <c r="V962" s="6"/>
      <c r="W962" s="6"/>
      <c r="X962" s="6"/>
      <c r="Y962" s="6"/>
      <c r="Z962" s="6"/>
      <c r="AA962" s="6"/>
      <c r="AB962" s="6"/>
      <c r="AC962" s="6"/>
      <c r="AD962" s="6"/>
      <c r="AE962" s="6"/>
      <c r="AF962" s="6"/>
      <c r="AG962" s="6"/>
      <c r="AH962" s="6"/>
      <c r="AI962" s="6"/>
      <c r="AJ962" s="6"/>
      <c r="AK962" s="6"/>
      <c r="AL962" s="6"/>
      <c r="AM962" s="6"/>
      <c r="AN962" s="6"/>
      <c r="AO962" s="6"/>
      <c r="AP962" s="6"/>
      <c r="AQ962" s="6"/>
      <c r="AR962" s="6"/>
      <c r="AS962" s="6"/>
      <c r="AT962" s="6"/>
      <c r="AU962" s="6"/>
      <c r="AV962" s="6"/>
    </row>
    <row r="963">
      <c r="A963" s="6"/>
      <c r="B963" s="199"/>
      <c r="C963" s="6"/>
      <c r="D963" s="6"/>
      <c r="E963" s="7"/>
      <c r="F963" s="7"/>
      <c r="G963" s="198"/>
      <c r="H963" s="198"/>
      <c r="I963" s="6"/>
      <c r="J963" s="7"/>
      <c r="K963" s="7"/>
      <c r="L963" s="6"/>
      <c r="M963" s="7"/>
      <c r="N963" s="6"/>
      <c r="O963" s="6"/>
      <c r="P963" s="6"/>
      <c r="Q963" s="6"/>
      <c r="R963" s="6"/>
      <c r="S963" s="6"/>
      <c r="T963" s="6"/>
      <c r="U963" s="6"/>
      <c r="V963" s="6"/>
      <c r="W963" s="6"/>
      <c r="X963" s="6"/>
      <c r="Y963" s="6"/>
      <c r="Z963" s="6"/>
      <c r="AA963" s="6"/>
      <c r="AB963" s="6"/>
      <c r="AC963" s="6"/>
      <c r="AD963" s="6"/>
      <c r="AE963" s="6"/>
      <c r="AF963" s="6"/>
      <c r="AG963" s="6"/>
      <c r="AH963" s="6"/>
      <c r="AI963" s="6"/>
      <c r="AJ963" s="6"/>
      <c r="AK963" s="6"/>
      <c r="AL963" s="6"/>
      <c r="AM963" s="6"/>
      <c r="AN963" s="6"/>
      <c r="AO963" s="6"/>
      <c r="AP963" s="6"/>
      <c r="AQ963" s="6"/>
      <c r="AR963" s="6"/>
      <c r="AS963" s="6"/>
      <c r="AT963" s="6"/>
      <c r="AU963" s="6"/>
      <c r="AV963" s="6"/>
    </row>
    <row r="964">
      <c r="A964" s="6"/>
      <c r="B964" s="199"/>
      <c r="C964" s="6"/>
      <c r="D964" s="6"/>
      <c r="E964" s="7"/>
      <c r="F964" s="7"/>
      <c r="G964" s="198"/>
      <c r="H964" s="198"/>
      <c r="I964" s="6"/>
      <c r="J964" s="7"/>
      <c r="K964" s="7"/>
      <c r="L964" s="6"/>
      <c r="M964" s="7"/>
      <c r="N964" s="6"/>
      <c r="O964" s="6"/>
      <c r="P964" s="6"/>
      <c r="Q964" s="6"/>
      <c r="R964" s="6"/>
      <c r="S964" s="6"/>
      <c r="T964" s="6"/>
      <c r="U964" s="6"/>
      <c r="V964" s="6"/>
      <c r="W964" s="6"/>
      <c r="X964" s="6"/>
      <c r="Y964" s="6"/>
      <c r="Z964" s="6"/>
      <c r="AA964" s="6"/>
      <c r="AB964" s="6"/>
      <c r="AC964" s="6"/>
      <c r="AD964" s="6"/>
      <c r="AE964" s="6"/>
      <c r="AF964" s="6"/>
      <c r="AG964" s="6"/>
      <c r="AH964" s="6"/>
      <c r="AI964" s="6"/>
      <c r="AJ964" s="6"/>
      <c r="AK964" s="6"/>
      <c r="AL964" s="6"/>
      <c r="AM964" s="6"/>
      <c r="AN964" s="6"/>
      <c r="AO964" s="6"/>
      <c r="AP964" s="6"/>
      <c r="AQ964" s="6"/>
      <c r="AR964" s="6"/>
      <c r="AS964" s="6"/>
      <c r="AT964" s="6"/>
      <c r="AU964" s="6"/>
      <c r="AV964" s="6"/>
    </row>
    <row r="965">
      <c r="A965" s="6"/>
      <c r="B965" s="199"/>
      <c r="C965" s="6"/>
      <c r="D965" s="6"/>
      <c r="E965" s="7"/>
      <c r="F965" s="7"/>
      <c r="G965" s="198"/>
      <c r="H965" s="198"/>
      <c r="I965" s="6"/>
      <c r="J965" s="7"/>
      <c r="K965" s="7"/>
      <c r="L965" s="6"/>
      <c r="M965" s="7"/>
      <c r="N965" s="6"/>
      <c r="O965" s="6"/>
      <c r="P965" s="6"/>
      <c r="Q965" s="6"/>
      <c r="R965" s="6"/>
      <c r="S965" s="6"/>
      <c r="T965" s="6"/>
      <c r="U965" s="6"/>
      <c r="V965" s="6"/>
      <c r="W965" s="6"/>
      <c r="X965" s="6"/>
      <c r="Y965" s="6"/>
      <c r="Z965" s="6"/>
      <c r="AA965" s="6"/>
      <c r="AB965" s="6"/>
      <c r="AC965" s="6"/>
      <c r="AD965" s="6"/>
      <c r="AE965" s="6"/>
      <c r="AF965" s="6"/>
      <c r="AG965" s="6"/>
      <c r="AH965" s="6"/>
      <c r="AI965" s="6"/>
      <c r="AJ965" s="6"/>
      <c r="AK965" s="6"/>
      <c r="AL965" s="6"/>
      <c r="AM965" s="6"/>
      <c r="AN965" s="6"/>
      <c r="AO965" s="6"/>
      <c r="AP965" s="6"/>
      <c r="AQ965" s="6"/>
      <c r="AR965" s="6"/>
      <c r="AS965" s="6"/>
      <c r="AT965" s="6"/>
      <c r="AU965" s="6"/>
      <c r="AV965" s="6"/>
    </row>
    <row r="966">
      <c r="A966" s="6"/>
      <c r="B966" s="199"/>
      <c r="C966" s="6"/>
      <c r="D966" s="6"/>
      <c r="E966" s="7"/>
      <c r="F966" s="7"/>
      <c r="G966" s="198"/>
      <c r="H966" s="198"/>
      <c r="I966" s="6"/>
      <c r="J966" s="7"/>
      <c r="K966" s="7"/>
      <c r="L966" s="6"/>
      <c r="M966" s="7"/>
      <c r="N966" s="6"/>
      <c r="O966" s="6"/>
      <c r="P966" s="6"/>
      <c r="Q966" s="6"/>
      <c r="R966" s="6"/>
      <c r="S966" s="6"/>
      <c r="T966" s="6"/>
      <c r="U966" s="6"/>
      <c r="V966" s="6"/>
      <c r="W966" s="6"/>
      <c r="X966" s="6"/>
      <c r="Y966" s="6"/>
      <c r="Z966" s="6"/>
      <c r="AA966" s="6"/>
      <c r="AB966" s="6"/>
      <c r="AC966" s="6"/>
      <c r="AD966" s="6"/>
      <c r="AE966" s="6"/>
      <c r="AF966" s="6"/>
      <c r="AG966" s="6"/>
      <c r="AH966" s="6"/>
      <c r="AI966" s="6"/>
      <c r="AJ966" s="6"/>
      <c r="AK966" s="6"/>
      <c r="AL966" s="6"/>
      <c r="AM966" s="6"/>
      <c r="AN966" s="6"/>
      <c r="AO966" s="6"/>
      <c r="AP966" s="6"/>
      <c r="AQ966" s="6"/>
      <c r="AR966" s="6"/>
      <c r="AS966" s="6"/>
      <c r="AT966" s="6"/>
      <c r="AU966" s="6"/>
      <c r="AV966" s="6"/>
    </row>
    <row r="967">
      <c r="A967" s="6"/>
      <c r="B967" s="199"/>
      <c r="C967" s="6"/>
      <c r="D967" s="6"/>
      <c r="E967" s="7"/>
      <c r="F967" s="7"/>
      <c r="G967" s="198"/>
      <c r="H967" s="198"/>
      <c r="I967" s="6"/>
      <c r="J967" s="7"/>
      <c r="K967" s="7"/>
      <c r="L967" s="6"/>
      <c r="M967" s="7"/>
      <c r="N967" s="6"/>
      <c r="O967" s="6"/>
      <c r="P967" s="6"/>
      <c r="Q967" s="6"/>
      <c r="R967" s="6"/>
      <c r="S967" s="6"/>
      <c r="T967" s="6"/>
      <c r="U967" s="6"/>
      <c r="V967" s="6"/>
      <c r="W967" s="6"/>
      <c r="X967" s="6"/>
      <c r="Y967" s="6"/>
      <c r="Z967" s="6"/>
      <c r="AA967" s="6"/>
      <c r="AB967" s="6"/>
      <c r="AC967" s="6"/>
      <c r="AD967" s="6"/>
      <c r="AE967" s="6"/>
      <c r="AF967" s="6"/>
      <c r="AG967" s="6"/>
      <c r="AH967" s="6"/>
      <c r="AI967" s="6"/>
      <c r="AJ967" s="6"/>
      <c r="AK967" s="6"/>
      <c r="AL967" s="6"/>
      <c r="AM967" s="6"/>
      <c r="AN967" s="6"/>
      <c r="AO967" s="6"/>
      <c r="AP967" s="6"/>
      <c r="AQ967" s="6"/>
      <c r="AR967" s="6"/>
      <c r="AS967" s="6"/>
      <c r="AT967" s="6"/>
      <c r="AU967" s="6"/>
      <c r="AV967" s="6"/>
    </row>
    <row r="968">
      <c r="A968" s="6"/>
      <c r="B968" s="199"/>
      <c r="C968" s="6"/>
      <c r="D968" s="6"/>
      <c r="E968" s="7"/>
      <c r="F968" s="7"/>
      <c r="G968" s="198"/>
      <c r="H968" s="198"/>
      <c r="I968" s="6"/>
      <c r="J968" s="7"/>
      <c r="K968" s="7"/>
      <c r="L968" s="6"/>
      <c r="M968" s="7"/>
      <c r="N968" s="6"/>
      <c r="O968" s="6"/>
      <c r="P968" s="6"/>
      <c r="Q968" s="6"/>
      <c r="R968" s="6"/>
      <c r="S968" s="6"/>
      <c r="T968" s="6"/>
      <c r="U968" s="6"/>
      <c r="V968" s="6"/>
      <c r="W968" s="6"/>
      <c r="X968" s="6"/>
      <c r="Y968" s="6"/>
      <c r="Z968" s="6"/>
      <c r="AA968" s="6"/>
      <c r="AB968" s="6"/>
      <c r="AC968" s="6"/>
      <c r="AD968" s="6"/>
      <c r="AE968" s="6"/>
      <c r="AF968" s="6"/>
      <c r="AG968" s="6"/>
      <c r="AH968" s="6"/>
      <c r="AI968" s="6"/>
      <c r="AJ968" s="6"/>
      <c r="AK968" s="6"/>
      <c r="AL968" s="6"/>
      <c r="AM968" s="6"/>
      <c r="AN968" s="6"/>
      <c r="AO968" s="6"/>
      <c r="AP968" s="6"/>
      <c r="AQ968" s="6"/>
      <c r="AR968" s="6"/>
      <c r="AS968" s="6"/>
      <c r="AT968" s="6"/>
      <c r="AU968" s="6"/>
      <c r="AV968" s="6"/>
    </row>
    <row r="969">
      <c r="B969" s="202"/>
      <c r="C969" s="6"/>
    </row>
    <row r="970">
      <c r="B970" s="202"/>
      <c r="C970" s="6"/>
    </row>
    <row r="971">
      <c r="B971" s="202"/>
      <c r="C971" s="6"/>
    </row>
    <row r="972">
      <c r="B972" s="202"/>
      <c r="C972" s="6"/>
    </row>
    <row r="973">
      <c r="B973" s="202"/>
      <c r="C973" s="6"/>
    </row>
    <row r="974">
      <c r="B974" s="202"/>
      <c r="C974" s="6"/>
    </row>
    <row r="975">
      <c r="B975" s="202"/>
      <c r="C975" s="6"/>
    </row>
    <row r="976">
      <c r="B976" s="202"/>
      <c r="C976" s="6"/>
    </row>
    <row r="977">
      <c r="B977" s="202"/>
      <c r="C977" s="6"/>
    </row>
    <row r="978">
      <c r="B978" s="202"/>
      <c r="C978" s="6"/>
    </row>
    <row r="979">
      <c r="B979" s="202"/>
      <c r="C979" s="6"/>
    </row>
    <row r="980">
      <c r="B980" s="202"/>
      <c r="C980" s="6"/>
    </row>
    <row r="981">
      <c r="B981" s="202"/>
      <c r="C981" s="6"/>
    </row>
    <row r="982">
      <c r="B982" s="202"/>
      <c r="C982" s="6"/>
    </row>
    <row r="983">
      <c r="B983" s="202"/>
      <c r="C983" s="6"/>
    </row>
    <row r="984">
      <c r="B984" s="202"/>
      <c r="C984" s="6"/>
    </row>
    <row r="985">
      <c r="B985" s="202"/>
      <c r="C985" s="6"/>
    </row>
    <row r="986">
      <c r="B986" s="202"/>
      <c r="C986" s="6"/>
    </row>
    <row r="987">
      <c r="B987" s="202"/>
      <c r="C987" s="6"/>
    </row>
    <row r="988">
      <c r="B988" s="202"/>
      <c r="C988" s="6"/>
    </row>
    <row r="989">
      <c r="B989" s="202"/>
      <c r="C989" s="6"/>
    </row>
    <row r="990">
      <c r="B990" s="202"/>
      <c r="C990" s="6"/>
    </row>
    <row r="991">
      <c r="B991" s="202"/>
      <c r="C991" s="6"/>
    </row>
    <row r="992">
      <c r="B992" s="202"/>
      <c r="C992" s="6"/>
    </row>
    <row r="993">
      <c r="B993" s="202"/>
      <c r="C993" s="6"/>
    </row>
    <row r="994">
      <c r="B994" s="202"/>
      <c r="C994" s="6"/>
    </row>
    <row r="995">
      <c r="B995" s="202"/>
      <c r="C995" s="6"/>
    </row>
    <row r="996">
      <c r="B996" s="202"/>
      <c r="C996" s="6"/>
    </row>
    <row r="997">
      <c r="B997" s="202"/>
      <c r="C997" s="6"/>
    </row>
    <row r="998">
      <c r="B998" s="202"/>
      <c r="C998" s="6"/>
    </row>
    <row r="999">
      <c r="B999" s="202"/>
      <c r="C999" s="6"/>
    </row>
    <row r="1000">
      <c r="B1000" s="202"/>
      <c r="C1000" s="6"/>
    </row>
    <row r="1001">
      <c r="B1001" s="202"/>
      <c r="C1001" s="6"/>
    </row>
    <row r="1002">
      <c r="B1002" s="202"/>
      <c r="C1002" s="6"/>
    </row>
    <row r="1003">
      <c r="B1003" s="202"/>
      <c r="C1003" s="6"/>
    </row>
    <row r="1004">
      <c r="B1004" s="202"/>
      <c r="C1004" s="6"/>
    </row>
    <row r="1005">
      <c r="B1005" s="202"/>
      <c r="C1005" s="6"/>
    </row>
    <row r="1006">
      <c r="B1006" s="202"/>
      <c r="C1006" s="6"/>
    </row>
    <row r="1007">
      <c r="B1007" s="202"/>
      <c r="C1007" s="6"/>
    </row>
    <row r="1008">
      <c r="B1008" s="202"/>
      <c r="C1008" s="6"/>
    </row>
    <row r="1009">
      <c r="B1009" s="202"/>
      <c r="C1009" s="6"/>
    </row>
    <row r="1010">
      <c r="B1010" s="202"/>
      <c r="C1010" s="6"/>
    </row>
    <row r="1011">
      <c r="B1011" s="202"/>
      <c r="C1011" s="6"/>
    </row>
    <row r="1012">
      <c r="B1012" s="202"/>
      <c r="C1012" s="6"/>
    </row>
    <row r="1013">
      <c r="B1013" s="202"/>
      <c r="C1013" s="6"/>
    </row>
  </sheetData>
  <conditionalFormatting sqref="F9:F952">
    <cfRule type="cellIs" dxfId="4" priority="1" operator="greaterThan">
      <formula>"20%"</formula>
    </cfRule>
  </conditionalFormatting>
  <conditionalFormatting sqref="F9:F952">
    <cfRule type="cellIs" dxfId="6" priority="2" operator="lessThan">
      <formula>0</formula>
    </cfRule>
  </conditionalFormatting>
  <conditionalFormatting sqref="J9:J968 L22 N22 P22 R22 L45 N45 P45 R45 L68 N68 P68 R68 F80 L80:L81 N80:N81 P80:P81 R80:R81 F101 L102 N102 P102 R102 F120 L121 N121 P121 R121 F133 L133:L134 N133:N134 P133:P134 R133:R134">
    <cfRule type="cellIs" dxfId="4" priority="3" operator="greaterThan">
      <formula>"20%"</formula>
    </cfRule>
  </conditionalFormatting>
  <conditionalFormatting sqref="J9:J968 L22 N22 P22 R22 L45 N45 P45 R45 L68 N68 P68 R68 F80 L80:L81 N80:N81 P80:P81 R80:R81 F101 L102 N102 P102 R102 F120 L121 N121 P121 R121 F133 L133:L134 N133:N134 P133:P134 R133:R134">
    <cfRule type="cellIs" dxfId="1" priority="4" operator="greaterThan">
      <formula>0</formula>
    </cfRule>
  </conditionalFormatting>
  <conditionalFormatting sqref="J9:J968 L22 N22 P22 R22 L45 N45 P45 R45 L68 N68 P68 R68 F80 L80:L81 N80:N81 P80:P81 R80:R81 F101 L102 N102 P102 R102 F120 L121 N121 P121 R121 F133 L133:L134 N133:N134 P133:P134 R133:R134">
    <cfRule type="cellIs" dxfId="6" priority="5" operator="lessThan">
      <formula>0</formula>
    </cfRule>
  </conditionalFormatting>
  <conditionalFormatting sqref="F9:F952">
    <cfRule type="cellIs" dxfId="1" priority="6" operator="greaterThan">
      <formula>0</formula>
    </cfRule>
  </conditionalFormatting>
  <conditionalFormatting sqref="L9:L968 N9:N968 P9:P968 R9:R968 F21 F44 F67">
    <cfRule type="cellIs" dxfId="4" priority="7" operator="greaterThan">
      <formula>"20%"</formula>
    </cfRule>
  </conditionalFormatting>
  <conditionalFormatting sqref="L9:L968 N9:N968 P9:P968 R9:R968 F21 F44 F67">
    <cfRule type="cellIs" dxfId="1" priority="8" operator="greaterThan">
      <formula>0</formula>
    </cfRule>
  </conditionalFormatting>
  <conditionalFormatting sqref="L9:L968 N9:N968 P9:P968 R9:R968 F21 F44 F67">
    <cfRule type="cellIs" dxfId="6" priority="9" operator="lessThan">
      <formula>0</formula>
    </cfRule>
  </conditionalFormatting>
  <conditionalFormatting sqref="N9:N968 P104:P118 P123:P131 P136:P154">
    <cfRule type="cellIs" dxfId="1" priority="10" operator="greaterThan">
      <formula>0</formula>
    </cfRule>
  </conditionalFormatting>
  <conditionalFormatting sqref="N9:N968 P104:P118 P123:P131 P136:P154">
    <cfRule type="cellIs" dxfId="6" priority="11" operator="lessThan">
      <formula>0</formula>
    </cfRule>
  </conditionalFormatting>
  <conditionalFormatting sqref="P9:P968">
    <cfRule type="cellIs" dxfId="1" priority="12" operator="greaterThan">
      <formula>0</formula>
    </cfRule>
  </conditionalFormatting>
  <conditionalFormatting sqref="P9:P968">
    <cfRule type="cellIs" dxfId="6" priority="13" operator="lessThan">
      <formula>0</formula>
    </cfRule>
  </conditionalFormatting>
  <conditionalFormatting sqref="R9:R968 F21 F44 F67">
    <cfRule type="cellIs" dxfId="1" priority="14" operator="greaterThan">
      <formula>0</formula>
    </cfRule>
  </conditionalFormatting>
  <conditionalFormatting sqref="R9:R968 F21 F44 F67">
    <cfRule type="cellIs" dxfId="6" priority="15" operator="lessThan">
      <formula>0</formula>
    </cfRule>
  </conditionalFormatting>
  <conditionalFormatting sqref="N6 N21 N44 N67 N80 N101 N120 N133">
    <cfRule type="expression" dxfId="1" priority="16">
      <formula>$N6&gt;$L6</formula>
    </cfRule>
  </conditionalFormatting>
  <conditionalFormatting sqref="P6 P21 P44 P67 P80 P101 P120 P133">
    <cfRule type="expression" dxfId="2" priority="17">
      <formula>$P6&lt;$N6</formula>
    </cfRule>
  </conditionalFormatting>
  <conditionalFormatting sqref="P6 P21 P44 P67 P80 P101 P120 P133">
    <cfRule type="expression" dxfId="1" priority="18">
      <formula>$P6&gt;$N6</formula>
    </cfRule>
  </conditionalFormatting>
  <conditionalFormatting sqref="N6 N21 N44 N67 N80 N101 N120 N133">
    <cfRule type="expression" dxfId="2" priority="19">
      <formula>$N6&lt;$L6</formula>
    </cfRule>
  </conditionalFormatting>
  <conditionalFormatting sqref="L6 L21 L44 L67 L80 L101 L120 L133">
    <cfRule type="expression" dxfId="1" priority="20">
      <formula>$L6&gt;$J6</formula>
    </cfRule>
  </conditionalFormatting>
  <conditionalFormatting sqref="L6 L21 L44 L67 L80 L101 L120 L133">
    <cfRule type="expression" dxfId="2" priority="21">
      <formula>$L6&lt;$J6</formula>
    </cfRule>
  </conditionalFormatting>
  <conditionalFormatting sqref="F6 R6 F21 R21 F44 R44 F67 R67 R80 R101 R120 R133">
    <cfRule type="expression" dxfId="2" priority="22">
      <formula>$R6&lt;$P6</formula>
    </cfRule>
  </conditionalFormatting>
  <conditionalFormatting sqref="F6 R6 F21 R21 F44 R44 F67 R67 R80 R101 R120 R133">
    <cfRule type="expression" dxfId="1" priority="23">
      <formula>$R6&gt;$P6</formula>
    </cfRule>
  </conditionalFormatting>
  <conditionalFormatting sqref="J6:J7 L7 N7 P7 R7 J21:J22 L22 N22 P22 R22 J44:J45 L45 N45 P45 R45 J67:J68 L68 N68 P68 R68 F80 J80:J81 L80:L81 N80:N81 P80:P81 R80:R81 F101 J101:J102 L102 N102 P102 R102 F120 J120:J121 L121 N121 P121 R121 F133 J133:J134 L133:L134 N133:N134 P133:P134 R133:R134">
    <cfRule type="cellIs" dxfId="1" priority="24" operator="greaterThan">
      <formula>0</formula>
    </cfRule>
  </conditionalFormatting>
  <conditionalFormatting sqref="J6:J7 L7 N7 P7 R7 J21:J22 L22 N22 P22 R22 J44:J45 L45 N45 P45 R45 J67:J68 L68 N68 P68 R68 F80 J80:J81 L80:L81 N80:N81 P80:P81 R80:R81 F101 J101:J102 L102 N102 P102 R102 F120 J120:J121 L121 N121 P121 R121 F133 J133:J134 L133:L134 N133:N134 P133:P134 R133:R134">
    <cfRule type="cellIs" dxfId="2" priority="25" operator="lessThan">
      <formula>0</formula>
    </cfRule>
  </conditionalFormatting>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5"/>
    <col customWidth="1" min="2" max="2" width="7.63"/>
    <col customWidth="1" min="3" max="3" width="8.38"/>
    <col customWidth="1" min="4" max="4" width="12.63"/>
    <col customWidth="1" min="5" max="8" width="9.38"/>
    <col customWidth="1" min="9" max="9" width="11.88"/>
    <col customWidth="1" min="10" max="10" width="6.88"/>
    <col customWidth="1" min="11" max="11" width="9.38"/>
    <col customWidth="1" min="12" max="12" width="6.63"/>
    <col customWidth="1" min="13" max="13" width="9.38"/>
    <col customWidth="1" min="14" max="14" width="6.63"/>
    <col customWidth="1" min="15" max="15" width="8.38"/>
    <col customWidth="1" min="16" max="16" width="6.63"/>
    <col customWidth="1" min="17" max="17" width="8.38"/>
    <col customWidth="1" min="18" max="18" width="6.63"/>
  </cols>
  <sheetData>
    <row r="1">
      <c r="A1" s="92" t="s">
        <v>4544</v>
      </c>
      <c r="B1" s="93"/>
      <c r="C1" s="180">
        <f>NOW()</f>
        <v>46134.61698</v>
      </c>
      <c r="D1" s="6"/>
      <c r="E1" s="3"/>
      <c r="F1" s="3"/>
      <c r="G1" s="5"/>
      <c r="H1" s="5"/>
      <c r="I1" s="5"/>
      <c r="J1" s="6"/>
      <c r="L1" s="3"/>
      <c r="M1" s="7"/>
      <c r="N1" s="3"/>
      <c r="O1" s="6"/>
      <c r="P1" s="3"/>
      <c r="Q1" s="6"/>
      <c r="R1" s="3"/>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row>
    <row r="2">
      <c r="A2" s="3" t="s">
        <v>4656</v>
      </c>
      <c r="B2" s="182"/>
      <c r="C2" s="1" t="s">
        <v>5139</v>
      </c>
      <c r="D2" s="14"/>
      <c r="E2" s="14"/>
      <c r="F2" s="14"/>
      <c r="G2" s="14"/>
      <c r="H2" s="14"/>
      <c r="I2" s="14"/>
      <c r="J2" s="1" t="s">
        <v>4662</v>
      </c>
      <c r="K2" s="14"/>
      <c r="L2" s="14"/>
      <c r="M2" s="14"/>
      <c r="N2" s="14"/>
      <c r="O2" s="14"/>
      <c r="P2" s="14"/>
      <c r="Q2" s="14"/>
      <c r="R2" s="14"/>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row>
    <row r="3">
      <c r="A3" s="6"/>
      <c r="B3" s="182"/>
      <c r="C3" s="1" t="s">
        <v>5140</v>
      </c>
      <c r="D3" s="14"/>
      <c r="E3" s="14"/>
      <c r="F3" s="14"/>
      <c r="G3" s="14"/>
      <c r="H3" s="14"/>
      <c r="I3" s="14"/>
      <c r="J3" s="14"/>
      <c r="K3" s="14"/>
      <c r="L3" s="14"/>
      <c r="M3" s="14"/>
      <c r="N3" s="14"/>
      <c r="O3" s="14"/>
      <c r="P3" s="14"/>
      <c r="Q3" s="14"/>
      <c r="R3" s="14"/>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row>
    <row r="4">
      <c r="A4" s="6"/>
      <c r="C4" s="183" t="s">
        <v>4659</v>
      </c>
      <c r="D4" s="14"/>
      <c r="E4" s="14"/>
      <c r="F4" s="14"/>
      <c r="G4" s="14"/>
      <c r="H4" s="184"/>
      <c r="I4" s="73"/>
      <c r="J4" s="1"/>
      <c r="K4" s="73"/>
      <c r="L4" s="14"/>
      <c r="M4" s="73"/>
      <c r="N4" s="14"/>
      <c r="O4" s="73"/>
      <c r="P4" s="14"/>
      <c r="Q4" s="73"/>
      <c r="R4" s="14"/>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row>
    <row r="5">
      <c r="A5" s="6"/>
      <c r="B5" s="182"/>
      <c r="C5" s="1" t="s">
        <v>5141</v>
      </c>
      <c r="D5" s="14"/>
      <c r="E5" s="14"/>
      <c r="F5" s="14"/>
      <c r="G5" s="14"/>
      <c r="H5" s="184"/>
      <c r="I5" s="73"/>
      <c r="J5" s="14"/>
      <c r="K5" s="73"/>
      <c r="L5" s="14"/>
      <c r="M5" s="73"/>
      <c r="N5" s="14"/>
      <c r="O5" s="73"/>
      <c r="P5" s="14"/>
      <c r="Q5" s="73"/>
      <c r="R5" s="14"/>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row>
    <row r="6">
      <c r="A6" s="6"/>
      <c r="B6" s="182"/>
      <c r="C6" s="14"/>
      <c r="D6" s="14"/>
      <c r="E6" s="14"/>
      <c r="F6" s="14"/>
      <c r="G6" s="14"/>
      <c r="H6" s="184"/>
      <c r="I6" s="73"/>
      <c r="J6" s="14"/>
      <c r="K6" s="73"/>
      <c r="L6" s="14"/>
      <c r="M6" s="73"/>
      <c r="N6" s="14"/>
      <c r="O6" s="73"/>
      <c r="P6" s="14"/>
      <c r="Q6" s="73"/>
      <c r="R6" s="14"/>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row>
    <row r="7">
      <c r="A7" s="6"/>
      <c r="B7" s="182"/>
      <c r="C7" s="14"/>
      <c r="D7" s="14"/>
      <c r="E7" s="14"/>
      <c r="F7" s="14"/>
      <c r="G7" s="1" t="s">
        <v>4661</v>
      </c>
      <c r="H7" s="184">
        <v>45898.0</v>
      </c>
      <c r="I7" s="73">
        <f>$H$7+3</f>
        <v>45901</v>
      </c>
      <c r="J7" s="14">
        <f>SUM(J10:J997)</f>
        <v>0</v>
      </c>
      <c r="K7" s="73">
        <f>$H$7+4</f>
        <v>45902</v>
      </c>
      <c r="L7" s="14">
        <f>SUM(L10:L997)</f>
        <v>0</v>
      </c>
      <c r="M7" s="73">
        <f>$H$7+5</f>
        <v>45903</v>
      </c>
      <c r="N7" s="14">
        <f>SUM(N10:N997)</f>
        <v>0</v>
      </c>
      <c r="O7" s="73">
        <f>$H$7+6</f>
        <v>45904</v>
      </c>
      <c r="P7" s="14">
        <f>SUM(P10:P997)</f>
        <v>0</v>
      </c>
      <c r="Q7" s="73">
        <f>$H$7+7</f>
        <v>45905</v>
      </c>
      <c r="R7" s="14">
        <f>SUM(R10:R997)</f>
        <v>0</v>
      </c>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row>
    <row r="8">
      <c r="A8" s="185"/>
      <c r="B8" s="186"/>
      <c r="C8" s="185"/>
      <c r="D8" s="185"/>
      <c r="E8" s="185"/>
      <c r="F8" s="41"/>
      <c r="G8" s="187" t="s">
        <v>4663</v>
      </c>
      <c r="H8" s="185"/>
      <c r="I8" s="185"/>
      <c r="J8" s="188">
        <f>AVERAGEA(J10:J997)</f>
        <v>0</v>
      </c>
      <c r="K8" s="185"/>
      <c r="L8" s="188">
        <f>AVERAGEA(L10:L997)</f>
        <v>0</v>
      </c>
      <c r="M8" s="185"/>
      <c r="N8" s="188">
        <f>AVERAGEA(N10:N997)</f>
        <v>0</v>
      </c>
      <c r="O8" s="185"/>
      <c r="P8" s="188">
        <f>AVERAGEA(P10:P997)</f>
        <v>0</v>
      </c>
      <c r="Q8" s="185"/>
      <c r="R8" s="188">
        <f>AVERAGEA(R10:R997)</f>
        <v>0</v>
      </c>
      <c r="S8" s="186"/>
      <c r="T8" s="189"/>
      <c r="U8" s="189"/>
      <c r="V8" s="189"/>
      <c r="W8" s="189"/>
      <c r="X8" s="189"/>
      <c r="Y8" s="189"/>
      <c r="Z8" s="189"/>
      <c r="AA8" s="189"/>
      <c r="AB8" s="189"/>
      <c r="AC8" s="189"/>
      <c r="AD8" s="189"/>
      <c r="AE8" s="189"/>
      <c r="AF8" s="189"/>
      <c r="AG8" s="189"/>
      <c r="AH8" s="189"/>
      <c r="AI8" s="189"/>
      <c r="AJ8" s="189"/>
      <c r="AK8" s="189"/>
      <c r="AL8" s="189"/>
      <c r="AM8" s="189"/>
      <c r="AN8" s="189"/>
      <c r="AO8" s="189"/>
      <c r="AP8" s="189"/>
      <c r="AQ8" s="189"/>
      <c r="AR8" s="189"/>
      <c r="AS8" s="189"/>
      <c r="AT8" s="189"/>
      <c r="AU8" s="189"/>
      <c r="AV8" s="189"/>
    </row>
    <row r="9">
      <c r="A9" s="126" t="s">
        <v>4562</v>
      </c>
      <c r="B9" s="190" t="s">
        <v>4664</v>
      </c>
      <c r="C9" s="126" t="s">
        <v>4665</v>
      </c>
      <c r="D9" s="126" t="s">
        <v>4687</v>
      </c>
      <c r="E9" s="126" t="s">
        <v>4667</v>
      </c>
      <c r="F9" s="125" t="s">
        <v>4668</v>
      </c>
      <c r="G9" s="191" t="s">
        <v>4688</v>
      </c>
      <c r="H9" s="126" t="s">
        <v>4670</v>
      </c>
      <c r="I9" s="126" t="s">
        <v>4671</v>
      </c>
      <c r="J9" s="126" t="s">
        <v>4672</v>
      </c>
      <c r="K9" s="126" t="s">
        <v>4673</v>
      </c>
      <c r="L9" s="126" t="s">
        <v>4674</v>
      </c>
      <c r="M9" s="126" t="s">
        <v>4675</v>
      </c>
      <c r="N9" s="126" t="s">
        <v>4674</v>
      </c>
      <c r="O9" s="126" t="s">
        <v>4676</v>
      </c>
      <c r="P9" s="126" t="s">
        <v>4674</v>
      </c>
      <c r="Q9" s="126" t="s">
        <v>4677</v>
      </c>
      <c r="R9" s="126" t="s">
        <v>4674</v>
      </c>
      <c r="S9" s="190" t="s">
        <v>4678</v>
      </c>
      <c r="T9" s="192"/>
      <c r="U9" s="192"/>
      <c r="V9" s="192"/>
      <c r="W9" s="192"/>
      <c r="X9" s="192"/>
      <c r="Y9" s="192"/>
      <c r="Z9" s="192"/>
      <c r="AA9" s="192"/>
      <c r="AB9" s="192"/>
      <c r="AC9" s="192"/>
      <c r="AD9" s="192"/>
      <c r="AE9" s="192"/>
      <c r="AF9" s="192"/>
      <c r="AG9" s="192"/>
      <c r="AH9" s="192"/>
      <c r="AI9" s="192"/>
      <c r="AJ9" s="192"/>
      <c r="AK9" s="192"/>
      <c r="AL9" s="192"/>
      <c r="AM9" s="192"/>
      <c r="AN9" s="192"/>
      <c r="AO9" s="192"/>
      <c r="AP9" s="192"/>
      <c r="AQ9" s="192"/>
      <c r="AR9" s="192"/>
      <c r="AS9" s="192"/>
      <c r="AT9" s="192"/>
      <c r="AU9" s="192"/>
      <c r="AV9" s="192"/>
    </row>
    <row r="10">
      <c r="A10" s="193" t="str">
        <f>IF(ISBLANK(B10), "", VLOOKUP(B10, Database!A:E, 2, FALSE))</f>
        <v>上曜</v>
      </c>
      <c r="B10" s="182" t="s">
        <v>3401</v>
      </c>
      <c r="C10" s="6" t="str">
        <f>IFERROR(__xludf.DUMMYFUNCTION("IF(ISBLANK(B10), """", IF(ISBLANK($B$1), """", IMPORTXML('公式表'!$A$2&amp;B10&amp;'公式表'!$A$3, ""/html/body/div[1]/div/div/div/div/div[4]/div[1]/div/div[1]/div/div[1]/div/div[2]/div[1]/div/span[1]"")))"),"")</f>
        <v/>
      </c>
      <c r="D10" s="6">
        <v>12.95</v>
      </c>
      <c r="E10" s="7"/>
      <c r="F10" s="7">
        <f t="shared" ref="F10:F41" si="1">IF(ISBLANK(B10), "", (C10/D10)-1)</f>
        <v>-1</v>
      </c>
      <c r="G10" s="196"/>
      <c r="H10" s="184">
        <f t="shared" ref="H10:H41" si="2">$H$7</f>
        <v>45898</v>
      </c>
      <c r="I10" s="6"/>
      <c r="J10" s="7" t="str">
        <f t="shared" ref="J10:J41" si="3">IF(ISBLANK(I10), "", (I10/$D10)-1)</f>
        <v/>
      </c>
      <c r="K10" s="6"/>
      <c r="L10" s="195" t="str">
        <f t="shared" ref="L10:L41" si="4">IF(ISBLANK(K10), "", (K10/$D10)-1)</f>
        <v/>
      </c>
      <c r="M10" s="6"/>
      <c r="N10" s="195" t="str">
        <f t="shared" ref="N10:N41" si="5">IF(ISBLANK(M10), "", (M10/$D10)-1)</f>
        <v/>
      </c>
      <c r="O10" s="6"/>
      <c r="P10" s="195" t="str">
        <f t="shared" ref="P10:P41" si="6">IF(ISBLANK(O10), "", (O10/$D10)-1)</f>
        <v/>
      </c>
      <c r="Q10" s="6"/>
      <c r="R10" s="195" t="str">
        <f t="shared" ref="R10:R41" si="7">IF(ISBLANK(Q10), "", (Q10/$D10)-1)</f>
        <v/>
      </c>
      <c r="S10" s="6" t="str">
        <f>IF(ISBLANK(B10), "", IFERROR(VLOOKUP(B10, category!A:C, 3, FALSE), ""))</f>
        <v/>
      </c>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row>
    <row r="11">
      <c r="A11" s="193" t="str">
        <f>IF(ISBLANK(B11), "", VLOOKUP(B11, Database!A:E, 2, FALSE))</f>
        <v>濱川</v>
      </c>
      <c r="B11" s="182" t="s">
        <v>2207</v>
      </c>
      <c r="C11" s="6" t="str">
        <f>IFERROR(__xludf.DUMMYFUNCTION("IF(ISBLANK(B11), """", IF(ISBLANK($B$1), """", IMPORTXML('公式表'!$A$2&amp;B11&amp;'公式表'!$A$3, ""/html/body/div[1]/div/div/div/div/div[4]/div[1]/div/div[1]/div/div[1]/div/div[2]/div[1]/div/span[1]"")))"),"")</f>
        <v/>
      </c>
      <c r="D11" s="6">
        <v>57.9</v>
      </c>
      <c r="E11" s="7"/>
      <c r="F11" s="7">
        <f t="shared" si="1"/>
        <v>-1</v>
      </c>
      <c r="G11" s="196" t="s">
        <v>4679</v>
      </c>
      <c r="H11" s="184">
        <f t="shared" si="2"/>
        <v>45898</v>
      </c>
      <c r="I11" s="6"/>
      <c r="J11" s="7" t="str">
        <f t="shared" si="3"/>
        <v/>
      </c>
      <c r="K11" s="6"/>
      <c r="L11" s="195" t="str">
        <f t="shared" si="4"/>
        <v/>
      </c>
      <c r="M11" s="6"/>
      <c r="N11" s="195" t="str">
        <f t="shared" si="5"/>
        <v/>
      </c>
      <c r="O11" s="6"/>
      <c r="P11" s="195" t="str">
        <f t="shared" si="6"/>
        <v/>
      </c>
      <c r="Q11" s="6"/>
      <c r="R11" s="195" t="str">
        <f t="shared" si="7"/>
        <v/>
      </c>
      <c r="S11" s="6" t="str">
        <f>IF(ISBLANK(B11), "", IFERROR(VLOOKUP(B11, category!A:C, 3, FALSE), ""))</f>
        <v>機器人</v>
      </c>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row>
    <row r="12">
      <c r="A12" s="193" t="str">
        <f>IF(ISBLANK(B12), "", VLOOKUP(B12, Database!A:E, 2, FALSE))</f>
        <v>華經</v>
      </c>
      <c r="B12" s="182" t="s">
        <v>4283</v>
      </c>
      <c r="C12" s="6" t="str">
        <f>IFERROR(__xludf.DUMMYFUNCTION("IF(ISBLANK(B12), """", IF(ISBLANK($B$1), """", IMPORTXML('公式表'!$A$2&amp;B12&amp;'公式表'!$A$3, ""/html/body/div[1]/div/div/div/div/div[4]/div[1]/div/div[1]/div/div[1]/div/div[2]/div[1]/div/span[1]"")))"),"")</f>
        <v/>
      </c>
      <c r="D12" s="6">
        <v>56.7</v>
      </c>
      <c r="E12" s="7"/>
      <c r="F12" s="7">
        <f t="shared" si="1"/>
        <v>-1</v>
      </c>
      <c r="G12" s="196" t="s">
        <v>4679</v>
      </c>
      <c r="H12" s="184">
        <f t="shared" si="2"/>
        <v>45898</v>
      </c>
      <c r="I12" s="6"/>
      <c r="J12" s="195" t="str">
        <f t="shared" si="3"/>
        <v/>
      </c>
      <c r="K12" s="6"/>
      <c r="L12" s="195" t="str">
        <f t="shared" si="4"/>
        <v/>
      </c>
      <c r="M12" s="6"/>
      <c r="N12" s="195" t="str">
        <f t="shared" si="5"/>
        <v/>
      </c>
      <c r="O12" s="6"/>
      <c r="P12" s="195" t="str">
        <f t="shared" si="6"/>
        <v/>
      </c>
      <c r="Q12" s="6"/>
      <c r="R12" s="195" t="str">
        <f t="shared" si="7"/>
        <v/>
      </c>
      <c r="S12" s="6" t="str">
        <f>IF(ISBLANK(B12), "", IFERROR(VLOOKUP(B12, category!A:C, 3, FALSE), ""))</f>
        <v>資訊服務</v>
      </c>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row>
    <row r="13">
      <c r="A13" s="193" t="str">
        <f>IF(ISBLANK(B13), "", VLOOKUP(B13, Database!A:E, 2, FALSE))</f>
        <v>萬海</v>
      </c>
      <c r="B13" s="182" t="s">
        <v>4411</v>
      </c>
      <c r="C13" s="6" t="str">
        <f>IFERROR(__xludf.DUMMYFUNCTION("IF(ISBLANK(B13), """", IF(ISBLANK($B$1), """", IMPORTXML('公式表'!$A$2&amp;B13&amp;'公式表'!$A$3, ""/html/body/div[1]/div/div/div/div/div[4]/div[1]/div/div[1]/div/div[1]/div/div[2]/div[1]/div/span[1]"")))"),"")</f>
        <v/>
      </c>
      <c r="D13" s="6">
        <v>82.8</v>
      </c>
      <c r="E13" s="7"/>
      <c r="F13" s="7">
        <f t="shared" si="1"/>
        <v>-1</v>
      </c>
      <c r="G13" s="3" t="s">
        <v>4679</v>
      </c>
      <c r="H13" s="184">
        <f t="shared" si="2"/>
        <v>45898</v>
      </c>
      <c r="I13" s="6"/>
      <c r="J13" s="7" t="str">
        <f t="shared" si="3"/>
        <v/>
      </c>
      <c r="K13" s="6"/>
      <c r="L13" s="195" t="str">
        <f t="shared" si="4"/>
        <v/>
      </c>
      <c r="M13" s="6"/>
      <c r="N13" s="195" t="str">
        <f t="shared" si="5"/>
        <v/>
      </c>
      <c r="O13" s="6"/>
      <c r="P13" s="195" t="str">
        <f t="shared" si="6"/>
        <v/>
      </c>
      <c r="Q13" s="6"/>
      <c r="R13" s="195" t="str">
        <f t="shared" si="7"/>
        <v/>
      </c>
      <c r="S13" s="6" t="str">
        <f>IF(ISBLANK(B13), "", IFERROR(VLOOKUP(B13, category!A:C, 3, FALSE), ""))</f>
        <v>航運</v>
      </c>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row>
    <row r="14">
      <c r="A14" s="193" t="str">
        <f>IF(ISBLANK(B14), "", VLOOKUP(B14, Database!A:E, 2, FALSE))</f>
        <v>杭特</v>
      </c>
      <c r="B14" s="182" t="s">
        <v>4463</v>
      </c>
      <c r="C14" s="6" t="str">
        <f>IFERROR(__xludf.DUMMYFUNCTION("IF(ISBLANK(B14), """", IF(ISBLANK($B$1), """", IMPORTXML('公式表'!$A$2&amp;B14&amp;'公式表'!$A$3, ""/html/body/div[1]/div/div/div/div/div[4]/div[1]/div/div[1]/div/div[1]/div/div[2]/div[1]/div/span[1]"")))"),"")</f>
        <v/>
      </c>
      <c r="D14" s="6">
        <v>66.1</v>
      </c>
      <c r="E14" s="7"/>
      <c r="F14" s="7">
        <f t="shared" si="1"/>
        <v>-1</v>
      </c>
      <c r="G14" s="196" t="s">
        <v>4679</v>
      </c>
      <c r="H14" s="184">
        <f t="shared" si="2"/>
        <v>45898</v>
      </c>
      <c r="I14" s="6"/>
      <c r="J14" s="195" t="str">
        <f t="shared" si="3"/>
        <v/>
      </c>
      <c r="K14" s="6"/>
      <c r="L14" s="195" t="str">
        <f t="shared" si="4"/>
        <v/>
      </c>
      <c r="M14" s="6"/>
      <c r="N14" s="195" t="str">
        <f t="shared" si="5"/>
        <v/>
      </c>
      <c r="O14" s="6"/>
      <c r="P14" s="195" t="str">
        <f t="shared" si="6"/>
        <v/>
      </c>
      <c r="Q14" s="6"/>
      <c r="R14" s="195" t="str">
        <f t="shared" si="7"/>
        <v/>
      </c>
      <c r="S14" s="6" t="str">
        <f>IF(ISBLANK(B14), "", IFERROR(VLOOKUP(B14, category!A:C, 3, FALSE), ""))</f>
        <v>監控</v>
      </c>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row>
    <row r="15">
      <c r="A15" s="193" t="str">
        <f>IF(ISBLANK(B15), "", VLOOKUP(B15, Database!A:E, 2, FALSE))</f>
        <v>彬台</v>
      </c>
      <c r="B15" s="197" t="s">
        <v>4269</v>
      </c>
      <c r="C15" s="6" t="str">
        <f>IFERROR(__xludf.DUMMYFUNCTION("IF(ISBLANK(B15), """", IF(ISBLANK($B$1), """", IMPORTXML('公式表'!$A$2&amp;B15&amp;'公式表'!$A$3, ""/html/body/div[1]/div/div/div/div/div[4]/div[1]/div/div[1]/div/div[1]/div/div[2]/div[1]/div/span[1]"")))"),"")</f>
        <v/>
      </c>
      <c r="D15" s="6">
        <v>67.0</v>
      </c>
      <c r="E15" s="7"/>
      <c r="F15" s="7">
        <f t="shared" si="1"/>
        <v>-1</v>
      </c>
      <c r="G15" s="196" t="s">
        <v>4679</v>
      </c>
      <c r="H15" s="184">
        <f t="shared" si="2"/>
        <v>45898</v>
      </c>
      <c r="I15" s="6"/>
      <c r="J15" s="7" t="str">
        <f t="shared" si="3"/>
        <v/>
      </c>
      <c r="K15" s="6"/>
      <c r="L15" s="195" t="str">
        <f t="shared" si="4"/>
        <v/>
      </c>
      <c r="M15" s="6"/>
      <c r="N15" s="195" t="str">
        <f t="shared" si="5"/>
        <v/>
      </c>
      <c r="O15" s="6"/>
      <c r="P15" s="195" t="str">
        <f t="shared" si="6"/>
        <v/>
      </c>
      <c r="Q15" s="6"/>
      <c r="R15" s="195" t="str">
        <f t="shared" si="7"/>
        <v/>
      </c>
      <c r="S15" s="6" t="str">
        <f>IF(ISBLANK(B15), "", IFERROR(VLOOKUP(B15, category!A:C, 3, FALSE), ""))</f>
        <v>機器人</v>
      </c>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row>
    <row r="16">
      <c r="A16" s="193" t="str">
        <f>IF(ISBLANK(B16), "", VLOOKUP(B16, Database!A:E, 2, FALSE))</f>
        <v>哲固</v>
      </c>
      <c r="B16" s="182" t="s">
        <v>1306</v>
      </c>
      <c r="C16" s="6" t="str">
        <f>IFERROR(__xludf.DUMMYFUNCTION("IF(ISBLANK(B16), """", IF(ISBLANK($B$1), """", IMPORTXML('公式表'!$A$2&amp;B16&amp;'公式表'!$A$3, ""/html/body/div[1]/div/div/div/div/div[4]/div[1]/div/div[1]/div/div[1]/div/div[2]/div[1]/div/span[1]"")))"),"")</f>
        <v/>
      </c>
      <c r="D16" s="6">
        <v>43.65</v>
      </c>
      <c r="E16" s="7"/>
      <c r="F16" s="7">
        <f t="shared" si="1"/>
        <v>-1</v>
      </c>
      <c r="G16" s="196" t="s">
        <v>4679</v>
      </c>
      <c r="H16" s="184">
        <f t="shared" si="2"/>
        <v>45898</v>
      </c>
      <c r="I16" s="6"/>
      <c r="J16" s="195" t="str">
        <f t="shared" si="3"/>
        <v/>
      </c>
      <c r="K16" s="6"/>
      <c r="L16" s="195" t="str">
        <f t="shared" si="4"/>
        <v/>
      </c>
      <c r="M16" s="6"/>
      <c r="N16" s="195" t="str">
        <f t="shared" si="5"/>
        <v/>
      </c>
      <c r="O16" s="6"/>
      <c r="P16" s="195" t="str">
        <f t="shared" si="6"/>
        <v/>
      </c>
      <c r="Q16" s="6"/>
      <c r="R16" s="195" t="str">
        <f t="shared" si="7"/>
        <v/>
      </c>
      <c r="S16" s="6" t="str">
        <f>IF(ISBLANK(B16), "", IFERROR(VLOOKUP(B16, category!A:C, 3, FALSE), ""))</f>
        <v>監控</v>
      </c>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row>
    <row r="17">
      <c r="A17" s="193" t="str">
        <f>IF(ISBLANK(B17), "", VLOOKUP(B17, Database!A:E, 2, FALSE))</f>
        <v>安馳</v>
      </c>
      <c r="B17" s="182" t="s">
        <v>2226</v>
      </c>
      <c r="C17" s="6" t="str">
        <f>IFERROR(__xludf.DUMMYFUNCTION("IF(ISBLANK(B17), """", IF(ISBLANK($B$1), """", IMPORTXML('公式表'!$A$2&amp;B17&amp;'公式表'!$A$3, ""/html/body/div[1]/div/div/div/div/div[4]/div[1]/div/div[1]/div/div[1]/div/div[2]/div[1]/div/span[1]"")))"),"")</f>
        <v/>
      </c>
      <c r="D17" s="6">
        <v>73.9</v>
      </c>
      <c r="E17" s="7"/>
      <c r="F17" s="7">
        <f t="shared" si="1"/>
        <v>-1</v>
      </c>
      <c r="G17" s="3" t="s">
        <v>4679</v>
      </c>
      <c r="H17" s="184">
        <f t="shared" si="2"/>
        <v>45898</v>
      </c>
      <c r="I17" s="6"/>
      <c r="J17" s="7" t="str">
        <f t="shared" si="3"/>
        <v/>
      </c>
      <c r="K17" s="6"/>
      <c r="L17" s="195" t="str">
        <f t="shared" si="4"/>
        <v/>
      </c>
      <c r="M17" s="6"/>
      <c r="N17" s="195" t="str">
        <f t="shared" si="5"/>
        <v/>
      </c>
      <c r="O17" s="6"/>
      <c r="P17" s="195" t="str">
        <f t="shared" si="6"/>
        <v/>
      </c>
      <c r="Q17" s="6"/>
      <c r="R17" s="195" t="str">
        <f t="shared" si="7"/>
        <v/>
      </c>
      <c r="S17" s="6" t="str">
        <f>IF(ISBLANK(B17), "", IFERROR(VLOOKUP(B17, category!A:C, 3, FALSE), ""))</f>
        <v/>
      </c>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row>
    <row r="18">
      <c r="A18" s="193" t="str">
        <f>IF(ISBLANK(B18), "", VLOOKUP(B18, Database!A:E, 2, FALSE))</f>
        <v>達邁</v>
      </c>
      <c r="B18" s="197" t="s">
        <v>2964</v>
      </c>
      <c r="C18" s="6" t="str">
        <f>IFERROR(__xludf.DUMMYFUNCTION("IF(ISBLANK(B18), """", IF(ISBLANK($B$1), """", IMPORTXML('公式表'!$A$2&amp;B18&amp;'公式表'!$A$3, ""/html/body/div[1]/div/div/div/div/div[4]/div[1]/div/div[1]/div/div[1]/div/div[2]/div[1]/div/span[1]"")))"),"")</f>
        <v/>
      </c>
      <c r="D18" s="6">
        <v>74.0</v>
      </c>
      <c r="E18" s="7"/>
      <c r="F18" s="7">
        <f t="shared" si="1"/>
        <v>-1</v>
      </c>
      <c r="G18" s="196"/>
      <c r="H18" s="184">
        <f t="shared" si="2"/>
        <v>45898</v>
      </c>
      <c r="I18" s="6"/>
      <c r="J18" s="7" t="str">
        <f t="shared" si="3"/>
        <v/>
      </c>
      <c r="K18" s="6"/>
      <c r="L18" s="195" t="str">
        <f t="shared" si="4"/>
        <v/>
      </c>
      <c r="M18" s="6"/>
      <c r="N18" s="195" t="str">
        <f t="shared" si="5"/>
        <v/>
      </c>
      <c r="O18" s="6"/>
      <c r="P18" s="195" t="str">
        <f t="shared" si="6"/>
        <v/>
      </c>
      <c r="Q18" s="6"/>
      <c r="R18" s="195" t="str">
        <f t="shared" si="7"/>
        <v/>
      </c>
      <c r="S18" s="6" t="str">
        <f>IF(ISBLANK(B18), "", IFERROR(VLOOKUP(B18, category!A:C, 3, FALSE), ""))</f>
        <v/>
      </c>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row>
    <row r="19">
      <c r="A19" s="193" t="str">
        <f>IF(ISBLANK(B19), "", VLOOKUP(B19, Database!A:E, 2, FALSE))</f>
        <v>鑫聯大投控</v>
      </c>
      <c r="B19" s="182" t="s">
        <v>1607</v>
      </c>
      <c r="C19" s="6" t="str">
        <f>IFERROR(__xludf.DUMMYFUNCTION("IF(ISBLANK(B19), """", IF(ISBLANK($B$1), """", IMPORTXML('公式表'!$A$2&amp;B19&amp;'公式表'!$A$3, ""/html/body/div[1]/div/div/div/div/div[4]/div[1]/div/div[1]/div/div[1]/div/div[2]/div[1]/div/span[1]"")))"),"")</f>
        <v/>
      </c>
      <c r="D19" s="6">
        <v>38.8</v>
      </c>
      <c r="E19" s="7"/>
      <c r="F19" s="7">
        <f t="shared" si="1"/>
        <v>-1</v>
      </c>
      <c r="G19" s="3" t="s">
        <v>4679</v>
      </c>
      <c r="H19" s="184">
        <f t="shared" si="2"/>
        <v>45898</v>
      </c>
      <c r="I19" s="6"/>
      <c r="J19" s="7" t="str">
        <f t="shared" si="3"/>
        <v/>
      </c>
      <c r="K19" s="6"/>
      <c r="L19" s="195" t="str">
        <f t="shared" si="4"/>
        <v/>
      </c>
      <c r="M19" s="6"/>
      <c r="N19" s="195" t="str">
        <f t="shared" si="5"/>
        <v/>
      </c>
      <c r="O19" s="6"/>
      <c r="P19" s="195" t="str">
        <f t="shared" si="6"/>
        <v/>
      </c>
      <c r="Q19" s="6"/>
      <c r="R19" s="195" t="str">
        <f t="shared" si="7"/>
        <v/>
      </c>
      <c r="S19" s="6" t="str">
        <f>IF(ISBLANK(B19), "", IFERROR(VLOOKUP(B19, category!A:C, 3, FALSE), ""))</f>
        <v/>
      </c>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row>
    <row r="20">
      <c r="A20" s="193" t="str">
        <f>IF(ISBLANK(B20), "", VLOOKUP(B20, Database!A:E, 2, FALSE))</f>
        <v>晟田</v>
      </c>
      <c r="B20" s="197" t="s">
        <v>3284</v>
      </c>
      <c r="C20" s="6" t="str">
        <f>IFERROR(__xludf.DUMMYFUNCTION("IF(ISBLANK(B20), """", IF(ISBLANK($B$1), """", IMPORTXML('公式表'!$A$2&amp;B20&amp;'公式表'!$A$3, ""/html/body/div[1]/div/div/div/div/div[4]/div[1]/div/div[1]/div/div[1]/div/div[2]/div[1]/div/span[1]"")))"),"")</f>
        <v/>
      </c>
      <c r="D20" s="6">
        <v>60.6</v>
      </c>
      <c r="E20" s="7"/>
      <c r="F20" s="7">
        <f t="shared" si="1"/>
        <v>-1</v>
      </c>
      <c r="G20" s="196" t="s">
        <v>4679</v>
      </c>
      <c r="H20" s="184">
        <f t="shared" si="2"/>
        <v>45898</v>
      </c>
      <c r="I20" s="6"/>
      <c r="J20" s="195" t="str">
        <f t="shared" si="3"/>
        <v/>
      </c>
      <c r="K20" s="6"/>
      <c r="L20" s="195" t="str">
        <f t="shared" si="4"/>
        <v/>
      </c>
      <c r="M20" s="6"/>
      <c r="N20" s="195" t="str">
        <f t="shared" si="5"/>
        <v/>
      </c>
      <c r="O20" s="6"/>
      <c r="P20" s="195" t="str">
        <f t="shared" si="6"/>
        <v/>
      </c>
      <c r="Q20" s="6"/>
      <c r="R20" s="195" t="str">
        <f t="shared" si="7"/>
        <v/>
      </c>
      <c r="S20" s="6" t="str">
        <f>IF(ISBLANK(B20), "", IFERROR(VLOOKUP(B20, category!A:C, 3, FALSE), ""))</f>
        <v>軍工/航太</v>
      </c>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row>
    <row r="21">
      <c r="A21" s="193" t="str">
        <f>IF(ISBLANK(B21), "", VLOOKUP(B21, Database!A:E, 2, FALSE))</f>
        <v>有成精密</v>
      </c>
      <c r="B21" s="182" t="s">
        <v>4189</v>
      </c>
      <c r="C21" s="6" t="str">
        <f>IFERROR(__xludf.DUMMYFUNCTION("IF(ISBLANK(B21), """", IF(ISBLANK($B$1), """", IMPORTXML('公式表'!$A$2&amp;B21&amp;'公式表'!$A$3, ""/html/body/div[1]/div/div/div/div/div[4]/div[1]/div/div[1]/div/div[1]/div/div[2]/div[1]/div/span[1]"")))"),"")</f>
        <v/>
      </c>
      <c r="D21" s="6">
        <v>44.55</v>
      </c>
      <c r="E21" s="7"/>
      <c r="F21" s="7">
        <f t="shared" si="1"/>
        <v>-1</v>
      </c>
      <c r="G21" s="3" t="s">
        <v>4679</v>
      </c>
      <c r="H21" s="184">
        <f t="shared" si="2"/>
        <v>45898</v>
      </c>
      <c r="I21" s="6"/>
      <c r="J21" s="7" t="str">
        <f t="shared" si="3"/>
        <v/>
      </c>
      <c r="K21" s="6"/>
      <c r="L21" s="195" t="str">
        <f t="shared" si="4"/>
        <v/>
      </c>
      <c r="M21" s="6"/>
      <c r="N21" s="195" t="str">
        <f t="shared" si="5"/>
        <v/>
      </c>
      <c r="O21" s="6"/>
      <c r="P21" s="195" t="str">
        <f t="shared" si="6"/>
        <v/>
      </c>
      <c r="Q21" s="6"/>
      <c r="R21" s="195" t="str">
        <f t="shared" si="7"/>
        <v/>
      </c>
      <c r="S21" s="6" t="str">
        <f>IF(ISBLANK(B21), "", IFERROR(VLOOKUP(B21, category!A:C, 3, FALSE), ""))</f>
        <v/>
      </c>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row>
    <row r="22">
      <c r="A22" s="193" t="str">
        <f>IF(ISBLANK(B22), "", VLOOKUP(B22, Database!A:E, 2, FALSE))</f>
        <v>凱衛</v>
      </c>
      <c r="B22" s="182" t="s">
        <v>3319</v>
      </c>
      <c r="C22" s="6" t="str">
        <f>IFERROR(__xludf.DUMMYFUNCTION("IF(ISBLANK(B22), """", IF(ISBLANK($B$1), """", IMPORTXML('公式表'!$A$2&amp;B22&amp;'公式表'!$A$3, ""/html/body/div[1]/div/div/div/div/div[4]/div[1]/div/div[1]/div/div[1]/div/div[2]/div[1]/div/span[1]"")))"),"")</f>
        <v/>
      </c>
      <c r="D22" s="6">
        <v>38.05</v>
      </c>
      <c r="E22" s="7"/>
      <c r="F22" s="7">
        <f t="shared" si="1"/>
        <v>-1</v>
      </c>
      <c r="G22" s="3" t="s">
        <v>4679</v>
      </c>
      <c r="H22" s="184">
        <f t="shared" si="2"/>
        <v>45898</v>
      </c>
      <c r="I22" s="6"/>
      <c r="J22" s="7" t="str">
        <f t="shared" si="3"/>
        <v/>
      </c>
      <c r="K22" s="6"/>
      <c r="L22" s="195" t="str">
        <f t="shared" si="4"/>
        <v/>
      </c>
      <c r="M22" s="6"/>
      <c r="N22" s="195" t="str">
        <f t="shared" si="5"/>
        <v/>
      </c>
      <c r="O22" s="6"/>
      <c r="P22" s="195" t="str">
        <f t="shared" si="6"/>
        <v/>
      </c>
      <c r="Q22" s="6"/>
      <c r="R22" s="195" t="str">
        <f t="shared" si="7"/>
        <v/>
      </c>
      <c r="S22" s="6" t="str">
        <f>IF(ISBLANK(B22), "", IFERROR(VLOOKUP(B22, category!A:C, 3, FALSE), ""))</f>
        <v>資訊服務</v>
      </c>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row>
    <row r="23">
      <c r="A23" s="193" t="str">
        <f>IF(ISBLANK(B23), "", VLOOKUP(B23, Database!A:E, 2, FALSE))</f>
        <v>天鉞電</v>
      </c>
      <c r="B23" s="182" t="s">
        <v>2455</v>
      </c>
      <c r="C23" s="6" t="str">
        <f>IFERROR(__xludf.DUMMYFUNCTION("IF(ISBLANK(B23), """", IF(ISBLANK($B$1), """", IMPORTXML('公式表'!$A$2&amp;B23&amp;'公式表'!$A$3, ""/html/body/div[1]/div/div/div/div/div[4]/div[1]/div/div[1]/div/div[1]/div/div[2]/div[1]/div/span[1]"")))"),"")</f>
        <v/>
      </c>
      <c r="D23" s="6">
        <v>50.5</v>
      </c>
      <c r="E23" s="7"/>
      <c r="F23" s="7">
        <f t="shared" si="1"/>
        <v>-1</v>
      </c>
      <c r="G23" s="196" t="s">
        <v>4679</v>
      </c>
      <c r="H23" s="184">
        <f t="shared" si="2"/>
        <v>45898</v>
      </c>
      <c r="I23" s="6"/>
      <c r="J23" s="7" t="str">
        <f t="shared" si="3"/>
        <v/>
      </c>
      <c r="K23" s="6"/>
      <c r="L23" s="195" t="str">
        <f t="shared" si="4"/>
        <v/>
      </c>
      <c r="M23" s="6"/>
      <c r="N23" s="195" t="str">
        <f t="shared" si="5"/>
        <v/>
      </c>
      <c r="O23" s="6"/>
      <c r="P23" s="195" t="str">
        <f t="shared" si="6"/>
        <v/>
      </c>
      <c r="Q23" s="6"/>
      <c r="R23" s="195" t="str">
        <f t="shared" si="7"/>
        <v/>
      </c>
      <c r="S23" s="6" t="str">
        <f>IF(ISBLANK(B23), "", IFERROR(VLOOKUP(B23, category!A:C, 3, FALSE), ""))</f>
        <v>監控</v>
      </c>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row>
    <row r="24">
      <c r="A24" s="193" t="str">
        <f>IF(ISBLANK(B24), "", VLOOKUP(B24, Database!A:E, 2, FALSE))</f>
        <v>邁達特</v>
      </c>
      <c r="B24" s="182" t="s">
        <v>2640</v>
      </c>
      <c r="C24" s="6" t="str">
        <f>IFERROR(__xludf.DUMMYFUNCTION("IF(ISBLANK(B24), """", IF(ISBLANK($B$1), """", IMPORTXML('公式表'!$A$2&amp;B24&amp;'公式表'!$A$3, ""/html/body/div[1]/div/div/div/div/div[4]/div[1]/div/div[1]/div/div[1]/div/div[2]/div[1]/div/span[1]"")))"),"")</f>
        <v/>
      </c>
      <c r="D24" s="6">
        <v>54.3</v>
      </c>
      <c r="E24" s="7"/>
      <c r="F24" s="7">
        <f t="shared" si="1"/>
        <v>-1</v>
      </c>
      <c r="G24" s="184"/>
      <c r="H24" s="184">
        <f t="shared" si="2"/>
        <v>45898</v>
      </c>
      <c r="I24" s="6"/>
      <c r="J24" s="7" t="str">
        <f t="shared" si="3"/>
        <v/>
      </c>
      <c r="K24" s="6"/>
      <c r="L24" s="195" t="str">
        <f t="shared" si="4"/>
        <v/>
      </c>
      <c r="M24" s="6"/>
      <c r="N24" s="195" t="str">
        <f t="shared" si="5"/>
        <v/>
      </c>
      <c r="O24" s="6"/>
      <c r="P24" s="195" t="str">
        <f t="shared" si="6"/>
        <v/>
      </c>
      <c r="Q24" s="6"/>
      <c r="R24" s="195" t="str">
        <f t="shared" si="7"/>
        <v/>
      </c>
      <c r="S24" s="6" t="str">
        <f>IF(ISBLANK(B24), "", IFERROR(VLOOKUP(B24, category!A:C, 3, FALSE), ""))</f>
        <v>資訊服務</v>
      </c>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row>
    <row r="25">
      <c r="A25" s="193" t="str">
        <f>IF(ISBLANK(B25), "", VLOOKUP(B25, Database!A:E, 2, FALSE))</f>
        <v>訊達</v>
      </c>
      <c r="B25" s="182" t="s">
        <v>3665</v>
      </c>
      <c r="C25" s="6" t="str">
        <f>IFERROR(__xludf.DUMMYFUNCTION("IF(ISBLANK(B25), """", IF(ISBLANK($B$1), """", IMPORTXML('公式表'!$A$2&amp;B25&amp;'公式表'!$A$3, ""/html/body/div[1]/div/div/div/div/div[4]/div[1]/div/div[1]/div/div[1]/div/div[2]/div[1]/div/span[1]"")))"),"")</f>
        <v/>
      </c>
      <c r="D25" s="6">
        <v>41.75</v>
      </c>
      <c r="E25" s="7"/>
      <c r="F25" s="7">
        <f t="shared" si="1"/>
        <v>-1</v>
      </c>
      <c r="G25" s="3" t="s">
        <v>4679</v>
      </c>
      <c r="H25" s="184">
        <f t="shared" si="2"/>
        <v>45898</v>
      </c>
      <c r="I25" s="6"/>
      <c r="J25" s="7" t="str">
        <f t="shared" si="3"/>
        <v/>
      </c>
      <c r="K25" s="6"/>
      <c r="L25" s="195" t="str">
        <f t="shared" si="4"/>
        <v/>
      </c>
      <c r="M25" s="6"/>
      <c r="N25" s="195" t="str">
        <f t="shared" si="5"/>
        <v/>
      </c>
      <c r="O25" s="6"/>
      <c r="P25" s="195" t="str">
        <f t="shared" si="6"/>
        <v/>
      </c>
      <c r="Q25" s="6"/>
      <c r="R25" s="195" t="str">
        <f t="shared" si="7"/>
        <v/>
      </c>
      <c r="S25" s="6" t="str">
        <f>IF(ISBLANK(B25), "", IFERROR(VLOOKUP(B25, category!A:C, 3, FALSE), ""))</f>
        <v>資訊服務</v>
      </c>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row>
    <row r="26">
      <c r="A26" s="193" t="str">
        <f>IF(ISBLANK(B26), "", VLOOKUP(B26, Database!A:E, 2, FALSE))</f>
        <v>精成科</v>
      </c>
      <c r="B26" s="182" t="s">
        <v>1403</v>
      </c>
      <c r="C26" s="6" t="str">
        <f>IFERROR(__xludf.DUMMYFUNCTION("IF(ISBLANK(B26), """", IF(ISBLANK($B$1), """", IMPORTXML('公式表'!$A$2&amp;B26&amp;'公式表'!$A$3, ""/html/body/div[1]/div/div/div/div/div[4]/div[1]/div/div[1]/div/div[1]/div/div[2]/div[1]/div/span[1]"")))"),"")</f>
        <v/>
      </c>
      <c r="D26" s="6">
        <v>144.0</v>
      </c>
      <c r="E26" s="7"/>
      <c r="F26" s="7">
        <f t="shared" si="1"/>
        <v>-1</v>
      </c>
      <c r="G26" s="3" t="s">
        <v>4679</v>
      </c>
      <c r="H26" s="184">
        <f t="shared" si="2"/>
        <v>45898</v>
      </c>
      <c r="I26" s="6"/>
      <c r="J26" s="7" t="str">
        <f t="shared" si="3"/>
        <v/>
      </c>
      <c r="K26" s="6"/>
      <c r="L26" s="195" t="str">
        <f t="shared" si="4"/>
        <v/>
      </c>
      <c r="M26" s="6"/>
      <c r="N26" s="195" t="str">
        <f t="shared" si="5"/>
        <v/>
      </c>
      <c r="O26" s="6"/>
      <c r="P26" s="195" t="str">
        <f t="shared" si="6"/>
        <v/>
      </c>
      <c r="Q26" s="6"/>
      <c r="R26" s="195" t="str">
        <f t="shared" si="7"/>
        <v/>
      </c>
      <c r="S26" s="6" t="str">
        <f>IF(ISBLANK(B26), "", IFERROR(VLOOKUP(B26, category!A:C, 3, FALSE), ""))</f>
        <v>PCB</v>
      </c>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row>
    <row r="27">
      <c r="A27" s="193" t="str">
        <f>IF(ISBLANK(B27), "", VLOOKUP(B27, Database!A:E, 2, FALSE))</f>
        <v>陞泰</v>
      </c>
      <c r="B27" s="197" t="s">
        <v>3473</v>
      </c>
      <c r="C27" s="6" t="str">
        <f>IFERROR(__xludf.DUMMYFUNCTION("IF(ISBLANK(B27), """", IF(ISBLANK($B$1), """", IMPORTXML('公式表'!$A$2&amp;B27&amp;'公式表'!$A$3, ""/html/body/div[1]/div/div/div/div/div[4]/div[1]/div/div[1]/div/div[1]/div/div[2]/div[1]/div/span[1]"")))"),"")</f>
        <v/>
      </c>
      <c r="D27" s="6">
        <v>38.8</v>
      </c>
      <c r="E27" s="7"/>
      <c r="F27" s="7">
        <f t="shared" si="1"/>
        <v>-1</v>
      </c>
      <c r="G27" s="196" t="s">
        <v>4679</v>
      </c>
      <c r="H27" s="184">
        <f t="shared" si="2"/>
        <v>45898</v>
      </c>
      <c r="I27" s="6"/>
      <c r="J27" s="195" t="str">
        <f t="shared" si="3"/>
        <v/>
      </c>
      <c r="K27" s="6"/>
      <c r="L27" s="195" t="str">
        <f t="shared" si="4"/>
        <v/>
      </c>
      <c r="M27" s="6"/>
      <c r="N27" s="195" t="str">
        <f t="shared" si="5"/>
        <v/>
      </c>
      <c r="O27" s="6"/>
      <c r="P27" s="195" t="str">
        <f t="shared" si="6"/>
        <v/>
      </c>
      <c r="Q27" s="6"/>
      <c r="R27" s="195" t="str">
        <f t="shared" si="7"/>
        <v/>
      </c>
      <c r="S27" s="6" t="str">
        <f>IF(ISBLANK(B27), "", IFERROR(VLOOKUP(B27, category!A:C, 3, FALSE), ""))</f>
        <v>資訊服務/監控</v>
      </c>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row>
    <row r="28">
      <c r="A28" s="193" t="str">
        <f>IF(ISBLANK(B28), "", VLOOKUP(B28, Database!A:E, 2, FALSE))</f>
        <v>品安</v>
      </c>
      <c r="B28" s="182" t="s">
        <v>1904</v>
      </c>
      <c r="C28" s="6" t="str">
        <f>IFERROR(__xludf.DUMMYFUNCTION("IF(ISBLANK(B28), """", IF(ISBLANK($B$1), """", IMPORTXML('公式表'!$A$2&amp;B28&amp;'公式表'!$A$3, ""/html/body/div[1]/div/div/div/div/div[4]/div[1]/div/div[1]/div/div[1]/div/div[2]/div[1]/div/span[1]"")))"),"")</f>
        <v/>
      </c>
      <c r="D28" s="6">
        <v>30.55</v>
      </c>
      <c r="E28" s="7"/>
      <c r="F28" s="7">
        <f t="shared" si="1"/>
        <v>-1</v>
      </c>
      <c r="G28" s="198"/>
      <c r="H28" s="184">
        <f t="shared" si="2"/>
        <v>45898</v>
      </c>
      <c r="I28" s="6"/>
      <c r="J28" s="7" t="str">
        <f t="shared" si="3"/>
        <v/>
      </c>
      <c r="K28" s="6"/>
      <c r="L28" s="195" t="str">
        <f t="shared" si="4"/>
        <v/>
      </c>
      <c r="M28" s="6"/>
      <c r="N28" s="195" t="str">
        <f t="shared" si="5"/>
        <v/>
      </c>
      <c r="O28" s="6"/>
      <c r="P28" s="195" t="str">
        <f t="shared" si="6"/>
        <v/>
      </c>
      <c r="Q28" s="6"/>
      <c r="R28" s="195" t="str">
        <f t="shared" si="7"/>
        <v/>
      </c>
      <c r="S28" s="6" t="str">
        <f>IF(ISBLANK(B28), "", IFERROR(VLOOKUP(B28, category!A:C, 3, FALSE), ""))</f>
        <v>DRAM</v>
      </c>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row>
    <row r="29">
      <c r="A29" s="193" t="str">
        <f>IF(ISBLANK(B29), "", VLOOKUP(B29, Database!A:E, 2, FALSE))</f>
        <v>立碁</v>
      </c>
      <c r="B29" s="182" t="s">
        <v>3110</v>
      </c>
      <c r="C29" s="6" t="str">
        <f>IFERROR(__xludf.DUMMYFUNCTION("IF(ISBLANK(B29), """", IF(ISBLANK($B$1), """", IMPORTXML('公式表'!$A$2&amp;B29&amp;'公式表'!$A$3, ""/html/body/div[1]/div/div/div/div/div[4]/div[1]/div/div[1]/div/div[1]/div/div[2]/div[1]/div/span[1]"")))"),"")</f>
        <v/>
      </c>
      <c r="D29" s="6">
        <v>51.7</v>
      </c>
      <c r="E29" s="7"/>
      <c r="F29" s="7">
        <f t="shared" si="1"/>
        <v>-1</v>
      </c>
      <c r="G29" s="3" t="s">
        <v>4679</v>
      </c>
      <c r="H29" s="184">
        <f t="shared" si="2"/>
        <v>45898</v>
      </c>
      <c r="I29" s="6"/>
      <c r="J29" s="7" t="str">
        <f t="shared" si="3"/>
        <v/>
      </c>
      <c r="K29" s="6"/>
      <c r="L29" s="195" t="str">
        <f t="shared" si="4"/>
        <v/>
      </c>
      <c r="M29" s="6"/>
      <c r="N29" s="195" t="str">
        <f t="shared" si="5"/>
        <v/>
      </c>
      <c r="O29" s="6"/>
      <c r="P29" s="195" t="str">
        <f t="shared" si="6"/>
        <v/>
      </c>
      <c r="Q29" s="6"/>
      <c r="R29" s="195" t="str">
        <f t="shared" si="7"/>
        <v/>
      </c>
      <c r="S29" s="6" t="str">
        <f>IF(ISBLANK(B29), "", IFERROR(VLOOKUP(B29, category!A:C, 3, FALSE), ""))</f>
        <v/>
      </c>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row>
    <row r="30">
      <c r="A30" s="193" t="str">
        <f>IF(ISBLANK(B30), "", VLOOKUP(B30, Database!A:E, 2, FALSE))</f>
        <v>寶一</v>
      </c>
      <c r="B30" s="197" t="s">
        <v>652</v>
      </c>
      <c r="C30" s="6" t="str">
        <f>IFERROR(__xludf.DUMMYFUNCTION("IF(ISBLANK(B30), """", IF(ISBLANK($B$1), """", IMPORTXML('公式表'!$A$2&amp;B30&amp;'公式表'!$A$3, ""/html/body/div[1]/div/div/div/div/div[4]/div[1]/div/div[1]/div/div[1]/div/div[2]/div[1]/div/span[1]"")))"),"")</f>
        <v/>
      </c>
      <c r="D30" s="6">
        <v>58.6</v>
      </c>
      <c r="E30" s="7"/>
      <c r="F30" s="7">
        <f t="shared" si="1"/>
        <v>-1</v>
      </c>
      <c r="G30" s="196"/>
      <c r="H30" s="184">
        <f t="shared" si="2"/>
        <v>45898</v>
      </c>
      <c r="I30" s="6"/>
      <c r="J30" s="195" t="str">
        <f t="shared" si="3"/>
        <v/>
      </c>
      <c r="K30" s="6"/>
      <c r="L30" s="195" t="str">
        <f t="shared" si="4"/>
        <v/>
      </c>
      <c r="M30" s="6"/>
      <c r="N30" s="195" t="str">
        <f t="shared" si="5"/>
        <v/>
      </c>
      <c r="O30" s="6"/>
      <c r="P30" s="195" t="str">
        <f t="shared" si="6"/>
        <v/>
      </c>
      <c r="Q30" s="6"/>
      <c r="R30" s="195" t="str">
        <f t="shared" si="7"/>
        <v/>
      </c>
      <c r="S30" s="6" t="str">
        <f>IF(ISBLANK(B30), "", IFERROR(VLOOKUP(B30, category!A:C, 3, FALSE), ""))</f>
        <v>軍工/航太</v>
      </c>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row>
    <row r="31">
      <c r="A31" s="193" t="str">
        <f>IF(ISBLANK(B31), "", VLOOKUP(B31, Database!A:E, 2, FALSE))</f>
        <v>南亞科</v>
      </c>
      <c r="B31" s="182" t="s">
        <v>2987</v>
      </c>
      <c r="C31" s="6" t="str">
        <f>IFERROR(__xludf.DUMMYFUNCTION("IF(ISBLANK(B31), """", IF(ISBLANK($B$1), """", IMPORTXML('公式表'!$A$2&amp;B31&amp;'公式表'!$A$3, ""/html/body/div[1]/div/div/div/div/div[4]/div[1]/div/div[1]/div/div[1]/div/div[2]/div[1]/div/span[1]"")))"),"")</f>
        <v/>
      </c>
      <c r="D31" s="6">
        <v>47.0</v>
      </c>
      <c r="E31" s="7"/>
      <c r="F31" s="7">
        <f t="shared" si="1"/>
        <v>-1</v>
      </c>
      <c r="G31" s="3" t="s">
        <v>4679</v>
      </c>
      <c r="H31" s="184">
        <f t="shared" si="2"/>
        <v>45898</v>
      </c>
      <c r="I31" s="6"/>
      <c r="J31" s="195" t="str">
        <f t="shared" si="3"/>
        <v/>
      </c>
      <c r="K31" s="6"/>
      <c r="L31" s="195" t="str">
        <f t="shared" si="4"/>
        <v/>
      </c>
      <c r="M31" s="6"/>
      <c r="N31" s="195" t="str">
        <f t="shared" si="5"/>
        <v/>
      </c>
      <c r="O31" s="6"/>
      <c r="P31" s="195" t="str">
        <f t="shared" si="6"/>
        <v/>
      </c>
      <c r="Q31" s="6"/>
      <c r="R31" s="195" t="str">
        <f t="shared" si="7"/>
        <v/>
      </c>
      <c r="S31" s="6" t="str">
        <f>IF(ISBLANK(B31), "", IFERROR(VLOOKUP(B31, category!A:C, 3, FALSE), ""))</f>
        <v>DIMM/DRAM</v>
      </c>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row>
    <row r="32">
      <c r="A32" s="193" t="str">
        <f>IF(ISBLANK(B32), "", VLOOKUP(B32, Database!A:E, 2, FALSE))</f>
        <v>銘旺科</v>
      </c>
      <c r="B32" s="182" t="s">
        <v>3808</v>
      </c>
      <c r="C32" s="6" t="str">
        <f>IFERROR(__xludf.DUMMYFUNCTION("IF(ISBLANK(B32), """", IF(ISBLANK($B$1), """", IMPORTXML('公式表'!$A$2&amp;B32&amp;'公式表'!$A$3, ""/html/body/div[1]/div/div/div/div/div[4]/div[1]/div/div[1]/div/div[1]/div/div[2]/div[1]/div/span[1]"")))"),"")</f>
        <v/>
      </c>
      <c r="D32" s="6">
        <v>92.1</v>
      </c>
      <c r="E32" s="7"/>
      <c r="F32" s="7">
        <f t="shared" si="1"/>
        <v>-1</v>
      </c>
      <c r="G32" s="3" t="s">
        <v>4679</v>
      </c>
      <c r="H32" s="184">
        <f t="shared" si="2"/>
        <v>45898</v>
      </c>
      <c r="I32" s="6"/>
      <c r="J32" s="195" t="str">
        <f t="shared" si="3"/>
        <v/>
      </c>
      <c r="K32" s="6"/>
      <c r="L32" s="195" t="str">
        <f t="shared" si="4"/>
        <v/>
      </c>
      <c r="M32" s="6"/>
      <c r="N32" s="195" t="str">
        <f t="shared" si="5"/>
        <v/>
      </c>
      <c r="O32" s="6"/>
      <c r="P32" s="195" t="str">
        <f t="shared" si="6"/>
        <v/>
      </c>
      <c r="Q32" s="6"/>
      <c r="R32" s="195" t="str">
        <f t="shared" si="7"/>
        <v/>
      </c>
      <c r="S32" s="6" t="str">
        <f>IF(ISBLANK(B32), "", IFERROR(VLOOKUP(B32, category!A:C, 3, FALSE), ""))</f>
        <v>PCB</v>
      </c>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row>
    <row r="33">
      <c r="A33" s="193" t="str">
        <f>IF(ISBLANK(B33), "", VLOOKUP(B33, Database!A:E, 2, FALSE))</f>
        <v>新盛力</v>
      </c>
      <c r="B33" s="182" t="s">
        <v>4046</v>
      </c>
      <c r="C33" s="6" t="str">
        <f>IFERROR(__xludf.DUMMYFUNCTION("IF(ISBLANK(B33), """", IF(ISBLANK($B$1), """", IMPORTXML('公式表'!$A$2&amp;B33&amp;'公式表'!$A$3, ""/html/body/div[1]/div/div/div/div/div[4]/div[1]/div/div[1]/div/div[1]/div/div[2]/div[1]/div/span[1]"")))"),"")</f>
        <v/>
      </c>
      <c r="D33" s="6">
        <v>168.5</v>
      </c>
      <c r="E33" s="7"/>
      <c r="F33" s="7">
        <f t="shared" si="1"/>
        <v>-1</v>
      </c>
      <c r="G33" s="3" t="s">
        <v>4679</v>
      </c>
      <c r="H33" s="184">
        <f t="shared" si="2"/>
        <v>45898</v>
      </c>
      <c r="I33" s="6"/>
      <c r="J33" s="7" t="str">
        <f t="shared" si="3"/>
        <v/>
      </c>
      <c r="K33" s="6"/>
      <c r="L33" s="195" t="str">
        <f t="shared" si="4"/>
        <v/>
      </c>
      <c r="M33" s="6"/>
      <c r="N33" s="195" t="str">
        <f t="shared" si="5"/>
        <v/>
      </c>
      <c r="O33" s="6"/>
      <c r="P33" s="195" t="str">
        <f t="shared" si="6"/>
        <v/>
      </c>
      <c r="Q33" s="6"/>
      <c r="R33" s="195" t="str">
        <f t="shared" si="7"/>
        <v/>
      </c>
      <c r="S33" s="6" t="str">
        <f>IF(ISBLANK(B33), "", IFERROR(VLOOKUP(B33, category!A:C, 3, FALSE), ""))</f>
        <v>BBU</v>
      </c>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row>
    <row r="34">
      <c r="A34" s="193" t="str">
        <f>IF(ISBLANK(B34), "", VLOOKUP(B34, Database!A:E, 2, FALSE))</f>
        <v>高鋒</v>
      </c>
      <c r="B34" s="182" t="s">
        <v>1320</v>
      </c>
      <c r="C34" s="6" t="str">
        <f>IFERROR(__xludf.DUMMYFUNCTION("IF(ISBLANK(B34), """", IF(ISBLANK($B$1), """", IMPORTXML('公式表'!$A$2&amp;B34&amp;'公式表'!$A$3, ""/html/body/div[1]/div/div/div/div/div[4]/div[1]/div/div[1]/div/div[1]/div/div[2]/div[1]/div/span[1]"")))"),"")</f>
        <v/>
      </c>
      <c r="D34" s="6">
        <v>51.4</v>
      </c>
      <c r="E34" s="7"/>
      <c r="F34" s="7">
        <f t="shared" si="1"/>
        <v>-1</v>
      </c>
      <c r="G34" s="198"/>
      <c r="H34" s="184">
        <f t="shared" si="2"/>
        <v>45898</v>
      </c>
      <c r="I34" s="6"/>
      <c r="J34" s="7" t="str">
        <f t="shared" si="3"/>
        <v/>
      </c>
      <c r="K34" s="6"/>
      <c r="L34" s="195" t="str">
        <f t="shared" si="4"/>
        <v/>
      </c>
      <c r="M34" s="6"/>
      <c r="N34" s="195" t="str">
        <f t="shared" si="5"/>
        <v/>
      </c>
      <c r="O34" s="6"/>
      <c r="P34" s="195" t="str">
        <f t="shared" si="6"/>
        <v/>
      </c>
      <c r="Q34" s="6"/>
      <c r="R34" s="195" t="str">
        <f t="shared" si="7"/>
        <v/>
      </c>
      <c r="S34" s="6" t="str">
        <f>IF(ISBLANK(B34), "", IFERROR(VLOOKUP(B34, category!A:C, 3, FALSE), ""))</f>
        <v>機器人</v>
      </c>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row>
    <row r="35">
      <c r="A35" s="193" t="str">
        <f>IF(ISBLANK(B35), "", VLOOKUP(B35, Database!A:E, 2, FALSE))</f>
        <v>佳能</v>
      </c>
      <c r="B35" s="182" t="s">
        <v>2448</v>
      </c>
      <c r="C35" s="6" t="str">
        <f>IFERROR(__xludf.DUMMYFUNCTION("IF(ISBLANK(B35), """", IF(ISBLANK($B$1), """", IMPORTXML('公式表'!$A$2&amp;B35&amp;'公式表'!$A$3, ""/html/body/div[1]/div/div/div/div/div[4]/div[1]/div/div[1]/div/div[1]/div/div[2]/div[1]/div/span[1]"")))"),"")</f>
        <v/>
      </c>
      <c r="D35" s="6">
        <v>79.2</v>
      </c>
      <c r="E35" s="7"/>
      <c r="F35" s="7">
        <f t="shared" si="1"/>
        <v>-1</v>
      </c>
      <c r="G35" s="198"/>
      <c r="H35" s="184">
        <f t="shared" si="2"/>
        <v>45898</v>
      </c>
      <c r="I35" s="6"/>
      <c r="J35" s="7" t="str">
        <f t="shared" si="3"/>
        <v/>
      </c>
      <c r="K35" s="6"/>
      <c r="L35" s="195" t="str">
        <f t="shared" si="4"/>
        <v/>
      </c>
      <c r="M35" s="6"/>
      <c r="N35" s="195" t="str">
        <f t="shared" si="5"/>
        <v/>
      </c>
      <c r="O35" s="6"/>
      <c r="P35" s="195" t="str">
        <f t="shared" si="6"/>
        <v/>
      </c>
      <c r="Q35" s="6"/>
      <c r="R35" s="195" t="str">
        <f t="shared" si="7"/>
        <v/>
      </c>
      <c r="S35" s="6" t="str">
        <f>IF(ISBLANK(B35), "", IFERROR(VLOOKUP(B35, category!A:C, 3, FALSE), ""))</f>
        <v>機器人</v>
      </c>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row>
    <row r="36">
      <c r="A36" s="193" t="str">
        <f>IF(ISBLANK(B36), "", VLOOKUP(B36, Database!A:E, 2, FALSE))</f>
        <v>驊宏資</v>
      </c>
      <c r="B36" s="182" t="s">
        <v>4407</v>
      </c>
      <c r="C36" s="6" t="str">
        <f>IFERROR(__xludf.DUMMYFUNCTION("IF(ISBLANK(B36), """", IF(ISBLANK($B$1), """", IMPORTXML('公式表'!$A$2&amp;B36&amp;'公式表'!$A$3, ""/html/body/div[1]/div/div/div/div/div[4]/div[1]/div/div[1]/div/div[1]/div/div[2]/div[1]/div/span[1]"")))"),"")</f>
        <v/>
      </c>
      <c r="D36" s="6">
        <v>56.3</v>
      </c>
      <c r="E36" s="7"/>
      <c r="F36" s="7">
        <f t="shared" si="1"/>
        <v>-1</v>
      </c>
      <c r="G36" s="198"/>
      <c r="H36" s="184">
        <f t="shared" si="2"/>
        <v>45898</v>
      </c>
      <c r="I36" s="6"/>
      <c r="J36" s="7" t="str">
        <f t="shared" si="3"/>
        <v/>
      </c>
      <c r="K36" s="6"/>
      <c r="L36" s="195" t="str">
        <f t="shared" si="4"/>
        <v/>
      </c>
      <c r="M36" s="6"/>
      <c r="N36" s="195" t="str">
        <f t="shared" si="5"/>
        <v/>
      </c>
      <c r="O36" s="6"/>
      <c r="P36" s="195" t="str">
        <f t="shared" si="6"/>
        <v/>
      </c>
      <c r="Q36" s="6"/>
      <c r="R36" s="195" t="str">
        <f t="shared" si="7"/>
        <v/>
      </c>
      <c r="S36" s="6" t="str">
        <f>IF(ISBLANK(B36), "", IFERROR(VLOOKUP(B36, category!A:C, 3, FALSE), ""))</f>
        <v>資訊服務</v>
      </c>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row>
    <row r="37">
      <c r="A37" s="193" t="str">
        <f>IF(ISBLANK(B37), "", VLOOKUP(B37, Database!A:E, 2, FALSE))</f>
        <v>加百裕</v>
      </c>
      <c r="B37" s="182" t="s">
        <v>3532</v>
      </c>
      <c r="C37" s="6" t="str">
        <f>IFERROR(__xludf.DUMMYFUNCTION("IF(ISBLANK(B37), """", IF(ISBLANK($B$1), """", IMPORTXML('公式表'!$A$2&amp;B37&amp;'公式表'!$A$3, ""/html/body/div[1]/div/div/div/div/div[4]/div[1]/div/div[1]/div/div[1]/div/div[2]/div[1]/div/span[1]"")))"),"")</f>
        <v/>
      </c>
      <c r="D37" s="6">
        <v>39.35</v>
      </c>
      <c r="E37" s="7"/>
      <c r="F37" s="7">
        <f t="shared" si="1"/>
        <v>-1</v>
      </c>
      <c r="G37" s="198"/>
      <c r="H37" s="184">
        <f t="shared" si="2"/>
        <v>45898</v>
      </c>
      <c r="I37" s="6"/>
      <c r="J37" s="7" t="str">
        <f t="shared" si="3"/>
        <v/>
      </c>
      <c r="K37" s="6"/>
      <c r="L37" s="195" t="str">
        <f t="shared" si="4"/>
        <v/>
      </c>
      <c r="M37" s="6"/>
      <c r="N37" s="195" t="str">
        <f t="shared" si="5"/>
        <v/>
      </c>
      <c r="O37" s="6"/>
      <c r="P37" s="195" t="str">
        <f t="shared" si="6"/>
        <v/>
      </c>
      <c r="Q37" s="6"/>
      <c r="R37" s="195" t="str">
        <f t="shared" si="7"/>
        <v/>
      </c>
      <c r="S37" s="6" t="str">
        <f>IF(ISBLANK(B37), "", IFERROR(VLOOKUP(B37, category!A:C, 3, FALSE), ""))</f>
        <v>BBU</v>
      </c>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row>
    <row r="38">
      <c r="A38" s="193" t="str">
        <f>IF(ISBLANK(B38), "", VLOOKUP(B38, Database!A:E, 2, FALSE))</f>
        <v>億泰</v>
      </c>
      <c r="B38" s="182" t="s">
        <v>2490</v>
      </c>
      <c r="C38" s="6" t="str">
        <f>IFERROR(__xludf.DUMMYFUNCTION("IF(ISBLANK(B38), """", IF(ISBLANK($B$1), """", IMPORTXML('公式表'!$A$2&amp;B38&amp;'公式表'!$A$3, ""/html/body/div[1]/div/div/div/div/div[4]/div[1]/div/div[1]/div/div[1]/div/div[2]/div[1]/div/span[1]"")))"),"")</f>
        <v/>
      </c>
      <c r="D38" s="6">
        <v>37.9</v>
      </c>
      <c r="E38" s="7"/>
      <c r="F38" s="7">
        <f t="shared" si="1"/>
        <v>-1</v>
      </c>
      <c r="G38" s="3" t="s">
        <v>4679</v>
      </c>
      <c r="H38" s="184">
        <f t="shared" si="2"/>
        <v>45898</v>
      </c>
      <c r="I38" s="6"/>
      <c r="J38" s="7" t="str">
        <f t="shared" si="3"/>
        <v/>
      </c>
      <c r="K38" s="6"/>
      <c r="L38" s="195" t="str">
        <f t="shared" si="4"/>
        <v/>
      </c>
      <c r="M38" s="6"/>
      <c r="N38" s="195" t="str">
        <f t="shared" si="5"/>
        <v/>
      </c>
      <c r="O38" s="6"/>
      <c r="P38" s="195" t="str">
        <f t="shared" si="6"/>
        <v/>
      </c>
      <c r="Q38" s="6"/>
      <c r="R38" s="195" t="str">
        <f t="shared" si="7"/>
        <v/>
      </c>
      <c r="S38" s="6" t="str">
        <f>IF(ISBLANK(B38), "", IFERROR(VLOOKUP(B38, category!A:C, 3, FALSE), ""))</f>
        <v/>
      </c>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row>
    <row r="39">
      <c r="A39" s="193" t="str">
        <f>IF(ISBLANK(B39), "", VLOOKUP(B39, Database!A:E, 2, FALSE))</f>
        <v>富喬</v>
      </c>
      <c r="B39" s="182" t="s">
        <v>4473</v>
      </c>
      <c r="C39" s="6" t="str">
        <f>IFERROR(__xludf.DUMMYFUNCTION("IF(ISBLANK(B39), """", IF(ISBLANK($B$1), """", IMPORTXML('公式表'!$A$2&amp;B39&amp;'公式表'!$A$3, ""/html/body/div[1]/div/div/div/div/div[4]/div[1]/div/div[1]/div/div[1]/div/div[2]/div[1]/div/span[1]"")))"),"")</f>
        <v/>
      </c>
      <c r="D39" s="6">
        <v>76.5</v>
      </c>
      <c r="E39" s="7"/>
      <c r="F39" s="7">
        <f t="shared" si="1"/>
        <v>-1</v>
      </c>
      <c r="G39" s="3" t="s">
        <v>4679</v>
      </c>
      <c r="H39" s="184">
        <f t="shared" si="2"/>
        <v>45898</v>
      </c>
      <c r="I39" s="6"/>
      <c r="J39" s="7" t="str">
        <f t="shared" si="3"/>
        <v/>
      </c>
      <c r="K39" s="6"/>
      <c r="L39" s="195" t="str">
        <f t="shared" si="4"/>
        <v/>
      </c>
      <c r="M39" s="6"/>
      <c r="N39" s="195" t="str">
        <f t="shared" si="5"/>
        <v/>
      </c>
      <c r="O39" s="6"/>
      <c r="P39" s="195" t="str">
        <f t="shared" si="6"/>
        <v/>
      </c>
      <c r="Q39" s="6"/>
      <c r="R39" s="195" t="str">
        <f t="shared" si="7"/>
        <v/>
      </c>
      <c r="S39" s="6" t="str">
        <f>IF(ISBLANK(B39), "", IFERROR(VLOOKUP(B39, category!A:C, 3, FALSE), ""))</f>
        <v>PCB-玻纖布</v>
      </c>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row>
    <row r="40">
      <c r="A40" s="193" t="str">
        <f>IF(ISBLANK(B40), "", VLOOKUP(B40, Database!A:E, 2, FALSE))</f>
        <v>世紀</v>
      </c>
      <c r="B40" s="182" t="s">
        <v>2877</v>
      </c>
      <c r="C40" s="6" t="str">
        <f>IFERROR(__xludf.DUMMYFUNCTION("IF(ISBLANK(B40), """", IF(ISBLANK($B$1), """", IMPORTXML('公式表'!$A$2&amp;B40&amp;'公式表'!$A$3, ""/html/body/div[1]/div/div/div/div/div[4]/div[1]/div/div[1]/div/div[1]/div/div[2]/div[1]/div/span[1]"")))"),"")</f>
        <v/>
      </c>
      <c r="D40" s="6">
        <v>78.3</v>
      </c>
      <c r="E40" s="7"/>
      <c r="F40" s="7">
        <f t="shared" si="1"/>
        <v>-1</v>
      </c>
      <c r="G40" s="3" t="s">
        <v>4679</v>
      </c>
      <c r="H40" s="184">
        <f t="shared" si="2"/>
        <v>45898</v>
      </c>
      <c r="I40" s="6"/>
      <c r="J40" s="7" t="str">
        <f t="shared" si="3"/>
        <v/>
      </c>
      <c r="K40" s="6"/>
      <c r="L40" s="195" t="str">
        <f t="shared" si="4"/>
        <v/>
      </c>
      <c r="M40" s="6"/>
      <c r="N40" s="195" t="str">
        <f t="shared" si="5"/>
        <v/>
      </c>
      <c r="O40" s="6"/>
      <c r="P40" s="195" t="str">
        <f t="shared" si="6"/>
        <v/>
      </c>
      <c r="Q40" s="6"/>
      <c r="R40" s="195" t="str">
        <f t="shared" si="7"/>
        <v/>
      </c>
      <c r="S40" s="6" t="str">
        <f>IF(ISBLANK(B40), "", IFERROR(VLOOKUP(B40, category!A:C, 3, FALSE), ""))</f>
        <v>機器人/軍工</v>
      </c>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row>
    <row r="41">
      <c r="A41" s="193" t="str">
        <f>IF(ISBLANK(B41), "", VLOOKUP(B41, Database!A:E, 2, FALSE))</f>
        <v>凱崴</v>
      </c>
      <c r="B41" s="182" t="s">
        <v>2056</v>
      </c>
      <c r="C41" s="6" t="str">
        <f>IFERROR(__xludf.DUMMYFUNCTION("IF(ISBLANK(B41), """", IF(ISBLANK($B$1), """", IMPORTXML('公式表'!$A$2&amp;B41&amp;'公式表'!$A$3, ""/html/body/div[1]/div/div/div/div/div[4]/div[1]/div/div[1]/div/div[1]/div/div[2]/div[1]/div/span[1]"")))"),"")</f>
        <v/>
      </c>
      <c r="D41" s="6">
        <v>24.6</v>
      </c>
      <c r="E41" s="7"/>
      <c r="F41" s="7">
        <f t="shared" si="1"/>
        <v>-1</v>
      </c>
      <c r="G41" s="3" t="s">
        <v>4679</v>
      </c>
      <c r="H41" s="184">
        <f t="shared" si="2"/>
        <v>45898</v>
      </c>
      <c r="I41" s="6"/>
      <c r="J41" s="7" t="str">
        <f t="shared" si="3"/>
        <v/>
      </c>
      <c r="K41" s="6"/>
      <c r="L41" s="195" t="str">
        <f t="shared" si="4"/>
        <v/>
      </c>
      <c r="M41" s="6"/>
      <c r="N41" s="195" t="str">
        <f t="shared" si="5"/>
        <v/>
      </c>
      <c r="O41" s="6"/>
      <c r="P41" s="195" t="str">
        <f t="shared" si="6"/>
        <v/>
      </c>
      <c r="Q41" s="6"/>
      <c r="R41" s="195" t="str">
        <f t="shared" si="7"/>
        <v/>
      </c>
      <c r="S41" s="6" t="str">
        <f>IF(ISBLANK(B41), "", IFERROR(VLOOKUP(B41, category!A:C, 3, FALSE), ""))</f>
        <v>PCB/雷射鑽頭</v>
      </c>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row>
    <row r="42">
      <c r="A42" s="6"/>
      <c r="B42" s="199"/>
      <c r="C42" s="6"/>
      <c r="D42" s="6"/>
      <c r="E42" s="7"/>
      <c r="F42" s="7"/>
      <c r="G42" s="198"/>
      <c r="H42" s="198"/>
      <c r="I42" s="6"/>
      <c r="J42" s="7"/>
      <c r="K42" s="7"/>
      <c r="L42" s="6"/>
      <c r="M42" s="7"/>
      <c r="N42" s="6"/>
      <c r="O42" s="6"/>
      <c r="P42" s="6"/>
      <c r="Q42" s="6"/>
      <c r="R42" s="6"/>
      <c r="S42" s="6" t="str">
        <f>IF(ISBLANK(B42), "", IFERROR(VLOOKUP(B42, category!A:C, 3, FALSE), ""))</f>
        <v/>
      </c>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row>
    <row r="43">
      <c r="A43" s="6"/>
      <c r="B43" s="199"/>
      <c r="C43" s="6"/>
      <c r="D43" s="6"/>
      <c r="E43" s="7"/>
      <c r="F43" s="7"/>
      <c r="G43" s="198"/>
      <c r="H43" s="198"/>
      <c r="I43" s="6"/>
      <c r="J43" s="7"/>
      <c r="K43" s="7"/>
      <c r="L43" s="6"/>
      <c r="M43" s="7"/>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row>
    <row r="44">
      <c r="A44" s="6"/>
      <c r="B44" s="199"/>
      <c r="C44" s="6"/>
      <c r="D44" s="6"/>
      <c r="E44" s="7"/>
      <c r="F44" s="7"/>
      <c r="G44" s="198"/>
      <c r="H44" s="198"/>
      <c r="I44" s="6"/>
      <c r="J44" s="7"/>
      <c r="K44" s="7"/>
      <c r="L44" s="6"/>
      <c r="M44" s="7"/>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row>
    <row r="45">
      <c r="A45" s="6"/>
      <c r="B45" s="199"/>
      <c r="C45" s="6"/>
      <c r="D45" s="6"/>
      <c r="E45" s="7"/>
      <c r="F45" s="7"/>
      <c r="G45" s="198"/>
      <c r="H45" s="198"/>
      <c r="I45" s="6"/>
      <c r="J45" s="7"/>
      <c r="K45" s="7"/>
      <c r="L45" s="6"/>
      <c r="M45" s="7"/>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row>
    <row r="46">
      <c r="A46" s="6"/>
      <c r="B46" s="199"/>
      <c r="C46" s="6"/>
      <c r="D46" s="6"/>
      <c r="E46" s="7"/>
      <c r="F46" s="7"/>
      <c r="G46" s="198"/>
      <c r="H46" s="198"/>
      <c r="I46" s="6"/>
      <c r="J46" s="7"/>
      <c r="K46" s="7"/>
      <c r="L46" s="6"/>
      <c r="M46" s="7"/>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row>
    <row r="47">
      <c r="A47" s="6"/>
      <c r="B47" s="199"/>
      <c r="C47" s="6"/>
      <c r="D47" s="6"/>
      <c r="E47" s="7"/>
      <c r="F47" s="7"/>
      <c r="G47" s="198"/>
      <c r="H47" s="198"/>
      <c r="I47" s="6"/>
      <c r="J47" s="7"/>
      <c r="K47" s="7"/>
      <c r="L47" s="6"/>
      <c r="M47" s="7"/>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row>
    <row r="48">
      <c r="A48" s="6"/>
      <c r="B48" s="199"/>
      <c r="C48" s="6"/>
      <c r="D48" s="6"/>
      <c r="E48" s="7"/>
      <c r="F48" s="7"/>
      <c r="G48" s="198"/>
      <c r="H48" s="198"/>
      <c r="I48" s="6"/>
      <c r="J48" s="7"/>
      <c r="K48" s="7"/>
      <c r="L48" s="6"/>
      <c r="M48" s="7"/>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row>
    <row r="49">
      <c r="A49" s="6"/>
      <c r="B49" s="199"/>
      <c r="C49" s="6"/>
      <c r="D49" s="6"/>
      <c r="E49" s="7"/>
      <c r="F49" s="7"/>
      <c r="G49" s="198"/>
      <c r="H49" s="198"/>
      <c r="I49" s="6"/>
      <c r="J49" s="7"/>
      <c r="K49" s="7"/>
      <c r="L49" s="6"/>
      <c r="M49" s="7"/>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row>
    <row r="50">
      <c r="A50" s="6"/>
      <c r="B50" s="199"/>
      <c r="C50" s="6"/>
      <c r="D50" s="6"/>
      <c r="E50" s="7"/>
      <c r="F50" s="7"/>
      <c r="G50" s="198"/>
      <c r="H50" s="198"/>
      <c r="I50" s="6"/>
      <c r="J50" s="7"/>
      <c r="K50" s="7"/>
      <c r="L50" s="6"/>
      <c r="M50" s="7"/>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row>
    <row r="51">
      <c r="A51" s="6"/>
      <c r="B51" s="199"/>
      <c r="C51" s="6"/>
      <c r="D51" s="6"/>
      <c r="E51" s="7"/>
      <c r="F51" s="7"/>
      <c r="G51" s="198"/>
      <c r="H51" s="198"/>
      <c r="I51" s="6"/>
      <c r="J51" s="7"/>
      <c r="K51" s="7"/>
      <c r="L51" s="6"/>
      <c r="M51" s="7"/>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row>
    <row r="52">
      <c r="A52" s="6"/>
      <c r="B52" s="199"/>
      <c r="C52" s="6"/>
      <c r="D52" s="6"/>
      <c r="E52" s="7"/>
      <c r="F52" s="7"/>
      <c r="G52" s="198"/>
      <c r="H52" s="198"/>
      <c r="I52" s="6"/>
      <c r="J52" s="7"/>
      <c r="K52" s="7"/>
      <c r="L52" s="6"/>
      <c r="M52" s="7"/>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row>
    <row r="53">
      <c r="A53" s="6"/>
      <c r="B53" s="199"/>
      <c r="C53" s="6"/>
      <c r="D53" s="6"/>
      <c r="E53" s="7"/>
      <c r="F53" s="7"/>
      <c r="G53" s="198"/>
      <c r="H53" s="198"/>
      <c r="I53" s="6"/>
      <c r="J53" s="7"/>
      <c r="K53" s="7"/>
      <c r="L53" s="6"/>
      <c r="M53" s="7"/>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row>
    <row r="54">
      <c r="A54" s="6"/>
      <c r="B54" s="199"/>
      <c r="C54" s="6"/>
      <c r="D54" s="6"/>
      <c r="E54" s="7"/>
      <c r="F54" s="7"/>
      <c r="G54" s="198"/>
      <c r="H54" s="198"/>
      <c r="I54" s="6"/>
      <c r="J54" s="7"/>
      <c r="K54" s="7"/>
      <c r="L54" s="6"/>
      <c r="M54" s="7"/>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row>
    <row r="55">
      <c r="A55" s="6"/>
      <c r="B55" s="199"/>
      <c r="C55" s="6"/>
      <c r="D55" s="6"/>
      <c r="E55" s="7"/>
      <c r="F55" s="7"/>
      <c r="G55" s="198"/>
      <c r="H55" s="198"/>
      <c r="I55" s="6"/>
      <c r="J55" s="7"/>
      <c r="K55" s="7"/>
      <c r="L55" s="6"/>
      <c r="M55" s="7"/>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row>
    <row r="56">
      <c r="A56" s="6"/>
      <c r="B56" s="199"/>
      <c r="C56" s="6"/>
      <c r="D56" s="6"/>
      <c r="E56" s="7"/>
      <c r="F56" s="7"/>
      <c r="G56" s="198"/>
      <c r="H56" s="198"/>
      <c r="I56" s="6"/>
      <c r="J56" s="7"/>
      <c r="K56" s="7"/>
      <c r="L56" s="6"/>
      <c r="M56" s="7"/>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row>
    <row r="57">
      <c r="A57" s="6"/>
      <c r="B57" s="199"/>
      <c r="C57" s="6"/>
      <c r="D57" s="6"/>
      <c r="E57" s="7"/>
      <c r="F57" s="7"/>
      <c r="G57" s="198"/>
      <c r="H57" s="198"/>
      <c r="I57" s="6"/>
      <c r="J57" s="7"/>
      <c r="K57" s="7"/>
      <c r="L57" s="6"/>
      <c r="M57" s="7"/>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row>
    <row r="58">
      <c r="A58" s="6"/>
      <c r="B58" s="199"/>
      <c r="C58" s="6"/>
      <c r="D58" s="6"/>
      <c r="E58" s="7"/>
      <c r="F58" s="7"/>
      <c r="G58" s="198"/>
      <c r="H58" s="198"/>
      <c r="I58" s="6"/>
      <c r="J58" s="7"/>
      <c r="K58" s="7"/>
      <c r="L58" s="6"/>
      <c r="M58" s="7"/>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row>
    <row r="59">
      <c r="A59" s="6"/>
      <c r="B59" s="199"/>
      <c r="C59" s="6"/>
      <c r="D59" s="6"/>
      <c r="E59" s="7"/>
      <c r="F59" s="7"/>
      <c r="G59" s="198"/>
      <c r="H59" s="198"/>
      <c r="I59" s="6"/>
      <c r="J59" s="7"/>
      <c r="K59" s="7"/>
      <c r="L59" s="6"/>
      <c r="M59" s="7"/>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row>
    <row r="60">
      <c r="A60" s="6"/>
      <c r="B60" s="199"/>
      <c r="C60" s="6"/>
      <c r="D60" s="6"/>
      <c r="E60" s="7"/>
      <c r="F60" s="7"/>
      <c r="G60" s="198"/>
      <c r="H60" s="198"/>
      <c r="I60" s="6"/>
      <c r="J60" s="7"/>
      <c r="K60" s="7"/>
      <c r="L60" s="6"/>
      <c r="M60" s="7"/>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row>
    <row r="61">
      <c r="A61" s="6"/>
      <c r="B61" s="199"/>
      <c r="C61" s="6"/>
      <c r="D61" s="6"/>
      <c r="E61" s="7"/>
      <c r="F61" s="7"/>
      <c r="G61" s="198"/>
      <c r="H61" s="198"/>
      <c r="I61" s="6"/>
      <c r="J61" s="7"/>
      <c r="K61" s="7"/>
      <c r="L61" s="6"/>
      <c r="M61" s="7"/>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row>
    <row r="62">
      <c r="A62" s="6"/>
      <c r="B62" s="199"/>
      <c r="C62" s="6"/>
      <c r="D62" s="6"/>
      <c r="E62" s="7"/>
      <c r="F62" s="7"/>
      <c r="G62" s="198"/>
      <c r="H62" s="198"/>
      <c r="I62" s="6"/>
      <c r="J62" s="7"/>
      <c r="K62" s="7"/>
      <c r="L62" s="6"/>
      <c r="M62" s="7"/>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row>
    <row r="63">
      <c r="A63" s="6"/>
      <c r="B63" s="199"/>
      <c r="C63" s="6"/>
      <c r="D63" s="6"/>
      <c r="E63" s="7"/>
      <c r="F63" s="7"/>
      <c r="G63" s="198"/>
      <c r="H63" s="198"/>
      <c r="I63" s="6"/>
      <c r="J63" s="7"/>
      <c r="K63" s="7"/>
      <c r="L63" s="6"/>
      <c r="M63" s="7"/>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row>
    <row r="64">
      <c r="A64" s="6"/>
      <c r="B64" s="199"/>
      <c r="C64" s="6"/>
      <c r="D64" s="6"/>
      <c r="E64" s="7"/>
      <c r="F64" s="7"/>
      <c r="G64" s="198"/>
      <c r="H64" s="198"/>
      <c r="I64" s="6"/>
      <c r="J64" s="7"/>
      <c r="K64" s="7"/>
      <c r="L64" s="6"/>
      <c r="M64" s="7"/>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row>
    <row r="65">
      <c r="A65" s="6"/>
      <c r="B65" s="199"/>
      <c r="C65" s="6"/>
      <c r="D65" s="6"/>
      <c r="E65" s="7"/>
      <c r="F65" s="7"/>
      <c r="G65" s="198"/>
      <c r="H65" s="198"/>
      <c r="I65" s="6"/>
      <c r="J65" s="7"/>
      <c r="K65" s="7"/>
      <c r="L65" s="6"/>
      <c r="M65" s="7"/>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row>
    <row r="66">
      <c r="A66" s="6"/>
      <c r="B66" s="199"/>
      <c r="C66" s="6"/>
      <c r="D66" s="6"/>
      <c r="E66" s="7"/>
      <c r="F66" s="7"/>
      <c r="G66" s="198"/>
      <c r="H66" s="198"/>
      <c r="I66" s="6"/>
      <c r="J66" s="7"/>
      <c r="K66" s="7"/>
      <c r="L66" s="6"/>
      <c r="M66" s="7"/>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row>
    <row r="67">
      <c r="A67" s="6"/>
      <c r="B67" s="199"/>
      <c r="C67" s="6"/>
      <c r="D67" s="6"/>
      <c r="E67" s="7"/>
      <c r="F67" s="7"/>
      <c r="G67" s="198"/>
      <c r="H67" s="198"/>
      <c r="I67" s="6"/>
      <c r="J67" s="7"/>
      <c r="K67" s="7"/>
      <c r="L67" s="6"/>
      <c r="M67" s="7"/>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row>
    <row r="68">
      <c r="A68" s="6"/>
      <c r="B68" s="199"/>
      <c r="C68" s="6"/>
      <c r="D68" s="6"/>
      <c r="E68" s="7"/>
      <c r="F68" s="7"/>
      <c r="G68" s="198"/>
      <c r="H68" s="198"/>
      <c r="I68" s="6"/>
      <c r="J68" s="7"/>
      <c r="K68" s="7"/>
      <c r="L68" s="6"/>
      <c r="M68" s="7"/>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row>
    <row r="69">
      <c r="A69" s="6"/>
      <c r="B69" s="199"/>
      <c r="C69" s="6"/>
      <c r="D69" s="6"/>
      <c r="E69" s="7"/>
      <c r="F69" s="7"/>
      <c r="G69" s="198"/>
      <c r="H69" s="198"/>
      <c r="I69" s="6"/>
      <c r="J69" s="7"/>
      <c r="K69" s="7"/>
      <c r="L69" s="6"/>
      <c r="M69" s="7"/>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row>
    <row r="70">
      <c r="A70" s="6"/>
      <c r="B70" s="199"/>
      <c r="C70" s="6"/>
      <c r="D70" s="6"/>
      <c r="E70" s="7"/>
      <c r="F70" s="7"/>
      <c r="G70" s="198"/>
      <c r="H70" s="198"/>
      <c r="I70" s="6"/>
      <c r="J70" s="7"/>
      <c r="K70" s="7"/>
      <c r="L70" s="6"/>
      <c r="M70" s="7"/>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row>
    <row r="71">
      <c r="A71" s="6"/>
      <c r="B71" s="199"/>
      <c r="C71" s="6"/>
      <c r="D71" s="6"/>
      <c r="E71" s="7"/>
      <c r="F71" s="7"/>
      <c r="G71" s="198"/>
      <c r="H71" s="198"/>
      <c r="I71" s="6"/>
      <c r="J71" s="7"/>
      <c r="K71" s="7"/>
      <c r="L71" s="6"/>
      <c r="M71" s="7"/>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row>
    <row r="72">
      <c r="A72" s="6"/>
      <c r="B72" s="199"/>
      <c r="C72" s="6"/>
      <c r="D72" s="6"/>
      <c r="E72" s="7"/>
      <c r="F72" s="7"/>
      <c r="G72" s="198"/>
      <c r="H72" s="198"/>
      <c r="I72" s="6"/>
      <c r="J72" s="7"/>
      <c r="K72" s="7"/>
      <c r="L72" s="6"/>
      <c r="M72" s="7"/>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row>
    <row r="73">
      <c r="A73" s="6"/>
      <c r="B73" s="199"/>
      <c r="C73" s="6"/>
      <c r="D73" s="6"/>
      <c r="E73" s="7"/>
      <c r="F73" s="7"/>
      <c r="G73" s="198"/>
      <c r="H73" s="198"/>
      <c r="I73" s="6"/>
      <c r="J73" s="7"/>
      <c r="K73" s="7"/>
      <c r="L73" s="6"/>
      <c r="M73" s="7"/>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row>
    <row r="74">
      <c r="A74" s="6"/>
      <c r="B74" s="199"/>
      <c r="C74" s="6"/>
      <c r="D74" s="6"/>
      <c r="E74" s="7"/>
      <c r="F74" s="7"/>
      <c r="G74" s="198"/>
      <c r="H74" s="198"/>
      <c r="I74" s="6"/>
      <c r="J74" s="7"/>
      <c r="K74" s="7"/>
      <c r="L74" s="6"/>
      <c r="M74" s="7"/>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row>
    <row r="75">
      <c r="A75" s="6"/>
      <c r="B75" s="199"/>
      <c r="C75" s="6"/>
      <c r="D75" s="6"/>
      <c r="E75" s="7"/>
      <c r="F75" s="7"/>
      <c r="G75" s="198"/>
      <c r="H75" s="198"/>
      <c r="I75" s="6"/>
      <c r="J75" s="7"/>
      <c r="K75" s="7"/>
      <c r="L75" s="6"/>
      <c r="M75" s="7"/>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row>
    <row r="76">
      <c r="A76" s="6"/>
      <c r="B76" s="199"/>
      <c r="C76" s="6"/>
      <c r="D76" s="6"/>
      <c r="E76" s="7"/>
      <c r="F76" s="7"/>
      <c r="G76" s="198"/>
      <c r="H76" s="198"/>
      <c r="I76" s="6"/>
      <c r="J76" s="7"/>
      <c r="K76" s="7"/>
      <c r="L76" s="6"/>
      <c r="M76" s="7"/>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row>
    <row r="77">
      <c r="A77" s="6"/>
      <c r="B77" s="199"/>
      <c r="C77" s="6"/>
      <c r="D77" s="6"/>
      <c r="E77" s="7"/>
      <c r="F77" s="7"/>
      <c r="G77" s="198"/>
      <c r="H77" s="198"/>
      <c r="I77" s="6"/>
      <c r="J77" s="7"/>
      <c r="K77" s="7"/>
      <c r="L77" s="6"/>
      <c r="M77" s="7"/>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row>
    <row r="78">
      <c r="A78" s="6"/>
      <c r="B78" s="199"/>
      <c r="C78" s="6"/>
      <c r="D78" s="6"/>
      <c r="E78" s="7"/>
      <c r="F78" s="7"/>
      <c r="G78" s="198"/>
      <c r="H78" s="198"/>
      <c r="I78" s="6"/>
      <c r="J78" s="7"/>
      <c r="K78" s="7"/>
      <c r="L78" s="6"/>
      <c r="M78" s="7"/>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row>
    <row r="79">
      <c r="A79" s="6"/>
      <c r="B79" s="199"/>
      <c r="C79" s="6"/>
      <c r="D79" s="6"/>
      <c r="E79" s="7"/>
      <c r="F79" s="7"/>
      <c r="G79" s="198"/>
      <c r="H79" s="198"/>
      <c r="I79" s="6"/>
      <c r="J79" s="7"/>
      <c r="K79" s="7"/>
      <c r="L79" s="6"/>
      <c r="M79" s="7"/>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row>
    <row r="80">
      <c r="A80" s="6"/>
      <c r="B80" s="199"/>
      <c r="C80" s="6"/>
      <c r="D80" s="6"/>
      <c r="E80" s="7"/>
      <c r="F80" s="7"/>
      <c r="G80" s="198"/>
      <c r="H80" s="198"/>
      <c r="I80" s="6"/>
      <c r="J80" s="7"/>
      <c r="K80" s="7"/>
      <c r="L80" s="6"/>
      <c r="M80" s="7"/>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row>
    <row r="81">
      <c r="A81" s="6"/>
      <c r="B81" s="199"/>
      <c r="C81" s="6"/>
      <c r="D81" s="6"/>
      <c r="E81" s="7"/>
      <c r="F81" s="7"/>
      <c r="G81" s="198"/>
      <c r="H81" s="198"/>
      <c r="I81" s="6"/>
      <c r="J81" s="7"/>
      <c r="K81" s="7"/>
      <c r="L81" s="6"/>
      <c r="M81" s="7"/>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row>
    <row r="82">
      <c r="A82" s="6"/>
      <c r="B82" s="199"/>
      <c r="C82" s="6"/>
      <c r="D82" s="6"/>
      <c r="E82" s="7"/>
      <c r="F82" s="7"/>
      <c r="G82" s="198"/>
      <c r="H82" s="198"/>
      <c r="I82" s="6"/>
      <c r="J82" s="7"/>
      <c r="K82" s="7"/>
      <c r="L82" s="6"/>
      <c r="M82" s="7"/>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row>
    <row r="83">
      <c r="A83" s="6"/>
      <c r="B83" s="199"/>
      <c r="C83" s="6"/>
      <c r="D83" s="6"/>
      <c r="E83" s="7"/>
      <c r="F83" s="7"/>
      <c r="G83" s="198"/>
      <c r="H83" s="198"/>
      <c r="I83" s="6"/>
      <c r="J83" s="7"/>
      <c r="K83" s="7"/>
      <c r="L83" s="6"/>
      <c r="M83" s="7"/>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row>
    <row r="84">
      <c r="A84" s="6"/>
      <c r="B84" s="199"/>
      <c r="C84" s="6"/>
      <c r="D84" s="6"/>
      <c r="E84" s="7"/>
      <c r="F84" s="7"/>
      <c r="G84" s="198"/>
      <c r="H84" s="198"/>
      <c r="I84" s="6"/>
      <c r="J84" s="7"/>
      <c r="K84" s="7"/>
      <c r="L84" s="6"/>
      <c r="M84" s="7"/>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row>
    <row r="85">
      <c r="A85" s="6"/>
      <c r="B85" s="199"/>
      <c r="C85" s="6"/>
      <c r="D85" s="6"/>
      <c r="E85" s="7"/>
      <c r="F85" s="7"/>
      <c r="G85" s="198"/>
      <c r="H85" s="198"/>
      <c r="I85" s="6"/>
      <c r="J85" s="7"/>
      <c r="K85" s="7"/>
      <c r="L85" s="6"/>
      <c r="M85" s="7"/>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row>
    <row r="86">
      <c r="A86" s="6"/>
      <c r="B86" s="199"/>
      <c r="C86" s="6"/>
      <c r="D86" s="6"/>
      <c r="E86" s="7"/>
      <c r="F86" s="7"/>
      <c r="G86" s="198"/>
      <c r="H86" s="198"/>
      <c r="I86" s="6"/>
      <c r="J86" s="7"/>
      <c r="K86" s="7"/>
      <c r="L86" s="6"/>
      <c r="M86" s="7"/>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row>
    <row r="87">
      <c r="A87" s="6"/>
      <c r="B87" s="199"/>
      <c r="C87" s="6"/>
      <c r="D87" s="6"/>
      <c r="E87" s="7"/>
      <c r="F87" s="7"/>
      <c r="G87" s="198"/>
      <c r="H87" s="198"/>
      <c r="I87" s="6"/>
      <c r="J87" s="7"/>
      <c r="K87" s="7"/>
      <c r="L87" s="6"/>
      <c r="M87" s="7"/>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row>
    <row r="88">
      <c r="A88" s="6"/>
      <c r="B88" s="199"/>
      <c r="C88" s="6"/>
      <c r="D88" s="6"/>
      <c r="E88" s="7"/>
      <c r="F88" s="7"/>
      <c r="G88" s="198"/>
      <c r="H88" s="198"/>
      <c r="I88" s="6"/>
      <c r="J88" s="7"/>
      <c r="K88" s="7"/>
      <c r="L88" s="6"/>
      <c r="M88" s="7"/>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row>
    <row r="89">
      <c r="A89" s="6"/>
      <c r="B89" s="199"/>
      <c r="C89" s="6"/>
      <c r="D89" s="6"/>
      <c r="E89" s="7"/>
      <c r="F89" s="7"/>
      <c r="G89" s="198"/>
      <c r="H89" s="198"/>
      <c r="I89" s="6"/>
      <c r="J89" s="7"/>
      <c r="K89" s="7"/>
      <c r="L89" s="6"/>
      <c r="M89" s="7"/>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row>
    <row r="90">
      <c r="A90" s="6"/>
      <c r="B90" s="199"/>
      <c r="C90" s="6"/>
      <c r="D90" s="6"/>
      <c r="E90" s="7"/>
      <c r="F90" s="7"/>
      <c r="G90" s="198"/>
      <c r="H90" s="198"/>
      <c r="I90" s="6"/>
      <c r="J90" s="7"/>
      <c r="K90" s="7"/>
      <c r="L90" s="6"/>
      <c r="M90" s="7"/>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row>
    <row r="91">
      <c r="A91" s="6"/>
      <c r="B91" s="199"/>
      <c r="C91" s="6"/>
      <c r="D91" s="6"/>
      <c r="E91" s="7"/>
      <c r="F91" s="7"/>
      <c r="G91" s="198"/>
      <c r="H91" s="198"/>
      <c r="I91" s="6"/>
      <c r="J91" s="7"/>
      <c r="K91" s="7"/>
      <c r="L91" s="6"/>
      <c r="M91" s="7"/>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row>
    <row r="92">
      <c r="A92" s="6"/>
      <c r="B92" s="199"/>
      <c r="C92" s="6"/>
      <c r="D92" s="6"/>
      <c r="E92" s="7"/>
      <c r="F92" s="7"/>
      <c r="G92" s="198"/>
      <c r="H92" s="198"/>
      <c r="I92" s="6"/>
      <c r="J92" s="7"/>
      <c r="K92" s="7"/>
      <c r="L92" s="6"/>
      <c r="M92" s="7"/>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row>
    <row r="93">
      <c r="A93" s="6"/>
      <c r="B93" s="199"/>
      <c r="C93" s="6"/>
      <c r="D93" s="6"/>
      <c r="E93" s="7"/>
      <c r="F93" s="7"/>
      <c r="G93" s="198"/>
      <c r="H93" s="198"/>
      <c r="I93" s="6"/>
      <c r="J93" s="7"/>
      <c r="K93" s="7"/>
      <c r="L93" s="6"/>
      <c r="M93" s="7"/>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row>
    <row r="94">
      <c r="A94" s="6"/>
      <c r="B94" s="199"/>
      <c r="C94" s="6"/>
      <c r="D94" s="6"/>
      <c r="E94" s="7"/>
      <c r="F94" s="7"/>
      <c r="G94" s="198"/>
      <c r="H94" s="198"/>
      <c r="I94" s="6"/>
      <c r="J94" s="7"/>
      <c r="K94" s="7"/>
      <c r="L94" s="6"/>
      <c r="M94" s="7"/>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row>
    <row r="95">
      <c r="A95" s="6"/>
      <c r="B95" s="199"/>
      <c r="C95" s="6"/>
      <c r="D95" s="6"/>
      <c r="E95" s="7"/>
      <c r="F95" s="7"/>
      <c r="G95" s="198"/>
      <c r="H95" s="198"/>
      <c r="I95" s="6"/>
      <c r="J95" s="7"/>
      <c r="K95" s="7"/>
      <c r="L95" s="6"/>
      <c r="M95" s="7"/>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row>
    <row r="96">
      <c r="A96" s="6"/>
      <c r="B96" s="199"/>
      <c r="C96" s="6"/>
      <c r="D96" s="6"/>
      <c r="E96" s="7"/>
      <c r="F96" s="7"/>
      <c r="G96" s="198"/>
      <c r="H96" s="198"/>
      <c r="I96" s="6"/>
      <c r="J96" s="7"/>
      <c r="K96" s="7"/>
      <c r="L96" s="6"/>
      <c r="M96" s="7"/>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row>
    <row r="97">
      <c r="A97" s="6"/>
      <c r="B97" s="199"/>
      <c r="C97" s="6"/>
      <c r="D97" s="6"/>
      <c r="E97" s="7"/>
      <c r="F97" s="7"/>
      <c r="G97" s="198"/>
      <c r="H97" s="198"/>
      <c r="I97" s="6"/>
      <c r="J97" s="7"/>
      <c r="K97" s="7"/>
      <c r="L97" s="6"/>
      <c r="M97" s="7"/>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row>
    <row r="98">
      <c r="A98" s="6"/>
      <c r="B98" s="199"/>
      <c r="C98" s="6"/>
      <c r="D98" s="6"/>
      <c r="E98" s="7"/>
      <c r="F98" s="7"/>
      <c r="G98" s="198"/>
      <c r="H98" s="198"/>
      <c r="I98" s="6"/>
      <c r="J98" s="7"/>
      <c r="K98" s="7"/>
      <c r="L98" s="6"/>
      <c r="M98" s="7"/>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row>
    <row r="99">
      <c r="A99" s="6"/>
      <c r="B99" s="199"/>
      <c r="C99" s="6"/>
      <c r="D99" s="6"/>
      <c r="E99" s="7"/>
      <c r="F99" s="7"/>
      <c r="G99" s="198"/>
      <c r="H99" s="198"/>
      <c r="I99" s="6"/>
      <c r="J99" s="7"/>
      <c r="K99" s="7"/>
      <c r="L99" s="6"/>
      <c r="M99" s="7"/>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row>
    <row r="100">
      <c r="A100" s="6"/>
      <c r="B100" s="199"/>
      <c r="C100" s="6"/>
      <c r="D100" s="6"/>
      <c r="E100" s="7"/>
      <c r="F100" s="7"/>
      <c r="G100" s="198"/>
      <c r="H100" s="198"/>
      <c r="I100" s="6"/>
      <c r="J100" s="7"/>
      <c r="K100" s="7"/>
      <c r="L100" s="6"/>
      <c r="M100" s="7"/>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row>
    <row r="101">
      <c r="A101" s="6"/>
      <c r="B101" s="199"/>
      <c r="C101" s="6"/>
      <c r="D101" s="6"/>
      <c r="E101" s="7"/>
      <c r="F101" s="7"/>
      <c r="G101" s="198"/>
      <c r="H101" s="198"/>
      <c r="I101" s="6"/>
      <c r="J101" s="7"/>
      <c r="K101" s="7"/>
      <c r="L101" s="6"/>
      <c r="M101" s="7"/>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row>
    <row r="102">
      <c r="A102" s="6"/>
      <c r="B102" s="199"/>
      <c r="C102" s="6"/>
      <c r="D102" s="6"/>
      <c r="E102" s="7"/>
      <c r="F102" s="7"/>
      <c r="G102" s="198"/>
      <c r="H102" s="198"/>
      <c r="I102" s="6"/>
      <c r="J102" s="7"/>
      <c r="K102" s="7"/>
      <c r="L102" s="6"/>
      <c r="M102" s="7"/>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row>
    <row r="103">
      <c r="A103" s="6"/>
      <c r="B103" s="199"/>
      <c r="C103" s="6"/>
      <c r="D103" s="6"/>
      <c r="E103" s="7"/>
      <c r="F103" s="7"/>
      <c r="G103" s="198"/>
      <c r="H103" s="198"/>
      <c r="I103" s="6"/>
      <c r="J103" s="7"/>
      <c r="K103" s="7"/>
      <c r="L103" s="6"/>
      <c r="M103" s="7"/>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row>
    <row r="104">
      <c r="A104" s="6"/>
      <c r="B104" s="199"/>
      <c r="C104" s="6"/>
      <c r="D104" s="6"/>
      <c r="E104" s="7"/>
      <c r="F104" s="7"/>
      <c r="G104" s="198"/>
      <c r="H104" s="198"/>
      <c r="I104" s="6"/>
      <c r="J104" s="7"/>
      <c r="K104" s="7"/>
      <c r="L104" s="6"/>
      <c r="M104" s="7"/>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row>
    <row r="105">
      <c r="A105" s="6"/>
      <c r="B105" s="199"/>
      <c r="C105" s="6"/>
      <c r="D105" s="6"/>
      <c r="E105" s="7"/>
      <c r="F105" s="7"/>
      <c r="G105" s="198"/>
      <c r="H105" s="198"/>
      <c r="I105" s="6"/>
      <c r="J105" s="7"/>
      <c r="K105" s="7"/>
      <c r="L105" s="6"/>
      <c r="M105" s="7"/>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row>
    <row r="106">
      <c r="A106" s="6"/>
      <c r="B106" s="199"/>
      <c r="C106" s="6"/>
      <c r="D106" s="6"/>
      <c r="E106" s="7"/>
      <c r="F106" s="7"/>
      <c r="G106" s="198"/>
      <c r="H106" s="198"/>
      <c r="I106" s="6"/>
      <c r="J106" s="7"/>
      <c r="K106" s="7"/>
      <c r="L106" s="6"/>
      <c r="M106" s="7"/>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row>
    <row r="107">
      <c r="A107" s="6"/>
      <c r="B107" s="199"/>
      <c r="C107" s="6"/>
      <c r="D107" s="6"/>
      <c r="E107" s="7"/>
      <c r="F107" s="7"/>
      <c r="G107" s="198"/>
      <c r="H107" s="198"/>
      <c r="I107" s="6"/>
      <c r="J107" s="7"/>
      <c r="K107" s="7"/>
      <c r="L107" s="6"/>
      <c r="M107" s="7"/>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row>
    <row r="108">
      <c r="A108" s="6"/>
      <c r="B108" s="199"/>
      <c r="C108" s="6"/>
      <c r="D108" s="6"/>
      <c r="E108" s="7"/>
      <c r="F108" s="7"/>
      <c r="G108" s="198"/>
      <c r="H108" s="198"/>
      <c r="I108" s="6"/>
      <c r="J108" s="7"/>
      <c r="K108" s="7"/>
      <c r="L108" s="6"/>
      <c r="M108" s="7"/>
      <c r="N108" s="6"/>
      <c r="O108" s="6"/>
      <c r="P108" s="6"/>
      <c r="Q108" s="6"/>
      <c r="R108" s="6"/>
      <c r="S108" s="6"/>
      <c r="T108" s="6"/>
      <c r="U108" s="6"/>
      <c r="V108" s="6"/>
      <c r="W108" s="6"/>
      <c r="X108" s="6"/>
      <c r="Y108" s="6"/>
      <c r="Z108" s="6"/>
      <c r="AA108" s="6"/>
      <c r="AB108" s="6"/>
      <c r="AC108" s="6"/>
      <c r="AD108" s="6"/>
      <c r="AE108" s="6"/>
      <c r="AF108" s="6"/>
      <c r="AG108" s="6"/>
      <c r="AH108" s="6"/>
      <c r="AI108" s="6"/>
      <c r="AJ108" s="6"/>
      <c r="AK108" s="6"/>
      <c r="AL108" s="6"/>
      <c r="AM108" s="6"/>
      <c r="AN108" s="6"/>
      <c r="AO108" s="6"/>
      <c r="AP108" s="6"/>
      <c r="AQ108" s="6"/>
      <c r="AR108" s="6"/>
      <c r="AS108" s="6"/>
      <c r="AT108" s="6"/>
      <c r="AU108" s="6"/>
      <c r="AV108" s="6"/>
    </row>
    <row r="109">
      <c r="A109" s="6"/>
      <c r="B109" s="199"/>
      <c r="C109" s="6"/>
      <c r="D109" s="6"/>
      <c r="E109" s="7"/>
      <c r="F109" s="7"/>
      <c r="G109" s="198"/>
      <c r="H109" s="198"/>
      <c r="I109" s="6"/>
      <c r="J109" s="7"/>
      <c r="K109" s="7"/>
      <c r="L109" s="6"/>
      <c r="M109" s="7"/>
      <c r="N109" s="6"/>
      <c r="O109" s="6"/>
      <c r="P109" s="6"/>
      <c r="Q109" s="6"/>
      <c r="R109" s="6"/>
      <c r="S109" s="6"/>
      <c r="T109" s="6"/>
      <c r="U109" s="6"/>
      <c r="V109" s="6"/>
      <c r="W109" s="6"/>
      <c r="X109" s="6"/>
      <c r="Y109" s="6"/>
      <c r="Z109" s="6"/>
      <c r="AA109" s="6"/>
      <c r="AB109" s="6"/>
      <c r="AC109" s="6"/>
      <c r="AD109" s="6"/>
      <c r="AE109" s="6"/>
      <c r="AF109" s="6"/>
      <c r="AG109" s="6"/>
      <c r="AH109" s="6"/>
      <c r="AI109" s="6"/>
      <c r="AJ109" s="6"/>
      <c r="AK109" s="6"/>
      <c r="AL109" s="6"/>
      <c r="AM109" s="6"/>
      <c r="AN109" s="6"/>
      <c r="AO109" s="6"/>
      <c r="AP109" s="6"/>
      <c r="AQ109" s="6"/>
      <c r="AR109" s="6"/>
      <c r="AS109" s="6"/>
      <c r="AT109" s="6"/>
      <c r="AU109" s="6"/>
      <c r="AV109" s="6"/>
    </row>
    <row r="110">
      <c r="A110" s="6"/>
      <c r="B110" s="199"/>
      <c r="C110" s="6"/>
      <c r="D110" s="6"/>
      <c r="E110" s="7"/>
      <c r="F110" s="7"/>
      <c r="G110" s="198"/>
      <c r="H110" s="198"/>
      <c r="I110" s="6"/>
      <c r="J110" s="7"/>
      <c r="K110" s="7"/>
      <c r="L110" s="6"/>
      <c r="M110" s="7"/>
      <c r="N110" s="6"/>
      <c r="O110" s="6"/>
      <c r="P110" s="6"/>
      <c r="Q110" s="6"/>
      <c r="R110" s="6"/>
      <c r="S110" s="6"/>
      <c r="T110" s="6"/>
      <c r="U110" s="6"/>
      <c r="V110" s="6"/>
      <c r="W110" s="6"/>
      <c r="X110" s="6"/>
      <c r="Y110" s="6"/>
      <c r="Z110" s="6"/>
      <c r="AA110" s="6"/>
      <c r="AB110" s="6"/>
      <c r="AC110" s="6"/>
      <c r="AD110" s="6"/>
      <c r="AE110" s="6"/>
      <c r="AF110" s="6"/>
      <c r="AG110" s="6"/>
      <c r="AH110" s="6"/>
      <c r="AI110" s="6"/>
      <c r="AJ110" s="6"/>
      <c r="AK110" s="6"/>
      <c r="AL110" s="6"/>
      <c r="AM110" s="6"/>
      <c r="AN110" s="6"/>
      <c r="AO110" s="6"/>
      <c r="AP110" s="6"/>
      <c r="AQ110" s="6"/>
      <c r="AR110" s="6"/>
      <c r="AS110" s="6"/>
      <c r="AT110" s="6"/>
      <c r="AU110" s="6"/>
      <c r="AV110" s="6"/>
    </row>
    <row r="111">
      <c r="A111" s="6"/>
      <c r="B111" s="199"/>
      <c r="C111" s="6"/>
      <c r="D111" s="6"/>
      <c r="E111" s="7"/>
      <c r="F111" s="7"/>
      <c r="G111" s="198"/>
      <c r="H111" s="198"/>
      <c r="I111" s="6"/>
      <c r="J111" s="7"/>
      <c r="K111" s="7"/>
      <c r="L111" s="6"/>
      <c r="M111" s="7"/>
      <c r="N111" s="6"/>
      <c r="O111" s="6"/>
      <c r="P111" s="6"/>
      <c r="Q111" s="6"/>
      <c r="R111" s="6"/>
      <c r="S111" s="6"/>
      <c r="T111" s="6"/>
      <c r="U111" s="6"/>
      <c r="V111" s="6"/>
      <c r="W111" s="6"/>
      <c r="X111" s="6"/>
      <c r="Y111" s="6"/>
      <c r="Z111" s="6"/>
      <c r="AA111" s="6"/>
      <c r="AB111" s="6"/>
      <c r="AC111" s="6"/>
      <c r="AD111" s="6"/>
      <c r="AE111" s="6"/>
      <c r="AF111" s="6"/>
      <c r="AG111" s="6"/>
      <c r="AH111" s="6"/>
      <c r="AI111" s="6"/>
      <c r="AJ111" s="6"/>
      <c r="AK111" s="6"/>
      <c r="AL111" s="6"/>
      <c r="AM111" s="6"/>
      <c r="AN111" s="6"/>
      <c r="AO111" s="6"/>
      <c r="AP111" s="6"/>
      <c r="AQ111" s="6"/>
      <c r="AR111" s="6"/>
      <c r="AS111" s="6"/>
      <c r="AT111" s="6"/>
      <c r="AU111" s="6"/>
      <c r="AV111" s="6"/>
    </row>
    <row r="112">
      <c r="A112" s="6"/>
      <c r="B112" s="199"/>
      <c r="C112" s="6"/>
      <c r="D112" s="6"/>
      <c r="E112" s="7"/>
      <c r="F112" s="7"/>
      <c r="G112" s="198"/>
      <c r="H112" s="198"/>
      <c r="I112" s="6"/>
      <c r="J112" s="7"/>
      <c r="K112" s="7"/>
      <c r="L112" s="6"/>
      <c r="M112" s="7"/>
      <c r="N112" s="6"/>
      <c r="O112" s="6"/>
      <c r="P112" s="6"/>
      <c r="Q112" s="6"/>
      <c r="R112" s="6"/>
      <c r="S112" s="6"/>
      <c r="T112" s="6"/>
      <c r="U112" s="6"/>
      <c r="V112" s="6"/>
      <c r="W112" s="6"/>
      <c r="X112" s="6"/>
      <c r="Y112" s="6"/>
      <c r="Z112" s="6"/>
      <c r="AA112" s="6"/>
      <c r="AB112" s="6"/>
      <c r="AC112" s="6"/>
      <c r="AD112" s="6"/>
      <c r="AE112" s="6"/>
      <c r="AF112" s="6"/>
      <c r="AG112" s="6"/>
      <c r="AH112" s="6"/>
      <c r="AI112" s="6"/>
      <c r="AJ112" s="6"/>
      <c r="AK112" s="6"/>
      <c r="AL112" s="6"/>
      <c r="AM112" s="6"/>
      <c r="AN112" s="6"/>
      <c r="AO112" s="6"/>
      <c r="AP112" s="6"/>
      <c r="AQ112" s="6"/>
      <c r="AR112" s="6"/>
      <c r="AS112" s="6"/>
      <c r="AT112" s="6"/>
      <c r="AU112" s="6"/>
      <c r="AV112" s="6"/>
    </row>
    <row r="113">
      <c r="A113" s="6"/>
      <c r="B113" s="199"/>
      <c r="C113" s="6"/>
      <c r="D113" s="6"/>
      <c r="E113" s="7"/>
      <c r="F113" s="7"/>
      <c r="G113" s="198"/>
      <c r="H113" s="198"/>
      <c r="I113" s="6"/>
      <c r="J113" s="7"/>
      <c r="K113" s="7"/>
      <c r="L113" s="6"/>
      <c r="M113" s="7"/>
      <c r="N113" s="6"/>
      <c r="O113" s="6"/>
      <c r="P113" s="6"/>
      <c r="Q113" s="6"/>
      <c r="R113" s="6"/>
      <c r="S113" s="6"/>
      <c r="T113" s="6"/>
      <c r="U113" s="6"/>
      <c r="V113" s="6"/>
      <c r="W113" s="6"/>
      <c r="X113" s="6"/>
      <c r="Y113" s="6"/>
      <c r="Z113" s="6"/>
      <c r="AA113" s="6"/>
      <c r="AB113" s="6"/>
      <c r="AC113" s="6"/>
      <c r="AD113" s="6"/>
      <c r="AE113" s="6"/>
      <c r="AF113" s="6"/>
      <c r="AG113" s="6"/>
      <c r="AH113" s="6"/>
      <c r="AI113" s="6"/>
      <c r="AJ113" s="6"/>
      <c r="AK113" s="6"/>
      <c r="AL113" s="6"/>
      <c r="AM113" s="6"/>
      <c r="AN113" s="6"/>
      <c r="AO113" s="6"/>
      <c r="AP113" s="6"/>
      <c r="AQ113" s="6"/>
      <c r="AR113" s="6"/>
      <c r="AS113" s="6"/>
      <c r="AT113" s="6"/>
      <c r="AU113" s="6"/>
      <c r="AV113" s="6"/>
    </row>
    <row r="114">
      <c r="A114" s="6"/>
      <c r="B114" s="199"/>
      <c r="C114" s="6"/>
      <c r="D114" s="6"/>
      <c r="E114" s="7"/>
      <c r="F114" s="7"/>
      <c r="G114" s="198"/>
      <c r="H114" s="198"/>
      <c r="I114" s="6"/>
      <c r="J114" s="7"/>
      <c r="K114" s="7"/>
      <c r="L114" s="6"/>
      <c r="M114" s="7"/>
      <c r="N114" s="6"/>
      <c r="O114" s="6"/>
      <c r="P114" s="6"/>
      <c r="Q114" s="6"/>
      <c r="R114" s="6"/>
      <c r="S114" s="6"/>
      <c r="T114" s="6"/>
      <c r="U114" s="6"/>
      <c r="V114" s="6"/>
      <c r="W114" s="6"/>
      <c r="X114" s="6"/>
      <c r="Y114" s="6"/>
      <c r="Z114" s="6"/>
      <c r="AA114" s="6"/>
      <c r="AB114" s="6"/>
      <c r="AC114" s="6"/>
      <c r="AD114" s="6"/>
      <c r="AE114" s="6"/>
      <c r="AF114" s="6"/>
      <c r="AG114" s="6"/>
      <c r="AH114" s="6"/>
      <c r="AI114" s="6"/>
      <c r="AJ114" s="6"/>
      <c r="AK114" s="6"/>
      <c r="AL114" s="6"/>
      <c r="AM114" s="6"/>
      <c r="AN114" s="6"/>
      <c r="AO114" s="6"/>
      <c r="AP114" s="6"/>
      <c r="AQ114" s="6"/>
      <c r="AR114" s="6"/>
      <c r="AS114" s="6"/>
      <c r="AT114" s="6"/>
      <c r="AU114" s="6"/>
      <c r="AV114" s="6"/>
    </row>
    <row r="115">
      <c r="A115" s="6"/>
      <c r="B115" s="199"/>
      <c r="C115" s="6"/>
      <c r="D115" s="6"/>
      <c r="E115" s="7"/>
      <c r="F115" s="7"/>
      <c r="G115" s="198"/>
      <c r="H115" s="198"/>
      <c r="I115" s="6"/>
      <c r="J115" s="7"/>
      <c r="K115" s="7"/>
      <c r="L115" s="6"/>
      <c r="M115" s="7"/>
      <c r="N115" s="6"/>
      <c r="O115" s="6"/>
      <c r="P115" s="6"/>
      <c r="Q115" s="6"/>
      <c r="R115" s="6"/>
      <c r="S115" s="6"/>
      <c r="T115" s="6"/>
      <c r="U115" s="6"/>
      <c r="V115" s="6"/>
      <c r="W115" s="6"/>
      <c r="X115" s="6"/>
      <c r="Y115" s="6"/>
      <c r="Z115" s="6"/>
      <c r="AA115" s="6"/>
      <c r="AB115" s="6"/>
      <c r="AC115" s="6"/>
      <c r="AD115" s="6"/>
      <c r="AE115" s="6"/>
      <c r="AF115" s="6"/>
      <c r="AG115" s="6"/>
      <c r="AH115" s="6"/>
      <c r="AI115" s="6"/>
      <c r="AJ115" s="6"/>
      <c r="AK115" s="6"/>
      <c r="AL115" s="6"/>
      <c r="AM115" s="6"/>
      <c r="AN115" s="6"/>
      <c r="AO115" s="6"/>
      <c r="AP115" s="6"/>
      <c r="AQ115" s="6"/>
      <c r="AR115" s="6"/>
      <c r="AS115" s="6"/>
      <c r="AT115" s="6"/>
      <c r="AU115" s="6"/>
      <c r="AV115" s="6"/>
    </row>
    <row r="116">
      <c r="A116" s="6"/>
      <c r="B116" s="199"/>
      <c r="C116" s="6"/>
      <c r="D116" s="6"/>
      <c r="E116" s="7"/>
      <c r="F116" s="7"/>
      <c r="G116" s="198"/>
      <c r="H116" s="198"/>
      <c r="I116" s="6"/>
      <c r="J116" s="7"/>
      <c r="K116" s="7"/>
      <c r="L116" s="6"/>
      <c r="M116" s="7"/>
      <c r="N116" s="6"/>
      <c r="O116" s="6"/>
      <c r="P116" s="6"/>
      <c r="Q116" s="6"/>
      <c r="R116" s="6"/>
      <c r="S116" s="6"/>
      <c r="T116" s="6"/>
      <c r="U116" s="6"/>
      <c r="V116" s="6"/>
      <c r="W116" s="6"/>
      <c r="X116" s="6"/>
      <c r="Y116" s="6"/>
      <c r="Z116" s="6"/>
      <c r="AA116" s="6"/>
      <c r="AB116" s="6"/>
      <c r="AC116" s="6"/>
      <c r="AD116" s="6"/>
      <c r="AE116" s="6"/>
      <c r="AF116" s="6"/>
      <c r="AG116" s="6"/>
      <c r="AH116" s="6"/>
      <c r="AI116" s="6"/>
      <c r="AJ116" s="6"/>
      <c r="AK116" s="6"/>
      <c r="AL116" s="6"/>
      <c r="AM116" s="6"/>
      <c r="AN116" s="6"/>
      <c r="AO116" s="6"/>
      <c r="AP116" s="6"/>
      <c r="AQ116" s="6"/>
      <c r="AR116" s="6"/>
      <c r="AS116" s="6"/>
      <c r="AT116" s="6"/>
      <c r="AU116" s="6"/>
      <c r="AV116" s="6"/>
    </row>
    <row r="117">
      <c r="A117" s="6"/>
      <c r="B117" s="199"/>
      <c r="C117" s="6"/>
      <c r="D117" s="6"/>
      <c r="E117" s="7"/>
      <c r="F117" s="7"/>
      <c r="G117" s="198"/>
      <c r="H117" s="198"/>
      <c r="I117" s="6"/>
      <c r="J117" s="7"/>
      <c r="K117" s="7"/>
      <c r="L117" s="6"/>
      <c r="M117" s="7"/>
      <c r="N117" s="6"/>
      <c r="O117" s="6"/>
      <c r="P117" s="6"/>
      <c r="Q117" s="6"/>
      <c r="R117" s="6"/>
      <c r="S117" s="6"/>
      <c r="T117" s="6"/>
      <c r="U117" s="6"/>
      <c r="V117" s="6"/>
      <c r="W117" s="6"/>
      <c r="X117" s="6"/>
      <c r="Y117" s="6"/>
      <c r="Z117" s="6"/>
      <c r="AA117" s="6"/>
      <c r="AB117" s="6"/>
      <c r="AC117" s="6"/>
      <c r="AD117" s="6"/>
      <c r="AE117" s="6"/>
      <c r="AF117" s="6"/>
      <c r="AG117" s="6"/>
      <c r="AH117" s="6"/>
      <c r="AI117" s="6"/>
      <c r="AJ117" s="6"/>
      <c r="AK117" s="6"/>
      <c r="AL117" s="6"/>
      <c r="AM117" s="6"/>
      <c r="AN117" s="6"/>
      <c r="AO117" s="6"/>
      <c r="AP117" s="6"/>
      <c r="AQ117" s="6"/>
      <c r="AR117" s="6"/>
      <c r="AS117" s="6"/>
      <c r="AT117" s="6"/>
      <c r="AU117" s="6"/>
      <c r="AV117" s="6"/>
    </row>
    <row r="118">
      <c r="A118" s="6"/>
      <c r="B118" s="199"/>
      <c r="C118" s="6"/>
      <c r="D118" s="6"/>
      <c r="E118" s="7"/>
      <c r="F118" s="7"/>
      <c r="G118" s="198"/>
      <c r="H118" s="198"/>
      <c r="I118" s="6"/>
      <c r="J118" s="7"/>
      <c r="K118" s="7"/>
      <c r="L118" s="6"/>
      <c r="M118" s="7"/>
      <c r="N118" s="6"/>
      <c r="O118" s="6"/>
      <c r="P118" s="6"/>
      <c r="Q118" s="6"/>
      <c r="R118" s="6"/>
      <c r="S118" s="6"/>
      <c r="T118" s="6"/>
      <c r="U118" s="6"/>
      <c r="V118" s="6"/>
      <c r="W118" s="6"/>
      <c r="X118" s="6"/>
      <c r="Y118" s="6"/>
      <c r="Z118" s="6"/>
      <c r="AA118" s="6"/>
      <c r="AB118" s="6"/>
      <c r="AC118" s="6"/>
      <c r="AD118" s="6"/>
      <c r="AE118" s="6"/>
      <c r="AF118" s="6"/>
      <c r="AG118" s="6"/>
      <c r="AH118" s="6"/>
      <c r="AI118" s="6"/>
      <c r="AJ118" s="6"/>
      <c r="AK118" s="6"/>
      <c r="AL118" s="6"/>
      <c r="AM118" s="6"/>
      <c r="AN118" s="6"/>
      <c r="AO118" s="6"/>
      <c r="AP118" s="6"/>
      <c r="AQ118" s="6"/>
      <c r="AR118" s="6"/>
      <c r="AS118" s="6"/>
      <c r="AT118" s="6"/>
      <c r="AU118" s="6"/>
      <c r="AV118" s="6"/>
    </row>
    <row r="119">
      <c r="A119" s="6"/>
      <c r="B119" s="199"/>
      <c r="C119" s="6"/>
      <c r="D119" s="6"/>
      <c r="E119" s="7"/>
      <c r="F119" s="7"/>
      <c r="G119" s="198"/>
      <c r="H119" s="198"/>
      <c r="I119" s="6"/>
      <c r="J119" s="7"/>
      <c r="K119" s="7"/>
      <c r="L119" s="6"/>
      <c r="M119" s="7"/>
      <c r="N119" s="6"/>
      <c r="O119" s="6"/>
      <c r="P119" s="6"/>
      <c r="Q119" s="6"/>
      <c r="R119" s="6"/>
      <c r="S119" s="6"/>
      <c r="T119" s="6"/>
      <c r="U119" s="6"/>
      <c r="V119" s="6"/>
      <c r="W119" s="6"/>
      <c r="X119" s="6"/>
      <c r="Y119" s="6"/>
      <c r="Z119" s="6"/>
      <c r="AA119" s="6"/>
      <c r="AB119" s="6"/>
      <c r="AC119" s="6"/>
      <c r="AD119" s="6"/>
      <c r="AE119" s="6"/>
      <c r="AF119" s="6"/>
      <c r="AG119" s="6"/>
      <c r="AH119" s="6"/>
      <c r="AI119" s="6"/>
      <c r="AJ119" s="6"/>
      <c r="AK119" s="6"/>
      <c r="AL119" s="6"/>
      <c r="AM119" s="6"/>
      <c r="AN119" s="6"/>
      <c r="AO119" s="6"/>
      <c r="AP119" s="6"/>
      <c r="AQ119" s="6"/>
      <c r="AR119" s="6"/>
      <c r="AS119" s="6"/>
      <c r="AT119" s="6"/>
      <c r="AU119" s="6"/>
      <c r="AV119" s="6"/>
    </row>
    <row r="120">
      <c r="A120" s="6"/>
      <c r="B120" s="199"/>
      <c r="C120" s="6"/>
      <c r="D120" s="6"/>
      <c r="E120" s="7"/>
      <c r="F120" s="7"/>
      <c r="G120" s="198"/>
      <c r="H120" s="198"/>
      <c r="I120" s="6"/>
      <c r="J120" s="7"/>
      <c r="K120" s="7"/>
      <c r="L120" s="6"/>
      <c r="M120" s="7"/>
      <c r="N120" s="6"/>
      <c r="O120" s="6"/>
      <c r="P120" s="6"/>
      <c r="Q120" s="6"/>
      <c r="R120" s="6"/>
      <c r="S120" s="6"/>
      <c r="T120" s="6"/>
      <c r="U120" s="6"/>
      <c r="V120" s="6"/>
      <c r="W120" s="6"/>
      <c r="X120" s="6"/>
      <c r="Y120" s="6"/>
      <c r="Z120" s="6"/>
      <c r="AA120" s="6"/>
      <c r="AB120" s="6"/>
      <c r="AC120" s="6"/>
      <c r="AD120" s="6"/>
      <c r="AE120" s="6"/>
      <c r="AF120" s="6"/>
      <c r="AG120" s="6"/>
      <c r="AH120" s="6"/>
      <c r="AI120" s="6"/>
      <c r="AJ120" s="6"/>
      <c r="AK120" s="6"/>
      <c r="AL120" s="6"/>
      <c r="AM120" s="6"/>
      <c r="AN120" s="6"/>
      <c r="AO120" s="6"/>
      <c r="AP120" s="6"/>
      <c r="AQ120" s="6"/>
      <c r="AR120" s="6"/>
      <c r="AS120" s="6"/>
      <c r="AT120" s="6"/>
      <c r="AU120" s="6"/>
      <c r="AV120" s="6"/>
    </row>
    <row r="121">
      <c r="A121" s="6"/>
      <c r="B121" s="199"/>
      <c r="C121" s="6"/>
      <c r="D121" s="6"/>
      <c r="E121" s="7"/>
      <c r="F121" s="7"/>
      <c r="G121" s="198"/>
      <c r="H121" s="198"/>
      <c r="I121" s="6"/>
      <c r="J121" s="7"/>
      <c r="K121" s="7"/>
      <c r="L121" s="6"/>
      <c r="M121" s="7"/>
      <c r="N121" s="6"/>
      <c r="O121" s="6"/>
      <c r="P121" s="6"/>
      <c r="Q121" s="6"/>
      <c r="R121" s="6"/>
      <c r="S121" s="6"/>
      <c r="T121" s="6"/>
      <c r="U121" s="6"/>
      <c r="V121" s="6"/>
      <c r="W121" s="6"/>
      <c r="X121" s="6"/>
      <c r="Y121" s="6"/>
      <c r="Z121" s="6"/>
      <c r="AA121" s="6"/>
      <c r="AB121" s="6"/>
      <c r="AC121" s="6"/>
      <c r="AD121" s="6"/>
      <c r="AE121" s="6"/>
      <c r="AF121" s="6"/>
      <c r="AG121" s="6"/>
      <c r="AH121" s="6"/>
      <c r="AI121" s="6"/>
      <c r="AJ121" s="6"/>
      <c r="AK121" s="6"/>
      <c r="AL121" s="6"/>
      <c r="AM121" s="6"/>
      <c r="AN121" s="6"/>
      <c r="AO121" s="6"/>
      <c r="AP121" s="6"/>
      <c r="AQ121" s="6"/>
      <c r="AR121" s="6"/>
      <c r="AS121" s="6"/>
      <c r="AT121" s="6"/>
      <c r="AU121" s="6"/>
      <c r="AV121" s="6"/>
    </row>
    <row r="122">
      <c r="A122" s="6"/>
      <c r="B122" s="199"/>
      <c r="C122" s="6"/>
      <c r="D122" s="6"/>
      <c r="E122" s="7"/>
      <c r="F122" s="7"/>
      <c r="G122" s="198"/>
      <c r="H122" s="198"/>
      <c r="I122" s="6"/>
      <c r="J122" s="7"/>
      <c r="K122" s="7"/>
      <c r="L122" s="6"/>
      <c r="M122" s="7"/>
      <c r="N122" s="6"/>
      <c r="O122" s="6"/>
      <c r="P122" s="6"/>
      <c r="Q122" s="6"/>
      <c r="R122" s="6"/>
      <c r="S122" s="6"/>
      <c r="T122" s="6"/>
      <c r="U122" s="6"/>
      <c r="V122" s="6"/>
      <c r="W122" s="6"/>
      <c r="X122" s="6"/>
      <c r="Y122" s="6"/>
      <c r="Z122" s="6"/>
      <c r="AA122" s="6"/>
      <c r="AB122" s="6"/>
      <c r="AC122" s="6"/>
      <c r="AD122" s="6"/>
      <c r="AE122" s="6"/>
      <c r="AF122" s="6"/>
      <c r="AG122" s="6"/>
      <c r="AH122" s="6"/>
      <c r="AI122" s="6"/>
      <c r="AJ122" s="6"/>
      <c r="AK122" s="6"/>
      <c r="AL122" s="6"/>
      <c r="AM122" s="6"/>
      <c r="AN122" s="6"/>
      <c r="AO122" s="6"/>
      <c r="AP122" s="6"/>
      <c r="AQ122" s="6"/>
      <c r="AR122" s="6"/>
      <c r="AS122" s="6"/>
      <c r="AT122" s="6"/>
      <c r="AU122" s="6"/>
      <c r="AV122" s="6"/>
    </row>
    <row r="123">
      <c r="A123" s="6"/>
      <c r="B123" s="199"/>
      <c r="C123" s="6"/>
      <c r="D123" s="6"/>
      <c r="E123" s="7"/>
      <c r="F123" s="7"/>
      <c r="G123" s="198"/>
      <c r="H123" s="198"/>
      <c r="I123" s="6"/>
      <c r="J123" s="7"/>
      <c r="K123" s="7"/>
      <c r="L123" s="6"/>
      <c r="M123" s="7"/>
      <c r="N123" s="6"/>
      <c r="O123" s="6"/>
      <c r="P123" s="6"/>
      <c r="Q123" s="6"/>
      <c r="R123" s="6"/>
      <c r="S123" s="6"/>
      <c r="T123" s="6"/>
      <c r="U123" s="6"/>
      <c r="V123" s="6"/>
      <c r="W123" s="6"/>
      <c r="X123" s="6"/>
      <c r="Y123" s="6"/>
      <c r="Z123" s="6"/>
      <c r="AA123" s="6"/>
      <c r="AB123" s="6"/>
      <c r="AC123" s="6"/>
      <c r="AD123" s="6"/>
      <c r="AE123" s="6"/>
      <c r="AF123" s="6"/>
      <c r="AG123" s="6"/>
      <c r="AH123" s="6"/>
      <c r="AI123" s="6"/>
      <c r="AJ123" s="6"/>
      <c r="AK123" s="6"/>
      <c r="AL123" s="6"/>
      <c r="AM123" s="6"/>
      <c r="AN123" s="6"/>
      <c r="AO123" s="6"/>
      <c r="AP123" s="6"/>
      <c r="AQ123" s="6"/>
      <c r="AR123" s="6"/>
      <c r="AS123" s="6"/>
      <c r="AT123" s="6"/>
      <c r="AU123" s="6"/>
      <c r="AV123" s="6"/>
    </row>
    <row r="124">
      <c r="A124" s="6"/>
      <c r="B124" s="199"/>
      <c r="C124" s="6"/>
      <c r="D124" s="6"/>
      <c r="E124" s="7"/>
      <c r="F124" s="7"/>
      <c r="G124" s="198"/>
      <c r="H124" s="198"/>
      <c r="I124" s="6"/>
      <c r="J124" s="7"/>
      <c r="K124" s="7"/>
      <c r="L124" s="6"/>
      <c r="M124" s="7"/>
      <c r="N124" s="6"/>
      <c r="O124" s="6"/>
      <c r="P124" s="6"/>
      <c r="Q124" s="6"/>
      <c r="R124" s="6"/>
      <c r="S124" s="6"/>
      <c r="T124" s="6"/>
      <c r="U124" s="6"/>
      <c r="V124" s="6"/>
      <c r="W124" s="6"/>
      <c r="X124" s="6"/>
      <c r="Y124" s="6"/>
      <c r="Z124" s="6"/>
      <c r="AA124" s="6"/>
      <c r="AB124" s="6"/>
      <c r="AC124" s="6"/>
      <c r="AD124" s="6"/>
      <c r="AE124" s="6"/>
      <c r="AF124" s="6"/>
      <c r="AG124" s="6"/>
      <c r="AH124" s="6"/>
      <c r="AI124" s="6"/>
      <c r="AJ124" s="6"/>
      <c r="AK124" s="6"/>
      <c r="AL124" s="6"/>
      <c r="AM124" s="6"/>
      <c r="AN124" s="6"/>
      <c r="AO124" s="6"/>
      <c r="AP124" s="6"/>
      <c r="AQ124" s="6"/>
      <c r="AR124" s="6"/>
      <c r="AS124" s="6"/>
      <c r="AT124" s="6"/>
      <c r="AU124" s="6"/>
      <c r="AV124" s="6"/>
    </row>
    <row r="125">
      <c r="A125" s="6"/>
      <c r="B125" s="199"/>
      <c r="C125" s="6"/>
      <c r="D125" s="6"/>
      <c r="E125" s="7"/>
      <c r="F125" s="7"/>
      <c r="G125" s="198"/>
      <c r="H125" s="198"/>
      <c r="I125" s="6"/>
      <c r="J125" s="7"/>
      <c r="K125" s="7"/>
      <c r="L125" s="6"/>
      <c r="M125" s="7"/>
      <c r="N125" s="6"/>
      <c r="O125" s="6"/>
      <c r="P125" s="6"/>
      <c r="Q125" s="6"/>
      <c r="R125" s="6"/>
      <c r="S125" s="6"/>
      <c r="T125" s="6"/>
      <c r="U125" s="6"/>
      <c r="V125" s="6"/>
      <c r="W125" s="6"/>
      <c r="X125" s="6"/>
      <c r="Y125" s="6"/>
      <c r="Z125" s="6"/>
      <c r="AA125" s="6"/>
      <c r="AB125" s="6"/>
      <c r="AC125" s="6"/>
      <c r="AD125" s="6"/>
      <c r="AE125" s="6"/>
      <c r="AF125" s="6"/>
      <c r="AG125" s="6"/>
      <c r="AH125" s="6"/>
      <c r="AI125" s="6"/>
      <c r="AJ125" s="6"/>
      <c r="AK125" s="6"/>
      <c r="AL125" s="6"/>
      <c r="AM125" s="6"/>
      <c r="AN125" s="6"/>
      <c r="AO125" s="6"/>
      <c r="AP125" s="6"/>
      <c r="AQ125" s="6"/>
      <c r="AR125" s="6"/>
      <c r="AS125" s="6"/>
      <c r="AT125" s="6"/>
      <c r="AU125" s="6"/>
      <c r="AV125" s="6"/>
    </row>
    <row r="126">
      <c r="A126" s="6"/>
      <c r="B126" s="199"/>
      <c r="C126" s="6"/>
      <c r="D126" s="6"/>
      <c r="E126" s="7"/>
      <c r="F126" s="7"/>
      <c r="G126" s="198"/>
      <c r="H126" s="198"/>
      <c r="I126" s="6"/>
      <c r="J126" s="7"/>
      <c r="K126" s="7"/>
      <c r="L126" s="6"/>
      <c r="M126" s="7"/>
      <c r="N126" s="6"/>
      <c r="O126" s="6"/>
      <c r="P126" s="6"/>
      <c r="Q126" s="6"/>
      <c r="R126" s="6"/>
      <c r="S126" s="6"/>
      <c r="T126" s="6"/>
      <c r="U126" s="6"/>
      <c r="V126" s="6"/>
      <c r="W126" s="6"/>
      <c r="X126" s="6"/>
      <c r="Y126" s="6"/>
      <c r="Z126" s="6"/>
      <c r="AA126" s="6"/>
      <c r="AB126" s="6"/>
      <c r="AC126" s="6"/>
      <c r="AD126" s="6"/>
      <c r="AE126" s="6"/>
      <c r="AF126" s="6"/>
      <c r="AG126" s="6"/>
      <c r="AH126" s="6"/>
      <c r="AI126" s="6"/>
      <c r="AJ126" s="6"/>
      <c r="AK126" s="6"/>
      <c r="AL126" s="6"/>
      <c r="AM126" s="6"/>
      <c r="AN126" s="6"/>
      <c r="AO126" s="6"/>
      <c r="AP126" s="6"/>
      <c r="AQ126" s="6"/>
      <c r="AR126" s="6"/>
      <c r="AS126" s="6"/>
      <c r="AT126" s="6"/>
      <c r="AU126" s="6"/>
      <c r="AV126" s="6"/>
    </row>
    <row r="127">
      <c r="A127" s="6"/>
      <c r="B127" s="199"/>
      <c r="C127" s="6"/>
      <c r="D127" s="6"/>
      <c r="E127" s="7"/>
      <c r="F127" s="7"/>
      <c r="G127" s="198"/>
      <c r="H127" s="198"/>
      <c r="I127" s="6"/>
      <c r="J127" s="7"/>
      <c r="K127" s="7"/>
      <c r="L127" s="6"/>
      <c r="M127" s="7"/>
      <c r="N127" s="6"/>
      <c r="O127" s="6"/>
      <c r="P127" s="6"/>
      <c r="Q127" s="6"/>
      <c r="R127" s="6"/>
      <c r="S127" s="6"/>
      <c r="T127" s="6"/>
      <c r="U127" s="6"/>
      <c r="V127" s="6"/>
      <c r="W127" s="6"/>
      <c r="X127" s="6"/>
      <c r="Y127" s="6"/>
      <c r="Z127" s="6"/>
      <c r="AA127" s="6"/>
      <c r="AB127" s="6"/>
      <c r="AC127" s="6"/>
      <c r="AD127" s="6"/>
      <c r="AE127" s="6"/>
      <c r="AF127" s="6"/>
      <c r="AG127" s="6"/>
      <c r="AH127" s="6"/>
      <c r="AI127" s="6"/>
      <c r="AJ127" s="6"/>
      <c r="AK127" s="6"/>
      <c r="AL127" s="6"/>
      <c r="AM127" s="6"/>
      <c r="AN127" s="6"/>
      <c r="AO127" s="6"/>
      <c r="AP127" s="6"/>
      <c r="AQ127" s="6"/>
      <c r="AR127" s="6"/>
      <c r="AS127" s="6"/>
      <c r="AT127" s="6"/>
      <c r="AU127" s="6"/>
      <c r="AV127" s="6"/>
    </row>
    <row r="128">
      <c r="A128" s="6"/>
      <c r="B128" s="199"/>
      <c r="C128" s="6"/>
      <c r="D128" s="6"/>
      <c r="E128" s="7"/>
      <c r="F128" s="7"/>
      <c r="G128" s="198"/>
      <c r="H128" s="198"/>
      <c r="I128" s="6"/>
      <c r="J128" s="7"/>
      <c r="K128" s="7"/>
      <c r="L128" s="6"/>
      <c r="M128" s="7"/>
      <c r="N128" s="6"/>
      <c r="O128" s="6"/>
      <c r="P128" s="6"/>
      <c r="Q128" s="6"/>
      <c r="R128" s="6"/>
      <c r="S128" s="6"/>
      <c r="T128" s="6"/>
      <c r="U128" s="6"/>
      <c r="V128" s="6"/>
      <c r="W128" s="6"/>
      <c r="X128" s="6"/>
      <c r="Y128" s="6"/>
      <c r="Z128" s="6"/>
      <c r="AA128" s="6"/>
      <c r="AB128" s="6"/>
      <c r="AC128" s="6"/>
      <c r="AD128" s="6"/>
      <c r="AE128" s="6"/>
      <c r="AF128" s="6"/>
      <c r="AG128" s="6"/>
      <c r="AH128" s="6"/>
      <c r="AI128" s="6"/>
      <c r="AJ128" s="6"/>
      <c r="AK128" s="6"/>
      <c r="AL128" s="6"/>
      <c r="AM128" s="6"/>
      <c r="AN128" s="6"/>
      <c r="AO128" s="6"/>
      <c r="AP128" s="6"/>
      <c r="AQ128" s="6"/>
      <c r="AR128" s="6"/>
      <c r="AS128" s="6"/>
      <c r="AT128" s="6"/>
      <c r="AU128" s="6"/>
      <c r="AV128" s="6"/>
    </row>
    <row r="129">
      <c r="A129" s="6"/>
      <c r="B129" s="199"/>
      <c r="C129" s="6"/>
      <c r="D129" s="6"/>
      <c r="E129" s="7"/>
      <c r="F129" s="7"/>
      <c r="G129" s="198"/>
      <c r="H129" s="198"/>
      <c r="I129" s="6"/>
      <c r="J129" s="7"/>
      <c r="K129" s="7"/>
      <c r="L129" s="6"/>
      <c r="M129" s="7"/>
      <c r="N129" s="6"/>
      <c r="O129" s="6"/>
      <c r="P129" s="6"/>
      <c r="Q129" s="6"/>
      <c r="R129" s="6"/>
      <c r="S129" s="6"/>
      <c r="T129" s="6"/>
      <c r="U129" s="6"/>
      <c r="V129" s="6"/>
      <c r="W129" s="6"/>
      <c r="X129" s="6"/>
      <c r="Y129" s="6"/>
      <c r="Z129" s="6"/>
      <c r="AA129" s="6"/>
      <c r="AB129" s="6"/>
      <c r="AC129" s="6"/>
      <c r="AD129" s="6"/>
      <c r="AE129" s="6"/>
      <c r="AF129" s="6"/>
      <c r="AG129" s="6"/>
      <c r="AH129" s="6"/>
      <c r="AI129" s="6"/>
      <c r="AJ129" s="6"/>
      <c r="AK129" s="6"/>
      <c r="AL129" s="6"/>
      <c r="AM129" s="6"/>
      <c r="AN129" s="6"/>
      <c r="AO129" s="6"/>
      <c r="AP129" s="6"/>
      <c r="AQ129" s="6"/>
      <c r="AR129" s="6"/>
      <c r="AS129" s="6"/>
      <c r="AT129" s="6"/>
      <c r="AU129" s="6"/>
      <c r="AV129" s="6"/>
    </row>
    <row r="130">
      <c r="A130" s="6"/>
      <c r="B130" s="199"/>
      <c r="C130" s="6"/>
      <c r="D130" s="6"/>
      <c r="E130" s="7"/>
      <c r="F130" s="7"/>
      <c r="G130" s="198"/>
      <c r="H130" s="198"/>
      <c r="I130" s="6"/>
      <c r="J130" s="7"/>
      <c r="K130" s="7"/>
      <c r="L130" s="6"/>
      <c r="M130" s="7"/>
      <c r="N130" s="6"/>
      <c r="O130" s="6"/>
      <c r="P130" s="6"/>
      <c r="Q130" s="6"/>
      <c r="R130" s="6"/>
      <c r="S130" s="6"/>
      <c r="T130" s="6"/>
      <c r="U130" s="6"/>
      <c r="V130" s="6"/>
      <c r="W130" s="6"/>
      <c r="X130" s="6"/>
      <c r="Y130" s="6"/>
      <c r="Z130" s="6"/>
      <c r="AA130" s="6"/>
      <c r="AB130" s="6"/>
      <c r="AC130" s="6"/>
      <c r="AD130" s="6"/>
      <c r="AE130" s="6"/>
      <c r="AF130" s="6"/>
      <c r="AG130" s="6"/>
      <c r="AH130" s="6"/>
      <c r="AI130" s="6"/>
      <c r="AJ130" s="6"/>
      <c r="AK130" s="6"/>
      <c r="AL130" s="6"/>
      <c r="AM130" s="6"/>
      <c r="AN130" s="6"/>
      <c r="AO130" s="6"/>
      <c r="AP130" s="6"/>
      <c r="AQ130" s="6"/>
      <c r="AR130" s="6"/>
      <c r="AS130" s="6"/>
      <c r="AT130" s="6"/>
      <c r="AU130" s="6"/>
      <c r="AV130" s="6"/>
    </row>
    <row r="131">
      <c r="A131" s="6"/>
      <c r="B131" s="199"/>
      <c r="C131" s="6"/>
      <c r="D131" s="6"/>
      <c r="E131" s="7"/>
      <c r="F131" s="7"/>
      <c r="G131" s="198"/>
      <c r="H131" s="198"/>
      <c r="I131" s="6"/>
      <c r="J131" s="7"/>
      <c r="K131" s="7"/>
      <c r="L131" s="6"/>
      <c r="M131" s="7"/>
      <c r="N131" s="6"/>
      <c r="O131" s="6"/>
      <c r="P131" s="6"/>
      <c r="Q131" s="6"/>
      <c r="R131" s="6"/>
      <c r="S131" s="6"/>
      <c r="T131" s="6"/>
      <c r="U131" s="6"/>
      <c r="V131" s="6"/>
      <c r="W131" s="6"/>
      <c r="X131" s="6"/>
      <c r="Y131" s="6"/>
      <c r="Z131" s="6"/>
      <c r="AA131" s="6"/>
      <c r="AB131" s="6"/>
      <c r="AC131" s="6"/>
      <c r="AD131" s="6"/>
      <c r="AE131" s="6"/>
      <c r="AF131" s="6"/>
      <c r="AG131" s="6"/>
      <c r="AH131" s="6"/>
      <c r="AI131" s="6"/>
      <c r="AJ131" s="6"/>
      <c r="AK131" s="6"/>
      <c r="AL131" s="6"/>
      <c r="AM131" s="6"/>
      <c r="AN131" s="6"/>
      <c r="AO131" s="6"/>
      <c r="AP131" s="6"/>
      <c r="AQ131" s="6"/>
      <c r="AR131" s="6"/>
      <c r="AS131" s="6"/>
      <c r="AT131" s="6"/>
      <c r="AU131" s="6"/>
      <c r="AV131" s="6"/>
    </row>
    <row r="132">
      <c r="A132" s="6"/>
      <c r="B132" s="199"/>
      <c r="C132" s="6"/>
      <c r="D132" s="6"/>
      <c r="E132" s="7"/>
      <c r="F132" s="7"/>
      <c r="G132" s="198"/>
      <c r="H132" s="198"/>
      <c r="I132" s="6"/>
      <c r="J132" s="7"/>
      <c r="K132" s="7"/>
      <c r="L132" s="6"/>
      <c r="M132" s="7"/>
      <c r="N132" s="6"/>
      <c r="O132" s="6"/>
      <c r="P132" s="6"/>
      <c r="Q132" s="6"/>
      <c r="R132" s="6"/>
      <c r="S132" s="6"/>
      <c r="T132" s="6"/>
      <c r="U132" s="6"/>
      <c r="V132" s="6"/>
      <c r="W132" s="6"/>
      <c r="X132" s="6"/>
      <c r="Y132" s="6"/>
      <c r="Z132" s="6"/>
      <c r="AA132" s="6"/>
      <c r="AB132" s="6"/>
      <c r="AC132" s="6"/>
      <c r="AD132" s="6"/>
      <c r="AE132" s="6"/>
      <c r="AF132" s="6"/>
      <c r="AG132" s="6"/>
      <c r="AH132" s="6"/>
      <c r="AI132" s="6"/>
      <c r="AJ132" s="6"/>
      <c r="AK132" s="6"/>
      <c r="AL132" s="6"/>
      <c r="AM132" s="6"/>
      <c r="AN132" s="6"/>
      <c r="AO132" s="6"/>
      <c r="AP132" s="6"/>
      <c r="AQ132" s="6"/>
      <c r="AR132" s="6"/>
      <c r="AS132" s="6"/>
      <c r="AT132" s="6"/>
      <c r="AU132" s="6"/>
      <c r="AV132" s="6"/>
    </row>
    <row r="133">
      <c r="A133" s="6"/>
      <c r="B133" s="199"/>
      <c r="C133" s="6"/>
      <c r="D133" s="6"/>
      <c r="E133" s="7"/>
      <c r="F133" s="7"/>
      <c r="G133" s="198"/>
      <c r="H133" s="198"/>
      <c r="I133" s="6"/>
      <c r="J133" s="7"/>
      <c r="K133" s="7"/>
      <c r="L133" s="6"/>
      <c r="M133" s="7"/>
      <c r="N133" s="6"/>
      <c r="O133" s="6"/>
      <c r="P133" s="6"/>
      <c r="Q133" s="6"/>
      <c r="R133" s="6"/>
      <c r="S133" s="6"/>
      <c r="T133" s="6"/>
      <c r="U133" s="6"/>
      <c r="V133" s="6"/>
      <c r="W133" s="6"/>
      <c r="X133" s="6"/>
      <c r="Y133" s="6"/>
      <c r="Z133" s="6"/>
      <c r="AA133" s="6"/>
      <c r="AB133" s="6"/>
      <c r="AC133" s="6"/>
      <c r="AD133" s="6"/>
      <c r="AE133" s="6"/>
      <c r="AF133" s="6"/>
      <c r="AG133" s="6"/>
      <c r="AH133" s="6"/>
      <c r="AI133" s="6"/>
      <c r="AJ133" s="6"/>
      <c r="AK133" s="6"/>
      <c r="AL133" s="6"/>
      <c r="AM133" s="6"/>
      <c r="AN133" s="6"/>
      <c r="AO133" s="6"/>
      <c r="AP133" s="6"/>
      <c r="AQ133" s="6"/>
      <c r="AR133" s="6"/>
      <c r="AS133" s="6"/>
      <c r="AT133" s="6"/>
      <c r="AU133" s="6"/>
      <c r="AV133" s="6"/>
    </row>
    <row r="134">
      <c r="A134" s="6"/>
      <c r="B134" s="199"/>
      <c r="C134" s="6"/>
      <c r="D134" s="6"/>
      <c r="E134" s="7"/>
      <c r="F134" s="7"/>
      <c r="G134" s="198"/>
      <c r="H134" s="198"/>
      <c r="I134" s="6"/>
      <c r="J134" s="7"/>
      <c r="K134" s="7"/>
      <c r="L134" s="6"/>
      <c r="M134" s="7"/>
      <c r="N134" s="6"/>
      <c r="O134" s="6"/>
      <c r="P134" s="6"/>
      <c r="Q134" s="6"/>
      <c r="R134" s="6"/>
      <c r="S134" s="6"/>
      <c r="T134" s="6"/>
      <c r="U134" s="6"/>
      <c r="V134" s="6"/>
      <c r="W134" s="6"/>
      <c r="X134" s="6"/>
      <c r="Y134" s="6"/>
      <c r="Z134" s="6"/>
      <c r="AA134" s="6"/>
      <c r="AB134" s="6"/>
      <c r="AC134" s="6"/>
      <c r="AD134" s="6"/>
      <c r="AE134" s="6"/>
      <c r="AF134" s="6"/>
      <c r="AG134" s="6"/>
      <c r="AH134" s="6"/>
      <c r="AI134" s="6"/>
      <c r="AJ134" s="6"/>
      <c r="AK134" s="6"/>
      <c r="AL134" s="6"/>
      <c r="AM134" s="6"/>
      <c r="AN134" s="6"/>
      <c r="AO134" s="6"/>
      <c r="AP134" s="6"/>
      <c r="AQ134" s="6"/>
      <c r="AR134" s="6"/>
      <c r="AS134" s="6"/>
      <c r="AT134" s="6"/>
      <c r="AU134" s="6"/>
      <c r="AV134" s="6"/>
    </row>
    <row r="135">
      <c r="A135" s="6"/>
      <c r="B135" s="199"/>
      <c r="C135" s="6"/>
      <c r="D135" s="6"/>
      <c r="E135" s="7"/>
      <c r="F135" s="7"/>
      <c r="G135" s="198"/>
      <c r="H135" s="198"/>
      <c r="I135" s="6"/>
      <c r="J135" s="7"/>
      <c r="K135" s="7"/>
      <c r="L135" s="6"/>
      <c r="M135" s="7"/>
      <c r="N135" s="6"/>
      <c r="O135" s="6"/>
      <c r="P135" s="6"/>
      <c r="Q135" s="6"/>
      <c r="R135" s="6"/>
      <c r="S135" s="6"/>
      <c r="T135" s="6"/>
      <c r="U135" s="6"/>
      <c r="V135" s="6"/>
      <c r="W135" s="6"/>
      <c r="X135" s="6"/>
      <c r="Y135" s="6"/>
      <c r="Z135" s="6"/>
      <c r="AA135" s="6"/>
      <c r="AB135" s="6"/>
      <c r="AC135" s="6"/>
      <c r="AD135" s="6"/>
      <c r="AE135" s="6"/>
      <c r="AF135" s="6"/>
      <c r="AG135" s="6"/>
      <c r="AH135" s="6"/>
      <c r="AI135" s="6"/>
      <c r="AJ135" s="6"/>
      <c r="AK135" s="6"/>
      <c r="AL135" s="6"/>
      <c r="AM135" s="6"/>
      <c r="AN135" s="6"/>
      <c r="AO135" s="6"/>
      <c r="AP135" s="6"/>
      <c r="AQ135" s="6"/>
      <c r="AR135" s="6"/>
      <c r="AS135" s="6"/>
      <c r="AT135" s="6"/>
      <c r="AU135" s="6"/>
      <c r="AV135" s="6"/>
    </row>
    <row r="136">
      <c r="A136" s="6"/>
      <c r="B136" s="199"/>
      <c r="C136" s="6"/>
      <c r="D136" s="6"/>
      <c r="E136" s="7"/>
      <c r="F136" s="7"/>
      <c r="G136" s="198"/>
      <c r="H136" s="198"/>
      <c r="I136" s="6"/>
      <c r="J136" s="7"/>
      <c r="K136" s="7"/>
      <c r="L136" s="6"/>
      <c r="M136" s="7"/>
      <c r="N136" s="6"/>
      <c r="O136" s="6"/>
      <c r="P136" s="6"/>
      <c r="Q136" s="6"/>
      <c r="R136" s="6"/>
      <c r="S136" s="6"/>
      <c r="T136" s="6"/>
      <c r="U136" s="6"/>
      <c r="V136" s="6"/>
      <c r="W136" s="6"/>
      <c r="X136" s="6"/>
      <c r="Y136" s="6"/>
      <c r="Z136" s="6"/>
      <c r="AA136" s="6"/>
      <c r="AB136" s="6"/>
      <c r="AC136" s="6"/>
      <c r="AD136" s="6"/>
      <c r="AE136" s="6"/>
      <c r="AF136" s="6"/>
      <c r="AG136" s="6"/>
      <c r="AH136" s="6"/>
      <c r="AI136" s="6"/>
      <c r="AJ136" s="6"/>
      <c r="AK136" s="6"/>
      <c r="AL136" s="6"/>
      <c r="AM136" s="6"/>
      <c r="AN136" s="6"/>
      <c r="AO136" s="6"/>
      <c r="AP136" s="6"/>
      <c r="AQ136" s="6"/>
      <c r="AR136" s="6"/>
      <c r="AS136" s="6"/>
      <c r="AT136" s="6"/>
      <c r="AU136" s="6"/>
      <c r="AV136" s="6"/>
    </row>
    <row r="137">
      <c r="A137" s="6"/>
      <c r="B137" s="199"/>
      <c r="C137" s="6"/>
      <c r="D137" s="6"/>
      <c r="E137" s="7"/>
      <c r="F137" s="7"/>
      <c r="G137" s="198"/>
      <c r="H137" s="198"/>
      <c r="I137" s="6"/>
      <c r="J137" s="7"/>
      <c r="K137" s="7"/>
      <c r="L137" s="6"/>
      <c r="M137" s="7"/>
      <c r="N137" s="6"/>
      <c r="O137" s="6"/>
      <c r="P137" s="6"/>
      <c r="Q137" s="6"/>
      <c r="R137" s="6"/>
      <c r="S137" s="6"/>
      <c r="T137" s="6"/>
      <c r="U137" s="6"/>
      <c r="V137" s="6"/>
      <c r="W137" s="6"/>
      <c r="X137" s="6"/>
      <c r="Y137" s="6"/>
      <c r="Z137" s="6"/>
      <c r="AA137" s="6"/>
      <c r="AB137" s="6"/>
      <c r="AC137" s="6"/>
      <c r="AD137" s="6"/>
      <c r="AE137" s="6"/>
      <c r="AF137" s="6"/>
      <c r="AG137" s="6"/>
      <c r="AH137" s="6"/>
      <c r="AI137" s="6"/>
      <c r="AJ137" s="6"/>
      <c r="AK137" s="6"/>
      <c r="AL137" s="6"/>
      <c r="AM137" s="6"/>
      <c r="AN137" s="6"/>
      <c r="AO137" s="6"/>
      <c r="AP137" s="6"/>
      <c r="AQ137" s="6"/>
      <c r="AR137" s="6"/>
      <c r="AS137" s="6"/>
      <c r="AT137" s="6"/>
      <c r="AU137" s="6"/>
      <c r="AV137" s="6"/>
    </row>
    <row r="138">
      <c r="A138" s="6"/>
      <c r="B138" s="199"/>
      <c r="C138" s="6"/>
      <c r="D138" s="6"/>
      <c r="E138" s="7"/>
      <c r="F138" s="7"/>
      <c r="G138" s="198"/>
      <c r="H138" s="198"/>
      <c r="I138" s="6"/>
      <c r="J138" s="7"/>
      <c r="K138" s="7"/>
      <c r="L138" s="6"/>
      <c r="M138" s="7"/>
      <c r="N138" s="6"/>
      <c r="O138" s="6"/>
      <c r="P138" s="6"/>
      <c r="Q138" s="6"/>
      <c r="R138" s="6"/>
      <c r="S138" s="6"/>
      <c r="T138" s="6"/>
      <c r="U138" s="6"/>
      <c r="V138" s="6"/>
      <c r="W138" s="6"/>
      <c r="X138" s="6"/>
      <c r="Y138" s="6"/>
      <c r="Z138" s="6"/>
      <c r="AA138" s="6"/>
      <c r="AB138" s="6"/>
      <c r="AC138" s="6"/>
      <c r="AD138" s="6"/>
      <c r="AE138" s="6"/>
      <c r="AF138" s="6"/>
      <c r="AG138" s="6"/>
      <c r="AH138" s="6"/>
      <c r="AI138" s="6"/>
      <c r="AJ138" s="6"/>
      <c r="AK138" s="6"/>
      <c r="AL138" s="6"/>
      <c r="AM138" s="6"/>
      <c r="AN138" s="6"/>
      <c r="AO138" s="6"/>
      <c r="AP138" s="6"/>
      <c r="AQ138" s="6"/>
      <c r="AR138" s="6"/>
      <c r="AS138" s="6"/>
      <c r="AT138" s="6"/>
      <c r="AU138" s="6"/>
      <c r="AV138" s="6"/>
    </row>
    <row r="139">
      <c r="A139" s="6"/>
      <c r="B139" s="199"/>
      <c r="C139" s="6"/>
      <c r="D139" s="6"/>
      <c r="E139" s="7"/>
      <c r="F139" s="7"/>
      <c r="G139" s="198"/>
      <c r="H139" s="198"/>
      <c r="I139" s="6"/>
      <c r="J139" s="7"/>
      <c r="K139" s="7"/>
      <c r="L139" s="6"/>
      <c r="M139" s="7"/>
      <c r="N139" s="6"/>
      <c r="O139" s="6"/>
      <c r="P139" s="6"/>
      <c r="Q139" s="6"/>
      <c r="R139" s="6"/>
      <c r="S139" s="6"/>
      <c r="T139" s="6"/>
      <c r="U139" s="6"/>
      <c r="V139" s="6"/>
      <c r="W139" s="6"/>
      <c r="X139" s="6"/>
      <c r="Y139" s="6"/>
      <c r="Z139" s="6"/>
      <c r="AA139" s="6"/>
      <c r="AB139" s="6"/>
      <c r="AC139" s="6"/>
      <c r="AD139" s="6"/>
      <c r="AE139" s="6"/>
      <c r="AF139" s="6"/>
      <c r="AG139" s="6"/>
      <c r="AH139" s="6"/>
      <c r="AI139" s="6"/>
      <c r="AJ139" s="6"/>
      <c r="AK139" s="6"/>
      <c r="AL139" s="6"/>
      <c r="AM139" s="6"/>
      <c r="AN139" s="6"/>
      <c r="AO139" s="6"/>
      <c r="AP139" s="6"/>
      <c r="AQ139" s="6"/>
      <c r="AR139" s="6"/>
      <c r="AS139" s="6"/>
      <c r="AT139" s="6"/>
      <c r="AU139" s="6"/>
      <c r="AV139" s="6"/>
    </row>
    <row r="140">
      <c r="A140" s="6"/>
      <c r="B140" s="199"/>
      <c r="C140" s="6"/>
      <c r="D140" s="6"/>
      <c r="E140" s="7"/>
      <c r="F140" s="7"/>
      <c r="G140" s="198"/>
      <c r="H140" s="198"/>
      <c r="I140" s="6"/>
      <c r="J140" s="7"/>
      <c r="K140" s="7"/>
      <c r="L140" s="6"/>
      <c r="M140" s="7"/>
      <c r="N140" s="6"/>
      <c r="O140" s="6"/>
      <c r="P140" s="6"/>
      <c r="Q140" s="6"/>
      <c r="R140" s="6"/>
      <c r="S140" s="6"/>
      <c r="T140" s="6"/>
      <c r="U140" s="6"/>
      <c r="V140" s="6"/>
      <c r="W140" s="6"/>
      <c r="X140" s="6"/>
      <c r="Y140" s="6"/>
      <c r="Z140" s="6"/>
      <c r="AA140" s="6"/>
      <c r="AB140" s="6"/>
      <c r="AC140" s="6"/>
      <c r="AD140" s="6"/>
      <c r="AE140" s="6"/>
      <c r="AF140" s="6"/>
      <c r="AG140" s="6"/>
      <c r="AH140" s="6"/>
      <c r="AI140" s="6"/>
      <c r="AJ140" s="6"/>
      <c r="AK140" s="6"/>
      <c r="AL140" s="6"/>
      <c r="AM140" s="6"/>
      <c r="AN140" s="6"/>
      <c r="AO140" s="6"/>
      <c r="AP140" s="6"/>
      <c r="AQ140" s="6"/>
      <c r="AR140" s="6"/>
      <c r="AS140" s="6"/>
      <c r="AT140" s="6"/>
      <c r="AU140" s="6"/>
      <c r="AV140" s="6"/>
    </row>
    <row r="141">
      <c r="A141" s="6"/>
      <c r="B141" s="199"/>
      <c r="C141" s="6"/>
      <c r="D141" s="6"/>
      <c r="E141" s="7"/>
      <c r="F141" s="7"/>
      <c r="G141" s="198"/>
      <c r="H141" s="198"/>
      <c r="I141" s="6"/>
      <c r="J141" s="7"/>
      <c r="K141" s="7"/>
      <c r="L141" s="6"/>
      <c r="M141" s="7"/>
      <c r="N141" s="6"/>
      <c r="O141" s="6"/>
      <c r="P141" s="6"/>
      <c r="Q141" s="6"/>
      <c r="R141" s="6"/>
      <c r="S141" s="6"/>
      <c r="T141" s="6"/>
      <c r="U141" s="6"/>
      <c r="V141" s="6"/>
      <c r="W141" s="6"/>
      <c r="X141" s="6"/>
      <c r="Y141" s="6"/>
      <c r="Z141" s="6"/>
      <c r="AA141" s="6"/>
      <c r="AB141" s="6"/>
      <c r="AC141" s="6"/>
      <c r="AD141" s="6"/>
      <c r="AE141" s="6"/>
      <c r="AF141" s="6"/>
      <c r="AG141" s="6"/>
      <c r="AH141" s="6"/>
      <c r="AI141" s="6"/>
      <c r="AJ141" s="6"/>
      <c r="AK141" s="6"/>
      <c r="AL141" s="6"/>
      <c r="AM141" s="6"/>
      <c r="AN141" s="6"/>
      <c r="AO141" s="6"/>
      <c r="AP141" s="6"/>
      <c r="AQ141" s="6"/>
      <c r="AR141" s="6"/>
      <c r="AS141" s="6"/>
      <c r="AT141" s="6"/>
      <c r="AU141" s="6"/>
      <c r="AV141" s="6"/>
    </row>
    <row r="142">
      <c r="A142" s="6"/>
      <c r="B142" s="199"/>
      <c r="C142" s="6"/>
      <c r="D142" s="6"/>
      <c r="E142" s="7"/>
      <c r="F142" s="7"/>
      <c r="G142" s="198"/>
      <c r="H142" s="198"/>
      <c r="I142" s="6"/>
      <c r="J142" s="7"/>
      <c r="K142" s="7"/>
      <c r="L142" s="6"/>
      <c r="M142" s="7"/>
      <c r="N142" s="6"/>
      <c r="O142" s="6"/>
      <c r="P142" s="6"/>
      <c r="Q142" s="6"/>
      <c r="R142" s="6"/>
      <c r="S142" s="6"/>
      <c r="T142" s="6"/>
      <c r="U142" s="6"/>
      <c r="V142" s="6"/>
      <c r="W142" s="6"/>
      <c r="X142" s="6"/>
      <c r="Y142" s="6"/>
      <c r="Z142" s="6"/>
      <c r="AA142" s="6"/>
      <c r="AB142" s="6"/>
      <c r="AC142" s="6"/>
      <c r="AD142" s="6"/>
      <c r="AE142" s="6"/>
      <c r="AF142" s="6"/>
      <c r="AG142" s="6"/>
      <c r="AH142" s="6"/>
      <c r="AI142" s="6"/>
      <c r="AJ142" s="6"/>
      <c r="AK142" s="6"/>
      <c r="AL142" s="6"/>
      <c r="AM142" s="6"/>
      <c r="AN142" s="6"/>
      <c r="AO142" s="6"/>
      <c r="AP142" s="6"/>
      <c r="AQ142" s="6"/>
      <c r="AR142" s="6"/>
      <c r="AS142" s="6"/>
      <c r="AT142" s="6"/>
      <c r="AU142" s="6"/>
      <c r="AV142" s="6"/>
    </row>
    <row r="143">
      <c r="A143" s="6"/>
      <c r="B143" s="199"/>
      <c r="C143" s="6"/>
      <c r="D143" s="6"/>
      <c r="E143" s="7"/>
      <c r="F143" s="7"/>
      <c r="G143" s="198"/>
      <c r="H143" s="198"/>
      <c r="I143" s="6"/>
      <c r="J143" s="7"/>
      <c r="K143" s="7"/>
      <c r="L143" s="6"/>
      <c r="M143" s="7"/>
      <c r="N143" s="6"/>
      <c r="O143" s="6"/>
      <c r="P143" s="6"/>
      <c r="Q143" s="6"/>
      <c r="R143" s="6"/>
      <c r="S143" s="6"/>
      <c r="T143" s="6"/>
      <c r="U143" s="6"/>
      <c r="V143" s="6"/>
      <c r="W143" s="6"/>
      <c r="X143" s="6"/>
      <c r="Y143" s="6"/>
      <c r="Z143" s="6"/>
      <c r="AA143" s="6"/>
      <c r="AB143" s="6"/>
      <c r="AC143" s="6"/>
      <c r="AD143" s="6"/>
      <c r="AE143" s="6"/>
      <c r="AF143" s="6"/>
      <c r="AG143" s="6"/>
      <c r="AH143" s="6"/>
      <c r="AI143" s="6"/>
      <c r="AJ143" s="6"/>
      <c r="AK143" s="6"/>
      <c r="AL143" s="6"/>
      <c r="AM143" s="6"/>
      <c r="AN143" s="6"/>
      <c r="AO143" s="6"/>
      <c r="AP143" s="6"/>
      <c r="AQ143" s="6"/>
      <c r="AR143" s="6"/>
      <c r="AS143" s="6"/>
      <c r="AT143" s="6"/>
      <c r="AU143" s="6"/>
      <c r="AV143" s="6"/>
    </row>
    <row r="144">
      <c r="A144" s="6"/>
      <c r="B144" s="199"/>
      <c r="C144" s="6"/>
      <c r="D144" s="6"/>
      <c r="E144" s="7"/>
      <c r="F144" s="7"/>
      <c r="G144" s="198"/>
      <c r="H144" s="198"/>
      <c r="I144" s="6"/>
      <c r="J144" s="7"/>
      <c r="K144" s="7"/>
      <c r="L144" s="6"/>
      <c r="M144" s="7"/>
      <c r="N144" s="6"/>
      <c r="O144" s="6"/>
      <c r="P144" s="6"/>
      <c r="Q144" s="6"/>
      <c r="R144" s="6"/>
      <c r="S144" s="6"/>
      <c r="T144" s="6"/>
      <c r="U144" s="6"/>
      <c r="V144" s="6"/>
      <c r="W144" s="6"/>
      <c r="X144" s="6"/>
      <c r="Y144" s="6"/>
      <c r="Z144" s="6"/>
      <c r="AA144" s="6"/>
      <c r="AB144" s="6"/>
      <c r="AC144" s="6"/>
      <c r="AD144" s="6"/>
      <c r="AE144" s="6"/>
      <c r="AF144" s="6"/>
      <c r="AG144" s="6"/>
      <c r="AH144" s="6"/>
      <c r="AI144" s="6"/>
      <c r="AJ144" s="6"/>
      <c r="AK144" s="6"/>
      <c r="AL144" s="6"/>
      <c r="AM144" s="6"/>
      <c r="AN144" s="6"/>
      <c r="AO144" s="6"/>
      <c r="AP144" s="6"/>
      <c r="AQ144" s="6"/>
      <c r="AR144" s="6"/>
      <c r="AS144" s="6"/>
      <c r="AT144" s="6"/>
      <c r="AU144" s="6"/>
      <c r="AV144" s="6"/>
    </row>
    <row r="145">
      <c r="A145" s="6"/>
      <c r="B145" s="199"/>
      <c r="C145" s="6"/>
      <c r="D145" s="6"/>
      <c r="E145" s="7"/>
      <c r="F145" s="7"/>
      <c r="G145" s="198"/>
      <c r="H145" s="198"/>
      <c r="I145" s="6"/>
      <c r="J145" s="7"/>
      <c r="K145" s="7"/>
      <c r="L145" s="6"/>
      <c r="M145" s="7"/>
      <c r="N145" s="6"/>
      <c r="O145" s="6"/>
      <c r="P145" s="6"/>
      <c r="Q145" s="6"/>
      <c r="R145" s="6"/>
      <c r="S145" s="6"/>
      <c r="T145" s="6"/>
      <c r="U145" s="6"/>
      <c r="V145" s="6"/>
      <c r="W145" s="6"/>
      <c r="X145" s="6"/>
      <c r="Y145" s="6"/>
      <c r="Z145" s="6"/>
      <c r="AA145" s="6"/>
      <c r="AB145" s="6"/>
      <c r="AC145" s="6"/>
      <c r="AD145" s="6"/>
      <c r="AE145" s="6"/>
      <c r="AF145" s="6"/>
      <c r="AG145" s="6"/>
      <c r="AH145" s="6"/>
      <c r="AI145" s="6"/>
      <c r="AJ145" s="6"/>
      <c r="AK145" s="6"/>
      <c r="AL145" s="6"/>
      <c r="AM145" s="6"/>
      <c r="AN145" s="6"/>
      <c r="AO145" s="6"/>
      <c r="AP145" s="6"/>
      <c r="AQ145" s="6"/>
      <c r="AR145" s="6"/>
      <c r="AS145" s="6"/>
      <c r="AT145" s="6"/>
      <c r="AU145" s="6"/>
      <c r="AV145" s="6"/>
    </row>
    <row r="146">
      <c r="A146" s="6"/>
      <c r="B146" s="199"/>
      <c r="C146" s="6"/>
      <c r="D146" s="6"/>
      <c r="E146" s="7"/>
      <c r="F146" s="7"/>
      <c r="G146" s="198"/>
      <c r="H146" s="198"/>
      <c r="I146" s="6"/>
      <c r="J146" s="7"/>
      <c r="K146" s="7"/>
      <c r="L146" s="6"/>
      <c r="M146" s="7"/>
      <c r="N146" s="6"/>
      <c r="O146" s="6"/>
      <c r="P146" s="6"/>
      <c r="Q146" s="6"/>
      <c r="R146" s="6"/>
      <c r="S146" s="6"/>
      <c r="T146" s="6"/>
      <c r="U146" s="6"/>
      <c r="V146" s="6"/>
      <c r="W146" s="6"/>
      <c r="X146" s="6"/>
      <c r="Y146" s="6"/>
      <c r="Z146" s="6"/>
      <c r="AA146" s="6"/>
      <c r="AB146" s="6"/>
      <c r="AC146" s="6"/>
      <c r="AD146" s="6"/>
      <c r="AE146" s="6"/>
      <c r="AF146" s="6"/>
      <c r="AG146" s="6"/>
      <c r="AH146" s="6"/>
      <c r="AI146" s="6"/>
      <c r="AJ146" s="6"/>
      <c r="AK146" s="6"/>
      <c r="AL146" s="6"/>
      <c r="AM146" s="6"/>
      <c r="AN146" s="6"/>
      <c r="AO146" s="6"/>
      <c r="AP146" s="6"/>
      <c r="AQ146" s="6"/>
      <c r="AR146" s="6"/>
      <c r="AS146" s="6"/>
      <c r="AT146" s="6"/>
      <c r="AU146" s="6"/>
      <c r="AV146" s="6"/>
    </row>
    <row r="147">
      <c r="A147" s="6"/>
      <c r="B147" s="199"/>
      <c r="C147" s="6"/>
      <c r="D147" s="6"/>
      <c r="E147" s="7"/>
      <c r="F147" s="7"/>
      <c r="G147" s="198"/>
      <c r="H147" s="198"/>
      <c r="I147" s="6"/>
      <c r="J147" s="7"/>
      <c r="K147" s="7"/>
      <c r="L147" s="6"/>
      <c r="M147" s="7"/>
      <c r="N147" s="6"/>
      <c r="O147" s="6"/>
      <c r="P147" s="6"/>
      <c r="Q147" s="6"/>
      <c r="R147" s="6"/>
      <c r="S147" s="6"/>
      <c r="T147" s="6"/>
      <c r="U147" s="6"/>
      <c r="V147" s="6"/>
      <c r="W147" s="6"/>
      <c r="X147" s="6"/>
      <c r="Y147" s="6"/>
      <c r="Z147" s="6"/>
      <c r="AA147" s="6"/>
      <c r="AB147" s="6"/>
      <c r="AC147" s="6"/>
      <c r="AD147" s="6"/>
      <c r="AE147" s="6"/>
      <c r="AF147" s="6"/>
      <c r="AG147" s="6"/>
      <c r="AH147" s="6"/>
      <c r="AI147" s="6"/>
      <c r="AJ147" s="6"/>
      <c r="AK147" s="6"/>
      <c r="AL147" s="6"/>
      <c r="AM147" s="6"/>
      <c r="AN147" s="6"/>
      <c r="AO147" s="6"/>
      <c r="AP147" s="6"/>
      <c r="AQ147" s="6"/>
      <c r="AR147" s="6"/>
      <c r="AS147" s="6"/>
      <c r="AT147" s="6"/>
      <c r="AU147" s="6"/>
      <c r="AV147" s="6"/>
    </row>
    <row r="148">
      <c r="A148" s="6"/>
      <c r="B148" s="199"/>
      <c r="C148" s="6"/>
      <c r="D148" s="6"/>
      <c r="E148" s="7"/>
      <c r="F148" s="7"/>
      <c r="G148" s="198"/>
      <c r="H148" s="198"/>
      <c r="I148" s="6"/>
      <c r="J148" s="7"/>
      <c r="K148" s="7"/>
      <c r="L148" s="6"/>
      <c r="M148" s="7"/>
      <c r="N148" s="6"/>
      <c r="O148" s="6"/>
      <c r="P148" s="6"/>
      <c r="Q148" s="6"/>
      <c r="R148" s="6"/>
      <c r="S148" s="6"/>
      <c r="T148" s="6"/>
      <c r="U148" s="6"/>
      <c r="V148" s="6"/>
      <c r="W148" s="6"/>
      <c r="X148" s="6"/>
      <c r="Y148" s="6"/>
      <c r="Z148" s="6"/>
      <c r="AA148" s="6"/>
      <c r="AB148" s="6"/>
      <c r="AC148" s="6"/>
      <c r="AD148" s="6"/>
      <c r="AE148" s="6"/>
      <c r="AF148" s="6"/>
      <c r="AG148" s="6"/>
      <c r="AH148" s="6"/>
      <c r="AI148" s="6"/>
      <c r="AJ148" s="6"/>
      <c r="AK148" s="6"/>
      <c r="AL148" s="6"/>
      <c r="AM148" s="6"/>
      <c r="AN148" s="6"/>
      <c r="AO148" s="6"/>
      <c r="AP148" s="6"/>
      <c r="AQ148" s="6"/>
      <c r="AR148" s="6"/>
      <c r="AS148" s="6"/>
      <c r="AT148" s="6"/>
      <c r="AU148" s="6"/>
      <c r="AV148" s="6"/>
    </row>
    <row r="149">
      <c r="A149" s="6"/>
      <c r="B149" s="199"/>
      <c r="C149" s="6"/>
      <c r="D149" s="6"/>
      <c r="E149" s="7"/>
      <c r="F149" s="7"/>
      <c r="G149" s="198"/>
      <c r="H149" s="198"/>
      <c r="I149" s="6"/>
      <c r="J149" s="7"/>
      <c r="K149" s="7"/>
      <c r="L149" s="6"/>
      <c r="M149" s="7"/>
      <c r="N149" s="6"/>
      <c r="O149" s="6"/>
      <c r="P149" s="6"/>
      <c r="Q149" s="6"/>
      <c r="R149" s="6"/>
      <c r="S149" s="6"/>
      <c r="T149" s="6"/>
      <c r="U149" s="6"/>
      <c r="V149" s="6"/>
      <c r="W149" s="6"/>
      <c r="X149" s="6"/>
      <c r="Y149" s="6"/>
      <c r="Z149" s="6"/>
      <c r="AA149" s="6"/>
      <c r="AB149" s="6"/>
      <c r="AC149" s="6"/>
      <c r="AD149" s="6"/>
      <c r="AE149" s="6"/>
      <c r="AF149" s="6"/>
      <c r="AG149" s="6"/>
      <c r="AH149" s="6"/>
      <c r="AI149" s="6"/>
      <c r="AJ149" s="6"/>
      <c r="AK149" s="6"/>
      <c r="AL149" s="6"/>
      <c r="AM149" s="6"/>
      <c r="AN149" s="6"/>
      <c r="AO149" s="6"/>
      <c r="AP149" s="6"/>
      <c r="AQ149" s="6"/>
      <c r="AR149" s="6"/>
      <c r="AS149" s="6"/>
      <c r="AT149" s="6"/>
      <c r="AU149" s="6"/>
      <c r="AV149" s="6"/>
    </row>
    <row r="150">
      <c r="A150" s="6"/>
      <c r="B150" s="199"/>
      <c r="C150" s="6"/>
      <c r="D150" s="6"/>
      <c r="E150" s="7"/>
      <c r="F150" s="7"/>
      <c r="G150" s="198"/>
      <c r="H150" s="198"/>
      <c r="I150" s="6"/>
      <c r="J150" s="7"/>
      <c r="K150" s="7"/>
      <c r="L150" s="6"/>
      <c r="M150" s="7"/>
      <c r="N150" s="6"/>
      <c r="O150" s="6"/>
      <c r="P150" s="6"/>
      <c r="Q150" s="6"/>
      <c r="R150" s="6"/>
      <c r="S150" s="6"/>
      <c r="T150" s="6"/>
      <c r="U150" s="6"/>
      <c r="V150" s="6"/>
      <c r="W150" s="6"/>
      <c r="X150" s="6"/>
      <c r="Y150" s="6"/>
      <c r="Z150" s="6"/>
      <c r="AA150" s="6"/>
      <c r="AB150" s="6"/>
      <c r="AC150" s="6"/>
      <c r="AD150" s="6"/>
      <c r="AE150" s="6"/>
      <c r="AF150" s="6"/>
      <c r="AG150" s="6"/>
      <c r="AH150" s="6"/>
      <c r="AI150" s="6"/>
      <c r="AJ150" s="6"/>
      <c r="AK150" s="6"/>
      <c r="AL150" s="6"/>
      <c r="AM150" s="6"/>
      <c r="AN150" s="6"/>
      <c r="AO150" s="6"/>
      <c r="AP150" s="6"/>
      <c r="AQ150" s="6"/>
      <c r="AR150" s="6"/>
      <c r="AS150" s="6"/>
      <c r="AT150" s="6"/>
      <c r="AU150" s="6"/>
      <c r="AV150" s="6"/>
    </row>
    <row r="151">
      <c r="A151" s="6"/>
      <c r="B151" s="199"/>
      <c r="C151" s="6"/>
      <c r="D151" s="6"/>
      <c r="E151" s="7"/>
      <c r="F151" s="7"/>
      <c r="G151" s="198"/>
      <c r="H151" s="198"/>
      <c r="I151" s="6"/>
      <c r="J151" s="7"/>
      <c r="K151" s="7"/>
      <c r="L151" s="6"/>
      <c r="M151" s="7"/>
      <c r="N151" s="6"/>
      <c r="O151" s="6"/>
      <c r="P151" s="6"/>
      <c r="Q151" s="6"/>
      <c r="R151" s="6"/>
      <c r="S151" s="6"/>
      <c r="T151" s="6"/>
      <c r="U151" s="6"/>
      <c r="V151" s="6"/>
      <c r="W151" s="6"/>
      <c r="X151" s="6"/>
      <c r="Y151" s="6"/>
      <c r="Z151" s="6"/>
      <c r="AA151" s="6"/>
      <c r="AB151" s="6"/>
      <c r="AC151" s="6"/>
      <c r="AD151" s="6"/>
      <c r="AE151" s="6"/>
      <c r="AF151" s="6"/>
      <c r="AG151" s="6"/>
      <c r="AH151" s="6"/>
      <c r="AI151" s="6"/>
      <c r="AJ151" s="6"/>
      <c r="AK151" s="6"/>
      <c r="AL151" s="6"/>
      <c r="AM151" s="6"/>
      <c r="AN151" s="6"/>
      <c r="AO151" s="6"/>
      <c r="AP151" s="6"/>
      <c r="AQ151" s="6"/>
      <c r="AR151" s="6"/>
      <c r="AS151" s="6"/>
      <c r="AT151" s="6"/>
      <c r="AU151" s="6"/>
      <c r="AV151" s="6"/>
    </row>
    <row r="152">
      <c r="A152" s="6"/>
      <c r="B152" s="199"/>
      <c r="C152" s="6"/>
      <c r="D152" s="6"/>
      <c r="E152" s="7"/>
      <c r="F152" s="7"/>
      <c r="G152" s="198"/>
      <c r="H152" s="198"/>
      <c r="I152" s="6"/>
      <c r="J152" s="7"/>
      <c r="K152" s="7"/>
      <c r="L152" s="6"/>
      <c r="M152" s="7"/>
      <c r="N152" s="6"/>
      <c r="O152" s="6"/>
      <c r="P152" s="6"/>
      <c r="Q152" s="6"/>
      <c r="R152" s="6"/>
      <c r="S152" s="6"/>
      <c r="T152" s="6"/>
      <c r="U152" s="6"/>
      <c r="V152" s="6"/>
      <c r="W152" s="6"/>
      <c r="X152" s="6"/>
      <c r="Y152" s="6"/>
      <c r="Z152" s="6"/>
      <c r="AA152" s="6"/>
      <c r="AB152" s="6"/>
      <c r="AC152" s="6"/>
      <c r="AD152" s="6"/>
      <c r="AE152" s="6"/>
      <c r="AF152" s="6"/>
      <c r="AG152" s="6"/>
      <c r="AH152" s="6"/>
      <c r="AI152" s="6"/>
      <c r="AJ152" s="6"/>
      <c r="AK152" s="6"/>
      <c r="AL152" s="6"/>
      <c r="AM152" s="6"/>
      <c r="AN152" s="6"/>
      <c r="AO152" s="6"/>
      <c r="AP152" s="6"/>
      <c r="AQ152" s="6"/>
      <c r="AR152" s="6"/>
      <c r="AS152" s="6"/>
      <c r="AT152" s="6"/>
      <c r="AU152" s="6"/>
      <c r="AV152" s="6"/>
    </row>
    <row r="153">
      <c r="A153" s="6"/>
      <c r="B153" s="199"/>
      <c r="C153" s="6"/>
      <c r="D153" s="6"/>
      <c r="E153" s="7"/>
      <c r="F153" s="7"/>
      <c r="G153" s="198"/>
      <c r="H153" s="198"/>
      <c r="I153" s="6"/>
      <c r="J153" s="7"/>
      <c r="K153" s="7"/>
      <c r="L153" s="6"/>
      <c r="M153" s="7"/>
      <c r="N153" s="6"/>
      <c r="O153" s="6"/>
      <c r="P153" s="6"/>
      <c r="Q153" s="6"/>
      <c r="R153" s="6"/>
      <c r="S153" s="6"/>
      <c r="T153" s="6"/>
      <c r="U153" s="6"/>
      <c r="V153" s="6"/>
      <c r="W153" s="6"/>
      <c r="X153" s="6"/>
      <c r="Y153" s="6"/>
      <c r="Z153" s="6"/>
      <c r="AA153" s="6"/>
      <c r="AB153" s="6"/>
      <c r="AC153" s="6"/>
      <c r="AD153" s="6"/>
      <c r="AE153" s="6"/>
      <c r="AF153" s="6"/>
      <c r="AG153" s="6"/>
      <c r="AH153" s="6"/>
      <c r="AI153" s="6"/>
      <c r="AJ153" s="6"/>
      <c r="AK153" s="6"/>
      <c r="AL153" s="6"/>
      <c r="AM153" s="6"/>
      <c r="AN153" s="6"/>
      <c r="AO153" s="6"/>
      <c r="AP153" s="6"/>
      <c r="AQ153" s="6"/>
      <c r="AR153" s="6"/>
      <c r="AS153" s="6"/>
      <c r="AT153" s="6"/>
      <c r="AU153" s="6"/>
      <c r="AV153" s="6"/>
    </row>
    <row r="154">
      <c r="A154" s="6"/>
      <c r="B154" s="199"/>
      <c r="C154" s="6"/>
      <c r="D154" s="6"/>
      <c r="E154" s="7"/>
      <c r="F154" s="7"/>
      <c r="G154" s="198"/>
      <c r="H154" s="198"/>
      <c r="I154" s="6"/>
      <c r="J154" s="7"/>
      <c r="K154" s="7"/>
      <c r="L154" s="6"/>
      <c r="M154" s="7"/>
      <c r="N154" s="6"/>
      <c r="O154" s="6"/>
      <c r="P154" s="6"/>
      <c r="Q154" s="6"/>
      <c r="R154" s="6"/>
      <c r="S154" s="6"/>
      <c r="T154" s="6"/>
      <c r="U154" s="6"/>
      <c r="V154" s="6"/>
      <c r="W154" s="6"/>
      <c r="X154" s="6"/>
      <c r="Y154" s="6"/>
      <c r="Z154" s="6"/>
      <c r="AA154" s="6"/>
      <c r="AB154" s="6"/>
      <c r="AC154" s="6"/>
      <c r="AD154" s="6"/>
      <c r="AE154" s="6"/>
      <c r="AF154" s="6"/>
      <c r="AG154" s="6"/>
      <c r="AH154" s="6"/>
      <c r="AI154" s="6"/>
      <c r="AJ154" s="6"/>
      <c r="AK154" s="6"/>
      <c r="AL154" s="6"/>
      <c r="AM154" s="6"/>
      <c r="AN154" s="6"/>
      <c r="AO154" s="6"/>
      <c r="AP154" s="6"/>
      <c r="AQ154" s="6"/>
      <c r="AR154" s="6"/>
      <c r="AS154" s="6"/>
      <c r="AT154" s="6"/>
      <c r="AU154" s="6"/>
      <c r="AV154" s="6"/>
    </row>
    <row r="155">
      <c r="A155" s="6"/>
      <c r="B155" s="199"/>
      <c r="C155" s="6"/>
      <c r="D155" s="6"/>
      <c r="E155" s="7"/>
      <c r="F155" s="7"/>
      <c r="G155" s="198"/>
      <c r="H155" s="198"/>
      <c r="I155" s="6"/>
      <c r="J155" s="7"/>
      <c r="K155" s="7"/>
      <c r="L155" s="6"/>
      <c r="M155" s="7"/>
      <c r="N155" s="6"/>
      <c r="O155" s="6"/>
      <c r="P155" s="6"/>
      <c r="Q155" s="6"/>
      <c r="R155" s="6"/>
      <c r="S155" s="6"/>
      <c r="T155" s="6"/>
      <c r="U155" s="6"/>
      <c r="V155" s="6"/>
      <c r="W155" s="6"/>
      <c r="X155" s="6"/>
      <c r="Y155" s="6"/>
      <c r="Z155" s="6"/>
      <c r="AA155" s="6"/>
      <c r="AB155" s="6"/>
      <c r="AC155" s="6"/>
      <c r="AD155" s="6"/>
      <c r="AE155" s="6"/>
      <c r="AF155" s="6"/>
      <c r="AG155" s="6"/>
      <c r="AH155" s="6"/>
      <c r="AI155" s="6"/>
      <c r="AJ155" s="6"/>
      <c r="AK155" s="6"/>
      <c r="AL155" s="6"/>
      <c r="AM155" s="6"/>
      <c r="AN155" s="6"/>
      <c r="AO155" s="6"/>
      <c r="AP155" s="6"/>
      <c r="AQ155" s="6"/>
      <c r="AR155" s="6"/>
      <c r="AS155" s="6"/>
      <c r="AT155" s="6"/>
      <c r="AU155" s="6"/>
      <c r="AV155" s="6"/>
    </row>
    <row r="156">
      <c r="A156" s="6"/>
      <c r="B156" s="199"/>
      <c r="C156" s="6"/>
      <c r="D156" s="6"/>
      <c r="E156" s="7"/>
      <c r="F156" s="7"/>
      <c r="G156" s="198"/>
      <c r="H156" s="198"/>
      <c r="I156" s="6"/>
      <c r="J156" s="7"/>
      <c r="K156" s="7"/>
      <c r="L156" s="6"/>
      <c r="M156" s="7"/>
      <c r="N156" s="6"/>
      <c r="O156" s="6"/>
      <c r="P156" s="6"/>
      <c r="Q156" s="6"/>
      <c r="R156" s="6"/>
      <c r="S156" s="6"/>
      <c r="T156" s="6"/>
      <c r="U156" s="6"/>
      <c r="V156" s="6"/>
      <c r="W156" s="6"/>
      <c r="X156" s="6"/>
      <c r="Y156" s="6"/>
      <c r="Z156" s="6"/>
      <c r="AA156" s="6"/>
      <c r="AB156" s="6"/>
      <c r="AC156" s="6"/>
      <c r="AD156" s="6"/>
      <c r="AE156" s="6"/>
      <c r="AF156" s="6"/>
      <c r="AG156" s="6"/>
      <c r="AH156" s="6"/>
      <c r="AI156" s="6"/>
      <c r="AJ156" s="6"/>
      <c r="AK156" s="6"/>
      <c r="AL156" s="6"/>
      <c r="AM156" s="6"/>
      <c r="AN156" s="6"/>
      <c r="AO156" s="6"/>
      <c r="AP156" s="6"/>
      <c r="AQ156" s="6"/>
      <c r="AR156" s="6"/>
      <c r="AS156" s="6"/>
      <c r="AT156" s="6"/>
      <c r="AU156" s="6"/>
      <c r="AV156" s="6"/>
    </row>
    <row r="157">
      <c r="A157" s="6"/>
      <c r="B157" s="199"/>
      <c r="C157" s="6"/>
      <c r="D157" s="6"/>
      <c r="E157" s="7"/>
      <c r="F157" s="7"/>
      <c r="G157" s="198"/>
      <c r="H157" s="198"/>
      <c r="I157" s="6"/>
      <c r="J157" s="7"/>
      <c r="K157" s="7"/>
      <c r="L157" s="6"/>
      <c r="M157" s="7"/>
      <c r="N157" s="6"/>
      <c r="O157" s="6"/>
      <c r="P157" s="6"/>
      <c r="Q157" s="6"/>
      <c r="R157" s="6"/>
      <c r="S157" s="6"/>
      <c r="T157" s="6"/>
      <c r="U157" s="6"/>
      <c r="V157" s="6"/>
      <c r="W157" s="6"/>
      <c r="X157" s="6"/>
      <c r="Y157" s="6"/>
      <c r="Z157" s="6"/>
      <c r="AA157" s="6"/>
      <c r="AB157" s="6"/>
      <c r="AC157" s="6"/>
      <c r="AD157" s="6"/>
      <c r="AE157" s="6"/>
      <c r="AF157" s="6"/>
      <c r="AG157" s="6"/>
      <c r="AH157" s="6"/>
      <c r="AI157" s="6"/>
      <c r="AJ157" s="6"/>
      <c r="AK157" s="6"/>
      <c r="AL157" s="6"/>
      <c r="AM157" s="6"/>
      <c r="AN157" s="6"/>
      <c r="AO157" s="6"/>
      <c r="AP157" s="6"/>
      <c r="AQ157" s="6"/>
      <c r="AR157" s="6"/>
      <c r="AS157" s="6"/>
      <c r="AT157" s="6"/>
      <c r="AU157" s="6"/>
      <c r="AV157" s="6"/>
    </row>
    <row r="158">
      <c r="A158" s="6"/>
      <c r="B158" s="199"/>
      <c r="C158" s="6"/>
      <c r="D158" s="6"/>
      <c r="E158" s="7"/>
      <c r="F158" s="7"/>
      <c r="G158" s="198"/>
      <c r="H158" s="198"/>
      <c r="I158" s="6"/>
      <c r="J158" s="7"/>
      <c r="K158" s="7"/>
      <c r="L158" s="6"/>
      <c r="M158" s="7"/>
      <c r="N158" s="6"/>
      <c r="O158" s="6"/>
      <c r="P158" s="6"/>
      <c r="Q158" s="6"/>
      <c r="R158" s="6"/>
      <c r="S158" s="6"/>
      <c r="T158" s="6"/>
      <c r="U158" s="6"/>
      <c r="V158" s="6"/>
      <c r="W158" s="6"/>
      <c r="X158" s="6"/>
      <c r="Y158" s="6"/>
      <c r="Z158" s="6"/>
      <c r="AA158" s="6"/>
      <c r="AB158" s="6"/>
      <c r="AC158" s="6"/>
      <c r="AD158" s="6"/>
      <c r="AE158" s="6"/>
      <c r="AF158" s="6"/>
      <c r="AG158" s="6"/>
      <c r="AH158" s="6"/>
      <c r="AI158" s="6"/>
      <c r="AJ158" s="6"/>
      <c r="AK158" s="6"/>
      <c r="AL158" s="6"/>
      <c r="AM158" s="6"/>
      <c r="AN158" s="6"/>
      <c r="AO158" s="6"/>
      <c r="AP158" s="6"/>
      <c r="AQ158" s="6"/>
      <c r="AR158" s="6"/>
      <c r="AS158" s="6"/>
      <c r="AT158" s="6"/>
      <c r="AU158" s="6"/>
      <c r="AV158" s="6"/>
    </row>
    <row r="159">
      <c r="A159" s="6"/>
      <c r="B159" s="199"/>
      <c r="C159" s="6"/>
      <c r="D159" s="6"/>
      <c r="E159" s="7"/>
      <c r="F159" s="7"/>
      <c r="G159" s="198"/>
      <c r="H159" s="198"/>
      <c r="I159" s="6"/>
      <c r="J159" s="7"/>
      <c r="K159" s="7"/>
      <c r="L159" s="6"/>
      <c r="M159" s="7"/>
      <c r="N159" s="6"/>
      <c r="O159" s="6"/>
      <c r="P159" s="6"/>
      <c r="Q159" s="6"/>
      <c r="R159" s="6"/>
      <c r="S159" s="6"/>
      <c r="T159" s="6"/>
      <c r="U159" s="6"/>
      <c r="V159" s="6"/>
      <c r="W159" s="6"/>
      <c r="X159" s="6"/>
      <c r="Y159" s="6"/>
      <c r="Z159" s="6"/>
      <c r="AA159" s="6"/>
      <c r="AB159" s="6"/>
      <c r="AC159" s="6"/>
      <c r="AD159" s="6"/>
      <c r="AE159" s="6"/>
      <c r="AF159" s="6"/>
      <c r="AG159" s="6"/>
      <c r="AH159" s="6"/>
      <c r="AI159" s="6"/>
      <c r="AJ159" s="6"/>
      <c r="AK159" s="6"/>
      <c r="AL159" s="6"/>
      <c r="AM159" s="6"/>
      <c r="AN159" s="6"/>
      <c r="AO159" s="6"/>
      <c r="AP159" s="6"/>
      <c r="AQ159" s="6"/>
      <c r="AR159" s="6"/>
      <c r="AS159" s="6"/>
      <c r="AT159" s="6"/>
      <c r="AU159" s="6"/>
      <c r="AV159" s="6"/>
    </row>
    <row r="160">
      <c r="A160" s="6"/>
      <c r="B160" s="199"/>
      <c r="C160" s="6"/>
      <c r="D160" s="6"/>
      <c r="E160" s="7"/>
      <c r="F160" s="7"/>
      <c r="G160" s="198"/>
      <c r="H160" s="198"/>
      <c r="I160" s="6"/>
      <c r="J160" s="7"/>
      <c r="K160" s="7"/>
      <c r="L160" s="6"/>
      <c r="M160" s="7"/>
      <c r="N160" s="6"/>
      <c r="O160" s="6"/>
      <c r="P160" s="6"/>
      <c r="Q160" s="6"/>
      <c r="R160" s="6"/>
      <c r="S160" s="6"/>
      <c r="T160" s="6"/>
      <c r="U160" s="6"/>
      <c r="V160" s="6"/>
      <c r="W160" s="6"/>
      <c r="X160" s="6"/>
      <c r="Y160" s="6"/>
      <c r="Z160" s="6"/>
      <c r="AA160" s="6"/>
      <c r="AB160" s="6"/>
      <c r="AC160" s="6"/>
      <c r="AD160" s="6"/>
      <c r="AE160" s="6"/>
      <c r="AF160" s="6"/>
      <c r="AG160" s="6"/>
      <c r="AH160" s="6"/>
      <c r="AI160" s="6"/>
      <c r="AJ160" s="6"/>
      <c r="AK160" s="6"/>
      <c r="AL160" s="6"/>
      <c r="AM160" s="6"/>
      <c r="AN160" s="6"/>
      <c r="AO160" s="6"/>
      <c r="AP160" s="6"/>
      <c r="AQ160" s="6"/>
      <c r="AR160" s="6"/>
      <c r="AS160" s="6"/>
      <c r="AT160" s="6"/>
      <c r="AU160" s="6"/>
      <c r="AV160" s="6"/>
    </row>
    <row r="161">
      <c r="A161" s="6"/>
      <c r="B161" s="199"/>
      <c r="C161" s="6"/>
      <c r="D161" s="6"/>
      <c r="E161" s="7"/>
      <c r="F161" s="7"/>
      <c r="G161" s="198"/>
      <c r="H161" s="198"/>
      <c r="I161" s="6"/>
      <c r="J161" s="7"/>
      <c r="K161" s="7"/>
      <c r="L161" s="6"/>
      <c r="M161" s="7"/>
      <c r="N161" s="6"/>
      <c r="O161" s="6"/>
      <c r="P161" s="6"/>
      <c r="Q161" s="6"/>
      <c r="R161" s="6"/>
      <c r="S161" s="6"/>
      <c r="T161" s="6"/>
      <c r="U161" s="6"/>
      <c r="V161" s="6"/>
      <c r="W161" s="6"/>
      <c r="X161" s="6"/>
      <c r="Y161" s="6"/>
      <c r="Z161" s="6"/>
      <c r="AA161" s="6"/>
      <c r="AB161" s="6"/>
      <c r="AC161" s="6"/>
      <c r="AD161" s="6"/>
      <c r="AE161" s="6"/>
      <c r="AF161" s="6"/>
      <c r="AG161" s="6"/>
      <c r="AH161" s="6"/>
      <c r="AI161" s="6"/>
      <c r="AJ161" s="6"/>
      <c r="AK161" s="6"/>
      <c r="AL161" s="6"/>
      <c r="AM161" s="6"/>
      <c r="AN161" s="6"/>
      <c r="AO161" s="6"/>
      <c r="AP161" s="6"/>
      <c r="AQ161" s="6"/>
      <c r="AR161" s="6"/>
      <c r="AS161" s="6"/>
      <c r="AT161" s="6"/>
      <c r="AU161" s="6"/>
      <c r="AV161" s="6"/>
    </row>
    <row r="162">
      <c r="A162" s="6"/>
      <c r="B162" s="199"/>
      <c r="C162" s="6"/>
      <c r="D162" s="6"/>
      <c r="E162" s="7"/>
      <c r="F162" s="7"/>
      <c r="G162" s="198"/>
      <c r="H162" s="198"/>
      <c r="I162" s="6"/>
      <c r="J162" s="7"/>
      <c r="K162" s="7"/>
      <c r="L162" s="6"/>
      <c r="M162" s="7"/>
      <c r="N162" s="6"/>
      <c r="O162" s="6"/>
      <c r="P162" s="6"/>
      <c r="Q162" s="6"/>
      <c r="R162" s="6"/>
      <c r="S162" s="6"/>
      <c r="T162" s="6"/>
      <c r="U162" s="6"/>
      <c r="V162" s="6"/>
      <c r="W162" s="6"/>
      <c r="X162" s="6"/>
      <c r="Y162" s="6"/>
      <c r="Z162" s="6"/>
      <c r="AA162" s="6"/>
      <c r="AB162" s="6"/>
      <c r="AC162" s="6"/>
      <c r="AD162" s="6"/>
      <c r="AE162" s="6"/>
      <c r="AF162" s="6"/>
      <c r="AG162" s="6"/>
      <c r="AH162" s="6"/>
      <c r="AI162" s="6"/>
      <c r="AJ162" s="6"/>
      <c r="AK162" s="6"/>
      <c r="AL162" s="6"/>
      <c r="AM162" s="6"/>
      <c r="AN162" s="6"/>
      <c r="AO162" s="6"/>
      <c r="AP162" s="6"/>
      <c r="AQ162" s="6"/>
      <c r="AR162" s="6"/>
      <c r="AS162" s="6"/>
      <c r="AT162" s="6"/>
      <c r="AU162" s="6"/>
      <c r="AV162" s="6"/>
    </row>
    <row r="163">
      <c r="A163" s="6"/>
      <c r="B163" s="199"/>
      <c r="C163" s="6"/>
      <c r="D163" s="6"/>
      <c r="E163" s="7"/>
      <c r="F163" s="7"/>
      <c r="G163" s="198"/>
      <c r="H163" s="198"/>
      <c r="I163" s="6"/>
      <c r="J163" s="7"/>
      <c r="K163" s="7"/>
      <c r="L163" s="6"/>
      <c r="M163" s="7"/>
      <c r="N163" s="6"/>
      <c r="O163" s="6"/>
      <c r="P163" s="6"/>
      <c r="Q163" s="6"/>
      <c r="R163" s="6"/>
      <c r="S163" s="6"/>
      <c r="T163" s="6"/>
      <c r="U163" s="6"/>
      <c r="V163" s="6"/>
      <c r="W163" s="6"/>
      <c r="X163" s="6"/>
      <c r="Y163" s="6"/>
      <c r="Z163" s="6"/>
      <c r="AA163" s="6"/>
      <c r="AB163" s="6"/>
      <c r="AC163" s="6"/>
      <c r="AD163" s="6"/>
      <c r="AE163" s="6"/>
      <c r="AF163" s="6"/>
      <c r="AG163" s="6"/>
      <c r="AH163" s="6"/>
      <c r="AI163" s="6"/>
      <c r="AJ163" s="6"/>
      <c r="AK163" s="6"/>
      <c r="AL163" s="6"/>
      <c r="AM163" s="6"/>
      <c r="AN163" s="6"/>
      <c r="AO163" s="6"/>
      <c r="AP163" s="6"/>
      <c r="AQ163" s="6"/>
      <c r="AR163" s="6"/>
      <c r="AS163" s="6"/>
      <c r="AT163" s="6"/>
      <c r="AU163" s="6"/>
      <c r="AV163" s="6"/>
    </row>
    <row r="164">
      <c r="A164" s="6"/>
      <c r="B164" s="199"/>
      <c r="C164" s="6"/>
      <c r="D164" s="6"/>
      <c r="E164" s="7"/>
      <c r="F164" s="7"/>
      <c r="G164" s="198"/>
      <c r="H164" s="198"/>
      <c r="I164" s="6"/>
      <c r="J164" s="7"/>
      <c r="K164" s="7"/>
      <c r="L164" s="6"/>
      <c r="M164" s="7"/>
      <c r="N164" s="6"/>
      <c r="O164" s="6"/>
      <c r="P164" s="6"/>
      <c r="Q164" s="6"/>
      <c r="R164" s="6"/>
      <c r="S164" s="6"/>
      <c r="T164" s="6"/>
      <c r="U164" s="6"/>
      <c r="V164" s="6"/>
      <c r="W164" s="6"/>
      <c r="X164" s="6"/>
      <c r="Y164" s="6"/>
      <c r="Z164" s="6"/>
      <c r="AA164" s="6"/>
      <c r="AB164" s="6"/>
      <c r="AC164" s="6"/>
      <c r="AD164" s="6"/>
      <c r="AE164" s="6"/>
      <c r="AF164" s="6"/>
      <c r="AG164" s="6"/>
      <c r="AH164" s="6"/>
      <c r="AI164" s="6"/>
      <c r="AJ164" s="6"/>
      <c r="AK164" s="6"/>
      <c r="AL164" s="6"/>
      <c r="AM164" s="6"/>
      <c r="AN164" s="6"/>
      <c r="AO164" s="6"/>
      <c r="AP164" s="6"/>
      <c r="AQ164" s="6"/>
      <c r="AR164" s="6"/>
      <c r="AS164" s="6"/>
      <c r="AT164" s="6"/>
      <c r="AU164" s="6"/>
      <c r="AV164" s="6"/>
    </row>
    <row r="165">
      <c r="A165" s="6"/>
      <c r="B165" s="199"/>
      <c r="C165" s="6"/>
      <c r="D165" s="6"/>
      <c r="E165" s="7"/>
      <c r="F165" s="7"/>
      <c r="G165" s="198"/>
      <c r="H165" s="198"/>
      <c r="I165" s="6"/>
      <c r="J165" s="7"/>
      <c r="K165" s="7"/>
      <c r="L165" s="6"/>
      <c r="M165" s="7"/>
      <c r="N165" s="6"/>
      <c r="O165" s="6"/>
      <c r="P165" s="6"/>
      <c r="Q165" s="6"/>
      <c r="R165" s="6"/>
      <c r="S165" s="6"/>
      <c r="T165" s="6"/>
      <c r="U165" s="6"/>
      <c r="V165" s="6"/>
      <c r="W165" s="6"/>
      <c r="X165" s="6"/>
      <c r="Y165" s="6"/>
      <c r="Z165" s="6"/>
      <c r="AA165" s="6"/>
      <c r="AB165" s="6"/>
      <c r="AC165" s="6"/>
      <c r="AD165" s="6"/>
      <c r="AE165" s="6"/>
      <c r="AF165" s="6"/>
      <c r="AG165" s="6"/>
      <c r="AH165" s="6"/>
      <c r="AI165" s="6"/>
      <c r="AJ165" s="6"/>
      <c r="AK165" s="6"/>
      <c r="AL165" s="6"/>
      <c r="AM165" s="6"/>
      <c r="AN165" s="6"/>
      <c r="AO165" s="6"/>
      <c r="AP165" s="6"/>
      <c r="AQ165" s="6"/>
      <c r="AR165" s="6"/>
      <c r="AS165" s="6"/>
      <c r="AT165" s="6"/>
      <c r="AU165" s="6"/>
      <c r="AV165" s="6"/>
    </row>
    <row r="166">
      <c r="A166" s="6"/>
      <c r="B166" s="199"/>
      <c r="C166" s="6"/>
      <c r="D166" s="6"/>
      <c r="E166" s="7"/>
      <c r="F166" s="7"/>
      <c r="G166" s="198"/>
      <c r="H166" s="198"/>
      <c r="I166" s="6"/>
      <c r="J166" s="7"/>
      <c r="K166" s="7"/>
      <c r="L166" s="6"/>
      <c r="M166" s="7"/>
      <c r="N166" s="6"/>
      <c r="O166" s="6"/>
      <c r="P166" s="6"/>
      <c r="Q166" s="6"/>
      <c r="R166" s="6"/>
      <c r="S166" s="6"/>
      <c r="T166" s="6"/>
      <c r="U166" s="6"/>
      <c r="V166" s="6"/>
      <c r="W166" s="6"/>
      <c r="X166" s="6"/>
      <c r="Y166" s="6"/>
      <c r="Z166" s="6"/>
      <c r="AA166" s="6"/>
      <c r="AB166" s="6"/>
      <c r="AC166" s="6"/>
      <c r="AD166" s="6"/>
      <c r="AE166" s="6"/>
      <c r="AF166" s="6"/>
      <c r="AG166" s="6"/>
      <c r="AH166" s="6"/>
      <c r="AI166" s="6"/>
      <c r="AJ166" s="6"/>
      <c r="AK166" s="6"/>
      <c r="AL166" s="6"/>
      <c r="AM166" s="6"/>
      <c r="AN166" s="6"/>
      <c r="AO166" s="6"/>
      <c r="AP166" s="6"/>
      <c r="AQ166" s="6"/>
      <c r="AR166" s="6"/>
      <c r="AS166" s="6"/>
      <c r="AT166" s="6"/>
      <c r="AU166" s="6"/>
      <c r="AV166" s="6"/>
    </row>
    <row r="167">
      <c r="A167" s="6"/>
      <c r="B167" s="199"/>
      <c r="C167" s="6"/>
      <c r="D167" s="6"/>
      <c r="E167" s="7"/>
      <c r="F167" s="7"/>
      <c r="G167" s="198"/>
      <c r="H167" s="198"/>
      <c r="I167" s="6"/>
      <c r="J167" s="7"/>
      <c r="K167" s="7"/>
      <c r="L167" s="6"/>
      <c r="M167" s="7"/>
      <c r="N167" s="6"/>
      <c r="O167" s="6"/>
      <c r="P167" s="6"/>
      <c r="Q167" s="6"/>
      <c r="R167" s="6"/>
      <c r="S167" s="6"/>
      <c r="T167" s="6"/>
      <c r="U167" s="6"/>
      <c r="V167" s="6"/>
      <c r="W167" s="6"/>
      <c r="X167" s="6"/>
      <c r="Y167" s="6"/>
      <c r="Z167" s="6"/>
      <c r="AA167" s="6"/>
      <c r="AB167" s="6"/>
      <c r="AC167" s="6"/>
      <c r="AD167" s="6"/>
      <c r="AE167" s="6"/>
      <c r="AF167" s="6"/>
      <c r="AG167" s="6"/>
      <c r="AH167" s="6"/>
      <c r="AI167" s="6"/>
      <c r="AJ167" s="6"/>
      <c r="AK167" s="6"/>
      <c r="AL167" s="6"/>
      <c r="AM167" s="6"/>
      <c r="AN167" s="6"/>
      <c r="AO167" s="6"/>
      <c r="AP167" s="6"/>
      <c r="AQ167" s="6"/>
      <c r="AR167" s="6"/>
      <c r="AS167" s="6"/>
      <c r="AT167" s="6"/>
      <c r="AU167" s="6"/>
      <c r="AV167" s="6"/>
    </row>
    <row r="168">
      <c r="A168" s="6"/>
      <c r="B168" s="199"/>
      <c r="C168" s="6"/>
      <c r="D168" s="6"/>
      <c r="E168" s="7"/>
      <c r="F168" s="7"/>
      <c r="G168" s="198"/>
      <c r="H168" s="198"/>
      <c r="I168" s="6"/>
      <c r="J168" s="7"/>
      <c r="K168" s="7"/>
      <c r="L168" s="6"/>
      <c r="M168" s="7"/>
      <c r="N168" s="6"/>
      <c r="O168" s="6"/>
      <c r="P168" s="6"/>
      <c r="Q168" s="6"/>
      <c r="R168" s="6"/>
      <c r="S168" s="6"/>
      <c r="T168" s="6"/>
      <c r="U168" s="6"/>
      <c r="V168" s="6"/>
      <c r="W168" s="6"/>
      <c r="X168" s="6"/>
      <c r="Y168" s="6"/>
      <c r="Z168" s="6"/>
      <c r="AA168" s="6"/>
      <c r="AB168" s="6"/>
      <c r="AC168" s="6"/>
      <c r="AD168" s="6"/>
      <c r="AE168" s="6"/>
      <c r="AF168" s="6"/>
      <c r="AG168" s="6"/>
      <c r="AH168" s="6"/>
      <c r="AI168" s="6"/>
      <c r="AJ168" s="6"/>
      <c r="AK168" s="6"/>
      <c r="AL168" s="6"/>
      <c r="AM168" s="6"/>
      <c r="AN168" s="6"/>
      <c r="AO168" s="6"/>
      <c r="AP168" s="6"/>
      <c r="AQ168" s="6"/>
      <c r="AR168" s="6"/>
      <c r="AS168" s="6"/>
      <c r="AT168" s="6"/>
      <c r="AU168" s="6"/>
      <c r="AV168" s="6"/>
    </row>
    <row r="169">
      <c r="A169" s="6"/>
      <c r="B169" s="199"/>
      <c r="C169" s="6"/>
      <c r="D169" s="6"/>
      <c r="E169" s="7"/>
      <c r="F169" s="7"/>
      <c r="G169" s="198"/>
      <c r="H169" s="198"/>
      <c r="I169" s="6"/>
      <c r="J169" s="7"/>
      <c r="K169" s="7"/>
      <c r="L169" s="6"/>
      <c r="M169" s="7"/>
      <c r="N169" s="6"/>
      <c r="O169" s="6"/>
      <c r="P169" s="6"/>
      <c r="Q169" s="6"/>
      <c r="R169" s="6"/>
      <c r="S169" s="6"/>
      <c r="T169" s="6"/>
      <c r="U169" s="6"/>
      <c r="V169" s="6"/>
      <c r="W169" s="6"/>
      <c r="X169" s="6"/>
      <c r="Y169" s="6"/>
      <c r="Z169" s="6"/>
      <c r="AA169" s="6"/>
      <c r="AB169" s="6"/>
      <c r="AC169" s="6"/>
      <c r="AD169" s="6"/>
      <c r="AE169" s="6"/>
      <c r="AF169" s="6"/>
      <c r="AG169" s="6"/>
      <c r="AH169" s="6"/>
      <c r="AI169" s="6"/>
      <c r="AJ169" s="6"/>
      <c r="AK169" s="6"/>
      <c r="AL169" s="6"/>
      <c r="AM169" s="6"/>
      <c r="AN169" s="6"/>
      <c r="AO169" s="6"/>
      <c r="AP169" s="6"/>
      <c r="AQ169" s="6"/>
      <c r="AR169" s="6"/>
      <c r="AS169" s="6"/>
      <c r="AT169" s="6"/>
      <c r="AU169" s="6"/>
      <c r="AV169" s="6"/>
    </row>
    <row r="170">
      <c r="A170" s="6"/>
      <c r="B170" s="199"/>
      <c r="C170" s="6"/>
      <c r="D170" s="6"/>
      <c r="E170" s="7"/>
      <c r="F170" s="7"/>
      <c r="G170" s="198"/>
      <c r="H170" s="198"/>
      <c r="I170" s="6"/>
      <c r="J170" s="7"/>
      <c r="K170" s="7"/>
      <c r="L170" s="6"/>
      <c r="M170" s="7"/>
      <c r="N170" s="6"/>
      <c r="O170" s="6"/>
      <c r="P170" s="6"/>
      <c r="Q170" s="6"/>
      <c r="R170" s="6"/>
      <c r="S170" s="6"/>
      <c r="T170" s="6"/>
      <c r="U170" s="6"/>
      <c r="V170" s="6"/>
      <c r="W170" s="6"/>
      <c r="X170" s="6"/>
      <c r="Y170" s="6"/>
      <c r="Z170" s="6"/>
      <c r="AA170" s="6"/>
      <c r="AB170" s="6"/>
      <c r="AC170" s="6"/>
      <c r="AD170" s="6"/>
      <c r="AE170" s="6"/>
      <c r="AF170" s="6"/>
      <c r="AG170" s="6"/>
      <c r="AH170" s="6"/>
      <c r="AI170" s="6"/>
      <c r="AJ170" s="6"/>
      <c r="AK170" s="6"/>
      <c r="AL170" s="6"/>
      <c r="AM170" s="6"/>
      <c r="AN170" s="6"/>
      <c r="AO170" s="6"/>
      <c r="AP170" s="6"/>
      <c r="AQ170" s="6"/>
      <c r="AR170" s="6"/>
      <c r="AS170" s="6"/>
      <c r="AT170" s="6"/>
      <c r="AU170" s="6"/>
      <c r="AV170" s="6"/>
    </row>
    <row r="171">
      <c r="A171" s="6"/>
      <c r="B171" s="199"/>
      <c r="C171" s="6"/>
      <c r="D171" s="6"/>
      <c r="E171" s="7"/>
      <c r="F171" s="7"/>
      <c r="G171" s="198"/>
      <c r="H171" s="198"/>
      <c r="I171" s="6"/>
      <c r="J171" s="7"/>
      <c r="K171" s="7"/>
      <c r="L171" s="6"/>
      <c r="M171" s="7"/>
      <c r="N171" s="6"/>
      <c r="O171" s="6"/>
      <c r="P171" s="6"/>
      <c r="Q171" s="6"/>
      <c r="R171" s="6"/>
      <c r="S171" s="6"/>
      <c r="T171" s="6"/>
      <c r="U171" s="6"/>
      <c r="V171" s="6"/>
      <c r="W171" s="6"/>
      <c r="X171" s="6"/>
      <c r="Y171" s="6"/>
      <c r="Z171" s="6"/>
      <c r="AA171" s="6"/>
      <c r="AB171" s="6"/>
      <c r="AC171" s="6"/>
      <c r="AD171" s="6"/>
      <c r="AE171" s="6"/>
      <c r="AF171" s="6"/>
      <c r="AG171" s="6"/>
      <c r="AH171" s="6"/>
      <c r="AI171" s="6"/>
      <c r="AJ171" s="6"/>
      <c r="AK171" s="6"/>
      <c r="AL171" s="6"/>
      <c r="AM171" s="6"/>
      <c r="AN171" s="6"/>
      <c r="AO171" s="6"/>
      <c r="AP171" s="6"/>
      <c r="AQ171" s="6"/>
      <c r="AR171" s="6"/>
      <c r="AS171" s="6"/>
      <c r="AT171" s="6"/>
      <c r="AU171" s="6"/>
      <c r="AV171" s="6"/>
    </row>
    <row r="172">
      <c r="A172" s="6"/>
      <c r="B172" s="199"/>
      <c r="C172" s="6"/>
      <c r="D172" s="6"/>
      <c r="E172" s="7"/>
      <c r="F172" s="7"/>
      <c r="G172" s="198"/>
      <c r="H172" s="198"/>
      <c r="I172" s="6"/>
      <c r="J172" s="7"/>
      <c r="K172" s="7"/>
      <c r="L172" s="6"/>
      <c r="M172" s="7"/>
      <c r="N172" s="6"/>
      <c r="O172" s="6"/>
      <c r="P172" s="6"/>
      <c r="Q172" s="6"/>
      <c r="R172" s="6"/>
      <c r="S172" s="6"/>
      <c r="T172" s="6"/>
      <c r="U172" s="6"/>
      <c r="V172" s="6"/>
      <c r="W172" s="6"/>
      <c r="X172" s="6"/>
      <c r="Y172" s="6"/>
      <c r="Z172" s="6"/>
      <c r="AA172" s="6"/>
      <c r="AB172" s="6"/>
      <c r="AC172" s="6"/>
      <c r="AD172" s="6"/>
      <c r="AE172" s="6"/>
      <c r="AF172" s="6"/>
      <c r="AG172" s="6"/>
      <c r="AH172" s="6"/>
      <c r="AI172" s="6"/>
      <c r="AJ172" s="6"/>
      <c r="AK172" s="6"/>
      <c r="AL172" s="6"/>
      <c r="AM172" s="6"/>
      <c r="AN172" s="6"/>
      <c r="AO172" s="6"/>
      <c r="AP172" s="6"/>
      <c r="AQ172" s="6"/>
      <c r="AR172" s="6"/>
      <c r="AS172" s="6"/>
      <c r="AT172" s="6"/>
      <c r="AU172" s="6"/>
      <c r="AV172" s="6"/>
    </row>
    <row r="173">
      <c r="A173" s="6"/>
      <c r="B173" s="199"/>
      <c r="C173" s="6"/>
      <c r="D173" s="6"/>
      <c r="E173" s="7"/>
      <c r="F173" s="7"/>
      <c r="G173" s="198"/>
      <c r="H173" s="198"/>
      <c r="I173" s="6"/>
      <c r="J173" s="7"/>
      <c r="K173" s="7"/>
      <c r="L173" s="6"/>
      <c r="M173" s="7"/>
      <c r="N173" s="6"/>
      <c r="O173" s="6"/>
      <c r="P173" s="6"/>
      <c r="Q173" s="6"/>
      <c r="R173" s="6"/>
      <c r="S173" s="6"/>
      <c r="T173" s="6"/>
      <c r="U173" s="6"/>
      <c r="V173" s="6"/>
      <c r="W173" s="6"/>
      <c r="X173" s="6"/>
      <c r="Y173" s="6"/>
      <c r="Z173" s="6"/>
      <c r="AA173" s="6"/>
      <c r="AB173" s="6"/>
      <c r="AC173" s="6"/>
      <c r="AD173" s="6"/>
      <c r="AE173" s="6"/>
      <c r="AF173" s="6"/>
      <c r="AG173" s="6"/>
      <c r="AH173" s="6"/>
      <c r="AI173" s="6"/>
      <c r="AJ173" s="6"/>
      <c r="AK173" s="6"/>
      <c r="AL173" s="6"/>
      <c r="AM173" s="6"/>
      <c r="AN173" s="6"/>
      <c r="AO173" s="6"/>
      <c r="AP173" s="6"/>
      <c r="AQ173" s="6"/>
      <c r="AR173" s="6"/>
      <c r="AS173" s="6"/>
      <c r="AT173" s="6"/>
      <c r="AU173" s="6"/>
      <c r="AV173" s="6"/>
    </row>
    <row r="174">
      <c r="A174" s="6"/>
      <c r="B174" s="199"/>
      <c r="C174" s="6"/>
      <c r="D174" s="6"/>
      <c r="E174" s="7"/>
      <c r="F174" s="7"/>
      <c r="G174" s="198"/>
      <c r="H174" s="198"/>
      <c r="I174" s="6"/>
      <c r="J174" s="7"/>
      <c r="K174" s="7"/>
      <c r="L174" s="6"/>
      <c r="M174" s="7"/>
      <c r="N174" s="6"/>
      <c r="O174" s="6"/>
      <c r="P174" s="6"/>
      <c r="Q174" s="6"/>
      <c r="R174" s="6"/>
      <c r="S174" s="6"/>
      <c r="T174" s="6"/>
      <c r="U174" s="6"/>
      <c r="V174" s="6"/>
      <c r="W174" s="6"/>
      <c r="X174" s="6"/>
      <c r="Y174" s="6"/>
      <c r="Z174" s="6"/>
      <c r="AA174" s="6"/>
      <c r="AB174" s="6"/>
      <c r="AC174" s="6"/>
      <c r="AD174" s="6"/>
      <c r="AE174" s="6"/>
      <c r="AF174" s="6"/>
      <c r="AG174" s="6"/>
      <c r="AH174" s="6"/>
      <c r="AI174" s="6"/>
      <c r="AJ174" s="6"/>
      <c r="AK174" s="6"/>
      <c r="AL174" s="6"/>
      <c r="AM174" s="6"/>
      <c r="AN174" s="6"/>
      <c r="AO174" s="6"/>
      <c r="AP174" s="6"/>
      <c r="AQ174" s="6"/>
      <c r="AR174" s="6"/>
      <c r="AS174" s="6"/>
      <c r="AT174" s="6"/>
      <c r="AU174" s="6"/>
      <c r="AV174" s="6"/>
    </row>
    <row r="175">
      <c r="A175" s="6"/>
      <c r="B175" s="199"/>
      <c r="C175" s="6"/>
      <c r="D175" s="6"/>
      <c r="E175" s="7"/>
      <c r="F175" s="7"/>
      <c r="G175" s="198"/>
      <c r="H175" s="198"/>
      <c r="I175" s="6"/>
      <c r="J175" s="7"/>
      <c r="K175" s="7"/>
      <c r="L175" s="6"/>
      <c r="M175" s="7"/>
      <c r="N175" s="6"/>
      <c r="O175" s="6"/>
      <c r="P175" s="6"/>
      <c r="Q175" s="6"/>
      <c r="R175" s="6"/>
      <c r="S175" s="6"/>
      <c r="T175" s="6"/>
      <c r="U175" s="6"/>
      <c r="V175" s="6"/>
      <c r="W175" s="6"/>
      <c r="X175" s="6"/>
      <c r="Y175" s="6"/>
      <c r="Z175" s="6"/>
      <c r="AA175" s="6"/>
      <c r="AB175" s="6"/>
      <c r="AC175" s="6"/>
      <c r="AD175" s="6"/>
      <c r="AE175" s="6"/>
      <c r="AF175" s="6"/>
      <c r="AG175" s="6"/>
      <c r="AH175" s="6"/>
      <c r="AI175" s="6"/>
      <c r="AJ175" s="6"/>
      <c r="AK175" s="6"/>
      <c r="AL175" s="6"/>
      <c r="AM175" s="6"/>
      <c r="AN175" s="6"/>
      <c r="AO175" s="6"/>
      <c r="AP175" s="6"/>
      <c r="AQ175" s="6"/>
      <c r="AR175" s="6"/>
      <c r="AS175" s="6"/>
      <c r="AT175" s="6"/>
      <c r="AU175" s="6"/>
      <c r="AV175" s="6"/>
    </row>
    <row r="176">
      <c r="A176" s="6"/>
      <c r="B176" s="199"/>
      <c r="C176" s="6"/>
      <c r="D176" s="6"/>
      <c r="E176" s="7"/>
      <c r="F176" s="7"/>
      <c r="G176" s="198"/>
      <c r="H176" s="198"/>
      <c r="I176" s="6"/>
      <c r="J176" s="7"/>
      <c r="K176" s="7"/>
      <c r="L176" s="6"/>
      <c r="M176" s="7"/>
      <c r="N176" s="6"/>
      <c r="O176" s="6"/>
      <c r="P176" s="6"/>
      <c r="Q176" s="6"/>
      <c r="R176" s="6"/>
      <c r="S176" s="6"/>
      <c r="T176" s="6"/>
      <c r="U176" s="6"/>
      <c r="V176" s="6"/>
      <c r="W176" s="6"/>
      <c r="X176" s="6"/>
      <c r="Y176" s="6"/>
      <c r="Z176" s="6"/>
      <c r="AA176" s="6"/>
      <c r="AB176" s="6"/>
      <c r="AC176" s="6"/>
      <c r="AD176" s="6"/>
      <c r="AE176" s="6"/>
      <c r="AF176" s="6"/>
      <c r="AG176" s="6"/>
      <c r="AH176" s="6"/>
      <c r="AI176" s="6"/>
      <c r="AJ176" s="6"/>
      <c r="AK176" s="6"/>
      <c r="AL176" s="6"/>
      <c r="AM176" s="6"/>
      <c r="AN176" s="6"/>
      <c r="AO176" s="6"/>
      <c r="AP176" s="6"/>
      <c r="AQ176" s="6"/>
      <c r="AR176" s="6"/>
      <c r="AS176" s="6"/>
      <c r="AT176" s="6"/>
      <c r="AU176" s="6"/>
      <c r="AV176" s="6"/>
    </row>
    <row r="177">
      <c r="A177" s="6"/>
      <c r="B177" s="199"/>
      <c r="C177" s="6"/>
      <c r="D177" s="6"/>
      <c r="E177" s="7"/>
      <c r="F177" s="7"/>
      <c r="G177" s="198"/>
      <c r="H177" s="198"/>
      <c r="I177" s="6"/>
      <c r="J177" s="7"/>
      <c r="K177" s="7"/>
      <c r="L177" s="6"/>
      <c r="M177" s="7"/>
      <c r="N177" s="6"/>
      <c r="O177" s="6"/>
      <c r="P177" s="6"/>
      <c r="Q177" s="6"/>
      <c r="R177" s="6"/>
      <c r="S177" s="6"/>
      <c r="T177" s="6"/>
      <c r="U177" s="6"/>
      <c r="V177" s="6"/>
      <c r="W177" s="6"/>
      <c r="X177" s="6"/>
      <c r="Y177" s="6"/>
      <c r="Z177" s="6"/>
      <c r="AA177" s="6"/>
      <c r="AB177" s="6"/>
      <c r="AC177" s="6"/>
      <c r="AD177" s="6"/>
      <c r="AE177" s="6"/>
      <c r="AF177" s="6"/>
      <c r="AG177" s="6"/>
      <c r="AH177" s="6"/>
      <c r="AI177" s="6"/>
      <c r="AJ177" s="6"/>
      <c r="AK177" s="6"/>
      <c r="AL177" s="6"/>
      <c r="AM177" s="6"/>
      <c r="AN177" s="6"/>
      <c r="AO177" s="6"/>
      <c r="AP177" s="6"/>
      <c r="AQ177" s="6"/>
      <c r="AR177" s="6"/>
      <c r="AS177" s="6"/>
      <c r="AT177" s="6"/>
      <c r="AU177" s="6"/>
      <c r="AV177" s="6"/>
    </row>
    <row r="178">
      <c r="A178" s="6"/>
      <c r="B178" s="199"/>
      <c r="C178" s="6"/>
      <c r="D178" s="6"/>
      <c r="E178" s="7"/>
      <c r="F178" s="7"/>
      <c r="G178" s="198"/>
      <c r="H178" s="198"/>
      <c r="I178" s="6"/>
      <c r="J178" s="7"/>
      <c r="K178" s="7"/>
      <c r="L178" s="6"/>
      <c r="M178" s="7"/>
      <c r="N178" s="6"/>
      <c r="O178" s="6"/>
      <c r="P178" s="6"/>
      <c r="Q178" s="6"/>
      <c r="R178" s="6"/>
      <c r="S178" s="6"/>
      <c r="T178" s="6"/>
      <c r="U178" s="6"/>
      <c r="V178" s="6"/>
      <c r="W178" s="6"/>
      <c r="X178" s="6"/>
      <c r="Y178" s="6"/>
      <c r="Z178" s="6"/>
      <c r="AA178" s="6"/>
      <c r="AB178" s="6"/>
      <c r="AC178" s="6"/>
      <c r="AD178" s="6"/>
      <c r="AE178" s="6"/>
      <c r="AF178" s="6"/>
      <c r="AG178" s="6"/>
      <c r="AH178" s="6"/>
      <c r="AI178" s="6"/>
      <c r="AJ178" s="6"/>
      <c r="AK178" s="6"/>
      <c r="AL178" s="6"/>
      <c r="AM178" s="6"/>
      <c r="AN178" s="6"/>
      <c r="AO178" s="6"/>
      <c r="AP178" s="6"/>
      <c r="AQ178" s="6"/>
      <c r="AR178" s="6"/>
      <c r="AS178" s="6"/>
      <c r="AT178" s="6"/>
      <c r="AU178" s="6"/>
      <c r="AV178" s="6"/>
    </row>
    <row r="179">
      <c r="A179" s="6"/>
      <c r="B179" s="199"/>
      <c r="C179" s="6"/>
      <c r="D179" s="6"/>
      <c r="E179" s="7"/>
      <c r="F179" s="7"/>
      <c r="G179" s="198"/>
      <c r="H179" s="198"/>
      <c r="I179" s="6"/>
      <c r="J179" s="7"/>
      <c r="K179" s="7"/>
      <c r="L179" s="6"/>
      <c r="M179" s="7"/>
      <c r="N179" s="6"/>
      <c r="O179" s="6"/>
      <c r="P179" s="6"/>
      <c r="Q179" s="6"/>
      <c r="R179" s="6"/>
      <c r="S179" s="6"/>
      <c r="T179" s="6"/>
      <c r="U179" s="6"/>
      <c r="V179" s="6"/>
      <c r="W179" s="6"/>
      <c r="X179" s="6"/>
      <c r="Y179" s="6"/>
      <c r="Z179" s="6"/>
      <c r="AA179" s="6"/>
      <c r="AB179" s="6"/>
      <c r="AC179" s="6"/>
      <c r="AD179" s="6"/>
      <c r="AE179" s="6"/>
      <c r="AF179" s="6"/>
      <c r="AG179" s="6"/>
      <c r="AH179" s="6"/>
      <c r="AI179" s="6"/>
      <c r="AJ179" s="6"/>
      <c r="AK179" s="6"/>
      <c r="AL179" s="6"/>
      <c r="AM179" s="6"/>
      <c r="AN179" s="6"/>
      <c r="AO179" s="6"/>
      <c r="AP179" s="6"/>
      <c r="AQ179" s="6"/>
      <c r="AR179" s="6"/>
      <c r="AS179" s="6"/>
      <c r="AT179" s="6"/>
      <c r="AU179" s="6"/>
      <c r="AV179" s="6"/>
    </row>
    <row r="180">
      <c r="A180" s="6"/>
      <c r="B180" s="199"/>
      <c r="C180" s="6"/>
      <c r="D180" s="6"/>
      <c r="E180" s="7"/>
      <c r="F180" s="7"/>
      <c r="G180" s="198"/>
      <c r="H180" s="198"/>
      <c r="I180" s="6"/>
      <c r="J180" s="7"/>
      <c r="K180" s="7"/>
      <c r="L180" s="6"/>
      <c r="M180" s="7"/>
      <c r="N180" s="6"/>
      <c r="O180" s="6"/>
      <c r="P180" s="6"/>
      <c r="Q180" s="6"/>
      <c r="R180" s="6"/>
      <c r="S180" s="6"/>
      <c r="T180" s="6"/>
      <c r="U180" s="6"/>
      <c r="V180" s="6"/>
      <c r="W180" s="6"/>
      <c r="X180" s="6"/>
      <c r="Y180" s="6"/>
      <c r="Z180" s="6"/>
      <c r="AA180" s="6"/>
      <c r="AB180" s="6"/>
      <c r="AC180" s="6"/>
      <c r="AD180" s="6"/>
      <c r="AE180" s="6"/>
      <c r="AF180" s="6"/>
      <c r="AG180" s="6"/>
      <c r="AH180" s="6"/>
      <c r="AI180" s="6"/>
      <c r="AJ180" s="6"/>
      <c r="AK180" s="6"/>
      <c r="AL180" s="6"/>
      <c r="AM180" s="6"/>
      <c r="AN180" s="6"/>
      <c r="AO180" s="6"/>
      <c r="AP180" s="6"/>
      <c r="AQ180" s="6"/>
      <c r="AR180" s="6"/>
      <c r="AS180" s="6"/>
      <c r="AT180" s="6"/>
      <c r="AU180" s="6"/>
      <c r="AV180" s="6"/>
    </row>
    <row r="181">
      <c r="A181" s="6"/>
      <c r="B181" s="199"/>
      <c r="C181" s="6"/>
      <c r="D181" s="6"/>
      <c r="E181" s="7"/>
      <c r="F181" s="7"/>
      <c r="G181" s="198"/>
      <c r="H181" s="198"/>
      <c r="I181" s="6"/>
      <c r="J181" s="7"/>
      <c r="K181" s="7"/>
      <c r="L181" s="6"/>
      <c r="M181" s="7"/>
      <c r="N181" s="6"/>
      <c r="O181" s="6"/>
      <c r="P181" s="6"/>
      <c r="Q181" s="6"/>
      <c r="R181" s="6"/>
      <c r="S181" s="6"/>
      <c r="T181" s="6"/>
      <c r="U181" s="6"/>
      <c r="V181" s="6"/>
      <c r="W181" s="6"/>
      <c r="X181" s="6"/>
      <c r="Y181" s="6"/>
      <c r="Z181" s="6"/>
      <c r="AA181" s="6"/>
      <c r="AB181" s="6"/>
      <c r="AC181" s="6"/>
      <c r="AD181" s="6"/>
      <c r="AE181" s="6"/>
      <c r="AF181" s="6"/>
      <c r="AG181" s="6"/>
      <c r="AH181" s="6"/>
      <c r="AI181" s="6"/>
      <c r="AJ181" s="6"/>
      <c r="AK181" s="6"/>
      <c r="AL181" s="6"/>
      <c r="AM181" s="6"/>
      <c r="AN181" s="6"/>
      <c r="AO181" s="6"/>
      <c r="AP181" s="6"/>
      <c r="AQ181" s="6"/>
      <c r="AR181" s="6"/>
      <c r="AS181" s="6"/>
      <c r="AT181" s="6"/>
      <c r="AU181" s="6"/>
      <c r="AV181" s="6"/>
    </row>
    <row r="182">
      <c r="A182" s="6"/>
      <c r="B182" s="199"/>
      <c r="C182" s="6"/>
      <c r="D182" s="6"/>
      <c r="E182" s="7"/>
      <c r="F182" s="7"/>
      <c r="G182" s="198"/>
      <c r="H182" s="198"/>
      <c r="I182" s="6"/>
      <c r="J182" s="7"/>
      <c r="K182" s="7"/>
      <c r="L182" s="6"/>
      <c r="M182" s="7"/>
      <c r="N182" s="6"/>
      <c r="O182" s="6"/>
      <c r="P182" s="6"/>
      <c r="Q182" s="6"/>
      <c r="R182" s="6"/>
      <c r="S182" s="6"/>
      <c r="T182" s="6"/>
      <c r="U182" s="6"/>
      <c r="V182" s="6"/>
      <c r="W182" s="6"/>
      <c r="X182" s="6"/>
      <c r="Y182" s="6"/>
      <c r="Z182" s="6"/>
      <c r="AA182" s="6"/>
      <c r="AB182" s="6"/>
      <c r="AC182" s="6"/>
      <c r="AD182" s="6"/>
      <c r="AE182" s="6"/>
      <c r="AF182" s="6"/>
      <c r="AG182" s="6"/>
      <c r="AH182" s="6"/>
      <c r="AI182" s="6"/>
      <c r="AJ182" s="6"/>
      <c r="AK182" s="6"/>
      <c r="AL182" s="6"/>
      <c r="AM182" s="6"/>
      <c r="AN182" s="6"/>
      <c r="AO182" s="6"/>
      <c r="AP182" s="6"/>
      <c r="AQ182" s="6"/>
      <c r="AR182" s="6"/>
      <c r="AS182" s="6"/>
      <c r="AT182" s="6"/>
      <c r="AU182" s="6"/>
      <c r="AV182" s="6"/>
    </row>
    <row r="183">
      <c r="A183" s="6"/>
      <c r="B183" s="199"/>
      <c r="C183" s="6"/>
      <c r="D183" s="6"/>
      <c r="E183" s="7"/>
      <c r="F183" s="7"/>
      <c r="G183" s="198"/>
      <c r="H183" s="198"/>
      <c r="I183" s="6"/>
      <c r="J183" s="7"/>
      <c r="K183" s="7"/>
      <c r="L183" s="6"/>
      <c r="M183" s="7"/>
      <c r="N183" s="6"/>
      <c r="O183" s="6"/>
      <c r="P183" s="6"/>
      <c r="Q183" s="6"/>
      <c r="R183" s="6"/>
      <c r="S183" s="6"/>
      <c r="T183" s="6"/>
      <c r="U183" s="6"/>
      <c r="V183" s="6"/>
      <c r="W183" s="6"/>
      <c r="X183" s="6"/>
      <c r="Y183" s="6"/>
      <c r="Z183" s="6"/>
      <c r="AA183" s="6"/>
      <c r="AB183" s="6"/>
      <c r="AC183" s="6"/>
      <c r="AD183" s="6"/>
      <c r="AE183" s="6"/>
      <c r="AF183" s="6"/>
      <c r="AG183" s="6"/>
      <c r="AH183" s="6"/>
      <c r="AI183" s="6"/>
      <c r="AJ183" s="6"/>
      <c r="AK183" s="6"/>
      <c r="AL183" s="6"/>
      <c r="AM183" s="6"/>
      <c r="AN183" s="6"/>
      <c r="AO183" s="6"/>
      <c r="AP183" s="6"/>
      <c r="AQ183" s="6"/>
      <c r="AR183" s="6"/>
      <c r="AS183" s="6"/>
      <c r="AT183" s="6"/>
      <c r="AU183" s="6"/>
      <c r="AV183" s="6"/>
    </row>
    <row r="184">
      <c r="A184" s="6"/>
      <c r="B184" s="199"/>
      <c r="C184" s="6"/>
      <c r="D184" s="6"/>
      <c r="E184" s="7"/>
      <c r="F184" s="7"/>
      <c r="G184" s="198"/>
      <c r="H184" s="198"/>
      <c r="I184" s="6"/>
      <c r="J184" s="7"/>
      <c r="K184" s="7"/>
      <c r="L184" s="6"/>
      <c r="M184" s="7"/>
      <c r="N184" s="6"/>
      <c r="O184" s="6"/>
      <c r="P184" s="6"/>
      <c r="Q184" s="6"/>
      <c r="R184" s="6"/>
      <c r="S184" s="6"/>
      <c r="T184" s="6"/>
      <c r="U184" s="6"/>
      <c r="V184" s="6"/>
      <c r="W184" s="6"/>
      <c r="X184" s="6"/>
      <c r="Y184" s="6"/>
      <c r="Z184" s="6"/>
      <c r="AA184" s="6"/>
      <c r="AB184" s="6"/>
      <c r="AC184" s="6"/>
      <c r="AD184" s="6"/>
      <c r="AE184" s="6"/>
      <c r="AF184" s="6"/>
      <c r="AG184" s="6"/>
      <c r="AH184" s="6"/>
      <c r="AI184" s="6"/>
      <c r="AJ184" s="6"/>
      <c r="AK184" s="6"/>
      <c r="AL184" s="6"/>
      <c r="AM184" s="6"/>
      <c r="AN184" s="6"/>
      <c r="AO184" s="6"/>
      <c r="AP184" s="6"/>
      <c r="AQ184" s="6"/>
      <c r="AR184" s="6"/>
      <c r="AS184" s="6"/>
      <c r="AT184" s="6"/>
      <c r="AU184" s="6"/>
      <c r="AV184" s="6"/>
    </row>
    <row r="185">
      <c r="A185" s="6"/>
      <c r="B185" s="199"/>
      <c r="C185" s="6"/>
      <c r="D185" s="6"/>
      <c r="E185" s="7"/>
      <c r="F185" s="7"/>
      <c r="G185" s="198"/>
      <c r="H185" s="198"/>
      <c r="I185" s="6"/>
      <c r="J185" s="7"/>
      <c r="K185" s="7"/>
      <c r="L185" s="6"/>
      <c r="M185" s="7"/>
      <c r="N185" s="6"/>
      <c r="O185" s="6"/>
      <c r="P185" s="6"/>
      <c r="Q185" s="6"/>
      <c r="R185" s="6"/>
      <c r="S185" s="6"/>
      <c r="T185" s="6"/>
      <c r="U185" s="6"/>
      <c r="V185" s="6"/>
      <c r="W185" s="6"/>
      <c r="X185" s="6"/>
      <c r="Y185" s="6"/>
      <c r="Z185" s="6"/>
      <c r="AA185" s="6"/>
      <c r="AB185" s="6"/>
      <c r="AC185" s="6"/>
      <c r="AD185" s="6"/>
      <c r="AE185" s="6"/>
      <c r="AF185" s="6"/>
      <c r="AG185" s="6"/>
      <c r="AH185" s="6"/>
      <c r="AI185" s="6"/>
      <c r="AJ185" s="6"/>
      <c r="AK185" s="6"/>
      <c r="AL185" s="6"/>
      <c r="AM185" s="6"/>
      <c r="AN185" s="6"/>
      <c r="AO185" s="6"/>
      <c r="AP185" s="6"/>
      <c r="AQ185" s="6"/>
      <c r="AR185" s="6"/>
      <c r="AS185" s="6"/>
      <c r="AT185" s="6"/>
      <c r="AU185" s="6"/>
      <c r="AV185" s="6"/>
    </row>
    <row r="186">
      <c r="A186" s="6"/>
      <c r="B186" s="199"/>
      <c r="C186" s="6"/>
      <c r="D186" s="6"/>
      <c r="E186" s="7"/>
      <c r="F186" s="7"/>
      <c r="G186" s="198"/>
      <c r="H186" s="198"/>
      <c r="I186" s="6"/>
      <c r="J186" s="7"/>
      <c r="K186" s="7"/>
      <c r="L186" s="6"/>
      <c r="M186" s="7"/>
      <c r="N186" s="6"/>
      <c r="O186" s="6"/>
      <c r="P186" s="6"/>
      <c r="Q186" s="6"/>
      <c r="R186" s="6"/>
      <c r="S186" s="6"/>
      <c r="T186" s="6"/>
      <c r="U186" s="6"/>
      <c r="V186" s="6"/>
      <c r="W186" s="6"/>
      <c r="X186" s="6"/>
      <c r="Y186" s="6"/>
      <c r="Z186" s="6"/>
      <c r="AA186" s="6"/>
      <c r="AB186" s="6"/>
      <c r="AC186" s="6"/>
      <c r="AD186" s="6"/>
      <c r="AE186" s="6"/>
      <c r="AF186" s="6"/>
      <c r="AG186" s="6"/>
      <c r="AH186" s="6"/>
      <c r="AI186" s="6"/>
      <c r="AJ186" s="6"/>
      <c r="AK186" s="6"/>
      <c r="AL186" s="6"/>
      <c r="AM186" s="6"/>
      <c r="AN186" s="6"/>
      <c r="AO186" s="6"/>
      <c r="AP186" s="6"/>
      <c r="AQ186" s="6"/>
      <c r="AR186" s="6"/>
      <c r="AS186" s="6"/>
      <c r="AT186" s="6"/>
      <c r="AU186" s="6"/>
      <c r="AV186" s="6"/>
    </row>
    <row r="187">
      <c r="A187" s="6"/>
      <c r="B187" s="199"/>
      <c r="C187" s="6"/>
      <c r="D187" s="6"/>
      <c r="E187" s="7"/>
      <c r="F187" s="7"/>
      <c r="G187" s="198"/>
      <c r="H187" s="198"/>
      <c r="I187" s="6"/>
      <c r="J187" s="7"/>
      <c r="K187" s="7"/>
      <c r="L187" s="6"/>
      <c r="M187" s="7"/>
      <c r="N187" s="6"/>
      <c r="O187" s="6"/>
      <c r="P187" s="6"/>
      <c r="Q187" s="6"/>
      <c r="R187" s="6"/>
      <c r="S187" s="6"/>
      <c r="T187" s="6"/>
      <c r="U187" s="6"/>
      <c r="V187" s="6"/>
      <c r="W187" s="6"/>
      <c r="X187" s="6"/>
      <c r="Y187" s="6"/>
      <c r="Z187" s="6"/>
      <c r="AA187" s="6"/>
      <c r="AB187" s="6"/>
      <c r="AC187" s="6"/>
      <c r="AD187" s="6"/>
      <c r="AE187" s="6"/>
      <c r="AF187" s="6"/>
      <c r="AG187" s="6"/>
      <c r="AH187" s="6"/>
      <c r="AI187" s="6"/>
      <c r="AJ187" s="6"/>
      <c r="AK187" s="6"/>
      <c r="AL187" s="6"/>
      <c r="AM187" s="6"/>
      <c r="AN187" s="6"/>
      <c r="AO187" s="6"/>
      <c r="AP187" s="6"/>
      <c r="AQ187" s="6"/>
      <c r="AR187" s="6"/>
      <c r="AS187" s="6"/>
      <c r="AT187" s="6"/>
      <c r="AU187" s="6"/>
      <c r="AV187" s="6"/>
    </row>
    <row r="188">
      <c r="A188" s="6"/>
      <c r="B188" s="199"/>
      <c r="C188" s="6"/>
      <c r="D188" s="6"/>
      <c r="E188" s="7"/>
      <c r="F188" s="7"/>
      <c r="G188" s="198"/>
      <c r="H188" s="198"/>
      <c r="I188" s="6"/>
      <c r="J188" s="7"/>
      <c r="K188" s="7"/>
      <c r="L188" s="6"/>
      <c r="M188" s="7"/>
      <c r="N188" s="6"/>
      <c r="O188" s="6"/>
      <c r="P188" s="6"/>
      <c r="Q188" s="6"/>
      <c r="R188" s="6"/>
      <c r="S188" s="6"/>
      <c r="T188" s="6"/>
      <c r="U188" s="6"/>
      <c r="V188" s="6"/>
      <c r="W188" s="6"/>
      <c r="X188" s="6"/>
      <c r="Y188" s="6"/>
      <c r="Z188" s="6"/>
      <c r="AA188" s="6"/>
      <c r="AB188" s="6"/>
      <c r="AC188" s="6"/>
      <c r="AD188" s="6"/>
      <c r="AE188" s="6"/>
      <c r="AF188" s="6"/>
      <c r="AG188" s="6"/>
      <c r="AH188" s="6"/>
      <c r="AI188" s="6"/>
      <c r="AJ188" s="6"/>
      <c r="AK188" s="6"/>
      <c r="AL188" s="6"/>
      <c r="AM188" s="6"/>
      <c r="AN188" s="6"/>
      <c r="AO188" s="6"/>
      <c r="AP188" s="6"/>
      <c r="AQ188" s="6"/>
      <c r="AR188" s="6"/>
      <c r="AS188" s="6"/>
      <c r="AT188" s="6"/>
      <c r="AU188" s="6"/>
      <c r="AV188" s="6"/>
    </row>
    <row r="189">
      <c r="A189" s="6"/>
      <c r="B189" s="199"/>
      <c r="C189" s="6"/>
      <c r="D189" s="6"/>
      <c r="E189" s="7"/>
      <c r="F189" s="7"/>
      <c r="G189" s="198"/>
      <c r="H189" s="198"/>
      <c r="I189" s="6"/>
      <c r="J189" s="7"/>
      <c r="K189" s="7"/>
      <c r="L189" s="6"/>
      <c r="M189" s="7"/>
      <c r="N189" s="6"/>
      <c r="O189" s="6"/>
      <c r="P189" s="6"/>
      <c r="Q189" s="6"/>
      <c r="R189" s="6"/>
      <c r="S189" s="6"/>
      <c r="T189" s="6"/>
      <c r="U189" s="6"/>
      <c r="V189" s="6"/>
      <c r="W189" s="6"/>
      <c r="X189" s="6"/>
      <c r="Y189" s="6"/>
      <c r="Z189" s="6"/>
      <c r="AA189" s="6"/>
      <c r="AB189" s="6"/>
      <c r="AC189" s="6"/>
      <c r="AD189" s="6"/>
      <c r="AE189" s="6"/>
      <c r="AF189" s="6"/>
      <c r="AG189" s="6"/>
      <c r="AH189" s="6"/>
      <c r="AI189" s="6"/>
      <c r="AJ189" s="6"/>
      <c r="AK189" s="6"/>
      <c r="AL189" s="6"/>
      <c r="AM189" s="6"/>
      <c r="AN189" s="6"/>
      <c r="AO189" s="6"/>
      <c r="AP189" s="6"/>
      <c r="AQ189" s="6"/>
      <c r="AR189" s="6"/>
      <c r="AS189" s="6"/>
      <c r="AT189" s="6"/>
      <c r="AU189" s="6"/>
      <c r="AV189" s="6"/>
    </row>
    <row r="190">
      <c r="A190" s="6"/>
      <c r="B190" s="199"/>
      <c r="C190" s="6"/>
      <c r="D190" s="6"/>
      <c r="E190" s="7"/>
      <c r="F190" s="7"/>
      <c r="G190" s="198"/>
      <c r="H190" s="198"/>
      <c r="I190" s="6"/>
      <c r="J190" s="7"/>
      <c r="K190" s="7"/>
      <c r="L190" s="6"/>
      <c r="M190" s="7"/>
      <c r="N190" s="6"/>
      <c r="O190" s="6"/>
      <c r="P190" s="6"/>
      <c r="Q190" s="6"/>
      <c r="R190" s="6"/>
      <c r="S190" s="6"/>
      <c r="T190" s="6"/>
      <c r="U190" s="6"/>
      <c r="V190" s="6"/>
      <c r="W190" s="6"/>
      <c r="X190" s="6"/>
      <c r="Y190" s="6"/>
      <c r="Z190" s="6"/>
      <c r="AA190" s="6"/>
      <c r="AB190" s="6"/>
      <c r="AC190" s="6"/>
      <c r="AD190" s="6"/>
      <c r="AE190" s="6"/>
      <c r="AF190" s="6"/>
      <c r="AG190" s="6"/>
      <c r="AH190" s="6"/>
      <c r="AI190" s="6"/>
      <c r="AJ190" s="6"/>
      <c r="AK190" s="6"/>
      <c r="AL190" s="6"/>
      <c r="AM190" s="6"/>
      <c r="AN190" s="6"/>
      <c r="AO190" s="6"/>
      <c r="AP190" s="6"/>
      <c r="AQ190" s="6"/>
      <c r="AR190" s="6"/>
      <c r="AS190" s="6"/>
      <c r="AT190" s="6"/>
      <c r="AU190" s="6"/>
      <c r="AV190" s="6"/>
    </row>
    <row r="191">
      <c r="A191" s="6"/>
      <c r="B191" s="199"/>
      <c r="C191" s="6"/>
      <c r="D191" s="6"/>
      <c r="E191" s="7"/>
      <c r="F191" s="7"/>
      <c r="G191" s="198"/>
      <c r="H191" s="198"/>
      <c r="I191" s="6"/>
      <c r="J191" s="7"/>
      <c r="K191" s="7"/>
      <c r="L191" s="6"/>
      <c r="M191" s="7"/>
      <c r="N191" s="6"/>
      <c r="O191" s="6"/>
      <c r="P191" s="6"/>
      <c r="Q191" s="6"/>
      <c r="R191" s="6"/>
      <c r="S191" s="6"/>
      <c r="T191" s="6"/>
      <c r="U191" s="6"/>
      <c r="V191" s="6"/>
      <c r="W191" s="6"/>
      <c r="X191" s="6"/>
      <c r="Y191" s="6"/>
      <c r="Z191" s="6"/>
      <c r="AA191" s="6"/>
      <c r="AB191" s="6"/>
      <c r="AC191" s="6"/>
      <c r="AD191" s="6"/>
      <c r="AE191" s="6"/>
      <c r="AF191" s="6"/>
      <c r="AG191" s="6"/>
      <c r="AH191" s="6"/>
      <c r="AI191" s="6"/>
      <c r="AJ191" s="6"/>
      <c r="AK191" s="6"/>
      <c r="AL191" s="6"/>
      <c r="AM191" s="6"/>
      <c r="AN191" s="6"/>
      <c r="AO191" s="6"/>
      <c r="AP191" s="6"/>
      <c r="AQ191" s="6"/>
      <c r="AR191" s="6"/>
      <c r="AS191" s="6"/>
      <c r="AT191" s="6"/>
      <c r="AU191" s="6"/>
      <c r="AV191" s="6"/>
    </row>
    <row r="192">
      <c r="A192" s="6"/>
      <c r="B192" s="199"/>
      <c r="C192" s="6"/>
      <c r="D192" s="6"/>
      <c r="E192" s="7"/>
      <c r="F192" s="7"/>
      <c r="G192" s="198"/>
      <c r="H192" s="198"/>
      <c r="I192" s="6"/>
      <c r="J192" s="7"/>
      <c r="K192" s="7"/>
      <c r="L192" s="6"/>
      <c r="M192" s="7"/>
      <c r="N192" s="6"/>
      <c r="O192" s="6"/>
      <c r="P192" s="6"/>
      <c r="Q192" s="6"/>
      <c r="R192" s="6"/>
      <c r="S192" s="6"/>
      <c r="T192" s="6"/>
      <c r="U192" s="6"/>
      <c r="V192" s="6"/>
      <c r="W192" s="6"/>
      <c r="X192" s="6"/>
      <c r="Y192" s="6"/>
      <c r="Z192" s="6"/>
      <c r="AA192" s="6"/>
      <c r="AB192" s="6"/>
      <c r="AC192" s="6"/>
      <c r="AD192" s="6"/>
      <c r="AE192" s="6"/>
      <c r="AF192" s="6"/>
      <c r="AG192" s="6"/>
      <c r="AH192" s="6"/>
      <c r="AI192" s="6"/>
      <c r="AJ192" s="6"/>
      <c r="AK192" s="6"/>
      <c r="AL192" s="6"/>
      <c r="AM192" s="6"/>
      <c r="AN192" s="6"/>
      <c r="AO192" s="6"/>
      <c r="AP192" s="6"/>
      <c r="AQ192" s="6"/>
      <c r="AR192" s="6"/>
      <c r="AS192" s="6"/>
      <c r="AT192" s="6"/>
      <c r="AU192" s="6"/>
      <c r="AV192" s="6"/>
    </row>
    <row r="193">
      <c r="A193" s="6"/>
      <c r="B193" s="199"/>
      <c r="C193" s="6"/>
      <c r="D193" s="6"/>
      <c r="E193" s="7"/>
      <c r="F193" s="7"/>
      <c r="G193" s="198"/>
      <c r="H193" s="198"/>
      <c r="I193" s="6"/>
      <c r="J193" s="7"/>
      <c r="K193" s="7"/>
      <c r="L193" s="6"/>
      <c r="M193" s="7"/>
      <c r="N193" s="6"/>
      <c r="O193" s="6"/>
      <c r="P193" s="6"/>
      <c r="Q193" s="6"/>
      <c r="R193" s="6"/>
      <c r="S193" s="6"/>
      <c r="T193" s="6"/>
      <c r="U193" s="6"/>
      <c r="V193" s="6"/>
      <c r="W193" s="6"/>
      <c r="X193" s="6"/>
      <c r="Y193" s="6"/>
      <c r="Z193" s="6"/>
      <c r="AA193" s="6"/>
      <c r="AB193" s="6"/>
      <c r="AC193" s="6"/>
      <c r="AD193" s="6"/>
      <c r="AE193" s="6"/>
      <c r="AF193" s="6"/>
      <c r="AG193" s="6"/>
      <c r="AH193" s="6"/>
      <c r="AI193" s="6"/>
      <c r="AJ193" s="6"/>
      <c r="AK193" s="6"/>
      <c r="AL193" s="6"/>
      <c r="AM193" s="6"/>
      <c r="AN193" s="6"/>
      <c r="AO193" s="6"/>
      <c r="AP193" s="6"/>
      <c r="AQ193" s="6"/>
      <c r="AR193" s="6"/>
      <c r="AS193" s="6"/>
      <c r="AT193" s="6"/>
      <c r="AU193" s="6"/>
      <c r="AV193" s="6"/>
    </row>
    <row r="194">
      <c r="A194" s="6"/>
      <c r="B194" s="199"/>
      <c r="C194" s="6"/>
      <c r="D194" s="6"/>
      <c r="E194" s="7"/>
      <c r="F194" s="7"/>
      <c r="G194" s="198"/>
      <c r="H194" s="198"/>
      <c r="I194" s="6"/>
      <c r="J194" s="7"/>
      <c r="K194" s="7"/>
      <c r="L194" s="6"/>
      <c r="M194" s="7"/>
      <c r="N194" s="6"/>
      <c r="O194" s="6"/>
      <c r="P194" s="6"/>
      <c r="Q194" s="6"/>
      <c r="R194" s="6"/>
      <c r="S194" s="6"/>
      <c r="T194" s="6"/>
      <c r="U194" s="6"/>
      <c r="V194" s="6"/>
      <c r="W194" s="6"/>
      <c r="X194" s="6"/>
      <c r="Y194" s="6"/>
      <c r="Z194" s="6"/>
      <c r="AA194" s="6"/>
      <c r="AB194" s="6"/>
      <c r="AC194" s="6"/>
      <c r="AD194" s="6"/>
      <c r="AE194" s="6"/>
      <c r="AF194" s="6"/>
      <c r="AG194" s="6"/>
      <c r="AH194" s="6"/>
      <c r="AI194" s="6"/>
      <c r="AJ194" s="6"/>
      <c r="AK194" s="6"/>
      <c r="AL194" s="6"/>
      <c r="AM194" s="6"/>
      <c r="AN194" s="6"/>
      <c r="AO194" s="6"/>
      <c r="AP194" s="6"/>
      <c r="AQ194" s="6"/>
      <c r="AR194" s="6"/>
      <c r="AS194" s="6"/>
      <c r="AT194" s="6"/>
      <c r="AU194" s="6"/>
      <c r="AV194" s="6"/>
    </row>
    <row r="195">
      <c r="A195" s="6"/>
      <c r="B195" s="199"/>
      <c r="C195" s="6"/>
      <c r="D195" s="6"/>
      <c r="E195" s="7"/>
      <c r="F195" s="7"/>
      <c r="G195" s="198"/>
      <c r="H195" s="198"/>
      <c r="I195" s="6"/>
      <c r="J195" s="7"/>
      <c r="K195" s="7"/>
      <c r="L195" s="6"/>
      <c r="M195" s="7"/>
      <c r="N195" s="6"/>
      <c r="O195" s="6"/>
      <c r="P195" s="6"/>
      <c r="Q195" s="6"/>
      <c r="R195" s="6"/>
      <c r="S195" s="6"/>
      <c r="T195" s="6"/>
      <c r="U195" s="6"/>
      <c r="V195" s="6"/>
      <c r="W195" s="6"/>
      <c r="X195" s="6"/>
      <c r="Y195" s="6"/>
      <c r="Z195" s="6"/>
      <c r="AA195" s="6"/>
      <c r="AB195" s="6"/>
      <c r="AC195" s="6"/>
      <c r="AD195" s="6"/>
      <c r="AE195" s="6"/>
      <c r="AF195" s="6"/>
      <c r="AG195" s="6"/>
      <c r="AH195" s="6"/>
      <c r="AI195" s="6"/>
      <c r="AJ195" s="6"/>
      <c r="AK195" s="6"/>
      <c r="AL195" s="6"/>
      <c r="AM195" s="6"/>
      <c r="AN195" s="6"/>
      <c r="AO195" s="6"/>
      <c r="AP195" s="6"/>
      <c r="AQ195" s="6"/>
      <c r="AR195" s="6"/>
      <c r="AS195" s="6"/>
      <c r="AT195" s="6"/>
      <c r="AU195" s="6"/>
      <c r="AV195" s="6"/>
    </row>
    <row r="196">
      <c r="A196" s="6"/>
      <c r="B196" s="199"/>
      <c r="C196" s="6"/>
      <c r="D196" s="6"/>
      <c r="E196" s="7"/>
      <c r="F196" s="7"/>
      <c r="G196" s="198"/>
      <c r="H196" s="198"/>
      <c r="I196" s="6"/>
      <c r="J196" s="7"/>
      <c r="K196" s="7"/>
      <c r="L196" s="6"/>
      <c r="M196" s="7"/>
      <c r="N196" s="6"/>
      <c r="O196" s="6"/>
      <c r="P196" s="6"/>
      <c r="Q196" s="6"/>
      <c r="R196" s="6"/>
      <c r="S196" s="6"/>
      <c r="T196" s="6"/>
      <c r="U196" s="6"/>
      <c r="V196" s="6"/>
      <c r="W196" s="6"/>
      <c r="X196" s="6"/>
      <c r="Y196" s="6"/>
      <c r="Z196" s="6"/>
      <c r="AA196" s="6"/>
      <c r="AB196" s="6"/>
      <c r="AC196" s="6"/>
      <c r="AD196" s="6"/>
      <c r="AE196" s="6"/>
      <c r="AF196" s="6"/>
      <c r="AG196" s="6"/>
      <c r="AH196" s="6"/>
      <c r="AI196" s="6"/>
      <c r="AJ196" s="6"/>
      <c r="AK196" s="6"/>
      <c r="AL196" s="6"/>
      <c r="AM196" s="6"/>
      <c r="AN196" s="6"/>
      <c r="AO196" s="6"/>
      <c r="AP196" s="6"/>
      <c r="AQ196" s="6"/>
      <c r="AR196" s="6"/>
      <c r="AS196" s="6"/>
      <c r="AT196" s="6"/>
      <c r="AU196" s="6"/>
      <c r="AV196" s="6"/>
    </row>
    <row r="197">
      <c r="A197" s="6"/>
      <c r="B197" s="199"/>
      <c r="C197" s="6"/>
      <c r="D197" s="6"/>
      <c r="E197" s="7"/>
      <c r="F197" s="7"/>
      <c r="G197" s="198"/>
      <c r="H197" s="198"/>
      <c r="I197" s="6"/>
      <c r="J197" s="7"/>
      <c r="K197" s="7"/>
      <c r="L197" s="6"/>
      <c r="M197" s="7"/>
      <c r="N197" s="6"/>
      <c r="O197" s="6"/>
      <c r="P197" s="6"/>
      <c r="Q197" s="6"/>
      <c r="R197" s="6"/>
      <c r="S197" s="6"/>
      <c r="T197" s="6"/>
      <c r="U197" s="6"/>
      <c r="V197" s="6"/>
      <c r="W197" s="6"/>
      <c r="X197" s="6"/>
      <c r="Y197" s="6"/>
      <c r="Z197" s="6"/>
      <c r="AA197" s="6"/>
      <c r="AB197" s="6"/>
      <c r="AC197" s="6"/>
      <c r="AD197" s="6"/>
      <c r="AE197" s="6"/>
      <c r="AF197" s="6"/>
      <c r="AG197" s="6"/>
      <c r="AH197" s="6"/>
      <c r="AI197" s="6"/>
      <c r="AJ197" s="6"/>
      <c r="AK197" s="6"/>
      <c r="AL197" s="6"/>
      <c r="AM197" s="6"/>
      <c r="AN197" s="6"/>
      <c r="AO197" s="6"/>
      <c r="AP197" s="6"/>
      <c r="AQ197" s="6"/>
      <c r="AR197" s="6"/>
      <c r="AS197" s="6"/>
      <c r="AT197" s="6"/>
      <c r="AU197" s="6"/>
      <c r="AV197" s="6"/>
    </row>
    <row r="198">
      <c r="A198" s="6"/>
      <c r="B198" s="199"/>
      <c r="C198" s="6"/>
      <c r="D198" s="6"/>
      <c r="E198" s="7"/>
      <c r="F198" s="7"/>
      <c r="G198" s="198"/>
      <c r="H198" s="198"/>
      <c r="I198" s="6"/>
      <c r="J198" s="7"/>
      <c r="K198" s="7"/>
      <c r="L198" s="6"/>
      <c r="M198" s="7"/>
      <c r="N198" s="6"/>
      <c r="O198" s="6"/>
      <c r="P198" s="6"/>
      <c r="Q198" s="6"/>
      <c r="R198" s="6"/>
      <c r="S198" s="6"/>
      <c r="T198" s="6"/>
      <c r="U198" s="6"/>
      <c r="V198" s="6"/>
      <c r="W198" s="6"/>
      <c r="X198" s="6"/>
      <c r="Y198" s="6"/>
      <c r="Z198" s="6"/>
      <c r="AA198" s="6"/>
      <c r="AB198" s="6"/>
      <c r="AC198" s="6"/>
      <c r="AD198" s="6"/>
      <c r="AE198" s="6"/>
      <c r="AF198" s="6"/>
      <c r="AG198" s="6"/>
      <c r="AH198" s="6"/>
      <c r="AI198" s="6"/>
      <c r="AJ198" s="6"/>
      <c r="AK198" s="6"/>
      <c r="AL198" s="6"/>
      <c r="AM198" s="6"/>
      <c r="AN198" s="6"/>
      <c r="AO198" s="6"/>
      <c r="AP198" s="6"/>
      <c r="AQ198" s="6"/>
      <c r="AR198" s="6"/>
      <c r="AS198" s="6"/>
      <c r="AT198" s="6"/>
      <c r="AU198" s="6"/>
      <c r="AV198" s="6"/>
    </row>
    <row r="199">
      <c r="A199" s="6"/>
      <c r="B199" s="199"/>
      <c r="C199" s="6"/>
      <c r="D199" s="6"/>
      <c r="E199" s="7"/>
      <c r="F199" s="7"/>
      <c r="G199" s="198"/>
      <c r="H199" s="198"/>
      <c r="I199" s="6"/>
      <c r="J199" s="7"/>
      <c r="K199" s="7"/>
      <c r="L199" s="6"/>
      <c r="M199" s="7"/>
      <c r="N199" s="6"/>
      <c r="O199" s="6"/>
      <c r="P199" s="6"/>
      <c r="Q199" s="6"/>
      <c r="R199" s="6"/>
      <c r="S199" s="6"/>
      <c r="T199" s="6"/>
      <c r="U199" s="6"/>
      <c r="V199" s="6"/>
      <c r="W199" s="6"/>
      <c r="X199" s="6"/>
      <c r="Y199" s="6"/>
      <c r="Z199" s="6"/>
      <c r="AA199" s="6"/>
      <c r="AB199" s="6"/>
      <c r="AC199" s="6"/>
      <c r="AD199" s="6"/>
      <c r="AE199" s="6"/>
      <c r="AF199" s="6"/>
      <c r="AG199" s="6"/>
      <c r="AH199" s="6"/>
      <c r="AI199" s="6"/>
      <c r="AJ199" s="6"/>
      <c r="AK199" s="6"/>
      <c r="AL199" s="6"/>
      <c r="AM199" s="6"/>
      <c r="AN199" s="6"/>
      <c r="AO199" s="6"/>
      <c r="AP199" s="6"/>
      <c r="AQ199" s="6"/>
      <c r="AR199" s="6"/>
      <c r="AS199" s="6"/>
      <c r="AT199" s="6"/>
      <c r="AU199" s="6"/>
      <c r="AV199" s="6"/>
    </row>
    <row r="200">
      <c r="A200" s="6"/>
      <c r="B200" s="199"/>
      <c r="C200" s="6"/>
      <c r="D200" s="6"/>
      <c r="E200" s="7"/>
      <c r="F200" s="7"/>
      <c r="G200" s="198"/>
      <c r="H200" s="198"/>
      <c r="I200" s="6"/>
      <c r="J200" s="7"/>
      <c r="K200" s="7"/>
      <c r="L200" s="6"/>
      <c r="M200" s="7"/>
      <c r="N200" s="6"/>
      <c r="O200" s="6"/>
      <c r="P200" s="6"/>
      <c r="Q200" s="6"/>
      <c r="R200" s="6"/>
      <c r="S200" s="6"/>
      <c r="T200" s="6"/>
      <c r="U200" s="6"/>
      <c r="V200" s="6"/>
      <c r="W200" s="6"/>
      <c r="X200" s="6"/>
      <c r="Y200" s="6"/>
      <c r="Z200" s="6"/>
      <c r="AA200" s="6"/>
      <c r="AB200" s="6"/>
      <c r="AC200" s="6"/>
      <c r="AD200" s="6"/>
      <c r="AE200" s="6"/>
      <c r="AF200" s="6"/>
      <c r="AG200" s="6"/>
      <c r="AH200" s="6"/>
      <c r="AI200" s="6"/>
      <c r="AJ200" s="6"/>
      <c r="AK200" s="6"/>
      <c r="AL200" s="6"/>
      <c r="AM200" s="6"/>
      <c r="AN200" s="6"/>
      <c r="AO200" s="6"/>
      <c r="AP200" s="6"/>
      <c r="AQ200" s="6"/>
      <c r="AR200" s="6"/>
      <c r="AS200" s="6"/>
      <c r="AT200" s="6"/>
      <c r="AU200" s="6"/>
      <c r="AV200" s="6"/>
    </row>
    <row r="201">
      <c r="A201" s="6"/>
      <c r="B201" s="199"/>
      <c r="C201" s="6"/>
      <c r="D201" s="6"/>
      <c r="E201" s="7"/>
      <c r="F201" s="7"/>
      <c r="G201" s="198"/>
      <c r="H201" s="198"/>
      <c r="I201" s="6"/>
      <c r="J201" s="7"/>
      <c r="K201" s="7"/>
      <c r="L201" s="6"/>
      <c r="M201" s="7"/>
      <c r="N201" s="6"/>
      <c r="O201" s="6"/>
      <c r="P201" s="6"/>
      <c r="Q201" s="6"/>
      <c r="R201" s="6"/>
      <c r="S201" s="6"/>
      <c r="T201" s="6"/>
      <c r="U201" s="6"/>
      <c r="V201" s="6"/>
      <c r="W201" s="6"/>
      <c r="X201" s="6"/>
      <c r="Y201" s="6"/>
      <c r="Z201" s="6"/>
      <c r="AA201" s="6"/>
      <c r="AB201" s="6"/>
      <c r="AC201" s="6"/>
      <c r="AD201" s="6"/>
      <c r="AE201" s="6"/>
      <c r="AF201" s="6"/>
      <c r="AG201" s="6"/>
      <c r="AH201" s="6"/>
      <c r="AI201" s="6"/>
      <c r="AJ201" s="6"/>
      <c r="AK201" s="6"/>
      <c r="AL201" s="6"/>
      <c r="AM201" s="6"/>
      <c r="AN201" s="6"/>
      <c r="AO201" s="6"/>
      <c r="AP201" s="6"/>
      <c r="AQ201" s="6"/>
      <c r="AR201" s="6"/>
      <c r="AS201" s="6"/>
      <c r="AT201" s="6"/>
      <c r="AU201" s="6"/>
      <c r="AV201" s="6"/>
    </row>
    <row r="202">
      <c r="A202" s="6"/>
      <c r="B202" s="199"/>
      <c r="C202" s="6"/>
      <c r="D202" s="6"/>
      <c r="E202" s="7"/>
      <c r="F202" s="7"/>
      <c r="G202" s="198"/>
      <c r="H202" s="198"/>
      <c r="I202" s="6"/>
      <c r="J202" s="7"/>
      <c r="K202" s="7"/>
      <c r="L202" s="6"/>
      <c r="M202" s="7"/>
      <c r="N202" s="6"/>
      <c r="O202" s="6"/>
      <c r="P202" s="6"/>
      <c r="Q202" s="6"/>
      <c r="R202" s="6"/>
      <c r="S202" s="6"/>
      <c r="T202" s="6"/>
      <c r="U202" s="6"/>
      <c r="V202" s="6"/>
      <c r="W202" s="6"/>
      <c r="X202" s="6"/>
      <c r="Y202" s="6"/>
      <c r="Z202" s="6"/>
      <c r="AA202" s="6"/>
      <c r="AB202" s="6"/>
      <c r="AC202" s="6"/>
      <c r="AD202" s="6"/>
      <c r="AE202" s="6"/>
      <c r="AF202" s="6"/>
      <c r="AG202" s="6"/>
      <c r="AH202" s="6"/>
      <c r="AI202" s="6"/>
      <c r="AJ202" s="6"/>
      <c r="AK202" s="6"/>
      <c r="AL202" s="6"/>
      <c r="AM202" s="6"/>
      <c r="AN202" s="6"/>
      <c r="AO202" s="6"/>
      <c r="AP202" s="6"/>
      <c r="AQ202" s="6"/>
      <c r="AR202" s="6"/>
      <c r="AS202" s="6"/>
      <c r="AT202" s="6"/>
      <c r="AU202" s="6"/>
      <c r="AV202" s="6"/>
    </row>
    <row r="203">
      <c r="A203" s="6"/>
      <c r="B203" s="199"/>
      <c r="C203" s="6"/>
      <c r="D203" s="6"/>
      <c r="E203" s="7"/>
      <c r="F203" s="7"/>
      <c r="G203" s="198"/>
      <c r="H203" s="198"/>
      <c r="I203" s="6"/>
      <c r="J203" s="7"/>
      <c r="K203" s="7"/>
      <c r="L203" s="6"/>
      <c r="M203" s="7"/>
      <c r="N203" s="6"/>
      <c r="O203" s="6"/>
      <c r="P203" s="6"/>
      <c r="Q203" s="6"/>
      <c r="R203" s="6"/>
      <c r="S203" s="6"/>
      <c r="T203" s="6"/>
      <c r="U203" s="6"/>
      <c r="V203" s="6"/>
      <c r="W203" s="6"/>
      <c r="X203" s="6"/>
      <c r="Y203" s="6"/>
      <c r="Z203" s="6"/>
      <c r="AA203" s="6"/>
      <c r="AB203" s="6"/>
      <c r="AC203" s="6"/>
      <c r="AD203" s="6"/>
      <c r="AE203" s="6"/>
      <c r="AF203" s="6"/>
      <c r="AG203" s="6"/>
      <c r="AH203" s="6"/>
      <c r="AI203" s="6"/>
      <c r="AJ203" s="6"/>
      <c r="AK203" s="6"/>
      <c r="AL203" s="6"/>
      <c r="AM203" s="6"/>
      <c r="AN203" s="6"/>
      <c r="AO203" s="6"/>
      <c r="AP203" s="6"/>
      <c r="AQ203" s="6"/>
      <c r="AR203" s="6"/>
      <c r="AS203" s="6"/>
      <c r="AT203" s="6"/>
      <c r="AU203" s="6"/>
      <c r="AV203" s="6"/>
    </row>
    <row r="204">
      <c r="A204" s="6"/>
      <c r="B204" s="199"/>
      <c r="C204" s="6"/>
      <c r="D204" s="6"/>
      <c r="E204" s="7"/>
      <c r="F204" s="7"/>
      <c r="G204" s="198"/>
      <c r="H204" s="198"/>
      <c r="I204" s="6"/>
      <c r="J204" s="7"/>
      <c r="K204" s="7"/>
      <c r="L204" s="6"/>
      <c r="M204" s="7"/>
      <c r="N204" s="6"/>
      <c r="O204" s="6"/>
      <c r="P204" s="6"/>
      <c r="Q204" s="6"/>
      <c r="R204" s="6"/>
      <c r="S204" s="6"/>
      <c r="T204" s="6"/>
      <c r="U204" s="6"/>
      <c r="V204" s="6"/>
      <c r="W204" s="6"/>
      <c r="X204" s="6"/>
      <c r="Y204" s="6"/>
      <c r="Z204" s="6"/>
      <c r="AA204" s="6"/>
      <c r="AB204" s="6"/>
      <c r="AC204" s="6"/>
      <c r="AD204" s="6"/>
      <c r="AE204" s="6"/>
      <c r="AF204" s="6"/>
      <c r="AG204" s="6"/>
      <c r="AH204" s="6"/>
      <c r="AI204" s="6"/>
      <c r="AJ204" s="6"/>
      <c r="AK204" s="6"/>
      <c r="AL204" s="6"/>
      <c r="AM204" s="6"/>
      <c r="AN204" s="6"/>
      <c r="AO204" s="6"/>
      <c r="AP204" s="6"/>
      <c r="AQ204" s="6"/>
      <c r="AR204" s="6"/>
      <c r="AS204" s="6"/>
      <c r="AT204" s="6"/>
      <c r="AU204" s="6"/>
      <c r="AV204" s="6"/>
    </row>
    <row r="205">
      <c r="A205" s="6"/>
      <c r="B205" s="199"/>
      <c r="C205" s="6"/>
      <c r="D205" s="6"/>
      <c r="E205" s="7"/>
      <c r="F205" s="7"/>
      <c r="G205" s="198"/>
      <c r="H205" s="198"/>
      <c r="I205" s="6"/>
      <c r="J205" s="7"/>
      <c r="K205" s="7"/>
      <c r="L205" s="6"/>
      <c r="M205" s="7"/>
      <c r="N205" s="6"/>
      <c r="O205" s="6"/>
      <c r="P205" s="6"/>
      <c r="Q205" s="6"/>
      <c r="R205" s="6"/>
      <c r="S205" s="6"/>
      <c r="T205" s="6"/>
      <c r="U205" s="6"/>
      <c r="V205" s="6"/>
      <c r="W205" s="6"/>
      <c r="X205" s="6"/>
      <c r="Y205" s="6"/>
      <c r="Z205" s="6"/>
      <c r="AA205" s="6"/>
      <c r="AB205" s="6"/>
      <c r="AC205" s="6"/>
      <c r="AD205" s="6"/>
      <c r="AE205" s="6"/>
      <c r="AF205" s="6"/>
      <c r="AG205" s="6"/>
      <c r="AH205" s="6"/>
      <c r="AI205" s="6"/>
      <c r="AJ205" s="6"/>
      <c r="AK205" s="6"/>
      <c r="AL205" s="6"/>
      <c r="AM205" s="6"/>
      <c r="AN205" s="6"/>
      <c r="AO205" s="6"/>
      <c r="AP205" s="6"/>
      <c r="AQ205" s="6"/>
      <c r="AR205" s="6"/>
      <c r="AS205" s="6"/>
      <c r="AT205" s="6"/>
      <c r="AU205" s="6"/>
      <c r="AV205" s="6"/>
    </row>
    <row r="206">
      <c r="A206" s="6"/>
      <c r="B206" s="199"/>
      <c r="C206" s="6"/>
      <c r="D206" s="6"/>
      <c r="E206" s="7"/>
      <c r="F206" s="7"/>
      <c r="G206" s="198"/>
      <c r="H206" s="198"/>
      <c r="I206" s="6"/>
      <c r="J206" s="7"/>
      <c r="K206" s="7"/>
      <c r="L206" s="6"/>
      <c r="M206" s="7"/>
      <c r="N206" s="6"/>
      <c r="O206" s="6"/>
      <c r="P206" s="6"/>
      <c r="Q206" s="6"/>
      <c r="R206" s="6"/>
      <c r="S206" s="6"/>
      <c r="T206" s="6"/>
      <c r="U206" s="6"/>
      <c r="V206" s="6"/>
      <c r="W206" s="6"/>
      <c r="X206" s="6"/>
      <c r="Y206" s="6"/>
      <c r="Z206" s="6"/>
      <c r="AA206" s="6"/>
      <c r="AB206" s="6"/>
      <c r="AC206" s="6"/>
      <c r="AD206" s="6"/>
      <c r="AE206" s="6"/>
      <c r="AF206" s="6"/>
      <c r="AG206" s="6"/>
      <c r="AH206" s="6"/>
      <c r="AI206" s="6"/>
      <c r="AJ206" s="6"/>
      <c r="AK206" s="6"/>
      <c r="AL206" s="6"/>
      <c r="AM206" s="6"/>
      <c r="AN206" s="6"/>
      <c r="AO206" s="6"/>
      <c r="AP206" s="6"/>
      <c r="AQ206" s="6"/>
      <c r="AR206" s="6"/>
      <c r="AS206" s="6"/>
      <c r="AT206" s="6"/>
      <c r="AU206" s="6"/>
      <c r="AV206" s="6"/>
    </row>
    <row r="207">
      <c r="A207" s="6"/>
      <c r="B207" s="199"/>
      <c r="C207" s="6"/>
      <c r="D207" s="6"/>
      <c r="E207" s="7"/>
      <c r="F207" s="7"/>
      <c r="G207" s="198"/>
      <c r="H207" s="198"/>
      <c r="I207" s="6"/>
      <c r="J207" s="7"/>
      <c r="K207" s="7"/>
      <c r="L207" s="6"/>
      <c r="M207" s="7"/>
      <c r="N207" s="6"/>
      <c r="O207" s="6"/>
      <c r="P207" s="6"/>
      <c r="Q207" s="6"/>
      <c r="R207" s="6"/>
      <c r="S207" s="6"/>
      <c r="T207" s="6"/>
      <c r="U207" s="6"/>
      <c r="V207" s="6"/>
      <c r="W207" s="6"/>
      <c r="X207" s="6"/>
      <c r="Y207" s="6"/>
      <c r="Z207" s="6"/>
      <c r="AA207" s="6"/>
      <c r="AB207" s="6"/>
      <c r="AC207" s="6"/>
      <c r="AD207" s="6"/>
      <c r="AE207" s="6"/>
      <c r="AF207" s="6"/>
      <c r="AG207" s="6"/>
      <c r="AH207" s="6"/>
      <c r="AI207" s="6"/>
      <c r="AJ207" s="6"/>
      <c r="AK207" s="6"/>
      <c r="AL207" s="6"/>
      <c r="AM207" s="6"/>
      <c r="AN207" s="6"/>
      <c r="AO207" s="6"/>
      <c r="AP207" s="6"/>
      <c r="AQ207" s="6"/>
      <c r="AR207" s="6"/>
      <c r="AS207" s="6"/>
      <c r="AT207" s="6"/>
      <c r="AU207" s="6"/>
      <c r="AV207" s="6"/>
    </row>
    <row r="208">
      <c r="A208" s="6"/>
      <c r="B208" s="199"/>
      <c r="C208" s="6"/>
      <c r="D208" s="6"/>
      <c r="E208" s="7"/>
      <c r="F208" s="7"/>
      <c r="G208" s="198"/>
      <c r="H208" s="198"/>
      <c r="I208" s="6"/>
      <c r="J208" s="7"/>
      <c r="K208" s="7"/>
      <c r="L208" s="6"/>
      <c r="M208" s="7"/>
      <c r="N208" s="6"/>
      <c r="O208" s="6"/>
      <c r="P208" s="6"/>
      <c r="Q208" s="6"/>
      <c r="R208" s="6"/>
      <c r="S208" s="6"/>
      <c r="T208" s="6"/>
      <c r="U208" s="6"/>
      <c r="V208" s="6"/>
      <c r="W208" s="6"/>
      <c r="X208" s="6"/>
      <c r="Y208" s="6"/>
      <c r="Z208" s="6"/>
      <c r="AA208" s="6"/>
      <c r="AB208" s="6"/>
      <c r="AC208" s="6"/>
      <c r="AD208" s="6"/>
      <c r="AE208" s="6"/>
      <c r="AF208" s="6"/>
      <c r="AG208" s="6"/>
      <c r="AH208" s="6"/>
      <c r="AI208" s="6"/>
      <c r="AJ208" s="6"/>
      <c r="AK208" s="6"/>
      <c r="AL208" s="6"/>
      <c r="AM208" s="6"/>
      <c r="AN208" s="6"/>
      <c r="AO208" s="6"/>
      <c r="AP208" s="6"/>
      <c r="AQ208" s="6"/>
      <c r="AR208" s="6"/>
      <c r="AS208" s="6"/>
      <c r="AT208" s="6"/>
      <c r="AU208" s="6"/>
      <c r="AV208" s="6"/>
    </row>
    <row r="209">
      <c r="A209" s="6"/>
      <c r="B209" s="199"/>
      <c r="C209" s="6"/>
      <c r="D209" s="6"/>
      <c r="E209" s="7"/>
      <c r="F209" s="7"/>
      <c r="G209" s="198"/>
      <c r="H209" s="198"/>
      <c r="I209" s="6"/>
      <c r="J209" s="7"/>
      <c r="K209" s="7"/>
      <c r="L209" s="6"/>
      <c r="M209" s="7"/>
      <c r="N209" s="6"/>
      <c r="O209" s="6"/>
      <c r="P209" s="6"/>
      <c r="Q209" s="6"/>
      <c r="R209" s="6"/>
      <c r="S209" s="6"/>
      <c r="T209" s="6"/>
      <c r="U209" s="6"/>
      <c r="V209" s="6"/>
      <c r="W209" s="6"/>
      <c r="X209" s="6"/>
      <c r="Y209" s="6"/>
      <c r="Z209" s="6"/>
      <c r="AA209" s="6"/>
      <c r="AB209" s="6"/>
      <c r="AC209" s="6"/>
      <c r="AD209" s="6"/>
      <c r="AE209" s="6"/>
      <c r="AF209" s="6"/>
      <c r="AG209" s="6"/>
      <c r="AH209" s="6"/>
      <c r="AI209" s="6"/>
      <c r="AJ209" s="6"/>
      <c r="AK209" s="6"/>
      <c r="AL209" s="6"/>
      <c r="AM209" s="6"/>
      <c r="AN209" s="6"/>
      <c r="AO209" s="6"/>
      <c r="AP209" s="6"/>
      <c r="AQ209" s="6"/>
      <c r="AR209" s="6"/>
      <c r="AS209" s="6"/>
      <c r="AT209" s="6"/>
      <c r="AU209" s="6"/>
      <c r="AV209" s="6"/>
    </row>
    <row r="210">
      <c r="A210" s="6"/>
      <c r="B210" s="199"/>
      <c r="C210" s="6"/>
      <c r="D210" s="6"/>
      <c r="E210" s="7"/>
      <c r="F210" s="7"/>
      <c r="G210" s="198"/>
      <c r="H210" s="198"/>
      <c r="I210" s="6"/>
      <c r="J210" s="7"/>
      <c r="K210" s="7"/>
      <c r="L210" s="6"/>
      <c r="M210" s="7"/>
      <c r="N210" s="6"/>
      <c r="O210" s="6"/>
      <c r="P210" s="6"/>
      <c r="Q210" s="6"/>
      <c r="R210" s="6"/>
      <c r="S210" s="6"/>
      <c r="T210" s="6"/>
      <c r="U210" s="6"/>
      <c r="V210" s="6"/>
      <c r="W210" s="6"/>
      <c r="X210" s="6"/>
      <c r="Y210" s="6"/>
      <c r="Z210" s="6"/>
      <c r="AA210" s="6"/>
      <c r="AB210" s="6"/>
      <c r="AC210" s="6"/>
      <c r="AD210" s="6"/>
      <c r="AE210" s="6"/>
      <c r="AF210" s="6"/>
      <c r="AG210" s="6"/>
      <c r="AH210" s="6"/>
      <c r="AI210" s="6"/>
      <c r="AJ210" s="6"/>
      <c r="AK210" s="6"/>
      <c r="AL210" s="6"/>
      <c r="AM210" s="6"/>
      <c r="AN210" s="6"/>
      <c r="AO210" s="6"/>
      <c r="AP210" s="6"/>
      <c r="AQ210" s="6"/>
      <c r="AR210" s="6"/>
      <c r="AS210" s="6"/>
      <c r="AT210" s="6"/>
      <c r="AU210" s="6"/>
      <c r="AV210" s="6"/>
    </row>
    <row r="211">
      <c r="A211" s="6"/>
      <c r="B211" s="199"/>
      <c r="C211" s="6"/>
      <c r="D211" s="6"/>
      <c r="E211" s="7"/>
      <c r="F211" s="7"/>
      <c r="G211" s="198"/>
      <c r="H211" s="198"/>
      <c r="I211" s="6"/>
      <c r="J211" s="7"/>
      <c r="K211" s="7"/>
      <c r="L211" s="6"/>
      <c r="M211" s="7"/>
      <c r="N211" s="6"/>
      <c r="O211" s="6"/>
      <c r="P211" s="6"/>
      <c r="Q211" s="6"/>
      <c r="R211" s="6"/>
      <c r="S211" s="6"/>
      <c r="T211" s="6"/>
      <c r="U211" s="6"/>
      <c r="V211" s="6"/>
      <c r="W211" s="6"/>
      <c r="X211" s="6"/>
      <c r="Y211" s="6"/>
      <c r="Z211" s="6"/>
      <c r="AA211" s="6"/>
      <c r="AB211" s="6"/>
      <c r="AC211" s="6"/>
      <c r="AD211" s="6"/>
      <c r="AE211" s="6"/>
      <c r="AF211" s="6"/>
      <c r="AG211" s="6"/>
      <c r="AH211" s="6"/>
      <c r="AI211" s="6"/>
      <c r="AJ211" s="6"/>
      <c r="AK211" s="6"/>
      <c r="AL211" s="6"/>
      <c r="AM211" s="6"/>
      <c r="AN211" s="6"/>
      <c r="AO211" s="6"/>
      <c r="AP211" s="6"/>
      <c r="AQ211" s="6"/>
      <c r="AR211" s="6"/>
      <c r="AS211" s="6"/>
      <c r="AT211" s="6"/>
      <c r="AU211" s="6"/>
      <c r="AV211" s="6"/>
    </row>
    <row r="212">
      <c r="A212" s="6"/>
      <c r="B212" s="199"/>
      <c r="C212" s="6"/>
      <c r="D212" s="6"/>
      <c r="E212" s="7"/>
      <c r="F212" s="7"/>
      <c r="G212" s="198"/>
      <c r="H212" s="198"/>
      <c r="I212" s="6"/>
      <c r="J212" s="7"/>
      <c r="K212" s="7"/>
      <c r="L212" s="6"/>
      <c r="M212" s="7"/>
      <c r="N212" s="6"/>
      <c r="O212" s="6"/>
      <c r="P212" s="6"/>
      <c r="Q212" s="6"/>
      <c r="R212" s="6"/>
      <c r="S212" s="6"/>
      <c r="T212" s="6"/>
      <c r="U212" s="6"/>
      <c r="V212" s="6"/>
      <c r="W212" s="6"/>
      <c r="X212" s="6"/>
      <c r="Y212" s="6"/>
      <c r="Z212" s="6"/>
      <c r="AA212" s="6"/>
      <c r="AB212" s="6"/>
      <c r="AC212" s="6"/>
      <c r="AD212" s="6"/>
      <c r="AE212" s="6"/>
      <c r="AF212" s="6"/>
      <c r="AG212" s="6"/>
      <c r="AH212" s="6"/>
      <c r="AI212" s="6"/>
      <c r="AJ212" s="6"/>
      <c r="AK212" s="6"/>
      <c r="AL212" s="6"/>
      <c r="AM212" s="6"/>
      <c r="AN212" s="6"/>
      <c r="AO212" s="6"/>
      <c r="AP212" s="6"/>
      <c r="AQ212" s="6"/>
      <c r="AR212" s="6"/>
      <c r="AS212" s="6"/>
      <c r="AT212" s="6"/>
      <c r="AU212" s="6"/>
      <c r="AV212" s="6"/>
    </row>
    <row r="213">
      <c r="A213" s="6"/>
      <c r="B213" s="199"/>
      <c r="C213" s="6"/>
      <c r="D213" s="6"/>
      <c r="E213" s="7"/>
      <c r="F213" s="7"/>
      <c r="G213" s="198"/>
      <c r="H213" s="198"/>
      <c r="I213" s="6"/>
      <c r="J213" s="7"/>
      <c r="K213" s="7"/>
      <c r="L213" s="6"/>
      <c r="M213" s="7"/>
      <c r="N213" s="6"/>
      <c r="O213" s="6"/>
      <c r="P213" s="6"/>
      <c r="Q213" s="6"/>
      <c r="R213" s="6"/>
      <c r="S213" s="6"/>
      <c r="T213" s="6"/>
      <c r="U213" s="6"/>
      <c r="V213" s="6"/>
      <c r="W213" s="6"/>
      <c r="X213" s="6"/>
      <c r="Y213" s="6"/>
      <c r="Z213" s="6"/>
      <c r="AA213" s="6"/>
      <c r="AB213" s="6"/>
      <c r="AC213" s="6"/>
      <c r="AD213" s="6"/>
      <c r="AE213" s="6"/>
      <c r="AF213" s="6"/>
      <c r="AG213" s="6"/>
      <c r="AH213" s="6"/>
      <c r="AI213" s="6"/>
      <c r="AJ213" s="6"/>
      <c r="AK213" s="6"/>
      <c r="AL213" s="6"/>
      <c r="AM213" s="6"/>
      <c r="AN213" s="6"/>
      <c r="AO213" s="6"/>
      <c r="AP213" s="6"/>
      <c r="AQ213" s="6"/>
      <c r="AR213" s="6"/>
      <c r="AS213" s="6"/>
      <c r="AT213" s="6"/>
      <c r="AU213" s="6"/>
      <c r="AV213" s="6"/>
    </row>
    <row r="214">
      <c r="A214" s="6"/>
      <c r="B214" s="199"/>
      <c r="C214" s="6"/>
      <c r="D214" s="6"/>
      <c r="E214" s="7"/>
      <c r="F214" s="7"/>
      <c r="G214" s="198"/>
      <c r="H214" s="198"/>
      <c r="I214" s="6"/>
      <c r="J214" s="7"/>
      <c r="K214" s="7"/>
      <c r="L214" s="6"/>
      <c r="M214" s="7"/>
      <c r="N214" s="6"/>
      <c r="O214" s="6"/>
      <c r="P214" s="6"/>
      <c r="Q214" s="6"/>
      <c r="R214" s="6"/>
      <c r="S214" s="6"/>
      <c r="T214" s="6"/>
      <c r="U214" s="6"/>
      <c r="V214" s="6"/>
      <c r="W214" s="6"/>
      <c r="X214" s="6"/>
      <c r="Y214" s="6"/>
      <c r="Z214" s="6"/>
      <c r="AA214" s="6"/>
      <c r="AB214" s="6"/>
      <c r="AC214" s="6"/>
      <c r="AD214" s="6"/>
      <c r="AE214" s="6"/>
      <c r="AF214" s="6"/>
      <c r="AG214" s="6"/>
      <c r="AH214" s="6"/>
      <c r="AI214" s="6"/>
      <c r="AJ214" s="6"/>
      <c r="AK214" s="6"/>
      <c r="AL214" s="6"/>
      <c r="AM214" s="6"/>
      <c r="AN214" s="6"/>
      <c r="AO214" s="6"/>
      <c r="AP214" s="6"/>
      <c r="AQ214" s="6"/>
      <c r="AR214" s="6"/>
      <c r="AS214" s="6"/>
      <c r="AT214" s="6"/>
      <c r="AU214" s="6"/>
      <c r="AV214" s="6"/>
    </row>
    <row r="215">
      <c r="A215" s="6"/>
      <c r="B215" s="199"/>
      <c r="C215" s="6"/>
      <c r="D215" s="6"/>
      <c r="E215" s="7"/>
      <c r="F215" s="7"/>
      <c r="G215" s="198"/>
      <c r="H215" s="198"/>
      <c r="I215" s="6"/>
      <c r="J215" s="7"/>
      <c r="K215" s="7"/>
      <c r="L215" s="6"/>
      <c r="M215" s="7"/>
      <c r="N215" s="6"/>
      <c r="O215" s="6"/>
      <c r="P215" s="6"/>
      <c r="Q215" s="6"/>
      <c r="R215" s="6"/>
      <c r="S215" s="6"/>
      <c r="T215" s="6"/>
      <c r="U215" s="6"/>
      <c r="V215" s="6"/>
      <c r="W215" s="6"/>
      <c r="X215" s="6"/>
      <c r="Y215" s="6"/>
      <c r="Z215" s="6"/>
      <c r="AA215" s="6"/>
      <c r="AB215" s="6"/>
      <c r="AC215" s="6"/>
      <c r="AD215" s="6"/>
      <c r="AE215" s="6"/>
      <c r="AF215" s="6"/>
      <c r="AG215" s="6"/>
      <c r="AH215" s="6"/>
      <c r="AI215" s="6"/>
      <c r="AJ215" s="6"/>
      <c r="AK215" s="6"/>
      <c r="AL215" s="6"/>
      <c r="AM215" s="6"/>
      <c r="AN215" s="6"/>
      <c r="AO215" s="6"/>
      <c r="AP215" s="6"/>
      <c r="AQ215" s="6"/>
      <c r="AR215" s="6"/>
      <c r="AS215" s="6"/>
      <c r="AT215" s="6"/>
      <c r="AU215" s="6"/>
      <c r="AV215" s="6"/>
    </row>
    <row r="216">
      <c r="A216" s="6"/>
      <c r="B216" s="199"/>
      <c r="C216" s="6"/>
      <c r="D216" s="6"/>
      <c r="E216" s="7"/>
      <c r="F216" s="7"/>
      <c r="G216" s="198"/>
      <c r="H216" s="198"/>
      <c r="I216" s="6"/>
      <c r="J216" s="7"/>
      <c r="K216" s="7"/>
      <c r="L216" s="6"/>
      <c r="M216" s="7"/>
      <c r="N216" s="6"/>
      <c r="O216" s="6"/>
      <c r="P216" s="6"/>
      <c r="Q216" s="6"/>
      <c r="R216" s="6"/>
      <c r="S216" s="6"/>
      <c r="T216" s="6"/>
      <c r="U216" s="6"/>
      <c r="V216" s="6"/>
      <c r="W216" s="6"/>
      <c r="X216" s="6"/>
      <c r="Y216" s="6"/>
      <c r="Z216" s="6"/>
      <c r="AA216" s="6"/>
      <c r="AB216" s="6"/>
      <c r="AC216" s="6"/>
      <c r="AD216" s="6"/>
      <c r="AE216" s="6"/>
      <c r="AF216" s="6"/>
      <c r="AG216" s="6"/>
      <c r="AH216" s="6"/>
      <c r="AI216" s="6"/>
      <c r="AJ216" s="6"/>
      <c r="AK216" s="6"/>
      <c r="AL216" s="6"/>
      <c r="AM216" s="6"/>
      <c r="AN216" s="6"/>
      <c r="AO216" s="6"/>
      <c r="AP216" s="6"/>
      <c r="AQ216" s="6"/>
      <c r="AR216" s="6"/>
      <c r="AS216" s="6"/>
      <c r="AT216" s="6"/>
      <c r="AU216" s="6"/>
      <c r="AV216" s="6"/>
    </row>
    <row r="217">
      <c r="A217" s="6"/>
      <c r="B217" s="199"/>
      <c r="C217" s="6"/>
      <c r="D217" s="6"/>
      <c r="E217" s="7"/>
      <c r="F217" s="7"/>
      <c r="G217" s="198"/>
      <c r="H217" s="198"/>
      <c r="I217" s="6"/>
      <c r="J217" s="7"/>
      <c r="K217" s="7"/>
      <c r="L217" s="6"/>
      <c r="M217" s="7"/>
      <c r="N217" s="6"/>
      <c r="O217" s="6"/>
      <c r="P217" s="6"/>
      <c r="Q217" s="6"/>
      <c r="R217" s="6"/>
      <c r="S217" s="6"/>
      <c r="T217" s="6"/>
      <c r="U217" s="6"/>
      <c r="V217" s="6"/>
      <c r="W217" s="6"/>
      <c r="X217" s="6"/>
      <c r="Y217" s="6"/>
      <c r="Z217" s="6"/>
      <c r="AA217" s="6"/>
      <c r="AB217" s="6"/>
      <c r="AC217" s="6"/>
      <c r="AD217" s="6"/>
      <c r="AE217" s="6"/>
      <c r="AF217" s="6"/>
      <c r="AG217" s="6"/>
      <c r="AH217" s="6"/>
      <c r="AI217" s="6"/>
      <c r="AJ217" s="6"/>
      <c r="AK217" s="6"/>
      <c r="AL217" s="6"/>
      <c r="AM217" s="6"/>
      <c r="AN217" s="6"/>
      <c r="AO217" s="6"/>
      <c r="AP217" s="6"/>
      <c r="AQ217" s="6"/>
      <c r="AR217" s="6"/>
      <c r="AS217" s="6"/>
      <c r="AT217" s="6"/>
      <c r="AU217" s="6"/>
      <c r="AV217" s="6"/>
    </row>
    <row r="218">
      <c r="A218" s="6"/>
      <c r="B218" s="199"/>
      <c r="C218" s="6"/>
      <c r="D218" s="6"/>
      <c r="E218" s="7"/>
      <c r="F218" s="7"/>
      <c r="G218" s="198"/>
      <c r="H218" s="198"/>
      <c r="I218" s="6"/>
      <c r="J218" s="7"/>
      <c r="K218" s="7"/>
      <c r="L218" s="6"/>
      <c r="M218" s="7"/>
      <c r="N218" s="6"/>
      <c r="O218" s="6"/>
      <c r="P218" s="6"/>
      <c r="Q218" s="6"/>
      <c r="R218" s="6"/>
      <c r="S218" s="6"/>
      <c r="T218" s="6"/>
      <c r="U218" s="6"/>
      <c r="V218" s="6"/>
      <c r="W218" s="6"/>
      <c r="X218" s="6"/>
      <c r="Y218" s="6"/>
      <c r="Z218" s="6"/>
      <c r="AA218" s="6"/>
      <c r="AB218" s="6"/>
      <c r="AC218" s="6"/>
      <c r="AD218" s="6"/>
      <c r="AE218" s="6"/>
      <c r="AF218" s="6"/>
      <c r="AG218" s="6"/>
      <c r="AH218" s="6"/>
      <c r="AI218" s="6"/>
      <c r="AJ218" s="6"/>
      <c r="AK218" s="6"/>
      <c r="AL218" s="6"/>
      <c r="AM218" s="6"/>
      <c r="AN218" s="6"/>
      <c r="AO218" s="6"/>
      <c r="AP218" s="6"/>
      <c r="AQ218" s="6"/>
      <c r="AR218" s="6"/>
      <c r="AS218" s="6"/>
      <c r="AT218" s="6"/>
      <c r="AU218" s="6"/>
      <c r="AV218" s="6"/>
    </row>
    <row r="219">
      <c r="A219" s="6"/>
      <c r="B219" s="199"/>
      <c r="C219" s="6"/>
      <c r="D219" s="6"/>
      <c r="E219" s="7"/>
      <c r="F219" s="7"/>
      <c r="G219" s="198"/>
      <c r="H219" s="198"/>
      <c r="I219" s="6"/>
      <c r="J219" s="7"/>
      <c r="K219" s="7"/>
      <c r="L219" s="6"/>
      <c r="M219" s="7"/>
      <c r="N219" s="6"/>
      <c r="O219" s="6"/>
      <c r="P219" s="6"/>
      <c r="Q219" s="6"/>
      <c r="R219" s="6"/>
      <c r="S219" s="6"/>
      <c r="T219" s="6"/>
      <c r="U219" s="6"/>
      <c r="V219" s="6"/>
      <c r="W219" s="6"/>
      <c r="X219" s="6"/>
      <c r="Y219" s="6"/>
      <c r="Z219" s="6"/>
      <c r="AA219" s="6"/>
      <c r="AB219" s="6"/>
      <c r="AC219" s="6"/>
      <c r="AD219" s="6"/>
      <c r="AE219" s="6"/>
      <c r="AF219" s="6"/>
      <c r="AG219" s="6"/>
      <c r="AH219" s="6"/>
      <c r="AI219" s="6"/>
      <c r="AJ219" s="6"/>
      <c r="AK219" s="6"/>
      <c r="AL219" s="6"/>
      <c r="AM219" s="6"/>
      <c r="AN219" s="6"/>
      <c r="AO219" s="6"/>
      <c r="AP219" s="6"/>
      <c r="AQ219" s="6"/>
      <c r="AR219" s="6"/>
      <c r="AS219" s="6"/>
      <c r="AT219" s="6"/>
      <c r="AU219" s="6"/>
      <c r="AV219" s="6"/>
    </row>
    <row r="220">
      <c r="A220" s="6"/>
      <c r="B220" s="199"/>
      <c r="C220" s="6"/>
      <c r="D220" s="6"/>
      <c r="E220" s="7"/>
      <c r="F220" s="7"/>
      <c r="G220" s="198"/>
      <c r="H220" s="198"/>
      <c r="I220" s="6"/>
      <c r="J220" s="7"/>
      <c r="K220" s="7"/>
      <c r="L220" s="6"/>
      <c r="M220" s="7"/>
      <c r="N220" s="6"/>
      <c r="O220" s="6"/>
      <c r="P220" s="6"/>
      <c r="Q220" s="6"/>
      <c r="R220" s="6"/>
      <c r="S220" s="6"/>
      <c r="T220" s="6"/>
      <c r="U220" s="6"/>
      <c r="V220" s="6"/>
      <c r="W220" s="6"/>
      <c r="X220" s="6"/>
      <c r="Y220" s="6"/>
      <c r="Z220" s="6"/>
      <c r="AA220" s="6"/>
      <c r="AB220" s="6"/>
      <c r="AC220" s="6"/>
      <c r="AD220" s="6"/>
      <c r="AE220" s="6"/>
      <c r="AF220" s="6"/>
      <c r="AG220" s="6"/>
      <c r="AH220" s="6"/>
      <c r="AI220" s="6"/>
      <c r="AJ220" s="6"/>
      <c r="AK220" s="6"/>
      <c r="AL220" s="6"/>
      <c r="AM220" s="6"/>
      <c r="AN220" s="6"/>
      <c r="AO220" s="6"/>
      <c r="AP220" s="6"/>
      <c r="AQ220" s="6"/>
      <c r="AR220" s="6"/>
      <c r="AS220" s="6"/>
      <c r="AT220" s="6"/>
      <c r="AU220" s="6"/>
      <c r="AV220" s="6"/>
    </row>
    <row r="221">
      <c r="A221" s="6"/>
      <c r="B221" s="199"/>
      <c r="C221" s="6"/>
      <c r="D221" s="6"/>
      <c r="E221" s="7"/>
      <c r="F221" s="7"/>
      <c r="G221" s="198"/>
      <c r="H221" s="198"/>
      <c r="I221" s="6"/>
      <c r="J221" s="7"/>
      <c r="K221" s="7"/>
      <c r="L221" s="6"/>
      <c r="M221" s="7"/>
      <c r="N221" s="6"/>
      <c r="O221" s="6"/>
      <c r="P221" s="6"/>
      <c r="Q221" s="6"/>
      <c r="R221" s="6"/>
      <c r="S221" s="6"/>
      <c r="T221" s="6"/>
      <c r="U221" s="6"/>
      <c r="V221" s="6"/>
      <c r="W221" s="6"/>
      <c r="X221" s="6"/>
      <c r="Y221" s="6"/>
      <c r="Z221" s="6"/>
      <c r="AA221" s="6"/>
      <c r="AB221" s="6"/>
      <c r="AC221" s="6"/>
      <c r="AD221" s="6"/>
      <c r="AE221" s="6"/>
      <c r="AF221" s="6"/>
      <c r="AG221" s="6"/>
      <c r="AH221" s="6"/>
      <c r="AI221" s="6"/>
      <c r="AJ221" s="6"/>
      <c r="AK221" s="6"/>
      <c r="AL221" s="6"/>
      <c r="AM221" s="6"/>
      <c r="AN221" s="6"/>
      <c r="AO221" s="6"/>
      <c r="AP221" s="6"/>
      <c r="AQ221" s="6"/>
      <c r="AR221" s="6"/>
      <c r="AS221" s="6"/>
      <c r="AT221" s="6"/>
      <c r="AU221" s="6"/>
      <c r="AV221" s="6"/>
    </row>
    <row r="222">
      <c r="A222" s="6"/>
      <c r="B222" s="199"/>
      <c r="C222" s="6"/>
      <c r="D222" s="6"/>
      <c r="E222" s="7"/>
      <c r="F222" s="7"/>
      <c r="G222" s="198"/>
      <c r="H222" s="198"/>
      <c r="I222" s="6"/>
      <c r="J222" s="7"/>
      <c r="K222" s="7"/>
      <c r="L222" s="6"/>
      <c r="M222" s="7"/>
      <c r="N222" s="6"/>
      <c r="O222" s="6"/>
      <c r="P222" s="6"/>
      <c r="Q222" s="6"/>
      <c r="R222" s="6"/>
      <c r="S222" s="6"/>
      <c r="T222" s="6"/>
      <c r="U222" s="6"/>
      <c r="V222" s="6"/>
      <c r="W222" s="6"/>
      <c r="X222" s="6"/>
      <c r="Y222" s="6"/>
      <c r="Z222" s="6"/>
      <c r="AA222" s="6"/>
      <c r="AB222" s="6"/>
      <c r="AC222" s="6"/>
      <c r="AD222" s="6"/>
      <c r="AE222" s="6"/>
      <c r="AF222" s="6"/>
      <c r="AG222" s="6"/>
      <c r="AH222" s="6"/>
      <c r="AI222" s="6"/>
      <c r="AJ222" s="6"/>
      <c r="AK222" s="6"/>
      <c r="AL222" s="6"/>
      <c r="AM222" s="6"/>
      <c r="AN222" s="6"/>
      <c r="AO222" s="6"/>
      <c r="AP222" s="6"/>
      <c r="AQ222" s="6"/>
      <c r="AR222" s="6"/>
      <c r="AS222" s="6"/>
      <c r="AT222" s="6"/>
      <c r="AU222" s="6"/>
      <c r="AV222" s="6"/>
    </row>
    <row r="223">
      <c r="A223" s="6"/>
      <c r="B223" s="199"/>
      <c r="C223" s="6"/>
      <c r="D223" s="6"/>
      <c r="E223" s="7"/>
      <c r="F223" s="7"/>
      <c r="G223" s="198"/>
      <c r="H223" s="198"/>
      <c r="I223" s="6"/>
      <c r="J223" s="7"/>
      <c r="K223" s="7"/>
      <c r="L223" s="6"/>
      <c r="M223" s="7"/>
      <c r="N223" s="6"/>
      <c r="O223" s="6"/>
      <c r="P223" s="6"/>
      <c r="Q223" s="6"/>
      <c r="R223" s="6"/>
      <c r="S223" s="6"/>
      <c r="T223" s="6"/>
      <c r="U223" s="6"/>
      <c r="V223" s="6"/>
      <c r="W223" s="6"/>
      <c r="X223" s="6"/>
      <c r="Y223" s="6"/>
      <c r="Z223" s="6"/>
      <c r="AA223" s="6"/>
      <c r="AB223" s="6"/>
      <c r="AC223" s="6"/>
      <c r="AD223" s="6"/>
      <c r="AE223" s="6"/>
      <c r="AF223" s="6"/>
      <c r="AG223" s="6"/>
      <c r="AH223" s="6"/>
      <c r="AI223" s="6"/>
      <c r="AJ223" s="6"/>
      <c r="AK223" s="6"/>
      <c r="AL223" s="6"/>
      <c r="AM223" s="6"/>
      <c r="AN223" s="6"/>
      <c r="AO223" s="6"/>
      <c r="AP223" s="6"/>
      <c r="AQ223" s="6"/>
      <c r="AR223" s="6"/>
      <c r="AS223" s="6"/>
      <c r="AT223" s="6"/>
      <c r="AU223" s="6"/>
      <c r="AV223" s="6"/>
    </row>
    <row r="224">
      <c r="A224" s="6"/>
      <c r="B224" s="199"/>
      <c r="C224" s="6"/>
      <c r="D224" s="6"/>
      <c r="E224" s="7"/>
      <c r="F224" s="7"/>
      <c r="G224" s="198"/>
      <c r="H224" s="198"/>
      <c r="I224" s="6"/>
      <c r="J224" s="7"/>
      <c r="K224" s="7"/>
      <c r="L224" s="6"/>
      <c r="M224" s="7"/>
      <c r="N224" s="6"/>
      <c r="O224" s="6"/>
      <c r="P224" s="6"/>
      <c r="Q224" s="6"/>
      <c r="R224" s="6"/>
      <c r="S224" s="6"/>
      <c r="T224" s="6"/>
      <c r="U224" s="6"/>
      <c r="V224" s="6"/>
      <c r="W224" s="6"/>
      <c r="X224" s="6"/>
      <c r="Y224" s="6"/>
      <c r="Z224" s="6"/>
      <c r="AA224" s="6"/>
      <c r="AB224" s="6"/>
      <c r="AC224" s="6"/>
      <c r="AD224" s="6"/>
      <c r="AE224" s="6"/>
      <c r="AF224" s="6"/>
      <c r="AG224" s="6"/>
      <c r="AH224" s="6"/>
      <c r="AI224" s="6"/>
      <c r="AJ224" s="6"/>
      <c r="AK224" s="6"/>
      <c r="AL224" s="6"/>
      <c r="AM224" s="6"/>
      <c r="AN224" s="6"/>
      <c r="AO224" s="6"/>
      <c r="AP224" s="6"/>
      <c r="AQ224" s="6"/>
      <c r="AR224" s="6"/>
      <c r="AS224" s="6"/>
      <c r="AT224" s="6"/>
      <c r="AU224" s="6"/>
      <c r="AV224" s="6"/>
    </row>
    <row r="225">
      <c r="A225" s="6"/>
      <c r="B225" s="199"/>
      <c r="C225" s="6"/>
      <c r="D225" s="6"/>
      <c r="E225" s="7"/>
      <c r="F225" s="7"/>
      <c r="G225" s="198"/>
      <c r="H225" s="198"/>
      <c r="I225" s="6"/>
      <c r="J225" s="7"/>
      <c r="K225" s="7"/>
      <c r="L225" s="6"/>
      <c r="M225" s="7"/>
      <c r="N225" s="6"/>
      <c r="O225" s="6"/>
      <c r="P225" s="6"/>
      <c r="Q225" s="6"/>
      <c r="R225" s="6"/>
      <c r="S225" s="6"/>
      <c r="T225" s="6"/>
      <c r="U225" s="6"/>
      <c r="V225" s="6"/>
      <c r="W225" s="6"/>
      <c r="X225" s="6"/>
      <c r="Y225" s="6"/>
      <c r="Z225" s="6"/>
      <c r="AA225" s="6"/>
      <c r="AB225" s="6"/>
      <c r="AC225" s="6"/>
      <c r="AD225" s="6"/>
      <c r="AE225" s="6"/>
      <c r="AF225" s="6"/>
      <c r="AG225" s="6"/>
      <c r="AH225" s="6"/>
      <c r="AI225" s="6"/>
      <c r="AJ225" s="6"/>
      <c r="AK225" s="6"/>
      <c r="AL225" s="6"/>
      <c r="AM225" s="6"/>
      <c r="AN225" s="6"/>
      <c r="AO225" s="6"/>
      <c r="AP225" s="6"/>
      <c r="AQ225" s="6"/>
      <c r="AR225" s="6"/>
      <c r="AS225" s="6"/>
      <c r="AT225" s="6"/>
      <c r="AU225" s="6"/>
      <c r="AV225" s="6"/>
    </row>
    <row r="226">
      <c r="A226" s="6"/>
      <c r="B226" s="199"/>
      <c r="C226" s="6"/>
      <c r="D226" s="6"/>
      <c r="E226" s="7"/>
      <c r="F226" s="7"/>
      <c r="G226" s="198"/>
      <c r="H226" s="198"/>
      <c r="I226" s="6"/>
      <c r="J226" s="7"/>
      <c r="K226" s="7"/>
      <c r="L226" s="6"/>
      <c r="M226" s="7"/>
      <c r="N226" s="6"/>
      <c r="O226" s="6"/>
      <c r="P226" s="6"/>
      <c r="Q226" s="6"/>
      <c r="R226" s="6"/>
      <c r="S226" s="6"/>
      <c r="T226" s="6"/>
      <c r="U226" s="6"/>
      <c r="V226" s="6"/>
      <c r="W226" s="6"/>
      <c r="X226" s="6"/>
      <c r="Y226" s="6"/>
      <c r="Z226" s="6"/>
      <c r="AA226" s="6"/>
      <c r="AB226" s="6"/>
      <c r="AC226" s="6"/>
      <c r="AD226" s="6"/>
      <c r="AE226" s="6"/>
      <c r="AF226" s="6"/>
      <c r="AG226" s="6"/>
      <c r="AH226" s="6"/>
      <c r="AI226" s="6"/>
      <c r="AJ226" s="6"/>
      <c r="AK226" s="6"/>
      <c r="AL226" s="6"/>
      <c r="AM226" s="6"/>
      <c r="AN226" s="6"/>
      <c r="AO226" s="6"/>
      <c r="AP226" s="6"/>
      <c r="AQ226" s="6"/>
      <c r="AR226" s="6"/>
      <c r="AS226" s="6"/>
      <c r="AT226" s="6"/>
      <c r="AU226" s="6"/>
      <c r="AV226" s="6"/>
    </row>
    <row r="227">
      <c r="A227" s="6"/>
      <c r="B227" s="199"/>
      <c r="C227" s="6"/>
      <c r="D227" s="6"/>
      <c r="E227" s="7"/>
      <c r="F227" s="7"/>
      <c r="G227" s="198"/>
      <c r="H227" s="198"/>
      <c r="I227" s="6"/>
      <c r="J227" s="7"/>
      <c r="K227" s="7"/>
      <c r="L227" s="6"/>
      <c r="M227" s="7"/>
      <c r="N227" s="6"/>
      <c r="O227" s="6"/>
      <c r="P227" s="6"/>
      <c r="Q227" s="6"/>
      <c r="R227" s="6"/>
      <c r="S227" s="6"/>
      <c r="T227" s="6"/>
      <c r="U227" s="6"/>
      <c r="V227" s="6"/>
      <c r="W227" s="6"/>
      <c r="X227" s="6"/>
      <c r="Y227" s="6"/>
      <c r="Z227" s="6"/>
      <c r="AA227" s="6"/>
      <c r="AB227" s="6"/>
      <c r="AC227" s="6"/>
      <c r="AD227" s="6"/>
      <c r="AE227" s="6"/>
      <c r="AF227" s="6"/>
      <c r="AG227" s="6"/>
      <c r="AH227" s="6"/>
      <c r="AI227" s="6"/>
      <c r="AJ227" s="6"/>
      <c r="AK227" s="6"/>
      <c r="AL227" s="6"/>
      <c r="AM227" s="6"/>
      <c r="AN227" s="6"/>
      <c r="AO227" s="6"/>
      <c r="AP227" s="6"/>
      <c r="AQ227" s="6"/>
      <c r="AR227" s="6"/>
      <c r="AS227" s="6"/>
      <c r="AT227" s="6"/>
      <c r="AU227" s="6"/>
      <c r="AV227" s="6"/>
    </row>
    <row r="228">
      <c r="A228" s="6"/>
      <c r="B228" s="199"/>
      <c r="C228" s="6"/>
      <c r="D228" s="6"/>
      <c r="E228" s="7"/>
      <c r="F228" s="7"/>
      <c r="G228" s="198"/>
      <c r="H228" s="198"/>
      <c r="I228" s="6"/>
      <c r="J228" s="7"/>
      <c r="K228" s="7"/>
      <c r="L228" s="6"/>
      <c r="M228" s="7"/>
      <c r="N228" s="6"/>
      <c r="O228" s="6"/>
      <c r="P228" s="6"/>
      <c r="Q228" s="6"/>
      <c r="R228" s="6"/>
      <c r="S228" s="6"/>
      <c r="T228" s="6"/>
      <c r="U228" s="6"/>
      <c r="V228" s="6"/>
      <c r="W228" s="6"/>
      <c r="X228" s="6"/>
      <c r="Y228" s="6"/>
      <c r="Z228" s="6"/>
      <c r="AA228" s="6"/>
      <c r="AB228" s="6"/>
      <c r="AC228" s="6"/>
      <c r="AD228" s="6"/>
      <c r="AE228" s="6"/>
      <c r="AF228" s="6"/>
      <c r="AG228" s="6"/>
      <c r="AH228" s="6"/>
      <c r="AI228" s="6"/>
      <c r="AJ228" s="6"/>
      <c r="AK228" s="6"/>
      <c r="AL228" s="6"/>
      <c r="AM228" s="6"/>
      <c r="AN228" s="6"/>
      <c r="AO228" s="6"/>
      <c r="AP228" s="6"/>
      <c r="AQ228" s="6"/>
      <c r="AR228" s="6"/>
      <c r="AS228" s="6"/>
      <c r="AT228" s="6"/>
      <c r="AU228" s="6"/>
      <c r="AV228" s="6"/>
    </row>
    <row r="229">
      <c r="A229" s="6"/>
      <c r="B229" s="199"/>
      <c r="C229" s="6"/>
      <c r="D229" s="6"/>
      <c r="E229" s="7"/>
      <c r="F229" s="7"/>
      <c r="G229" s="198"/>
      <c r="H229" s="198"/>
      <c r="I229" s="6"/>
      <c r="J229" s="7"/>
      <c r="K229" s="7"/>
      <c r="L229" s="6"/>
      <c r="M229" s="7"/>
      <c r="N229" s="6"/>
      <c r="O229" s="6"/>
      <c r="P229" s="6"/>
      <c r="Q229" s="6"/>
      <c r="R229" s="6"/>
      <c r="S229" s="6"/>
      <c r="T229" s="6"/>
      <c r="U229" s="6"/>
      <c r="V229" s="6"/>
      <c r="W229" s="6"/>
      <c r="X229" s="6"/>
      <c r="Y229" s="6"/>
      <c r="Z229" s="6"/>
      <c r="AA229" s="6"/>
      <c r="AB229" s="6"/>
      <c r="AC229" s="6"/>
      <c r="AD229" s="6"/>
      <c r="AE229" s="6"/>
      <c r="AF229" s="6"/>
      <c r="AG229" s="6"/>
      <c r="AH229" s="6"/>
      <c r="AI229" s="6"/>
      <c r="AJ229" s="6"/>
      <c r="AK229" s="6"/>
      <c r="AL229" s="6"/>
      <c r="AM229" s="6"/>
      <c r="AN229" s="6"/>
      <c r="AO229" s="6"/>
      <c r="AP229" s="6"/>
      <c r="AQ229" s="6"/>
      <c r="AR229" s="6"/>
      <c r="AS229" s="6"/>
      <c r="AT229" s="6"/>
      <c r="AU229" s="6"/>
      <c r="AV229" s="6"/>
    </row>
    <row r="230">
      <c r="A230" s="6"/>
      <c r="B230" s="199"/>
      <c r="C230" s="6"/>
      <c r="D230" s="6"/>
      <c r="E230" s="7"/>
      <c r="F230" s="7"/>
      <c r="G230" s="198"/>
      <c r="H230" s="198"/>
      <c r="I230" s="6"/>
      <c r="J230" s="7"/>
      <c r="K230" s="7"/>
      <c r="L230" s="6"/>
      <c r="M230" s="7"/>
      <c r="N230" s="6"/>
      <c r="O230" s="6"/>
      <c r="P230" s="6"/>
      <c r="Q230" s="6"/>
      <c r="R230" s="6"/>
      <c r="S230" s="6"/>
      <c r="T230" s="6"/>
      <c r="U230" s="6"/>
      <c r="V230" s="6"/>
      <c r="W230" s="6"/>
      <c r="X230" s="6"/>
      <c r="Y230" s="6"/>
      <c r="Z230" s="6"/>
      <c r="AA230" s="6"/>
      <c r="AB230" s="6"/>
      <c r="AC230" s="6"/>
      <c r="AD230" s="6"/>
      <c r="AE230" s="6"/>
      <c r="AF230" s="6"/>
      <c r="AG230" s="6"/>
      <c r="AH230" s="6"/>
      <c r="AI230" s="6"/>
      <c r="AJ230" s="6"/>
      <c r="AK230" s="6"/>
      <c r="AL230" s="6"/>
      <c r="AM230" s="6"/>
      <c r="AN230" s="6"/>
      <c r="AO230" s="6"/>
      <c r="AP230" s="6"/>
      <c r="AQ230" s="6"/>
      <c r="AR230" s="6"/>
      <c r="AS230" s="6"/>
      <c r="AT230" s="6"/>
      <c r="AU230" s="6"/>
      <c r="AV230" s="6"/>
    </row>
    <row r="231">
      <c r="A231" s="6"/>
      <c r="B231" s="199"/>
      <c r="C231" s="6"/>
      <c r="D231" s="6"/>
      <c r="E231" s="7"/>
      <c r="F231" s="7"/>
      <c r="G231" s="198"/>
      <c r="H231" s="198"/>
      <c r="I231" s="6"/>
      <c r="J231" s="7"/>
      <c r="K231" s="7"/>
      <c r="L231" s="6"/>
      <c r="M231" s="7"/>
      <c r="N231" s="6"/>
      <c r="O231" s="6"/>
      <c r="P231" s="6"/>
      <c r="Q231" s="6"/>
      <c r="R231" s="6"/>
      <c r="S231" s="6"/>
      <c r="T231" s="6"/>
      <c r="U231" s="6"/>
      <c r="V231" s="6"/>
      <c r="W231" s="6"/>
      <c r="X231" s="6"/>
      <c r="Y231" s="6"/>
      <c r="Z231" s="6"/>
      <c r="AA231" s="6"/>
      <c r="AB231" s="6"/>
      <c r="AC231" s="6"/>
      <c r="AD231" s="6"/>
      <c r="AE231" s="6"/>
      <c r="AF231" s="6"/>
      <c r="AG231" s="6"/>
      <c r="AH231" s="6"/>
      <c r="AI231" s="6"/>
      <c r="AJ231" s="6"/>
      <c r="AK231" s="6"/>
      <c r="AL231" s="6"/>
      <c r="AM231" s="6"/>
      <c r="AN231" s="6"/>
      <c r="AO231" s="6"/>
      <c r="AP231" s="6"/>
      <c r="AQ231" s="6"/>
      <c r="AR231" s="6"/>
      <c r="AS231" s="6"/>
      <c r="AT231" s="6"/>
      <c r="AU231" s="6"/>
      <c r="AV231" s="6"/>
    </row>
    <row r="232">
      <c r="A232" s="6"/>
      <c r="B232" s="199"/>
      <c r="C232" s="6"/>
      <c r="D232" s="6"/>
      <c r="E232" s="7"/>
      <c r="F232" s="7"/>
      <c r="G232" s="198"/>
      <c r="H232" s="198"/>
      <c r="I232" s="6"/>
      <c r="J232" s="7"/>
      <c r="K232" s="7"/>
      <c r="L232" s="6"/>
      <c r="M232" s="7"/>
      <c r="N232" s="6"/>
      <c r="O232" s="6"/>
      <c r="P232" s="6"/>
      <c r="Q232" s="6"/>
      <c r="R232" s="6"/>
      <c r="S232" s="6"/>
      <c r="T232" s="6"/>
      <c r="U232" s="6"/>
      <c r="V232" s="6"/>
      <c r="W232" s="6"/>
      <c r="X232" s="6"/>
      <c r="Y232" s="6"/>
      <c r="Z232" s="6"/>
      <c r="AA232" s="6"/>
      <c r="AB232" s="6"/>
      <c r="AC232" s="6"/>
      <c r="AD232" s="6"/>
      <c r="AE232" s="6"/>
      <c r="AF232" s="6"/>
      <c r="AG232" s="6"/>
      <c r="AH232" s="6"/>
      <c r="AI232" s="6"/>
      <c r="AJ232" s="6"/>
      <c r="AK232" s="6"/>
      <c r="AL232" s="6"/>
      <c r="AM232" s="6"/>
      <c r="AN232" s="6"/>
      <c r="AO232" s="6"/>
      <c r="AP232" s="6"/>
      <c r="AQ232" s="6"/>
      <c r="AR232" s="6"/>
      <c r="AS232" s="6"/>
      <c r="AT232" s="6"/>
      <c r="AU232" s="6"/>
      <c r="AV232" s="6"/>
    </row>
    <row r="233">
      <c r="A233" s="6"/>
      <c r="B233" s="199"/>
      <c r="C233" s="6"/>
      <c r="D233" s="6"/>
      <c r="E233" s="7"/>
      <c r="F233" s="7"/>
      <c r="G233" s="198"/>
      <c r="H233" s="198"/>
      <c r="I233" s="6"/>
      <c r="J233" s="7"/>
      <c r="K233" s="7"/>
      <c r="L233" s="6"/>
      <c r="M233" s="7"/>
      <c r="N233" s="6"/>
      <c r="O233" s="6"/>
      <c r="P233" s="6"/>
      <c r="Q233" s="6"/>
      <c r="R233" s="6"/>
      <c r="S233" s="6"/>
      <c r="T233" s="6"/>
      <c r="U233" s="6"/>
      <c r="V233" s="6"/>
      <c r="W233" s="6"/>
      <c r="X233" s="6"/>
      <c r="Y233" s="6"/>
      <c r="Z233" s="6"/>
      <c r="AA233" s="6"/>
      <c r="AB233" s="6"/>
      <c r="AC233" s="6"/>
      <c r="AD233" s="6"/>
      <c r="AE233" s="6"/>
      <c r="AF233" s="6"/>
      <c r="AG233" s="6"/>
      <c r="AH233" s="6"/>
      <c r="AI233" s="6"/>
      <c r="AJ233" s="6"/>
      <c r="AK233" s="6"/>
      <c r="AL233" s="6"/>
      <c r="AM233" s="6"/>
      <c r="AN233" s="6"/>
      <c r="AO233" s="6"/>
      <c r="AP233" s="6"/>
      <c r="AQ233" s="6"/>
      <c r="AR233" s="6"/>
      <c r="AS233" s="6"/>
      <c r="AT233" s="6"/>
      <c r="AU233" s="6"/>
      <c r="AV233" s="6"/>
    </row>
    <row r="234">
      <c r="A234" s="6"/>
      <c r="B234" s="199"/>
      <c r="C234" s="6"/>
      <c r="D234" s="6"/>
      <c r="E234" s="7"/>
      <c r="F234" s="7"/>
      <c r="G234" s="198"/>
      <c r="H234" s="198"/>
      <c r="I234" s="6"/>
      <c r="J234" s="7"/>
      <c r="K234" s="7"/>
      <c r="L234" s="6"/>
      <c r="M234" s="7"/>
      <c r="N234" s="6"/>
      <c r="O234" s="6"/>
      <c r="P234" s="6"/>
      <c r="Q234" s="6"/>
      <c r="R234" s="6"/>
      <c r="S234" s="6"/>
      <c r="T234" s="6"/>
      <c r="U234" s="6"/>
      <c r="V234" s="6"/>
      <c r="W234" s="6"/>
      <c r="X234" s="6"/>
      <c r="Y234" s="6"/>
      <c r="Z234" s="6"/>
      <c r="AA234" s="6"/>
      <c r="AB234" s="6"/>
      <c r="AC234" s="6"/>
      <c r="AD234" s="6"/>
      <c r="AE234" s="6"/>
      <c r="AF234" s="6"/>
      <c r="AG234" s="6"/>
      <c r="AH234" s="6"/>
      <c r="AI234" s="6"/>
      <c r="AJ234" s="6"/>
      <c r="AK234" s="6"/>
      <c r="AL234" s="6"/>
      <c r="AM234" s="6"/>
      <c r="AN234" s="6"/>
      <c r="AO234" s="6"/>
      <c r="AP234" s="6"/>
      <c r="AQ234" s="6"/>
      <c r="AR234" s="6"/>
      <c r="AS234" s="6"/>
      <c r="AT234" s="6"/>
      <c r="AU234" s="6"/>
      <c r="AV234" s="6"/>
    </row>
    <row r="235">
      <c r="A235" s="6"/>
      <c r="B235" s="199"/>
      <c r="C235" s="6"/>
      <c r="D235" s="6"/>
      <c r="E235" s="7"/>
      <c r="F235" s="7"/>
      <c r="G235" s="198"/>
      <c r="H235" s="198"/>
      <c r="I235" s="6"/>
      <c r="J235" s="7"/>
      <c r="K235" s="7"/>
      <c r="L235" s="6"/>
      <c r="M235" s="7"/>
      <c r="N235" s="6"/>
      <c r="O235" s="6"/>
      <c r="P235" s="6"/>
      <c r="Q235" s="6"/>
      <c r="R235" s="6"/>
      <c r="S235" s="6"/>
      <c r="T235" s="6"/>
      <c r="U235" s="6"/>
      <c r="V235" s="6"/>
      <c r="W235" s="6"/>
      <c r="X235" s="6"/>
      <c r="Y235" s="6"/>
      <c r="Z235" s="6"/>
      <c r="AA235" s="6"/>
      <c r="AB235" s="6"/>
      <c r="AC235" s="6"/>
      <c r="AD235" s="6"/>
      <c r="AE235" s="6"/>
      <c r="AF235" s="6"/>
      <c r="AG235" s="6"/>
      <c r="AH235" s="6"/>
      <c r="AI235" s="6"/>
      <c r="AJ235" s="6"/>
      <c r="AK235" s="6"/>
      <c r="AL235" s="6"/>
      <c r="AM235" s="6"/>
      <c r="AN235" s="6"/>
      <c r="AO235" s="6"/>
      <c r="AP235" s="6"/>
      <c r="AQ235" s="6"/>
      <c r="AR235" s="6"/>
      <c r="AS235" s="6"/>
      <c r="AT235" s="6"/>
      <c r="AU235" s="6"/>
      <c r="AV235" s="6"/>
    </row>
    <row r="236">
      <c r="A236" s="6"/>
      <c r="B236" s="199"/>
      <c r="C236" s="6"/>
      <c r="D236" s="6"/>
      <c r="E236" s="7"/>
      <c r="F236" s="7"/>
      <c r="G236" s="198"/>
      <c r="H236" s="198"/>
      <c r="I236" s="6"/>
      <c r="J236" s="7"/>
      <c r="K236" s="7"/>
      <c r="L236" s="6"/>
      <c r="M236" s="7"/>
      <c r="N236" s="6"/>
      <c r="O236" s="6"/>
      <c r="P236" s="6"/>
      <c r="Q236" s="6"/>
      <c r="R236" s="6"/>
      <c r="S236" s="6"/>
      <c r="T236" s="6"/>
      <c r="U236" s="6"/>
      <c r="V236" s="6"/>
      <c r="W236" s="6"/>
      <c r="X236" s="6"/>
      <c r="Y236" s="6"/>
      <c r="Z236" s="6"/>
      <c r="AA236" s="6"/>
      <c r="AB236" s="6"/>
      <c r="AC236" s="6"/>
      <c r="AD236" s="6"/>
      <c r="AE236" s="6"/>
      <c r="AF236" s="6"/>
      <c r="AG236" s="6"/>
      <c r="AH236" s="6"/>
      <c r="AI236" s="6"/>
      <c r="AJ236" s="6"/>
      <c r="AK236" s="6"/>
      <c r="AL236" s="6"/>
      <c r="AM236" s="6"/>
      <c r="AN236" s="6"/>
      <c r="AO236" s="6"/>
      <c r="AP236" s="6"/>
      <c r="AQ236" s="6"/>
      <c r="AR236" s="6"/>
      <c r="AS236" s="6"/>
      <c r="AT236" s="6"/>
      <c r="AU236" s="6"/>
      <c r="AV236" s="6"/>
    </row>
    <row r="237">
      <c r="A237" s="6"/>
      <c r="B237" s="199"/>
      <c r="C237" s="6"/>
      <c r="D237" s="6"/>
      <c r="E237" s="7"/>
      <c r="F237" s="7"/>
      <c r="G237" s="198"/>
      <c r="H237" s="198"/>
      <c r="I237" s="6"/>
      <c r="J237" s="7"/>
      <c r="K237" s="7"/>
      <c r="L237" s="6"/>
      <c r="M237" s="7"/>
      <c r="N237" s="6"/>
      <c r="O237" s="6"/>
      <c r="P237" s="6"/>
      <c r="Q237" s="6"/>
      <c r="R237" s="6"/>
      <c r="S237" s="6"/>
      <c r="T237" s="6"/>
      <c r="U237" s="6"/>
      <c r="V237" s="6"/>
      <c r="W237" s="6"/>
      <c r="X237" s="6"/>
      <c r="Y237" s="6"/>
      <c r="Z237" s="6"/>
      <c r="AA237" s="6"/>
      <c r="AB237" s="6"/>
      <c r="AC237" s="6"/>
      <c r="AD237" s="6"/>
      <c r="AE237" s="6"/>
      <c r="AF237" s="6"/>
      <c r="AG237" s="6"/>
      <c r="AH237" s="6"/>
      <c r="AI237" s="6"/>
      <c r="AJ237" s="6"/>
      <c r="AK237" s="6"/>
      <c r="AL237" s="6"/>
      <c r="AM237" s="6"/>
      <c r="AN237" s="6"/>
      <c r="AO237" s="6"/>
      <c r="AP237" s="6"/>
      <c r="AQ237" s="6"/>
      <c r="AR237" s="6"/>
      <c r="AS237" s="6"/>
      <c r="AT237" s="6"/>
      <c r="AU237" s="6"/>
      <c r="AV237" s="6"/>
    </row>
    <row r="238">
      <c r="A238" s="6"/>
      <c r="B238" s="199"/>
      <c r="C238" s="6"/>
      <c r="D238" s="6"/>
      <c r="E238" s="7"/>
      <c r="F238" s="7"/>
      <c r="G238" s="198"/>
      <c r="H238" s="198"/>
      <c r="I238" s="6"/>
      <c r="J238" s="7"/>
      <c r="K238" s="7"/>
      <c r="L238" s="6"/>
      <c r="M238" s="7"/>
      <c r="N238" s="6"/>
      <c r="O238" s="6"/>
      <c r="P238" s="6"/>
      <c r="Q238" s="6"/>
      <c r="R238" s="6"/>
      <c r="S238" s="6"/>
      <c r="T238" s="6"/>
      <c r="U238" s="6"/>
      <c r="V238" s="6"/>
      <c r="W238" s="6"/>
      <c r="X238" s="6"/>
      <c r="Y238" s="6"/>
      <c r="Z238" s="6"/>
      <c r="AA238" s="6"/>
      <c r="AB238" s="6"/>
      <c r="AC238" s="6"/>
      <c r="AD238" s="6"/>
      <c r="AE238" s="6"/>
      <c r="AF238" s="6"/>
      <c r="AG238" s="6"/>
      <c r="AH238" s="6"/>
      <c r="AI238" s="6"/>
      <c r="AJ238" s="6"/>
      <c r="AK238" s="6"/>
      <c r="AL238" s="6"/>
      <c r="AM238" s="6"/>
      <c r="AN238" s="6"/>
      <c r="AO238" s="6"/>
      <c r="AP238" s="6"/>
      <c r="AQ238" s="6"/>
      <c r="AR238" s="6"/>
      <c r="AS238" s="6"/>
      <c r="AT238" s="6"/>
      <c r="AU238" s="6"/>
      <c r="AV238" s="6"/>
    </row>
    <row r="239">
      <c r="A239" s="6"/>
      <c r="B239" s="199"/>
      <c r="C239" s="6"/>
      <c r="D239" s="6"/>
      <c r="E239" s="7"/>
      <c r="F239" s="7"/>
      <c r="G239" s="198"/>
      <c r="H239" s="198"/>
      <c r="I239" s="6"/>
      <c r="J239" s="7"/>
      <c r="K239" s="7"/>
      <c r="L239" s="6"/>
      <c r="M239" s="7"/>
      <c r="N239" s="6"/>
      <c r="O239" s="6"/>
      <c r="P239" s="6"/>
      <c r="Q239" s="6"/>
      <c r="R239" s="6"/>
      <c r="S239" s="6"/>
      <c r="T239" s="6"/>
      <c r="U239" s="6"/>
      <c r="V239" s="6"/>
      <c r="W239" s="6"/>
      <c r="X239" s="6"/>
      <c r="Y239" s="6"/>
      <c r="Z239" s="6"/>
      <c r="AA239" s="6"/>
      <c r="AB239" s="6"/>
      <c r="AC239" s="6"/>
      <c r="AD239" s="6"/>
      <c r="AE239" s="6"/>
      <c r="AF239" s="6"/>
      <c r="AG239" s="6"/>
      <c r="AH239" s="6"/>
      <c r="AI239" s="6"/>
      <c r="AJ239" s="6"/>
      <c r="AK239" s="6"/>
      <c r="AL239" s="6"/>
      <c r="AM239" s="6"/>
      <c r="AN239" s="6"/>
      <c r="AO239" s="6"/>
      <c r="AP239" s="6"/>
      <c r="AQ239" s="6"/>
      <c r="AR239" s="6"/>
      <c r="AS239" s="6"/>
      <c r="AT239" s="6"/>
      <c r="AU239" s="6"/>
      <c r="AV239" s="6"/>
    </row>
    <row r="240">
      <c r="A240" s="6"/>
      <c r="B240" s="199"/>
      <c r="C240" s="6"/>
      <c r="D240" s="6"/>
      <c r="E240" s="7"/>
      <c r="F240" s="7"/>
      <c r="G240" s="198"/>
      <c r="H240" s="198"/>
      <c r="I240" s="6"/>
      <c r="J240" s="7"/>
      <c r="K240" s="7"/>
      <c r="L240" s="6"/>
      <c r="M240" s="7"/>
      <c r="N240" s="6"/>
      <c r="O240" s="6"/>
      <c r="P240" s="6"/>
      <c r="Q240" s="6"/>
      <c r="R240" s="6"/>
      <c r="S240" s="6"/>
      <c r="T240" s="6"/>
      <c r="U240" s="6"/>
      <c r="V240" s="6"/>
      <c r="W240" s="6"/>
      <c r="X240" s="6"/>
      <c r="Y240" s="6"/>
      <c r="Z240" s="6"/>
      <c r="AA240" s="6"/>
      <c r="AB240" s="6"/>
      <c r="AC240" s="6"/>
      <c r="AD240" s="6"/>
      <c r="AE240" s="6"/>
      <c r="AF240" s="6"/>
      <c r="AG240" s="6"/>
      <c r="AH240" s="6"/>
      <c r="AI240" s="6"/>
      <c r="AJ240" s="6"/>
      <c r="AK240" s="6"/>
      <c r="AL240" s="6"/>
      <c r="AM240" s="6"/>
      <c r="AN240" s="6"/>
      <c r="AO240" s="6"/>
      <c r="AP240" s="6"/>
      <c r="AQ240" s="6"/>
      <c r="AR240" s="6"/>
      <c r="AS240" s="6"/>
      <c r="AT240" s="6"/>
      <c r="AU240" s="6"/>
      <c r="AV240" s="6"/>
    </row>
    <row r="241">
      <c r="A241" s="6"/>
      <c r="B241" s="199"/>
      <c r="C241" s="6"/>
      <c r="D241" s="6"/>
      <c r="E241" s="7"/>
      <c r="F241" s="7"/>
      <c r="G241" s="198"/>
      <c r="H241" s="198"/>
      <c r="I241" s="6"/>
      <c r="J241" s="7"/>
      <c r="K241" s="7"/>
      <c r="L241" s="6"/>
      <c r="M241" s="7"/>
      <c r="N241" s="6"/>
      <c r="O241" s="6"/>
      <c r="P241" s="6"/>
      <c r="Q241" s="6"/>
      <c r="R241" s="6"/>
      <c r="S241" s="6"/>
      <c r="T241" s="6"/>
      <c r="U241" s="6"/>
      <c r="V241" s="6"/>
      <c r="W241" s="6"/>
      <c r="X241" s="6"/>
      <c r="Y241" s="6"/>
      <c r="Z241" s="6"/>
      <c r="AA241" s="6"/>
      <c r="AB241" s="6"/>
      <c r="AC241" s="6"/>
      <c r="AD241" s="6"/>
      <c r="AE241" s="6"/>
      <c r="AF241" s="6"/>
      <c r="AG241" s="6"/>
      <c r="AH241" s="6"/>
      <c r="AI241" s="6"/>
      <c r="AJ241" s="6"/>
      <c r="AK241" s="6"/>
      <c r="AL241" s="6"/>
      <c r="AM241" s="6"/>
      <c r="AN241" s="6"/>
      <c r="AO241" s="6"/>
      <c r="AP241" s="6"/>
      <c r="AQ241" s="6"/>
      <c r="AR241" s="6"/>
      <c r="AS241" s="6"/>
      <c r="AT241" s="6"/>
      <c r="AU241" s="6"/>
      <c r="AV241" s="6"/>
    </row>
    <row r="242">
      <c r="A242" s="6"/>
      <c r="B242" s="199"/>
      <c r="C242" s="6"/>
      <c r="D242" s="6"/>
      <c r="E242" s="7"/>
      <c r="F242" s="7"/>
      <c r="G242" s="198"/>
      <c r="H242" s="198"/>
      <c r="I242" s="6"/>
      <c r="J242" s="7"/>
      <c r="K242" s="7"/>
      <c r="L242" s="6"/>
      <c r="M242" s="7"/>
      <c r="N242" s="6"/>
      <c r="O242" s="6"/>
      <c r="P242" s="6"/>
      <c r="Q242" s="6"/>
      <c r="R242" s="6"/>
      <c r="S242" s="6"/>
      <c r="T242" s="6"/>
      <c r="U242" s="6"/>
      <c r="V242" s="6"/>
      <c r="W242" s="6"/>
      <c r="X242" s="6"/>
      <c r="Y242" s="6"/>
      <c r="Z242" s="6"/>
      <c r="AA242" s="6"/>
      <c r="AB242" s="6"/>
      <c r="AC242" s="6"/>
      <c r="AD242" s="6"/>
      <c r="AE242" s="6"/>
      <c r="AF242" s="6"/>
      <c r="AG242" s="6"/>
      <c r="AH242" s="6"/>
      <c r="AI242" s="6"/>
      <c r="AJ242" s="6"/>
      <c r="AK242" s="6"/>
      <c r="AL242" s="6"/>
      <c r="AM242" s="6"/>
      <c r="AN242" s="6"/>
      <c r="AO242" s="6"/>
      <c r="AP242" s="6"/>
      <c r="AQ242" s="6"/>
      <c r="AR242" s="6"/>
      <c r="AS242" s="6"/>
      <c r="AT242" s="6"/>
      <c r="AU242" s="6"/>
      <c r="AV242" s="6"/>
    </row>
    <row r="243">
      <c r="A243" s="6"/>
      <c r="B243" s="199"/>
      <c r="C243" s="6"/>
      <c r="D243" s="6"/>
      <c r="E243" s="7"/>
      <c r="F243" s="7"/>
      <c r="G243" s="198"/>
      <c r="H243" s="198"/>
      <c r="I243" s="6"/>
      <c r="J243" s="7"/>
      <c r="K243" s="7"/>
      <c r="L243" s="6"/>
      <c r="M243" s="7"/>
      <c r="N243" s="6"/>
      <c r="O243" s="6"/>
      <c r="P243" s="6"/>
      <c r="Q243" s="6"/>
      <c r="R243" s="6"/>
      <c r="S243" s="6"/>
      <c r="T243" s="6"/>
      <c r="U243" s="6"/>
      <c r="V243" s="6"/>
      <c r="W243" s="6"/>
      <c r="X243" s="6"/>
      <c r="Y243" s="6"/>
      <c r="Z243" s="6"/>
      <c r="AA243" s="6"/>
      <c r="AB243" s="6"/>
      <c r="AC243" s="6"/>
      <c r="AD243" s="6"/>
      <c r="AE243" s="6"/>
      <c r="AF243" s="6"/>
      <c r="AG243" s="6"/>
      <c r="AH243" s="6"/>
      <c r="AI243" s="6"/>
      <c r="AJ243" s="6"/>
      <c r="AK243" s="6"/>
      <c r="AL243" s="6"/>
      <c r="AM243" s="6"/>
      <c r="AN243" s="6"/>
      <c r="AO243" s="6"/>
      <c r="AP243" s="6"/>
      <c r="AQ243" s="6"/>
      <c r="AR243" s="6"/>
      <c r="AS243" s="6"/>
      <c r="AT243" s="6"/>
      <c r="AU243" s="6"/>
      <c r="AV243" s="6"/>
    </row>
    <row r="244">
      <c r="A244" s="6"/>
      <c r="B244" s="199"/>
      <c r="C244" s="6"/>
      <c r="D244" s="6"/>
      <c r="E244" s="7"/>
      <c r="F244" s="7"/>
      <c r="G244" s="198"/>
      <c r="H244" s="198"/>
      <c r="I244" s="6"/>
      <c r="J244" s="7"/>
      <c r="K244" s="7"/>
      <c r="L244" s="6"/>
      <c r="M244" s="7"/>
      <c r="N244" s="6"/>
      <c r="O244" s="6"/>
      <c r="P244" s="6"/>
      <c r="Q244" s="6"/>
      <c r="R244" s="6"/>
      <c r="S244" s="6"/>
      <c r="T244" s="6"/>
      <c r="U244" s="6"/>
      <c r="V244" s="6"/>
      <c r="W244" s="6"/>
      <c r="X244" s="6"/>
      <c r="Y244" s="6"/>
      <c r="Z244" s="6"/>
      <c r="AA244" s="6"/>
      <c r="AB244" s="6"/>
      <c r="AC244" s="6"/>
      <c r="AD244" s="6"/>
      <c r="AE244" s="6"/>
      <c r="AF244" s="6"/>
      <c r="AG244" s="6"/>
      <c r="AH244" s="6"/>
      <c r="AI244" s="6"/>
      <c r="AJ244" s="6"/>
      <c r="AK244" s="6"/>
      <c r="AL244" s="6"/>
      <c r="AM244" s="6"/>
      <c r="AN244" s="6"/>
      <c r="AO244" s="6"/>
      <c r="AP244" s="6"/>
      <c r="AQ244" s="6"/>
      <c r="AR244" s="6"/>
      <c r="AS244" s="6"/>
      <c r="AT244" s="6"/>
      <c r="AU244" s="6"/>
      <c r="AV244" s="6"/>
    </row>
    <row r="245">
      <c r="A245" s="6"/>
      <c r="B245" s="199"/>
      <c r="C245" s="6"/>
      <c r="D245" s="6"/>
      <c r="E245" s="7"/>
      <c r="F245" s="7"/>
      <c r="G245" s="198"/>
      <c r="H245" s="198"/>
      <c r="I245" s="6"/>
      <c r="J245" s="7"/>
      <c r="K245" s="7"/>
      <c r="L245" s="6"/>
      <c r="M245" s="7"/>
      <c r="N245" s="6"/>
      <c r="O245" s="6"/>
      <c r="P245" s="6"/>
      <c r="Q245" s="6"/>
      <c r="R245" s="6"/>
      <c r="S245" s="6"/>
      <c r="T245" s="6"/>
      <c r="U245" s="6"/>
      <c r="V245" s="6"/>
      <c r="W245" s="6"/>
      <c r="X245" s="6"/>
      <c r="Y245" s="6"/>
      <c r="Z245" s="6"/>
      <c r="AA245" s="6"/>
      <c r="AB245" s="6"/>
      <c r="AC245" s="6"/>
      <c r="AD245" s="6"/>
      <c r="AE245" s="6"/>
      <c r="AF245" s="6"/>
      <c r="AG245" s="6"/>
      <c r="AH245" s="6"/>
      <c r="AI245" s="6"/>
      <c r="AJ245" s="6"/>
      <c r="AK245" s="6"/>
      <c r="AL245" s="6"/>
      <c r="AM245" s="6"/>
      <c r="AN245" s="6"/>
      <c r="AO245" s="6"/>
      <c r="AP245" s="6"/>
      <c r="AQ245" s="6"/>
      <c r="AR245" s="6"/>
      <c r="AS245" s="6"/>
      <c r="AT245" s="6"/>
      <c r="AU245" s="6"/>
      <c r="AV245" s="6"/>
    </row>
    <row r="246">
      <c r="A246" s="6"/>
      <c r="B246" s="199"/>
      <c r="C246" s="6"/>
      <c r="D246" s="6"/>
      <c r="E246" s="7"/>
      <c r="F246" s="7"/>
      <c r="G246" s="198"/>
      <c r="H246" s="198"/>
      <c r="I246" s="6"/>
      <c r="J246" s="7"/>
      <c r="K246" s="7"/>
      <c r="L246" s="6"/>
      <c r="M246" s="7"/>
      <c r="N246" s="6"/>
      <c r="O246" s="6"/>
      <c r="P246" s="6"/>
      <c r="Q246" s="6"/>
      <c r="R246" s="6"/>
      <c r="S246" s="6"/>
      <c r="T246" s="6"/>
      <c r="U246" s="6"/>
      <c r="V246" s="6"/>
      <c r="W246" s="6"/>
      <c r="X246" s="6"/>
      <c r="Y246" s="6"/>
      <c r="Z246" s="6"/>
      <c r="AA246" s="6"/>
      <c r="AB246" s="6"/>
      <c r="AC246" s="6"/>
      <c r="AD246" s="6"/>
      <c r="AE246" s="6"/>
      <c r="AF246" s="6"/>
      <c r="AG246" s="6"/>
      <c r="AH246" s="6"/>
      <c r="AI246" s="6"/>
      <c r="AJ246" s="6"/>
      <c r="AK246" s="6"/>
      <c r="AL246" s="6"/>
      <c r="AM246" s="6"/>
      <c r="AN246" s="6"/>
      <c r="AO246" s="6"/>
      <c r="AP246" s="6"/>
      <c r="AQ246" s="6"/>
      <c r="AR246" s="6"/>
      <c r="AS246" s="6"/>
      <c r="AT246" s="6"/>
      <c r="AU246" s="6"/>
      <c r="AV246" s="6"/>
    </row>
    <row r="247">
      <c r="A247" s="6"/>
      <c r="B247" s="199"/>
      <c r="C247" s="6"/>
      <c r="D247" s="6"/>
      <c r="E247" s="7"/>
      <c r="F247" s="7"/>
      <c r="G247" s="198"/>
      <c r="H247" s="198"/>
      <c r="I247" s="6"/>
      <c r="J247" s="7"/>
      <c r="K247" s="7"/>
      <c r="L247" s="6"/>
      <c r="M247" s="7"/>
      <c r="N247" s="6"/>
      <c r="O247" s="6"/>
      <c r="P247" s="6"/>
      <c r="Q247" s="6"/>
      <c r="R247" s="6"/>
      <c r="S247" s="6"/>
      <c r="T247" s="6"/>
      <c r="U247" s="6"/>
      <c r="V247" s="6"/>
      <c r="W247" s="6"/>
      <c r="X247" s="6"/>
      <c r="Y247" s="6"/>
      <c r="Z247" s="6"/>
      <c r="AA247" s="6"/>
      <c r="AB247" s="6"/>
      <c r="AC247" s="6"/>
      <c r="AD247" s="6"/>
      <c r="AE247" s="6"/>
      <c r="AF247" s="6"/>
      <c r="AG247" s="6"/>
      <c r="AH247" s="6"/>
      <c r="AI247" s="6"/>
      <c r="AJ247" s="6"/>
      <c r="AK247" s="6"/>
      <c r="AL247" s="6"/>
      <c r="AM247" s="6"/>
      <c r="AN247" s="6"/>
      <c r="AO247" s="6"/>
      <c r="AP247" s="6"/>
      <c r="AQ247" s="6"/>
      <c r="AR247" s="6"/>
      <c r="AS247" s="6"/>
      <c r="AT247" s="6"/>
      <c r="AU247" s="6"/>
      <c r="AV247" s="6"/>
    </row>
    <row r="248">
      <c r="A248" s="6"/>
      <c r="B248" s="199"/>
      <c r="C248" s="6"/>
      <c r="D248" s="6"/>
      <c r="E248" s="7"/>
      <c r="F248" s="7"/>
      <c r="G248" s="198"/>
      <c r="H248" s="198"/>
      <c r="I248" s="6"/>
      <c r="J248" s="7"/>
      <c r="K248" s="7"/>
      <c r="L248" s="6"/>
      <c r="M248" s="7"/>
      <c r="N248" s="6"/>
      <c r="O248" s="6"/>
      <c r="P248" s="6"/>
      <c r="Q248" s="6"/>
      <c r="R248" s="6"/>
      <c r="S248" s="6"/>
      <c r="T248" s="6"/>
      <c r="U248" s="6"/>
      <c r="V248" s="6"/>
      <c r="W248" s="6"/>
      <c r="X248" s="6"/>
      <c r="Y248" s="6"/>
      <c r="Z248" s="6"/>
      <c r="AA248" s="6"/>
      <c r="AB248" s="6"/>
      <c r="AC248" s="6"/>
      <c r="AD248" s="6"/>
      <c r="AE248" s="6"/>
      <c r="AF248" s="6"/>
      <c r="AG248" s="6"/>
      <c r="AH248" s="6"/>
      <c r="AI248" s="6"/>
      <c r="AJ248" s="6"/>
      <c r="AK248" s="6"/>
      <c r="AL248" s="6"/>
      <c r="AM248" s="6"/>
      <c r="AN248" s="6"/>
      <c r="AO248" s="6"/>
      <c r="AP248" s="6"/>
      <c r="AQ248" s="6"/>
      <c r="AR248" s="6"/>
      <c r="AS248" s="6"/>
      <c r="AT248" s="6"/>
      <c r="AU248" s="6"/>
      <c r="AV248" s="6"/>
    </row>
    <row r="249">
      <c r="A249" s="6"/>
      <c r="B249" s="199"/>
      <c r="C249" s="6"/>
      <c r="D249" s="6"/>
      <c r="E249" s="7"/>
      <c r="F249" s="7"/>
      <c r="G249" s="198"/>
      <c r="H249" s="198"/>
      <c r="I249" s="6"/>
      <c r="J249" s="7"/>
      <c r="K249" s="7"/>
      <c r="L249" s="6"/>
      <c r="M249" s="7"/>
      <c r="N249" s="6"/>
      <c r="O249" s="6"/>
      <c r="P249" s="6"/>
      <c r="Q249" s="6"/>
      <c r="R249" s="6"/>
      <c r="S249" s="6"/>
      <c r="T249" s="6"/>
      <c r="U249" s="6"/>
      <c r="V249" s="6"/>
      <c r="W249" s="6"/>
      <c r="X249" s="6"/>
      <c r="Y249" s="6"/>
      <c r="Z249" s="6"/>
      <c r="AA249" s="6"/>
      <c r="AB249" s="6"/>
      <c r="AC249" s="6"/>
      <c r="AD249" s="6"/>
      <c r="AE249" s="6"/>
      <c r="AF249" s="6"/>
      <c r="AG249" s="6"/>
      <c r="AH249" s="6"/>
      <c r="AI249" s="6"/>
      <c r="AJ249" s="6"/>
      <c r="AK249" s="6"/>
      <c r="AL249" s="6"/>
      <c r="AM249" s="6"/>
      <c r="AN249" s="6"/>
      <c r="AO249" s="6"/>
      <c r="AP249" s="6"/>
      <c r="AQ249" s="6"/>
      <c r="AR249" s="6"/>
      <c r="AS249" s="6"/>
      <c r="AT249" s="6"/>
      <c r="AU249" s="6"/>
      <c r="AV249" s="6"/>
    </row>
    <row r="250">
      <c r="A250" s="6"/>
      <c r="B250" s="199"/>
      <c r="C250" s="6"/>
      <c r="D250" s="6"/>
      <c r="E250" s="7"/>
      <c r="F250" s="7"/>
      <c r="G250" s="198"/>
      <c r="H250" s="198"/>
      <c r="I250" s="6"/>
      <c r="J250" s="7"/>
      <c r="K250" s="7"/>
      <c r="L250" s="6"/>
      <c r="M250" s="7"/>
      <c r="N250" s="6"/>
      <c r="O250" s="6"/>
      <c r="P250" s="6"/>
      <c r="Q250" s="6"/>
      <c r="R250" s="6"/>
      <c r="S250" s="6"/>
      <c r="T250" s="6"/>
      <c r="U250" s="6"/>
      <c r="V250" s="6"/>
      <c r="W250" s="6"/>
      <c r="X250" s="6"/>
      <c r="Y250" s="6"/>
      <c r="Z250" s="6"/>
      <c r="AA250" s="6"/>
      <c r="AB250" s="6"/>
      <c r="AC250" s="6"/>
      <c r="AD250" s="6"/>
      <c r="AE250" s="6"/>
      <c r="AF250" s="6"/>
      <c r="AG250" s="6"/>
      <c r="AH250" s="6"/>
      <c r="AI250" s="6"/>
      <c r="AJ250" s="6"/>
      <c r="AK250" s="6"/>
      <c r="AL250" s="6"/>
      <c r="AM250" s="6"/>
      <c r="AN250" s="6"/>
      <c r="AO250" s="6"/>
      <c r="AP250" s="6"/>
      <c r="AQ250" s="6"/>
      <c r="AR250" s="6"/>
      <c r="AS250" s="6"/>
      <c r="AT250" s="6"/>
      <c r="AU250" s="6"/>
      <c r="AV250" s="6"/>
    </row>
    <row r="251">
      <c r="A251" s="6"/>
      <c r="B251" s="199"/>
      <c r="C251" s="6"/>
      <c r="D251" s="6"/>
      <c r="E251" s="7"/>
      <c r="F251" s="7"/>
      <c r="G251" s="198"/>
      <c r="H251" s="198"/>
      <c r="I251" s="6"/>
      <c r="J251" s="7"/>
      <c r="K251" s="7"/>
      <c r="L251" s="6"/>
      <c r="M251" s="7"/>
      <c r="N251" s="6"/>
      <c r="O251" s="6"/>
      <c r="P251" s="6"/>
      <c r="Q251" s="6"/>
      <c r="R251" s="6"/>
      <c r="S251" s="6"/>
      <c r="T251" s="6"/>
      <c r="U251" s="6"/>
      <c r="V251" s="6"/>
      <c r="W251" s="6"/>
      <c r="X251" s="6"/>
      <c r="Y251" s="6"/>
      <c r="Z251" s="6"/>
      <c r="AA251" s="6"/>
      <c r="AB251" s="6"/>
      <c r="AC251" s="6"/>
      <c r="AD251" s="6"/>
      <c r="AE251" s="6"/>
      <c r="AF251" s="6"/>
      <c r="AG251" s="6"/>
      <c r="AH251" s="6"/>
      <c r="AI251" s="6"/>
      <c r="AJ251" s="6"/>
      <c r="AK251" s="6"/>
      <c r="AL251" s="6"/>
      <c r="AM251" s="6"/>
      <c r="AN251" s="6"/>
      <c r="AO251" s="6"/>
      <c r="AP251" s="6"/>
      <c r="AQ251" s="6"/>
      <c r="AR251" s="6"/>
      <c r="AS251" s="6"/>
      <c r="AT251" s="6"/>
      <c r="AU251" s="6"/>
      <c r="AV251" s="6"/>
    </row>
    <row r="252">
      <c r="A252" s="6"/>
      <c r="B252" s="199"/>
      <c r="C252" s="6"/>
      <c r="D252" s="6"/>
      <c r="E252" s="7"/>
      <c r="F252" s="7"/>
      <c r="G252" s="198"/>
      <c r="H252" s="198"/>
      <c r="I252" s="6"/>
      <c r="J252" s="7"/>
      <c r="K252" s="7"/>
      <c r="L252" s="6"/>
      <c r="M252" s="7"/>
      <c r="N252" s="6"/>
      <c r="O252" s="6"/>
      <c r="P252" s="6"/>
      <c r="Q252" s="6"/>
      <c r="R252" s="6"/>
      <c r="S252" s="6"/>
      <c r="T252" s="6"/>
      <c r="U252" s="6"/>
      <c r="V252" s="6"/>
      <c r="W252" s="6"/>
      <c r="X252" s="6"/>
      <c r="Y252" s="6"/>
      <c r="Z252" s="6"/>
      <c r="AA252" s="6"/>
      <c r="AB252" s="6"/>
      <c r="AC252" s="6"/>
      <c r="AD252" s="6"/>
      <c r="AE252" s="6"/>
      <c r="AF252" s="6"/>
      <c r="AG252" s="6"/>
      <c r="AH252" s="6"/>
      <c r="AI252" s="6"/>
      <c r="AJ252" s="6"/>
      <c r="AK252" s="6"/>
      <c r="AL252" s="6"/>
      <c r="AM252" s="6"/>
      <c r="AN252" s="6"/>
      <c r="AO252" s="6"/>
      <c r="AP252" s="6"/>
      <c r="AQ252" s="6"/>
      <c r="AR252" s="6"/>
      <c r="AS252" s="6"/>
      <c r="AT252" s="6"/>
      <c r="AU252" s="6"/>
      <c r="AV252" s="6"/>
    </row>
    <row r="253">
      <c r="A253" s="6"/>
      <c r="B253" s="199"/>
      <c r="C253" s="6"/>
      <c r="D253" s="6"/>
      <c r="E253" s="7"/>
      <c r="F253" s="7"/>
      <c r="G253" s="198"/>
      <c r="H253" s="198"/>
      <c r="I253" s="6"/>
      <c r="J253" s="7"/>
      <c r="K253" s="7"/>
      <c r="L253" s="6"/>
      <c r="M253" s="7"/>
      <c r="N253" s="6"/>
      <c r="O253" s="6"/>
      <c r="P253" s="6"/>
      <c r="Q253" s="6"/>
      <c r="R253" s="6"/>
      <c r="S253" s="6"/>
      <c r="T253" s="6"/>
      <c r="U253" s="6"/>
      <c r="V253" s="6"/>
      <c r="W253" s="6"/>
      <c r="X253" s="6"/>
      <c r="Y253" s="6"/>
      <c r="Z253" s="6"/>
      <c r="AA253" s="6"/>
      <c r="AB253" s="6"/>
      <c r="AC253" s="6"/>
      <c r="AD253" s="6"/>
      <c r="AE253" s="6"/>
      <c r="AF253" s="6"/>
      <c r="AG253" s="6"/>
      <c r="AH253" s="6"/>
      <c r="AI253" s="6"/>
      <c r="AJ253" s="6"/>
      <c r="AK253" s="6"/>
      <c r="AL253" s="6"/>
      <c r="AM253" s="6"/>
      <c r="AN253" s="6"/>
      <c r="AO253" s="6"/>
      <c r="AP253" s="6"/>
      <c r="AQ253" s="6"/>
      <c r="AR253" s="6"/>
      <c r="AS253" s="6"/>
      <c r="AT253" s="6"/>
      <c r="AU253" s="6"/>
      <c r="AV253" s="6"/>
    </row>
    <row r="254">
      <c r="A254" s="6"/>
      <c r="B254" s="199"/>
      <c r="C254" s="6"/>
      <c r="D254" s="6"/>
      <c r="E254" s="7"/>
      <c r="F254" s="7"/>
      <c r="G254" s="198"/>
      <c r="H254" s="198"/>
      <c r="I254" s="6"/>
      <c r="J254" s="7"/>
      <c r="K254" s="7"/>
      <c r="L254" s="6"/>
      <c r="M254" s="7"/>
      <c r="N254" s="6"/>
      <c r="O254" s="6"/>
      <c r="P254" s="6"/>
      <c r="Q254" s="6"/>
      <c r="R254" s="6"/>
      <c r="S254" s="6"/>
      <c r="T254" s="6"/>
      <c r="U254" s="6"/>
      <c r="V254" s="6"/>
      <c r="W254" s="6"/>
      <c r="X254" s="6"/>
      <c r="Y254" s="6"/>
      <c r="Z254" s="6"/>
      <c r="AA254" s="6"/>
      <c r="AB254" s="6"/>
      <c r="AC254" s="6"/>
      <c r="AD254" s="6"/>
      <c r="AE254" s="6"/>
      <c r="AF254" s="6"/>
      <c r="AG254" s="6"/>
      <c r="AH254" s="6"/>
      <c r="AI254" s="6"/>
      <c r="AJ254" s="6"/>
      <c r="AK254" s="6"/>
      <c r="AL254" s="6"/>
      <c r="AM254" s="6"/>
      <c r="AN254" s="6"/>
      <c r="AO254" s="6"/>
      <c r="AP254" s="6"/>
      <c r="AQ254" s="6"/>
      <c r="AR254" s="6"/>
      <c r="AS254" s="6"/>
      <c r="AT254" s="6"/>
      <c r="AU254" s="6"/>
      <c r="AV254" s="6"/>
    </row>
    <row r="255">
      <c r="A255" s="6"/>
      <c r="B255" s="199"/>
      <c r="C255" s="6"/>
      <c r="D255" s="6"/>
      <c r="E255" s="7"/>
      <c r="F255" s="7"/>
      <c r="G255" s="198"/>
      <c r="H255" s="198"/>
      <c r="I255" s="6"/>
      <c r="J255" s="7"/>
      <c r="K255" s="7"/>
      <c r="L255" s="6"/>
      <c r="M255" s="7"/>
      <c r="N255" s="6"/>
      <c r="O255" s="6"/>
      <c r="P255" s="6"/>
      <c r="Q255" s="6"/>
      <c r="R255" s="6"/>
      <c r="S255" s="6"/>
      <c r="T255" s="6"/>
      <c r="U255" s="6"/>
      <c r="V255" s="6"/>
      <c r="W255" s="6"/>
      <c r="X255" s="6"/>
      <c r="Y255" s="6"/>
      <c r="Z255" s="6"/>
      <c r="AA255" s="6"/>
      <c r="AB255" s="6"/>
      <c r="AC255" s="6"/>
      <c r="AD255" s="6"/>
      <c r="AE255" s="6"/>
      <c r="AF255" s="6"/>
      <c r="AG255" s="6"/>
      <c r="AH255" s="6"/>
      <c r="AI255" s="6"/>
      <c r="AJ255" s="6"/>
      <c r="AK255" s="6"/>
      <c r="AL255" s="6"/>
      <c r="AM255" s="6"/>
      <c r="AN255" s="6"/>
      <c r="AO255" s="6"/>
      <c r="AP255" s="6"/>
      <c r="AQ255" s="6"/>
      <c r="AR255" s="6"/>
      <c r="AS255" s="6"/>
      <c r="AT255" s="6"/>
      <c r="AU255" s="6"/>
      <c r="AV255" s="6"/>
    </row>
    <row r="256">
      <c r="A256" s="6"/>
      <c r="B256" s="199"/>
      <c r="C256" s="6"/>
      <c r="D256" s="6"/>
      <c r="E256" s="7"/>
      <c r="F256" s="7"/>
      <c r="G256" s="198"/>
      <c r="H256" s="198"/>
      <c r="I256" s="6"/>
      <c r="J256" s="7"/>
      <c r="K256" s="7"/>
      <c r="L256" s="6"/>
      <c r="M256" s="7"/>
      <c r="N256" s="6"/>
      <c r="O256" s="6"/>
      <c r="P256" s="6"/>
      <c r="Q256" s="6"/>
      <c r="R256" s="6"/>
      <c r="S256" s="6"/>
      <c r="T256" s="6"/>
      <c r="U256" s="6"/>
      <c r="V256" s="6"/>
      <c r="W256" s="6"/>
      <c r="X256" s="6"/>
      <c r="Y256" s="6"/>
      <c r="Z256" s="6"/>
      <c r="AA256" s="6"/>
      <c r="AB256" s="6"/>
      <c r="AC256" s="6"/>
      <c r="AD256" s="6"/>
      <c r="AE256" s="6"/>
      <c r="AF256" s="6"/>
      <c r="AG256" s="6"/>
      <c r="AH256" s="6"/>
      <c r="AI256" s="6"/>
      <c r="AJ256" s="6"/>
      <c r="AK256" s="6"/>
      <c r="AL256" s="6"/>
      <c r="AM256" s="6"/>
      <c r="AN256" s="6"/>
      <c r="AO256" s="6"/>
      <c r="AP256" s="6"/>
      <c r="AQ256" s="6"/>
      <c r="AR256" s="6"/>
      <c r="AS256" s="6"/>
      <c r="AT256" s="6"/>
      <c r="AU256" s="6"/>
      <c r="AV256" s="6"/>
    </row>
    <row r="257">
      <c r="A257" s="6"/>
      <c r="B257" s="199"/>
      <c r="C257" s="6"/>
      <c r="D257" s="6"/>
      <c r="E257" s="7"/>
      <c r="F257" s="7"/>
      <c r="G257" s="198"/>
      <c r="H257" s="198"/>
      <c r="I257" s="6"/>
      <c r="J257" s="7"/>
      <c r="K257" s="7"/>
      <c r="L257" s="6"/>
      <c r="M257" s="7"/>
      <c r="N257" s="6"/>
      <c r="O257" s="6"/>
      <c r="P257" s="6"/>
      <c r="Q257" s="6"/>
      <c r="R257" s="6"/>
      <c r="S257" s="6"/>
      <c r="T257" s="6"/>
      <c r="U257" s="6"/>
      <c r="V257" s="6"/>
      <c r="W257" s="6"/>
      <c r="X257" s="6"/>
      <c r="Y257" s="6"/>
      <c r="Z257" s="6"/>
      <c r="AA257" s="6"/>
      <c r="AB257" s="6"/>
      <c r="AC257" s="6"/>
      <c r="AD257" s="6"/>
      <c r="AE257" s="6"/>
      <c r="AF257" s="6"/>
      <c r="AG257" s="6"/>
      <c r="AH257" s="6"/>
      <c r="AI257" s="6"/>
      <c r="AJ257" s="6"/>
      <c r="AK257" s="6"/>
      <c r="AL257" s="6"/>
      <c r="AM257" s="6"/>
      <c r="AN257" s="6"/>
      <c r="AO257" s="6"/>
      <c r="AP257" s="6"/>
      <c r="AQ257" s="6"/>
      <c r="AR257" s="6"/>
      <c r="AS257" s="6"/>
      <c r="AT257" s="6"/>
      <c r="AU257" s="6"/>
      <c r="AV257" s="6"/>
    </row>
    <row r="258">
      <c r="A258" s="6"/>
      <c r="B258" s="199"/>
      <c r="C258" s="6"/>
      <c r="D258" s="6"/>
      <c r="E258" s="7"/>
      <c r="F258" s="7"/>
      <c r="G258" s="198"/>
      <c r="H258" s="198"/>
      <c r="I258" s="6"/>
      <c r="J258" s="7"/>
      <c r="K258" s="7"/>
      <c r="L258" s="6"/>
      <c r="M258" s="7"/>
      <c r="N258" s="6"/>
      <c r="O258" s="6"/>
      <c r="P258" s="6"/>
      <c r="Q258" s="6"/>
      <c r="R258" s="6"/>
      <c r="S258" s="6"/>
      <c r="T258" s="6"/>
      <c r="U258" s="6"/>
      <c r="V258" s="6"/>
      <c r="W258" s="6"/>
      <c r="X258" s="6"/>
      <c r="Y258" s="6"/>
      <c r="Z258" s="6"/>
      <c r="AA258" s="6"/>
      <c r="AB258" s="6"/>
      <c r="AC258" s="6"/>
      <c r="AD258" s="6"/>
      <c r="AE258" s="6"/>
      <c r="AF258" s="6"/>
      <c r="AG258" s="6"/>
      <c r="AH258" s="6"/>
      <c r="AI258" s="6"/>
      <c r="AJ258" s="6"/>
      <c r="AK258" s="6"/>
      <c r="AL258" s="6"/>
      <c r="AM258" s="6"/>
      <c r="AN258" s="6"/>
      <c r="AO258" s="6"/>
      <c r="AP258" s="6"/>
      <c r="AQ258" s="6"/>
      <c r="AR258" s="6"/>
      <c r="AS258" s="6"/>
      <c r="AT258" s="6"/>
      <c r="AU258" s="6"/>
      <c r="AV258" s="6"/>
    </row>
    <row r="259">
      <c r="A259" s="6"/>
      <c r="B259" s="199"/>
      <c r="C259" s="6"/>
      <c r="D259" s="6"/>
      <c r="E259" s="7"/>
      <c r="F259" s="7"/>
      <c r="G259" s="198"/>
      <c r="H259" s="198"/>
      <c r="I259" s="6"/>
      <c r="J259" s="7"/>
      <c r="K259" s="7"/>
      <c r="L259" s="6"/>
      <c r="M259" s="7"/>
      <c r="N259" s="6"/>
      <c r="O259" s="6"/>
      <c r="P259" s="6"/>
      <c r="Q259" s="6"/>
      <c r="R259" s="6"/>
      <c r="S259" s="6"/>
      <c r="T259" s="6"/>
      <c r="U259" s="6"/>
      <c r="V259" s="6"/>
      <c r="W259" s="6"/>
      <c r="X259" s="6"/>
      <c r="Y259" s="6"/>
      <c r="Z259" s="6"/>
      <c r="AA259" s="6"/>
      <c r="AB259" s="6"/>
      <c r="AC259" s="6"/>
      <c r="AD259" s="6"/>
      <c r="AE259" s="6"/>
      <c r="AF259" s="6"/>
      <c r="AG259" s="6"/>
      <c r="AH259" s="6"/>
      <c r="AI259" s="6"/>
      <c r="AJ259" s="6"/>
      <c r="AK259" s="6"/>
      <c r="AL259" s="6"/>
      <c r="AM259" s="6"/>
      <c r="AN259" s="6"/>
      <c r="AO259" s="6"/>
      <c r="AP259" s="6"/>
      <c r="AQ259" s="6"/>
      <c r="AR259" s="6"/>
      <c r="AS259" s="6"/>
      <c r="AT259" s="6"/>
      <c r="AU259" s="6"/>
      <c r="AV259" s="6"/>
    </row>
    <row r="260">
      <c r="A260" s="6"/>
      <c r="B260" s="199"/>
      <c r="C260" s="6"/>
      <c r="D260" s="6"/>
      <c r="E260" s="7"/>
      <c r="F260" s="7"/>
      <c r="G260" s="198"/>
      <c r="H260" s="198"/>
      <c r="I260" s="6"/>
      <c r="J260" s="7"/>
      <c r="K260" s="7"/>
      <c r="L260" s="6"/>
      <c r="M260" s="7"/>
      <c r="N260" s="6"/>
      <c r="O260" s="6"/>
      <c r="P260" s="6"/>
      <c r="Q260" s="6"/>
      <c r="R260" s="6"/>
      <c r="S260" s="6"/>
      <c r="T260" s="6"/>
      <c r="U260" s="6"/>
      <c r="V260" s="6"/>
      <c r="W260" s="6"/>
      <c r="X260" s="6"/>
      <c r="Y260" s="6"/>
      <c r="Z260" s="6"/>
      <c r="AA260" s="6"/>
      <c r="AB260" s="6"/>
      <c r="AC260" s="6"/>
      <c r="AD260" s="6"/>
      <c r="AE260" s="6"/>
      <c r="AF260" s="6"/>
      <c r="AG260" s="6"/>
      <c r="AH260" s="6"/>
      <c r="AI260" s="6"/>
      <c r="AJ260" s="6"/>
      <c r="AK260" s="6"/>
      <c r="AL260" s="6"/>
      <c r="AM260" s="6"/>
      <c r="AN260" s="6"/>
      <c r="AO260" s="6"/>
      <c r="AP260" s="6"/>
      <c r="AQ260" s="6"/>
      <c r="AR260" s="6"/>
      <c r="AS260" s="6"/>
      <c r="AT260" s="6"/>
      <c r="AU260" s="6"/>
      <c r="AV260" s="6"/>
    </row>
    <row r="261">
      <c r="A261" s="6"/>
      <c r="B261" s="199"/>
      <c r="C261" s="6"/>
      <c r="D261" s="6"/>
      <c r="E261" s="7"/>
      <c r="F261" s="7"/>
      <c r="G261" s="198"/>
      <c r="H261" s="198"/>
      <c r="I261" s="6"/>
      <c r="J261" s="7"/>
      <c r="K261" s="7"/>
      <c r="L261" s="6"/>
      <c r="M261" s="7"/>
      <c r="N261" s="6"/>
      <c r="O261" s="6"/>
      <c r="P261" s="6"/>
      <c r="Q261" s="6"/>
      <c r="R261" s="6"/>
      <c r="S261" s="6"/>
      <c r="T261" s="6"/>
      <c r="U261" s="6"/>
      <c r="V261" s="6"/>
      <c r="W261" s="6"/>
      <c r="X261" s="6"/>
      <c r="Y261" s="6"/>
      <c r="Z261" s="6"/>
      <c r="AA261" s="6"/>
      <c r="AB261" s="6"/>
      <c r="AC261" s="6"/>
      <c r="AD261" s="6"/>
      <c r="AE261" s="6"/>
      <c r="AF261" s="6"/>
      <c r="AG261" s="6"/>
      <c r="AH261" s="6"/>
      <c r="AI261" s="6"/>
      <c r="AJ261" s="6"/>
      <c r="AK261" s="6"/>
      <c r="AL261" s="6"/>
      <c r="AM261" s="6"/>
      <c r="AN261" s="6"/>
      <c r="AO261" s="6"/>
      <c r="AP261" s="6"/>
      <c r="AQ261" s="6"/>
      <c r="AR261" s="6"/>
      <c r="AS261" s="6"/>
      <c r="AT261" s="6"/>
      <c r="AU261" s="6"/>
      <c r="AV261" s="6"/>
    </row>
    <row r="262">
      <c r="A262" s="6"/>
      <c r="B262" s="199"/>
      <c r="C262" s="6"/>
      <c r="D262" s="6"/>
      <c r="E262" s="7"/>
      <c r="F262" s="7"/>
      <c r="G262" s="198"/>
      <c r="H262" s="198"/>
      <c r="I262" s="6"/>
      <c r="J262" s="7"/>
      <c r="K262" s="7"/>
      <c r="L262" s="6"/>
      <c r="M262" s="7"/>
      <c r="N262" s="6"/>
      <c r="O262" s="6"/>
      <c r="P262" s="6"/>
      <c r="Q262" s="6"/>
      <c r="R262" s="6"/>
      <c r="S262" s="6"/>
      <c r="T262" s="6"/>
      <c r="U262" s="6"/>
      <c r="V262" s="6"/>
      <c r="W262" s="6"/>
      <c r="X262" s="6"/>
      <c r="Y262" s="6"/>
      <c r="Z262" s="6"/>
      <c r="AA262" s="6"/>
      <c r="AB262" s="6"/>
      <c r="AC262" s="6"/>
      <c r="AD262" s="6"/>
      <c r="AE262" s="6"/>
      <c r="AF262" s="6"/>
      <c r="AG262" s="6"/>
      <c r="AH262" s="6"/>
      <c r="AI262" s="6"/>
      <c r="AJ262" s="6"/>
      <c r="AK262" s="6"/>
      <c r="AL262" s="6"/>
      <c r="AM262" s="6"/>
      <c r="AN262" s="6"/>
      <c r="AO262" s="6"/>
      <c r="AP262" s="6"/>
      <c r="AQ262" s="6"/>
      <c r="AR262" s="6"/>
      <c r="AS262" s="6"/>
      <c r="AT262" s="6"/>
      <c r="AU262" s="6"/>
      <c r="AV262" s="6"/>
    </row>
    <row r="263">
      <c r="A263" s="6"/>
      <c r="B263" s="199"/>
      <c r="C263" s="6"/>
      <c r="D263" s="6"/>
      <c r="E263" s="7"/>
      <c r="F263" s="7"/>
      <c r="G263" s="198"/>
      <c r="H263" s="198"/>
      <c r="I263" s="6"/>
      <c r="J263" s="7"/>
      <c r="K263" s="7"/>
      <c r="L263" s="6"/>
      <c r="M263" s="7"/>
      <c r="N263" s="6"/>
      <c r="O263" s="6"/>
      <c r="P263" s="6"/>
      <c r="Q263" s="6"/>
      <c r="R263" s="6"/>
      <c r="S263" s="6"/>
      <c r="T263" s="6"/>
      <c r="U263" s="6"/>
      <c r="V263" s="6"/>
      <c r="W263" s="6"/>
      <c r="X263" s="6"/>
      <c r="Y263" s="6"/>
      <c r="Z263" s="6"/>
      <c r="AA263" s="6"/>
      <c r="AB263" s="6"/>
      <c r="AC263" s="6"/>
      <c r="AD263" s="6"/>
      <c r="AE263" s="6"/>
      <c r="AF263" s="6"/>
      <c r="AG263" s="6"/>
      <c r="AH263" s="6"/>
      <c r="AI263" s="6"/>
      <c r="AJ263" s="6"/>
      <c r="AK263" s="6"/>
      <c r="AL263" s="6"/>
      <c r="AM263" s="6"/>
      <c r="AN263" s="6"/>
      <c r="AO263" s="6"/>
      <c r="AP263" s="6"/>
      <c r="AQ263" s="6"/>
      <c r="AR263" s="6"/>
      <c r="AS263" s="6"/>
      <c r="AT263" s="6"/>
      <c r="AU263" s="6"/>
      <c r="AV263" s="6"/>
    </row>
    <row r="264">
      <c r="A264" s="6"/>
      <c r="B264" s="199"/>
      <c r="C264" s="6"/>
      <c r="D264" s="6"/>
      <c r="E264" s="7"/>
      <c r="F264" s="7"/>
      <c r="G264" s="198"/>
      <c r="H264" s="198"/>
      <c r="I264" s="6"/>
      <c r="J264" s="7"/>
      <c r="K264" s="7"/>
      <c r="L264" s="6"/>
      <c r="M264" s="7"/>
      <c r="N264" s="6"/>
      <c r="O264" s="6"/>
      <c r="P264" s="6"/>
      <c r="Q264" s="6"/>
      <c r="R264" s="6"/>
      <c r="S264" s="6"/>
      <c r="T264" s="6"/>
      <c r="U264" s="6"/>
      <c r="V264" s="6"/>
      <c r="W264" s="6"/>
      <c r="X264" s="6"/>
      <c r="Y264" s="6"/>
      <c r="Z264" s="6"/>
      <c r="AA264" s="6"/>
      <c r="AB264" s="6"/>
      <c r="AC264" s="6"/>
      <c r="AD264" s="6"/>
      <c r="AE264" s="6"/>
      <c r="AF264" s="6"/>
      <c r="AG264" s="6"/>
      <c r="AH264" s="6"/>
      <c r="AI264" s="6"/>
      <c r="AJ264" s="6"/>
      <c r="AK264" s="6"/>
      <c r="AL264" s="6"/>
      <c r="AM264" s="6"/>
      <c r="AN264" s="6"/>
      <c r="AO264" s="6"/>
      <c r="AP264" s="6"/>
      <c r="AQ264" s="6"/>
      <c r="AR264" s="6"/>
      <c r="AS264" s="6"/>
      <c r="AT264" s="6"/>
      <c r="AU264" s="6"/>
      <c r="AV264" s="6"/>
    </row>
    <row r="265">
      <c r="A265" s="6"/>
      <c r="B265" s="199"/>
      <c r="C265" s="6"/>
      <c r="D265" s="6"/>
      <c r="E265" s="7"/>
      <c r="F265" s="7"/>
      <c r="G265" s="198"/>
      <c r="H265" s="198"/>
      <c r="I265" s="6"/>
      <c r="J265" s="7"/>
      <c r="K265" s="7"/>
      <c r="L265" s="6"/>
      <c r="M265" s="7"/>
      <c r="N265" s="6"/>
      <c r="O265" s="6"/>
      <c r="P265" s="6"/>
      <c r="Q265" s="6"/>
      <c r="R265" s="6"/>
      <c r="S265" s="6"/>
      <c r="T265" s="6"/>
      <c r="U265" s="6"/>
      <c r="V265" s="6"/>
      <c r="W265" s="6"/>
      <c r="X265" s="6"/>
      <c r="Y265" s="6"/>
      <c r="Z265" s="6"/>
      <c r="AA265" s="6"/>
      <c r="AB265" s="6"/>
      <c r="AC265" s="6"/>
      <c r="AD265" s="6"/>
      <c r="AE265" s="6"/>
      <c r="AF265" s="6"/>
      <c r="AG265" s="6"/>
      <c r="AH265" s="6"/>
      <c r="AI265" s="6"/>
      <c r="AJ265" s="6"/>
      <c r="AK265" s="6"/>
      <c r="AL265" s="6"/>
      <c r="AM265" s="6"/>
      <c r="AN265" s="6"/>
      <c r="AO265" s="6"/>
      <c r="AP265" s="6"/>
      <c r="AQ265" s="6"/>
      <c r="AR265" s="6"/>
      <c r="AS265" s="6"/>
      <c r="AT265" s="6"/>
      <c r="AU265" s="6"/>
      <c r="AV265" s="6"/>
    </row>
    <row r="266">
      <c r="A266" s="6"/>
      <c r="B266" s="199"/>
      <c r="C266" s="6"/>
      <c r="D266" s="6"/>
      <c r="E266" s="7"/>
      <c r="F266" s="7"/>
      <c r="G266" s="198"/>
      <c r="H266" s="198"/>
      <c r="I266" s="6"/>
      <c r="J266" s="7"/>
      <c r="K266" s="7"/>
      <c r="L266" s="6"/>
      <c r="M266" s="7"/>
      <c r="N266" s="6"/>
      <c r="O266" s="6"/>
      <c r="P266" s="6"/>
      <c r="Q266" s="6"/>
      <c r="R266" s="6"/>
      <c r="S266" s="6"/>
      <c r="T266" s="6"/>
      <c r="U266" s="6"/>
      <c r="V266" s="6"/>
      <c r="W266" s="6"/>
      <c r="X266" s="6"/>
      <c r="Y266" s="6"/>
      <c r="Z266" s="6"/>
      <c r="AA266" s="6"/>
      <c r="AB266" s="6"/>
      <c r="AC266" s="6"/>
      <c r="AD266" s="6"/>
      <c r="AE266" s="6"/>
      <c r="AF266" s="6"/>
      <c r="AG266" s="6"/>
      <c r="AH266" s="6"/>
      <c r="AI266" s="6"/>
      <c r="AJ266" s="6"/>
      <c r="AK266" s="6"/>
      <c r="AL266" s="6"/>
      <c r="AM266" s="6"/>
      <c r="AN266" s="6"/>
      <c r="AO266" s="6"/>
      <c r="AP266" s="6"/>
      <c r="AQ266" s="6"/>
      <c r="AR266" s="6"/>
      <c r="AS266" s="6"/>
      <c r="AT266" s="6"/>
      <c r="AU266" s="6"/>
      <c r="AV266" s="6"/>
    </row>
    <row r="267">
      <c r="A267" s="6"/>
      <c r="B267" s="199"/>
      <c r="C267" s="6"/>
      <c r="D267" s="6"/>
      <c r="E267" s="7"/>
      <c r="F267" s="7"/>
      <c r="G267" s="198"/>
      <c r="H267" s="198"/>
      <c r="I267" s="6"/>
      <c r="J267" s="7"/>
      <c r="K267" s="7"/>
      <c r="L267" s="6"/>
      <c r="M267" s="7"/>
      <c r="N267" s="6"/>
      <c r="O267" s="6"/>
      <c r="P267" s="6"/>
      <c r="Q267" s="6"/>
      <c r="R267" s="6"/>
      <c r="S267" s="6"/>
      <c r="T267" s="6"/>
      <c r="U267" s="6"/>
      <c r="V267" s="6"/>
      <c r="W267" s="6"/>
      <c r="X267" s="6"/>
      <c r="Y267" s="6"/>
      <c r="Z267" s="6"/>
      <c r="AA267" s="6"/>
      <c r="AB267" s="6"/>
      <c r="AC267" s="6"/>
      <c r="AD267" s="6"/>
      <c r="AE267" s="6"/>
      <c r="AF267" s="6"/>
      <c r="AG267" s="6"/>
      <c r="AH267" s="6"/>
      <c r="AI267" s="6"/>
      <c r="AJ267" s="6"/>
      <c r="AK267" s="6"/>
      <c r="AL267" s="6"/>
      <c r="AM267" s="6"/>
      <c r="AN267" s="6"/>
      <c r="AO267" s="6"/>
      <c r="AP267" s="6"/>
      <c r="AQ267" s="6"/>
      <c r="AR267" s="6"/>
      <c r="AS267" s="6"/>
      <c r="AT267" s="6"/>
      <c r="AU267" s="6"/>
      <c r="AV267" s="6"/>
    </row>
    <row r="268">
      <c r="A268" s="6"/>
      <c r="B268" s="199"/>
      <c r="C268" s="6"/>
      <c r="D268" s="6"/>
      <c r="E268" s="7"/>
      <c r="F268" s="7"/>
      <c r="G268" s="198"/>
      <c r="H268" s="198"/>
      <c r="I268" s="6"/>
      <c r="J268" s="7"/>
      <c r="K268" s="7"/>
      <c r="L268" s="6"/>
      <c r="M268" s="7"/>
      <c r="N268" s="6"/>
      <c r="O268" s="6"/>
      <c r="P268" s="6"/>
      <c r="Q268" s="6"/>
      <c r="R268" s="6"/>
      <c r="S268" s="6"/>
      <c r="T268" s="6"/>
      <c r="U268" s="6"/>
      <c r="V268" s="6"/>
      <c r="W268" s="6"/>
      <c r="X268" s="6"/>
      <c r="Y268" s="6"/>
      <c r="Z268" s="6"/>
      <c r="AA268" s="6"/>
      <c r="AB268" s="6"/>
      <c r="AC268" s="6"/>
      <c r="AD268" s="6"/>
      <c r="AE268" s="6"/>
      <c r="AF268" s="6"/>
      <c r="AG268" s="6"/>
      <c r="AH268" s="6"/>
      <c r="AI268" s="6"/>
      <c r="AJ268" s="6"/>
      <c r="AK268" s="6"/>
      <c r="AL268" s="6"/>
      <c r="AM268" s="6"/>
      <c r="AN268" s="6"/>
      <c r="AO268" s="6"/>
      <c r="AP268" s="6"/>
      <c r="AQ268" s="6"/>
      <c r="AR268" s="6"/>
      <c r="AS268" s="6"/>
      <c r="AT268" s="6"/>
      <c r="AU268" s="6"/>
      <c r="AV268" s="6"/>
    </row>
    <row r="269">
      <c r="A269" s="6"/>
      <c r="B269" s="199"/>
      <c r="C269" s="6"/>
      <c r="D269" s="6"/>
      <c r="E269" s="7"/>
      <c r="F269" s="7"/>
      <c r="G269" s="198"/>
      <c r="H269" s="198"/>
      <c r="I269" s="6"/>
      <c r="J269" s="7"/>
      <c r="K269" s="7"/>
      <c r="L269" s="6"/>
      <c r="M269" s="7"/>
      <c r="N269" s="6"/>
      <c r="O269" s="6"/>
      <c r="P269" s="6"/>
      <c r="Q269" s="6"/>
      <c r="R269" s="6"/>
      <c r="S269" s="6"/>
      <c r="T269" s="6"/>
      <c r="U269" s="6"/>
      <c r="V269" s="6"/>
      <c r="W269" s="6"/>
      <c r="X269" s="6"/>
      <c r="Y269" s="6"/>
      <c r="Z269" s="6"/>
      <c r="AA269" s="6"/>
      <c r="AB269" s="6"/>
      <c r="AC269" s="6"/>
      <c r="AD269" s="6"/>
      <c r="AE269" s="6"/>
      <c r="AF269" s="6"/>
      <c r="AG269" s="6"/>
      <c r="AH269" s="6"/>
      <c r="AI269" s="6"/>
      <c r="AJ269" s="6"/>
      <c r="AK269" s="6"/>
      <c r="AL269" s="6"/>
      <c r="AM269" s="6"/>
      <c r="AN269" s="6"/>
      <c r="AO269" s="6"/>
      <c r="AP269" s="6"/>
      <c r="AQ269" s="6"/>
      <c r="AR269" s="6"/>
      <c r="AS269" s="6"/>
      <c r="AT269" s="6"/>
      <c r="AU269" s="6"/>
      <c r="AV269" s="6"/>
    </row>
    <row r="270">
      <c r="A270" s="6"/>
      <c r="B270" s="199"/>
      <c r="C270" s="6"/>
      <c r="D270" s="6"/>
      <c r="E270" s="7"/>
      <c r="F270" s="7"/>
      <c r="G270" s="198"/>
      <c r="H270" s="198"/>
      <c r="I270" s="6"/>
      <c r="J270" s="7"/>
      <c r="K270" s="7"/>
      <c r="L270" s="6"/>
      <c r="M270" s="7"/>
      <c r="N270" s="6"/>
      <c r="O270" s="6"/>
      <c r="P270" s="6"/>
      <c r="Q270" s="6"/>
      <c r="R270" s="6"/>
      <c r="S270" s="6"/>
      <c r="T270" s="6"/>
      <c r="U270" s="6"/>
      <c r="V270" s="6"/>
      <c r="W270" s="6"/>
      <c r="X270" s="6"/>
      <c r="Y270" s="6"/>
      <c r="Z270" s="6"/>
      <c r="AA270" s="6"/>
      <c r="AB270" s="6"/>
      <c r="AC270" s="6"/>
      <c r="AD270" s="6"/>
      <c r="AE270" s="6"/>
      <c r="AF270" s="6"/>
      <c r="AG270" s="6"/>
      <c r="AH270" s="6"/>
      <c r="AI270" s="6"/>
      <c r="AJ270" s="6"/>
      <c r="AK270" s="6"/>
      <c r="AL270" s="6"/>
      <c r="AM270" s="6"/>
      <c r="AN270" s="6"/>
      <c r="AO270" s="6"/>
      <c r="AP270" s="6"/>
      <c r="AQ270" s="6"/>
      <c r="AR270" s="6"/>
      <c r="AS270" s="6"/>
      <c r="AT270" s="6"/>
      <c r="AU270" s="6"/>
      <c r="AV270" s="6"/>
    </row>
    <row r="271">
      <c r="A271" s="6"/>
      <c r="B271" s="199"/>
      <c r="C271" s="6"/>
      <c r="D271" s="6"/>
      <c r="E271" s="7"/>
      <c r="F271" s="7"/>
      <c r="G271" s="198"/>
      <c r="H271" s="198"/>
      <c r="I271" s="6"/>
      <c r="J271" s="7"/>
      <c r="K271" s="7"/>
      <c r="L271" s="6"/>
      <c r="M271" s="7"/>
      <c r="N271" s="6"/>
      <c r="O271" s="6"/>
      <c r="P271" s="6"/>
      <c r="Q271" s="6"/>
      <c r="R271" s="6"/>
      <c r="S271" s="6"/>
      <c r="T271" s="6"/>
      <c r="U271" s="6"/>
      <c r="V271" s="6"/>
      <c r="W271" s="6"/>
      <c r="X271" s="6"/>
      <c r="Y271" s="6"/>
      <c r="Z271" s="6"/>
      <c r="AA271" s="6"/>
      <c r="AB271" s="6"/>
      <c r="AC271" s="6"/>
      <c r="AD271" s="6"/>
      <c r="AE271" s="6"/>
      <c r="AF271" s="6"/>
      <c r="AG271" s="6"/>
      <c r="AH271" s="6"/>
      <c r="AI271" s="6"/>
      <c r="AJ271" s="6"/>
      <c r="AK271" s="6"/>
      <c r="AL271" s="6"/>
      <c r="AM271" s="6"/>
      <c r="AN271" s="6"/>
      <c r="AO271" s="6"/>
      <c r="AP271" s="6"/>
      <c r="AQ271" s="6"/>
      <c r="AR271" s="6"/>
      <c r="AS271" s="6"/>
      <c r="AT271" s="6"/>
      <c r="AU271" s="6"/>
      <c r="AV271" s="6"/>
    </row>
    <row r="272">
      <c r="A272" s="6"/>
      <c r="B272" s="199"/>
      <c r="C272" s="6"/>
      <c r="D272" s="6"/>
      <c r="E272" s="7"/>
      <c r="F272" s="7"/>
      <c r="G272" s="198"/>
      <c r="H272" s="198"/>
      <c r="I272" s="6"/>
      <c r="J272" s="7"/>
      <c r="K272" s="7"/>
      <c r="L272" s="6"/>
      <c r="M272" s="7"/>
      <c r="N272" s="6"/>
      <c r="O272" s="6"/>
      <c r="P272" s="6"/>
      <c r="Q272" s="6"/>
      <c r="R272" s="6"/>
      <c r="S272" s="6"/>
      <c r="T272" s="6"/>
      <c r="U272" s="6"/>
      <c r="V272" s="6"/>
      <c r="W272" s="6"/>
      <c r="X272" s="6"/>
      <c r="Y272" s="6"/>
      <c r="Z272" s="6"/>
      <c r="AA272" s="6"/>
      <c r="AB272" s="6"/>
      <c r="AC272" s="6"/>
      <c r="AD272" s="6"/>
      <c r="AE272" s="6"/>
      <c r="AF272" s="6"/>
      <c r="AG272" s="6"/>
      <c r="AH272" s="6"/>
      <c r="AI272" s="6"/>
      <c r="AJ272" s="6"/>
      <c r="AK272" s="6"/>
      <c r="AL272" s="6"/>
      <c r="AM272" s="6"/>
      <c r="AN272" s="6"/>
      <c r="AO272" s="6"/>
      <c r="AP272" s="6"/>
      <c r="AQ272" s="6"/>
      <c r="AR272" s="6"/>
      <c r="AS272" s="6"/>
      <c r="AT272" s="6"/>
      <c r="AU272" s="6"/>
      <c r="AV272" s="6"/>
    </row>
    <row r="273">
      <c r="A273" s="6"/>
      <c r="B273" s="199"/>
      <c r="C273" s="6"/>
      <c r="D273" s="6"/>
      <c r="E273" s="7"/>
      <c r="F273" s="7"/>
      <c r="G273" s="198"/>
      <c r="H273" s="198"/>
      <c r="I273" s="6"/>
      <c r="J273" s="7"/>
      <c r="K273" s="7"/>
      <c r="L273" s="6"/>
      <c r="M273" s="7"/>
      <c r="N273" s="6"/>
      <c r="O273" s="6"/>
      <c r="P273" s="6"/>
      <c r="Q273" s="6"/>
      <c r="R273" s="6"/>
      <c r="S273" s="6"/>
      <c r="T273" s="6"/>
      <c r="U273" s="6"/>
      <c r="V273" s="6"/>
      <c r="W273" s="6"/>
      <c r="X273" s="6"/>
      <c r="Y273" s="6"/>
      <c r="Z273" s="6"/>
      <c r="AA273" s="6"/>
      <c r="AB273" s="6"/>
      <c r="AC273" s="6"/>
      <c r="AD273" s="6"/>
      <c r="AE273" s="6"/>
      <c r="AF273" s="6"/>
      <c r="AG273" s="6"/>
      <c r="AH273" s="6"/>
      <c r="AI273" s="6"/>
      <c r="AJ273" s="6"/>
      <c r="AK273" s="6"/>
      <c r="AL273" s="6"/>
      <c r="AM273" s="6"/>
      <c r="AN273" s="6"/>
      <c r="AO273" s="6"/>
      <c r="AP273" s="6"/>
      <c r="AQ273" s="6"/>
      <c r="AR273" s="6"/>
      <c r="AS273" s="6"/>
      <c r="AT273" s="6"/>
      <c r="AU273" s="6"/>
      <c r="AV273" s="6"/>
    </row>
    <row r="274">
      <c r="A274" s="6"/>
      <c r="B274" s="199"/>
      <c r="C274" s="6"/>
      <c r="D274" s="6"/>
      <c r="E274" s="7"/>
      <c r="F274" s="7"/>
      <c r="G274" s="198"/>
      <c r="H274" s="198"/>
      <c r="I274" s="6"/>
      <c r="J274" s="7"/>
      <c r="K274" s="7"/>
      <c r="L274" s="6"/>
      <c r="M274" s="7"/>
      <c r="N274" s="6"/>
      <c r="O274" s="6"/>
      <c r="P274" s="6"/>
      <c r="Q274" s="6"/>
      <c r="R274" s="6"/>
      <c r="S274" s="6"/>
      <c r="T274" s="6"/>
      <c r="U274" s="6"/>
      <c r="V274" s="6"/>
      <c r="W274" s="6"/>
      <c r="X274" s="6"/>
      <c r="Y274" s="6"/>
      <c r="Z274" s="6"/>
      <c r="AA274" s="6"/>
      <c r="AB274" s="6"/>
      <c r="AC274" s="6"/>
      <c r="AD274" s="6"/>
      <c r="AE274" s="6"/>
      <c r="AF274" s="6"/>
      <c r="AG274" s="6"/>
      <c r="AH274" s="6"/>
      <c r="AI274" s="6"/>
      <c r="AJ274" s="6"/>
      <c r="AK274" s="6"/>
      <c r="AL274" s="6"/>
      <c r="AM274" s="6"/>
      <c r="AN274" s="6"/>
      <c r="AO274" s="6"/>
      <c r="AP274" s="6"/>
      <c r="AQ274" s="6"/>
      <c r="AR274" s="6"/>
      <c r="AS274" s="6"/>
      <c r="AT274" s="6"/>
      <c r="AU274" s="6"/>
      <c r="AV274" s="6"/>
    </row>
    <row r="275">
      <c r="A275" s="6"/>
      <c r="B275" s="199"/>
      <c r="C275" s="6"/>
      <c r="D275" s="6"/>
      <c r="E275" s="7"/>
      <c r="F275" s="7"/>
      <c r="G275" s="198"/>
      <c r="H275" s="198"/>
      <c r="I275" s="6"/>
      <c r="J275" s="7"/>
      <c r="K275" s="7"/>
      <c r="L275" s="6"/>
      <c r="M275" s="7"/>
      <c r="N275" s="6"/>
      <c r="O275" s="6"/>
      <c r="P275" s="6"/>
      <c r="Q275" s="6"/>
      <c r="R275" s="6"/>
      <c r="S275" s="6"/>
      <c r="T275" s="6"/>
      <c r="U275" s="6"/>
      <c r="V275" s="6"/>
      <c r="W275" s="6"/>
      <c r="X275" s="6"/>
      <c r="Y275" s="6"/>
      <c r="Z275" s="6"/>
      <c r="AA275" s="6"/>
      <c r="AB275" s="6"/>
      <c r="AC275" s="6"/>
      <c r="AD275" s="6"/>
      <c r="AE275" s="6"/>
      <c r="AF275" s="6"/>
      <c r="AG275" s="6"/>
      <c r="AH275" s="6"/>
      <c r="AI275" s="6"/>
      <c r="AJ275" s="6"/>
      <c r="AK275" s="6"/>
      <c r="AL275" s="6"/>
      <c r="AM275" s="6"/>
      <c r="AN275" s="6"/>
      <c r="AO275" s="6"/>
      <c r="AP275" s="6"/>
      <c r="AQ275" s="6"/>
      <c r="AR275" s="6"/>
      <c r="AS275" s="6"/>
      <c r="AT275" s="6"/>
      <c r="AU275" s="6"/>
      <c r="AV275" s="6"/>
    </row>
    <row r="276">
      <c r="A276" s="6"/>
      <c r="B276" s="199"/>
      <c r="C276" s="6"/>
      <c r="D276" s="6"/>
      <c r="E276" s="7"/>
      <c r="F276" s="7"/>
      <c r="G276" s="198"/>
      <c r="H276" s="198"/>
      <c r="I276" s="6"/>
      <c r="J276" s="7"/>
      <c r="K276" s="7"/>
      <c r="L276" s="6"/>
      <c r="M276" s="7"/>
      <c r="N276" s="6"/>
      <c r="O276" s="6"/>
      <c r="P276" s="6"/>
      <c r="Q276" s="6"/>
      <c r="R276" s="6"/>
      <c r="S276" s="6"/>
      <c r="T276" s="6"/>
      <c r="U276" s="6"/>
      <c r="V276" s="6"/>
      <c r="W276" s="6"/>
      <c r="X276" s="6"/>
      <c r="Y276" s="6"/>
      <c r="Z276" s="6"/>
      <c r="AA276" s="6"/>
      <c r="AB276" s="6"/>
      <c r="AC276" s="6"/>
      <c r="AD276" s="6"/>
      <c r="AE276" s="6"/>
      <c r="AF276" s="6"/>
      <c r="AG276" s="6"/>
      <c r="AH276" s="6"/>
      <c r="AI276" s="6"/>
      <c r="AJ276" s="6"/>
      <c r="AK276" s="6"/>
      <c r="AL276" s="6"/>
      <c r="AM276" s="6"/>
      <c r="AN276" s="6"/>
      <c r="AO276" s="6"/>
      <c r="AP276" s="6"/>
      <c r="AQ276" s="6"/>
      <c r="AR276" s="6"/>
      <c r="AS276" s="6"/>
      <c r="AT276" s="6"/>
      <c r="AU276" s="6"/>
      <c r="AV276" s="6"/>
    </row>
    <row r="277">
      <c r="A277" s="6"/>
      <c r="B277" s="199"/>
      <c r="C277" s="6"/>
      <c r="D277" s="6"/>
      <c r="E277" s="7"/>
      <c r="F277" s="7"/>
      <c r="G277" s="198"/>
      <c r="H277" s="198"/>
      <c r="I277" s="6"/>
      <c r="J277" s="7"/>
      <c r="K277" s="7"/>
      <c r="L277" s="6"/>
      <c r="M277" s="7"/>
      <c r="N277" s="6"/>
      <c r="O277" s="6"/>
      <c r="P277" s="6"/>
      <c r="Q277" s="6"/>
      <c r="R277" s="6"/>
      <c r="S277" s="6"/>
      <c r="T277" s="6"/>
      <c r="U277" s="6"/>
      <c r="V277" s="6"/>
      <c r="W277" s="6"/>
      <c r="X277" s="6"/>
      <c r="Y277" s="6"/>
      <c r="Z277" s="6"/>
      <c r="AA277" s="6"/>
      <c r="AB277" s="6"/>
      <c r="AC277" s="6"/>
      <c r="AD277" s="6"/>
      <c r="AE277" s="6"/>
      <c r="AF277" s="6"/>
      <c r="AG277" s="6"/>
      <c r="AH277" s="6"/>
      <c r="AI277" s="6"/>
      <c r="AJ277" s="6"/>
      <c r="AK277" s="6"/>
      <c r="AL277" s="6"/>
      <c r="AM277" s="6"/>
      <c r="AN277" s="6"/>
      <c r="AO277" s="6"/>
      <c r="AP277" s="6"/>
      <c r="AQ277" s="6"/>
      <c r="AR277" s="6"/>
      <c r="AS277" s="6"/>
      <c r="AT277" s="6"/>
      <c r="AU277" s="6"/>
      <c r="AV277" s="6"/>
    </row>
    <row r="278">
      <c r="A278" s="6"/>
      <c r="B278" s="199"/>
      <c r="C278" s="6"/>
      <c r="D278" s="6"/>
      <c r="E278" s="7"/>
      <c r="F278" s="7"/>
      <c r="G278" s="198"/>
      <c r="H278" s="198"/>
      <c r="I278" s="6"/>
      <c r="J278" s="7"/>
      <c r="K278" s="7"/>
      <c r="L278" s="6"/>
      <c r="M278" s="7"/>
      <c r="N278" s="6"/>
      <c r="O278" s="6"/>
      <c r="P278" s="6"/>
      <c r="Q278" s="6"/>
      <c r="R278" s="6"/>
      <c r="S278" s="6"/>
      <c r="T278" s="6"/>
      <c r="U278" s="6"/>
      <c r="V278" s="6"/>
      <c r="W278" s="6"/>
      <c r="X278" s="6"/>
      <c r="Y278" s="6"/>
      <c r="Z278" s="6"/>
      <c r="AA278" s="6"/>
      <c r="AB278" s="6"/>
      <c r="AC278" s="6"/>
      <c r="AD278" s="6"/>
      <c r="AE278" s="6"/>
      <c r="AF278" s="6"/>
      <c r="AG278" s="6"/>
      <c r="AH278" s="6"/>
      <c r="AI278" s="6"/>
      <c r="AJ278" s="6"/>
      <c r="AK278" s="6"/>
      <c r="AL278" s="6"/>
      <c r="AM278" s="6"/>
      <c r="AN278" s="6"/>
      <c r="AO278" s="6"/>
      <c r="AP278" s="6"/>
      <c r="AQ278" s="6"/>
      <c r="AR278" s="6"/>
      <c r="AS278" s="6"/>
      <c r="AT278" s="6"/>
      <c r="AU278" s="6"/>
      <c r="AV278" s="6"/>
    </row>
    <row r="279">
      <c r="A279" s="6"/>
      <c r="B279" s="199"/>
      <c r="C279" s="6"/>
      <c r="D279" s="6"/>
      <c r="E279" s="7"/>
      <c r="F279" s="7"/>
      <c r="G279" s="198"/>
      <c r="H279" s="198"/>
      <c r="I279" s="6"/>
      <c r="J279" s="7"/>
      <c r="K279" s="7"/>
      <c r="L279" s="6"/>
      <c r="M279" s="7"/>
      <c r="N279" s="6"/>
      <c r="O279" s="6"/>
      <c r="P279" s="6"/>
      <c r="Q279" s="6"/>
      <c r="R279" s="6"/>
      <c r="S279" s="6"/>
      <c r="T279" s="6"/>
      <c r="U279" s="6"/>
      <c r="V279" s="6"/>
      <c r="W279" s="6"/>
      <c r="X279" s="6"/>
      <c r="Y279" s="6"/>
      <c r="Z279" s="6"/>
      <c r="AA279" s="6"/>
      <c r="AB279" s="6"/>
      <c r="AC279" s="6"/>
      <c r="AD279" s="6"/>
      <c r="AE279" s="6"/>
      <c r="AF279" s="6"/>
      <c r="AG279" s="6"/>
      <c r="AH279" s="6"/>
      <c r="AI279" s="6"/>
      <c r="AJ279" s="6"/>
      <c r="AK279" s="6"/>
      <c r="AL279" s="6"/>
      <c r="AM279" s="6"/>
      <c r="AN279" s="6"/>
      <c r="AO279" s="6"/>
      <c r="AP279" s="6"/>
      <c r="AQ279" s="6"/>
      <c r="AR279" s="6"/>
      <c r="AS279" s="6"/>
      <c r="AT279" s="6"/>
      <c r="AU279" s="6"/>
      <c r="AV279" s="6"/>
    </row>
    <row r="280">
      <c r="A280" s="6"/>
      <c r="B280" s="199"/>
      <c r="C280" s="6"/>
      <c r="D280" s="6"/>
      <c r="E280" s="7"/>
      <c r="F280" s="7"/>
      <c r="G280" s="198"/>
      <c r="H280" s="198"/>
      <c r="I280" s="6"/>
      <c r="J280" s="7"/>
      <c r="K280" s="7"/>
      <c r="L280" s="6"/>
      <c r="M280" s="7"/>
      <c r="N280" s="6"/>
      <c r="O280" s="6"/>
      <c r="P280" s="6"/>
      <c r="Q280" s="6"/>
      <c r="R280" s="6"/>
      <c r="S280" s="6"/>
      <c r="T280" s="6"/>
      <c r="U280" s="6"/>
      <c r="V280" s="6"/>
      <c r="W280" s="6"/>
      <c r="X280" s="6"/>
      <c r="Y280" s="6"/>
      <c r="Z280" s="6"/>
      <c r="AA280" s="6"/>
      <c r="AB280" s="6"/>
      <c r="AC280" s="6"/>
      <c r="AD280" s="6"/>
      <c r="AE280" s="6"/>
      <c r="AF280" s="6"/>
      <c r="AG280" s="6"/>
      <c r="AH280" s="6"/>
      <c r="AI280" s="6"/>
      <c r="AJ280" s="6"/>
      <c r="AK280" s="6"/>
      <c r="AL280" s="6"/>
      <c r="AM280" s="6"/>
      <c r="AN280" s="6"/>
      <c r="AO280" s="6"/>
      <c r="AP280" s="6"/>
      <c r="AQ280" s="6"/>
      <c r="AR280" s="6"/>
      <c r="AS280" s="6"/>
      <c r="AT280" s="6"/>
      <c r="AU280" s="6"/>
      <c r="AV280" s="6"/>
    </row>
    <row r="281">
      <c r="A281" s="6"/>
      <c r="B281" s="199"/>
      <c r="C281" s="6"/>
      <c r="D281" s="6"/>
      <c r="E281" s="7"/>
      <c r="F281" s="7"/>
      <c r="G281" s="198"/>
      <c r="H281" s="198"/>
      <c r="I281" s="6"/>
      <c r="J281" s="7"/>
      <c r="K281" s="7"/>
      <c r="L281" s="6"/>
      <c r="M281" s="7"/>
      <c r="N281" s="6"/>
      <c r="O281" s="6"/>
      <c r="P281" s="6"/>
      <c r="Q281" s="6"/>
      <c r="R281" s="6"/>
      <c r="S281" s="6"/>
      <c r="T281" s="6"/>
      <c r="U281" s="6"/>
      <c r="V281" s="6"/>
      <c r="W281" s="6"/>
      <c r="X281" s="6"/>
      <c r="Y281" s="6"/>
      <c r="Z281" s="6"/>
      <c r="AA281" s="6"/>
      <c r="AB281" s="6"/>
      <c r="AC281" s="6"/>
      <c r="AD281" s="6"/>
      <c r="AE281" s="6"/>
      <c r="AF281" s="6"/>
      <c r="AG281" s="6"/>
      <c r="AH281" s="6"/>
      <c r="AI281" s="6"/>
      <c r="AJ281" s="6"/>
      <c r="AK281" s="6"/>
      <c r="AL281" s="6"/>
      <c r="AM281" s="6"/>
      <c r="AN281" s="6"/>
      <c r="AO281" s="6"/>
      <c r="AP281" s="6"/>
      <c r="AQ281" s="6"/>
      <c r="AR281" s="6"/>
      <c r="AS281" s="6"/>
      <c r="AT281" s="6"/>
      <c r="AU281" s="6"/>
      <c r="AV281" s="6"/>
    </row>
    <row r="282">
      <c r="A282" s="6"/>
      <c r="B282" s="199"/>
      <c r="C282" s="6"/>
      <c r="D282" s="6"/>
      <c r="E282" s="7"/>
      <c r="F282" s="7"/>
      <c r="G282" s="198"/>
      <c r="H282" s="198"/>
      <c r="I282" s="6"/>
      <c r="J282" s="7"/>
      <c r="K282" s="7"/>
      <c r="L282" s="6"/>
      <c r="M282" s="7"/>
      <c r="N282" s="6"/>
      <c r="O282" s="6"/>
      <c r="P282" s="6"/>
      <c r="Q282" s="6"/>
      <c r="R282" s="6"/>
      <c r="S282" s="6"/>
      <c r="T282" s="6"/>
      <c r="U282" s="6"/>
      <c r="V282" s="6"/>
      <c r="W282" s="6"/>
      <c r="X282" s="6"/>
      <c r="Y282" s="6"/>
      <c r="Z282" s="6"/>
      <c r="AA282" s="6"/>
      <c r="AB282" s="6"/>
      <c r="AC282" s="6"/>
      <c r="AD282" s="6"/>
      <c r="AE282" s="6"/>
      <c r="AF282" s="6"/>
      <c r="AG282" s="6"/>
      <c r="AH282" s="6"/>
      <c r="AI282" s="6"/>
      <c r="AJ282" s="6"/>
      <c r="AK282" s="6"/>
      <c r="AL282" s="6"/>
      <c r="AM282" s="6"/>
      <c r="AN282" s="6"/>
      <c r="AO282" s="6"/>
      <c r="AP282" s="6"/>
      <c r="AQ282" s="6"/>
      <c r="AR282" s="6"/>
      <c r="AS282" s="6"/>
      <c r="AT282" s="6"/>
      <c r="AU282" s="6"/>
      <c r="AV282" s="6"/>
    </row>
    <row r="283">
      <c r="A283" s="6"/>
      <c r="B283" s="199"/>
      <c r="C283" s="6"/>
      <c r="D283" s="6"/>
      <c r="E283" s="7"/>
      <c r="F283" s="7"/>
      <c r="G283" s="198"/>
      <c r="H283" s="198"/>
      <c r="I283" s="6"/>
      <c r="J283" s="7"/>
      <c r="K283" s="7"/>
      <c r="L283" s="6"/>
      <c r="M283" s="7"/>
      <c r="N283" s="6"/>
      <c r="O283" s="6"/>
      <c r="P283" s="6"/>
      <c r="Q283" s="6"/>
      <c r="R283" s="6"/>
      <c r="S283" s="6"/>
      <c r="T283" s="6"/>
      <c r="U283" s="6"/>
      <c r="V283" s="6"/>
      <c r="W283" s="6"/>
      <c r="X283" s="6"/>
      <c r="Y283" s="6"/>
      <c r="Z283" s="6"/>
      <c r="AA283" s="6"/>
      <c r="AB283" s="6"/>
      <c r="AC283" s="6"/>
      <c r="AD283" s="6"/>
      <c r="AE283" s="6"/>
      <c r="AF283" s="6"/>
      <c r="AG283" s="6"/>
      <c r="AH283" s="6"/>
      <c r="AI283" s="6"/>
      <c r="AJ283" s="6"/>
      <c r="AK283" s="6"/>
      <c r="AL283" s="6"/>
      <c r="AM283" s="6"/>
      <c r="AN283" s="6"/>
      <c r="AO283" s="6"/>
      <c r="AP283" s="6"/>
      <c r="AQ283" s="6"/>
      <c r="AR283" s="6"/>
      <c r="AS283" s="6"/>
      <c r="AT283" s="6"/>
      <c r="AU283" s="6"/>
      <c r="AV283" s="6"/>
    </row>
    <row r="284">
      <c r="A284" s="6"/>
      <c r="B284" s="199"/>
      <c r="C284" s="6"/>
      <c r="D284" s="6"/>
      <c r="E284" s="7"/>
      <c r="F284" s="7"/>
      <c r="G284" s="198"/>
      <c r="H284" s="198"/>
      <c r="I284" s="6"/>
      <c r="J284" s="7"/>
      <c r="K284" s="7"/>
      <c r="L284" s="6"/>
      <c r="M284" s="7"/>
      <c r="N284" s="6"/>
      <c r="O284" s="6"/>
      <c r="P284" s="6"/>
      <c r="Q284" s="6"/>
      <c r="R284" s="6"/>
      <c r="S284" s="6"/>
      <c r="T284" s="6"/>
      <c r="U284" s="6"/>
      <c r="V284" s="6"/>
      <c r="W284" s="6"/>
      <c r="X284" s="6"/>
      <c r="Y284" s="6"/>
      <c r="Z284" s="6"/>
      <c r="AA284" s="6"/>
      <c r="AB284" s="6"/>
      <c r="AC284" s="6"/>
      <c r="AD284" s="6"/>
      <c r="AE284" s="6"/>
      <c r="AF284" s="6"/>
      <c r="AG284" s="6"/>
      <c r="AH284" s="6"/>
      <c r="AI284" s="6"/>
      <c r="AJ284" s="6"/>
      <c r="AK284" s="6"/>
      <c r="AL284" s="6"/>
      <c r="AM284" s="6"/>
      <c r="AN284" s="6"/>
      <c r="AO284" s="6"/>
      <c r="AP284" s="6"/>
      <c r="AQ284" s="6"/>
      <c r="AR284" s="6"/>
      <c r="AS284" s="6"/>
      <c r="AT284" s="6"/>
      <c r="AU284" s="6"/>
      <c r="AV284" s="6"/>
    </row>
    <row r="285">
      <c r="A285" s="6"/>
      <c r="B285" s="199"/>
      <c r="C285" s="6"/>
      <c r="D285" s="6"/>
      <c r="E285" s="7"/>
      <c r="F285" s="7"/>
      <c r="G285" s="198"/>
      <c r="H285" s="198"/>
      <c r="I285" s="6"/>
      <c r="J285" s="7"/>
      <c r="K285" s="7"/>
      <c r="L285" s="6"/>
      <c r="M285" s="7"/>
      <c r="N285" s="6"/>
      <c r="O285" s="6"/>
      <c r="P285" s="6"/>
      <c r="Q285" s="6"/>
      <c r="R285" s="6"/>
      <c r="S285" s="6"/>
      <c r="T285" s="6"/>
      <c r="U285" s="6"/>
      <c r="V285" s="6"/>
      <c r="W285" s="6"/>
      <c r="X285" s="6"/>
      <c r="Y285" s="6"/>
      <c r="Z285" s="6"/>
      <c r="AA285" s="6"/>
      <c r="AB285" s="6"/>
      <c r="AC285" s="6"/>
      <c r="AD285" s="6"/>
      <c r="AE285" s="6"/>
      <c r="AF285" s="6"/>
      <c r="AG285" s="6"/>
      <c r="AH285" s="6"/>
      <c r="AI285" s="6"/>
      <c r="AJ285" s="6"/>
      <c r="AK285" s="6"/>
      <c r="AL285" s="6"/>
      <c r="AM285" s="6"/>
      <c r="AN285" s="6"/>
      <c r="AO285" s="6"/>
      <c r="AP285" s="6"/>
      <c r="AQ285" s="6"/>
      <c r="AR285" s="6"/>
      <c r="AS285" s="6"/>
      <c r="AT285" s="6"/>
      <c r="AU285" s="6"/>
      <c r="AV285" s="6"/>
    </row>
    <row r="286">
      <c r="A286" s="6"/>
      <c r="B286" s="199"/>
      <c r="C286" s="6"/>
      <c r="D286" s="6"/>
      <c r="E286" s="7"/>
      <c r="F286" s="7"/>
      <c r="G286" s="198"/>
      <c r="H286" s="198"/>
      <c r="I286" s="6"/>
      <c r="J286" s="7"/>
      <c r="K286" s="7"/>
      <c r="L286" s="6"/>
      <c r="M286" s="7"/>
      <c r="N286" s="6"/>
      <c r="O286" s="6"/>
      <c r="P286" s="6"/>
      <c r="Q286" s="6"/>
      <c r="R286" s="6"/>
      <c r="S286" s="6"/>
      <c r="T286" s="6"/>
      <c r="U286" s="6"/>
      <c r="V286" s="6"/>
      <c r="W286" s="6"/>
      <c r="X286" s="6"/>
      <c r="Y286" s="6"/>
      <c r="Z286" s="6"/>
      <c r="AA286" s="6"/>
      <c r="AB286" s="6"/>
      <c r="AC286" s="6"/>
      <c r="AD286" s="6"/>
      <c r="AE286" s="6"/>
      <c r="AF286" s="6"/>
      <c r="AG286" s="6"/>
      <c r="AH286" s="6"/>
      <c r="AI286" s="6"/>
      <c r="AJ286" s="6"/>
      <c r="AK286" s="6"/>
      <c r="AL286" s="6"/>
      <c r="AM286" s="6"/>
      <c r="AN286" s="6"/>
      <c r="AO286" s="6"/>
      <c r="AP286" s="6"/>
      <c r="AQ286" s="6"/>
      <c r="AR286" s="6"/>
      <c r="AS286" s="6"/>
      <c r="AT286" s="6"/>
      <c r="AU286" s="6"/>
      <c r="AV286" s="6"/>
    </row>
    <row r="287">
      <c r="A287" s="6"/>
      <c r="B287" s="199"/>
      <c r="C287" s="6"/>
      <c r="D287" s="6"/>
      <c r="E287" s="7"/>
      <c r="F287" s="7"/>
      <c r="G287" s="198"/>
      <c r="H287" s="198"/>
      <c r="I287" s="6"/>
      <c r="J287" s="7"/>
      <c r="K287" s="7"/>
      <c r="L287" s="6"/>
      <c r="M287" s="7"/>
      <c r="N287" s="6"/>
      <c r="O287" s="6"/>
      <c r="P287" s="6"/>
      <c r="Q287" s="6"/>
      <c r="R287" s="6"/>
      <c r="S287" s="6"/>
      <c r="T287" s="6"/>
      <c r="U287" s="6"/>
      <c r="V287" s="6"/>
      <c r="W287" s="6"/>
      <c r="X287" s="6"/>
      <c r="Y287" s="6"/>
      <c r="Z287" s="6"/>
      <c r="AA287" s="6"/>
      <c r="AB287" s="6"/>
      <c r="AC287" s="6"/>
      <c r="AD287" s="6"/>
      <c r="AE287" s="6"/>
      <c r="AF287" s="6"/>
      <c r="AG287" s="6"/>
      <c r="AH287" s="6"/>
      <c r="AI287" s="6"/>
      <c r="AJ287" s="6"/>
      <c r="AK287" s="6"/>
      <c r="AL287" s="6"/>
      <c r="AM287" s="6"/>
      <c r="AN287" s="6"/>
      <c r="AO287" s="6"/>
      <c r="AP287" s="6"/>
      <c r="AQ287" s="6"/>
      <c r="AR287" s="6"/>
      <c r="AS287" s="6"/>
      <c r="AT287" s="6"/>
      <c r="AU287" s="6"/>
      <c r="AV287" s="6"/>
    </row>
    <row r="288">
      <c r="A288" s="6"/>
      <c r="B288" s="199"/>
      <c r="C288" s="6"/>
      <c r="D288" s="6"/>
      <c r="E288" s="7"/>
      <c r="F288" s="7"/>
      <c r="G288" s="198"/>
      <c r="H288" s="198"/>
      <c r="I288" s="6"/>
      <c r="J288" s="7"/>
      <c r="K288" s="7"/>
      <c r="L288" s="6"/>
      <c r="M288" s="7"/>
      <c r="N288" s="6"/>
      <c r="O288" s="6"/>
      <c r="P288" s="6"/>
      <c r="Q288" s="6"/>
      <c r="R288" s="6"/>
      <c r="S288" s="6"/>
      <c r="T288" s="6"/>
      <c r="U288" s="6"/>
      <c r="V288" s="6"/>
      <c r="W288" s="6"/>
      <c r="X288" s="6"/>
      <c r="Y288" s="6"/>
      <c r="Z288" s="6"/>
      <c r="AA288" s="6"/>
      <c r="AB288" s="6"/>
      <c r="AC288" s="6"/>
      <c r="AD288" s="6"/>
      <c r="AE288" s="6"/>
      <c r="AF288" s="6"/>
      <c r="AG288" s="6"/>
      <c r="AH288" s="6"/>
      <c r="AI288" s="6"/>
      <c r="AJ288" s="6"/>
      <c r="AK288" s="6"/>
      <c r="AL288" s="6"/>
      <c r="AM288" s="6"/>
      <c r="AN288" s="6"/>
      <c r="AO288" s="6"/>
      <c r="AP288" s="6"/>
      <c r="AQ288" s="6"/>
      <c r="AR288" s="6"/>
      <c r="AS288" s="6"/>
      <c r="AT288" s="6"/>
      <c r="AU288" s="6"/>
      <c r="AV288" s="6"/>
    </row>
    <row r="289">
      <c r="A289" s="6"/>
      <c r="B289" s="199"/>
      <c r="C289" s="6"/>
      <c r="D289" s="6"/>
      <c r="E289" s="7"/>
      <c r="F289" s="7"/>
      <c r="G289" s="198"/>
      <c r="H289" s="198"/>
      <c r="I289" s="6"/>
      <c r="J289" s="7"/>
      <c r="K289" s="7"/>
      <c r="L289" s="6"/>
      <c r="M289" s="7"/>
      <c r="N289" s="6"/>
      <c r="O289" s="6"/>
      <c r="P289" s="6"/>
      <c r="Q289" s="6"/>
      <c r="R289" s="6"/>
      <c r="S289" s="6"/>
      <c r="T289" s="6"/>
      <c r="U289" s="6"/>
      <c r="V289" s="6"/>
      <c r="W289" s="6"/>
      <c r="X289" s="6"/>
      <c r="Y289" s="6"/>
      <c r="Z289" s="6"/>
      <c r="AA289" s="6"/>
      <c r="AB289" s="6"/>
      <c r="AC289" s="6"/>
      <c r="AD289" s="6"/>
      <c r="AE289" s="6"/>
      <c r="AF289" s="6"/>
      <c r="AG289" s="6"/>
      <c r="AH289" s="6"/>
      <c r="AI289" s="6"/>
      <c r="AJ289" s="6"/>
      <c r="AK289" s="6"/>
      <c r="AL289" s="6"/>
      <c r="AM289" s="6"/>
      <c r="AN289" s="6"/>
      <c r="AO289" s="6"/>
      <c r="AP289" s="6"/>
      <c r="AQ289" s="6"/>
      <c r="AR289" s="6"/>
      <c r="AS289" s="6"/>
      <c r="AT289" s="6"/>
      <c r="AU289" s="6"/>
      <c r="AV289" s="6"/>
    </row>
    <row r="290">
      <c r="A290" s="6"/>
      <c r="B290" s="199"/>
      <c r="C290" s="6"/>
      <c r="D290" s="6"/>
      <c r="E290" s="7"/>
      <c r="F290" s="7"/>
      <c r="G290" s="198"/>
      <c r="H290" s="198"/>
      <c r="I290" s="6"/>
      <c r="J290" s="7"/>
      <c r="K290" s="7"/>
      <c r="L290" s="6"/>
      <c r="M290" s="7"/>
      <c r="N290" s="6"/>
      <c r="O290" s="6"/>
      <c r="P290" s="6"/>
      <c r="Q290" s="6"/>
      <c r="R290" s="6"/>
      <c r="S290" s="6"/>
      <c r="T290" s="6"/>
      <c r="U290" s="6"/>
      <c r="V290" s="6"/>
      <c r="W290" s="6"/>
      <c r="X290" s="6"/>
      <c r="Y290" s="6"/>
      <c r="Z290" s="6"/>
      <c r="AA290" s="6"/>
      <c r="AB290" s="6"/>
      <c r="AC290" s="6"/>
      <c r="AD290" s="6"/>
      <c r="AE290" s="6"/>
      <c r="AF290" s="6"/>
      <c r="AG290" s="6"/>
      <c r="AH290" s="6"/>
      <c r="AI290" s="6"/>
      <c r="AJ290" s="6"/>
      <c r="AK290" s="6"/>
      <c r="AL290" s="6"/>
      <c r="AM290" s="6"/>
      <c r="AN290" s="6"/>
      <c r="AO290" s="6"/>
      <c r="AP290" s="6"/>
      <c r="AQ290" s="6"/>
      <c r="AR290" s="6"/>
      <c r="AS290" s="6"/>
      <c r="AT290" s="6"/>
      <c r="AU290" s="6"/>
      <c r="AV290" s="6"/>
    </row>
    <row r="291">
      <c r="A291" s="6"/>
      <c r="B291" s="199"/>
      <c r="C291" s="6"/>
      <c r="D291" s="6"/>
      <c r="E291" s="7"/>
      <c r="F291" s="7"/>
      <c r="G291" s="198"/>
      <c r="H291" s="198"/>
      <c r="I291" s="6"/>
      <c r="J291" s="7"/>
      <c r="K291" s="7"/>
      <c r="L291" s="6"/>
      <c r="M291" s="7"/>
      <c r="N291" s="6"/>
      <c r="O291" s="6"/>
      <c r="P291" s="6"/>
      <c r="Q291" s="6"/>
      <c r="R291" s="6"/>
      <c r="S291" s="6"/>
      <c r="T291" s="6"/>
      <c r="U291" s="6"/>
      <c r="V291" s="6"/>
      <c r="W291" s="6"/>
      <c r="X291" s="6"/>
      <c r="Y291" s="6"/>
      <c r="Z291" s="6"/>
      <c r="AA291" s="6"/>
      <c r="AB291" s="6"/>
      <c r="AC291" s="6"/>
      <c r="AD291" s="6"/>
      <c r="AE291" s="6"/>
      <c r="AF291" s="6"/>
      <c r="AG291" s="6"/>
      <c r="AH291" s="6"/>
      <c r="AI291" s="6"/>
      <c r="AJ291" s="6"/>
      <c r="AK291" s="6"/>
      <c r="AL291" s="6"/>
      <c r="AM291" s="6"/>
      <c r="AN291" s="6"/>
      <c r="AO291" s="6"/>
      <c r="AP291" s="6"/>
      <c r="AQ291" s="6"/>
      <c r="AR291" s="6"/>
      <c r="AS291" s="6"/>
      <c r="AT291" s="6"/>
      <c r="AU291" s="6"/>
      <c r="AV291" s="6"/>
    </row>
    <row r="292">
      <c r="A292" s="6"/>
      <c r="B292" s="199"/>
      <c r="C292" s="6"/>
      <c r="D292" s="6"/>
      <c r="E292" s="7"/>
      <c r="F292" s="7"/>
      <c r="G292" s="198"/>
      <c r="H292" s="198"/>
      <c r="I292" s="6"/>
      <c r="J292" s="7"/>
      <c r="K292" s="7"/>
      <c r="L292" s="6"/>
      <c r="M292" s="7"/>
      <c r="N292" s="6"/>
      <c r="O292" s="6"/>
      <c r="P292" s="6"/>
      <c r="Q292" s="6"/>
      <c r="R292" s="6"/>
      <c r="S292" s="6"/>
      <c r="T292" s="6"/>
      <c r="U292" s="6"/>
      <c r="V292" s="6"/>
      <c r="W292" s="6"/>
      <c r="X292" s="6"/>
      <c r="Y292" s="6"/>
      <c r="Z292" s="6"/>
      <c r="AA292" s="6"/>
      <c r="AB292" s="6"/>
      <c r="AC292" s="6"/>
      <c r="AD292" s="6"/>
      <c r="AE292" s="6"/>
      <c r="AF292" s="6"/>
      <c r="AG292" s="6"/>
      <c r="AH292" s="6"/>
      <c r="AI292" s="6"/>
      <c r="AJ292" s="6"/>
      <c r="AK292" s="6"/>
      <c r="AL292" s="6"/>
      <c r="AM292" s="6"/>
      <c r="AN292" s="6"/>
      <c r="AO292" s="6"/>
      <c r="AP292" s="6"/>
      <c r="AQ292" s="6"/>
      <c r="AR292" s="6"/>
      <c r="AS292" s="6"/>
      <c r="AT292" s="6"/>
      <c r="AU292" s="6"/>
      <c r="AV292" s="6"/>
    </row>
    <row r="293">
      <c r="A293" s="6"/>
      <c r="B293" s="199"/>
      <c r="C293" s="6"/>
      <c r="D293" s="6"/>
      <c r="E293" s="7"/>
      <c r="F293" s="7"/>
      <c r="G293" s="198"/>
      <c r="H293" s="198"/>
      <c r="I293" s="6"/>
      <c r="J293" s="7"/>
      <c r="K293" s="7"/>
      <c r="L293" s="6"/>
      <c r="M293" s="7"/>
      <c r="N293" s="6"/>
      <c r="O293" s="6"/>
      <c r="P293" s="6"/>
      <c r="Q293" s="6"/>
      <c r="R293" s="6"/>
      <c r="S293" s="6"/>
      <c r="T293" s="6"/>
      <c r="U293" s="6"/>
      <c r="V293" s="6"/>
      <c r="W293" s="6"/>
      <c r="X293" s="6"/>
      <c r="Y293" s="6"/>
      <c r="Z293" s="6"/>
      <c r="AA293" s="6"/>
      <c r="AB293" s="6"/>
      <c r="AC293" s="6"/>
      <c r="AD293" s="6"/>
      <c r="AE293" s="6"/>
      <c r="AF293" s="6"/>
      <c r="AG293" s="6"/>
      <c r="AH293" s="6"/>
      <c r="AI293" s="6"/>
      <c r="AJ293" s="6"/>
      <c r="AK293" s="6"/>
      <c r="AL293" s="6"/>
      <c r="AM293" s="6"/>
      <c r="AN293" s="6"/>
      <c r="AO293" s="6"/>
      <c r="AP293" s="6"/>
      <c r="AQ293" s="6"/>
      <c r="AR293" s="6"/>
      <c r="AS293" s="6"/>
      <c r="AT293" s="6"/>
      <c r="AU293" s="6"/>
      <c r="AV293" s="6"/>
    </row>
    <row r="294">
      <c r="A294" s="6"/>
      <c r="B294" s="199"/>
      <c r="C294" s="6"/>
      <c r="D294" s="6"/>
      <c r="E294" s="7"/>
      <c r="F294" s="7"/>
      <c r="G294" s="198"/>
      <c r="H294" s="198"/>
      <c r="I294" s="6"/>
      <c r="J294" s="7"/>
      <c r="K294" s="7"/>
      <c r="L294" s="6"/>
      <c r="M294" s="7"/>
      <c r="N294" s="6"/>
      <c r="O294" s="6"/>
      <c r="P294" s="6"/>
      <c r="Q294" s="6"/>
      <c r="R294" s="6"/>
      <c r="S294" s="6"/>
      <c r="T294" s="6"/>
      <c r="U294" s="6"/>
      <c r="V294" s="6"/>
      <c r="W294" s="6"/>
      <c r="X294" s="6"/>
      <c r="Y294" s="6"/>
      <c r="Z294" s="6"/>
      <c r="AA294" s="6"/>
      <c r="AB294" s="6"/>
      <c r="AC294" s="6"/>
      <c r="AD294" s="6"/>
      <c r="AE294" s="6"/>
      <c r="AF294" s="6"/>
      <c r="AG294" s="6"/>
      <c r="AH294" s="6"/>
      <c r="AI294" s="6"/>
      <c r="AJ294" s="6"/>
      <c r="AK294" s="6"/>
      <c r="AL294" s="6"/>
      <c r="AM294" s="6"/>
      <c r="AN294" s="6"/>
      <c r="AO294" s="6"/>
      <c r="AP294" s="6"/>
      <c r="AQ294" s="6"/>
      <c r="AR294" s="6"/>
      <c r="AS294" s="6"/>
      <c r="AT294" s="6"/>
      <c r="AU294" s="6"/>
      <c r="AV294" s="6"/>
    </row>
    <row r="295">
      <c r="A295" s="6"/>
      <c r="B295" s="199"/>
      <c r="C295" s="6"/>
      <c r="D295" s="6"/>
      <c r="E295" s="7"/>
      <c r="F295" s="7"/>
      <c r="G295" s="198"/>
      <c r="H295" s="198"/>
      <c r="I295" s="6"/>
      <c r="J295" s="7"/>
      <c r="K295" s="7"/>
      <c r="L295" s="6"/>
      <c r="M295" s="7"/>
      <c r="N295" s="6"/>
      <c r="O295" s="6"/>
      <c r="P295" s="6"/>
      <c r="Q295" s="6"/>
      <c r="R295" s="6"/>
      <c r="S295" s="6"/>
      <c r="T295" s="6"/>
      <c r="U295" s="6"/>
      <c r="V295" s="6"/>
      <c r="W295" s="6"/>
      <c r="X295" s="6"/>
      <c r="Y295" s="6"/>
      <c r="Z295" s="6"/>
      <c r="AA295" s="6"/>
      <c r="AB295" s="6"/>
      <c r="AC295" s="6"/>
      <c r="AD295" s="6"/>
      <c r="AE295" s="6"/>
      <c r="AF295" s="6"/>
      <c r="AG295" s="6"/>
      <c r="AH295" s="6"/>
      <c r="AI295" s="6"/>
      <c r="AJ295" s="6"/>
      <c r="AK295" s="6"/>
      <c r="AL295" s="6"/>
      <c r="AM295" s="6"/>
      <c r="AN295" s="6"/>
      <c r="AO295" s="6"/>
      <c r="AP295" s="6"/>
      <c r="AQ295" s="6"/>
      <c r="AR295" s="6"/>
      <c r="AS295" s="6"/>
      <c r="AT295" s="6"/>
      <c r="AU295" s="6"/>
      <c r="AV295" s="6"/>
    </row>
    <row r="296">
      <c r="A296" s="6"/>
      <c r="B296" s="199"/>
      <c r="C296" s="6"/>
      <c r="D296" s="6"/>
      <c r="E296" s="7"/>
      <c r="F296" s="7"/>
      <c r="G296" s="198"/>
      <c r="H296" s="198"/>
      <c r="I296" s="6"/>
      <c r="J296" s="7"/>
      <c r="K296" s="7"/>
      <c r="L296" s="6"/>
      <c r="M296" s="7"/>
      <c r="N296" s="6"/>
      <c r="O296" s="6"/>
      <c r="P296" s="6"/>
      <c r="Q296" s="6"/>
      <c r="R296" s="6"/>
      <c r="S296" s="6"/>
      <c r="T296" s="6"/>
      <c r="U296" s="6"/>
      <c r="V296" s="6"/>
      <c r="W296" s="6"/>
      <c r="X296" s="6"/>
      <c r="Y296" s="6"/>
      <c r="Z296" s="6"/>
      <c r="AA296" s="6"/>
      <c r="AB296" s="6"/>
      <c r="AC296" s="6"/>
      <c r="AD296" s="6"/>
      <c r="AE296" s="6"/>
      <c r="AF296" s="6"/>
      <c r="AG296" s="6"/>
      <c r="AH296" s="6"/>
      <c r="AI296" s="6"/>
      <c r="AJ296" s="6"/>
      <c r="AK296" s="6"/>
      <c r="AL296" s="6"/>
      <c r="AM296" s="6"/>
      <c r="AN296" s="6"/>
      <c r="AO296" s="6"/>
      <c r="AP296" s="6"/>
      <c r="AQ296" s="6"/>
      <c r="AR296" s="6"/>
      <c r="AS296" s="6"/>
      <c r="AT296" s="6"/>
      <c r="AU296" s="6"/>
      <c r="AV296" s="6"/>
    </row>
    <row r="297">
      <c r="A297" s="6"/>
      <c r="B297" s="199"/>
      <c r="C297" s="6"/>
      <c r="D297" s="6"/>
      <c r="E297" s="7"/>
      <c r="F297" s="7"/>
      <c r="G297" s="198"/>
      <c r="H297" s="198"/>
      <c r="I297" s="6"/>
      <c r="J297" s="7"/>
      <c r="K297" s="7"/>
      <c r="L297" s="6"/>
      <c r="M297" s="7"/>
      <c r="N297" s="6"/>
      <c r="O297" s="6"/>
      <c r="P297" s="6"/>
      <c r="Q297" s="6"/>
      <c r="R297" s="6"/>
      <c r="S297" s="6"/>
      <c r="T297" s="6"/>
      <c r="U297" s="6"/>
      <c r="V297" s="6"/>
      <c r="W297" s="6"/>
      <c r="X297" s="6"/>
      <c r="Y297" s="6"/>
      <c r="Z297" s="6"/>
      <c r="AA297" s="6"/>
      <c r="AB297" s="6"/>
      <c r="AC297" s="6"/>
      <c r="AD297" s="6"/>
      <c r="AE297" s="6"/>
      <c r="AF297" s="6"/>
      <c r="AG297" s="6"/>
      <c r="AH297" s="6"/>
      <c r="AI297" s="6"/>
      <c r="AJ297" s="6"/>
      <c r="AK297" s="6"/>
      <c r="AL297" s="6"/>
      <c r="AM297" s="6"/>
      <c r="AN297" s="6"/>
      <c r="AO297" s="6"/>
      <c r="AP297" s="6"/>
      <c r="AQ297" s="6"/>
      <c r="AR297" s="6"/>
      <c r="AS297" s="6"/>
      <c r="AT297" s="6"/>
      <c r="AU297" s="6"/>
      <c r="AV297" s="6"/>
    </row>
    <row r="298">
      <c r="A298" s="6"/>
      <c r="B298" s="199"/>
      <c r="C298" s="6"/>
      <c r="D298" s="6"/>
      <c r="E298" s="7"/>
      <c r="F298" s="7"/>
      <c r="G298" s="198"/>
      <c r="H298" s="198"/>
      <c r="I298" s="6"/>
      <c r="J298" s="7"/>
      <c r="K298" s="7"/>
      <c r="L298" s="6"/>
      <c r="M298" s="7"/>
      <c r="N298" s="6"/>
      <c r="O298" s="6"/>
      <c r="P298" s="6"/>
      <c r="Q298" s="6"/>
      <c r="R298" s="6"/>
      <c r="S298" s="6"/>
      <c r="T298" s="6"/>
      <c r="U298" s="6"/>
      <c r="V298" s="6"/>
      <c r="W298" s="6"/>
      <c r="X298" s="6"/>
      <c r="Y298" s="6"/>
      <c r="Z298" s="6"/>
      <c r="AA298" s="6"/>
      <c r="AB298" s="6"/>
      <c r="AC298" s="6"/>
      <c r="AD298" s="6"/>
      <c r="AE298" s="6"/>
      <c r="AF298" s="6"/>
      <c r="AG298" s="6"/>
      <c r="AH298" s="6"/>
      <c r="AI298" s="6"/>
      <c r="AJ298" s="6"/>
      <c r="AK298" s="6"/>
      <c r="AL298" s="6"/>
      <c r="AM298" s="6"/>
      <c r="AN298" s="6"/>
      <c r="AO298" s="6"/>
      <c r="AP298" s="6"/>
      <c r="AQ298" s="6"/>
      <c r="AR298" s="6"/>
      <c r="AS298" s="6"/>
      <c r="AT298" s="6"/>
      <c r="AU298" s="6"/>
      <c r="AV298" s="6"/>
    </row>
    <row r="299">
      <c r="A299" s="6"/>
      <c r="B299" s="199"/>
      <c r="C299" s="6"/>
      <c r="D299" s="6"/>
      <c r="E299" s="7"/>
      <c r="F299" s="7"/>
      <c r="G299" s="198"/>
      <c r="H299" s="198"/>
      <c r="I299" s="6"/>
      <c r="J299" s="7"/>
      <c r="K299" s="7"/>
      <c r="L299" s="6"/>
      <c r="M299" s="7"/>
      <c r="N299" s="6"/>
      <c r="O299" s="6"/>
      <c r="P299" s="6"/>
      <c r="Q299" s="6"/>
      <c r="R299" s="6"/>
      <c r="S299" s="6"/>
      <c r="T299" s="6"/>
      <c r="U299" s="6"/>
      <c r="V299" s="6"/>
      <c r="W299" s="6"/>
      <c r="X299" s="6"/>
      <c r="Y299" s="6"/>
      <c r="Z299" s="6"/>
      <c r="AA299" s="6"/>
      <c r="AB299" s="6"/>
      <c r="AC299" s="6"/>
      <c r="AD299" s="6"/>
      <c r="AE299" s="6"/>
      <c r="AF299" s="6"/>
      <c r="AG299" s="6"/>
      <c r="AH299" s="6"/>
      <c r="AI299" s="6"/>
      <c r="AJ299" s="6"/>
      <c r="AK299" s="6"/>
      <c r="AL299" s="6"/>
      <c r="AM299" s="6"/>
      <c r="AN299" s="6"/>
      <c r="AO299" s="6"/>
      <c r="AP299" s="6"/>
      <c r="AQ299" s="6"/>
      <c r="AR299" s="6"/>
      <c r="AS299" s="6"/>
      <c r="AT299" s="6"/>
      <c r="AU299" s="6"/>
      <c r="AV299" s="6"/>
    </row>
    <row r="300">
      <c r="A300" s="6"/>
      <c r="B300" s="199"/>
      <c r="C300" s="6"/>
      <c r="D300" s="6"/>
      <c r="E300" s="7"/>
      <c r="F300" s="7"/>
      <c r="G300" s="198"/>
      <c r="H300" s="198"/>
      <c r="I300" s="6"/>
      <c r="J300" s="7"/>
      <c r="K300" s="7"/>
      <c r="L300" s="6"/>
      <c r="M300" s="7"/>
      <c r="N300" s="6"/>
      <c r="O300" s="6"/>
      <c r="P300" s="6"/>
      <c r="Q300" s="6"/>
      <c r="R300" s="6"/>
      <c r="S300" s="6"/>
      <c r="T300" s="6"/>
      <c r="U300" s="6"/>
      <c r="V300" s="6"/>
      <c r="W300" s="6"/>
      <c r="X300" s="6"/>
      <c r="Y300" s="6"/>
      <c r="Z300" s="6"/>
      <c r="AA300" s="6"/>
      <c r="AB300" s="6"/>
      <c r="AC300" s="6"/>
      <c r="AD300" s="6"/>
      <c r="AE300" s="6"/>
      <c r="AF300" s="6"/>
      <c r="AG300" s="6"/>
      <c r="AH300" s="6"/>
      <c r="AI300" s="6"/>
      <c r="AJ300" s="6"/>
      <c r="AK300" s="6"/>
      <c r="AL300" s="6"/>
      <c r="AM300" s="6"/>
      <c r="AN300" s="6"/>
      <c r="AO300" s="6"/>
      <c r="AP300" s="6"/>
      <c r="AQ300" s="6"/>
      <c r="AR300" s="6"/>
      <c r="AS300" s="6"/>
      <c r="AT300" s="6"/>
      <c r="AU300" s="6"/>
      <c r="AV300" s="6"/>
    </row>
    <row r="301">
      <c r="A301" s="6"/>
      <c r="B301" s="199"/>
      <c r="C301" s="6"/>
      <c r="D301" s="6"/>
      <c r="E301" s="7"/>
      <c r="F301" s="7"/>
      <c r="G301" s="198"/>
      <c r="H301" s="198"/>
      <c r="I301" s="6"/>
      <c r="J301" s="7"/>
      <c r="K301" s="7"/>
      <c r="L301" s="6"/>
      <c r="M301" s="7"/>
      <c r="N301" s="6"/>
      <c r="O301" s="6"/>
      <c r="P301" s="6"/>
      <c r="Q301" s="6"/>
      <c r="R301" s="6"/>
      <c r="S301" s="6"/>
      <c r="T301" s="6"/>
      <c r="U301" s="6"/>
      <c r="V301" s="6"/>
      <c r="W301" s="6"/>
      <c r="X301" s="6"/>
      <c r="Y301" s="6"/>
      <c r="Z301" s="6"/>
      <c r="AA301" s="6"/>
      <c r="AB301" s="6"/>
      <c r="AC301" s="6"/>
      <c r="AD301" s="6"/>
      <c r="AE301" s="6"/>
      <c r="AF301" s="6"/>
      <c r="AG301" s="6"/>
      <c r="AH301" s="6"/>
      <c r="AI301" s="6"/>
      <c r="AJ301" s="6"/>
      <c r="AK301" s="6"/>
      <c r="AL301" s="6"/>
      <c r="AM301" s="6"/>
      <c r="AN301" s="6"/>
      <c r="AO301" s="6"/>
      <c r="AP301" s="6"/>
      <c r="AQ301" s="6"/>
      <c r="AR301" s="6"/>
      <c r="AS301" s="6"/>
      <c r="AT301" s="6"/>
      <c r="AU301" s="6"/>
      <c r="AV301" s="6"/>
    </row>
    <row r="302">
      <c r="A302" s="6"/>
      <c r="B302" s="199"/>
      <c r="C302" s="6"/>
      <c r="D302" s="6"/>
      <c r="E302" s="7"/>
      <c r="F302" s="7"/>
      <c r="G302" s="198"/>
      <c r="H302" s="198"/>
      <c r="I302" s="6"/>
      <c r="J302" s="7"/>
      <c r="K302" s="7"/>
      <c r="L302" s="6"/>
      <c r="M302" s="7"/>
      <c r="N302" s="6"/>
      <c r="O302" s="6"/>
      <c r="P302" s="6"/>
      <c r="Q302" s="6"/>
      <c r="R302" s="6"/>
      <c r="S302" s="6"/>
      <c r="T302" s="6"/>
      <c r="U302" s="6"/>
      <c r="V302" s="6"/>
      <c r="W302" s="6"/>
      <c r="X302" s="6"/>
      <c r="Y302" s="6"/>
      <c r="Z302" s="6"/>
      <c r="AA302" s="6"/>
      <c r="AB302" s="6"/>
      <c r="AC302" s="6"/>
      <c r="AD302" s="6"/>
      <c r="AE302" s="6"/>
      <c r="AF302" s="6"/>
      <c r="AG302" s="6"/>
      <c r="AH302" s="6"/>
      <c r="AI302" s="6"/>
      <c r="AJ302" s="6"/>
      <c r="AK302" s="6"/>
      <c r="AL302" s="6"/>
      <c r="AM302" s="6"/>
      <c r="AN302" s="6"/>
      <c r="AO302" s="6"/>
      <c r="AP302" s="6"/>
      <c r="AQ302" s="6"/>
      <c r="AR302" s="6"/>
      <c r="AS302" s="6"/>
      <c r="AT302" s="6"/>
      <c r="AU302" s="6"/>
      <c r="AV302" s="6"/>
    </row>
    <row r="303">
      <c r="A303" s="6"/>
      <c r="B303" s="199"/>
      <c r="C303" s="6"/>
      <c r="D303" s="6"/>
      <c r="E303" s="7"/>
      <c r="F303" s="7"/>
      <c r="G303" s="198"/>
      <c r="H303" s="198"/>
      <c r="I303" s="6"/>
      <c r="J303" s="7"/>
      <c r="K303" s="7"/>
      <c r="L303" s="6"/>
      <c r="M303" s="7"/>
      <c r="N303" s="6"/>
      <c r="O303" s="6"/>
      <c r="P303" s="6"/>
      <c r="Q303" s="6"/>
      <c r="R303" s="6"/>
      <c r="S303" s="6"/>
      <c r="T303" s="6"/>
      <c r="U303" s="6"/>
      <c r="V303" s="6"/>
      <c r="W303" s="6"/>
      <c r="X303" s="6"/>
      <c r="Y303" s="6"/>
      <c r="Z303" s="6"/>
      <c r="AA303" s="6"/>
      <c r="AB303" s="6"/>
      <c r="AC303" s="6"/>
      <c r="AD303" s="6"/>
      <c r="AE303" s="6"/>
      <c r="AF303" s="6"/>
      <c r="AG303" s="6"/>
      <c r="AH303" s="6"/>
      <c r="AI303" s="6"/>
      <c r="AJ303" s="6"/>
      <c r="AK303" s="6"/>
      <c r="AL303" s="6"/>
      <c r="AM303" s="6"/>
      <c r="AN303" s="6"/>
      <c r="AO303" s="6"/>
      <c r="AP303" s="6"/>
      <c r="AQ303" s="6"/>
      <c r="AR303" s="6"/>
      <c r="AS303" s="6"/>
      <c r="AT303" s="6"/>
      <c r="AU303" s="6"/>
      <c r="AV303" s="6"/>
    </row>
    <row r="304">
      <c r="A304" s="6"/>
      <c r="B304" s="199"/>
      <c r="C304" s="6"/>
      <c r="D304" s="6"/>
      <c r="E304" s="7"/>
      <c r="F304" s="7"/>
      <c r="G304" s="198"/>
      <c r="H304" s="198"/>
      <c r="I304" s="6"/>
      <c r="J304" s="7"/>
      <c r="K304" s="7"/>
      <c r="L304" s="6"/>
      <c r="M304" s="7"/>
      <c r="N304" s="6"/>
      <c r="O304" s="6"/>
      <c r="P304" s="6"/>
      <c r="Q304" s="6"/>
      <c r="R304" s="6"/>
      <c r="S304" s="6"/>
      <c r="T304" s="6"/>
      <c r="U304" s="6"/>
      <c r="V304" s="6"/>
      <c r="W304" s="6"/>
      <c r="X304" s="6"/>
      <c r="Y304" s="6"/>
      <c r="Z304" s="6"/>
      <c r="AA304" s="6"/>
      <c r="AB304" s="6"/>
      <c r="AC304" s="6"/>
      <c r="AD304" s="6"/>
      <c r="AE304" s="6"/>
      <c r="AF304" s="6"/>
      <c r="AG304" s="6"/>
      <c r="AH304" s="6"/>
      <c r="AI304" s="6"/>
      <c r="AJ304" s="6"/>
      <c r="AK304" s="6"/>
      <c r="AL304" s="6"/>
      <c r="AM304" s="6"/>
      <c r="AN304" s="6"/>
      <c r="AO304" s="6"/>
      <c r="AP304" s="6"/>
      <c r="AQ304" s="6"/>
      <c r="AR304" s="6"/>
      <c r="AS304" s="6"/>
      <c r="AT304" s="6"/>
      <c r="AU304" s="6"/>
      <c r="AV304" s="6"/>
    </row>
    <row r="305">
      <c r="A305" s="6"/>
      <c r="B305" s="199"/>
      <c r="C305" s="6"/>
      <c r="D305" s="6"/>
      <c r="E305" s="7"/>
      <c r="F305" s="7"/>
      <c r="G305" s="198"/>
      <c r="H305" s="198"/>
      <c r="I305" s="6"/>
      <c r="J305" s="7"/>
      <c r="K305" s="7"/>
      <c r="L305" s="6"/>
      <c r="M305" s="7"/>
      <c r="N305" s="6"/>
      <c r="O305" s="6"/>
      <c r="P305" s="6"/>
      <c r="Q305" s="6"/>
      <c r="R305" s="6"/>
      <c r="S305" s="6"/>
      <c r="T305" s="6"/>
      <c r="U305" s="6"/>
      <c r="V305" s="6"/>
      <c r="W305" s="6"/>
      <c r="X305" s="6"/>
      <c r="Y305" s="6"/>
      <c r="Z305" s="6"/>
      <c r="AA305" s="6"/>
      <c r="AB305" s="6"/>
      <c r="AC305" s="6"/>
      <c r="AD305" s="6"/>
      <c r="AE305" s="6"/>
      <c r="AF305" s="6"/>
      <c r="AG305" s="6"/>
      <c r="AH305" s="6"/>
      <c r="AI305" s="6"/>
      <c r="AJ305" s="6"/>
      <c r="AK305" s="6"/>
      <c r="AL305" s="6"/>
      <c r="AM305" s="6"/>
      <c r="AN305" s="6"/>
      <c r="AO305" s="6"/>
      <c r="AP305" s="6"/>
      <c r="AQ305" s="6"/>
      <c r="AR305" s="6"/>
      <c r="AS305" s="6"/>
      <c r="AT305" s="6"/>
      <c r="AU305" s="6"/>
      <c r="AV305" s="6"/>
    </row>
    <row r="306">
      <c r="A306" s="6"/>
      <c r="B306" s="199"/>
      <c r="C306" s="6"/>
      <c r="D306" s="6"/>
      <c r="E306" s="7"/>
      <c r="F306" s="7"/>
      <c r="G306" s="198"/>
      <c r="H306" s="198"/>
      <c r="I306" s="6"/>
      <c r="J306" s="7"/>
      <c r="K306" s="7"/>
      <c r="L306" s="6"/>
      <c r="M306" s="7"/>
      <c r="N306" s="6"/>
      <c r="O306" s="6"/>
      <c r="P306" s="6"/>
      <c r="Q306" s="6"/>
      <c r="R306" s="6"/>
      <c r="S306" s="6"/>
      <c r="T306" s="6"/>
      <c r="U306" s="6"/>
      <c r="V306" s="6"/>
      <c r="W306" s="6"/>
      <c r="X306" s="6"/>
      <c r="Y306" s="6"/>
      <c r="Z306" s="6"/>
      <c r="AA306" s="6"/>
      <c r="AB306" s="6"/>
      <c r="AC306" s="6"/>
      <c r="AD306" s="6"/>
      <c r="AE306" s="6"/>
      <c r="AF306" s="6"/>
      <c r="AG306" s="6"/>
      <c r="AH306" s="6"/>
      <c r="AI306" s="6"/>
      <c r="AJ306" s="6"/>
      <c r="AK306" s="6"/>
      <c r="AL306" s="6"/>
      <c r="AM306" s="6"/>
      <c r="AN306" s="6"/>
      <c r="AO306" s="6"/>
      <c r="AP306" s="6"/>
      <c r="AQ306" s="6"/>
      <c r="AR306" s="6"/>
      <c r="AS306" s="6"/>
      <c r="AT306" s="6"/>
      <c r="AU306" s="6"/>
      <c r="AV306" s="6"/>
    </row>
    <row r="307">
      <c r="A307" s="6"/>
      <c r="B307" s="199"/>
      <c r="C307" s="6"/>
      <c r="D307" s="6"/>
      <c r="E307" s="7"/>
      <c r="F307" s="7"/>
      <c r="G307" s="198"/>
      <c r="H307" s="198"/>
      <c r="I307" s="6"/>
      <c r="J307" s="7"/>
      <c r="K307" s="7"/>
      <c r="L307" s="6"/>
      <c r="M307" s="7"/>
      <c r="N307" s="6"/>
      <c r="O307" s="6"/>
      <c r="P307" s="6"/>
      <c r="Q307" s="6"/>
      <c r="R307" s="6"/>
      <c r="S307" s="6"/>
      <c r="T307" s="6"/>
      <c r="U307" s="6"/>
      <c r="V307" s="6"/>
      <c r="W307" s="6"/>
      <c r="X307" s="6"/>
      <c r="Y307" s="6"/>
      <c r="Z307" s="6"/>
      <c r="AA307" s="6"/>
      <c r="AB307" s="6"/>
      <c r="AC307" s="6"/>
      <c r="AD307" s="6"/>
      <c r="AE307" s="6"/>
      <c r="AF307" s="6"/>
      <c r="AG307" s="6"/>
      <c r="AH307" s="6"/>
      <c r="AI307" s="6"/>
      <c r="AJ307" s="6"/>
      <c r="AK307" s="6"/>
      <c r="AL307" s="6"/>
      <c r="AM307" s="6"/>
      <c r="AN307" s="6"/>
      <c r="AO307" s="6"/>
      <c r="AP307" s="6"/>
      <c r="AQ307" s="6"/>
      <c r="AR307" s="6"/>
      <c r="AS307" s="6"/>
      <c r="AT307" s="6"/>
      <c r="AU307" s="6"/>
      <c r="AV307" s="6"/>
    </row>
    <row r="308">
      <c r="A308" s="6"/>
      <c r="B308" s="199"/>
      <c r="C308" s="6"/>
      <c r="D308" s="6"/>
      <c r="E308" s="7"/>
      <c r="F308" s="7"/>
      <c r="G308" s="198"/>
      <c r="H308" s="198"/>
      <c r="I308" s="6"/>
      <c r="J308" s="7"/>
      <c r="K308" s="7"/>
      <c r="L308" s="6"/>
      <c r="M308" s="7"/>
      <c r="N308" s="6"/>
      <c r="O308" s="6"/>
      <c r="P308" s="6"/>
      <c r="Q308" s="6"/>
      <c r="R308" s="6"/>
      <c r="S308" s="6"/>
      <c r="T308" s="6"/>
      <c r="U308" s="6"/>
      <c r="V308" s="6"/>
      <c r="W308" s="6"/>
      <c r="X308" s="6"/>
      <c r="Y308" s="6"/>
      <c r="Z308" s="6"/>
      <c r="AA308" s="6"/>
      <c r="AB308" s="6"/>
      <c r="AC308" s="6"/>
      <c r="AD308" s="6"/>
      <c r="AE308" s="6"/>
      <c r="AF308" s="6"/>
      <c r="AG308" s="6"/>
      <c r="AH308" s="6"/>
      <c r="AI308" s="6"/>
      <c r="AJ308" s="6"/>
      <c r="AK308" s="6"/>
      <c r="AL308" s="6"/>
      <c r="AM308" s="6"/>
      <c r="AN308" s="6"/>
      <c r="AO308" s="6"/>
      <c r="AP308" s="6"/>
      <c r="AQ308" s="6"/>
      <c r="AR308" s="6"/>
      <c r="AS308" s="6"/>
      <c r="AT308" s="6"/>
      <c r="AU308" s="6"/>
      <c r="AV308" s="6"/>
    </row>
    <row r="309">
      <c r="A309" s="6"/>
      <c r="B309" s="199"/>
      <c r="C309" s="6"/>
      <c r="D309" s="6"/>
      <c r="E309" s="7"/>
      <c r="F309" s="7"/>
      <c r="G309" s="198"/>
      <c r="H309" s="198"/>
      <c r="I309" s="6"/>
      <c r="J309" s="7"/>
      <c r="K309" s="7"/>
      <c r="L309" s="6"/>
      <c r="M309" s="7"/>
      <c r="N309" s="6"/>
      <c r="O309" s="6"/>
      <c r="P309" s="6"/>
      <c r="Q309" s="6"/>
      <c r="R309" s="6"/>
      <c r="S309" s="6"/>
      <c r="T309" s="6"/>
      <c r="U309" s="6"/>
      <c r="V309" s="6"/>
      <c r="W309" s="6"/>
      <c r="X309" s="6"/>
      <c r="Y309" s="6"/>
      <c r="Z309" s="6"/>
      <c r="AA309" s="6"/>
      <c r="AB309" s="6"/>
      <c r="AC309" s="6"/>
      <c r="AD309" s="6"/>
      <c r="AE309" s="6"/>
      <c r="AF309" s="6"/>
      <c r="AG309" s="6"/>
      <c r="AH309" s="6"/>
      <c r="AI309" s="6"/>
      <c r="AJ309" s="6"/>
      <c r="AK309" s="6"/>
      <c r="AL309" s="6"/>
      <c r="AM309" s="6"/>
      <c r="AN309" s="6"/>
      <c r="AO309" s="6"/>
      <c r="AP309" s="6"/>
      <c r="AQ309" s="6"/>
      <c r="AR309" s="6"/>
      <c r="AS309" s="6"/>
      <c r="AT309" s="6"/>
      <c r="AU309" s="6"/>
      <c r="AV309" s="6"/>
    </row>
    <row r="310">
      <c r="A310" s="6"/>
      <c r="B310" s="199"/>
      <c r="C310" s="6"/>
      <c r="D310" s="6"/>
      <c r="E310" s="7"/>
      <c r="F310" s="7"/>
      <c r="G310" s="198"/>
      <c r="H310" s="198"/>
      <c r="I310" s="6"/>
      <c r="J310" s="7"/>
      <c r="K310" s="7"/>
      <c r="L310" s="6"/>
      <c r="M310" s="7"/>
      <c r="N310" s="6"/>
      <c r="O310" s="6"/>
      <c r="P310" s="6"/>
      <c r="Q310" s="6"/>
      <c r="R310" s="6"/>
      <c r="S310" s="6"/>
      <c r="T310" s="6"/>
      <c r="U310" s="6"/>
      <c r="V310" s="6"/>
      <c r="W310" s="6"/>
      <c r="X310" s="6"/>
      <c r="Y310" s="6"/>
      <c r="Z310" s="6"/>
      <c r="AA310" s="6"/>
      <c r="AB310" s="6"/>
      <c r="AC310" s="6"/>
      <c r="AD310" s="6"/>
      <c r="AE310" s="6"/>
      <c r="AF310" s="6"/>
      <c r="AG310" s="6"/>
      <c r="AH310" s="6"/>
      <c r="AI310" s="6"/>
      <c r="AJ310" s="6"/>
      <c r="AK310" s="6"/>
      <c r="AL310" s="6"/>
      <c r="AM310" s="6"/>
      <c r="AN310" s="6"/>
      <c r="AO310" s="6"/>
      <c r="AP310" s="6"/>
      <c r="AQ310" s="6"/>
      <c r="AR310" s="6"/>
      <c r="AS310" s="6"/>
      <c r="AT310" s="6"/>
      <c r="AU310" s="6"/>
      <c r="AV310" s="6"/>
    </row>
    <row r="311">
      <c r="A311" s="6"/>
      <c r="B311" s="199"/>
      <c r="C311" s="6"/>
      <c r="D311" s="6"/>
      <c r="E311" s="7"/>
      <c r="F311" s="7"/>
      <c r="G311" s="198"/>
      <c r="H311" s="198"/>
      <c r="I311" s="6"/>
      <c r="J311" s="7"/>
      <c r="K311" s="7"/>
      <c r="L311" s="6"/>
      <c r="M311" s="7"/>
      <c r="N311" s="6"/>
      <c r="O311" s="6"/>
      <c r="P311" s="6"/>
      <c r="Q311" s="6"/>
      <c r="R311" s="6"/>
      <c r="S311" s="6"/>
      <c r="T311" s="6"/>
      <c r="U311" s="6"/>
      <c r="V311" s="6"/>
      <c r="W311" s="6"/>
      <c r="X311" s="6"/>
      <c r="Y311" s="6"/>
      <c r="Z311" s="6"/>
      <c r="AA311" s="6"/>
      <c r="AB311" s="6"/>
      <c r="AC311" s="6"/>
      <c r="AD311" s="6"/>
      <c r="AE311" s="6"/>
      <c r="AF311" s="6"/>
      <c r="AG311" s="6"/>
      <c r="AH311" s="6"/>
      <c r="AI311" s="6"/>
      <c r="AJ311" s="6"/>
      <c r="AK311" s="6"/>
      <c r="AL311" s="6"/>
      <c r="AM311" s="6"/>
      <c r="AN311" s="6"/>
      <c r="AO311" s="6"/>
      <c r="AP311" s="6"/>
      <c r="AQ311" s="6"/>
      <c r="AR311" s="6"/>
      <c r="AS311" s="6"/>
      <c r="AT311" s="6"/>
      <c r="AU311" s="6"/>
      <c r="AV311" s="6"/>
    </row>
    <row r="312">
      <c r="A312" s="6"/>
      <c r="B312" s="199"/>
      <c r="C312" s="6"/>
      <c r="D312" s="6"/>
      <c r="E312" s="7"/>
      <c r="F312" s="7"/>
      <c r="G312" s="198"/>
      <c r="H312" s="198"/>
      <c r="I312" s="6"/>
      <c r="J312" s="7"/>
      <c r="K312" s="7"/>
      <c r="L312" s="6"/>
      <c r="M312" s="7"/>
      <c r="N312" s="6"/>
      <c r="O312" s="6"/>
      <c r="P312" s="6"/>
      <c r="Q312" s="6"/>
      <c r="R312" s="6"/>
      <c r="S312" s="6"/>
      <c r="T312" s="6"/>
      <c r="U312" s="6"/>
      <c r="V312" s="6"/>
      <c r="W312" s="6"/>
      <c r="X312" s="6"/>
      <c r="Y312" s="6"/>
      <c r="Z312" s="6"/>
      <c r="AA312" s="6"/>
      <c r="AB312" s="6"/>
      <c r="AC312" s="6"/>
      <c r="AD312" s="6"/>
      <c r="AE312" s="6"/>
      <c r="AF312" s="6"/>
      <c r="AG312" s="6"/>
      <c r="AH312" s="6"/>
      <c r="AI312" s="6"/>
      <c r="AJ312" s="6"/>
      <c r="AK312" s="6"/>
      <c r="AL312" s="6"/>
      <c r="AM312" s="6"/>
      <c r="AN312" s="6"/>
      <c r="AO312" s="6"/>
      <c r="AP312" s="6"/>
      <c r="AQ312" s="6"/>
      <c r="AR312" s="6"/>
      <c r="AS312" s="6"/>
      <c r="AT312" s="6"/>
      <c r="AU312" s="6"/>
      <c r="AV312" s="6"/>
    </row>
    <row r="313">
      <c r="A313" s="6"/>
      <c r="B313" s="199"/>
      <c r="C313" s="6"/>
      <c r="D313" s="6"/>
      <c r="E313" s="7"/>
      <c r="F313" s="7"/>
      <c r="G313" s="198"/>
      <c r="H313" s="198"/>
      <c r="I313" s="6"/>
      <c r="J313" s="7"/>
      <c r="K313" s="7"/>
      <c r="L313" s="6"/>
      <c r="M313" s="7"/>
      <c r="N313" s="6"/>
      <c r="O313" s="6"/>
      <c r="P313" s="6"/>
      <c r="Q313" s="6"/>
      <c r="R313" s="6"/>
      <c r="S313" s="6"/>
      <c r="T313" s="6"/>
      <c r="U313" s="6"/>
      <c r="V313" s="6"/>
      <c r="W313" s="6"/>
      <c r="X313" s="6"/>
      <c r="Y313" s="6"/>
      <c r="Z313" s="6"/>
      <c r="AA313" s="6"/>
      <c r="AB313" s="6"/>
      <c r="AC313" s="6"/>
      <c r="AD313" s="6"/>
      <c r="AE313" s="6"/>
      <c r="AF313" s="6"/>
      <c r="AG313" s="6"/>
      <c r="AH313" s="6"/>
      <c r="AI313" s="6"/>
      <c r="AJ313" s="6"/>
      <c r="AK313" s="6"/>
      <c r="AL313" s="6"/>
      <c r="AM313" s="6"/>
      <c r="AN313" s="6"/>
      <c r="AO313" s="6"/>
      <c r="AP313" s="6"/>
      <c r="AQ313" s="6"/>
      <c r="AR313" s="6"/>
      <c r="AS313" s="6"/>
      <c r="AT313" s="6"/>
      <c r="AU313" s="6"/>
      <c r="AV313" s="6"/>
    </row>
    <row r="314">
      <c r="A314" s="6"/>
      <c r="B314" s="199"/>
      <c r="C314" s="6"/>
      <c r="D314" s="6"/>
      <c r="E314" s="7"/>
      <c r="F314" s="7"/>
      <c r="G314" s="198"/>
      <c r="H314" s="198"/>
      <c r="I314" s="6"/>
      <c r="J314" s="7"/>
      <c r="K314" s="7"/>
      <c r="L314" s="6"/>
      <c r="M314" s="7"/>
      <c r="N314" s="6"/>
      <c r="O314" s="6"/>
      <c r="P314" s="6"/>
      <c r="Q314" s="6"/>
      <c r="R314" s="6"/>
      <c r="S314" s="6"/>
      <c r="T314" s="6"/>
      <c r="U314" s="6"/>
      <c r="V314" s="6"/>
      <c r="W314" s="6"/>
      <c r="X314" s="6"/>
      <c r="Y314" s="6"/>
      <c r="Z314" s="6"/>
      <c r="AA314" s="6"/>
      <c r="AB314" s="6"/>
      <c r="AC314" s="6"/>
      <c r="AD314" s="6"/>
      <c r="AE314" s="6"/>
      <c r="AF314" s="6"/>
      <c r="AG314" s="6"/>
      <c r="AH314" s="6"/>
      <c r="AI314" s="6"/>
      <c r="AJ314" s="6"/>
      <c r="AK314" s="6"/>
      <c r="AL314" s="6"/>
      <c r="AM314" s="6"/>
      <c r="AN314" s="6"/>
      <c r="AO314" s="6"/>
      <c r="AP314" s="6"/>
      <c r="AQ314" s="6"/>
      <c r="AR314" s="6"/>
      <c r="AS314" s="6"/>
      <c r="AT314" s="6"/>
      <c r="AU314" s="6"/>
      <c r="AV314" s="6"/>
    </row>
    <row r="315">
      <c r="A315" s="6"/>
      <c r="B315" s="199"/>
      <c r="C315" s="6"/>
      <c r="D315" s="6"/>
      <c r="E315" s="7"/>
      <c r="F315" s="7"/>
      <c r="G315" s="198"/>
      <c r="H315" s="198"/>
      <c r="I315" s="6"/>
      <c r="J315" s="7"/>
      <c r="K315" s="7"/>
      <c r="L315" s="6"/>
      <c r="M315" s="7"/>
      <c r="N315" s="6"/>
      <c r="O315" s="6"/>
      <c r="P315" s="6"/>
      <c r="Q315" s="6"/>
      <c r="R315" s="6"/>
      <c r="S315" s="6"/>
      <c r="T315" s="6"/>
      <c r="U315" s="6"/>
      <c r="V315" s="6"/>
      <c r="W315" s="6"/>
      <c r="X315" s="6"/>
      <c r="Y315" s="6"/>
      <c r="Z315" s="6"/>
      <c r="AA315" s="6"/>
      <c r="AB315" s="6"/>
      <c r="AC315" s="6"/>
      <c r="AD315" s="6"/>
      <c r="AE315" s="6"/>
      <c r="AF315" s="6"/>
      <c r="AG315" s="6"/>
      <c r="AH315" s="6"/>
      <c r="AI315" s="6"/>
      <c r="AJ315" s="6"/>
      <c r="AK315" s="6"/>
      <c r="AL315" s="6"/>
      <c r="AM315" s="6"/>
      <c r="AN315" s="6"/>
      <c r="AO315" s="6"/>
      <c r="AP315" s="6"/>
      <c r="AQ315" s="6"/>
      <c r="AR315" s="6"/>
      <c r="AS315" s="6"/>
      <c r="AT315" s="6"/>
      <c r="AU315" s="6"/>
      <c r="AV315" s="6"/>
    </row>
    <row r="316">
      <c r="A316" s="6"/>
      <c r="B316" s="199"/>
      <c r="C316" s="6"/>
      <c r="D316" s="6"/>
      <c r="E316" s="7"/>
      <c r="F316" s="7"/>
      <c r="G316" s="198"/>
      <c r="H316" s="198"/>
      <c r="I316" s="6"/>
      <c r="J316" s="7"/>
      <c r="K316" s="7"/>
      <c r="L316" s="6"/>
      <c r="M316" s="7"/>
      <c r="N316" s="6"/>
      <c r="O316" s="6"/>
      <c r="P316" s="6"/>
      <c r="Q316" s="6"/>
      <c r="R316" s="6"/>
      <c r="S316" s="6"/>
      <c r="T316" s="6"/>
      <c r="U316" s="6"/>
      <c r="V316" s="6"/>
      <c r="W316" s="6"/>
      <c r="X316" s="6"/>
      <c r="Y316" s="6"/>
      <c r="Z316" s="6"/>
      <c r="AA316" s="6"/>
      <c r="AB316" s="6"/>
      <c r="AC316" s="6"/>
      <c r="AD316" s="6"/>
      <c r="AE316" s="6"/>
      <c r="AF316" s="6"/>
      <c r="AG316" s="6"/>
      <c r="AH316" s="6"/>
      <c r="AI316" s="6"/>
      <c r="AJ316" s="6"/>
      <c r="AK316" s="6"/>
      <c r="AL316" s="6"/>
      <c r="AM316" s="6"/>
      <c r="AN316" s="6"/>
      <c r="AO316" s="6"/>
      <c r="AP316" s="6"/>
      <c r="AQ316" s="6"/>
      <c r="AR316" s="6"/>
      <c r="AS316" s="6"/>
      <c r="AT316" s="6"/>
      <c r="AU316" s="6"/>
      <c r="AV316" s="6"/>
    </row>
    <row r="317">
      <c r="A317" s="6"/>
      <c r="B317" s="199"/>
      <c r="C317" s="6"/>
      <c r="D317" s="6"/>
      <c r="E317" s="7"/>
      <c r="F317" s="7"/>
      <c r="G317" s="198"/>
      <c r="H317" s="198"/>
      <c r="I317" s="6"/>
      <c r="J317" s="7"/>
      <c r="K317" s="7"/>
      <c r="L317" s="6"/>
      <c r="M317" s="7"/>
      <c r="N317" s="6"/>
      <c r="O317" s="6"/>
      <c r="P317" s="6"/>
      <c r="Q317" s="6"/>
      <c r="R317" s="6"/>
      <c r="S317" s="6"/>
      <c r="T317" s="6"/>
      <c r="U317" s="6"/>
      <c r="V317" s="6"/>
      <c r="W317" s="6"/>
      <c r="X317" s="6"/>
      <c r="Y317" s="6"/>
      <c r="Z317" s="6"/>
      <c r="AA317" s="6"/>
      <c r="AB317" s="6"/>
      <c r="AC317" s="6"/>
      <c r="AD317" s="6"/>
      <c r="AE317" s="6"/>
      <c r="AF317" s="6"/>
      <c r="AG317" s="6"/>
      <c r="AH317" s="6"/>
      <c r="AI317" s="6"/>
      <c r="AJ317" s="6"/>
      <c r="AK317" s="6"/>
      <c r="AL317" s="6"/>
      <c r="AM317" s="6"/>
      <c r="AN317" s="6"/>
      <c r="AO317" s="6"/>
      <c r="AP317" s="6"/>
      <c r="AQ317" s="6"/>
      <c r="AR317" s="6"/>
      <c r="AS317" s="6"/>
      <c r="AT317" s="6"/>
      <c r="AU317" s="6"/>
      <c r="AV317" s="6"/>
    </row>
    <row r="318">
      <c r="A318" s="6"/>
      <c r="B318" s="199"/>
      <c r="C318" s="6"/>
      <c r="D318" s="6"/>
      <c r="E318" s="7"/>
      <c r="F318" s="7"/>
      <c r="G318" s="198"/>
      <c r="H318" s="198"/>
      <c r="I318" s="6"/>
      <c r="J318" s="7"/>
      <c r="K318" s="7"/>
      <c r="L318" s="6"/>
      <c r="M318" s="7"/>
      <c r="N318" s="6"/>
      <c r="O318" s="6"/>
      <c r="P318" s="6"/>
      <c r="Q318" s="6"/>
      <c r="R318" s="6"/>
      <c r="S318" s="6"/>
      <c r="T318" s="6"/>
      <c r="U318" s="6"/>
      <c r="V318" s="6"/>
      <c r="W318" s="6"/>
      <c r="X318" s="6"/>
      <c r="Y318" s="6"/>
      <c r="Z318" s="6"/>
      <c r="AA318" s="6"/>
      <c r="AB318" s="6"/>
      <c r="AC318" s="6"/>
      <c r="AD318" s="6"/>
      <c r="AE318" s="6"/>
      <c r="AF318" s="6"/>
      <c r="AG318" s="6"/>
      <c r="AH318" s="6"/>
      <c r="AI318" s="6"/>
      <c r="AJ318" s="6"/>
      <c r="AK318" s="6"/>
      <c r="AL318" s="6"/>
      <c r="AM318" s="6"/>
      <c r="AN318" s="6"/>
      <c r="AO318" s="6"/>
      <c r="AP318" s="6"/>
      <c r="AQ318" s="6"/>
      <c r="AR318" s="6"/>
      <c r="AS318" s="6"/>
      <c r="AT318" s="6"/>
      <c r="AU318" s="6"/>
      <c r="AV318" s="6"/>
    </row>
    <row r="319">
      <c r="A319" s="6"/>
      <c r="B319" s="199"/>
      <c r="C319" s="6"/>
      <c r="D319" s="6"/>
      <c r="E319" s="7"/>
      <c r="F319" s="7"/>
      <c r="G319" s="198"/>
      <c r="H319" s="198"/>
      <c r="I319" s="6"/>
      <c r="J319" s="7"/>
      <c r="K319" s="7"/>
      <c r="L319" s="6"/>
      <c r="M319" s="7"/>
      <c r="N319" s="6"/>
      <c r="O319" s="6"/>
      <c r="P319" s="6"/>
      <c r="Q319" s="6"/>
      <c r="R319" s="6"/>
      <c r="S319" s="6"/>
      <c r="T319" s="6"/>
      <c r="U319" s="6"/>
      <c r="V319" s="6"/>
      <c r="W319" s="6"/>
      <c r="X319" s="6"/>
      <c r="Y319" s="6"/>
      <c r="Z319" s="6"/>
      <c r="AA319" s="6"/>
      <c r="AB319" s="6"/>
      <c r="AC319" s="6"/>
      <c r="AD319" s="6"/>
      <c r="AE319" s="6"/>
      <c r="AF319" s="6"/>
      <c r="AG319" s="6"/>
      <c r="AH319" s="6"/>
      <c r="AI319" s="6"/>
      <c r="AJ319" s="6"/>
      <c r="AK319" s="6"/>
      <c r="AL319" s="6"/>
      <c r="AM319" s="6"/>
      <c r="AN319" s="6"/>
      <c r="AO319" s="6"/>
      <c r="AP319" s="6"/>
      <c r="AQ319" s="6"/>
      <c r="AR319" s="6"/>
      <c r="AS319" s="6"/>
      <c r="AT319" s="6"/>
      <c r="AU319" s="6"/>
      <c r="AV319" s="6"/>
    </row>
    <row r="320">
      <c r="A320" s="6"/>
      <c r="B320" s="199"/>
      <c r="C320" s="6"/>
      <c r="D320" s="6"/>
      <c r="E320" s="7"/>
      <c r="F320" s="7"/>
      <c r="G320" s="198"/>
      <c r="H320" s="198"/>
      <c r="I320" s="6"/>
      <c r="J320" s="7"/>
      <c r="K320" s="7"/>
      <c r="L320" s="6"/>
      <c r="M320" s="7"/>
      <c r="N320" s="6"/>
      <c r="O320" s="6"/>
      <c r="P320" s="6"/>
      <c r="Q320" s="6"/>
      <c r="R320" s="6"/>
      <c r="S320" s="6"/>
      <c r="T320" s="6"/>
      <c r="U320" s="6"/>
      <c r="V320" s="6"/>
      <c r="W320" s="6"/>
      <c r="X320" s="6"/>
      <c r="Y320" s="6"/>
      <c r="Z320" s="6"/>
      <c r="AA320" s="6"/>
      <c r="AB320" s="6"/>
      <c r="AC320" s="6"/>
      <c r="AD320" s="6"/>
      <c r="AE320" s="6"/>
      <c r="AF320" s="6"/>
      <c r="AG320" s="6"/>
      <c r="AH320" s="6"/>
      <c r="AI320" s="6"/>
      <c r="AJ320" s="6"/>
      <c r="AK320" s="6"/>
      <c r="AL320" s="6"/>
      <c r="AM320" s="6"/>
      <c r="AN320" s="6"/>
      <c r="AO320" s="6"/>
      <c r="AP320" s="6"/>
      <c r="AQ320" s="6"/>
      <c r="AR320" s="6"/>
      <c r="AS320" s="6"/>
      <c r="AT320" s="6"/>
      <c r="AU320" s="6"/>
      <c r="AV320" s="6"/>
    </row>
    <row r="321">
      <c r="A321" s="6"/>
      <c r="B321" s="199"/>
      <c r="C321" s="6"/>
      <c r="D321" s="6"/>
      <c r="E321" s="7"/>
      <c r="F321" s="7"/>
      <c r="G321" s="198"/>
      <c r="H321" s="198"/>
      <c r="I321" s="6"/>
      <c r="J321" s="7"/>
      <c r="K321" s="7"/>
      <c r="L321" s="6"/>
      <c r="M321" s="7"/>
      <c r="N321" s="6"/>
      <c r="O321" s="6"/>
      <c r="P321" s="6"/>
      <c r="Q321" s="6"/>
      <c r="R321" s="6"/>
      <c r="S321" s="6"/>
      <c r="T321" s="6"/>
      <c r="U321" s="6"/>
      <c r="V321" s="6"/>
      <c r="W321" s="6"/>
      <c r="X321" s="6"/>
      <c r="Y321" s="6"/>
      <c r="Z321" s="6"/>
      <c r="AA321" s="6"/>
      <c r="AB321" s="6"/>
      <c r="AC321" s="6"/>
      <c r="AD321" s="6"/>
      <c r="AE321" s="6"/>
      <c r="AF321" s="6"/>
      <c r="AG321" s="6"/>
      <c r="AH321" s="6"/>
      <c r="AI321" s="6"/>
      <c r="AJ321" s="6"/>
      <c r="AK321" s="6"/>
      <c r="AL321" s="6"/>
      <c r="AM321" s="6"/>
      <c r="AN321" s="6"/>
      <c r="AO321" s="6"/>
      <c r="AP321" s="6"/>
      <c r="AQ321" s="6"/>
      <c r="AR321" s="6"/>
      <c r="AS321" s="6"/>
      <c r="AT321" s="6"/>
      <c r="AU321" s="6"/>
      <c r="AV321" s="6"/>
    </row>
    <row r="322">
      <c r="A322" s="6"/>
      <c r="B322" s="199"/>
      <c r="C322" s="6"/>
      <c r="D322" s="6"/>
      <c r="E322" s="7"/>
      <c r="F322" s="7"/>
      <c r="G322" s="198"/>
      <c r="H322" s="198"/>
      <c r="I322" s="6"/>
      <c r="J322" s="7"/>
      <c r="K322" s="7"/>
      <c r="L322" s="6"/>
      <c r="M322" s="7"/>
      <c r="N322" s="6"/>
      <c r="O322" s="6"/>
      <c r="P322" s="6"/>
      <c r="Q322" s="6"/>
      <c r="R322" s="6"/>
      <c r="S322" s="6"/>
      <c r="T322" s="6"/>
      <c r="U322" s="6"/>
      <c r="V322" s="6"/>
      <c r="W322" s="6"/>
      <c r="X322" s="6"/>
      <c r="Y322" s="6"/>
      <c r="Z322" s="6"/>
      <c r="AA322" s="6"/>
      <c r="AB322" s="6"/>
      <c r="AC322" s="6"/>
      <c r="AD322" s="6"/>
      <c r="AE322" s="6"/>
      <c r="AF322" s="6"/>
      <c r="AG322" s="6"/>
      <c r="AH322" s="6"/>
      <c r="AI322" s="6"/>
      <c r="AJ322" s="6"/>
      <c r="AK322" s="6"/>
      <c r="AL322" s="6"/>
      <c r="AM322" s="6"/>
      <c r="AN322" s="6"/>
      <c r="AO322" s="6"/>
      <c r="AP322" s="6"/>
      <c r="AQ322" s="6"/>
      <c r="AR322" s="6"/>
      <c r="AS322" s="6"/>
      <c r="AT322" s="6"/>
      <c r="AU322" s="6"/>
      <c r="AV322" s="6"/>
    </row>
    <row r="323">
      <c r="A323" s="6"/>
      <c r="B323" s="199"/>
      <c r="C323" s="6"/>
      <c r="D323" s="6"/>
      <c r="E323" s="7"/>
      <c r="F323" s="7"/>
      <c r="G323" s="198"/>
      <c r="H323" s="198"/>
      <c r="I323" s="6"/>
      <c r="J323" s="7"/>
      <c r="K323" s="7"/>
      <c r="L323" s="6"/>
      <c r="M323" s="7"/>
      <c r="N323" s="6"/>
      <c r="O323" s="6"/>
      <c r="P323" s="6"/>
      <c r="Q323" s="6"/>
      <c r="R323" s="6"/>
      <c r="S323" s="6"/>
      <c r="T323" s="6"/>
      <c r="U323" s="6"/>
      <c r="V323" s="6"/>
      <c r="W323" s="6"/>
      <c r="X323" s="6"/>
      <c r="Y323" s="6"/>
      <c r="Z323" s="6"/>
      <c r="AA323" s="6"/>
      <c r="AB323" s="6"/>
      <c r="AC323" s="6"/>
      <c r="AD323" s="6"/>
      <c r="AE323" s="6"/>
      <c r="AF323" s="6"/>
      <c r="AG323" s="6"/>
      <c r="AH323" s="6"/>
      <c r="AI323" s="6"/>
      <c r="AJ323" s="6"/>
      <c r="AK323" s="6"/>
      <c r="AL323" s="6"/>
      <c r="AM323" s="6"/>
      <c r="AN323" s="6"/>
      <c r="AO323" s="6"/>
      <c r="AP323" s="6"/>
      <c r="AQ323" s="6"/>
      <c r="AR323" s="6"/>
      <c r="AS323" s="6"/>
      <c r="AT323" s="6"/>
      <c r="AU323" s="6"/>
      <c r="AV323" s="6"/>
    </row>
    <row r="324">
      <c r="A324" s="6"/>
      <c r="B324" s="199"/>
      <c r="C324" s="6"/>
      <c r="D324" s="6"/>
      <c r="E324" s="7"/>
      <c r="F324" s="7"/>
      <c r="G324" s="198"/>
      <c r="H324" s="198"/>
      <c r="I324" s="6"/>
      <c r="J324" s="7"/>
      <c r="K324" s="7"/>
      <c r="L324" s="6"/>
      <c r="M324" s="7"/>
      <c r="N324" s="6"/>
      <c r="O324" s="6"/>
      <c r="P324" s="6"/>
      <c r="Q324" s="6"/>
      <c r="R324" s="6"/>
      <c r="S324" s="6"/>
      <c r="T324" s="6"/>
      <c r="U324" s="6"/>
      <c r="V324" s="6"/>
      <c r="W324" s="6"/>
      <c r="X324" s="6"/>
      <c r="Y324" s="6"/>
      <c r="Z324" s="6"/>
      <c r="AA324" s="6"/>
      <c r="AB324" s="6"/>
      <c r="AC324" s="6"/>
      <c r="AD324" s="6"/>
      <c r="AE324" s="6"/>
      <c r="AF324" s="6"/>
      <c r="AG324" s="6"/>
      <c r="AH324" s="6"/>
      <c r="AI324" s="6"/>
      <c r="AJ324" s="6"/>
      <c r="AK324" s="6"/>
      <c r="AL324" s="6"/>
      <c r="AM324" s="6"/>
      <c r="AN324" s="6"/>
      <c r="AO324" s="6"/>
      <c r="AP324" s="6"/>
      <c r="AQ324" s="6"/>
      <c r="AR324" s="6"/>
      <c r="AS324" s="6"/>
      <c r="AT324" s="6"/>
      <c r="AU324" s="6"/>
      <c r="AV324" s="6"/>
    </row>
    <row r="325">
      <c r="A325" s="6"/>
      <c r="B325" s="199"/>
      <c r="C325" s="6"/>
      <c r="D325" s="6"/>
      <c r="E325" s="7"/>
      <c r="F325" s="7"/>
      <c r="G325" s="198"/>
      <c r="H325" s="198"/>
      <c r="I325" s="6"/>
      <c r="J325" s="7"/>
      <c r="K325" s="7"/>
      <c r="L325" s="6"/>
      <c r="M325" s="7"/>
      <c r="N325" s="6"/>
      <c r="O325" s="6"/>
      <c r="P325" s="6"/>
      <c r="Q325" s="6"/>
      <c r="R325" s="6"/>
      <c r="S325" s="6"/>
      <c r="T325" s="6"/>
      <c r="U325" s="6"/>
      <c r="V325" s="6"/>
      <c r="W325" s="6"/>
      <c r="X325" s="6"/>
      <c r="Y325" s="6"/>
      <c r="Z325" s="6"/>
      <c r="AA325" s="6"/>
      <c r="AB325" s="6"/>
      <c r="AC325" s="6"/>
      <c r="AD325" s="6"/>
      <c r="AE325" s="6"/>
      <c r="AF325" s="6"/>
      <c r="AG325" s="6"/>
      <c r="AH325" s="6"/>
      <c r="AI325" s="6"/>
      <c r="AJ325" s="6"/>
      <c r="AK325" s="6"/>
      <c r="AL325" s="6"/>
      <c r="AM325" s="6"/>
      <c r="AN325" s="6"/>
      <c r="AO325" s="6"/>
      <c r="AP325" s="6"/>
      <c r="AQ325" s="6"/>
      <c r="AR325" s="6"/>
      <c r="AS325" s="6"/>
      <c r="AT325" s="6"/>
      <c r="AU325" s="6"/>
      <c r="AV325" s="6"/>
    </row>
    <row r="326">
      <c r="A326" s="6"/>
      <c r="B326" s="199"/>
      <c r="C326" s="6"/>
      <c r="D326" s="6"/>
      <c r="E326" s="7"/>
      <c r="F326" s="7"/>
      <c r="G326" s="198"/>
      <c r="H326" s="198"/>
      <c r="I326" s="6"/>
      <c r="J326" s="7"/>
      <c r="K326" s="7"/>
      <c r="L326" s="6"/>
      <c r="M326" s="7"/>
      <c r="N326" s="6"/>
      <c r="O326" s="6"/>
      <c r="P326" s="6"/>
      <c r="Q326" s="6"/>
      <c r="R326" s="6"/>
      <c r="S326" s="6"/>
      <c r="T326" s="6"/>
      <c r="U326" s="6"/>
      <c r="V326" s="6"/>
      <c r="W326" s="6"/>
      <c r="X326" s="6"/>
      <c r="Y326" s="6"/>
      <c r="Z326" s="6"/>
      <c r="AA326" s="6"/>
      <c r="AB326" s="6"/>
      <c r="AC326" s="6"/>
      <c r="AD326" s="6"/>
      <c r="AE326" s="6"/>
      <c r="AF326" s="6"/>
      <c r="AG326" s="6"/>
      <c r="AH326" s="6"/>
      <c r="AI326" s="6"/>
      <c r="AJ326" s="6"/>
      <c r="AK326" s="6"/>
      <c r="AL326" s="6"/>
      <c r="AM326" s="6"/>
      <c r="AN326" s="6"/>
      <c r="AO326" s="6"/>
      <c r="AP326" s="6"/>
      <c r="AQ326" s="6"/>
      <c r="AR326" s="6"/>
      <c r="AS326" s="6"/>
      <c r="AT326" s="6"/>
      <c r="AU326" s="6"/>
      <c r="AV326" s="6"/>
    </row>
    <row r="327">
      <c r="A327" s="6"/>
      <c r="B327" s="199"/>
      <c r="C327" s="6"/>
      <c r="D327" s="6"/>
      <c r="E327" s="7"/>
      <c r="F327" s="7"/>
      <c r="G327" s="198"/>
      <c r="H327" s="198"/>
      <c r="I327" s="6"/>
      <c r="J327" s="7"/>
      <c r="K327" s="7"/>
      <c r="L327" s="6"/>
      <c r="M327" s="7"/>
      <c r="N327" s="6"/>
      <c r="O327" s="6"/>
      <c r="P327" s="6"/>
      <c r="Q327" s="6"/>
      <c r="R327" s="6"/>
      <c r="S327" s="6"/>
      <c r="T327" s="6"/>
      <c r="U327" s="6"/>
      <c r="V327" s="6"/>
      <c r="W327" s="6"/>
      <c r="X327" s="6"/>
      <c r="Y327" s="6"/>
      <c r="Z327" s="6"/>
      <c r="AA327" s="6"/>
      <c r="AB327" s="6"/>
      <c r="AC327" s="6"/>
      <c r="AD327" s="6"/>
      <c r="AE327" s="6"/>
      <c r="AF327" s="6"/>
      <c r="AG327" s="6"/>
      <c r="AH327" s="6"/>
      <c r="AI327" s="6"/>
      <c r="AJ327" s="6"/>
      <c r="AK327" s="6"/>
      <c r="AL327" s="6"/>
      <c r="AM327" s="6"/>
      <c r="AN327" s="6"/>
      <c r="AO327" s="6"/>
      <c r="AP327" s="6"/>
      <c r="AQ327" s="6"/>
      <c r="AR327" s="6"/>
      <c r="AS327" s="6"/>
      <c r="AT327" s="6"/>
      <c r="AU327" s="6"/>
      <c r="AV327" s="6"/>
    </row>
    <row r="328">
      <c r="A328" s="6"/>
      <c r="B328" s="199"/>
      <c r="C328" s="6"/>
      <c r="D328" s="6"/>
      <c r="E328" s="7"/>
      <c r="F328" s="7"/>
      <c r="G328" s="198"/>
      <c r="H328" s="198"/>
      <c r="I328" s="6"/>
      <c r="J328" s="7"/>
      <c r="K328" s="7"/>
      <c r="L328" s="6"/>
      <c r="M328" s="7"/>
      <c r="N328" s="6"/>
      <c r="O328" s="6"/>
      <c r="P328" s="6"/>
      <c r="Q328" s="6"/>
      <c r="R328" s="6"/>
      <c r="S328" s="6"/>
      <c r="T328" s="6"/>
      <c r="U328" s="6"/>
      <c r="V328" s="6"/>
      <c r="W328" s="6"/>
      <c r="X328" s="6"/>
      <c r="Y328" s="6"/>
      <c r="Z328" s="6"/>
      <c r="AA328" s="6"/>
      <c r="AB328" s="6"/>
      <c r="AC328" s="6"/>
      <c r="AD328" s="6"/>
      <c r="AE328" s="6"/>
      <c r="AF328" s="6"/>
      <c r="AG328" s="6"/>
      <c r="AH328" s="6"/>
      <c r="AI328" s="6"/>
      <c r="AJ328" s="6"/>
      <c r="AK328" s="6"/>
      <c r="AL328" s="6"/>
      <c r="AM328" s="6"/>
      <c r="AN328" s="6"/>
      <c r="AO328" s="6"/>
      <c r="AP328" s="6"/>
      <c r="AQ328" s="6"/>
      <c r="AR328" s="6"/>
      <c r="AS328" s="6"/>
      <c r="AT328" s="6"/>
      <c r="AU328" s="6"/>
      <c r="AV328" s="6"/>
    </row>
    <row r="329">
      <c r="A329" s="6"/>
      <c r="B329" s="199"/>
      <c r="C329" s="6"/>
      <c r="D329" s="6"/>
      <c r="E329" s="7"/>
      <c r="F329" s="7"/>
      <c r="G329" s="198"/>
      <c r="H329" s="198"/>
      <c r="I329" s="6"/>
      <c r="J329" s="7"/>
      <c r="K329" s="7"/>
      <c r="L329" s="6"/>
      <c r="M329" s="7"/>
      <c r="N329" s="6"/>
      <c r="O329" s="6"/>
      <c r="P329" s="6"/>
      <c r="Q329" s="6"/>
      <c r="R329" s="6"/>
      <c r="S329" s="6"/>
      <c r="T329" s="6"/>
      <c r="U329" s="6"/>
      <c r="V329" s="6"/>
      <c r="W329" s="6"/>
      <c r="X329" s="6"/>
      <c r="Y329" s="6"/>
      <c r="Z329" s="6"/>
      <c r="AA329" s="6"/>
      <c r="AB329" s="6"/>
      <c r="AC329" s="6"/>
      <c r="AD329" s="6"/>
      <c r="AE329" s="6"/>
      <c r="AF329" s="6"/>
      <c r="AG329" s="6"/>
      <c r="AH329" s="6"/>
      <c r="AI329" s="6"/>
      <c r="AJ329" s="6"/>
      <c r="AK329" s="6"/>
      <c r="AL329" s="6"/>
      <c r="AM329" s="6"/>
      <c r="AN329" s="6"/>
      <c r="AO329" s="6"/>
      <c r="AP329" s="6"/>
      <c r="AQ329" s="6"/>
      <c r="AR329" s="6"/>
      <c r="AS329" s="6"/>
      <c r="AT329" s="6"/>
      <c r="AU329" s="6"/>
      <c r="AV329" s="6"/>
    </row>
    <row r="330">
      <c r="A330" s="6"/>
      <c r="B330" s="199"/>
      <c r="C330" s="6"/>
      <c r="D330" s="6"/>
      <c r="E330" s="7"/>
      <c r="F330" s="7"/>
      <c r="G330" s="198"/>
      <c r="H330" s="198"/>
      <c r="I330" s="6"/>
      <c r="J330" s="7"/>
      <c r="K330" s="7"/>
      <c r="L330" s="6"/>
      <c r="M330" s="7"/>
      <c r="N330" s="6"/>
      <c r="O330" s="6"/>
      <c r="P330" s="6"/>
      <c r="Q330" s="6"/>
      <c r="R330" s="6"/>
      <c r="S330" s="6"/>
      <c r="T330" s="6"/>
      <c r="U330" s="6"/>
      <c r="V330" s="6"/>
      <c r="W330" s="6"/>
      <c r="X330" s="6"/>
      <c r="Y330" s="6"/>
      <c r="Z330" s="6"/>
      <c r="AA330" s="6"/>
      <c r="AB330" s="6"/>
      <c r="AC330" s="6"/>
      <c r="AD330" s="6"/>
      <c r="AE330" s="6"/>
      <c r="AF330" s="6"/>
      <c r="AG330" s="6"/>
      <c r="AH330" s="6"/>
      <c r="AI330" s="6"/>
      <c r="AJ330" s="6"/>
      <c r="AK330" s="6"/>
      <c r="AL330" s="6"/>
      <c r="AM330" s="6"/>
      <c r="AN330" s="6"/>
      <c r="AO330" s="6"/>
      <c r="AP330" s="6"/>
      <c r="AQ330" s="6"/>
      <c r="AR330" s="6"/>
      <c r="AS330" s="6"/>
      <c r="AT330" s="6"/>
      <c r="AU330" s="6"/>
      <c r="AV330" s="6"/>
    </row>
    <row r="331">
      <c r="A331" s="6"/>
      <c r="B331" s="199"/>
      <c r="C331" s="6"/>
      <c r="D331" s="6"/>
      <c r="E331" s="7"/>
      <c r="F331" s="7"/>
      <c r="G331" s="198"/>
      <c r="H331" s="198"/>
      <c r="I331" s="6"/>
      <c r="J331" s="7"/>
      <c r="K331" s="7"/>
      <c r="L331" s="6"/>
      <c r="M331" s="7"/>
      <c r="N331" s="6"/>
      <c r="O331" s="6"/>
      <c r="P331" s="6"/>
      <c r="Q331" s="6"/>
      <c r="R331" s="6"/>
      <c r="S331" s="6"/>
      <c r="T331" s="6"/>
      <c r="U331" s="6"/>
      <c r="V331" s="6"/>
      <c r="W331" s="6"/>
      <c r="X331" s="6"/>
      <c r="Y331" s="6"/>
      <c r="Z331" s="6"/>
      <c r="AA331" s="6"/>
      <c r="AB331" s="6"/>
      <c r="AC331" s="6"/>
      <c r="AD331" s="6"/>
      <c r="AE331" s="6"/>
      <c r="AF331" s="6"/>
      <c r="AG331" s="6"/>
      <c r="AH331" s="6"/>
      <c r="AI331" s="6"/>
      <c r="AJ331" s="6"/>
      <c r="AK331" s="6"/>
      <c r="AL331" s="6"/>
      <c r="AM331" s="6"/>
      <c r="AN331" s="6"/>
      <c r="AO331" s="6"/>
      <c r="AP331" s="6"/>
      <c r="AQ331" s="6"/>
      <c r="AR331" s="6"/>
      <c r="AS331" s="6"/>
      <c r="AT331" s="6"/>
      <c r="AU331" s="6"/>
      <c r="AV331" s="6"/>
    </row>
    <row r="332">
      <c r="A332" s="6"/>
      <c r="B332" s="199"/>
      <c r="C332" s="6"/>
      <c r="D332" s="6"/>
      <c r="E332" s="7"/>
      <c r="F332" s="7"/>
      <c r="G332" s="198"/>
      <c r="H332" s="198"/>
      <c r="I332" s="6"/>
      <c r="J332" s="7"/>
      <c r="K332" s="7"/>
      <c r="L332" s="6"/>
      <c r="M332" s="7"/>
      <c r="N332" s="6"/>
      <c r="O332" s="6"/>
      <c r="P332" s="6"/>
      <c r="Q332" s="6"/>
      <c r="R332" s="6"/>
      <c r="S332" s="6"/>
      <c r="T332" s="6"/>
      <c r="U332" s="6"/>
      <c r="V332" s="6"/>
      <c r="W332" s="6"/>
      <c r="X332" s="6"/>
      <c r="Y332" s="6"/>
      <c r="Z332" s="6"/>
      <c r="AA332" s="6"/>
      <c r="AB332" s="6"/>
      <c r="AC332" s="6"/>
      <c r="AD332" s="6"/>
      <c r="AE332" s="6"/>
      <c r="AF332" s="6"/>
      <c r="AG332" s="6"/>
      <c r="AH332" s="6"/>
      <c r="AI332" s="6"/>
      <c r="AJ332" s="6"/>
      <c r="AK332" s="6"/>
      <c r="AL332" s="6"/>
      <c r="AM332" s="6"/>
      <c r="AN332" s="6"/>
      <c r="AO332" s="6"/>
      <c r="AP332" s="6"/>
      <c r="AQ332" s="6"/>
      <c r="AR332" s="6"/>
      <c r="AS332" s="6"/>
      <c r="AT332" s="6"/>
      <c r="AU332" s="6"/>
      <c r="AV332" s="6"/>
    </row>
    <row r="333">
      <c r="A333" s="6"/>
      <c r="B333" s="199"/>
      <c r="C333" s="6"/>
      <c r="D333" s="6"/>
      <c r="E333" s="7"/>
      <c r="F333" s="7"/>
      <c r="G333" s="198"/>
      <c r="H333" s="198"/>
      <c r="I333" s="6"/>
      <c r="J333" s="7"/>
      <c r="K333" s="7"/>
      <c r="L333" s="6"/>
      <c r="M333" s="7"/>
      <c r="N333" s="6"/>
      <c r="O333" s="6"/>
      <c r="P333" s="6"/>
      <c r="Q333" s="6"/>
      <c r="R333" s="6"/>
      <c r="S333" s="6"/>
      <c r="T333" s="6"/>
      <c r="U333" s="6"/>
      <c r="V333" s="6"/>
      <c r="W333" s="6"/>
      <c r="X333" s="6"/>
      <c r="Y333" s="6"/>
      <c r="Z333" s="6"/>
      <c r="AA333" s="6"/>
      <c r="AB333" s="6"/>
      <c r="AC333" s="6"/>
      <c r="AD333" s="6"/>
      <c r="AE333" s="6"/>
      <c r="AF333" s="6"/>
      <c r="AG333" s="6"/>
      <c r="AH333" s="6"/>
      <c r="AI333" s="6"/>
      <c r="AJ333" s="6"/>
      <c r="AK333" s="6"/>
      <c r="AL333" s="6"/>
      <c r="AM333" s="6"/>
      <c r="AN333" s="6"/>
      <c r="AO333" s="6"/>
      <c r="AP333" s="6"/>
      <c r="AQ333" s="6"/>
      <c r="AR333" s="6"/>
      <c r="AS333" s="6"/>
      <c r="AT333" s="6"/>
      <c r="AU333" s="6"/>
      <c r="AV333" s="6"/>
    </row>
    <row r="334">
      <c r="A334" s="6"/>
      <c r="B334" s="199"/>
      <c r="C334" s="6"/>
      <c r="D334" s="6"/>
      <c r="E334" s="7"/>
      <c r="F334" s="7"/>
      <c r="G334" s="198"/>
      <c r="H334" s="198"/>
      <c r="I334" s="6"/>
      <c r="J334" s="7"/>
      <c r="K334" s="7"/>
      <c r="L334" s="6"/>
      <c r="M334" s="7"/>
      <c r="N334" s="6"/>
      <c r="O334" s="6"/>
      <c r="P334" s="6"/>
      <c r="Q334" s="6"/>
      <c r="R334" s="6"/>
      <c r="S334" s="6"/>
      <c r="T334" s="6"/>
      <c r="U334" s="6"/>
      <c r="V334" s="6"/>
      <c r="W334" s="6"/>
      <c r="X334" s="6"/>
      <c r="Y334" s="6"/>
      <c r="Z334" s="6"/>
      <c r="AA334" s="6"/>
      <c r="AB334" s="6"/>
      <c r="AC334" s="6"/>
      <c r="AD334" s="6"/>
      <c r="AE334" s="6"/>
      <c r="AF334" s="6"/>
      <c r="AG334" s="6"/>
      <c r="AH334" s="6"/>
      <c r="AI334" s="6"/>
      <c r="AJ334" s="6"/>
      <c r="AK334" s="6"/>
      <c r="AL334" s="6"/>
      <c r="AM334" s="6"/>
      <c r="AN334" s="6"/>
      <c r="AO334" s="6"/>
      <c r="AP334" s="6"/>
      <c r="AQ334" s="6"/>
      <c r="AR334" s="6"/>
      <c r="AS334" s="6"/>
      <c r="AT334" s="6"/>
      <c r="AU334" s="6"/>
      <c r="AV334" s="6"/>
    </row>
    <row r="335">
      <c r="A335" s="6"/>
      <c r="B335" s="199"/>
      <c r="C335" s="6"/>
      <c r="D335" s="6"/>
      <c r="E335" s="7"/>
      <c r="F335" s="7"/>
      <c r="G335" s="198"/>
      <c r="H335" s="198"/>
      <c r="I335" s="6"/>
      <c r="J335" s="7"/>
      <c r="K335" s="7"/>
      <c r="L335" s="6"/>
      <c r="M335" s="7"/>
      <c r="N335" s="6"/>
      <c r="O335" s="6"/>
      <c r="P335" s="6"/>
      <c r="Q335" s="6"/>
      <c r="R335" s="6"/>
      <c r="S335" s="6"/>
      <c r="T335" s="6"/>
      <c r="U335" s="6"/>
      <c r="V335" s="6"/>
      <c r="W335" s="6"/>
      <c r="X335" s="6"/>
      <c r="Y335" s="6"/>
      <c r="Z335" s="6"/>
      <c r="AA335" s="6"/>
      <c r="AB335" s="6"/>
      <c r="AC335" s="6"/>
      <c r="AD335" s="6"/>
      <c r="AE335" s="6"/>
      <c r="AF335" s="6"/>
      <c r="AG335" s="6"/>
      <c r="AH335" s="6"/>
      <c r="AI335" s="6"/>
      <c r="AJ335" s="6"/>
      <c r="AK335" s="6"/>
      <c r="AL335" s="6"/>
      <c r="AM335" s="6"/>
      <c r="AN335" s="6"/>
      <c r="AO335" s="6"/>
      <c r="AP335" s="6"/>
      <c r="AQ335" s="6"/>
      <c r="AR335" s="6"/>
      <c r="AS335" s="6"/>
      <c r="AT335" s="6"/>
      <c r="AU335" s="6"/>
      <c r="AV335" s="6"/>
    </row>
    <row r="336">
      <c r="A336" s="6"/>
      <c r="B336" s="199"/>
      <c r="C336" s="6"/>
      <c r="D336" s="6"/>
      <c r="E336" s="7"/>
      <c r="F336" s="7"/>
      <c r="G336" s="198"/>
      <c r="H336" s="198"/>
      <c r="I336" s="6"/>
      <c r="J336" s="7"/>
      <c r="K336" s="7"/>
      <c r="L336" s="6"/>
      <c r="M336" s="7"/>
      <c r="N336" s="6"/>
      <c r="O336" s="6"/>
      <c r="P336" s="6"/>
      <c r="Q336" s="6"/>
      <c r="R336" s="6"/>
      <c r="S336" s="6"/>
      <c r="T336" s="6"/>
      <c r="U336" s="6"/>
      <c r="V336" s="6"/>
      <c r="W336" s="6"/>
      <c r="X336" s="6"/>
      <c r="Y336" s="6"/>
      <c r="Z336" s="6"/>
      <c r="AA336" s="6"/>
      <c r="AB336" s="6"/>
      <c r="AC336" s="6"/>
      <c r="AD336" s="6"/>
      <c r="AE336" s="6"/>
      <c r="AF336" s="6"/>
      <c r="AG336" s="6"/>
      <c r="AH336" s="6"/>
      <c r="AI336" s="6"/>
      <c r="AJ336" s="6"/>
      <c r="AK336" s="6"/>
      <c r="AL336" s="6"/>
      <c r="AM336" s="6"/>
      <c r="AN336" s="6"/>
      <c r="AO336" s="6"/>
      <c r="AP336" s="6"/>
      <c r="AQ336" s="6"/>
      <c r="AR336" s="6"/>
      <c r="AS336" s="6"/>
      <c r="AT336" s="6"/>
      <c r="AU336" s="6"/>
      <c r="AV336" s="6"/>
    </row>
    <row r="337">
      <c r="A337" s="6"/>
      <c r="B337" s="199"/>
      <c r="C337" s="6"/>
      <c r="D337" s="6"/>
      <c r="E337" s="7"/>
      <c r="F337" s="7"/>
      <c r="G337" s="198"/>
      <c r="H337" s="198"/>
      <c r="I337" s="6"/>
      <c r="J337" s="7"/>
      <c r="K337" s="7"/>
      <c r="L337" s="6"/>
      <c r="M337" s="7"/>
      <c r="N337" s="6"/>
      <c r="O337" s="6"/>
      <c r="P337" s="6"/>
      <c r="Q337" s="6"/>
      <c r="R337" s="6"/>
      <c r="S337" s="6"/>
      <c r="T337" s="6"/>
      <c r="U337" s="6"/>
      <c r="V337" s="6"/>
      <c r="W337" s="6"/>
      <c r="X337" s="6"/>
      <c r="Y337" s="6"/>
      <c r="Z337" s="6"/>
      <c r="AA337" s="6"/>
      <c r="AB337" s="6"/>
      <c r="AC337" s="6"/>
      <c r="AD337" s="6"/>
      <c r="AE337" s="6"/>
      <c r="AF337" s="6"/>
      <c r="AG337" s="6"/>
      <c r="AH337" s="6"/>
      <c r="AI337" s="6"/>
      <c r="AJ337" s="6"/>
      <c r="AK337" s="6"/>
      <c r="AL337" s="6"/>
      <c r="AM337" s="6"/>
      <c r="AN337" s="6"/>
      <c r="AO337" s="6"/>
      <c r="AP337" s="6"/>
      <c r="AQ337" s="6"/>
      <c r="AR337" s="6"/>
      <c r="AS337" s="6"/>
      <c r="AT337" s="6"/>
      <c r="AU337" s="6"/>
      <c r="AV337" s="6"/>
    </row>
    <row r="338">
      <c r="A338" s="6"/>
      <c r="B338" s="199"/>
      <c r="C338" s="6"/>
      <c r="D338" s="6"/>
      <c r="E338" s="7"/>
      <c r="F338" s="7"/>
      <c r="G338" s="198"/>
      <c r="H338" s="198"/>
      <c r="I338" s="6"/>
      <c r="J338" s="7"/>
      <c r="K338" s="7"/>
      <c r="L338" s="6"/>
      <c r="M338" s="7"/>
      <c r="N338" s="6"/>
      <c r="O338" s="6"/>
      <c r="P338" s="6"/>
      <c r="Q338" s="6"/>
      <c r="R338" s="6"/>
      <c r="S338" s="6"/>
      <c r="T338" s="6"/>
      <c r="U338" s="6"/>
      <c r="V338" s="6"/>
      <c r="W338" s="6"/>
      <c r="X338" s="6"/>
      <c r="Y338" s="6"/>
      <c r="Z338" s="6"/>
      <c r="AA338" s="6"/>
      <c r="AB338" s="6"/>
      <c r="AC338" s="6"/>
      <c r="AD338" s="6"/>
      <c r="AE338" s="6"/>
      <c r="AF338" s="6"/>
      <c r="AG338" s="6"/>
      <c r="AH338" s="6"/>
      <c r="AI338" s="6"/>
      <c r="AJ338" s="6"/>
      <c r="AK338" s="6"/>
      <c r="AL338" s="6"/>
      <c r="AM338" s="6"/>
      <c r="AN338" s="6"/>
      <c r="AO338" s="6"/>
      <c r="AP338" s="6"/>
      <c r="AQ338" s="6"/>
      <c r="AR338" s="6"/>
      <c r="AS338" s="6"/>
      <c r="AT338" s="6"/>
      <c r="AU338" s="6"/>
      <c r="AV338" s="6"/>
    </row>
    <row r="339">
      <c r="A339" s="6"/>
      <c r="B339" s="199"/>
      <c r="C339" s="6"/>
      <c r="D339" s="6"/>
      <c r="E339" s="7"/>
      <c r="F339" s="7"/>
      <c r="G339" s="198"/>
      <c r="H339" s="198"/>
      <c r="I339" s="6"/>
      <c r="J339" s="7"/>
      <c r="K339" s="7"/>
      <c r="L339" s="6"/>
      <c r="M339" s="7"/>
      <c r="N339" s="6"/>
      <c r="O339" s="6"/>
      <c r="P339" s="6"/>
      <c r="Q339" s="6"/>
      <c r="R339" s="6"/>
      <c r="S339" s="6"/>
      <c r="T339" s="6"/>
      <c r="U339" s="6"/>
      <c r="V339" s="6"/>
      <c r="W339" s="6"/>
      <c r="X339" s="6"/>
      <c r="Y339" s="6"/>
      <c r="Z339" s="6"/>
      <c r="AA339" s="6"/>
      <c r="AB339" s="6"/>
      <c r="AC339" s="6"/>
      <c r="AD339" s="6"/>
      <c r="AE339" s="6"/>
      <c r="AF339" s="6"/>
      <c r="AG339" s="6"/>
      <c r="AH339" s="6"/>
      <c r="AI339" s="6"/>
      <c r="AJ339" s="6"/>
      <c r="AK339" s="6"/>
      <c r="AL339" s="6"/>
      <c r="AM339" s="6"/>
      <c r="AN339" s="6"/>
      <c r="AO339" s="6"/>
      <c r="AP339" s="6"/>
      <c r="AQ339" s="6"/>
      <c r="AR339" s="6"/>
      <c r="AS339" s="6"/>
      <c r="AT339" s="6"/>
      <c r="AU339" s="6"/>
      <c r="AV339" s="6"/>
    </row>
    <row r="340">
      <c r="A340" s="6"/>
      <c r="B340" s="199"/>
      <c r="C340" s="6"/>
      <c r="D340" s="6"/>
      <c r="E340" s="7"/>
      <c r="F340" s="7"/>
      <c r="G340" s="198"/>
      <c r="H340" s="198"/>
      <c r="I340" s="6"/>
      <c r="J340" s="7"/>
      <c r="K340" s="7"/>
      <c r="L340" s="6"/>
      <c r="M340" s="7"/>
      <c r="N340" s="6"/>
      <c r="O340" s="6"/>
      <c r="P340" s="6"/>
      <c r="Q340" s="6"/>
      <c r="R340" s="6"/>
      <c r="S340" s="6"/>
      <c r="T340" s="6"/>
      <c r="U340" s="6"/>
      <c r="V340" s="6"/>
      <c r="W340" s="6"/>
      <c r="X340" s="6"/>
      <c r="Y340" s="6"/>
      <c r="Z340" s="6"/>
      <c r="AA340" s="6"/>
      <c r="AB340" s="6"/>
      <c r="AC340" s="6"/>
      <c r="AD340" s="6"/>
      <c r="AE340" s="6"/>
      <c r="AF340" s="6"/>
      <c r="AG340" s="6"/>
      <c r="AH340" s="6"/>
      <c r="AI340" s="6"/>
      <c r="AJ340" s="6"/>
      <c r="AK340" s="6"/>
      <c r="AL340" s="6"/>
      <c r="AM340" s="6"/>
      <c r="AN340" s="6"/>
      <c r="AO340" s="6"/>
      <c r="AP340" s="6"/>
      <c r="AQ340" s="6"/>
      <c r="AR340" s="6"/>
      <c r="AS340" s="6"/>
      <c r="AT340" s="6"/>
      <c r="AU340" s="6"/>
      <c r="AV340" s="6"/>
    </row>
    <row r="341">
      <c r="A341" s="6"/>
      <c r="B341" s="199"/>
      <c r="C341" s="6"/>
      <c r="D341" s="6"/>
      <c r="E341" s="7"/>
      <c r="F341" s="7"/>
      <c r="G341" s="198"/>
      <c r="H341" s="198"/>
      <c r="I341" s="6"/>
      <c r="J341" s="7"/>
      <c r="K341" s="7"/>
      <c r="L341" s="6"/>
      <c r="M341" s="7"/>
      <c r="N341" s="6"/>
      <c r="O341" s="6"/>
      <c r="P341" s="6"/>
      <c r="Q341" s="6"/>
      <c r="R341" s="6"/>
      <c r="S341" s="6"/>
      <c r="T341" s="6"/>
      <c r="U341" s="6"/>
      <c r="V341" s="6"/>
      <c r="W341" s="6"/>
      <c r="X341" s="6"/>
      <c r="Y341" s="6"/>
      <c r="Z341" s="6"/>
      <c r="AA341" s="6"/>
      <c r="AB341" s="6"/>
      <c r="AC341" s="6"/>
      <c r="AD341" s="6"/>
      <c r="AE341" s="6"/>
      <c r="AF341" s="6"/>
      <c r="AG341" s="6"/>
      <c r="AH341" s="6"/>
      <c r="AI341" s="6"/>
      <c r="AJ341" s="6"/>
      <c r="AK341" s="6"/>
      <c r="AL341" s="6"/>
      <c r="AM341" s="6"/>
      <c r="AN341" s="6"/>
      <c r="AO341" s="6"/>
      <c r="AP341" s="6"/>
      <c r="AQ341" s="6"/>
      <c r="AR341" s="6"/>
      <c r="AS341" s="6"/>
      <c r="AT341" s="6"/>
      <c r="AU341" s="6"/>
      <c r="AV341" s="6"/>
    </row>
    <row r="342">
      <c r="A342" s="6"/>
      <c r="B342" s="199"/>
      <c r="C342" s="6"/>
      <c r="D342" s="6"/>
      <c r="E342" s="7"/>
      <c r="F342" s="7"/>
      <c r="G342" s="198"/>
      <c r="H342" s="198"/>
      <c r="I342" s="6"/>
      <c r="J342" s="7"/>
      <c r="K342" s="7"/>
      <c r="L342" s="6"/>
      <c r="M342" s="7"/>
      <c r="N342" s="6"/>
      <c r="O342" s="6"/>
      <c r="P342" s="6"/>
      <c r="Q342" s="6"/>
      <c r="R342" s="6"/>
      <c r="S342" s="6"/>
      <c r="T342" s="6"/>
      <c r="U342" s="6"/>
      <c r="V342" s="6"/>
      <c r="W342" s="6"/>
      <c r="X342" s="6"/>
      <c r="Y342" s="6"/>
      <c r="Z342" s="6"/>
      <c r="AA342" s="6"/>
      <c r="AB342" s="6"/>
      <c r="AC342" s="6"/>
      <c r="AD342" s="6"/>
      <c r="AE342" s="6"/>
      <c r="AF342" s="6"/>
      <c r="AG342" s="6"/>
      <c r="AH342" s="6"/>
      <c r="AI342" s="6"/>
      <c r="AJ342" s="6"/>
      <c r="AK342" s="6"/>
      <c r="AL342" s="6"/>
      <c r="AM342" s="6"/>
      <c r="AN342" s="6"/>
      <c r="AO342" s="6"/>
      <c r="AP342" s="6"/>
      <c r="AQ342" s="6"/>
      <c r="AR342" s="6"/>
      <c r="AS342" s="6"/>
      <c r="AT342" s="6"/>
      <c r="AU342" s="6"/>
      <c r="AV342" s="6"/>
    </row>
    <row r="343">
      <c r="A343" s="6"/>
      <c r="B343" s="199"/>
      <c r="C343" s="6"/>
      <c r="D343" s="6"/>
      <c r="E343" s="7"/>
      <c r="F343" s="7"/>
      <c r="G343" s="198"/>
      <c r="H343" s="198"/>
      <c r="I343" s="6"/>
      <c r="J343" s="7"/>
      <c r="K343" s="7"/>
      <c r="L343" s="6"/>
      <c r="M343" s="7"/>
      <c r="N343" s="6"/>
      <c r="O343" s="6"/>
      <c r="P343" s="6"/>
      <c r="Q343" s="6"/>
      <c r="R343" s="6"/>
      <c r="S343" s="6"/>
      <c r="T343" s="6"/>
      <c r="U343" s="6"/>
      <c r="V343" s="6"/>
      <c r="W343" s="6"/>
      <c r="X343" s="6"/>
      <c r="Y343" s="6"/>
      <c r="Z343" s="6"/>
      <c r="AA343" s="6"/>
      <c r="AB343" s="6"/>
      <c r="AC343" s="6"/>
      <c r="AD343" s="6"/>
      <c r="AE343" s="6"/>
      <c r="AF343" s="6"/>
      <c r="AG343" s="6"/>
      <c r="AH343" s="6"/>
      <c r="AI343" s="6"/>
      <c r="AJ343" s="6"/>
      <c r="AK343" s="6"/>
      <c r="AL343" s="6"/>
      <c r="AM343" s="6"/>
      <c r="AN343" s="6"/>
      <c r="AO343" s="6"/>
      <c r="AP343" s="6"/>
      <c r="AQ343" s="6"/>
      <c r="AR343" s="6"/>
      <c r="AS343" s="6"/>
      <c r="AT343" s="6"/>
      <c r="AU343" s="6"/>
      <c r="AV343" s="6"/>
    </row>
    <row r="344">
      <c r="A344" s="6"/>
      <c r="B344" s="199"/>
      <c r="C344" s="6"/>
      <c r="D344" s="6"/>
      <c r="E344" s="7"/>
      <c r="F344" s="7"/>
      <c r="G344" s="198"/>
      <c r="H344" s="198"/>
      <c r="I344" s="6"/>
      <c r="J344" s="7"/>
      <c r="K344" s="7"/>
      <c r="L344" s="6"/>
      <c r="M344" s="7"/>
      <c r="N344" s="6"/>
      <c r="O344" s="6"/>
      <c r="P344" s="6"/>
      <c r="Q344" s="6"/>
      <c r="R344" s="6"/>
      <c r="S344" s="6"/>
      <c r="T344" s="6"/>
      <c r="U344" s="6"/>
      <c r="V344" s="6"/>
      <c r="W344" s="6"/>
      <c r="X344" s="6"/>
      <c r="Y344" s="6"/>
      <c r="Z344" s="6"/>
      <c r="AA344" s="6"/>
      <c r="AB344" s="6"/>
      <c r="AC344" s="6"/>
      <c r="AD344" s="6"/>
      <c r="AE344" s="6"/>
      <c r="AF344" s="6"/>
      <c r="AG344" s="6"/>
      <c r="AH344" s="6"/>
      <c r="AI344" s="6"/>
      <c r="AJ344" s="6"/>
      <c r="AK344" s="6"/>
      <c r="AL344" s="6"/>
      <c r="AM344" s="6"/>
      <c r="AN344" s="6"/>
      <c r="AO344" s="6"/>
      <c r="AP344" s="6"/>
      <c r="AQ344" s="6"/>
      <c r="AR344" s="6"/>
      <c r="AS344" s="6"/>
      <c r="AT344" s="6"/>
      <c r="AU344" s="6"/>
      <c r="AV344" s="6"/>
    </row>
    <row r="345">
      <c r="A345" s="6"/>
      <c r="B345" s="199"/>
      <c r="C345" s="6"/>
      <c r="D345" s="6"/>
      <c r="E345" s="7"/>
      <c r="F345" s="7"/>
      <c r="G345" s="198"/>
      <c r="H345" s="198"/>
      <c r="I345" s="6"/>
      <c r="J345" s="7"/>
      <c r="K345" s="7"/>
      <c r="L345" s="6"/>
      <c r="M345" s="7"/>
      <c r="N345" s="6"/>
      <c r="O345" s="6"/>
      <c r="P345" s="6"/>
      <c r="Q345" s="6"/>
      <c r="R345" s="6"/>
      <c r="S345" s="6"/>
      <c r="T345" s="6"/>
      <c r="U345" s="6"/>
      <c r="V345" s="6"/>
      <c r="W345" s="6"/>
      <c r="X345" s="6"/>
      <c r="Y345" s="6"/>
      <c r="Z345" s="6"/>
      <c r="AA345" s="6"/>
      <c r="AB345" s="6"/>
      <c r="AC345" s="6"/>
      <c r="AD345" s="6"/>
      <c r="AE345" s="6"/>
      <c r="AF345" s="6"/>
      <c r="AG345" s="6"/>
      <c r="AH345" s="6"/>
      <c r="AI345" s="6"/>
      <c r="AJ345" s="6"/>
      <c r="AK345" s="6"/>
      <c r="AL345" s="6"/>
      <c r="AM345" s="6"/>
      <c r="AN345" s="6"/>
      <c r="AO345" s="6"/>
      <c r="AP345" s="6"/>
      <c r="AQ345" s="6"/>
      <c r="AR345" s="6"/>
      <c r="AS345" s="6"/>
      <c r="AT345" s="6"/>
      <c r="AU345" s="6"/>
      <c r="AV345" s="6"/>
    </row>
    <row r="346">
      <c r="A346" s="6"/>
      <c r="B346" s="199"/>
      <c r="C346" s="6"/>
      <c r="D346" s="6"/>
      <c r="E346" s="7"/>
      <c r="F346" s="7"/>
      <c r="G346" s="198"/>
      <c r="H346" s="198"/>
      <c r="I346" s="6"/>
      <c r="J346" s="7"/>
      <c r="K346" s="7"/>
      <c r="L346" s="6"/>
      <c r="M346" s="7"/>
      <c r="N346" s="6"/>
      <c r="O346" s="6"/>
      <c r="P346" s="6"/>
      <c r="Q346" s="6"/>
      <c r="R346" s="6"/>
      <c r="S346" s="6"/>
      <c r="T346" s="6"/>
      <c r="U346" s="6"/>
      <c r="V346" s="6"/>
      <c r="W346" s="6"/>
      <c r="X346" s="6"/>
      <c r="Y346" s="6"/>
      <c r="Z346" s="6"/>
      <c r="AA346" s="6"/>
      <c r="AB346" s="6"/>
      <c r="AC346" s="6"/>
      <c r="AD346" s="6"/>
      <c r="AE346" s="6"/>
      <c r="AF346" s="6"/>
      <c r="AG346" s="6"/>
      <c r="AH346" s="6"/>
      <c r="AI346" s="6"/>
      <c r="AJ346" s="6"/>
      <c r="AK346" s="6"/>
      <c r="AL346" s="6"/>
      <c r="AM346" s="6"/>
      <c r="AN346" s="6"/>
      <c r="AO346" s="6"/>
      <c r="AP346" s="6"/>
      <c r="AQ346" s="6"/>
      <c r="AR346" s="6"/>
      <c r="AS346" s="6"/>
      <c r="AT346" s="6"/>
      <c r="AU346" s="6"/>
      <c r="AV346" s="6"/>
    </row>
    <row r="347">
      <c r="A347" s="6"/>
      <c r="B347" s="199"/>
      <c r="C347" s="6"/>
      <c r="D347" s="6"/>
      <c r="E347" s="7"/>
      <c r="F347" s="7"/>
      <c r="G347" s="198"/>
      <c r="H347" s="198"/>
      <c r="I347" s="6"/>
      <c r="J347" s="7"/>
      <c r="K347" s="7"/>
      <c r="L347" s="6"/>
      <c r="M347" s="7"/>
      <c r="N347" s="6"/>
      <c r="O347" s="6"/>
      <c r="P347" s="6"/>
      <c r="Q347" s="6"/>
      <c r="R347" s="6"/>
      <c r="S347" s="6"/>
      <c r="T347" s="6"/>
      <c r="U347" s="6"/>
      <c r="V347" s="6"/>
      <c r="W347" s="6"/>
      <c r="X347" s="6"/>
      <c r="Y347" s="6"/>
      <c r="Z347" s="6"/>
      <c r="AA347" s="6"/>
      <c r="AB347" s="6"/>
      <c r="AC347" s="6"/>
      <c r="AD347" s="6"/>
      <c r="AE347" s="6"/>
      <c r="AF347" s="6"/>
      <c r="AG347" s="6"/>
      <c r="AH347" s="6"/>
      <c r="AI347" s="6"/>
      <c r="AJ347" s="6"/>
      <c r="AK347" s="6"/>
      <c r="AL347" s="6"/>
      <c r="AM347" s="6"/>
      <c r="AN347" s="6"/>
      <c r="AO347" s="6"/>
      <c r="AP347" s="6"/>
      <c r="AQ347" s="6"/>
      <c r="AR347" s="6"/>
      <c r="AS347" s="6"/>
      <c r="AT347" s="6"/>
      <c r="AU347" s="6"/>
      <c r="AV347" s="6"/>
    </row>
    <row r="348">
      <c r="A348" s="6"/>
      <c r="B348" s="199"/>
      <c r="C348" s="6"/>
      <c r="D348" s="6"/>
      <c r="E348" s="7"/>
      <c r="F348" s="7"/>
      <c r="G348" s="198"/>
      <c r="H348" s="198"/>
      <c r="I348" s="6"/>
      <c r="J348" s="7"/>
      <c r="K348" s="7"/>
      <c r="L348" s="6"/>
      <c r="M348" s="7"/>
      <c r="N348" s="6"/>
      <c r="O348" s="6"/>
      <c r="P348" s="6"/>
      <c r="Q348" s="6"/>
      <c r="R348" s="6"/>
      <c r="S348" s="6"/>
      <c r="T348" s="6"/>
      <c r="U348" s="6"/>
      <c r="V348" s="6"/>
      <c r="W348" s="6"/>
      <c r="X348" s="6"/>
      <c r="Y348" s="6"/>
      <c r="Z348" s="6"/>
      <c r="AA348" s="6"/>
      <c r="AB348" s="6"/>
      <c r="AC348" s="6"/>
      <c r="AD348" s="6"/>
      <c r="AE348" s="6"/>
      <c r="AF348" s="6"/>
      <c r="AG348" s="6"/>
      <c r="AH348" s="6"/>
      <c r="AI348" s="6"/>
      <c r="AJ348" s="6"/>
      <c r="AK348" s="6"/>
      <c r="AL348" s="6"/>
      <c r="AM348" s="6"/>
      <c r="AN348" s="6"/>
      <c r="AO348" s="6"/>
      <c r="AP348" s="6"/>
      <c r="AQ348" s="6"/>
      <c r="AR348" s="6"/>
      <c r="AS348" s="6"/>
      <c r="AT348" s="6"/>
      <c r="AU348" s="6"/>
      <c r="AV348" s="6"/>
    </row>
    <row r="349">
      <c r="A349" s="6"/>
      <c r="B349" s="199"/>
      <c r="C349" s="6"/>
      <c r="D349" s="6"/>
      <c r="E349" s="7"/>
      <c r="F349" s="7"/>
      <c r="G349" s="198"/>
      <c r="H349" s="198"/>
      <c r="I349" s="6"/>
      <c r="J349" s="7"/>
      <c r="K349" s="7"/>
      <c r="L349" s="6"/>
      <c r="M349" s="7"/>
      <c r="N349" s="6"/>
      <c r="O349" s="6"/>
      <c r="P349" s="6"/>
      <c r="Q349" s="6"/>
      <c r="R349" s="6"/>
      <c r="S349" s="6"/>
      <c r="T349" s="6"/>
      <c r="U349" s="6"/>
      <c r="V349" s="6"/>
      <c r="W349" s="6"/>
      <c r="X349" s="6"/>
      <c r="Y349" s="6"/>
      <c r="Z349" s="6"/>
      <c r="AA349" s="6"/>
      <c r="AB349" s="6"/>
      <c r="AC349" s="6"/>
      <c r="AD349" s="6"/>
      <c r="AE349" s="6"/>
      <c r="AF349" s="6"/>
      <c r="AG349" s="6"/>
      <c r="AH349" s="6"/>
      <c r="AI349" s="6"/>
      <c r="AJ349" s="6"/>
      <c r="AK349" s="6"/>
      <c r="AL349" s="6"/>
      <c r="AM349" s="6"/>
      <c r="AN349" s="6"/>
      <c r="AO349" s="6"/>
      <c r="AP349" s="6"/>
      <c r="AQ349" s="6"/>
      <c r="AR349" s="6"/>
      <c r="AS349" s="6"/>
      <c r="AT349" s="6"/>
      <c r="AU349" s="6"/>
      <c r="AV349" s="6"/>
    </row>
    <row r="350">
      <c r="A350" s="6"/>
      <c r="B350" s="199"/>
      <c r="C350" s="6"/>
      <c r="D350" s="6"/>
      <c r="E350" s="7"/>
      <c r="F350" s="7"/>
      <c r="G350" s="198"/>
      <c r="H350" s="198"/>
      <c r="I350" s="6"/>
      <c r="J350" s="7"/>
      <c r="K350" s="7"/>
      <c r="L350" s="6"/>
      <c r="M350" s="7"/>
      <c r="N350" s="6"/>
      <c r="O350" s="6"/>
      <c r="P350" s="6"/>
      <c r="Q350" s="6"/>
      <c r="R350" s="6"/>
      <c r="S350" s="6"/>
      <c r="T350" s="6"/>
      <c r="U350" s="6"/>
      <c r="V350" s="6"/>
      <c r="W350" s="6"/>
      <c r="X350" s="6"/>
      <c r="Y350" s="6"/>
      <c r="Z350" s="6"/>
      <c r="AA350" s="6"/>
      <c r="AB350" s="6"/>
      <c r="AC350" s="6"/>
      <c r="AD350" s="6"/>
      <c r="AE350" s="6"/>
      <c r="AF350" s="6"/>
      <c r="AG350" s="6"/>
      <c r="AH350" s="6"/>
      <c r="AI350" s="6"/>
      <c r="AJ350" s="6"/>
      <c r="AK350" s="6"/>
      <c r="AL350" s="6"/>
      <c r="AM350" s="6"/>
      <c r="AN350" s="6"/>
      <c r="AO350" s="6"/>
      <c r="AP350" s="6"/>
      <c r="AQ350" s="6"/>
      <c r="AR350" s="6"/>
      <c r="AS350" s="6"/>
      <c r="AT350" s="6"/>
      <c r="AU350" s="6"/>
      <c r="AV350" s="6"/>
    </row>
    <row r="351">
      <c r="A351" s="6"/>
      <c r="B351" s="199"/>
      <c r="C351" s="6"/>
      <c r="D351" s="6"/>
      <c r="E351" s="7"/>
      <c r="F351" s="7"/>
      <c r="G351" s="198"/>
      <c r="H351" s="198"/>
      <c r="I351" s="6"/>
      <c r="J351" s="7"/>
      <c r="K351" s="7"/>
      <c r="L351" s="6"/>
      <c r="M351" s="7"/>
      <c r="N351" s="6"/>
      <c r="O351" s="6"/>
      <c r="P351" s="6"/>
      <c r="Q351" s="6"/>
      <c r="R351" s="6"/>
      <c r="S351" s="6"/>
      <c r="T351" s="6"/>
      <c r="U351" s="6"/>
      <c r="V351" s="6"/>
      <c r="W351" s="6"/>
      <c r="X351" s="6"/>
      <c r="Y351" s="6"/>
      <c r="Z351" s="6"/>
      <c r="AA351" s="6"/>
      <c r="AB351" s="6"/>
      <c r="AC351" s="6"/>
      <c r="AD351" s="6"/>
      <c r="AE351" s="6"/>
      <c r="AF351" s="6"/>
      <c r="AG351" s="6"/>
      <c r="AH351" s="6"/>
      <c r="AI351" s="6"/>
      <c r="AJ351" s="6"/>
      <c r="AK351" s="6"/>
      <c r="AL351" s="6"/>
      <c r="AM351" s="6"/>
      <c r="AN351" s="6"/>
      <c r="AO351" s="6"/>
      <c r="AP351" s="6"/>
      <c r="AQ351" s="6"/>
      <c r="AR351" s="6"/>
      <c r="AS351" s="6"/>
      <c r="AT351" s="6"/>
      <c r="AU351" s="6"/>
      <c r="AV351" s="6"/>
    </row>
    <row r="352">
      <c r="A352" s="6"/>
      <c r="B352" s="199"/>
      <c r="C352" s="6"/>
      <c r="D352" s="6"/>
      <c r="E352" s="7"/>
      <c r="F352" s="7"/>
      <c r="G352" s="198"/>
      <c r="H352" s="198"/>
      <c r="I352" s="6"/>
      <c r="J352" s="7"/>
      <c r="K352" s="7"/>
      <c r="L352" s="6"/>
      <c r="M352" s="7"/>
      <c r="N352" s="6"/>
      <c r="O352" s="6"/>
      <c r="P352" s="6"/>
      <c r="Q352" s="6"/>
      <c r="R352" s="6"/>
      <c r="S352" s="6"/>
      <c r="T352" s="6"/>
      <c r="U352" s="6"/>
      <c r="V352" s="6"/>
      <c r="W352" s="6"/>
      <c r="X352" s="6"/>
      <c r="Y352" s="6"/>
      <c r="Z352" s="6"/>
      <c r="AA352" s="6"/>
      <c r="AB352" s="6"/>
      <c r="AC352" s="6"/>
      <c r="AD352" s="6"/>
      <c r="AE352" s="6"/>
      <c r="AF352" s="6"/>
      <c r="AG352" s="6"/>
      <c r="AH352" s="6"/>
      <c r="AI352" s="6"/>
      <c r="AJ352" s="6"/>
      <c r="AK352" s="6"/>
      <c r="AL352" s="6"/>
      <c r="AM352" s="6"/>
      <c r="AN352" s="6"/>
      <c r="AO352" s="6"/>
      <c r="AP352" s="6"/>
      <c r="AQ352" s="6"/>
      <c r="AR352" s="6"/>
      <c r="AS352" s="6"/>
      <c r="AT352" s="6"/>
      <c r="AU352" s="6"/>
      <c r="AV352" s="6"/>
    </row>
    <row r="353">
      <c r="A353" s="6"/>
      <c r="B353" s="199"/>
      <c r="C353" s="6"/>
      <c r="D353" s="6"/>
      <c r="E353" s="7"/>
      <c r="F353" s="7"/>
      <c r="G353" s="198"/>
      <c r="H353" s="198"/>
      <c r="I353" s="6"/>
      <c r="J353" s="7"/>
      <c r="K353" s="7"/>
      <c r="L353" s="6"/>
      <c r="M353" s="7"/>
      <c r="N353" s="6"/>
      <c r="O353" s="6"/>
      <c r="P353" s="6"/>
      <c r="Q353" s="6"/>
      <c r="R353" s="6"/>
      <c r="S353" s="6"/>
      <c r="T353" s="6"/>
      <c r="U353" s="6"/>
      <c r="V353" s="6"/>
      <c r="W353" s="6"/>
      <c r="X353" s="6"/>
      <c r="Y353" s="6"/>
      <c r="Z353" s="6"/>
      <c r="AA353" s="6"/>
      <c r="AB353" s="6"/>
      <c r="AC353" s="6"/>
      <c r="AD353" s="6"/>
      <c r="AE353" s="6"/>
      <c r="AF353" s="6"/>
      <c r="AG353" s="6"/>
      <c r="AH353" s="6"/>
      <c r="AI353" s="6"/>
      <c r="AJ353" s="6"/>
      <c r="AK353" s="6"/>
      <c r="AL353" s="6"/>
      <c r="AM353" s="6"/>
      <c r="AN353" s="6"/>
      <c r="AO353" s="6"/>
      <c r="AP353" s="6"/>
      <c r="AQ353" s="6"/>
      <c r="AR353" s="6"/>
      <c r="AS353" s="6"/>
      <c r="AT353" s="6"/>
      <c r="AU353" s="6"/>
      <c r="AV353" s="6"/>
    </row>
    <row r="354">
      <c r="A354" s="6"/>
      <c r="B354" s="199"/>
      <c r="C354" s="6"/>
      <c r="D354" s="6"/>
      <c r="E354" s="7"/>
      <c r="F354" s="7"/>
      <c r="G354" s="198"/>
      <c r="H354" s="198"/>
      <c r="I354" s="6"/>
      <c r="J354" s="7"/>
      <c r="K354" s="7"/>
      <c r="L354" s="6"/>
      <c r="M354" s="7"/>
      <c r="N354" s="6"/>
      <c r="O354" s="6"/>
      <c r="P354" s="6"/>
      <c r="Q354" s="6"/>
      <c r="R354" s="6"/>
      <c r="S354" s="6"/>
      <c r="T354" s="6"/>
      <c r="U354" s="6"/>
      <c r="V354" s="6"/>
      <c r="W354" s="6"/>
      <c r="X354" s="6"/>
      <c r="Y354" s="6"/>
      <c r="Z354" s="6"/>
      <c r="AA354" s="6"/>
      <c r="AB354" s="6"/>
      <c r="AC354" s="6"/>
      <c r="AD354" s="6"/>
      <c r="AE354" s="6"/>
      <c r="AF354" s="6"/>
      <c r="AG354" s="6"/>
      <c r="AH354" s="6"/>
      <c r="AI354" s="6"/>
      <c r="AJ354" s="6"/>
      <c r="AK354" s="6"/>
      <c r="AL354" s="6"/>
      <c r="AM354" s="6"/>
      <c r="AN354" s="6"/>
      <c r="AO354" s="6"/>
      <c r="AP354" s="6"/>
      <c r="AQ354" s="6"/>
      <c r="AR354" s="6"/>
      <c r="AS354" s="6"/>
      <c r="AT354" s="6"/>
      <c r="AU354" s="6"/>
      <c r="AV354" s="6"/>
    </row>
    <row r="355">
      <c r="A355" s="6"/>
      <c r="B355" s="199"/>
      <c r="C355" s="6"/>
      <c r="D355" s="6"/>
      <c r="E355" s="7"/>
      <c r="F355" s="7"/>
      <c r="G355" s="198"/>
      <c r="H355" s="198"/>
      <c r="I355" s="6"/>
      <c r="J355" s="7"/>
      <c r="K355" s="7"/>
      <c r="L355" s="6"/>
      <c r="M355" s="7"/>
      <c r="N355" s="6"/>
      <c r="O355" s="6"/>
      <c r="P355" s="6"/>
      <c r="Q355" s="6"/>
      <c r="R355" s="6"/>
      <c r="S355" s="6"/>
      <c r="T355" s="6"/>
      <c r="U355" s="6"/>
      <c r="V355" s="6"/>
      <c r="W355" s="6"/>
      <c r="X355" s="6"/>
      <c r="Y355" s="6"/>
      <c r="Z355" s="6"/>
      <c r="AA355" s="6"/>
      <c r="AB355" s="6"/>
      <c r="AC355" s="6"/>
      <c r="AD355" s="6"/>
      <c r="AE355" s="6"/>
      <c r="AF355" s="6"/>
      <c r="AG355" s="6"/>
      <c r="AH355" s="6"/>
      <c r="AI355" s="6"/>
      <c r="AJ355" s="6"/>
      <c r="AK355" s="6"/>
      <c r="AL355" s="6"/>
      <c r="AM355" s="6"/>
      <c r="AN355" s="6"/>
      <c r="AO355" s="6"/>
      <c r="AP355" s="6"/>
      <c r="AQ355" s="6"/>
      <c r="AR355" s="6"/>
      <c r="AS355" s="6"/>
      <c r="AT355" s="6"/>
      <c r="AU355" s="6"/>
      <c r="AV355" s="6"/>
    </row>
    <row r="356">
      <c r="A356" s="6"/>
      <c r="B356" s="199"/>
      <c r="C356" s="6"/>
      <c r="D356" s="6"/>
      <c r="E356" s="7"/>
      <c r="F356" s="7"/>
      <c r="G356" s="198"/>
      <c r="H356" s="198"/>
      <c r="I356" s="6"/>
      <c r="J356" s="7"/>
      <c r="K356" s="7"/>
      <c r="L356" s="6"/>
      <c r="M356" s="7"/>
      <c r="N356" s="6"/>
      <c r="O356" s="6"/>
      <c r="P356" s="6"/>
      <c r="Q356" s="6"/>
      <c r="R356" s="6"/>
      <c r="S356" s="6"/>
      <c r="T356" s="6"/>
      <c r="U356" s="6"/>
      <c r="V356" s="6"/>
      <c r="W356" s="6"/>
      <c r="X356" s="6"/>
      <c r="Y356" s="6"/>
      <c r="Z356" s="6"/>
      <c r="AA356" s="6"/>
      <c r="AB356" s="6"/>
      <c r="AC356" s="6"/>
      <c r="AD356" s="6"/>
      <c r="AE356" s="6"/>
      <c r="AF356" s="6"/>
      <c r="AG356" s="6"/>
      <c r="AH356" s="6"/>
      <c r="AI356" s="6"/>
      <c r="AJ356" s="6"/>
      <c r="AK356" s="6"/>
      <c r="AL356" s="6"/>
      <c r="AM356" s="6"/>
      <c r="AN356" s="6"/>
      <c r="AO356" s="6"/>
      <c r="AP356" s="6"/>
      <c r="AQ356" s="6"/>
      <c r="AR356" s="6"/>
      <c r="AS356" s="6"/>
      <c r="AT356" s="6"/>
      <c r="AU356" s="6"/>
      <c r="AV356" s="6"/>
    </row>
    <row r="357">
      <c r="A357" s="6"/>
      <c r="B357" s="199"/>
      <c r="C357" s="6"/>
      <c r="D357" s="6"/>
      <c r="E357" s="7"/>
      <c r="F357" s="7"/>
      <c r="G357" s="198"/>
      <c r="H357" s="198"/>
      <c r="I357" s="6"/>
      <c r="J357" s="7"/>
      <c r="K357" s="7"/>
      <c r="L357" s="6"/>
      <c r="M357" s="7"/>
      <c r="N357" s="6"/>
      <c r="O357" s="6"/>
      <c r="P357" s="6"/>
      <c r="Q357" s="6"/>
      <c r="R357" s="6"/>
      <c r="S357" s="6"/>
      <c r="T357" s="6"/>
      <c r="U357" s="6"/>
      <c r="V357" s="6"/>
      <c r="W357" s="6"/>
      <c r="X357" s="6"/>
      <c r="Y357" s="6"/>
      <c r="Z357" s="6"/>
      <c r="AA357" s="6"/>
      <c r="AB357" s="6"/>
      <c r="AC357" s="6"/>
      <c r="AD357" s="6"/>
      <c r="AE357" s="6"/>
      <c r="AF357" s="6"/>
      <c r="AG357" s="6"/>
      <c r="AH357" s="6"/>
      <c r="AI357" s="6"/>
      <c r="AJ357" s="6"/>
      <c r="AK357" s="6"/>
      <c r="AL357" s="6"/>
      <c r="AM357" s="6"/>
      <c r="AN357" s="6"/>
      <c r="AO357" s="6"/>
      <c r="AP357" s="6"/>
      <c r="AQ357" s="6"/>
      <c r="AR357" s="6"/>
      <c r="AS357" s="6"/>
      <c r="AT357" s="6"/>
      <c r="AU357" s="6"/>
      <c r="AV357" s="6"/>
    </row>
    <row r="358">
      <c r="A358" s="6"/>
      <c r="B358" s="199"/>
      <c r="C358" s="6"/>
      <c r="D358" s="6"/>
      <c r="E358" s="7"/>
      <c r="F358" s="7"/>
      <c r="G358" s="198"/>
      <c r="H358" s="198"/>
      <c r="I358" s="6"/>
      <c r="J358" s="7"/>
      <c r="K358" s="7"/>
      <c r="L358" s="6"/>
      <c r="M358" s="7"/>
      <c r="N358" s="6"/>
      <c r="O358" s="6"/>
      <c r="P358" s="6"/>
      <c r="Q358" s="6"/>
      <c r="R358" s="6"/>
      <c r="S358" s="6"/>
      <c r="T358" s="6"/>
      <c r="U358" s="6"/>
      <c r="V358" s="6"/>
      <c r="W358" s="6"/>
      <c r="X358" s="6"/>
      <c r="Y358" s="6"/>
      <c r="Z358" s="6"/>
      <c r="AA358" s="6"/>
      <c r="AB358" s="6"/>
      <c r="AC358" s="6"/>
      <c r="AD358" s="6"/>
      <c r="AE358" s="6"/>
      <c r="AF358" s="6"/>
      <c r="AG358" s="6"/>
      <c r="AH358" s="6"/>
      <c r="AI358" s="6"/>
      <c r="AJ358" s="6"/>
      <c r="AK358" s="6"/>
      <c r="AL358" s="6"/>
      <c r="AM358" s="6"/>
      <c r="AN358" s="6"/>
      <c r="AO358" s="6"/>
      <c r="AP358" s="6"/>
      <c r="AQ358" s="6"/>
      <c r="AR358" s="6"/>
      <c r="AS358" s="6"/>
      <c r="AT358" s="6"/>
      <c r="AU358" s="6"/>
      <c r="AV358" s="6"/>
    </row>
    <row r="359">
      <c r="A359" s="6"/>
      <c r="B359" s="199"/>
      <c r="C359" s="6"/>
      <c r="D359" s="6"/>
      <c r="E359" s="7"/>
      <c r="F359" s="7"/>
      <c r="G359" s="198"/>
      <c r="H359" s="198"/>
      <c r="I359" s="6"/>
      <c r="J359" s="7"/>
      <c r="K359" s="7"/>
      <c r="L359" s="6"/>
      <c r="M359" s="7"/>
      <c r="N359" s="6"/>
      <c r="O359" s="6"/>
      <c r="P359" s="6"/>
      <c r="Q359" s="6"/>
      <c r="R359" s="6"/>
      <c r="S359" s="6"/>
      <c r="T359" s="6"/>
      <c r="U359" s="6"/>
      <c r="V359" s="6"/>
      <c r="W359" s="6"/>
      <c r="X359" s="6"/>
      <c r="Y359" s="6"/>
      <c r="Z359" s="6"/>
      <c r="AA359" s="6"/>
      <c r="AB359" s="6"/>
      <c r="AC359" s="6"/>
      <c r="AD359" s="6"/>
      <c r="AE359" s="6"/>
      <c r="AF359" s="6"/>
      <c r="AG359" s="6"/>
      <c r="AH359" s="6"/>
      <c r="AI359" s="6"/>
      <c r="AJ359" s="6"/>
      <c r="AK359" s="6"/>
      <c r="AL359" s="6"/>
      <c r="AM359" s="6"/>
      <c r="AN359" s="6"/>
      <c r="AO359" s="6"/>
      <c r="AP359" s="6"/>
      <c r="AQ359" s="6"/>
      <c r="AR359" s="6"/>
      <c r="AS359" s="6"/>
      <c r="AT359" s="6"/>
      <c r="AU359" s="6"/>
      <c r="AV359" s="6"/>
    </row>
    <row r="360">
      <c r="A360" s="6"/>
      <c r="B360" s="199"/>
      <c r="C360" s="6"/>
      <c r="D360" s="6"/>
      <c r="E360" s="7"/>
      <c r="F360" s="7"/>
      <c r="G360" s="198"/>
      <c r="H360" s="198"/>
      <c r="I360" s="6"/>
      <c r="J360" s="7"/>
      <c r="K360" s="7"/>
      <c r="L360" s="6"/>
      <c r="M360" s="7"/>
      <c r="N360" s="6"/>
      <c r="O360" s="6"/>
      <c r="P360" s="6"/>
      <c r="Q360" s="6"/>
      <c r="R360" s="6"/>
      <c r="S360" s="6"/>
      <c r="T360" s="6"/>
      <c r="U360" s="6"/>
      <c r="V360" s="6"/>
      <c r="W360" s="6"/>
      <c r="X360" s="6"/>
      <c r="Y360" s="6"/>
      <c r="Z360" s="6"/>
      <c r="AA360" s="6"/>
      <c r="AB360" s="6"/>
      <c r="AC360" s="6"/>
      <c r="AD360" s="6"/>
      <c r="AE360" s="6"/>
      <c r="AF360" s="6"/>
      <c r="AG360" s="6"/>
      <c r="AH360" s="6"/>
      <c r="AI360" s="6"/>
      <c r="AJ360" s="6"/>
      <c r="AK360" s="6"/>
      <c r="AL360" s="6"/>
      <c r="AM360" s="6"/>
      <c r="AN360" s="6"/>
      <c r="AO360" s="6"/>
      <c r="AP360" s="6"/>
      <c r="AQ360" s="6"/>
      <c r="AR360" s="6"/>
      <c r="AS360" s="6"/>
      <c r="AT360" s="6"/>
      <c r="AU360" s="6"/>
      <c r="AV360" s="6"/>
    </row>
    <row r="361">
      <c r="A361" s="6"/>
      <c r="B361" s="199"/>
      <c r="C361" s="6"/>
      <c r="D361" s="6"/>
      <c r="E361" s="7"/>
      <c r="F361" s="7"/>
      <c r="G361" s="198"/>
      <c r="H361" s="198"/>
      <c r="I361" s="6"/>
      <c r="J361" s="7"/>
      <c r="K361" s="7"/>
      <c r="L361" s="6"/>
      <c r="M361" s="7"/>
      <c r="N361" s="6"/>
      <c r="O361" s="6"/>
      <c r="P361" s="6"/>
      <c r="Q361" s="6"/>
      <c r="R361" s="6"/>
      <c r="S361" s="6"/>
      <c r="T361" s="6"/>
      <c r="U361" s="6"/>
      <c r="V361" s="6"/>
      <c r="W361" s="6"/>
      <c r="X361" s="6"/>
      <c r="Y361" s="6"/>
      <c r="Z361" s="6"/>
      <c r="AA361" s="6"/>
      <c r="AB361" s="6"/>
      <c r="AC361" s="6"/>
      <c r="AD361" s="6"/>
      <c r="AE361" s="6"/>
      <c r="AF361" s="6"/>
      <c r="AG361" s="6"/>
      <c r="AH361" s="6"/>
      <c r="AI361" s="6"/>
      <c r="AJ361" s="6"/>
      <c r="AK361" s="6"/>
      <c r="AL361" s="6"/>
      <c r="AM361" s="6"/>
      <c r="AN361" s="6"/>
      <c r="AO361" s="6"/>
      <c r="AP361" s="6"/>
      <c r="AQ361" s="6"/>
      <c r="AR361" s="6"/>
      <c r="AS361" s="6"/>
      <c r="AT361" s="6"/>
      <c r="AU361" s="6"/>
      <c r="AV361" s="6"/>
    </row>
    <row r="362">
      <c r="A362" s="6"/>
      <c r="B362" s="199"/>
      <c r="C362" s="6"/>
      <c r="D362" s="6"/>
      <c r="E362" s="7"/>
      <c r="F362" s="7"/>
      <c r="G362" s="198"/>
      <c r="H362" s="198"/>
      <c r="I362" s="6"/>
      <c r="J362" s="7"/>
      <c r="K362" s="7"/>
      <c r="L362" s="6"/>
      <c r="M362" s="7"/>
      <c r="N362" s="6"/>
      <c r="O362" s="6"/>
      <c r="P362" s="6"/>
      <c r="Q362" s="6"/>
      <c r="R362" s="6"/>
      <c r="S362" s="6"/>
      <c r="T362" s="6"/>
      <c r="U362" s="6"/>
      <c r="V362" s="6"/>
      <c r="W362" s="6"/>
      <c r="X362" s="6"/>
      <c r="Y362" s="6"/>
      <c r="Z362" s="6"/>
      <c r="AA362" s="6"/>
      <c r="AB362" s="6"/>
      <c r="AC362" s="6"/>
      <c r="AD362" s="6"/>
      <c r="AE362" s="6"/>
      <c r="AF362" s="6"/>
      <c r="AG362" s="6"/>
      <c r="AH362" s="6"/>
      <c r="AI362" s="6"/>
      <c r="AJ362" s="6"/>
      <c r="AK362" s="6"/>
      <c r="AL362" s="6"/>
      <c r="AM362" s="6"/>
      <c r="AN362" s="6"/>
      <c r="AO362" s="6"/>
      <c r="AP362" s="6"/>
      <c r="AQ362" s="6"/>
      <c r="AR362" s="6"/>
      <c r="AS362" s="6"/>
      <c r="AT362" s="6"/>
      <c r="AU362" s="6"/>
      <c r="AV362" s="6"/>
    </row>
    <row r="363">
      <c r="A363" s="6"/>
      <c r="B363" s="199"/>
      <c r="C363" s="6"/>
      <c r="D363" s="6"/>
      <c r="E363" s="7"/>
      <c r="F363" s="7"/>
      <c r="G363" s="198"/>
      <c r="H363" s="198"/>
      <c r="I363" s="6"/>
      <c r="J363" s="7"/>
      <c r="K363" s="7"/>
      <c r="L363" s="6"/>
      <c r="M363" s="7"/>
      <c r="N363" s="6"/>
      <c r="O363" s="6"/>
      <c r="P363" s="6"/>
      <c r="Q363" s="6"/>
      <c r="R363" s="6"/>
      <c r="S363" s="6"/>
      <c r="T363" s="6"/>
      <c r="U363" s="6"/>
      <c r="V363" s="6"/>
      <c r="W363" s="6"/>
      <c r="X363" s="6"/>
      <c r="Y363" s="6"/>
      <c r="Z363" s="6"/>
      <c r="AA363" s="6"/>
      <c r="AB363" s="6"/>
      <c r="AC363" s="6"/>
      <c r="AD363" s="6"/>
      <c r="AE363" s="6"/>
      <c r="AF363" s="6"/>
      <c r="AG363" s="6"/>
      <c r="AH363" s="6"/>
      <c r="AI363" s="6"/>
      <c r="AJ363" s="6"/>
      <c r="AK363" s="6"/>
      <c r="AL363" s="6"/>
      <c r="AM363" s="6"/>
      <c r="AN363" s="6"/>
      <c r="AO363" s="6"/>
      <c r="AP363" s="6"/>
      <c r="AQ363" s="6"/>
      <c r="AR363" s="6"/>
      <c r="AS363" s="6"/>
      <c r="AT363" s="6"/>
      <c r="AU363" s="6"/>
      <c r="AV363" s="6"/>
    </row>
    <row r="364">
      <c r="A364" s="6"/>
      <c r="B364" s="199"/>
      <c r="C364" s="6"/>
      <c r="D364" s="6"/>
      <c r="E364" s="7"/>
      <c r="F364" s="7"/>
      <c r="G364" s="198"/>
      <c r="H364" s="198"/>
      <c r="I364" s="6"/>
      <c r="J364" s="7"/>
      <c r="K364" s="7"/>
      <c r="L364" s="6"/>
      <c r="M364" s="7"/>
      <c r="N364" s="6"/>
      <c r="O364" s="6"/>
      <c r="P364" s="6"/>
      <c r="Q364" s="6"/>
      <c r="R364" s="6"/>
      <c r="S364" s="6"/>
      <c r="T364" s="6"/>
      <c r="U364" s="6"/>
      <c r="V364" s="6"/>
      <c r="W364" s="6"/>
      <c r="X364" s="6"/>
      <c r="Y364" s="6"/>
      <c r="Z364" s="6"/>
      <c r="AA364" s="6"/>
      <c r="AB364" s="6"/>
      <c r="AC364" s="6"/>
      <c r="AD364" s="6"/>
      <c r="AE364" s="6"/>
      <c r="AF364" s="6"/>
      <c r="AG364" s="6"/>
      <c r="AH364" s="6"/>
      <c r="AI364" s="6"/>
      <c r="AJ364" s="6"/>
      <c r="AK364" s="6"/>
      <c r="AL364" s="6"/>
      <c r="AM364" s="6"/>
      <c r="AN364" s="6"/>
      <c r="AO364" s="6"/>
      <c r="AP364" s="6"/>
      <c r="AQ364" s="6"/>
      <c r="AR364" s="6"/>
      <c r="AS364" s="6"/>
      <c r="AT364" s="6"/>
      <c r="AU364" s="6"/>
      <c r="AV364" s="6"/>
    </row>
    <row r="365">
      <c r="A365" s="6"/>
      <c r="B365" s="199"/>
      <c r="C365" s="6"/>
      <c r="D365" s="6"/>
      <c r="E365" s="7"/>
      <c r="F365" s="7"/>
      <c r="G365" s="198"/>
      <c r="H365" s="198"/>
      <c r="I365" s="6"/>
      <c r="J365" s="7"/>
      <c r="K365" s="7"/>
      <c r="L365" s="6"/>
      <c r="M365" s="7"/>
      <c r="N365" s="6"/>
      <c r="O365" s="6"/>
      <c r="P365" s="6"/>
      <c r="Q365" s="6"/>
      <c r="R365" s="6"/>
      <c r="S365" s="6"/>
      <c r="T365" s="6"/>
      <c r="U365" s="6"/>
      <c r="V365" s="6"/>
      <c r="W365" s="6"/>
      <c r="X365" s="6"/>
      <c r="Y365" s="6"/>
      <c r="Z365" s="6"/>
      <c r="AA365" s="6"/>
      <c r="AB365" s="6"/>
      <c r="AC365" s="6"/>
      <c r="AD365" s="6"/>
      <c r="AE365" s="6"/>
      <c r="AF365" s="6"/>
      <c r="AG365" s="6"/>
      <c r="AH365" s="6"/>
      <c r="AI365" s="6"/>
      <c r="AJ365" s="6"/>
      <c r="AK365" s="6"/>
      <c r="AL365" s="6"/>
      <c r="AM365" s="6"/>
      <c r="AN365" s="6"/>
      <c r="AO365" s="6"/>
      <c r="AP365" s="6"/>
      <c r="AQ365" s="6"/>
      <c r="AR365" s="6"/>
      <c r="AS365" s="6"/>
      <c r="AT365" s="6"/>
      <c r="AU365" s="6"/>
      <c r="AV365" s="6"/>
    </row>
    <row r="366">
      <c r="A366" s="6"/>
      <c r="B366" s="199"/>
      <c r="C366" s="6"/>
      <c r="D366" s="6"/>
      <c r="E366" s="7"/>
      <c r="F366" s="7"/>
      <c r="G366" s="198"/>
      <c r="H366" s="198"/>
      <c r="I366" s="6"/>
      <c r="J366" s="7"/>
      <c r="K366" s="7"/>
      <c r="L366" s="6"/>
      <c r="M366" s="7"/>
      <c r="N366" s="6"/>
      <c r="O366" s="6"/>
      <c r="P366" s="6"/>
      <c r="Q366" s="6"/>
      <c r="R366" s="6"/>
      <c r="S366" s="6"/>
      <c r="T366" s="6"/>
      <c r="U366" s="6"/>
      <c r="V366" s="6"/>
      <c r="W366" s="6"/>
      <c r="X366" s="6"/>
      <c r="Y366" s="6"/>
      <c r="Z366" s="6"/>
      <c r="AA366" s="6"/>
      <c r="AB366" s="6"/>
      <c r="AC366" s="6"/>
      <c r="AD366" s="6"/>
      <c r="AE366" s="6"/>
      <c r="AF366" s="6"/>
      <c r="AG366" s="6"/>
      <c r="AH366" s="6"/>
      <c r="AI366" s="6"/>
      <c r="AJ366" s="6"/>
      <c r="AK366" s="6"/>
      <c r="AL366" s="6"/>
      <c r="AM366" s="6"/>
      <c r="AN366" s="6"/>
      <c r="AO366" s="6"/>
      <c r="AP366" s="6"/>
      <c r="AQ366" s="6"/>
      <c r="AR366" s="6"/>
      <c r="AS366" s="6"/>
      <c r="AT366" s="6"/>
      <c r="AU366" s="6"/>
      <c r="AV366" s="6"/>
    </row>
    <row r="367">
      <c r="A367" s="6"/>
      <c r="B367" s="199"/>
      <c r="C367" s="6"/>
      <c r="D367" s="6"/>
      <c r="E367" s="7"/>
      <c r="F367" s="7"/>
      <c r="G367" s="198"/>
      <c r="H367" s="198"/>
      <c r="I367" s="6"/>
      <c r="J367" s="7"/>
      <c r="K367" s="7"/>
      <c r="L367" s="6"/>
      <c r="M367" s="7"/>
      <c r="N367" s="6"/>
      <c r="O367" s="6"/>
      <c r="P367" s="6"/>
      <c r="Q367" s="6"/>
      <c r="R367" s="6"/>
      <c r="S367" s="6"/>
      <c r="T367" s="6"/>
      <c r="U367" s="6"/>
      <c r="V367" s="6"/>
      <c r="W367" s="6"/>
      <c r="X367" s="6"/>
      <c r="Y367" s="6"/>
      <c r="Z367" s="6"/>
      <c r="AA367" s="6"/>
      <c r="AB367" s="6"/>
      <c r="AC367" s="6"/>
      <c r="AD367" s="6"/>
      <c r="AE367" s="6"/>
      <c r="AF367" s="6"/>
      <c r="AG367" s="6"/>
      <c r="AH367" s="6"/>
      <c r="AI367" s="6"/>
      <c r="AJ367" s="6"/>
      <c r="AK367" s="6"/>
      <c r="AL367" s="6"/>
      <c r="AM367" s="6"/>
      <c r="AN367" s="6"/>
      <c r="AO367" s="6"/>
      <c r="AP367" s="6"/>
      <c r="AQ367" s="6"/>
      <c r="AR367" s="6"/>
      <c r="AS367" s="6"/>
      <c r="AT367" s="6"/>
      <c r="AU367" s="6"/>
      <c r="AV367" s="6"/>
    </row>
    <row r="368">
      <c r="A368" s="6"/>
      <c r="B368" s="199"/>
      <c r="C368" s="6"/>
      <c r="D368" s="6"/>
      <c r="E368" s="7"/>
      <c r="F368" s="7"/>
      <c r="G368" s="198"/>
      <c r="H368" s="198"/>
      <c r="I368" s="6"/>
      <c r="J368" s="7"/>
      <c r="K368" s="7"/>
      <c r="L368" s="6"/>
      <c r="M368" s="7"/>
      <c r="N368" s="6"/>
      <c r="O368" s="6"/>
      <c r="P368" s="6"/>
      <c r="Q368" s="6"/>
      <c r="R368" s="6"/>
      <c r="S368" s="6"/>
      <c r="T368" s="6"/>
      <c r="U368" s="6"/>
      <c r="V368" s="6"/>
      <c r="W368" s="6"/>
      <c r="X368" s="6"/>
      <c r="Y368" s="6"/>
      <c r="Z368" s="6"/>
      <c r="AA368" s="6"/>
      <c r="AB368" s="6"/>
      <c r="AC368" s="6"/>
      <c r="AD368" s="6"/>
      <c r="AE368" s="6"/>
      <c r="AF368" s="6"/>
      <c r="AG368" s="6"/>
      <c r="AH368" s="6"/>
      <c r="AI368" s="6"/>
      <c r="AJ368" s="6"/>
      <c r="AK368" s="6"/>
      <c r="AL368" s="6"/>
      <c r="AM368" s="6"/>
      <c r="AN368" s="6"/>
      <c r="AO368" s="6"/>
      <c r="AP368" s="6"/>
      <c r="AQ368" s="6"/>
      <c r="AR368" s="6"/>
      <c r="AS368" s="6"/>
      <c r="AT368" s="6"/>
      <c r="AU368" s="6"/>
      <c r="AV368" s="6"/>
    </row>
    <row r="369">
      <c r="A369" s="6"/>
      <c r="B369" s="199"/>
      <c r="C369" s="6"/>
      <c r="D369" s="6"/>
      <c r="E369" s="7"/>
      <c r="F369" s="7"/>
      <c r="G369" s="198"/>
      <c r="H369" s="198"/>
      <c r="I369" s="6"/>
      <c r="J369" s="7"/>
      <c r="K369" s="7"/>
      <c r="L369" s="6"/>
      <c r="M369" s="7"/>
      <c r="N369" s="6"/>
      <c r="O369" s="6"/>
      <c r="P369" s="6"/>
      <c r="Q369" s="6"/>
      <c r="R369" s="6"/>
      <c r="S369" s="6"/>
      <c r="T369" s="6"/>
      <c r="U369" s="6"/>
      <c r="V369" s="6"/>
      <c r="W369" s="6"/>
      <c r="X369" s="6"/>
      <c r="Y369" s="6"/>
      <c r="Z369" s="6"/>
      <c r="AA369" s="6"/>
      <c r="AB369" s="6"/>
      <c r="AC369" s="6"/>
      <c r="AD369" s="6"/>
      <c r="AE369" s="6"/>
      <c r="AF369" s="6"/>
      <c r="AG369" s="6"/>
      <c r="AH369" s="6"/>
      <c r="AI369" s="6"/>
      <c r="AJ369" s="6"/>
      <c r="AK369" s="6"/>
      <c r="AL369" s="6"/>
      <c r="AM369" s="6"/>
      <c r="AN369" s="6"/>
      <c r="AO369" s="6"/>
      <c r="AP369" s="6"/>
      <c r="AQ369" s="6"/>
      <c r="AR369" s="6"/>
      <c r="AS369" s="6"/>
      <c r="AT369" s="6"/>
      <c r="AU369" s="6"/>
      <c r="AV369" s="6"/>
    </row>
    <row r="370">
      <c r="A370" s="6"/>
      <c r="B370" s="199"/>
      <c r="C370" s="6"/>
      <c r="D370" s="6"/>
      <c r="E370" s="7"/>
      <c r="F370" s="7"/>
      <c r="G370" s="198"/>
      <c r="H370" s="198"/>
      <c r="I370" s="6"/>
      <c r="J370" s="7"/>
      <c r="K370" s="7"/>
      <c r="L370" s="6"/>
      <c r="M370" s="7"/>
      <c r="N370" s="6"/>
      <c r="O370" s="6"/>
      <c r="P370" s="6"/>
      <c r="Q370" s="6"/>
      <c r="R370" s="6"/>
      <c r="S370" s="6"/>
      <c r="T370" s="6"/>
      <c r="U370" s="6"/>
      <c r="V370" s="6"/>
      <c r="W370" s="6"/>
      <c r="X370" s="6"/>
      <c r="Y370" s="6"/>
      <c r="Z370" s="6"/>
      <c r="AA370" s="6"/>
      <c r="AB370" s="6"/>
      <c r="AC370" s="6"/>
      <c r="AD370" s="6"/>
      <c r="AE370" s="6"/>
      <c r="AF370" s="6"/>
      <c r="AG370" s="6"/>
      <c r="AH370" s="6"/>
      <c r="AI370" s="6"/>
      <c r="AJ370" s="6"/>
      <c r="AK370" s="6"/>
      <c r="AL370" s="6"/>
      <c r="AM370" s="6"/>
      <c r="AN370" s="6"/>
      <c r="AO370" s="6"/>
      <c r="AP370" s="6"/>
      <c r="AQ370" s="6"/>
      <c r="AR370" s="6"/>
      <c r="AS370" s="6"/>
      <c r="AT370" s="6"/>
      <c r="AU370" s="6"/>
      <c r="AV370" s="6"/>
    </row>
    <row r="371">
      <c r="A371" s="6"/>
      <c r="B371" s="199"/>
      <c r="C371" s="6"/>
      <c r="D371" s="6"/>
      <c r="E371" s="7"/>
      <c r="F371" s="7"/>
      <c r="G371" s="198"/>
      <c r="H371" s="198"/>
      <c r="I371" s="6"/>
      <c r="J371" s="7"/>
      <c r="K371" s="7"/>
      <c r="L371" s="6"/>
      <c r="M371" s="7"/>
      <c r="N371" s="6"/>
      <c r="O371" s="6"/>
      <c r="P371" s="6"/>
      <c r="Q371" s="6"/>
      <c r="R371" s="6"/>
      <c r="S371" s="6"/>
      <c r="T371" s="6"/>
      <c r="U371" s="6"/>
      <c r="V371" s="6"/>
      <c r="W371" s="6"/>
      <c r="X371" s="6"/>
      <c r="Y371" s="6"/>
      <c r="Z371" s="6"/>
      <c r="AA371" s="6"/>
      <c r="AB371" s="6"/>
      <c r="AC371" s="6"/>
      <c r="AD371" s="6"/>
      <c r="AE371" s="6"/>
      <c r="AF371" s="6"/>
      <c r="AG371" s="6"/>
      <c r="AH371" s="6"/>
      <c r="AI371" s="6"/>
      <c r="AJ371" s="6"/>
      <c r="AK371" s="6"/>
      <c r="AL371" s="6"/>
      <c r="AM371" s="6"/>
      <c r="AN371" s="6"/>
      <c r="AO371" s="6"/>
      <c r="AP371" s="6"/>
      <c r="AQ371" s="6"/>
      <c r="AR371" s="6"/>
      <c r="AS371" s="6"/>
      <c r="AT371" s="6"/>
      <c r="AU371" s="6"/>
      <c r="AV371" s="6"/>
    </row>
    <row r="372">
      <c r="A372" s="6"/>
      <c r="B372" s="199"/>
      <c r="C372" s="6"/>
      <c r="D372" s="6"/>
      <c r="E372" s="7"/>
      <c r="F372" s="7"/>
      <c r="G372" s="198"/>
      <c r="H372" s="198"/>
      <c r="I372" s="6"/>
      <c r="J372" s="7"/>
      <c r="K372" s="7"/>
      <c r="L372" s="6"/>
      <c r="M372" s="7"/>
      <c r="N372" s="6"/>
      <c r="O372" s="6"/>
      <c r="P372" s="6"/>
      <c r="Q372" s="6"/>
      <c r="R372" s="6"/>
      <c r="S372" s="6"/>
      <c r="T372" s="6"/>
      <c r="U372" s="6"/>
      <c r="V372" s="6"/>
      <c r="W372" s="6"/>
      <c r="X372" s="6"/>
      <c r="Y372" s="6"/>
      <c r="Z372" s="6"/>
      <c r="AA372" s="6"/>
      <c r="AB372" s="6"/>
      <c r="AC372" s="6"/>
      <c r="AD372" s="6"/>
      <c r="AE372" s="6"/>
      <c r="AF372" s="6"/>
      <c r="AG372" s="6"/>
      <c r="AH372" s="6"/>
      <c r="AI372" s="6"/>
      <c r="AJ372" s="6"/>
      <c r="AK372" s="6"/>
      <c r="AL372" s="6"/>
      <c r="AM372" s="6"/>
      <c r="AN372" s="6"/>
      <c r="AO372" s="6"/>
      <c r="AP372" s="6"/>
      <c r="AQ372" s="6"/>
      <c r="AR372" s="6"/>
      <c r="AS372" s="6"/>
      <c r="AT372" s="6"/>
      <c r="AU372" s="6"/>
      <c r="AV372" s="6"/>
    </row>
    <row r="373">
      <c r="A373" s="6"/>
      <c r="B373" s="199"/>
      <c r="C373" s="6"/>
      <c r="D373" s="6"/>
      <c r="E373" s="7"/>
      <c r="F373" s="7"/>
      <c r="G373" s="198"/>
      <c r="H373" s="198"/>
      <c r="I373" s="6"/>
      <c r="J373" s="7"/>
      <c r="K373" s="7"/>
      <c r="L373" s="6"/>
      <c r="M373" s="7"/>
      <c r="N373" s="6"/>
      <c r="O373" s="6"/>
      <c r="P373" s="6"/>
      <c r="Q373" s="6"/>
      <c r="R373" s="6"/>
      <c r="S373" s="6"/>
      <c r="T373" s="6"/>
      <c r="U373" s="6"/>
      <c r="V373" s="6"/>
      <c r="W373" s="6"/>
      <c r="X373" s="6"/>
      <c r="Y373" s="6"/>
      <c r="Z373" s="6"/>
      <c r="AA373" s="6"/>
      <c r="AB373" s="6"/>
      <c r="AC373" s="6"/>
      <c r="AD373" s="6"/>
      <c r="AE373" s="6"/>
      <c r="AF373" s="6"/>
      <c r="AG373" s="6"/>
      <c r="AH373" s="6"/>
      <c r="AI373" s="6"/>
      <c r="AJ373" s="6"/>
      <c r="AK373" s="6"/>
      <c r="AL373" s="6"/>
      <c r="AM373" s="6"/>
      <c r="AN373" s="6"/>
      <c r="AO373" s="6"/>
      <c r="AP373" s="6"/>
      <c r="AQ373" s="6"/>
      <c r="AR373" s="6"/>
      <c r="AS373" s="6"/>
      <c r="AT373" s="6"/>
      <c r="AU373" s="6"/>
      <c r="AV373" s="6"/>
    </row>
    <row r="374">
      <c r="A374" s="6"/>
      <c r="B374" s="199"/>
      <c r="C374" s="6"/>
      <c r="D374" s="6"/>
      <c r="E374" s="7"/>
      <c r="F374" s="7"/>
      <c r="G374" s="198"/>
      <c r="H374" s="198"/>
      <c r="I374" s="6"/>
      <c r="J374" s="7"/>
      <c r="K374" s="7"/>
      <c r="L374" s="6"/>
      <c r="M374" s="7"/>
      <c r="N374" s="6"/>
      <c r="O374" s="6"/>
      <c r="P374" s="6"/>
      <c r="Q374" s="6"/>
      <c r="R374" s="6"/>
      <c r="S374" s="6"/>
      <c r="T374" s="6"/>
      <c r="U374" s="6"/>
      <c r="V374" s="6"/>
      <c r="W374" s="6"/>
      <c r="X374" s="6"/>
      <c r="Y374" s="6"/>
      <c r="Z374" s="6"/>
      <c r="AA374" s="6"/>
      <c r="AB374" s="6"/>
      <c r="AC374" s="6"/>
      <c r="AD374" s="6"/>
      <c r="AE374" s="6"/>
      <c r="AF374" s="6"/>
      <c r="AG374" s="6"/>
      <c r="AH374" s="6"/>
      <c r="AI374" s="6"/>
      <c r="AJ374" s="6"/>
      <c r="AK374" s="6"/>
      <c r="AL374" s="6"/>
      <c r="AM374" s="6"/>
      <c r="AN374" s="6"/>
      <c r="AO374" s="6"/>
      <c r="AP374" s="6"/>
      <c r="AQ374" s="6"/>
      <c r="AR374" s="6"/>
      <c r="AS374" s="6"/>
      <c r="AT374" s="6"/>
      <c r="AU374" s="6"/>
      <c r="AV374" s="6"/>
    </row>
    <row r="375">
      <c r="A375" s="6"/>
      <c r="B375" s="199"/>
      <c r="C375" s="6"/>
      <c r="D375" s="6"/>
      <c r="E375" s="7"/>
      <c r="F375" s="7"/>
      <c r="G375" s="198"/>
      <c r="H375" s="198"/>
      <c r="I375" s="6"/>
      <c r="J375" s="7"/>
      <c r="K375" s="7"/>
      <c r="L375" s="6"/>
      <c r="M375" s="7"/>
      <c r="N375" s="6"/>
      <c r="O375" s="6"/>
      <c r="P375" s="6"/>
      <c r="Q375" s="6"/>
      <c r="R375" s="6"/>
      <c r="S375" s="6"/>
      <c r="T375" s="6"/>
      <c r="U375" s="6"/>
      <c r="V375" s="6"/>
      <c r="W375" s="6"/>
      <c r="X375" s="6"/>
      <c r="Y375" s="6"/>
      <c r="Z375" s="6"/>
      <c r="AA375" s="6"/>
      <c r="AB375" s="6"/>
      <c r="AC375" s="6"/>
      <c r="AD375" s="6"/>
      <c r="AE375" s="6"/>
      <c r="AF375" s="6"/>
      <c r="AG375" s="6"/>
      <c r="AH375" s="6"/>
      <c r="AI375" s="6"/>
      <c r="AJ375" s="6"/>
      <c r="AK375" s="6"/>
      <c r="AL375" s="6"/>
      <c r="AM375" s="6"/>
      <c r="AN375" s="6"/>
      <c r="AO375" s="6"/>
      <c r="AP375" s="6"/>
      <c r="AQ375" s="6"/>
      <c r="AR375" s="6"/>
      <c r="AS375" s="6"/>
      <c r="AT375" s="6"/>
      <c r="AU375" s="6"/>
      <c r="AV375" s="6"/>
    </row>
    <row r="376">
      <c r="A376" s="6"/>
      <c r="B376" s="199"/>
      <c r="C376" s="6"/>
      <c r="D376" s="6"/>
      <c r="E376" s="7"/>
      <c r="F376" s="7"/>
      <c r="G376" s="198"/>
      <c r="H376" s="198"/>
      <c r="I376" s="6"/>
      <c r="J376" s="7"/>
      <c r="K376" s="7"/>
      <c r="L376" s="6"/>
      <c r="M376" s="7"/>
      <c r="N376" s="6"/>
      <c r="O376" s="6"/>
      <c r="P376" s="6"/>
      <c r="Q376" s="6"/>
      <c r="R376" s="6"/>
      <c r="S376" s="6"/>
      <c r="T376" s="6"/>
      <c r="U376" s="6"/>
      <c r="V376" s="6"/>
      <c r="W376" s="6"/>
      <c r="X376" s="6"/>
      <c r="Y376" s="6"/>
      <c r="Z376" s="6"/>
      <c r="AA376" s="6"/>
      <c r="AB376" s="6"/>
      <c r="AC376" s="6"/>
      <c r="AD376" s="6"/>
      <c r="AE376" s="6"/>
      <c r="AF376" s="6"/>
      <c r="AG376" s="6"/>
      <c r="AH376" s="6"/>
      <c r="AI376" s="6"/>
      <c r="AJ376" s="6"/>
      <c r="AK376" s="6"/>
      <c r="AL376" s="6"/>
      <c r="AM376" s="6"/>
      <c r="AN376" s="6"/>
      <c r="AO376" s="6"/>
      <c r="AP376" s="6"/>
      <c r="AQ376" s="6"/>
      <c r="AR376" s="6"/>
      <c r="AS376" s="6"/>
      <c r="AT376" s="6"/>
      <c r="AU376" s="6"/>
      <c r="AV376" s="6"/>
    </row>
    <row r="377">
      <c r="A377" s="6"/>
      <c r="B377" s="199"/>
      <c r="C377" s="6"/>
      <c r="D377" s="6"/>
      <c r="E377" s="7"/>
      <c r="F377" s="7"/>
      <c r="G377" s="198"/>
      <c r="H377" s="198"/>
      <c r="I377" s="6"/>
      <c r="J377" s="7"/>
      <c r="K377" s="7"/>
      <c r="L377" s="6"/>
      <c r="M377" s="7"/>
      <c r="N377" s="6"/>
      <c r="O377" s="6"/>
      <c r="P377" s="6"/>
      <c r="Q377" s="6"/>
      <c r="R377" s="6"/>
      <c r="S377" s="6"/>
      <c r="T377" s="6"/>
      <c r="U377" s="6"/>
      <c r="V377" s="6"/>
      <c r="W377" s="6"/>
      <c r="X377" s="6"/>
      <c r="Y377" s="6"/>
      <c r="Z377" s="6"/>
      <c r="AA377" s="6"/>
      <c r="AB377" s="6"/>
      <c r="AC377" s="6"/>
      <c r="AD377" s="6"/>
      <c r="AE377" s="6"/>
      <c r="AF377" s="6"/>
      <c r="AG377" s="6"/>
      <c r="AH377" s="6"/>
      <c r="AI377" s="6"/>
      <c r="AJ377" s="6"/>
      <c r="AK377" s="6"/>
      <c r="AL377" s="6"/>
      <c r="AM377" s="6"/>
      <c r="AN377" s="6"/>
      <c r="AO377" s="6"/>
      <c r="AP377" s="6"/>
      <c r="AQ377" s="6"/>
      <c r="AR377" s="6"/>
      <c r="AS377" s="6"/>
      <c r="AT377" s="6"/>
      <c r="AU377" s="6"/>
      <c r="AV377" s="6"/>
    </row>
    <row r="378">
      <c r="A378" s="6"/>
      <c r="B378" s="199"/>
      <c r="C378" s="6"/>
      <c r="D378" s="6"/>
      <c r="E378" s="7"/>
      <c r="F378" s="7"/>
      <c r="G378" s="198"/>
      <c r="H378" s="198"/>
      <c r="I378" s="6"/>
      <c r="J378" s="7"/>
      <c r="K378" s="7"/>
      <c r="L378" s="6"/>
      <c r="M378" s="7"/>
      <c r="N378" s="6"/>
      <c r="O378" s="6"/>
      <c r="P378" s="6"/>
      <c r="Q378" s="6"/>
      <c r="R378" s="6"/>
      <c r="S378" s="6"/>
      <c r="T378" s="6"/>
      <c r="U378" s="6"/>
      <c r="V378" s="6"/>
      <c r="W378" s="6"/>
      <c r="X378" s="6"/>
      <c r="Y378" s="6"/>
      <c r="Z378" s="6"/>
      <c r="AA378" s="6"/>
      <c r="AB378" s="6"/>
      <c r="AC378" s="6"/>
      <c r="AD378" s="6"/>
      <c r="AE378" s="6"/>
      <c r="AF378" s="6"/>
      <c r="AG378" s="6"/>
      <c r="AH378" s="6"/>
      <c r="AI378" s="6"/>
      <c r="AJ378" s="6"/>
      <c r="AK378" s="6"/>
      <c r="AL378" s="6"/>
      <c r="AM378" s="6"/>
      <c r="AN378" s="6"/>
      <c r="AO378" s="6"/>
      <c r="AP378" s="6"/>
      <c r="AQ378" s="6"/>
      <c r="AR378" s="6"/>
      <c r="AS378" s="6"/>
      <c r="AT378" s="6"/>
      <c r="AU378" s="6"/>
      <c r="AV378" s="6"/>
    </row>
    <row r="379">
      <c r="A379" s="6"/>
      <c r="B379" s="199"/>
      <c r="C379" s="6"/>
      <c r="D379" s="6"/>
      <c r="E379" s="7"/>
      <c r="F379" s="7"/>
      <c r="G379" s="198"/>
      <c r="H379" s="198"/>
      <c r="I379" s="6"/>
      <c r="J379" s="7"/>
      <c r="K379" s="7"/>
      <c r="L379" s="6"/>
      <c r="M379" s="7"/>
      <c r="N379" s="6"/>
      <c r="O379" s="6"/>
      <c r="P379" s="6"/>
      <c r="Q379" s="6"/>
      <c r="R379" s="6"/>
      <c r="S379" s="6"/>
      <c r="T379" s="6"/>
      <c r="U379" s="6"/>
      <c r="V379" s="6"/>
      <c r="W379" s="6"/>
      <c r="X379" s="6"/>
      <c r="Y379" s="6"/>
      <c r="Z379" s="6"/>
      <c r="AA379" s="6"/>
      <c r="AB379" s="6"/>
      <c r="AC379" s="6"/>
      <c r="AD379" s="6"/>
      <c r="AE379" s="6"/>
      <c r="AF379" s="6"/>
      <c r="AG379" s="6"/>
      <c r="AH379" s="6"/>
      <c r="AI379" s="6"/>
      <c r="AJ379" s="6"/>
      <c r="AK379" s="6"/>
      <c r="AL379" s="6"/>
      <c r="AM379" s="6"/>
      <c r="AN379" s="6"/>
      <c r="AO379" s="6"/>
      <c r="AP379" s="6"/>
      <c r="AQ379" s="6"/>
      <c r="AR379" s="6"/>
      <c r="AS379" s="6"/>
      <c r="AT379" s="6"/>
      <c r="AU379" s="6"/>
      <c r="AV379" s="6"/>
    </row>
    <row r="380">
      <c r="A380" s="6"/>
      <c r="B380" s="199"/>
      <c r="C380" s="6"/>
      <c r="D380" s="6"/>
      <c r="E380" s="7"/>
      <c r="F380" s="7"/>
      <c r="G380" s="198"/>
      <c r="H380" s="198"/>
      <c r="I380" s="6"/>
      <c r="J380" s="7"/>
      <c r="K380" s="7"/>
      <c r="L380" s="6"/>
      <c r="M380" s="7"/>
      <c r="N380" s="6"/>
      <c r="O380" s="6"/>
      <c r="P380" s="6"/>
      <c r="Q380" s="6"/>
      <c r="R380" s="6"/>
      <c r="S380" s="6"/>
      <c r="T380" s="6"/>
      <c r="U380" s="6"/>
      <c r="V380" s="6"/>
      <c r="W380" s="6"/>
      <c r="X380" s="6"/>
      <c r="Y380" s="6"/>
      <c r="Z380" s="6"/>
      <c r="AA380" s="6"/>
      <c r="AB380" s="6"/>
      <c r="AC380" s="6"/>
      <c r="AD380" s="6"/>
      <c r="AE380" s="6"/>
      <c r="AF380" s="6"/>
      <c r="AG380" s="6"/>
      <c r="AH380" s="6"/>
      <c r="AI380" s="6"/>
      <c r="AJ380" s="6"/>
      <c r="AK380" s="6"/>
      <c r="AL380" s="6"/>
      <c r="AM380" s="6"/>
      <c r="AN380" s="6"/>
      <c r="AO380" s="6"/>
      <c r="AP380" s="6"/>
      <c r="AQ380" s="6"/>
      <c r="AR380" s="6"/>
      <c r="AS380" s="6"/>
      <c r="AT380" s="6"/>
      <c r="AU380" s="6"/>
      <c r="AV380" s="6"/>
    </row>
    <row r="381">
      <c r="A381" s="6"/>
      <c r="B381" s="199"/>
      <c r="C381" s="6"/>
      <c r="D381" s="6"/>
      <c r="E381" s="7"/>
      <c r="F381" s="7"/>
      <c r="G381" s="198"/>
      <c r="H381" s="198"/>
      <c r="I381" s="6"/>
      <c r="J381" s="7"/>
      <c r="K381" s="7"/>
      <c r="L381" s="6"/>
      <c r="M381" s="7"/>
      <c r="N381" s="6"/>
      <c r="O381" s="6"/>
      <c r="P381" s="6"/>
      <c r="Q381" s="6"/>
      <c r="R381" s="6"/>
      <c r="S381" s="6"/>
      <c r="T381" s="6"/>
      <c r="U381" s="6"/>
      <c r="V381" s="6"/>
      <c r="W381" s="6"/>
      <c r="X381" s="6"/>
      <c r="Y381" s="6"/>
      <c r="Z381" s="6"/>
      <c r="AA381" s="6"/>
      <c r="AB381" s="6"/>
      <c r="AC381" s="6"/>
      <c r="AD381" s="6"/>
      <c r="AE381" s="6"/>
      <c r="AF381" s="6"/>
      <c r="AG381" s="6"/>
      <c r="AH381" s="6"/>
      <c r="AI381" s="6"/>
      <c r="AJ381" s="6"/>
      <c r="AK381" s="6"/>
      <c r="AL381" s="6"/>
      <c r="AM381" s="6"/>
      <c r="AN381" s="6"/>
      <c r="AO381" s="6"/>
      <c r="AP381" s="6"/>
      <c r="AQ381" s="6"/>
      <c r="AR381" s="6"/>
      <c r="AS381" s="6"/>
      <c r="AT381" s="6"/>
      <c r="AU381" s="6"/>
      <c r="AV381" s="6"/>
    </row>
    <row r="382">
      <c r="A382" s="6"/>
      <c r="B382" s="199"/>
      <c r="C382" s="6"/>
      <c r="D382" s="6"/>
      <c r="E382" s="7"/>
      <c r="F382" s="7"/>
      <c r="G382" s="198"/>
      <c r="H382" s="198"/>
      <c r="I382" s="6"/>
      <c r="J382" s="7"/>
      <c r="K382" s="7"/>
      <c r="L382" s="6"/>
      <c r="M382" s="7"/>
      <c r="N382" s="6"/>
      <c r="O382" s="6"/>
      <c r="P382" s="6"/>
      <c r="Q382" s="6"/>
      <c r="R382" s="6"/>
      <c r="S382" s="6"/>
      <c r="T382" s="6"/>
      <c r="U382" s="6"/>
      <c r="V382" s="6"/>
      <c r="W382" s="6"/>
      <c r="X382" s="6"/>
      <c r="Y382" s="6"/>
      <c r="Z382" s="6"/>
      <c r="AA382" s="6"/>
      <c r="AB382" s="6"/>
      <c r="AC382" s="6"/>
      <c r="AD382" s="6"/>
      <c r="AE382" s="6"/>
      <c r="AF382" s="6"/>
      <c r="AG382" s="6"/>
      <c r="AH382" s="6"/>
      <c r="AI382" s="6"/>
      <c r="AJ382" s="6"/>
      <c r="AK382" s="6"/>
      <c r="AL382" s="6"/>
      <c r="AM382" s="6"/>
      <c r="AN382" s="6"/>
      <c r="AO382" s="6"/>
      <c r="AP382" s="6"/>
      <c r="AQ382" s="6"/>
      <c r="AR382" s="6"/>
      <c r="AS382" s="6"/>
      <c r="AT382" s="6"/>
      <c r="AU382" s="6"/>
      <c r="AV382" s="6"/>
    </row>
    <row r="383">
      <c r="A383" s="6"/>
      <c r="B383" s="199"/>
      <c r="C383" s="6"/>
      <c r="D383" s="6"/>
      <c r="E383" s="7"/>
      <c r="F383" s="7"/>
      <c r="G383" s="198"/>
      <c r="H383" s="198"/>
      <c r="I383" s="6"/>
      <c r="J383" s="7"/>
      <c r="K383" s="7"/>
      <c r="L383" s="6"/>
      <c r="M383" s="7"/>
      <c r="N383" s="6"/>
      <c r="O383" s="6"/>
      <c r="P383" s="6"/>
      <c r="Q383" s="6"/>
      <c r="R383" s="6"/>
      <c r="S383" s="6"/>
      <c r="T383" s="6"/>
      <c r="U383" s="6"/>
      <c r="V383" s="6"/>
      <c r="W383" s="6"/>
      <c r="X383" s="6"/>
      <c r="Y383" s="6"/>
      <c r="Z383" s="6"/>
      <c r="AA383" s="6"/>
      <c r="AB383" s="6"/>
      <c r="AC383" s="6"/>
      <c r="AD383" s="6"/>
      <c r="AE383" s="6"/>
      <c r="AF383" s="6"/>
      <c r="AG383" s="6"/>
      <c r="AH383" s="6"/>
      <c r="AI383" s="6"/>
      <c r="AJ383" s="6"/>
      <c r="AK383" s="6"/>
      <c r="AL383" s="6"/>
      <c r="AM383" s="6"/>
      <c r="AN383" s="6"/>
      <c r="AO383" s="6"/>
      <c r="AP383" s="6"/>
      <c r="AQ383" s="6"/>
      <c r="AR383" s="6"/>
      <c r="AS383" s="6"/>
      <c r="AT383" s="6"/>
      <c r="AU383" s="6"/>
      <c r="AV383" s="6"/>
    </row>
    <row r="384">
      <c r="A384" s="6"/>
      <c r="B384" s="199"/>
      <c r="C384" s="6"/>
      <c r="D384" s="6"/>
      <c r="E384" s="7"/>
      <c r="F384" s="7"/>
      <c r="G384" s="198"/>
      <c r="H384" s="198"/>
      <c r="I384" s="6"/>
      <c r="J384" s="7"/>
      <c r="K384" s="7"/>
      <c r="L384" s="6"/>
      <c r="M384" s="7"/>
      <c r="N384" s="6"/>
      <c r="O384" s="6"/>
      <c r="P384" s="6"/>
      <c r="Q384" s="6"/>
      <c r="R384" s="6"/>
      <c r="S384" s="6"/>
      <c r="T384" s="6"/>
      <c r="U384" s="6"/>
      <c r="V384" s="6"/>
      <c r="W384" s="6"/>
      <c r="X384" s="6"/>
      <c r="Y384" s="6"/>
      <c r="Z384" s="6"/>
      <c r="AA384" s="6"/>
      <c r="AB384" s="6"/>
      <c r="AC384" s="6"/>
      <c r="AD384" s="6"/>
      <c r="AE384" s="6"/>
      <c r="AF384" s="6"/>
      <c r="AG384" s="6"/>
      <c r="AH384" s="6"/>
      <c r="AI384" s="6"/>
      <c r="AJ384" s="6"/>
      <c r="AK384" s="6"/>
      <c r="AL384" s="6"/>
      <c r="AM384" s="6"/>
      <c r="AN384" s="6"/>
      <c r="AO384" s="6"/>
      <c r="AP384" s="6"/>
      <c r="AQ384" s="6"/>
      <c r="AR384" s="6"/>
      <c r="AS384" s="6"/>
      <c r="AT384" s="6"/>
      <c r="AU384" s="6"/>
      <c r="AV384" s="6"/>
    </row>
    <row r="385">
      <c r="A385" s="6"/>
      <c r="B385" s="199"/>
      <c r="C385" s="6"/>
      <c r="D385" s="6"/>
      <c r="E385" s="7"/>
      <c r="F385" s="7"/>
      <c r="G385" s="198"/>
      <c r="H385" s="198"/>
      <c r="I385" s="6"/>
      <c r="J385" s="7"/>
      <c r="K385" s="7"/>
      <c r="L385" s="6"/>
      <c r="M385" s="7"/>
      <c r="N385" s="6"/>
      <c r="O385" s="6"/>
      <c r="P385" s="6"/>
      <c r="Q385" s="6"/>
      <c r="R385" s="6"/>
      <c r="S385" s="6"/>
      <c r="T385" s="6"/>
      <c r="U385" s="6"/>
      <c r="V385" s="6"/>
      <c r="W385" s="6"/>
      <c r="X385" s="6"/>
      <c r="Y385" s="6"/>
      <c r="Z385" s="6"/>
      <c r="AA385" s="6"/>
      <c r="AB385" s="6"/>
      <c r="AC385" s="6"/>
      <c r="AD385" s="6"/>
      <c r="AE385" s="6"/>
      <c r="AF385" s="6"/>
      <c r="AG385" s="6"/>
      <c r="AH385" s="6"/>
      <c r="AI385" s="6"/>
      <c r="AJ385" s="6"/>
      <c r="AK385" s="6"/>
      <c r="AL385" s="6"/>
      <c r="AM385" s="6"/>
      <c r="AN385" s="6"/>
      <c r="AO385" s="6"/>
      <c r="AP385" s="6"/>
      <c r="AQ385" s="6"/>
      <c r="AR385" s="6"/>
      <c r="AS385" s="6"/>
      <c r="AT385" s="6"/>
      <c r="AU385" s="6"/>
      <c r="AV385" s="6"/>
    </row>
    <row r="386">
      <c r="A386" s="6"/>
      <c r="B386" s="199"/>
      <c r="C386" s="6"/>
      <c r="D386" s="6"/>
      <c r="E386" s="7"/>
      <c r="F386" s="7"/>
      <c r="G386" s="198"/>
      <c r="H386" s="198"/>
      <c r="I386" s="6"/>
      <c r="J386" s="7"/>
      <c r="K386" s="7"/>
      <c r="L386" s="6"/>
      <c r="M386" s="7"/>
      <c r="N386" s="6"/>
      <c r="O386" s="6"/>
      <c r="P386" s="6"/>
      <c r="Q386" s="6"/>
      <c r="R386" s="6"/>
      <c r="S386" s="6"/>
      <c r="T386" s="6"/>
      <c r="U386" s="6"/>
      <c r="V386" s="6"/>
      <c r="W386" s="6"/>
      <c r="X386" s="6"/>
      <c r="Y386" s="6"/>
      <c r="Z386" s="6"/>
      <c r="AA386" s="6"/>
      <c r="AB386" s="6"/>
      <c r="AC386" s="6"/>
      <c r="AD386" s="6"/>
      <c r="AE386" s="6"/>
      <c r="AF386" s="6"/>
      <c r="AG386" s="6"/>
      <c r="AH386" s="6"/>
      <c r="AI386" s="6"/>
      <c r="AJ386" s="6"/>
      <c r="AK386" s="6"/>
      <c r="AL386" s="6"/>
      <c r="AM386" s="6"/>
      <c r="AN386" s="6"/>
      <c r="AO386" s="6"/>
      <c r="AP386" s="6"/>
      <c r="AQ386" s="6"/>
      <c r="AR386" s="6"/>
      <c r="AS386" s="6"/>
      <c r="AT386" s="6"/>
      <c r="AU386" s="6"/>
      <c r="AV386" s="6"/>
    </row>
    <row r="387">
      <c r="A387" s="6"/>
      <c r="B387" s="199"/>
      <c r="C387" s="6"/>
      <c r="D387" s="6"/>
      <c r="E387" s="7"/>
      <c r="F387" s="7"/>
      <c r="G387" s="198"/>
      <c r="H387" s="198"/>
      <c r="I387" s="6"/>
      <c r="J387" s="7"/>
      <c r="K387" s="7"/>
      <c r="L387" s="6"/>
      <c r="M387" s="7"/>
      <c r="N387" s="6"/>
      <c r="O387" s="6"/>
      <c r="P387" s="6"/>
      <c r="Q387" s="6"/>
      <c r="R387" s="6"/>
      <c r="S387" s="6"/>
      <c r="T387" s="6"/>
      <c r="U387" s="6"/>
      <c r="V387" s="6"/>
      <c r="W387" s="6"/>
      <c r="X387" s="6"/>
      <c r="Y387" s="6"/>
      <c r="Z387" s="6"/>
      <c r="AA387" s="6"/>
      <c r="AB387" s="6"/>
      <c r="AC387" s="6"/>
      <c r="AD387" s="6"/>
      <c r="AE387" s="6"/>
      <c r="AF387" s="6"/>
      <c r="AG387" s="6"/>
      <c r="AH387" s="6"/>
      <c r="AI387" s="6"/>
      <c r="AJ387" s="6"/>
      <c r="AK387" s="6"/>
      <c r="AL387" s="6"/>
      <c r="AM387" s="6"/>
      <c r="AN387" s="6"/>
      <c r="AO387" s="6"/>
      <c r="AP387" s="6"/>
      <c r="AQ387" s="6"/>
      <c r="AR387" s="6"/>
      <c r="AS387" s="6"/>
      <c r="AT387" s="6"/>
      <c r="AU387" s="6"/>
      <c r="AV387" s="6"/>
    </row>
    <row r="388">
      <c r="A388" s="6"/>
      <c r="B388" s="199"/>
      <c r="C388" s="6"/>
      <c r="D388" s="6"/>
      <c r="E388" s="7"/>
      <c r="F388" s="7"/>
      <c r="G388" s="198"/>
      <c r="H388" s="198"/>
      <c r="I388" s="6"/>
      <c r="J388" s="7"/>
      <c r="K388" s="7"/>
      <c r="L388" s="6"/>
      <c r="M388" s="7"/>
      <c r="N388" s="6"/>
      <c r="O388" s="6"/>
      <c r="P388" s="6"/>
      <c r="Q388" s="6"/>
      <c r="R388" s="6"/>
      <c r="S388" s="6"/>
      <c r="T388" s="6"/>
      <c r="U388" s="6"/>
      <c r="V388" s="6"/>
      <c r="W388" s="6"/>
      <c r="X388" s="6"/>
      <c r="Y388" s="6"/>
      <c r="Z388" s="6"/>
      <c r="AA388" s="6"/>
      <c r="AB388" s="6"/>
      <c r="AC388" s="6"/>
      <c r="AD388" s="6"/>
      <c r="AE388" s="6"/>
      <c r="AF388" s="6"/>
      <c r="AG388" s="6"/>
      <c r="AH388" s="6"/>
      <c r="AI388" s="6"/>
      <c r="AJ388" s="6"/>
      <c r="AK388" s="6"/>
      <c r="AL388" s="6"/>
      <c r="AM388" s="6"/>
      <c r="AN388" s="6"/>
      <c r="AO388" s="6"/>
      <c r="AP388" s="6"/>
      <c r="AQ388" s="6"/>
      <c r="AR388" s="6"/>
      <c r="AS388" s="6"/>
      <c r="AT388" s="6"/>
      <c r="AU388" s="6"/>
      <c r="AV388" s="6"/>
    </row>
    <row r="389">
      <c r="A389" s="6"/>
      <c r="B389" s="199"/>
      <c r="C389" s="6"/>
      <c r="D389" s="6"/>
      <c r="E389" s="7"/>
      <c r="F389" s="7"/>
      <c r="G389" s="198"/>
      <c r="H389" s="198"/>
      <c r="I389" s="6"/>
      <c r="J389" s="7"/>
      <c r="K389" s="7"/>
      <c r="L389" s="6"/>
      <c r="M389" s="7"/>
      <c r="N389" s="6"/>
      <c r="O389" s="6"/>
      <c r="P389" s="6"/>
      <c r="Q389" s="6"/>
      <c r="R389" s="6"/>
      <c r="S389" s="6"/>
      <c r="T389" s="6"/>
      <c r="U389" s="6"/>
      <c r="V389" s="6"/>
      <c r="W389" s="6"/>
      <c r="X389" s="6"/>
      <c r="Y389" s="6"/>
      <c r="Z389" s="6"/>
      <c r="AA389" s="6"/>
      <c r="AB389" s="6"/>
      <c r="AC389" s="6"/>
      <c r="AD389" s="6"/>
      <c r="AE389" s="6"/>
      <c r="AF389" s="6"/>
      <c r="AG389" s="6"/>
      <c r="AH389" s="6"/>
      <c r="AI389" s="6"/>
      <c r="AJ389" s="6"/>
      <c r="AK389" s="6"/>
      <c r="AL389" s="6"/>
      <c r="AM389" s="6"/>
      <c r="AN389" s="6"/>
      <c r="AO389" s="6"/>
      <c r="AP389" s="6"/>
      <c r="AQ389" s="6"/>
      <c r="AR389" s="6"/>
      <c r="AS389" s="6"/>
      <c r="AT389" s="6"/>
      <c r="AU389" s="6"/>
      <c r="AV389" s="6"/>
    </row>
    <row r="390">
      <c r="A390" s="6"/>
      <c r="B390" s="199"/>
      <c r="C390" s="6"/>
      <c r="D390" s="6"/>
      <c r="E390" s="7"/>
      <c r="F390" s="7"/>
      <c r="G390" s="198"/>
      <c r="H390" s="198"/>
      <c r="I390" s="6"/>
      <c r="J390" s="7"/>
      <c r="K390" s="7"/>
      <c r="L390" s="6"/>
      <c r="M390" s="7"/>
      <c r="N390" s="6"/>
      <c r="O390" s="6"/>
      <c r="P390" s="6"/>
      <c r="Q390" s="6"/>
      <c r="R390" s="6"/>
      <c r="S390" s="6"/>
      <c r="T390" s="6"/>
      <c r="U390" s="6"/>
      <c r="V390" s="6"/>
      <c r="W390" s="6"/>
      <c r="X390" s="6"/>
      <c r="Y390" s="6"/>
      <c r="Z390" s="6"/>
      <c r="AA390" s="6"/>
      <c r="AB390" s="6"/>
      <c r="AC390" s="6"/>
      <c r="AD390" s="6"/>
      <c r="AE390" s="6"/>
      <c r="AF390" s="6"/>
      <c r="AG390" s="6"/>
      <c r="AH390" s="6"/>
      <c r="AI390" s="6"/>
      <c r="AJ390" s="6"/>
      <c r="AK390" s="6"/>
      <c r="AL390" s="6"/>
      <c r="AM390" s="6"/>
      <c r="AN390" s="6"/>
      <c r="AO390" s="6"/>
      <c r="AP390" s="6"/>
      <c r="AQ390" s="6"/>
      <c r="AR390" s="6"/>
      <c r="AS390" s="6"/>
      <c r="AT390" s="6"/>
      <c r="AU390" s="6"/>
      <c r="AV390" s="6"/>
    </row>
    <row r="391">
      <c r="A391" s="6"/>
      <c r="B391" s="199"/>
      <c r="C391" s="6"/>
      <c r="D391" s="6"/>
      <c r="E391" s="7"/>
      <c r="F391" s="7"/>
      <c r="G391" s="198"/>
      <c r="H391" s="198"/>
      <c r="I391" s="6"/>
      <c r="J391" s="7"/>
      <c r="K391" s="7"/>
      <c r="L391" s="6"/>
      <c r="M391" s="7"/>
      <c r="N391" s="6"/>
      <c r="O391" s="6"/>
      <c r="P391" s="6"/>
      <c r="Q391" s="6"/>
      <c r="R391" s="6"/>
      <c r="S391" s="6"/>
      <c r="T391" s="6"/>
      <c r="U391" s="6"/>
      <c r="V391" s="6"/>
      <c r="W391" s="6"/>
      <c r="X391" s="6"/>
      <c r="Y391" s="6"/>
      <c r="Z391" s="6"/>
      <c r="AA391" s="6"/>
      <c r="AB391" s="6"/>
      <c r="AC391" s="6"/>
      <c r="AD391" s="6"/>
      <c r="AE391" s="6"/>
      <c r="AF391" s="6"/>
      <c r="AG391" s="6"/>
      <c r="AH391" s="6"/>
      <c r="AI391" s="6"/>
      <c r="AJ391" s="6"/>
      <c r="AK391" s="6"/>
      <c r="AL391" s="6"/>
      <c r="AM391" s="6"/>
      <c r="AN391" s="6"/>
      <c r="AO391" s="6"/>
      <c r="AP391" s="6"/>
      <c r="AQ391" s="6"/>
      <c r="AR391" s="6"/>
      <c r="AS391" s="6"/>
      <c r="AT391" s="6"/>
      <c r="AU391" s="6"/>
      <c r="AV391" s="6"/>
    </row>
    <row r="392">
      <c r="A392" s="6"/>
      <c r="B392" s="199"/>
      <c r="C392" s="6"/>
      <c r="D392" s="6"/>
      <c r="E392" s="7"/>
      <c r="F392" s="7"/>
      <c r="G392" s="198"/>
      <c r="H392" s="198"/>
      <c r="I392" s="6"/>
      <c r="J392" s="7"/>
      <c r="K392" s="7"/>
      <c r="L392" s="6"/>
      <c r="M392" s="7"/>
      <c r="N392" s="6"/>
      <c r="O392" s="6"/>
      <c r="P392" s="6"/>
      <c r="Q392" s="6"/>
      <c r="R392" s="6"/>
      <c r="S392" s="6"/>
      <c r="T392" s="6"/>
      <c r="U392" s="6"/>
      <c r="V392" s="6"/>
      <c r="W392" s="6"/>
      <c r="X392" s="6"/>
      <c r="Y392" s="6"/>
      <c r="Z392" s="6"/>
      <c r="AA392" s="6"/>
      <c r="AB392" s="6"/>
      <c r="AC392" s="6"/>
      <c r="AD392" s="6"/>
      <c r="AE392" s="6"/>
      <c r="AF392" s="6"/>
      <c r="AG392" s="6"/>
      <c r="AH392" s="6"/>
      <c r="AI392" s="6"/>
      <c r="AJ392" s="6"/>
      <c r="AK392" s="6"/>
      <c r="AL392" s="6"/>
      <c r="AM392" s="6"/>
      <c r="AN392" s="6"/>
      <c r="AO392" s="6"/>
      <c r="AP392" s="6"/>
      <c r="AQ392" s="6"/>
      <c r="AR392" s="6"/>
      <c r="AS392" s="6"/>
      <c r="AT392" s="6"/>
      <c r="AU392" s="6"/>
      <c r="AV392" s="6"/>
    </row>
    <row r="393">
      <c r="A393" s="6"/>
      <c r="B393" s="199"/>
      <c r="C393" s="6"/>
      <c r="D393" s="6"/>
      <c r="E393" s="7"/>
      <c r="F393" s="7"/>
      <c r="G393" s="198"/>
      <c r="H393" s="198"/>
      <c r="I393" s="6"/>
      <c r="J393" s="7"/>
      <c r="K393" s="7"/>
      <c r="L393" s="6"/>
      <c r="M393" s="7"/>
      <c r="N393" s="6"/>
      <c r="O393" s="6"/>
      <c r="P393" s="6"/>
      <c r="Q393" s="6"/>
      <c r="R393" s="6"/>
      <c r="S393" s="6"/>
      <c r="T393" s="6"/>
      <c r="U393" s="6"/>
      <c r="V393" s="6"/>
      <c r="W393" s="6"/>
      <c r="X393" s="6"/>
      <c r="Y393" s="6"/>
      <c r="Z393" s="6"/>
      <c r="AA393" s="6"/>
      <c r="AB393" s="6"/>
      <c r="AC393" s="6"/>
      <c r="AD393" s="6"/>
      <c r="AE393" s="6"/>
      <c r="AF393" s="6"/>
      <c r="AG393" s="6"/>
      <c r="AH393" s="6"/>
      <c r="AI393" s="6"/>
      <c r="AJ393" s="6"/>
      <c r="AK393" s="6"/>
      <c r="AL393" s="6"/>
      <c r="AM393" s="6"/>
      <c r="AN393" s="6"/>
      <c r="AO393" s="6"/>
      <c r="AP393" s="6"/>
      <c r="AQ393" s="6"/>
      <c r="AR393" s="6"/>
      <c r="AS393" s="6"/>
      <c r="AT393" s="6"/>
      <c r="AU393" s="6"/>
      <c r="AV393" s="6"/>
    </row>
    <row r="394">
      <c r="A394" s="6"/>
      <c r="B394" s="199"/>
      <c r="C394" s="6"/>
      <c r="D394" s="6"/>
      <c r="E394" s="7"/>
      <c r="F394" s="7"/>
      <c r="G394" s="198"/>
      <c r="H394" s="198"/>
      <c r="I394" s="6"/>
      <c r="J394" s="7"/>
      <c r="K394" s="7"/>
      <c r="L394" s="6"/>
      <c r="M394" s="7"/>
      <c r="N394" s="6"/>
      <c r="O394" s="6"/>
      <c r="P394" s="6"/>
      <c r="Q394" s="6"/>
      <c r="R394" s="6"/>
      <c r="S394" s="6"/>
      <c r="T394" s="6"/>
      <c r="U394" s="6"/>
      <c r="V394" s="6"/>
      <c r="W394" s="6"/>
      <c r="X394" s="6"/>
      <c r="Y394" s="6"/>
      <c r="Z394" s="6"/>
      <c r="AA394" s="6"/>
      <c r="AB394" s="6"/>
      <c r="AC394" s="6"/>
      <c r="AD394" s="6"/>
      <c r="AE394" s="6"/>
      <c r="AF394" s="6"/>
      <c r="AG394" s="6"/>
      <c r="AH394" s="6"/>
      <c r="AI394" s="6"/>
      <c r="AJ394" s="6"/>
      <c r="AK394" s="6"/>
      <c r="AL394" s="6"/>
      <c r="AM394" s="6"/>
      <c r="AN394" s="6"/>
      <c r="AO394" s="6"/>
      <c r="AP394" s="6"/>
      <c r="AQ394" s="6"/>
      <c r="AR394" s="6"/>
      <c r="AS394" s="6"/>
      <c r="AT394" s="6"/>
      <c r="AU394" s="6"/>
      <c r="AV394" s="6"/>
    </row>
    <row r="395">
      <c r="A395" s="6"/>
      <c r="B395" s="199"/>
      <c r="C395" s="6"/>
      <c r="D395" s="6"/>
      <c r="E395" s="7"/>
      <c r="F395" s="7"/>
      <c r="G395" s="198"/>
      <c r="H395" s="198"/>
      <c r="I395" s="6"/>
      <c r="J395" s="7"/>
      <c r="K395" s="7"/>
      <c r="L395" s="6"/>
      <c r="M395" s="7"/>
      <c r="N395" s="6"/>
      <c r="O395" s="6"/>
      <c r="P395" s="6"/>
      <c r="Q395" s="6"/>
      <c r="R395" s="6"/>
      <c r="S395" s="6"/>
      <c r="T395" s="6"/>
      <c r="U395" s="6"/>
      <c r="V395" s="6"/>
      <c r="W395" s="6"/>
      <c r="X395" s="6"/>
      <c r="Y395" s="6"/>
      <c r="Z395" s="6"/>
      <c r="AA395" s="6"/>
      <c r="AB395" s="6"/>
      <c r="AC395" s="6"/>
      <c r="AD395" s="6"/>
      <c r="AE395" s="6"/>
      <c r="AF395" s="6"/>
      <c r="AG395" s="6"/>
      <c r="AH395" s="6"/>
      <c r="AI395" s="6"/>
      <c r="AJ395" s="6"/>
      <c r="AK395" s="6"/>
      <c r="AL395" s="6"/>
      <c r="AM395" s="6"/>
      <c r="AN395" s="6"/>
      <c r="AO395" s="6"/>
      <c r="AP395" s="6"/>
      <c r="AQ395" s="6"/>
      <c r="AR395" s="6"/>
      <c r="AS395" s="6"/>
      <c r="AT395" s="6"/>
      <c r="AU395" s="6"/>
      <c r="AV395" s="6"/>
    </row>
    <row r="396">
      <c r="A396" s="6"/>
      <c r="B396" s="199"/>
      <c r="C396" s="6"/>
      <c r="D396" s="6"/>
      <c r="E396" s="7"/>
      <c r="F396" s="7"/>
      <c r="G396" s="198"/>
      <c r="H396" s="198"/>
      <c r="I396" s="6"/>
      <c r="J396" s="7"/>
      <c r="K396" s="7"/>
      <c r="L396" s="6"/>
      <c r="M396" s="7"/>
      <c r="N396" s="6"/>
      <c r="O396" s="6"/>
      <c r="P396" s="6"/>
      <c r="Q396" s="6"/>
      <c r="R396" s="6"/>
      <c r="S396" s="6"/>
      <c r="T396" s="6"/>
      <c r="U396" s="6"/>
      <c r="V396" s="6"/>
      <c r="W396" s="6"/>
      <c r="X396" s="6"/>
      <c r="Y396" s="6"/>
      <c r="Z396" s="6"/>
      <c r="AA396" s="6"/>
      <c r="AB396" s="6"/>
      <c r="AC396" s="6"/>
      <c r="AD396" s="6"/>
      <c r="AE396" s="6"/>
      <c r="AF396" s="6"/>
      <c r="AG396" s="6"/>
      <c r="AH396" s="6"/>
      <c r="AI396" s="6"/>
      <c r="AJ396" s="6"/>
      <c r="AK396" s="6"/>
      <c r="AL396" s="6"/>
      <c r="AM396" s="6"/>
      <c r="AN396" s="6"/>
      <c r="AO396" s="6"/>
      <c r="AP396" s="6"/>
      <c r="AQ396" s="6"/>
      <c r="AR396" s="6"/>
      <c r="AS396" s="6"/>
      <c r="AT396" s="6"/>
      <c r="AU396" s="6"/>
      <c r="AV396" s="6"/>
    </row>
    <row r="397">
      <c r="A397" s="6"/>
      <c r="B397" s="199"/>
      <c r="C397" s="6"/>
      <c r="D397" s="6"/>
      <c r="E397" s="7"/>
      <c r="F397" s="7"/>
      <c r="G397" s="198"/>
      <c r="H397" s="198"/>
      <c r="I397" s="6"/>
      <c r="J397" s="7"/>
      <c r="K397" s="7"/>
      <c r="L397" s="6"/>
      <c r="M397" s="7"/>
      <c r="N397" s="6"/>
      <c r="O397" s="6"/>
      <c r="P397" s="6"/>
      <c r="Q397" s="6"/>
      <c r="R397" s="6"/>
      <c r="S397" s="6"/>
      <c r="T397" s="6"/>
      <c r="U397" s="6"/>
      <c r="V397" s="6"/>
      <c r="W397" s="6"/>
      <c r="X397" s="6"/>
      <c r="Y397" s="6"/>
      <c r="Z397" s="6"/>
      <c r="AA397" s="6"/>
      <c r="AB397" s="6"/>
      <c r="AC397" s="6"/>
      <c r="AD397" s="6"/>
      <c r="AE397" s="6"/>
      <c r="AF397" s="6"/>
      <c r="AG397" s="6"/>
      <c r="AH397" s="6"/>
      <c r="AI397" s="6"/>
      <c r="AJ397" s="6"/>
      <c r="AK397" s="6"/>
      <c r="AL397" s="6"/>
      <c r="AM397" s="6"/>
      <c r="AN397" s="6"/>
      <c r="AO397" s="6"/>
      <c r="AP397" s="6"/>
      <c r="AQ397" s="6"/>
      <c r="AR397" s="6"/>
      <c r="AS397" s="6"/>
      <c r="AT397" s="6"/>
      <c r="AU397" s="6"/>
      <c r="AV397" s="6"/>
    </row>
    <row r="398">
      <c r="A398" s="6"/>
      <c r="B398" s="199"/>
      <c r="C398" s="6"/>
      <c r="D398" s="6"/>
      <c r="E398" s="7"/>
      <c r="F398" s="7"/>
      <c r="G398" s="198"/>
      <c r="H398" s="198"/>
      <c r="I398" s="6"/>
      <c r="J398" s="7"/>
      <c r="K398" s="7"/>
      <c r="L398" s="6"/>
      <c r="M398" s="7"/>
      <c r="N398" s="6"/>
      <c r="O398" s="6"/>
      <c r="P398" s="6"/>
      <c r="Q398" s="6"/>
      <c r="R398" s="6"/>
      <c r="S398" s="6"/>
      <c r="T398" s="6"/>
      <c r="U398" s="6"/>
      <c r="V398" s="6"/>
      <c r="W398" s="6"/>
      <c r="X398" s="6"/>
      <c r="Y398" s="6"/>
      <c r="Z398" s="6"/>
      <c r="AA398" s="6"/>
      <c r="AB398" s="6"/>
      <c r="AC398" s="6"/>
      <c r="AD398" s="6"/>
      <c r="AE398" s="6"/>
      <c r="AF398" s="6"/>
      <c r="AG398" s="6"/>
      <c r="AH398" s="6"/>
      <c r="AI398" s="6"/>
      <c r="AJ398" s="6"/>
      <c r="AK398" s="6"/>
      <c r="AL398" s="6"/>
      <c r="AM398" s="6"/>
      <c r="AN398" s="6"/>
      <c r="AO398" s="6"/>
      <c r="AP398" s="6"/>
      <c r="AQ398" s="6"/>
      <c r="AR398" s="6"/>
      <c r="AS398" s="6"/>
      <c r="AT398" s="6"/>
      <c r="AU398" s="6"/>
      <c r="AV398" s="6"/>
    </row>
    <row r="399">
      <c r="A399" s="6"/>
      <c r="B399" s="199"/>
      <c r="C399" s="6"/>
      <c r="D399" s="6"/>
      <c r="E399" s="7"/>
      <c r="F399" s="7"/>
      <c r="G399" s="198"/>
      <c r="H399" s="198"/>
      <c r="I399" s="6"/>
      <c r="J399" s="7"/>
      <c r="K399" s="7"/>
      <c r="L399" s="6"/>
      <c r="M399" s="7"/>
      <c r="N399" s="6"/>
      <c r="O399" s="6"/>
      <c r="P399" s="6"/>
      <c r="Q399" s="6"/>
      <c r="R399" s="6"/>
      <c r="S399" s="6"/>
      <c r="T399" s="6"/>
      <c r="U399" s="6"/>
      <c r="V399" s="6"/>
      <c r="W399" s="6"/>
      <c r="X399" s="6"/>
      <c r="Y399" s="6"/>
      <c r="Z399" s="6"/>
      <c r="AA399" s="6"/>
      <c r="AB399" s="6"/>
      <c r="AC399" s="6"/>
      <c r="AD399" s="6"/>
      <c r="AE399" s="6"/>
      <c r="AF399" s="6"/>
      <c r="AG399" s="6"/>
      <c r="AH399" s="6"/>
      <c r="AI399" s="6"/>
      <c r="AJ399" s="6"/>
      <c r="AK399" s="6"/>
      <c r="AL399" s="6"/>
      <c r="AM399" s="6"/>
      <c r="AN399" s="6"/>
      <c r="AO399" s="6"/>
      <c r="AP399" s="6"/>
      <c r="AQ399" s="6"/>
      <c r="AR399" s="6"/>
      <c r="AS399" s="6"/>
      <c r="AT399" s="6"/>
      <c r="AU399" s="6"/>
      <c r="AV399" s="6"/>
    </row>
    <row r="400">
      <c r="A400" s="6"/>
      <c r="B400" s="199"/>
      <c r="C400" s="6"/>
      <c r="D400" s="6"/>
      <c r="E400" s="7"/>
      <c r="F400" s="7"/>
      <c r="G400" s="198"/>
      <c r="H400" s="198"/>
      <c r="I400" s="6"/>
      <c r="J400" s="7"/>
      <c r="K400" s="7"/>
      <c r="L400" s="6"/>
      <c r="M400" s="7"/>
      <c r="N400" s="6"/>
      <c r="O400" s="6"/>
      <c r="P400" s="6"/>
      <c r="Q400" s="6"/>
      <c r="R400" s="6"/>
      <c r="S400" s="6"/>
      <c r="T400" s="6"/>
      <c r="U400" s="6"/>
      <c r="V400" s="6"/>
      <c r="W400" s="6"/>
      <c r="X400" s="6"/>
      <c r="Y400" s="6"/>
      <c r="Z400" s="6"/>
      <c r="AA400" s="6"/>
      <c r="AB400" s="6"/>
      <c r="AC400" s="6"/>
      <c r="AD400" s="6"/>
      <c r="AE400" s="6"/>
      <c r="AF400" s="6"/>
      <c r="AG400" s="6"/>
      <c r="AH400" s="6"/>
      <c r="AI400" s="6"/>
      <c r="AJ400" s="6"/>
      <c r="AK400" s="6"/>
      <c r="AL400" s="6"/>
      <c r="AM400" s="6"/>
      <c r="AN400" s="6"/>
      <c r="AO400" s="6"/>
      <c r="AP400" s="6"/>
      <c r="AQ400" s="6"/>
      <c r="AR400" s="6"/>
      <c r="AS400" s="6"/>
      <c r="AT400" s="6"/>
      <c r="AU400" s="6"/>
      <c r="AV400" s="6"/>
    </row>
    <row r="401">
      <c r="A401" s="6"/>
      <c r="B401" s="199"/>
      <c r="C401" s="6"/>
      <c r="D401" s="6"/>
      <c r="E401" s="7"/>
      <c r="F401" s="7"/>
      <c r="G401" s="198"/>
      <c r="H401" s="198"/>
      <c r="I401" s="6"/>
      <c r="J401" s="7"/>
      <c r="K401" s="7"/>
      <c r="L401" s="6"/>
      <c r="M401" s="7"/>
      <c r="N401" s="6"/>
      <c r="O401" s="6"/>
      <c r="P401" s="6"/>
      <c r="Q401" s="6"/>
      <c r="R401" s="6"/>
      <c r="S401" s="6"/>
      <c r="T401" s="6"/>
      <c r="U401" s="6"/>
      <c r="V401" s="6"/>
      <c r="W401" s="6"/>
      <c r="X401" s="6"/>
      <c r="Y401" s="6"/>
      <c r="Z401" s="6"/>
      <c r="AA401" s="6"/>
      <c r="AB401" s="6"/>
      <c r="AC401" s="6"/>
      <c r="AD401" s="6"/>
      <c r="AE401" s="6"/>
      <c r="AF401" s="6"/>
      <c r="AG401" s="6"/>
      <c r="AH401" s="6"/>
      <c r="AI401" s="6"/>
      <c r="AJ401" s="6"/>
      <c r="AK401" s="6"/>
      <c r="AL401" s="6"/>
      <c r="AM401" s="6"/>
      <c r="AN401" s="6"/>
      <c r="AO401" s="6"/>
      <c r="AP401" s="6"/>
      <c r="AQ401" s="6"/>
      <c r="AR401" s="6"/>
      <c r="AS401" s="6"/>
      <c r="AT401" s="6"/>
      <c r="AU401" s="6"/>
      <c r="AV401" s="6"/>
    </row>
    <row r="402">
      <c r="A402" s="6"/>
      <c r="B402" s="199"/>
      <c r="C402" s="6"/>
      <c r="D402" s="6"/>
      <c r="E402" s="7"/>
      <c r="F402" s="7"/>
      <c r="G402" s="198"/>
      <c r="H402" s="198"/>
      <c r="I402" s="6"/>
      <c r="J402" s="7"/>
      <c r="K402" s="7"/>
      <c r="L402" s="6"/>
      <c r="M402" s="7"/>
      <c r="N402" s="6"/>
      <c r="O402" s="6"/>
      <c r="P402" s="6"/>
      <c r="Q402" s="6"/>
      <c r="R402" s="6"/>
      <c r="S402" s="6"/>
      <c r="T402" s="6"/>
      <c r="U402" s="6"/>
      <c r="V402" s="6"/>
      <c r="W402" s="6"/>
      <c r="X402" s="6"/>
      <c r="Y402" s="6"/>
      <c r="Z402" s="6"/>
      <c r="AA402" s="6"/>
      <c r="AB402" s="6"/>
      <c r="AC402" s="6"/>
      <c r="AD402" s="6"/>
      <c r="AE402" s="6"/>
      <c r="AF402" s="6"/>
      <c r="AG402" s="6"/>
      <c r="AH402" s="6"/>
      <c r="AI402" s="6"/>
      <c r="AJ402" s="6"/>
      <c r="AK402" s="6"/>
      <c r="AL402" s="6"/>
      <c r="AM402" s="6"/>
      <c r="AN402" s="6"/>
      <c r="AO402" s="6"/>
      <c r="AP402" s="6"/>
      <c r="AQ402" s="6"/>
      <c r="AR402" s="6"/>
      <c r="AS402" s="6"/>
      <c r="AT402" s="6"/>
      <c r="AU402" s="6"/>
      <c r="AV402" s="6"/>
    </row>
    <row r="403">
      <c r="A403" s="6"/>
      <c r="B403" s="199"/>
      <c r="C403" s="6"/>
      <c r="D403" s="6"/>
      <c r="E403" s="7"/>
      <c r="F403" s="7"/>
      <c r="G403" s="198"/>
      <c r="H403" s="198"/>
      <c r="I403" s="6"/>
      <c r="J403" s="7"/>
      <c r="K403" s="7"/>
      <c r="L403" s="6"/>
      <c r="M403" s="7"/>
      <c r="N403" s="6"/>
      <c r="O403" s="6"/>
      <c r="P403" s="6"/>
      <c r="Q403" s="6"/>
      <c r="R403" s="6"/>
      <c r="S403" s="6"/>
      <c r="T403" s="6"/>
      <c r="U403" s="6"/>
      <c r="V403" s="6"/>
      <c r="W403" s="6"/>
      <c r="X403" s="6"/>
      <c r="Y403" s="6"/>
      <c r="Z403" s="6"/>
      <c r="AA403" s="6"/>
      <c r="AB403" s="6"/>
      <c r="AC403" s="6"/>
      <c r="AD403" s="6"/>
      <c r="AE403" s="6"/>
      <c r="AF403" s="6"/>
      <c r="AG403" s="6"/>
      <c r="AH403" s="6"/>
      <c r="AI403" s="6"/>
      <c r="AJ403" s="6"/>
      <c r="AK403" s="6"/>
      <c r="AL403" s="6"/>
      <c r="AM403" s="6"/>
      <c r="AN403" s="6"/>
      <c r="AO403" s="6"/>
      <c r="AP403" s="6"/>
      <c r="AQ403" s="6"/>
      <c r="AR403" s="6"/>
      <c r="AS403" s="6"/>
      <c r="AT403" s="6"/>
      <c r="AU403" s="6"/>
      <c r="AV403" s="6"/>
    </row>
    <row r="404">
      <c r="A404" s="6"/>
      <c r="B404" s="199"/>
      <c r="C404" s="6"/>
      <c r="D404" s="6"/>
      <c r="E404" s="7"/>
      <c r="F404" s="7"/>
      <c r="G404" s="198"/>
      <c r="H404" s="198"/>
      <c r="I404" s="6"/>
      <c r="J404" s="7"/>
      <c r="K404" s="7"/>
      <c r="L404" s="6"/>
      <c r="M404" s="7"/>
      <c r="N404" s="6"/>
      <c r="O404" s="6"/>
      <c r="P404" s="6"/>
      <c r="Q404" s="6"/>
      <c r="R404" s="6"/>
      <c r="S404" s="6"/>
      <c r="T404" s="6"/>
      <c r="U404" s="6"/>
      <c r="V404" s="6"/>
      <c r="W404" s="6"/>
      <c r="X404" s="6"/>
      <c r="Y404" s="6"/>
      <c r="Z404" s="6"/>
      <c r="AA404" s="6"/>
      <c r="AB404" s="6"/>
      <c r="AC404" s="6"/>
      <c r="AD404" s="6"/>
      <c r="AE404" s="6"/>
      <c r="AF404" s="6"/>
      <c r="AG404" s="6"/>
      <c r="AH404" s="6"/>
      <c r="AI404" s="6"/>
      <c r="AJ404" s="6"/>
      <c r="AK404" s="6"/>
      <c r="AL404" s="6"/>
      <c r="AM404" s="6"/>
      <c r="AN404" s="6"/>
      <c r="AO404" s="6"/>
      <c r="AP404" s="6"/>
      <c r="AQ404" s="6"/>
      <c r="AR404" s="6"/>
      <c r="AS404" s="6"/>
      <c r="AT404" s="6"/>
      <c r="AU404" s="6"/>
      <c r="AV404" s="6"/>
    </row>
    <row r="405">
      <c r="A405" s="6"/>
      <c r="B405" s="199"/>
      <c r="C405" s="6"/>
      <c r="D405" s="6"/>
      <c r="E405" s="7"/>
      <c r="F405" s="7"/>
      <c r="G405" s="198"/>
      <c r="H405" s="198"/>
      <c r="I405" s="6"/>
      <c r="J405" s="7"/>
      <c r="K405" s="7"/>
      <c r="L405" s="6"/>
      <c r="M405" s="7"/>
      <c r="N405" s="6"/>
      <c r="O405" s="6"/>
      <c r="P405" s="6"/>
      <c r="Q405" s="6"/>
      <c r="R405" s="6"/>
      <c r="S405" s="6"/>
      <c r="T405" s="6"/>
      <c r="U405" s="6"/>
      <c r="V405" s="6"/>
      <c r="W405" s="6"/>
      <c r="X405" s="6"/>
      <c r="Y405" s="6"/>
      <c r="Z405" s="6"/>
      <c r="AA405" s="6"/>
      <c r="AB405" s="6"/>
      <c r="AC405" s="6"/>
      <c r="AD405" s="6"/>
      <c r="AE405" s="6"/>
      <c r="AF405" s="6"/>
      <c r="AG405" s="6"/>
      <c r="AH405" s="6"/>
      <c r="AI405" s="6"/>
      <c r="AJ405" s="6"/>
      <c r="AK405" s="6"/>
      <c r="AL405" s="6"/>
      <c r="AM405" s="6"/>
      <c r="AN405" s="6"/>
      <c r="AO405" s="6"/>
      <c r="AP405" s="6"/>
      <c r="AQ405" s="6"/>
      <c r="AR405" s="6"/>
      <c r="AS405" s="6"/>
      <c r="AT405" s="6"/>
      <c r="AU405" s="6"/>
      <c r="AV405" s="6"/>
    </row>
    <row r="406">
      <c r="A406" s="6"/>
      <c r="B406" s="199"/>
      <c r="C406" s="6"/>
      <c r="D406" s="6"/>
      <c r="E406" s="7"/>
      <c r="F406" s="7"/>
      <c r="G406" s="198"/>
      <c r="H406" s="198"/>
      <c r="I406" s="6"/>
      <c r="J406" s="7"/>
      <c r="K406" s="7"/>
      <c r="L406" s="6"/>
      <c r="M406" s="7"/>
      <c r="N406" s="6"/>
      <c r="O406" s="6"/>
      <c r="P406" s="6"/>
      <c r="Q406" s="6"/>
      <c r="R406" s="6"/>
      <c r="S406" s="6"/>
      <c r="T406" s="6"/>
      <c r="U406" s="6"/>
      <c r="V406" s="6"/>
      <c r="W406" s="6"/>
      <c r="X406" s="6"/>
      <c r="Y406" s="6"/>
      <c r="Z406" s="6"/>
      <c r="AA406" s="6"/>
      <c r="AB406" s="6"/>
      <c r="AC406" s="6"/>
      <c r="AD406" s="6"/>
      <c r="AE406" s="6"/>
      <c r="AF406" s="6"/>
      <c r="AG406" s="6"/>
      <c r="AH406" s="6"/>
      <c r="AI406" s="6"/>
      <c r="AJ406" s="6"/>
      <c r="AK406" s="6"/>
      <c r="AL406" s="6"/>
      <c r="AM406" s="6"/>
      <c r="AN406" s="6"/>
      <c r="AO406" s="6"/>
      <c r="AP406" s="6"/>
      <c r="AQ406" s="6"/>
      <c r="AR406" s="6"/>
      <c r="AS406" s="6"/>
      <c r="AT406" s="6"/>
      <c r="AU406" s="6"/>
      <c r="AV406" s="6"/>
    </row>
    <row r="407">
      <c r="A407" s="6"/>
      <c r="B407" s="199"/>
      <c r="C407" s="6"/>
      <c r="D407" s="6"/>
      <c r="E407" s="7"/>
      <c r="F407" s="7"/>
      <c r="G407" s="198"/>
      <c r="H407" s="198"/>
      <c r="I407" s="6"/>
      <c r="J407" s="7"/>
      <c r="K407" s="7"/>
      <c r="L407" s="6"/>
      <c r="M407" s="7"/>
      <c r="N407" s="6"/>
      <c r="O407" s="6"/>
      <c r="P407" s="6"/>
      <c r="Q407" s="6"/>
      <c r="R407" s="6"/>
      <c r="S407" s="6"/>
      <c r="T407" s="6"/>
      <c r="U407" s="6"/>
      <c r="V407" s="6"/>
      <c r="W407" s="6"/>
      <c r="X407" s="6"/>
      <c r="Y407" s="6"/>
      <c r="Z407" s="6"/>
      <c r="AA407" s="6"/>
      <c r="AB407" s="6"/>
      <c r="AC407" s="6"/>
      <c r="AD407" s="6"/>
      <c r="AE407" s="6"/>
      <c r="AF407" s="6"/>
      <c r="AG407" s="6"/>
      <c r="AH407" s="6"/>
      <c r="AI407" s="6"/>
      <c r="AJ407" s="6"/>
      <c r="AK407" s="6"/>
      <c r="AL407" s="6"/>
      <c r="AM407" s="6"/>
      <c r="AN407" s="6"/>
      <c r="AO407" s="6"/>
      <c r="AP407" s="6"/>
      <c r="AQ407" s="6"/>
      <c r="AR407" s="6"/>
      <c r="AS407" s="6"/>
      <c r="AT407" s="6"/>
      <c r="AU407" s="6"/>
      <c r="AV407" s="6"/>
    </row>
    <row r="408">
      <c r="A408" s="6"/>
      <c r="B408" s="199"/>
      <c r="C408" s="6"/>
      <c r="D408" s="6"/>
      <c r="E408" s="7"/>
      <c r="F408" s="7"/>
      <c r="G408" s="198"/>
      <c r="H408" s="198"/>
      <c r="I408" s="6"/>
      <c r="J408" s="7"/>
      <c r="K408" s="7"/>
      <c r="L408" s="6"/>
      <c r="M408" s="7"/>
      <c r="N408" s="6"/>
      <c r="O408" s="6"/>
      <c r="P408" s="6"/>
      <c r="Q408" s="6"/>
      <c r="R408" s="6"/>
      <c r="S408" s="6"/>
      <c r="T408" s="6"/>
      <c r="U408" s="6"/>
      <c r="V408" s="6"/>
      <c r="W408" s="6"/>
      <c r="X408" s="6"/>
      <c r="Y408" s="6"/>
      <c r="Z408" s="6"/>
      <c r="AA408" s="6"/>
      <c r="AB408" s="6"/>
      <c r="AC408" s="6"/>
      <c r="AD408" s="6"/>
      <c r="AE408" s="6"/>
      <c r="AF408" s="6"/>
      <c r="AG408" s="6"/>
      <c r="AH408" s="6"/>
      <c r="AI408" s="6"/>
      <c r="AJ408" s="6"/>
      <c r="AK408" s="6"/>
      <c r="AL408" s="6"/>
      <c r="AM408" s="6"/>
      <c r="AN408" s="6"/>
      <c r="AO408" s="6"/>
      <c r="AP408" s="6"/>
      <c r="AQ408" s="6"/>
      <c r="AR408" s="6"/>
      <c r="AS408" s="6"/>
      <c r="AT408" s="6"/>
      <c r="AU408" s="6"/>
      <c r="AV408" s="6"/>
    </row>
    <row r="409">
      <c r="A409" s="6"/>
      <c r="B409" s="199"/>
      <c r="C409" s="6"/>
      <c r="D409" s="6"/>
      <c r="E409" s="7"/>
      <c r="F409" s="7"/>
      <c r="G409" s="198"/>
      <c r="H409" s="198"/>
      <c r="I409" s="6"/>
      <c r="J409" s="7"/>
      <c r="K409" s="7"/>
      <c r="L409" s="6"/>
      <c r="M409" s="7"/>
      <c r="N409" s="6"/>
      <c r="O409" s="6"/>
      <c r="P409" s="6"/>
      <c r="Q409" s="6"/>
      <c r="R409" s="6"/>
      <c r="S409" s="6"/>
      <c r="T409" s="6"/>
      <c r="U409" s="6"/>
      <c r="V409" s="6"/>
      <c r="W409" s="6"/>
      <c r="X409" s="6"/>
      <c r="Y409" s="6"/>
      <c r="Z409" s="6"/>
      <c r="AA409" s="6"/>
      <c r="AB409" s="6"/>
      <c r="AC409" s="6"/>
      <c r="AD409" s="6"/>
      <c r="AE409" s="6"/>
      <c r="AF409" s="6"/>
      <c r="AG409" s="6"/>
      <c r="AH409" s="6"/>
      <c r="AI409" s="6"/>
      <c r="AJ409" s="6"/>
      <c r="AK409" s="6"/>
      <c r="AL409" s="6"/>
      <c r="AM409" s="6"/>
      <c r="AN409" s="6"/>
      <c r="AO409" s="6"/>
      <c r="AP409" s="6"/>
      <c r="AQ409" s="6"/>
      <c r="AR409" s="6"/>
      <c r="AS409" s="6"/>
      <c r="AT409" s="6"/>
      <c r="AU409" s="6"/>
      <c r="AV409" s="6"/>
    </row>
    <row r="410">
      <c r="A410" s="6"/>
      <c r="B410" s="199"/>
      <c r="C410" s="6"/>
      <c r="D410" s="6"/>
      <c r="E410" s="7"/>
      <c r="F410" s="7"/>
      <c r="G410" s="198"/>
      <c r="H410" s="198"/>
      <c r="I410" s="6"/>
      <c r="J410" s="7"/>
      <c r="K410" s="7"/>
      <c r="L410" s="6"/>
      <c r="M410" s="7"/>
      <c r="N410" s="6"/>
      <c r="O410" s="6"/>
      <c r="P410" s="6"/>
      <c r="Q410" s="6"/>
      <c r="R410" s="6"/>
      <c r="S410" s="6"/>
      <c r="T410" s="6"/>
      <c r="U410" s="6"/>
      <c r="V410" s="6"/>
      <c r="W410" s="6"/>
      <c r="X410" s="6"/>
      <c r="Y410" s="6"/>
      <c r="Z410" s="6"/>
      <c r="AA410" s="6"/>
      <c r="AB410" s="6"/>
      <c r="AC410" s="6"/>
      <c r="AD410" s="6"/>
      <c r="AE410" s="6"/>
      <c r="AF410" s="6"/>
      <c r="AG410" s="6"/>
      <c r="AH410" s="6"/>
      <c r="AI410" s="6"/>
      <c r="AJ410" s="6"/>
      <c r="AK410" s="6"/>
      <c r="AL410" s="6"/>
      <c r="AM410" s="6"/>
      <c r="AN410" s="6"/>
      <c r="AO410" s="6"/>
      <c r="AP410" s="6"/>
      <c r="AQ410" s="6"/>
      <c r="AR410" s="6"/>
      <c r="AS410" s="6"/>
      <c r="AT410" s="6"/>
      <c r="AU410" s="6"/>
      <c r="AV410" s="6"/>
    </row>
    <row r="411">
      <c r="A411" s="6"/>
      <c r="B411" s="199"/>
      <c r="C411" s="6"/>
      <c r="D411" s="6"/>
      <c r="E411" s="7"/>
      <c r="F411" s="7"/>
      <c r="G411" s="198"/>
      <c r="H411" s="198"/>
      <c r="I411" s="6"/>
      <c r="J411" s="7"/>
      <c r="K411" s="7"/>
      <c r="L411" s="6"/>
      <c r="M411" s="7"/>
      <c r="N411" s="6"/>
      <c r="O411" s="6"/>
      <c r="P411" s="6"/>
      <c r="Q411" s="6"/>
      <c r="R411" s="6"/>
      <c r="S411" s="6"/>
      <c r="T411" s="6"/>
      <c r="U411" s="6"/>
      <c r="V411" s="6"/>
      <c r="W411" s="6"/>
      <c r="X411" s="6"/>
      <c r="Y411" s="6"/>
      <c r="Z411" s="6"/>
      <c r="AA411" s="6"/>
      <c r="AB411" s="6"/>
      <c r="AC411" s="6"/>
      <c r="AD411" s="6"/>
      <c r="AE411" s="6"/>
      <c r="AF411" s="6"/>
      <c r="AG411" s="6"/>
      <c r="AH411" s="6"/>
      <c r="AI411" s="6"/>
      <c r="AJ411" s="6"/>
      <c r="AK411" s="6"/>
      <c r="AL411" s="6"/>
      <c r="AM411" s="6"/>
      <c r="AN411" s="6"/>
      <c r="AO411" s="6"/>
      <c r="AP411" s="6"/>
      <c r="AQ411" s="6"/>
      <c r="AR411" s="6"/>
      <c r="AS411" s="6"/>
      <c r="AT411" s="6"/>
      <c r="AU411" s="6"/>
      <c r="AV411" s="6"/>
    </row>
    <row r="412">
      <c r="A412" s="6"/>
      <c r="B412" s="199"/>
      <c r="C412" s="6"/>
      <c r="D412" s="6"/>
      <c r="E412" s="7"/>
      <c r="F412" s="7"/>
      <c r="G412" s="198"/>
      <c r="H412" s="198"/>
      <c r="I412" s="6"/>
      <c r="J412" s="7"/>
      <c r="K412" s="7"/>
      <c r="L412" s="6"/>
      <c r="M412" s="7"/>
      <c r="N412" s="6"/>
      <c r="O412" s="6"/>
      <c r="P412" s="6"/>
      <c r="Q412" s="6"/>
      <c r="R412" s="6"/>
      <c r="S412" s="6"/>
      <c r="T412" s="6"/>
      <c r="U412" s="6"/>
      <c r="V412" s="6"/>
      <c r="W412" s="6"/>
      <c r="X412" s="6"/>
      <c r="Y412" s="6"/>
      <c r="Z412" s="6"/>
      <c r="AA412" s="6"/>
      <c r="AB412" s="6"/>
      <c r="AC412" s="6"/>
      <c r="AD412" s="6"/>
      <c r="AE412" s="6"/>
      <c r="AF412" s="6"/>
      <c r="AG412" s="6"/>
      <c r="AH412" s="6"/>
      <c r="AI412" s="6"/>
      <c r="AJ412" s="6"/>
      <c r="AK412" s="6"/>
      <c r="AL412" s="6"/>
      <c r="AM412" s="6"/>
      <c r="AN412" s="6"/>
      <c r="AO412" s="6"/>
      <c r="AP412" s="6"/>
      <c r="AQ412" s="6"/>
      <c r="AR412" s="6"/>
      <c r="AS412" s="6"/>
      <c r="AT412" s="6"/>
      <c r="AU412" s="6"/>
      <c r="AV412" s="6"/>
    </row>
    <row r="413">
      <c r="A413" s="6"/>
      <c r="B413" s="199"/>
      <c r="C413" s="6"/>
      <c r="D413" s="6"/>
      <c r="E413" s="7"/>
      <c r="F413" s="7"/>
      <c r="G413" s="198"/>
      <c r="H413" s="198"/>
      <c r="I413" s="6"/>
      <c r="J413" s="7"/>
      <c r="K413" s="7"/>
      <c r="L413" s="6"/>
      <c r="M413" s="7"/>
      <c r="N413" s="6"/>
      <c r="O413" s="6"/>
      <c r="P413" s="6"/>
      <c r="Q413" s="6"/>
      <c r="R413" s="6"/>
      <c r="S413" s="6"/>
      <c r="T413" s="6"/>
      <c r="U413" s="6"/>
      <c r="V413" s="6"/>
      <c r="W413" s="6"/>
      <c r="X413" s="6"/>
      <c r="Y413" s="6"/>
      <c r="Z413" s="6"/>
      <c r="AA413" s="6"/>
      <c r="AB413" s="6"/>
      <c r="AC413" s="6"/>
      <c r="AD413" s="6"/>
      <c r="AE413" s="6"/>
      <c r="AF413" s="6"/>
      <c r="AG413" s="6"/>
      <c r="AH413" s="6"/>
      <c r="AI413" s="6"/>
      <c r="AJ413" s="6"/>
      <c r="AK413" s="6"/>
      <c r="AL413" s="6"/>
      <c r="AM413" s="6"/>
      <c r="AN413" s="6"/>
      <c r="AO413" s="6"/>
      <c r="AP413" s="6"/>
      <c r="AQ413" s="6"/>
      <c r="AR413" s="6"/>
      <c r="AS413" s="6"/>
      <c r="AT413" s="6"/>
      <c r="AU413" s="6"/>
      <c r="AV413" s="6"/>
    </row>
    <row r="414">
      <c r="A414" s="6"/>
      <c r="B414" s="199"/>
      <c r="C414" s="6"/>
      <c r="D414" s="6"/>
      <c r="E414" s="7"/>
      <c r="F414" s="7"/>
      <c r="G414" s="198"/>
      <c r="H414" s="198"/>
      <c r="I414" s="6"/>
      <c r="J414" s="7"/>
      <c r="K414" s="7"/>
      <c r="L414" s="6"/>
      <c r="M414" s="7"/>
      <c r="N414" s="6"/>
      <c r="O414" s="6"/>
      <c r="P414" s="6"/>
      <c r="Q414" s="6"/>
      <c r="R414" s="6"/>
      <c r="S414" s="6"/>
      <c r="T414" s="6"/>
      <c r="U414" s="6"/>
      <c r="V414" s="6"/>
      <c r="W414" s="6"/>
      <c r="X414" s="6"/>
      <c r="Y414" s="6"/>
      <c r="Z414" s="6"/>
      <c r="AA414" s="6"/>
      <c r="AB414" s="6"/>
      <c r="AC414" s="6"/>
      <c r="AD414" s="6"/>
      <c r="AE414" s="6"/>
      <c r="AF414" s="6"/>
      <c r="AG414" s="6"/>
      <c r="AH414" s="6"/>
      <c r="AI414" s="6"/>
      <c r="AJ414" s="6"/>
      <c r="AK414" s="6"/>
      <c r="AL414" s="6"/>
      <c r="AM414" s="6"/>
      <c r="AN414" s="6"/>
      <c r="AO414" s="6"/>
      <c r="AP414" s="6"/>
      <c r="AQ414" s="6"/>
      <c r="AR414" s="6"/>
      <c r="AS414" s="6"/>
      <c r="AT414" s="6"/>
      <c r="AU414" s="6"/>
      <c r="AV414" s="6"/>
    </row>
    <row r="415">
      <c r="A415" s="6"/>
      <c r="B415" s="199"/>
      <c r="C415" s="6"/>
      <c r="D415" s="6"/>
      <c r="E415" s="7"/>
      <c r="F415" s="7"/>
      <c r="G415" s="198"/>
      <c r="H415" s="198"/>
      <c r="I415" s="6"/>
      <c r="J415" s="7"/>
      <c r="K415" s="7"/>
      <c r="L415" s="6"/>
      <c r="M415" s="7"/>
      <c r="N415" s="6"/>
      <c r="O415" s="6"/>
      <c r="P415" s="6"/>
      <c r="Q415" s="6"/>
      <c r="R415" s="6"/>
      <c r="S415" s="6"/>
      <c r="T415" s="6"/>
      <c r="U415" s="6"/>
      <c r="V415" s="6"/>
      <c r="W415" s="6"/>
      <c r="X415" s="6"/>
      <c r="Y415" s="6"/>
      <c r="Z415" s="6"/>
      <c r="AA415" s="6"/>
      <c r="AB415" s="6"/>
      <c r="AC415" s="6"/>
      <c r="AD415" s="6"/>
      <c r="AE415" s="6"/>
      <c r="AF415" s="6"/>
      <c r="AG415" s="6"/>
      <c r="AH415" s="6"/>
      <c r="AI415" s="6"/>
      <c r="AJ415" s="6"/>
      <c r="AK415" s="6"/>
      <c r="AL415" s="6"/>
      <c r="AM415" s="6"/>
      <c r="AN415" s="6"/>
      <c r="AO415" s="6"/>
      <c r="AP415" s="6"/>
      <c r="AQ415" s="6"/>
      <c r="AR415" s="6"/>
      <c r="AS415" s="6"/>
      <c r="AT415" s="6"/>
      <c r="AU415" s="6"/>
      <c r="AV415" s="6"/>
    </row>
    <row r="416">
      <c r="A416" s="6"/>
      <c r="B416" s="199"/>
      <c r="C416" s="6"/>
      <c r="D416" s="6"/>
      <c r="E416" s="7"/>
      <c r="F416" s="7"/>
      <c r="G416" s="198"/>
      <c r="H416" s="198"/>
      <c r="I416" s="6"/>
      <c r="J416" s="7"/>
      <c r="K416" s="7"/>
      <c r="L416" s="6"/>
      <c r="M416" s="7"/>
      <c r="N416" s="6"/>
      <c r="O416" s="6"/>
      <c r="P416" s="6"/>
      <c r="Q416" s="6"/>
      <c r="R416" s="6"/>
      <c r="S416" s="6"/>
      <c r="T416" s="6"/>
      <c r="U416" s="6"/>
      <c r="V416" s="6"/>
      <c r="W416" s="6"/>
      <c r="X416" s="6"/>
      <c r="Y416" s="6"/>
      <c r="Z416" s="6"/>
      <c r="AA416" s="6"/>
      <c r="AB416" s="6"/>
      <c r="AC416" s="6"/>
      <c r="AD416" s="6"/>
      <c r="AE416" s="6"/>
      <c r="AF416" s="6"/>
      <c r="AG416" s="6"/>
      <c r="AH416" s="6"/>
      <c r="AI416" s="6"/>
      <c r="AJ416" s="6"/>
      <c r="AK416" s="6"/>
      <c r="AL416" s="6"/>
      <c r="AM416" s="6"/>
      <c r="AN416" s="6"/>
      <c r="AO416" s="6"/>
      <c r="AP416" s="6"/>
      <c r="AQ416" s="6"/>
      <c r="AR416" s="6"/>
      <c r="AS416" s="6"/>
      <c r="AT416" s="6"/>
      <c r="AU416" s="6"/>
      <c r="AV416" s="6"/>
    </row>
    <row r="417">
      <c r="A417" s="6"/>
      <c r="B417" s="199"/>
      <c r="C417" s="6"/>
      <c r="D417" s="6"/>
      <c r="E417" s="7"/>
      <c r="F417" s="7"/>
      <c r="G417" s="198"/>
      <c r="H417" s="198"/>
      <c r="I417" s="6"/>
      <c r="J417" s="7"/>
      <c r="K417" s="7"/>
      <c r="L417" s="6"/>
      <c r="M417" s="7"/>
      <c r="N417" s="6"/>
      <c r="O417" s="6"/>
      <c r="P417" s="6"/>
      <c r="Q417" s="6"/>
      <c r="R417" s="6"/>
      <c r="S417" s="6"/>
      <c r="T417" s="6"/>
      <c r="U417" s="6"/>
      <c r="V417" s="6"/>
      <c r="W417" s="6"/>
      <c r="X417" s="6"/>
      <c r="Y417" s="6"/>
      <c r="Z417" s="6"/>
      <c r="AA417" s="6"/>
      <c r="AB417" s="6"/>
      <c r="AC417" s="6"/>
      <c r="AD417" s="6"/>
      <c r="AE417" s="6"/>
      <c r="AF417" s="6"/>
      <c r="AG417" s="6"/>
      <c r="AH417" s="6"/>
      <c r="AI417" s="6"/>
      <c r="AJ417" s="6"/>
      <c r="AK417" s="6"/>
      <c r="AL417" s="6"/>
      <c r="AM417" s="6"/>
      <c r="AN417" s="6"/>
      <c r="AO417" s="6"/>
      <c r="AP417" s="6"/>
      <c r="AQ417" s="6"/>
      <c r="AR417" s="6"/>
      <c r="AS417" s="6"/>
      <c r="AT417" s="6"/>
      <c r="AU417" s="6"/>
      <c r="AV417" s="6"/>
    </row>
    <row r="418">
      <c r="A418" s="6"/>
      <c r="B418" s="199"/>
      <c r="C418" s="6"/>
      <c r="D418" s="6"/>
      <c r="E418" s="7"/>
      <c r="F418" s="7"/>
      <c r="G418" s="198"/>
      <c r="H418" s="198"/>
      <c r="I418" s="6"/>
      <c r="J418" s="7"/>
      <c r="K418" s="7"/>
      <c r="L418" s="6"/>
      <c r="M418" s="7"/>
      <c r="N418" s="6"/>
      <c r="O418" s="6"/>
      <c r="P418" s="6"/>
      <c r="Q418" s="6"/>
      <c r="R418" s="6"/>
      <c r="S418" s="6"/>
      <c r="T418" s="6"/>
      <c r="U418" s="6"/>
      <c r="V418" s="6"/>
      <c r="W418" s="6"/>
      <c r="X418" s="6"/>
      <c r="Y418" s="6"/>
      <c r="Z418" s="6"/>
      <c r="AA418" s="6"/>
      <c r="AB418" s="6"/>
      <c r="AC418" s="6"/>
      <c r="AD418" s="6"/>
      <c r="AE418" s="6"/>
      <c r="AF418" s="6"/>
      <c r="AG418" s="6"/>
      <c r="AH418" s="6"/>
      <c r="AI418" s="6"/>
      <c r="AJ418" s="6"/>
      <c r="AK418" s="6"/>
      <c r="AL418" s="6"/>
      <c r="AM418" s="6"/>
      <c r="AN418" s="6"/>
      <c r="AO418" s="6"/>
      <c r="AP418" s="6"/>
      <c r="AQ418" s="6"/>
      <c r="AR418" s="6"/>
      <c r="AS418" s="6"/>
      <c r="AT418" s="6"/>
      <c r="AU418" s="6"/>
      <c r="AV418" s="6"/>
    </row>
    <row r="419">
      <c r="A419" s="6"/>
      <c r="B419" s="199"/>
      <c r="C419" s="6"/>
      <c r="D419" s="6"/>
      <c r="E419" s="7"/>
      <c r="F419" s="7"/>
      <c r="G419" s="198"/>
      <c r="H419" s="198"/>
      <c r="I419" s="6"/>
      <c r="J419" s="7"/>
      <c r="K419" s="7"/>
      <c r="L419" s="6"/>
      <c r="M419" s="7"/>
      <c r="N419" s="6"/>
      <c r="O419" s="6"/>
      <c r="P419" s="6"/>
      <c r="Q419" s="6"/>
      <c r="R419" s="6"/>
      <c r="S419" s="6"/>
      <c r="T419" s="6"/>
      <c r="U419" s="6"/>
      <c r="V419" s="6"/>
      <c r="W419" s="6"/>
      <c r="X419" s="6"/>
      <c r="Y419" s="6"/>
      <c r="Z419" s="6"/>
      <c r="AA419" s="6"/>
      <c r="AB419" s="6"/>
      <c r="AC419" s="6"/>
      <c r="AD419" s="6"/>
      <c r="AE419" s="6"/>
      <c r="AF419" s="6"/>
      <c r="AG419" s="6"/>
      <c r="AH419" s="6"/>
      <c r="AI419" s="6"/>
      <c r="AJ419" s="6"/>
      <c r="AK419" s="6"/>
      <c r="AL419" s="6"/>
      <c r="AM419" s="6"/>
      <c r="AN419" s="6"/>
      <c r="AO419" s="6"/>
      <c r="AP419" s="6"/>
      <c r="AQ419" s="6"/>
      <c r="AR419" s="6"/>
      <c r="AS419" s="6"/>
      <c r="AT419" s="6"/>
      <c r="AU419" s="6"/>
      <c r="AV419" s="6"/>
    </row>
    <row r="420">
      <c r="A420" s="6"/>
      <c r="B420" s="199"/>
      <c r="C420" s="6"/>
      <c r="D420" s="6"/>
      <c r="E420" s="7"/>
      <c r="F420" s="7"/>
      <c r="G420" s="198"/>
      <c r="H420" s="198"/>
      <c r="I420" s="6"/>
      <c r="J420" s="7"/>
      <c r="K420" s="7"/>
      <c r="L420" s="6"/>
      <c r="M420" s="7"/>
      <c r="N420" s="6"/>
      <c r="O420" s="6"/>
      <c r="P420" s="6"/>
      <c r="Q420" s="6"/>
      <c r="R420" s="6"/>
      <c r="S420" s="6"/>
      <c r="T420" s="6"/>
      <c r="U420" s="6"/>
      <c r="V420" s="6"/>
      <c r="W420" s="6"/>
      <c r="X420" s="6"/>
      <c r="Y420" s="6"/>
      <c r="Z420" s="6"/>
      <c r="AA420" s="6"/>
      <c r="AB420" s="6"/>
      <c r="AC420" s="6"/>
      <c r="AD420" s="6"/>
      <c r="AE420" s="6"/>
      <c r="AF420" s="6"/>
      <c r="AG420" s="6"/>
      <c r="AH420" s="6"/>
      <c r="AI420" s="6"/>
      <c r="AJ420" s="6"/>
      <c r="AK420" s="6"/>
      <c r="AL420" s="6"/>
      <c r="AM420" s="6"/>
      <c r="AN420" s="6"/>
      <c r="AO420" s="6"/>
      <c r="AP420" s="6"/>
      <c r="AQ420" s="6"/>
      <c r="AR420" s="6"/>
      <c r="AS420" s="6"/>
      <c r="AT420" s="6"/>
      <c r="AU420" s="6"/>
      <c r="AV420" s="6"/>
    </row>
    <row r="421">
      <c r="A421" s="6"/>
      <c r="B421" s="199"/>
      <c r="C421" s="6"/>
      <c r="D421" s="6"/>
      <c r="E421" s="7"/>
      <c r="F421" s="7"/>
      <c r="G421" s="198"/>
      <c r="H421" s="198"/>
      <c r="I421" s="6"/>
      <c r="J421" s="7"/>
      <c r="K421" s="7"/>
      <c r="L421" s="6"/>
      <c r="M421" s="7"/>
      <c r="N421" s="6"/>
      <c r="O421" s="6"/>
      <c r="P421" s="6"/>
      <c r="Q421" s="6"/>
      <c r="R421" s="6"/>
      <c r="S421" s="6"/>
      <c r="T421" s="6"/>
      <c r="U421" s="6"/>
      <c r="V421" s="6"/>
      <c r="W421" s="6"/>
      <c r="X421" s="6"/>
      <c r="Y421" s="6"/>
      <c r="Z421" s="6"/>
      <c r="AA421" s="6"/>
      <c r="AB421" s="6"/>
      <c r="AC421" s="6"/>
      <c r="AD421" s="6"/>
      <c r="AE421" s="6"/>
      <c r="AF421" s="6"/>
      <c r="AG421" s="6"/>
      <c r="AH421" s="6"/>
      <c r="AI421" s="6"/>
      <c r="AJ421" s="6"/>
      <c r="AK421" s="6"/>
      <c r="AL421" s="6"/>
      <c r="AM421" s="6"/>
      <c r="AN421" s="6"/>
      <c r="AO421" s="6"/>
      <c r="AP421" s="6"/>
      <c r="AQ421" s="6"/>
      <c r="AR421" s="6"/>
      <c r="AS421" s="6"/>
      <c r="AT421" s="6"/>
      <c r="AU421" s="6"/>
      <c r="AV421" s="6"/>
    </row>
    <row r="422">
      <c r="A422" s="6"/>
      <c r="B422" s="199"/>
      <c r="C422" s="6"/>
      <c r="D422" s="6"/>
      <c r="E422" s="7"/>
      <c r="F422" s="7"/>
      <c r="G422" s="198"/>
      <c r="H422" s="198"/>
      <c r="I422" s="6"/>
      <c r="J422" s="7"/>
      <c r="K422" s="7"/>
      <c r="L422" s="6"/>
      <c r="M422" s="7"/>
      <c r="N422" s="6"/>
      <c r="O422" s="6"/>
      <c r="P422" s="6"/>
      <c r="Q422" s="6"/>
      <c r="R422" s="6"/>
      <c r="S422" s="6"/>
      <c r="T422" s="6"/>
      <c r="U422" s="6"/>
      <c r="V422" s="6"/>
      <c r="W422" s="6"/>
      <c r="X422" s="6"/>
      <c r="Y422" s="6"/>
      <c r="Z422" s="6"/>
      <c r="AA422" s="6"/>
      <c r="AB422" s="6"/>
      <c r="AC422" s="6"/>
      <c r="AD422" s="6"/>
      <c r="AE422" s="6"/>
      <c r="AF422" s="6"/>
      <c r="AG422" s="6"/>
      <c r="AH422" s="6"/>
      <c r="AI422" s="6"/>
      <c r="AJ422" s="6"/>
      <c r="AK422" s="6"/>
      <c r="AL422" s="6"/>
      <c r="AM422" s="6"/>
      <c r="AN422" s="6"/>
      <c r="AO422" s="6"/>
      <c r="AP422" s="6"/>
      <c r="AQ422" s="6"/>
      <c r="AR422" s="6"/>
      <c r="AS422" s="6"/>
      <c r="AT422" s="6"/>
      <c r="AU422" s="6"/>
      <c r="AV422" s="6"/>
    </row>
    <row r="423">
      <c r="A423" s="6"/>
      <c r="B423" s="199"/>
      <c r="C423" s="6"/>
      <c r="D423" s="6"/>
      <c r="E423" s="7"/>
      <c r="F423" s="7"/>
      <c r="G423" s="198"/>
      <c r="H423" s="198"/>
      <c r="I423" s="6"/>
      <c r="J423" s="7"/>
      <c r="K423" s="7"/>
      <c r="L423" s="6"/>
      <c r="M423" s="7"/>
      <c r="N423" s="6"/>
      <c r="O423" s="6"/>
      <c r="P423" s="6"/>
      <c r="Q423" s="6"/>
      <c r="R423" s="6"/>
      <c r="S423" s="6"/>
      <c r="T423" s="6"/>
      <c r="U423" s="6"/>
      <c r="V423" s="6"/>
      <c r="W423" s="6"/>
      <c r="X423" s="6"/>
      <c r="Y423" s="6"/>
      <c r="Z423" s="6"/>
      <c r="AA423" s="6"/>
      <c r="AB423" s="6"/>
      <c r="AC423" s="6"/>
      <c r="AD423" s="6"/>
      <c r="AE423" s="6"/>
      <c r="AF423" s="6"/>
      <c r="AG423" s="6"/>
      <c r="AH423" s="6"/>
      <c r="AI423" s="6"/>
      <c r="AJ423" s="6"/>
      <c r="AK423" s="6"/>
      <c r="AL423" s="6"/>
      <c r="AM423" s="6"/>
      <c r="AN423" s="6"/>
      <c r="AO423" s="6"/>
      <c r="AP423" s="6"/>
      <c r="AQ423" s="6"/>
      <c r="AR423" s="6"/>
      <c r="AS423" s="6"/>
      <c r="AT423" s="6"/>
      <c r="AU423" s="6"/>
      <c r="AV423" s="6"/>
    </row>
    <row r="424">
      <c r="A424" s="6"/>
      <c r="B424" s="199"/>
      <c r="C424" s="6"/>
      <c r="D424" s="6"/>
      <c r="E424" s="7"/>
      <c r="F424" s="7"/>
      <c r="G424" s="198"/>
      <c r="H424" s="198"/>
      <c r="I424" s="6"/>
      <c r="J424" s="7"/>
      <c r="K424" s="7"/>
      <c r="L424" s="6"/>
      <c r="M424" s="7"/>
      <c r="N424" s="6"/>
      <c r="O424" s="6"/>
      <c r="P424" s="6"/>
      <c r="Q424" s="6"/>
      <c r="R424" s="6"/>
      <c r="S424" s="6"/>
      <c r="T424" s="6"/>
      <c r="U424" s="6"/>
      <c r="V424" s="6"/>
      <c r="W424" s="6"/>
      <c r="X424" s="6"/>
      <c r="Y424" s="6"/>
      <c r="Z424" s="6"/>
      <c r="AA424" s="6"/>
      <c r="AB424" s="6"/>
      <c r="AC424" s="6"/>
      <c r="AD424" s="6"/>
      <c r="AE424" s="6"/>
      <c r="AF424" s="6"/>
      <c r="AG424" s="6"/>
      <c r="AH424" s="6"/>
      <c r="AI424" s="6"/>
      <c r="AJ424" s="6"/>
      <c r="AK424" s="6"/>
      <c r="AL424" s="6"/>
      <c r="AM424" s="6"/>
      <c r="AN424" s="6"/>
      <c r="AO424" s="6"/>
      <c r="AP424" s="6"/>
      <c r="AQ424" s="6"/>
      <c r="AR424" s="6"/>
      <c r="AS424" s="6"/>
      <c r="AT424" s="6"/>
      <c r="AU424" s="6"/>
      <c r="AV424" s="6"/>
    </row>
    <row r="425">
      <c r="A425" s="6"/>
      <c r="B425" s="199"/>
      <c r="C425" s="6"/>
      <c r="D425" s="6"/>
      <c r="E425" s="7"/>
      <c r="F425" s="7"/>
      <c r="G425" s="198"/>
      <c r="H425" s="198"/>
      <c r="I425" s="6"/>
      <c r="J425" s="7"/>
      <c r="K425" s="7"/>
      <c r="L425" s="6"/>
      <c r="M425" s="7"/>
      <c r="N425" s="6"/>
      <c r="O425" s="6"/>
      <c r="P425" s="6"/>
      <c r="Q425" s="6"/>
      <c r="R425" s="6"/>
      <c r="S425" s="6"/>
      <c r="T425" s="6"/>
      <c r="U425" s="6"/>
      <c r="V425" s="6"/>
      <c r="W425" s="6"/>
      <c r="X425" s="6"/>
      <c r="Y425" s="6"/>
      <c r="Z425" s="6"/>
      <c r="AA425" s="6"/>
      <c r="AB425" s="6"/>
      <c r="AC425" s="6"/>
      <c r="AD425" s="6"/>
      <c r="AE425" s="6"/>
      <c r="AF425" s="6"/>
      <c r="AG425" s="6"/>
      <c r="AH425" s="6"/>
      <c r="AI425" s="6"/>
      <c r="AJ425" s="6"/>
      <c r="AK425" s="6"/>
      <c r="AL425" s="6"/>
      <c r="AM425" s="6"/>
      <c r="AN425" s="6"/>
      <c r="AO425" s="6"/>
      <c r="AP425" s="6"/>
      <c r="AQ425" s="6"/>
      <c r="AR425" s="6"/>
      <c r="AS425" s="6"/>
      <c r="AT425" s="6"/>
      <c r="AU425" s="6"/>
      <c r="AV425" s="6"/>
    </row>
    <row r="426">
      <c r="A426" s="6"/>
      <c r="B426" s="199"/>
      <c r="C426" s="6"/>
      <c r="D426" s="6"/>
      <c r="E426" s="7"/>
      <c r="F426" s="7"/>
      <c r="G426" s="198"/>
      <c r="H426" s="198"/>
      <c r="I426" s="6"/>
      <c r="J426" s="7"/>
      <c r="K426" s="7"/>
      <c r="L426" s="6"/>
      <c r="M426" s="7"/>
      <c r="N426" s="6"/>
      <c r="O426" s="6"/>
      <c r="P426" s="6"/>
      <c r="Q426" s="6"/>
      <c r="R426" s="6"/>
      <c r="S426" s="6"/>
      <c r="T426" s="6"/>
      <c r="U426" s="6"/>
      <c r="V426" s="6"/>
      <c r="W426" s="6"/>
      <c r="X426" s="6"/>
      <c r="Y426" s="6"/>
      <c r="Z426" s="6"/>
      <c r="AA426" s="6"/>
      <c r="AB426" s="6"/>
      <c r="AC426" s="6"/>
      <c r="AD426" s="6"/>
      <c r="AE426" s="6"/>
      <c r="AF426" s="6"/>
      <c r="AG426" s="6"/>
      <c r="AH426" s="6"/>
      <c r="AI426" s="6"/>
      <c r="AJ426" s="6"/>
      <c r="AK426" s="6"/>
      <c r="AL426" s="6"/>
      <c r="AM426" s="6"/>
      <c r="AN426" s="6"/>
      <c r="AO426" s="6"/>
      <c r="AP426" s="6"/>
      <c r="AQ426" s="6"/>
      <c r="AR426" s="6"/>
      <c r="AS426" s="6"/>
      <c r="AT426" s="6"/>
      <c r="AU426" s="6"/>
      <c r="AV426" s="6"/>
    </row>
    <row r="427">
      <c r="A427" s="6"/>
      <c r="B427" s="199"/>
      <c r="C427" s="6"/>
      <c r="D427" s="6"/>
      <c r="E427" s="7"/>
      <c r="F427" s="7"/>
      <c r="G427" s="198"/>
      <c r="H427" s="198"/>
      <c r="I427" s="6"/>
      <c r="J427" s="7"/>
      <c r="K427" s="7"/>
      <c r="L427" s="6"/>
      <c r="M427" s="7"/>
      <c r="N427" s="6"/>
      <c r="O427" s="6"/>
      <c r="P427" s="6"/>
      <c r="Q427" s="6"/>
      <c r="R427" s="6"/>
      <c r="S427" s="6"/>
      <c r="T427" s="6"/>
      <c r="U427" s="6"/>
      <c r="V427" s="6"/>
      <c r="W427" s="6"/>
      <c r="X427" s="6"/>
      <c r="Y427" s="6"/>
      <c r="Z427" s="6"/>
      <c r="AA427" s="6"/>
      <c r="AB427" s="6"/>
      <c r="AC427" s="6"/>
      <c r="AD427" s="6"/>
      <c r="AE427" s="6"/>
      <c r="AF427" s="6"/>
      <c r="AG427" s="6"/>
      <c r="AH427" s="6"/>
      <c r="AI427" s="6"/>
      <c r="AJ427" s="6"/>
      <c r="AK427" s="6"/>
      <c r="AL427" s="6"/>
      <c r="AM427" s="6"/>
      <c r="AN427" s="6"/>
      <c r="AO427" s="6"/>
      <c r="AP427" s="6"/>
      <c r="AQ427" s="6"/>
      <c r="AR427" s="6"/>
      <c r="AS427" s="6"/>
      <c r="AT427" s="6"/>
      <c r="AU427" s="6"/>
      <c r="AV427" s="6"/>
    </row>
    <row r="428">
      <c r="A428" s="6"/>
      <c r="B428" s="199"/>
      <c r="C428" s="6"/>
      <c r="D428" s="6"/>
      <c r="E428" s="7"/>
      <c r="F428" s="7"/>
      <c r="G428" s="198"/>
      <c r="H428" s="198"/>
      <c r="I428" s="6"/>
      <c r="J428" s="7"/>
      <c r="K428" s="7"/>
      <c r="L428" s="6"/>
      <c r="M428" s="7"/>
      <c r="N428" s="6"/>
      <c r="O428" s="6"/>
      <c r="P428" s="6"/>
      <c r="Q428" s="6"/>
      <c r="R428" s="6"/>
      <c r="S428" s="6"/>
      <c r="T428" s="6"/>
      <c r="U428" s="6"/>
      <c r="V428" s="6"/>
      <c r="W428" s="6"/>
      <c r="X428" s="6"/>
      <c r="Y428" s="6"/>
      <c r="Z428" s="6"/>
      <c r="AA428" s="6"/>
      <c r="AB428" s="6"/>
      <c r="AC428" s="6"/>
      <c r="AD428" s="6"/>
      <c r="AE428" s="6"/>
      <c r="AF428" s="6"/>
      <c r="AG428" s="6"/>
      <c r="AH428" s="6"/>
      <c r="AI428" s="6"/>
      <c r="AJ428" s="6"/>
      <c r="AK428" s="6"/>
      <c r="AL428" s="6"/>
      <c r="AM428" s="6"/>
      <c r="AN428" s="6"/>
      <c r="AO428" s="6"/>
      <c r="AP428" s="6"/>
      <c r="AQ428" s="6"/>
      <c r="AR428" s="6"/>
      <c r="AS428" s="6"/>
      <c r="AT428" s="6"/>
      <c r="AU428" s="6"/>
      <c r="AV428" s="6"/>
    </row>
    <row r="429">
      <c r="A429" s="6"/>
      <c r="B429" s="199"/>
      <c r="C429" s="6"/>
      <c r="D429" s="6"/>
      <c r="E429" s="7"/>
      <c r="F429" s="7"/>
      <c r="G429" s="198"/>
      <c r="H429" s="198"/>
      <c r="I429" s="6"/>
      <c r="J429" s="7"/>
      <c r="K429" s="7"/>
      <c r="L429" s="6"/>
      <c r="M429" s="7"/>
      <c r="N429" s="6"/>
      <c r="O429" s="6"/>
      <c r="P429" s="6"/>
      <c r="Q429" s="6"/>
      <c r="R429" s="6"/>
      <c r="S429" s="6"/>
      <c r="T429" s="6"/>
      <c r="U429" s="6"/>
      <c r="V429" s="6"/>
      <c r="W429" s="6"/>
      <c r="X429" s="6"/>
      <c r="Y429" s="6"/>
      <c r="Z429" s="6"/>
      <c r="AA429" s="6"/>
      <c r="AB429" s="6"/>
      <c r="AC429" s="6"/>
      <c r="AD429" s="6"/>
      <c r="AE429" s="6"/>
      <c r="AF429" s="6"/>
      <c r="AG429" s="6"/>
      <c r="AH429" s="6"/>
      <c r="AI429" s="6"/>
      <c r="AJ429" s="6"/>
      <c r="AK429" s="6"/>
      <c r="AL429" s="6"/>
      <c r="AM429" s="6"/>
      <c r="AN429" s="6"/>
      <c r="AO429" s="6"/>
      <c r="AP429" s="6"/>
      <c r="AQ429" s="6"/>
      <c r="AR429" s="6"/>
      <c r="AS429" s="6"/>
      <c r="AT429" s="6"/>
      <c r="AU429" s="6"/>
      <c r="AV429" s="6"/>
    </row>
    <row r="430">
      <c r="A430" s="6"/>
      <c r="B430" s="199"/>
      <c r="C430" s="6"/>
      <c r="D430" s="6"/>
      <c r="E430" s="7"/>
      <c r="F430" s="7"/>
      <c r="G430" s="198"/>
      <c r="H430" s="198"/>
      <c r="I430" s="6"/>
      <c r="J430" s="7"/>
      <c r="K430" s="7"/>
      <c r="L430" s="6"/>
      <c r="M430" s="7"/>
      <c r="N430" s="6"/>
      <c r="O430" s="6"/>
      <c r="P430" s="6"/>
      <c r="Q430" s="6"/>
      <c r="R430" s="6"/>
      <c r="S430" s="6"/>
      <c r="T430" s="6"/>
      <c r="U430" s="6"/>
      <c r="V430" s="6"/>
      <c r="W430" s="6"/>
      <c r="X430" s="6"/>
      <c r="Y430" s="6"/>
      <c r="Z430" s="6"/>
      <c r="AA430" s="6"/>
      <c r="AB430" s="6"/>
      <c r="AC430" s="6"/>
      <c r="AD430" s="6"/>
      <c r="AE430" s="6"/>
      <c r="AF430" s="6"/>
      <c r="AG430" s="6"/>
      <c r="AH430" s="6"/>
      <c r="AI430" s="6"/>
      <c r="AJ430" s="6"/>
      <c r="AK430" s="6"/>
      <c r="AL430" s="6"/>
      <c r="AM430" s="6"/>
      <c r="AN430" s="6"/>
      <c r="AO430" s="6"/>
      <c r="AP430" s="6"/>
      <c r="AQ430" s="6"/>
      <c r="AR430" s="6"/>
      <c r="AS430" s="6"/>
      <c r="AT430" s="6"/>
      <c r="AU430" s="6"/>
      <c r="AV430" s="6"/>
    </row>
    <row r="431">
      <c r="A431" s="6"/>
      <c r="B431" s="199"/>
      <c r="C431" s="6"/>
      <c r="D431" s="6"/>
      <c r="E431" s="7"/>
      <c r="F431" s="7"/>
      <c r="G431" s="198"/>
      <c r="H431" s="198"/>
      <c r="I431" s="6"/>
      <c r="J431" s="7"/>
      <c r="K431" s="7"/>
      <c r="L431" s="6"/>
      <c r="M431" s="7"/>
      <c r="N431" s="6"/>
      <c r="O431" s="6"/>
      <c r="P431" s="6"/>
      <c r="Q431" s="6"/>
      <c r="R431" s="6"/>
      <c r="S431" s="6"/>
      <c r="T431" s="6"/>
      <c r="U431" s="6"/>
      <c r="V431" s="6"/>
      <c r="W431" s="6"/>
      <c r="X431" s="6"/>
      <c r="Y431" s="6"/>
      <c r="Z431" s="6"/>
      <c r="AA431" s="6"/>
      <c r="AB431" s="6"/>
      <c r="AC431" s="6"/>
      <c r="AD431" s="6"/>
      <c r="AE431" s="6"/>
      <c r="AF431" s="6"/>
      <c r="AG431" s="6"/>
      <c r="AH431" s="6"/>
      <c r="AI431" s="6"/>
      <c r="AJ431" s="6"/>
      <c r="AK431" s="6"/>
      <c r="AL431" s="6"/>
      <c r="AM431" s="6"/>
      <c r="AN431" s="6"/>
      <c r="AO431" s="6"/>
      <c r="AP431" s="6"/>
      <c r="AQ431" s="6"/>
      <c r="AR431" s="6"/>
      <c r="AS431" s="6"/>
      <c r="AT431" s="6"/>
      <c r="AU431" s="6"/>
      <c r="AV431" s="6"/>
    </row>
    <row r="432">
      <c r="A432" s="6"/>
      <c r="B432" s="199"/>
      <c r="C432" s="6"/>
      <c r="D432" s="6"/>
      <c r="E432" s="7"/>
      <c r="F432" s="7"/>
      <c r="G432" s="198"/>
      <c r="H432" s="198"/>
      <c r="I432" s="6"/>
      <c r="J432" s="7"/>
      <c r="K432" s="7"/>
      <c r="L432" s="6"/>
      <c r="M432" s="7"/>
      <c r="N432" s="6"/>
      <c r="O432" s="6"/>
      <c r="P432" s="6"/>
      <c r="Q432" s="6"/>
      <c r="R432" s="6"/>
      <c r="S432" s="6"/>
      <c r="T432" s="6"/>
      <c r="U432" s="6"/>
      <c r="V432" s="6"/>
      <c r="W432" s="6"/>
      <c r="X432" s="6"/>
      <c r="Y432" s="6"/>
      <c r="Z432" s="6"/>
      <c r="AA432" s="6"/>
      <c r="AB432" s="6"/>
      <c r="AC432" s="6"/>
      <c r="AD432" s="6"/>
      <c r="AE432" s="6"/>
      <c r="AF432" s="6"/>
      <c r="AG432" s="6"/>
      <c r="AH432" s="6"/>
      <c r="AI432" s="6"/>
      <c r="AJ432" s="6"/>
      <c r="AK432" s="6"/>
      <c r="AL432" s="6"/>
      <c r="AM432" s="6"/>
      <c r="AN432" s="6"/>
      <c r="AO432" s="6"/>
      <c r="AP432" s="6"/>
      <c r="AQ432" s="6"/>
      <c r="AR432" s="6"/>
      <c r="AS432" s="6"/>
      <c r="AT432" s="6"/>
      <c r="AU432" s="6"/>
      <c r="AV432" s="6"/>
    </row>
    <row r="433">
      <c r="A433" s="6"/>
      <c r="B433" s="199"/>
      <c r="C433" s="6"/>
      <c r="D433" s="6"/>
      <c r="E433" s="7"/>
      <c r="F433" s="7"/>
      <c r="G433" s="198"/>
      <c r="H433" s="198"/>
      <c r="I433" s="6"/>
      <c r="J433" s="7"/>
      <c r="K433" s="7"/>
      <c r="L433" s="6"/>
      <c r="M433" s="7"/>
      <c r="N433" s="6"/>
      <c r="O433" s="6"/>
      <c r="P433" s="6"/>
      <c r="Q433" s="6"/>
      <c r="R433" s="6"/>
      <c r="S433" s="6"/>
      <c r="T433" s="6"/>
      <c r="U433" s="6"/>
      <c r="V433" s="6"/>
      <c r="W433" s="6"/>
      <c r="X433" s="6"/>
      <c r="Y433" s="6"/>
      <c r="Z433" s="6"/>
      <c r="AA433" s="6"/>
      <c r="AB433" s="6"/>
      <c r="AC433" s="6"/>
      <c r="AD433" s="6"/>
      <c r="AE433" s="6"/>
      <c r="AF433" s="6"/>
      <c r="AG433" s="6"/>
      <c r="AH433" s="6"/>
      <c r="AI433" s="6"/>
      <c r="AJ433" s="6"/>
      <c r="AK433" s="6"/>
      <c r="AL433" s="6"/>
      <c r="AM433" s="6"/>
      <c r="AN433" s="6"/>
      <c r="AO433" s="6"/>
      <c r="AP433" s="6"/>
      <c r="AQ433" s="6"/>
      <c r="AR433" s="6"/>
      <c r="AS433" s="6"/>
      <c r="AT433" s="6"/>
      <c r="AU433" s="6"/>
      <c r="AV433" s="6"/>
    </row>
    <row r="434">
      <c r="A434" s="6"/>
      <c r="B434" s="199"/>
      <c r="C434" s="6"/>
      <c r="D434" s="6"/>
      <c r="E434" s="7"/>
      <c r="F434" s="7"/>
      <c r="G434" s="198"/>
      <c r="H434" s="198"/>
      <c r="I434" s="6"/>
      <c r="J434" s="7"/>
      <c r="K434" s="7"/>
      <c r="L434" s="6"/>
      <c r="M434" s="7"/>
      <c r="N434" s="6"/>
      <c r="O434" s="6"/>
      <c r="P434" s="6"/>
      <c r="Q434" s="6"/>
      <c r="R434" s="6"/>
      <c r="S434" s="6"/>
      <c r="T434" s="6"/>
      <c r="U434" s="6"/>
      <c r="V434" s="6"/>
      <c r="W434" s="6"/>
      <c r="X434" s="6"/>
      <c r="Y434" s="6"/>
      <c r="Z434" s="6"/>
      <c r="AA434" s="6"/>
      <c r="AB434" s="6"/>
      <c r="AC434" s="6"/>
      <c r="AD434" s="6"/>
      <c r="AE434" s="6"/>
      <c r="AF434" s="6"/>
      <c r="AG434" s="6"/>
      <c r="AH434" s="6"/>
      <c r="AI434" s="6"/>
      <c r="AJ434" s="6"/>
      <c r="AK434" s="6"/>
      <c r="AL434" s="6"/>
      <c r="AM434" s="6"/>
      <c r="AN434" s="6"/>
      <c r="AO434" s="6"/>
      <c r="AP434" s="6"/>
      <c r="AQ434" s="6"/>
      <c r="AR434" s="6"/>
      <c r="AS434" s="6"/>
      <c r="AT434" s="6"/>
      <c r="AU434" s="6"/>
      <c r="AV434" s="6"/>
    </row>
    <row r="435">
      <c r="A435" s="6"/>
      <c r="B435" s="199"/>
      <c r="C435" s="6"/>
      <c r="D435" s="6"/>
      <c r="E435" s="7"/>
      <c r="F435" s="7"/>
      <c r="G435" s="198"/>
      <c r="H435" s="198"/>
      <c r="I435" s="6"/>
      <c r="J435" s="7"/>
      <c r="K435" s="7"/>
      <c r="L435" s="6"/>
      <c r="M435" s="7"/>
      <c r="N435" s="6"/>
      <c r="O435" s="6"/>
      <c r="P435" s="6"/>
      <c r="Q435" s="6"/>
      <c r="R435" s="6"/>
      <c r="S435" s="6"/>
      <c r="T435" s="6"/>
      <c r="U435" s="6"/>
      <c r="V435" s="6"/>
      <c r="W435" s="6"/>
      <c r="X435" s="6"/>
      <c r="Y435" s="6"/>
      <c r="Z435" s="6"/>
      <c r="AA435" s="6"/>
      <c r="AB435" s="6"/>
      <c r="AC435" s="6"/>
      <c r="AD435" s="6"/>
      <c r="AE435" s="6"/>
      <c r="AF435" s="6"/>
      <c r="AG435" s="6"/>
      <c r="AH435" s="6"/>
      <c r="AI435" s="6"/>
      <c r="AJ435" s="6"/>
      <c r="AK435" s="6"/>
      <c r="AL435" s="6"/>
      <c r="AM435" s="6"/>
      <c r="AN435" s="6"/>
      <c r="AO435" s="6"/>
      <c r="AP435" s="6"/>
      <c r="AQ435" s="6"/>
      <c r="AR435" s="6"/>
      <c r="AS435" s="6"/>
      <c r="AT435" s="6"/>
      <c r="AU435" s="6"/>
      <c r="AV435" s="6"/>
    </row>
    <row r="436">
      <c r="A436" s="6"/>
      <c r="B436" s="199"/>
      <c r="C436" s="6"/>
      <c r="D436" s="6"/>
      <c r="E436" s="7"/>
      <c r="F436" s="7"/>
      <c r="G436" s="198"/>
      <c r="H436" s="198"/>
      <c r="I436" s="6"/>
      <c r="J436" s="7"/>
      <c r="K436" s="7"/>
      <c r="L436" s="6"/>
      <c r="M436" s="7"/>
      <c r="N436" s="6"/>
      <c r="O436" s="6"/>
      <c r="P436" s="6"/>
      <c r="Q436" s="6"/>
      <c r="R436" s="6"/>
      <c r="S436" s="6"/>
      <c r="T436" s="6"/>
      <c r="U436" s="6"/>
      <c r="V436" s="6"/>
      <c r="W436" s="6"/>
      <c r="X436" s="6"/>
      <c r="Y436" s="6"/>
      <c r="Z436" s="6"/>
      <c r="AA436" s="6"/>
      <c r="AB436" s="6"/>
      <c r="AC436" s="6"/>
      <c r="AD436" s="6"/>
      <c r="AE436" s="6"/>
      <c r="AF436" s="6"/>
      <c r="AG436" s="6"/>
      <c r="AH436" s="6"/>
      <c r="AI436" s="6"/>
      <c r="AJ436" s="6"/>
      <c r="AK436" s="6"/>
      <c r="AL436" s="6"/>
      <c r="AM436" s="6"/>
      <c r="AN436" s="6"/>
      <c r="AO436" s="6"/>
      <c r="AP436" s="6"/>
      <c r="AQ436" s="6"/>
      <c r="AR436" s="6"/>
      <c r="AS436" s="6"/>
      <c r="AT436" s="6"/>
      <c r="AU436" s="6"/>
      <c r="AV436" s="6"/>
    </row>
    <row r="437">
      <c r="A437" s="6"/>
      <c r="B437" s="199"/>
      <c r="C437" s="6"/>
      <c r="D437" s="6"/>
      <c r="E437" s="7"/>
      <c r="F437" s="7"/>
      <c r="G437" s="198"/>
      <c r="H437" s="198"/>
      <c r="I437" s="6"/>
      <c r="J437" s="7"/>
      <c r="K437" s="7"/>
      <c r="L437" s="6"/>
      <c r="M437" s="7"/>
      <c r="N437" s="6"/>
      <c r="O437" s="6"/>
      <c r="P437" s="6"/>
      <c r="Q437" s="6"/>
      <c r="R437" s="6"/>
      <c r="S437" s="6"/>
      <c r="T437" s="6"/>
      <c r="U437" s="6"/>
      <c r="V437" s="6"/>
      <c r="W437" s="6"/>
      <c r="X437" s="6"/>
      <c r="Y437" s="6"/>
      <c r="Z437" s="6"/>
      <c r="AA437" s="6"/>
      <c r="AB437" s="6"/>
      <c r="AC437" s="6"/>
      <c r="AD437" s="6"/>
      <c r="AE437" s="6"/>
      <c r="AF437" s="6"/>
      <c r="AG437" s="6"/>
      <c r="AH437" s="6"/>
      <c r="AI437" s="6"/>
      <c r="AJ437" s="6"/>
      <c r="AK437" s="6"/>
      <c r="AL437" s="6"/>
      <c r="AM437" s="6"/>
      <c r="AN437" s="6"/>
      <c r="AO437" s="6"/>
      <c r="AP437" s="6"/>
      <c r="AQ437" s="6"/>
      <c r="AR437" s="6"/>
      <c r="AS437" s="6"/>
      <c r="AT437" s="6"/>
      <c r="AU437" s="6"/>
      <c r="AV437" s="6"/>
    </row>
    <row r="438">
      <c r="A438" s="6"/>
      <c r="B438" s="199"/>
      <c r="C438" s="6"/>
      <c r="D438" s="6"/>
      <c r="E438" s="7"/>
      <c r="F438" s="7"/>
      <c r="G438" s="198"/>
      <c r="H438" s="198"/>
      <c r="I438" s="6"/>
      <c r="J438" s="7"/>
      <c r="K438" s="7"/>
      <c r="L438" s="6"/>
      <c r="M438" s="7"/>
      <c r="N438" s="6"/>
      <c r="O438" s="6"/>
      <c r="P438" s="6"/>
      <c r="Q438" s="6"/>
      <c r="R438" s="6"/>
      <c r="S438" s="6"/>
      <c r="T438" s="6"/>
      <c r="U438" s="6"/>
      <c r="V438" s="6"/>
      <c r="W438" s="6"/>
      <c r="X438" s="6"/>
      <c r="Y438" s="6"/>
      <c r="Z438" s="6"/>
      <c r="AA438" s="6"/>
      <c r="AB438" s="6"/>
      <c r="AC438" s="6"/>
      <c r="AD438" s="6"/>
      <c r="AE438" s="6"/>
      <c r="AF438" s="6"/>
      <c r="AG438" s="6"/>
      <c r="AH438" s="6"/>
      <c r="AI438" s="6"/>
      <c r="AJ438" s="6"/>
      <c r="AK438" s="6"/>
      <c r="AL438" s="6"/>
      <c r="AM438" s="6"/>
      <c r="AN438" s="6"/>
      <c r="AO438" s="6"/>
      <c r="AP438" s="6"/>
      <c r="AQ438" s="6"/>
      <c r="AR438" s="6"/>
      <c r="AS438" s="6"/>
      <c r="AT438" s="6"/>
      <c r="AU438" s="6"/>
      <c r="AV438" s="6"/>
    </row>
    <row r="439">
      <c r="A439" s="6"/>
      <c r="B439" s="199"/>
      <c r="C439" s="6"/>
      <c r="D439" s="6"/>
      <c r="E439" s="7"/>
      <c r="F439" s="7"/>
      <c r="G439" s="198"/>
      <c r="H439" s="198"/>
      <c r="I439" s="6"/>
      <c r="J439" s="7"/>
      <c r="K439" s="7"/>
      <c r="L439" s="6"/>
      <c r="M439" s="7"/>
      <c r="N439" s="6"/>
      <c r="O439" s="6"/>
      <c r="P439" s="6"/>
      <c r="Q439" s="6"/>
      <c r="R439" s="6"/>
      <c r="S439" s="6"/>
      <c r="T439" s="6"/>
      <c r="U439" s="6"/>
      <c r="V439" s="6"/>
      <c r="W439" s="6"/>
      <c r="X439" s="6"/>
      <c r="Y439" s="6"/>
      <c r="Z439" s="6"/>
      <c r="AA439" s="6"/>
      <c r="AB439" s="6"/>
      <c r="AC439" s="6"/>
      <c r="AD439" s="6"/>
      <c r="AE439" s="6"/>
      <c r="AF439" s="6"/>
      <c r="AG439" s="6"/>
      <c r="AH439" s="6"/>
      <c r="AI439" s="6"/>
      <c r="AJ439" s="6"/>
      <c r="AK439" s="6"/>
      <c r="AL439" s="6"/>
      <c r="AM439" s="6"/>
      <c r="AN439" s="6"/>
      <c r="AO439" s="6"/>
      <c r="AP439" s="6"/>
      <c r="AQ439" s="6"/>
      <c r="AR439" s="6"/>
      <c r="AS439" s="6"/>
      <c r="AT439" s="6"/>
      <c r="AU439" s="6"/>
      <c r="AV439" s="6"/>
    </row>
    <row r="440">
      <c r="A440" s="6"/>
      <c r="B440" s="199"/>
      <c r="C440" s="6"/>
      <c r="D440" s="6"/>
      <c r="E440" s="7"/>
      <c r="F440" s="7"/>
      <c r="G440" s="198"/>
      <c r="H440" s="198"/>
      <c r="I440" s="6"/>
      <c r="J440" s="7"/>
      <c r="K440" s="7"/>
      <c r="L440" s="6"/>
      <c r="M440" s="7"/>
      <c r="N440" s="6"/>
      <c r="O440" s="6"/>
      <c r="P440" s="6"/>
      <c r="Q440" s="6"/>
      <c r="R440" s="6"/>
      <c r="S440" s="6"/>
      <c r="T440" s="6"/>
      <c r="U440" s="6"/>
      <c r="V440" s="6"/>
      <c r="W440" s="6"/>
      <c r="X440" s="6"/>
      <c r="Y440" s="6"/>
      <c r="Z440" s="6"/>
      <c r="AA440" s="6"/>
      <c r="AB440" s="6"/>
      <c r="AC440" s="6"/>
      <c r="AD440" s="6"/>
      <c r="AE440" s="6"/>
      <c r="AF440" s="6"/>
      <c r="AG440" s="6"/>
      <c r="AH440" s="6"/>
      <c r="AI440" s="6"/>
      <c r="AJ440" s="6"/>
      <c r="AK440" s="6"/>
      <c r="AL440" s="6"/>
      <c r="AM440" s="6"/>
      <c r="AN440" s="6"/>
      <c r="AO440" s="6"/>
      <c r="AP440" s="6"/>
      <c r="AQ440" s="6"/>
      <c r="AR440" s="6"/>
      <c r="AS440" s="6"/>
      <c r="AT440" s="6"/>
      <c r="AU440" s="6"/>
      <c r="AV440" s="6"/>
    </row>
    <row r="441">
      <c r="A441" s="6"/>
      <c r="B441" s="199"/>
      <c r="C441" s="6"/>
      <c r="D441" s="6"/>
      <c r="E441" s="7"/>
      <c r="F441" s="7"/>
      <c r="G441" s="198"/>
      <c r="H441" s="198"/>
      <c r="I441" s="6"/>
      <c r="J441" s="7"/>
      <c r="K441" s="7"/>
      <c r="L441" s="6"/>
      <c r="M441" s="7"/>
      <c r="N441" s="6"/>
      <c r="O441" s="6"/>
      <c r="P441" s="6"/>
      <c r="Q441" s="6"/>
      <c r="R441" s="6"/>
      <c r="S441" s="6"/>
      <c r="T441" s="6"/>
      <c r="U441" s="6"/>
      <c r="V441" s="6"/>
      <c r="W441" s="6"/>
      <c r="X441" s="6"/>
      <c r="Y441" s="6"/>
      <c r="Z441" s="6"/>
      <c r="AA441" s="6"/>
      <c r="AB441" s="6"/>
      <c r="AC441" s="6"/>
      <c r="AD441" s="6"/>
      <c r="AE441" s="6"/>
      <c r="AF441" s="6"/>
      <c r="AG441" s="6"/>
      <c r="AH441" s="6"/>
      <c r="AI441" s="6"/>
      <c r="AJ441" s="6"/>
      <c r="AK441" s="6"/>
      <c r="AL441" s="6"/>
      <c r="AM441" s="6"/>
      <c r="AN441" s="6"/>
      <c r="AO441" s="6"/>
      <c r="AP441" s="6"/>
      <c r="AQ441" s="6"/>
      <c r="AR441" s="6"/>
      <c r="AS441" s="6"/>
      <c r="AT441" s="6"/>
      <c r="AU441" s="6"/>
      <c r="AV441" s="6"/>
    </row>
    <row r="442">
      <c r="A442" s="6"/>
      <c r="B442" s="199"/>
      <c r="C442" s="6"/>
      <c r="D442" s="6"/>
      <c r="E442" s="7"/>
      <c r="F442" s="7"/>
      <c r="G442" s="198"/>
      <c r="H442" s="198"/>
      <c r="I442" s="6"/>
      <c r="J442" s="7"/>
      <c r="K442" s="7"/>
      <c r="L442" s="6"/>
      <c r="M442" s="7"/>
      <c r="N442" s="6"/>
      <c r="O442" s="6"/>
      <c r="P442" s="6"/>
      <c r="Q442" s="6"/>
      <c r="R442" s="6"/>
      <c r="S442" s="6"/>
      <c r="T442" s="6"/>
      <c r="U442" s="6"/>
      <c r="V442" s="6"/>
      <c r="W442" s="6"/>
      <c r="X442" s="6"/>
      <c r="Y442" s="6"/>
      <c r="Z442" s="6"/>
      <c r="AA442" s="6"/>
      <c r="AB442" s="6"/>
      <c r="AC442" s="6"/>
      <c r="AD442" s="6"/>
      <c r="AE442" s="6"/>
      <c r="AF442" s="6"/>
      <c r="AG442" s="6"/>
      <c r="AH442" s="6"/>
      <c r="AI442" s="6"/>
      <c r="AJ442" s="6"/>
      <c r="AK442" s="6"/>
      <c r="AL442" s="6"/>
      <c r="AM442" s="6"/>
      <c r="AN442" s="6"/>
      <c r="AO442" s="6"/>
      <c r="AP442" s="6"/>
      <c r="AQ442" s="6"/>
      <c r="AR442" s="6"/>
      <c r="AS442" s="6"/>
      <c r="AT442" s="6"/>
      <c r="AU442" s="6"/>
      <c r="AV442" s="6"/>
    </row>
    <row r="443">
      <c r="A443" s="6"/>
      <c r="B443" s="199"/>
      <c r="C443" s="6"/>
      <c r="D443" s="6"/>
      <c r="E443" s="7"/>
      <c r="F443" s="7"/>
      <c r="G443" s="198"/>
      <c r="H443" s="198"/>
      <c r="I443" s="6"/>
      <c r="J443" s="7"/>
      <c r="K443" s="7"/>
      <c r="L443" s="6"/>
      <c r="M443" s="7"/>
      <c r="N443" s="6"/>
      <c r="O443" s="6"/>
      <c r="P443" s="6"/>
      <c r="Q443" s="6"/>
      <c r="R443" s="6"/>
      <c r="S443" s="6"/>
      <c r="T443" s="6"/>
      <c r="U443" s="6"/>
      <c r="V443" s="6"/>
      <c r="W443" s="6"/>
      <c r="X443" s="6"/>
      <c r="Y443" s="6"/>
      <c r="Z443" s="6"/>
      <c r="AA443" s="6"/>
      <c r="AB443" s="6"/>
      <c r="AC443" s="6"/>
      <c r="AD443" s="6"/>
      <c r="AE443" s="6"/>
      <c r="AF443" s="6"/>
      <c r="AG443" s="6"/>
      <c r="AH443" s="6"/>
      <c r="AI443" s="6"/>
      <c r="AJ443" s="6"/>
      <c r="AK443" s="6"/>
      <c r="AL443" s="6"/>
      <c r="AM443" s="6"/>
      <c r="AN443" s="6"/>
      <c r="AO443" s="6"/>
      <c r="AP443" s="6"/>
      <c r="AQ443" s="6"/>
      <c r="AR443" s="6"/>
      <c r="AS443" s="6"/>
      <c r="AT443" s="6"/>
      <c r="AU443" s="6"/>
      <c r="AV443" s="6"/>
    </row>
    <row r="444">
      <c r="A444" s="6"/>
      <c r="B444" s="199"/>
      <c r="C444" s="6"/>
      <c r="D444" s="6"/>
      <c r="E444" s="7"/>
      <c r="F444" s="7"/>
      <c r="G444" s="198"/>
      <c r="H444" s="198"/>
      <c r="I444" s="6"/>
      <c r="J444" s="7"/>
      <c r="K444" s="7"/>
      <c r="L444" s="6"/>
      <c r="M444" s="7"/>
      <c r="N444" s="6"/>
      <c r="O444" s="6"/>
      <c r="P444" s="6"/>
      <c r="Q444" s="6"/>
      <c r="R444" s="6"/>
      <c r="S444" s="6"/>
      <c r="T444" s="6"/>
      <c r="U444" s="6"/>
      <c r="V444" s="6"/>
      <c r="W444" s="6"/>
      <c r="X444" s="6"/>
      <c r="Y444" s="6"/>
      <c r="Z444" s="6"/>
      <c r="AA444" s="6"/>
      <c r="AB444" s="6"/>
      <c r="AC444" s="6"/>
      <c r="AD444" s="6"/>
      <c r="AE444" s="6"/>
      <c r="AF444" s="6"/>
      <c r="AG444" s="6"/>
      <c r="AH444" s="6"/>
      <c r="AI444" s="6"/>
      <c r="AJ444" s="6"/>
      <c r="AK444" s="6"/>
      <c r="AL444" s="6"/>
      <c r="AM444" s="6"/>
      <c r="AN444" s="6"/>
      <c r="AO444" s="6"/>
      <c r="AP444" s="6"/>
      <c r="AQ444" s="6"/>
      <c r="AR444" s="6"/>
      <c r="AS444" s="6"/>
      <c r="AT444" s="6"/>
      <c r="AU444" s="6"/>
      <c r="AV444" s="6"/>
    </row>
    <row r="445">
      <c r="A445" s="6"/>
      <c r="B445" s="199"/>
      <c r="C445" s="6"/>
      <c r="D445" s="6"/>
      <c r="E445" s="7"/>
      <c r="F445" s="7"/>
      <c r="G445" s="198"/>
      <c r="H445" s="198"/>
      <c r="I445" s="6"/>
      <c r="J445" s="7"/>
      <c r="K445" s="7"/>
      <c r="L445" s="6"/>
      <c r="M445" s="7"/>
      <c r="N445" s="6"/>
      <c r="O445" s="6"/>
      <c r="P445" s="6"/>
      <c r="Q445" s="6"/>
      <c r="R445" s="6"/>
      <c r="S445" s="6"/>
      <c r="T445" s="6"/>
      <c r="U445" s="6"/>
      <c r="V445" s="6"/>
      <c r="W445" s="6"/>
      <c r="X445" s="6"/>
      <c r="Y445" s="6"/>
      <c r="Z445" s="6"/>
      <c r="AA445" s="6"/>
      <c r="AB445" s="6"/>
      <c r="AC445" s="6"/>
      <c r="AD445" s="6"/>
      <c r="AE445" s="6"/>
      <c r="AF445" s="6"/>
      <c r="AG445" s="6"/>
      <c r="AH445" s="6"/>
      <c r="AI445" s="6"/>
      <c r="AJ445" s="6"/>
      <c r="AK445" s="6"/>
      <c r="AL445" s="6"/>
      <c r="AM445" s="6"/>
      <c r="AN445" s="6"/>
      <c r="AO445" s="6"/>
      <c r="AP445" s="6"/>
      <c r="AQ445" s="6"/>
      <c r="AR445" s="6"/>
      <c r="AS445" s="6"/>
      <c r="AT445" s="6"/>
      <c r="AU445" s="6"/>
      <c r="AV445" s="6"/>
    </row>
    <row r="446">
      <c r="A446" s="6"/>
      <c r="B446" s="199"/>
      <c r="C446" s="6"/>
      <c r="D446" s="6"/>
      <c r="E446" s="7"/>
      <c r="F446" s="7"/>
      <c r="G446" s="198"/>
      <c r="H446" s="198"/>
      <c r="I446" s="6"/>
      <c r="J446" s="7"/>
      <c r="K446" s="7"/>
      <c r="L446" s="6"/>
      <c r="M446" s="7"/>
      <c r="N446" s="6"/>
      <c r="O446" s="6"/>
      <c r="P446" s="6"/>
      <c r="Q446" s="6"/>
      <c r="R446" s="6"/>
      <c r="S446" s="6"/>
      <c r="T446" s="6"/>
      <c r="U446" s="6"/>
      <c r="V446" s="6"/>
      <c r="W446" s="6"/>
      <c r="X446" s="6"/>
      <c r="Y446" s="6"/>
      <c r="Z446" s="6"/>
      <c r="AA446" s="6"/>
      <c r="AB446" s="6"/>
      <c r="AC446" s="6"/>
      <c r="AD446" s="6"/>
      <c r="AE446" s="6"/>
      <c r="AF446" s="6"/>
      <c r="AG446" s="6"/>
      <c r="AH446" s="6"/>
      <c r="AI446" s="6"/>
      <c r="AJ446" s="6"/>
      <c r="AK446" s="6"/>
      <c r="AL446" s="6"/>
      <c r="AM446" s="6"/>
      <c r="AN446" s="6"/>
      <c r="AO446" s="6"/>
      <c r="AP446" s="6"/>
      <c r="AQ446" s="6"/>
      <c r="AR446" s="6"/>
      <c r="AS446" s="6"/>
      <c r="AT446" s="6"/>
      <c r="AU446" s="6"/>
      <c r="AV446" s="6"/>
    </row>
    <row r="447">
      <c r="A447" s="6"/>
      <c r="B447" s="199"/>
      <c r="C447" s="6"/>
      <c r="D447" s="6"/>
      <c r="E447" s="7"/>
      <c r="F447" s="7"/>
      <c r="G447" s="198"/>
      <c r="H447" s="198"/>
      <c r="I447" s="6"/>
      <c r="J447" s="7"/>
      <c r="K447" s="7"/>
      <c r="L447" s="6"/>
      <c r="M447" s="7"/>
      <c r="N447" s="6"/>
      <c r="O447" s="6"/>
      <c r="P447" s="6"/>
      <c r="Q447" s="6"/>
      <c r="R447" s="6"/>
      <c r="S447" s="6"/>
      <c r="T447" s="6"/>
      <c r="U447" s="6"/>
      <c r="V447" s="6"/>
      <c r="W447" s="6"/>
      <c r="X447" s="6"/>
      <c r="Y447" s="6"/>
      <c r="Z447" s="6"/>
      <c r="AA447" s="6"/>
      <c r="AB447" s="6"/>
      <c r="AC447" s="6"/>
      <c r="AD447" s="6"/>
      <c r="AE447" s="6"/>
      <c r="AF447" s="6"/>
      <c r="AG447" s="6"/>
      <c r="AH447" s="6"/>
      <c r="AI447" s="6"/>
      <c r="AJ447" s="6"/>
      <c r="AK447" s="6"/>
      <c r="AL447" s="6"/>
      <c r="AM447" s="6"/>
      <c r="AN447" s="6"/>
      <c r="AO447" s="6"/>
      <c r="AP447" s="6"/>
      <c r="AQ447" s="6"/>
      <c r="AR447" s="6"/>
      <c r="AS447" s="6"/>
      <c r="AT447" s="6"/>
      <c r="AU447" s="6"/>
      <c r="AV447" s="6"/>
    </row>
    <row r="448">
      <c r="A448" s="6"/>
      <c r="B448" s="199"/>
      <c r="C448" s="6"/>
      <c r="D448" s="6"/>
      <c r="E448" s="7"/>
      <c r="F448" s="7"/>
      <c r="G448" s="198"/>
      <c r="H448" s="198"/>
      <c r="I448" s="6"/>
      <c r="J448" s="7"/>
      <c r="K448" s="7"/>
      <c r="L448" s="6"/>
      <c r="M448" s="7"/>
      <c r="N448" s="6"/>
      <c r="O448" s="6"/>
      <c r="P448" s="6"/>
      <c r="Q448" s="6"/>
      <c r="R448" s="6"/>
      <c r="S448" s="6"/>
      <c r="T448" s="6"/>
      <c r="U448" s="6"/>
      <c r="V448" s="6"/>
      <c r="W448" s="6"/>
      <c r="X448" s="6"/>
      <c r="Y448" s="6"/>
      <c r="Z448" s="6"/>
      <c r="AA448" s="6"/>
      <c r="AB448" s="6"/>
      <c r="AC448" s="6"/>
      <c r="AD448" s="6"/>
      <c r="AE448" s="6"/>
      <c r="AF448" s="6"/>
      <c r="AG448" s="6"/>
      <c r="AH448" s="6"/>
      <c r="AI448" s="6"/>
      <c r="AJ448" s="6"/>
      <c r="AK448" s="6"/>
      <c r="AL448" s="6"/>
      <c r="AM448" s="6"/>
      <c r="AN448" s="6"/>
      <c r="AO448" s="6"/>
      <c r="AP448" s="6"/>
      <c r="AQ448" s="6"/>
      <c r="AR448" s="6"/>
      <c r="AS448" s="6"/>
      <c r="AT448" s="6"/>
      <c r="AU448" s="6"/>
      <c r="AV448" s="6"/>
    </row>
    <row r="449">
      <c r="A449" s="6"/>
      <c r="B449" s="199"/>
      <c r="C449" s="6"/>
      <c r="D449" s="6"/>
      <c r="E449" s="7"/>
      <c r="F449" s="7"/>
      <c r="G449" s="198"/>
      <c r="H449" s="198"/>
      <c r="I449" s="6"/>
      <c r="J449" s="7"/>
      <c r="K449" s="7"/>
      <c r="L449" s="6"/>
      <c r="M449" s="7"/>
      <c r="N449" s="6"/>
      <c r="O449" s="6"/>
      <c r="P449" s="6"/>
      <c r="Q449" s="6"/>
      <c r="R449" s="6"/>
      <c r="S449" s="6"/>
      <c r="T449" s="6"/>
      <c r="U449" s="6"/>
      <c r="V449" s="6"/>
      <c r="W449" s="6"/>
      <c r="X449" s="6"/>
      <c r="Y449" s="6"/>
      <c r="Z449" s="6"/>
      <c r="AA449" s="6"/>
      <c r="AB449" s="6"/>
      <c r="AC449" s="6"/>
      <c r="AD449" s="6"/>
      <c r="AE449" s="6"/>
      <c r="AF449" s="6"/>
      <c r="AG449" s="6"/>
      <c r="AH449" s="6"/>
      <c r="AI449" s="6"/>
      <c r="AJ449" s="6"/>
      <c r="AK449" s="6"/>
      <c r="AL449" s="6"/>
      <c r="AM449" s="6"/>
      <c r="AN449" s="6"/>
      <c r="AO449" s="6"/>
      <c r="AP449" s="6"/>
      <c r="AQ449" s="6"/>
      <c r="AR449" s="6"/>
      <c r="AS449" s="6"/>
      <c r="AT449" s="6"/>
      <c r="AU449" s="6"/>
      <c r="AV449" s="6"/>
    </row>
    <row r="450">
      <c r="A450" s="6"/>
      <c r="B450" s="199"/>
      <c r="C450" s="6"/>
      <c r="D450" s="6"/>
      <c r="E450" s="7"/>
      <c r="F450" s="7"/>
      <c r="G450" s="198"/>
      <c r="H450" s="198"/>
      <c r="I450" s="6"/>
      <c r="J450" s="7"/>
      <c r="K450" s="7"/>
      <c r="L450" s="6"/>
      <c r="M450" s="7"/>
      <c r="N450" s="6"/>
      <c r="O450" s="6"/>
      <c r="P450" s="6"/>
      <c r="Q450" s="6"/>
      <c r="R450" s="6"/>
      <c r="S450" s="6"/>
      <c r="T450" s="6"/>
      <c r="U450" s="6"/>
      <c r="V450" s="6"/>
      <c r="W450" s="6"/>
      <c r="X450" s="6"/>
      <c r="Y450" s="6"/>
      <c r="Z450" s="6"/>
      <c r="AA450" s="6"/>
      <c r="AB450" s="6"/>
      <c r="AC450" s="6"/>
      <c r="AD450" s="6"/>
      <c r="AE450" s="6"/>
      <c r="AF450" s="6"/>
      <c r="AG450" s="6"/>
      <c r="AH450" s="6"/>
      <c r="AI450" s="6"/>
      <c r="AJ450" s="6"/>
      <c r="AK450" s="6"/>
      <c r="AL450" s="6"/>
      <c r="AM450" s="6"/>
      <c r="AN450" s="6"/>
      <c r="AO450" s="6"/>
      <c r="AP450" s="6"/>
      <c r="AQ450" s="6"/>
      <c r="AR450" s="6"/>
      <c r="AS450" s="6"/>
      <c r="AT450" s="6"/>
      <c r="AU450" s="6"/>
      <c r="AV450" s="6"/>
    </row>
    <row r="451">
      <c r="A451" s="6"/>
      <c r="B451" s="199"/>
      <c r="C451" s="6"/>
      <c r="D451" s="6"/>
      <c r="E451" s="7"/>
      <c r="F451" s="7"/>
      <c r="G451" s="198"/>
      <c r="H451" s="198"/>
      <c r="I451" s="6"/>
      <c r="J451" s="7"/>
      <c r="K451" s="7"/>
      <c r="L451" s="6"/>
      <c r="M451" s="7"/>
      <c r="N451" s="6"/>
      <c r="O451" s="6"/>
      <c r="P451" s="6"/>
      <c r="Q451" s="6"/>
      <c r="R451" s="6"/>
      <c r="S451" s="6"/>
      <c r="T451" s="6"/>
      <c r="U451" s="6"/>
      <c r="V451" s="6"/>
      <c r="W451" s="6"/>
      <c r="X451" s="6"/>
      <c r="Y451" s="6"/>
      <c r="Z451" s="6"/>
      <c r="AA451" s="6"/>
      <c r="AB451" s="6"/>
      <c r="AC451" s="6"/>
      <c r="AD451" s="6"/>
      <c r="AE451" s="6"/>
      <c r="AF451" s="6"/>
      <c r="AG451" s="6"/>
      <c r="AH451" s="6"/>
      <c r="AI451" s="6"/>
      <c r="AJ451" s="6"/>
      <c r="AK451" s="6"/>
      <c r="AL451" s="6"/>
      <c r="AM451" s="6"/>
      <c r="AN451" s="6"/>
      <c r="AO451" s="6"/>
      <c r="AP451" s="6"/>
      <c r="AQ451" s="6"/>
      <c r="AR451" s="6"/>
      <c r="AS451" s="6"/>
      <c r="AT451" s="6"/>
      <c r="AU451" s="6"/>
      <c r="AV451" s="6"/>
    </row>
    <row r="452">
      <c r="A452" s="6"/>
      <c r="B452" s="199"/>
      <c r="C452" s="6"/>
      <c r="D452" s="6"/>
      <c r="E452" s="7"/>
      <c r="F452" s="7"/>
      <c r="G452" s="198"/>
      <c r="H452" s="198"/>
      <c r="I452" s="6"/>
      <c r="J452" s="7"/>
      <c r="K452" s="7"/>
      <c r="L452" s="6"/>
      <c r="M452" s="7"/>
      <c r="N452" s="6"/>
      <c r="O452" s="6"/>
      <c r="P452" s="6"/>
      <c r="Q452" s="6"/>
      <c r="R452" s="6"/>
      <c r="S452" s="6"/>
      <c r="T452" s="6"/>
      <c r="U452" s="6"/>
      <c r="V452" s="6"/>
      <c r="W452" s="6"/>
      <c r="X452" s="6"/>
      <c r="Y452" s="6"/>
      <c r="Z452" s="6"/>
      <c r="AA452" s="6"/>
      <c r="AB452" s="6"/>
      <c r="AC452" s="6"/>
      <c r="AD452" s="6"/>
      <c r="AE452" s="6"/>
      <c r="AF452" s="6"/>
      <c r="AG452" s="6"/>
      <c r="AH452" s="6"/>
      <c r="AI452" s="6"/>
      <c r="AJ452" s="6"/>
      <c r="AK452" s="6"/>
      <c r="AL452" s="6"/>
      <c r="AM452" s="6"/>
      <c r="AN452" s="6"/>
      <c r="AO452" s="6"/>
      <c r="AP452" s="6"/>
      <c r="AQ452" s="6"/>
      <c r="AR452" s="6"/>
      <c r="AS452" s="6"/>
      <c r="AT452" s="6"/>
      <c r="AU452" s="6"/>
      <c r="AV452" s="6"/>
    </row>
    <row r="453">
      <c r="A453" s="6"/>
      <c r="B453" s="199"/>
      <c r="C453" s="6"/>
      <c r="D453" s="6"/>
      <c r="E453" s="7"/>
      <c r="F453" s="7"/>
      <c r="G453" s="198"/>
      <c r="H453" s="198"/>
      <c r="I453" s="6"/>
      <c r="J453" s="7"/>
      <c r="K453" s="7"/>
      <c r="L453" s="6"/>
      <c r="M453" s="7"/>
      <c r="N453" s="6"/>
      <c r="O453" s="6"/>
      <c r="P453" s="6"/>
      <c r="Q453" s="6"/>
      <c r="R453" s="6"/>
      <c r="S453" s="6"/>
      <c r="T453" s="6"/>
      <c r="U453" s="6"/>
      <c r="V453" s="6"/>
      <c r="W453" s="6"/>
      <c r="X453" s="6"/>
      <c r="Y453" s="6"/>
      <c r="Z453" s="6"/>
      <c r="AA453" s="6"/>
      <c r="AB453" s="6"/>
      <c r="AC453" s="6"/>
      <c r="AD453" s="6"/>
      <c r="AE453" s="6"/>
      <c r="AF453" s="6"/>
      <c r="AG453" s="6"/>
      <c r="AH453" s="6"/>
      <c r="AI453" s="6"/>
      <c r="AJ453" s="6"/>
      <c r="AK453" s="6"/>
      <c r="AL453" s="6"/>
      <c r="AM453" s="6"/>
      <c r="AN453" s="6"/>
      <c r="AO453" s="6"/>
      <c r="AP453" s="6"/>
      <c r="AQ453" s="6"/>
      <c r="AR453" s="6"/>
      <c r="AS453" s="6"/>
      <c r="AT453" s="6"/>
      <c r="AU453" s="6"/>
      <c r="AV453" s="6"/>
    </row>
    <row r="454">
      <c r="A454" s="6"/>
      <c r="B454" s="199"/>
      <c r="C454" s="6"/>
      <c r="D454" s="6"/>
      <c r="E454" s="7"/>
      <c r="F454" s="7"/>
      <c r="G454" s="198"/>
      <c r="H454" s="198"/>
      <c r="I454" s="6"/>
      <c r="J454" s="7"/>
      <c r="K454" s="7"/>
      <c r="L454" s="6"/>
      <c r="M454" s="7"/>
      <c r="N454" s="6"/>
      <c r="O454" s="6"/>
      <c r="P454" s="6"/>
      <c r="Q454" s="6"/>
      <c r="R454" s="6"/>
      <c r="S454" s="6"/>
      <c r="T454" s="6"/>
      <c r="U454" s="6"/>
      <c r="V454" s="6"/>
      <c r="W454" s="6"/>
      <c r="X454" s="6"/>
      <c r="Y454" s="6"/>
      <c r="Z454" s="6"/>
      <c r="AA454" s="6"/>
      <c r="AB454" s="6"/>
      <c r="AC454" s="6"/>
      <c r="AD454" s="6"/>
      <c r="AE454" s="6"/>
      <c r="AF454" s="6"/>
      <c r="AG454" s="6"/>
      <c r="AH454" s="6"/>
      <c r="AI454" s="6"/>
      <c r="AJ454" s="6"/>
      <c r="AK454" s="6"/>
      <c r="AL454" s="6"/>
      <c r="AM454" s="6"/>
      <c r="AN454" s="6"/>
      <c r="AO454" s="6"/>
      <c r="AP454" s="6"/>
      <c r="AQ454" s="6"/>
      <c r="AR454" s="6"/>
      <c r="AS454" s="6"/>
      <c r="AT454" s="6"/>
      <c r="AU454" s="6"/>
      <c r="AV454" s="6"/>
    </row>
    <row r="455">
      <c r="A455" s="6"/>
      <c r="B455" s="199"/>
      <c r="C455" s="6"/>
      <c r="D455" s="6"/>
      <c r="E455" s="7"/>
      <c r="F455" s="7"/>
      <c r="G455" s="198"/>
      <c r="H455" s="198"/>
      <c r="I455" s="6"/>
      <c r="J455" s="7"/>
      <c r="K455" s="7"/>
      <c r="L455" s="6"/>
      <c r="M455" s="7"/>
      <c r="N455" s="6"/>
      <c r="O455" s="6"/>
      <c r="P455" s="6"/>
      <c r="Q455" s="6"/>
      <c r="R455" s="6"/>
      <c r="S455" s="6"/>
      <c r="T455" s="6"/>
      <c r="U455" s="6"/>
      <c r="V455" s="6"/>
      <c r="W455" s="6"/>
      <c r="X455" s="6"/>
      <c r="Y455" s="6"/>
      <c r="Z455" s="6"/>
      <c r="AA455" s="6"/>
      <c r="AB455" s="6"/>
      <c r="AC455" s="6"/>
      <c r="AD455" s="6"/>
      <c r="AE455" s="6"/>
      <c r="AF455" s="6"/>
      <c r="AG455" s="6"/>
      <c r="AH455" s="6"/>
      <c r="AI455" s="6"/>
      <c r="AJ455" s="6"/>
      <c r="AK455" s="6"/>
      <c r="AL455" s="6"/>
      <c r="AM455" s="6"/>
      <c r="AN455" s="6"/>
      <c r="AO455" s="6"/>
      <c r="AP455" s="6"/>
      <c r="AQ455" s="6"/>
      <c r="AR455" s="6"/>
      <c r="AS455" s="6"/>
      <c r="AT455" s="6"/>
      <c r="AU455" s="6"/>
      <c r="AV455" s="6"/>
    </row>
    <row r="456">
      <c r="A456" s="6"/>
      <c r="B456" s="199"/>
      <c r="C456" s="6"/>
      <c r="D456" s="6"/>
      <c r="E456" s="7"/>
      <c r="F456" s="7"/>
      <c r="G456" s="198"/>
      <c r="H456" s="198"/>
      <c r="I456" s="6"/>
      <c r="J456" s="7"/>
      <c r="K456" s="7"/>
      <c r="L456" s="6"/>
      <c r="M456" s="7"/>
      <c r="N456" s="6"/>
      <c r="O456" s="6"/>
      <c r="P456" s="6"/>
      <c r="Q456" s="6"/>
      <c r="R456" s="6"/>
      <c r="S456" s="6"/>
      <c r="T456" s="6"/>
      <c r="U456" s="6"/>
      <c r="V456" s="6"/>
      <c r="W456" s="6"/>
      <c r="X456" s="6"/>
      <c r="Y456" s="6"/>
      <c r="Z456" s="6"/>
      <c r="AA456" s="6"/>
      <c r="AB456" s="6"/>
      <c r="AC456" s="6"/>
      <c r="AD456" s="6"/>
      <c r="AE456" s="6"/>
      <c r="AF456" s="6"/>
      <c r="AG456" s="6"/>
      <c r="AH456" s="6"/>
      <c r="AI456" s="6"/>
      <c r="AJ456" s="6"/>
      <c r="AK456" s="6"/>
      <c r="AL456" s="6"/>
      <c r="AM456" s="6"/>
      <c r="AN456" s="6"/>
      <c r="AO456" s="6"/>
      <c r="AP456" s="6"/>
      <c r="AQ456" s="6"/>
      <c r="AR456" s="6"/>
      <c r="AS456" s="6"/>
      <c r="AT456" s="6"/>
      <c r="AU456" s="6"/>
      <c r="AV456" s="6"/>
    </row>
    <row r="457">
      <c r="A457" s="6"/>
      <c r="B457" s="199"/>
      <c r="C457" s="6"/>
      <c r="D457" s="6"/>
      <c r="E457" s="7"/>
      <c r="F457" s="7"/>
      <c r="G457" s="198"/>
      <c r="H457" s="198"/>
      <c r="I457" s="6"/>
      <c r="J457" s="7"/>
      <c r="K457" s="7"/>
      <c r="L457" s="6"/>
      <c r="M457" s="7"/>
      <c r="N457" s="6"/>
      <c r="O457" s="6"/>
      <c r="P457" s="6"/>
      <c r="Q457" s="6"/>
      <c r="R457" s="6"/>
      <c r="S457" s="6"/>
      <c r="T457" s="6"/>
      <c r="U457" s="6"/>
      <c r="V457" s="6"/>
      <c r="W457" s="6"/>
      <c r="X457" s="6"/>
      <c r="Y457" s="6"/>
      <c r="Z457" s="6"/>
      <c r="AA457" s="6"/>
      <c r="AB457" s="6"/>
      <c r="AC457" s="6"/>
      <c r="AD457" s="6"/>
      <c r="AE457" s="6"/>
      <c r="AF457" s="6"/>
      <c r="AG457" s="6"/>
      <c r="AH457" s="6"/>
      <c r="AI457" s="6"/>
      <c r="AJ457" s="6"/>
      <c r="AK457" s="6"/>
      <c r="AL457" s="6"/>
      <c r="AM457" s="6"/>
      <c r="AN457" s="6"/>
      <c r="AO457" s="6"/>
      <c r="AP457" s="6"/>
      <c r="AQ457" s="6"/>
      <c r="AR457" s="6"/>
      <c r="AS457" s="6"/>
      <c r="AT457" s="6"/>
      <c r="AU457" s="6"/>
      <c r="AV457" s="6"/>
    </row>
    <row r="458">
      <c r="A458" s="6"/>
      <c r="B458" s="199"/>
      <c r="C458" s="6"/>
      <c r="D458" s="6"/>
      <c r="E458" s="7"/>
      <c r="F458" s="7"/>
      <c r="G458" s="198"/>
      <c r="H458" s="198"/>
      <c r="I458" s="6"/>
      <c r="J458" s="7"/>
      <c r="K458" s="7"/>
      <c r="L458" s="6"/>
      <c r="M458" s="7"/>
      <c r="N458" s="6"/>
      <c r="O458" s="6"/>
      <c r="P458" s="6"/>
      <c r="Q458" s="6"/>
      <c r="R458" s="6"/>
      <c r="S458" s="6"/>
      <c r="T458" s="6"/>
      <c r="U458" s="6"/>
      <c r="V458" s="6"/>
      <c r="W458" s="6"/>
      <c r="X458" s="6"/>
      <c r="Y458" s="6"/>
      <c r="Z458" s="6"/>
      <c r="AA458" s="6"/>
      <c r="AB458" s="6"/>
      <c r="AC458" s="6"/>
      <c r="AD458" s="6"/>
      <c r="AE458" s="6"/>
      <c r="AF458" s="6"/>
      <c r="AG458" s="6"/>
      <c r="AH458" s="6"/>
      <c r="AI458" s="6"/>
      <c r="AJ458" s="6"/>
      <c r="AK458" s="6"/>
      <c r="AL458" s="6"/>
      <c r="AM458" s="6"/>
      <c r="AN458" s="6"/>
      <c r="AO458" s="6"/>
      <c r="AP458" s="6"/>
      <c r="AQ458" s="6"/>
      <c r="AR458" s="6"/>
      <c r="AS458" s="6"/>
      <c r="AT458" s="6"/>
      <c r="AU458" s="6"/>
      <c r="AV458" s="6"/>
    </row>
    <row r="459">
      <c r="A459" s="6"/>
      <c r="B459" s="199"/>
      <c r="C459" s="6"/>
      <c r="D459" s="6"/>
      <c r="E459" s="7"/>
      <c r="F459" s="7"/>
      <c r="G459" s="198"/>
      <c r="H459" s="198"/>
      <c r="I459" s="6"/>
      <c r="J459" s="7"/>
      <c r="K459" s="7"/>
      <c r="L459" s="6"/>
      <c r="M459" s="7"/>
      <c r="N459" s="6"/>
      <c r="O459" s="6"/>
      <c r="P459" s="6"/>
      <c r="Q459" s="6"/>
      <c r="R459" s="6"/>
      <c r="S459" s="6"/>
      <c r="T459" s="6"/>
      <c r="U459" s="6"/>
      <c r="V459" s="6"/>
      <c r="W459" s="6"/>
      <c r="X459" s="6"/>
      <c r="Y459" s="6"/>
      <c r="Z459" s="6"/>
      <c r="AA459" s="6"/>
      <c r="AB459" s="6"/>
      <c r="AC459" s="6"/>
      <c r="AD459" s="6"/>
      <c r="AE459" s="6"/>
      <c r="AF459" s="6"/>
      <c r="AG459" s="6"/>
      <c r="AH459" s="6"/>
      <c r="AI459" s="6"/>
      <c r="AJ459" s="6"/>
      <c r="AK459" s="6"/>
      <c r="AL459" s="6"/>
      <c r="AM459" s="6"/>
      <c r="AN459" s="6"/>
      <c r="AO459" s="6"/>
      <c r="AP459" s="6"/>
      <c r="AQ459" s="6"/>
      <c r="AR459" s="6"/>
      <c r="AS459" s="6"/>
      <c r="AT459" s="6"/>
      <c r="AU459" s="6"/>
      <c r="AV459" s="6"/>
    </row>
    <row r="460">
      <c r="A460" s="6"/>
      <c r="B460" s="199"/>
      <c r="C460" s="6"/>
      <c r="D460" s="6"/>
      <c r="E460" s="7"/>
      <c r="F460" s="7"/>
      <c r="G460" s="198"/>
      <c r="H460" s="198"/>
      <c r="I460" s="6"/>
      <c r="J460" s="7"/>
      <c r="K460" s="7"/>
      <c r="L460" s="6"/>
      <c r="M460" s="7"/>
      <c r="N460" s="6"/>
      <c r="O460" s="6"/>
      <c r="P460" s="6"/>
      <c r="Q460" s="6"/>
      <c r="R460" s="6"/>
      <c r="S460" s="6"/>
      <c r="T460" s="6"/>
      <c r="U460" s="6"/>
      <c r="V460" s="6"/>
      <c r="W460" s="6"/>
      <c r="X460" s="6"/>
      <c r="Y460" s="6"/>
      <c r="Z460" s="6"/>
      <c r="AA460" s="6"/>
      <c r="AB460" s="6"/>
      <c r="AC460" s="6"/>
      <c r="AD460" s="6"/>
      <c r="AE460" s="6"/>
      <c r="AF460" s="6"/>
      <c r="AG460" s="6"/>
      <c r="AH460" s="6"/>
      <c r="AI460" s="6"/>
      <c r="AJ460" s="6"/>
      <c r="AK460" s="6"/>
      <c r="AL460" s="6"/>
      <c r="AM460" s="6"/>
      <c r="AN460" s="6"/>
      <c r="AO460" s="6"/>
      <c r="AP460" s="6"/>
      <c r="AQ460" s="6"/>
      <c r="AR460" s="6"/>
      <c r="AS460" s="6"/>
      <c r="AT460" s="6"/>
      <c r="AU460" s="6"/>
      <c r="AV460" s="6"/>
    </row>
    <row r="461">
      <c r="A461" s="6"/>
      <c r="B461" s="199"/>
      <c r="C461" s="6"/>
      <c r="D461" s="6"/>
      <c r="E461" s="7"/>
      <c r="F461" s="7"/>
      <c r="G461" s="198"/>
      <c r="H461" s="198"/>
      <c r="I461" s="6"/>
      <c r="J461" s="7"/>
      <c r="K461" s="7"/>
      <c r="L461" s="6"/>
      <c r="M461" s="7"/>
      <c r="N461" s="6"/>
      <c r="O461" s="6"/>
      <c r="P461" s="6"/>
      <c r="Q461" s="6"/>
      <c r="R461" s="6"/>
      <c r="S461" s="6"/>
      <c r="T461" s="6"/>
      <c r="U461" s="6"/>
      <c r="V461" s="6"/>
      <c r="W461" s="6"/>
      <c r="X461" s="6"/>
      <c r="Y461" s="6"/>
      <c r="Z461" s="6"/>
      <c r="AA461" s="6"/>
      <c r="AB461" s="6"/>
      <c r="AC461" s="6"/>
      <c r="AD461" s="6"/>
      <c r="AE461" s="6"/>
      <c r="AF461" s="6"/>
      <c r="AG461" s="6"/>
      <c r="AH461" s="6"/>
      <c r="AI461" s="6"/>
      <c r="AJ461" s="6"/>
      <c r="AK461" s="6"/>
      <c r="AL461" s="6"/>
      <c r="AM461" s="6"/>
      <c r="AN461" s="6"/>
      <c r="AO461" s="6"/>
      <c r="AP461" s="6"/>
      <c r="AQ461" s="6"/>
      <c r="AR461" s="6"/>
      <c r="AS461" s="6"/>
      <c r="AT461" s="6"/>
      <c r="AU461" s="6"/>
      <c r="AV461" s="6"/>
    </row>
    <row r="462">
      <c r="A462" s="6"/>
      <c r="B462" s="199"/>
      <c r="C462" s="6"/>
      <c r="D462" s="6"/>
      <c r="E462" s="7"/>
      <c r="F462" s="7"/>
      <c r="G462" s="198"/>
      <c r="H462" s="198"/>
      <c r="I462" s="6"/>
      <c r="J462" s="7"/>
      <c r="K462" s="7"/>
      <c r="L462" s="6"/>
      <c r="M462" s="7"/>
      <c r="N462" s="6"/>
      <c r="O462" s="6"/>
      <c r="P462" s="6"/>
      <c r="Q462" s="6"/>
      <c r="R462" s="6"/>
      <c r="S462" s="6"/>
      <c r="T462" s="6"/>
      <c r="U462" s="6"/>
      <c r="V462" s="6"/>
      <c r="W462" s="6"/>
      <c r="X462" s="6"/>
      <c r="Y462" s="6"/>
      <c r="Z462" s="6"/>
      <c r="AA462" s="6"/>
      <c r="AB462" s="6"/>
      <c r="AC462" s="6"/>
      <c r="AD462" s="6"/>
      <c r="AE462" s="6"/>
      <c r="AF462" s="6"/>
      <c r="AG462" s="6"/>
      <c r="AH462" s="6"/>
      <c r="AI462" s="6"/>
      <c r="AJ462" s="6"/>
      <c r="AK462" s="6"/>
      <c r="AL462" s="6"/>
      <c r="AM462" s="6"/>
      <c r="AN462" s="6"/>
      <c r="AO462" s="6"/>
      <c r="AP462" s="6"/>
      <c r="AQ462" s="6"/>
      <c r="AR462" s="6"/>
      <c r="AS462" s="6"/>
      <c r="AT462" s="6"/>
      <c r="AU462" s="6"/>
      <c r="AV462" s="6"/>
    </row>
    <row r="463">
      <c r="A463" s="6"/>
      <c r="B463" s="199"/>
      <c r="C463" s="6"/>
      <c r="D463" s="6"/>
      <c r="E463" s="7"/>
      <c r="F463" s="7"/>
      <c r="G463" s="198"/>
      <c r="H463" s="198"/>
      <c r="I463" s="6"/>
      <c r="J463" s="7"/>
      <c r="K463" s="7"/>
      <c r="L463" s="6"/>
      <c r="M463" s="7"/>
      <c r="N463" s="6"/>
      <c r="O463" s="6"/>
      <c r="P463" s="6"/>
      <c r="Q463" s="6"/>
      <c r="R463" s="6"/>
      <c r="S463" s="6"/>
      <c r="T463" s="6"/>
      <c r="U463" s="6"/>
      <c r="V463" s="6"/>
      <c r="W463" s="6"/>
      <c r="X463" s="6"/>
      <c r="Y463" s="6"/>
      <c r="Z463" s="6"/>
      <c r="AA463" s="6"/>
      <c r="AB463" s="6"/>
      <c r="AC463" s="6"/>
      <c r="AD463" s="6"/>
      <c r="AE463" s="6"/>
      <c r="AF463" s="6"/>
      <c r="AG463" s="6"/>
      <c r="AH463" s="6"/>
      <c r="AI463" s="6"/>
      <c r="AJ463" s="6"/>
      <c r="AK463" s="6"/>
      <c r="AL463" s="6"/>
      <c r="AM463" s="6"/>
      <c r="AN463" s="6"/>
      <c r="AO463" s="6"/>
      <c r="AP463" s="6"/>
      <c r="AQ463" s="6"/>
      <c r="AR463" s="6"/>
      <c r="AS463" s="6"/>
      <c r="AT463" s="6"/>
      <c r="AU463" s="6"/>
      <c r="AV463" s="6"/>
    </row>
    <row r="464">
      <c r="A464" s="6"/>
      <c r="B464" s="199"/>
      <c r="C464" s="6"/>
      <c r="D464" s="6"/>
      <c r="E464" s="7"/>
      <c r="F464" s="7"/>
      <c r="G464" s="198"/>
      <c r="H464" s="198"/>
      <c r="I464" s="6"/>
      <c r="J464" s="7"/>
      <c r="K464" s="7"/>
      <c r="L464" s="6"/>
      <c r="M464" s="7"/>
      <c r="N464" s="6"/>
      <c r="O464" s="6"/>
      <c r="P464" s="6"/>
      <c r="Q464" s="6"/>
      <c r="R464" s="6"/>
      <c r="S464" s="6"/>
      <c r="T464" s="6"/>
      <c r="U464" s="6"/>
      <c r="V464" s="6"/>
      <c r="W464" s="6"/>
      <c r="X464" s="6"/>
      <c r="Y464" s="6"/>
      <c r="Z464" s="6"/>
      <c r="AA464" s="6"/>
      <c r="AB464" s="6"/>
      <c r="AC464" s="6"/>
      <c r="AD464" s="6"/>
      <c r="AE464" s="6"/>
      <c r="AF464" s="6"/>
      <c r="AG464" s="6"/>
      <c r="AH464" s="6"/>
      <c r="AI464" s="6"/>
      <c r="AJ464" s="6"/>
      <c r="AK464" s="6"/>
      <c r="AL464" s="6"/>
      <c r="AM464" s="6"/>
      <c r="AN464" s="6"/>
      <c r="AO464" s="6"/>
      <c r="AP464" s="6"/>
      <c r="AQ464" s="6"/>
      <c r="AR464" s="6"/>
      <c r="AS464" s="6"/>
      <c r="AT464" s="6"/>
      <c r="AU464" s="6"/>
      <c r="AV464" s="6"/>
    </row>
    <row r="465">
      <c r="A465" s="6"/>
      <c r="B465" s="199"/>
      <c r="C465" s="6"/>
      <c r="D465" s="6"/>
      <c r="E465" s="7"/>
      <c r="F465" s="7"/>
      <c r="G465" s="198"/>
      <c r="H465" s="198"/>
      <c r="I465" s="6"/>
      <c r="J465" s="7"/>
      <c r="K465" s="7"/>
      <c r="L465" s="6"/>
      <c r="M465" s="7"/>
      <c r="N465" s="6"/>
      <c r="O465" s="6"/>
      <c r="P465" s="6"/>
      <c r="Q465" s="6"/>
      <c r="R465" s="6"/>
      <c r="S465" s="6"/>
      <c r="T465" s="6"/>
      <c r="U465" s="6"/>
      <c r="V465" s="6"/>
      <c r="W465" s="6"/>
      <c r="X465" s="6"/>
      <c r="Y465" s="6"/>
      <c r="Z465" s="6"/>
      <c r="AA465" s="6"/>
      <c r="AB465" s="6"/>
      <c r="AC465" s="6"/>
      <c r="AD465" s="6"/>
      <c r="AE465" s="6"/>
      <c r="AF465" s="6"/>
      <c r="AG465" s="6"/>
      <c r="AH465" s="6"/>
      <c r="AI465" s="6"/>
      <c r="AJ465" s="6"/>
      <c r="AK465" s="6"/>
      <c r="AL465" s="6"/>
      <c r="AM465" s="6"/>
      <c r="AN465" s="6"/>
      <c r="AO465" s="6"/>
      <c r="AP465" s="6"/>
      <c r="AQ465" s="6"/>
      <c r="AR465" s="6"/>
      <c r="AS465" s="6"/>
      <c r="AT465" s="6"/>
      <c r="AU465" s="6"/>
      <c r="AV465" s="6"/>
    </row>
    <row r="466">
      <c r="A466" s="6"/>
      <c r="B466" s="199"/>
      <c r="C466" s="6"/>
      <c r="D466" s="6"/>
      <c r="E466" s="7"/>
      <c r="F466" s="7"/>
      <c r="G466" s="198"/>
      <c r="H466" s="198"/>
      <c r="I466" s="6"/>
      <c r="J466" s="7"/>
      <c r="K466" s="7"/>
      <c r="L466" s="6"/>
      <c r="M466" s="7"/>
      <c r="N466" s="6"/>
      <c r="O466" s="6"/>
      <c r="P466" s="6"/>
      <c r="Q466" s="6"/>
      <c r="R466" s="6"/>
      <c r="S466" s="6"/>
      <c r="T466" s="6"/>
      <c r="U466" s="6"/>
      <c r="V466" s="6"/>
      <c r="W466" s="6"/>
      <c r="X466" s="6"/>
      <c r="Y466" s="6"/>
      <c r="Z466" s="6"/>
      <c r="AA466" s="6"/>
      <c r="AB466" s="6"/>
      <c r="AC466" s="6"/>
      <c r="AD466" s="6"/>
      <c r="AE466" s="6"/>
      <c r="AF466" s="6"/>
      <c r="AG466" s="6"/>
      <c r="AH466" s="6"/>
      <c r="AI466" s="6"/>
      <c r="AJ466" s="6"/>
      <c r="AK466" s="6"/>
      <c r="AL466" s="6"/>
      <c r="AM466" s="6"/>
      <c r="AN466" s="6"/>
      <c r="AO466" s="6"/>
      <c r="AP466" s="6"/>
      <c r="AQ466" s="6"/>
      <c r="AR466" s="6"/>
      <c r="AS466" s="6"/>
      <c r="AT466" s="6"/>
      <c r="AU466" s="6"/>
      <c r="AV466" s="6"/>
    </row>
    <row r="467">
      <c r="A467" s="6"/>
      <c r="B467" s="199"/>
      <c r="C467" s="6"/>
      <c r="D467" s="6"/>
      <c r="E467" s="7"/>
      <c r="F467" s="7"/>
      <c r="G467" s="198"/>
      <c r="H467" s="198"/>
      <c r="I467" s="6"/>
      <c r="J467" s="7"/>
      <c r="K467" s="7"/>
      <c r="L467" s="6"/>
      <c r="M467" s="7"/>
      <c r="N467" s="6"/>
      <c r="O467" s="6"/>
      <c r="P467" s="6"/>
      <c r="Q467" s="6"/>
      <c r="R467" s="6"/>
      <c r="S467" s="6"/>
      <c r="T467" s="6"/>
      <c r="U467" s="6"/>
      <c r="V467" s="6"/>
      <c r="W467" s="6"/>
      <c r="X467" s="6"/>
      <c r="Y467" s="6"/>
      <c r="Z467" s="6"/>
      <c r="AA467" s="6"/>
      <c r="AB467" s="6"/>
      <c r="AC467" s="6"/>
      <c r="AD467" s="6"/>
      <c r="AE467" s="6"/>
      <c r="AF467" s="6"/>
      <c r="AG467" s="6"/>
      <c r="AH467" s="6"/>
      <c r="AI467" s="6"/>
      <c r="AJ467" s="6"/>
      <c r="AK467" s="6"/>
      <c r="AL467" s="6"/>
      <c r="AM467" s="6"/>
      <c r="AN467" s="6"/>
      <c r="AO467" s="6"/>
      <c r="AP467" s="6"/>
      <c r="AQ467" s="6"/>
      <c r="AR467" s="6"/>
      <c r="AS467" s="6"/>
      <c r="AT467" s="6"/>
      <c r="AU467" s="6"/>
      <c r="AV467" s="6"/>
    </row>
    <row r="468">
      <c r="A468" s="6"/>
      <c r="B468" s="199"/>
      <c r="C468" s="6"/>
      <c r="D468" s="6"/>
      <c r="E468" s="7"/>
      <c r="F468" s="7"/>
      <c r="G468" s="198"/>
      <c r="H468" s="198"/>
      <c r="I468" s="6"/>
      <c r="J468" s="7"/>
      <c r="K468" s="7"/>
      <c r="L468" s="6"/>
      <c r="M468" s="7"/>
      <c r="N468" s="6"/>
      <c r="O468" s="6"/>
      <c r="P468" s="6"/>
      <c r="Q468" s="6"/>
      <c r="R468" s="6"/>
      <c r="S468" s="6"/>
      <c r="T468" s="6"/>
      <c r="U468" s="6"/>
      <c r="V468" s="6"/>
      <c r="W468" s="6"/>
      <c r="X468" s="6"/>
      <c r="Y468" s="6"/>
      <c r="Z468" s="6"/>
      <c r="AA468" s="6"/>
      <c r="AB468" s="6"/>
      <c r="AC468" s="6"/>
      <c r="AD468" s="6"/>
      <c r="AE468" s="6"/>
      <c r="AF468" s="6"/>
      <c r="AG468" s="6"/>
      <c r="AH468" s="6"/>
      <c r="AI468" s="6"/>
      <c r="AJ468" s="6"/>
      <c r="AK468" s="6"/>
      <c r="AL468" s="6"/>
      <c r="AM468" s="6"/>
      <c r="AN468" s="6"/>
      <c r="AO468" s="6"/>
      <c r="AP468" s="6"/>
      <c r="AQ468" s="6"/>
      <c r="AR468" s="6"/>
      <c r="AS468" s="6"/>
      <c r="AT468" s="6"/>
      <c r="AU468" s="6"/>
      <c r="AV468" s="6"/>
    </row>
    <row r="469">
      <c r="A469" s="6"/>
      <c r="B469" s="199"/>
      <c r="C469" s="6"/>
      <c r="D469" s="6"/>
      <c r="E469" s="7"/>
      <c r="F469" s="7"/>
      <c r="G469" s="198"/>
      <c r="H469" s="198"/>
      <c r="I469" s="6"/>
      <c r="J469" s="7"/>
      <c r="K469" s="7"/>
      <c r="L469" s="6"/>
      <c r="M469" s="7"/>
      <c r="N469" s="6"/>
      <c r="O469" s="6"/>
      <c r="P469" s="6"/>
      <c r="Q469" s="6"/>
      <c r="R469" s="6"/>
      <c r="S469" s="6"/>
      <c r="T469" s="6"/>
      <c r="U469" s="6"/>
      <c r="V469" s="6"/>
      <c r="W469" s="6"/>
      <c r="X469" s="6"/>
      <c r="Y469" s="6"/>
      <c r="Z469" s="6"/>
      <c r="AA469" s="6"/>
      <c r="AB469" s="6"/>
      <c r="AC469" s="6"/>
      <c r="AD469" s="6"/>
      <c r="AE469" s="6"/>
      <c r="AF469" s="6"/>
      <c r="AG469" s="6"/>
      <c r="AH469" s="6"/>
      <c r="AI469" s="6"/>
      <c r="AJ469" s="6"/>
      <c r="AK469" s="6"/>
      <c r="AL469" s="6"/>
      <c r="AM469" s="6"/>
      <c r="AN469" s="6"/>
      <c r="AO469" s="6"/>
      <c r="AP469" s="6"/>
      <c r="AQ469" s="6"/>
      <c r="AR469" s="6"/>
      <c r="AS469" s="6"/>
      <c r="AT469" s="6"/>
      <c r="AU469" s="6"/>
      <c r="AV469" s="6"/>
    </row>
    <row r="470">
      <c r="A470" s="6"/>
      <c r="B470" s="199"/>
      <c r="C470" s="6"/>
      <c r="D470" s="6"/>
      <c r="E470" s="7"/>
      <c r="F470" s="7"/>
      <c r="G470" s="198"/>
      <c r="H470" s="198"/>
      <c r="I470" s="6"/>
      <c r="J470" s="7"/>
      <c r="K470" s="7"/>
      <c r="L470" s="6"/>
      <c r="M470" s="7"/>
      <c r="N470" s="6"/>
      <c r="O470" s="6"/>
      <c r="P470" s="6"/>
      <c r="Q470" s="6"/>
      <c r="R470" s="6"/>
      <c r="S470" s="6"/>
      <c r="T470" s="6"/>
      <c r="U470" s="6"/>
      <c r="V470" s="6"/>
      <c r="W470" s="6"/>
      <c r="X470" s="6"/>
      <c r="Y470" s="6"/>
      <c r="Z470" s="6"/>
      <c r="AA470" s="6"/>
      <c r="AB470" s="6"/>
      <c r="AC470" s="6"/>
      <c r="AD470" s="6"/>
      <c r="AE470" s="6"/>
      <c r="AF470" s="6"/>
      <c r="AG470" s="6"/>
      <c r="AH470" s="6"/>
      <c r="AI470" s="6"/>
      <c r="AJ470" s="6"/>
      <c r="AK470" s="6"/>
      <c r="AL470" s="6"/>
      <c r="AM470" s="6"/>
      <c r="AN470" s="6"/>
      <c r="AO470" s="6"/>
      <c r="AP470" s="6"/>
      <c r="AQ470" s="6"/>
      <c r="AR470" s="6"/>
      <c r="AS470" s="6"/>
      <c r="AT470" s="6"/>
      <c r="AU470" s="6"/>
      <c r="AV470" s="6"/>
    </row>
    <row r="471">
      <c r="A471" s="6"/>
      <c r="B471" s="199"/>
      <c r="C471" s="6"/>
      <c r="D471" s="6"/>
      <c r="E471" s="7"/>
      <c r="F471" s="7"/>
      <c r="G471" s="198"/>
      <c r="H471" s="198"/>
      <c r="I471" s="6"/>
      <c r="J471" s="7"/>
      <c r="K471" s="7"/>
      <c r="L471" s="6"/>
      <c r="M471" s="7"/>
      <c r="N471" s="6"/>
      <c r="O471" s="6"/>
      <c r="P471" s="6"/>
      <c r="Q471" s="6"/>
      <c r="R471" s="6"/>
      <c r="S471" s="6"/>
      <c r="T471" s="6"/>
      <c r="U471" s="6"/>
      <c r="V471" s="6"/>
      <c r="W471" s="6"/>
      <c r="X471" s="6"/>
      <c r="Y471" s="6"/>
      <c r="Z471" s="6"/>
      <c r="AA471" s="6"/>
      <c r="AB471" s="6"/>
      <c r="AC471" s="6"/>
      <c r="AD471" s="6"/>
      <c r="AE471" s="6"/>
      <c r="AF471" s="6"/>
      <c r="AG471" s="6"/>
      <c r="AH471" s="6"/>
      <c r="AI471" s="6"/>
      <c r="AJ471" s="6"/>
      <c r="AK471" s="6"/>
      <c r="AL471" s="6"/>
      <c r="AM471" s="6"/>
      <c r="AN471" s="6"/>
      <c r="AO471" s="6"/>
      <c r="AP471" s="6"/>
      <c r="AQ471" s="6"/>
      <c r="AR471" s="6"/>
      <c r="AS471" s="6"/>
      <c r="AT471" s="6"/>
      <c r="AU471" s="6"/>
      <c r="AV471" s="6"/>
    </row>
    <row r="472">
      <c r="A472" s="6"/>
      <c r="B472" s="199"/>
      <c r="C472" s="6"/>
      <c r="D472" s="6"/>
      <c r="E472" s="7"/>
      <c r="F472" s="7"/>
      <c r="G472" s="198"/>
      <c r="H472" s="198"/>
      <c r="I472" s="6"/>
      <c r="J472" s="7"/>
      <c r="K472" s="7"/>
      <c r="L472" s="6"/>
      <c r="M472" s="7"/>
      <c r="N472" s="6"/>
      <c r="O472" s="6"/>
      <c r="P472" s="6"/>
      <c r="Q472" s="6"/>
      <c r="R472" s="6"/>
      <c r="S472" s="6"/>
      <c r="T472" s="6"/>
      <c r="U472" s="6"/>
      <c r="V472" s="6"/>
      <c r="W472" s="6"/>
      <c r="X472" s="6"/>
      <c r="Y472" s="6"/>
      <c r="Z472" s="6"/>
      <c r="AA472" s="6"/>
      <c r="AB472" s="6"/>
      <c r="AC472" s="6"/>
      <c r="AD472" s="6"/>
      <c r="AE472" s="6"/>
      <c r="AF472" s="6"/>
      <c r="AG472" s="6"/>
      <c r="AH472" s="6"/>
      <c r="AI472" s="6"/>
      <c r="AJ472" s="6"/>
      <c r="AK472" s="6"/>
      <c r="AL472" s="6"/>
      <c r="AM472" s="6"/>
      <c r="AN472" s="6"/>
      <c r="AO472" s="6"/>
      <c r="AP472" s="6"/>
      <c r="AQ472" s="6"/>
      <c r="AR472" s="6"/>
      <c r="AS472" s="6"/>
      <c r="AT472" s="6"/>
      <c r="AU472" s="6"/>
      <c r="AV472" s="6"/>
    </row>
    <row r="473">
      <c r="A473" s="6"/>
      <c r="B473" s="199"/>
      <c r="C473" s="6"/>
      <c r="D473" s="6"/>
      <c r="E473" s="7"/>
      <c r="F473" s="7"/>
      <c r="G473" s="198"/>
      <c r="H473" s="198"/>
      <c r="I473" s="6"/>
      <c r="J473" s="7"/>
      <c r="K473" s="7"/>
      <c r="L473" s="6"/>
      <c r="M473" s="7"/>
      <c r="N473" s="6"/>
      <c r="O473" s="6"/>
      <c r="P473" s="6"/>
      <c r="Q473" s="6"/>
      <c r="R473" s="6"/>
      <c r="S473" s="6"/>
      <c r="T473" s="6"/>
      <c r="U473" s="6"/>
      <c r="V473" s="6"/>
      <c r="W473" s="6"/>
      <c r="X473" s="6"/>
      <c r="Y473" s="6"/>
      <c r="Z473" s="6"/>
      <c r="AA473" s="6"/>
      <c r="AB473" s="6"/>
      <c r="AC473" s="6"/>
      <c r="AD473" s="6"/>
      <c r="AE473" s="6"/>
      <c r="AF473" s="6"/>
      <c r="AG473" s="6"/>
      <c r="AH473" s="6"/>
      <c r="AI473" s="6"/>
      <c r="AJ473" s="6"/>
      <c r="AK473" s="6"/>
      <c r="AL473" s="6"/>
      <c r="AM473" s="6"/>
      <c r="AN473" s="6"/>
      <c r="AO473" s="6"/>
      <c r="AP473" s="6"/>
      <c r="AQ473" s="6"/>
      <c r="AR473" s="6"/>
      <c r="AS473" s="6"/>
      <c r="AT473" s="6"/>
      <c r="AU473" s="6"/>
      <c r="AV473" s="6"/>
    </row>
    <row r="474">
      <c r="A474" s="6"/>
      <c r="B474" s="199"/>
      <c r="C474" s="6"/>
      <c r="D474" s="6"/>
      <c r="E474" s="7"/>
      <c r="F474" s="7"/>
      <c r="G474" s="198"/>
      <c r="H474" s="198"/>
      <c r="I474" s="6"/>
      <c r="J474" s="7"/>
      <c r="K474" s="7"/>
      <c r="L474" s="6"/>
      <c r="M474" s="7"/>
      <c r="N474" s="6"/>
      <c r="O474" s="6"/>
      <c r="P474" s="6"/>
      <c r="Q474" s="6"/>
      <c r="R474" s="6"/>
      <c r="S474" s="6"/>
      <c r="T474" s="6"/>
      <c r="U474" s="6"/>
      <c r="V474" s="6"/>
      <c r="W474" s="6"/>
      <c r="X474" s="6"/>
      <c r="Y474" s="6"/>
      <c r="Z474" s="6"/>
      <c r="AA474" s="6"/>
      <c r="AB474" s="6"/>
      <c r="AC474" s="6"/>
      <c r="AD474" s="6"/>
      <c r="AE474" s="6"/>
      <c r="AF474" s="6"/>
      <c r="AG474" s="6"/>
      <c r="AH474" s="6"/>
      <c r="AI474" s="6"/>
      <c r="AJ474" s="6"/>
      <c r="AK474" s="6"/>
      <c r="AL474" s="6"/>
      <c r="AM474" s="6"/>
      <c r="AN474" s="6"/>
      <c r="AO474" s="6"/>
      <c r="AP474" s="6"/>
      <c r="AQ474" s="6"/>
      <c r="AR474" s="6"/>
      <c r="AS474" s="6"/>
      <c r="AT474" s="6"/>
      <c r="AU474" s="6"/>
      <c r="AV474" s="6"/>
    </row>
    <row r="475">
      <c r="A475" s="6"/>
      <c r="B475" s="199"/>
      <c r="C475" s="6"/>
      <c r="D475" s="6"/>
      <c r="E475" s="7"/>
      <c r="F475" s="7"/>
      <c r="G475" s="198"/>
      <c r="H475" s="198"/>
      <c r="I475" s="6"/>
      <c r="J475" s="7"/>
      <c r="K475" s="7"/>
      <c r="L475" s="6"/>
      <c r="M475" s="7"/>
      <c r="N475" s="6"/>
      <c r="O475" s="6"/>
      <c r="P475" s="6"/>
      <c r="Q475" s="6"/>
      <c r="R475" s="6"/>
      <c r="S475" s="6"/>
      <c r="T475" s="6"/>
      <c r="U475" s="6"/>
      <c r="V475" s="6"/>
      <c r="W475" s="6"/>
      <c r="X475" s="6"/>
      <c r="Y475" s="6"/>
      <c r="Z475" s="6"/>
      <c r="AA475" s="6"/>
      <c r="AB475" s="6"/>
      <c r="AC475" s="6"/>
      <c r="AD475" s="6"/>
      <c r="AE475" s="6"/>
      <c r="AF475" s="6"/>
      <c r="AG475" s="6"/>
      <c r="AH475" s="6"/>
      <c r="AI475" s="6"/>
      <c r="AJ475" s="6"/>
      <c r="AK475" s="6"/>
      <c r="AL475" s="6"/>
      <c r="AM475" s="6"/>
      <c r="AN475" s="6"/>
      <c r="AO475" s="6"/>
      <c r="AP475" s="6"/>
      <c r="AQ475" s="6"/>
      <c r="AR475" s="6"/>
      <c r="AS475" s="6"/>
      <c r="AT475" s="6"/>
      <c r="AU475" s="6"/>
      <c r="AV475" s="6"/>
    </row>
    <row r="476">
      <c r="A476" s="6"/>
      <c r="B476" s="199"/>
      <c r="C476" s="6"/>
      <c r="D476" s="6"/>
      <c r="E476" s="7"/>
      <c r="F476" s="7"/>
      <c r="G476" s="198"/>
      <c r="H476" s="198"/>
      <c r="I476" s="6"/>
      <c r="J476" s="7"/>
      <c r="K476" s="7"/>
      <c r="L476" s="6"/>
      <c r="M476" s="7"/>
      <c r="N476" s="6"/>
      <c r="O476" s="6"/>
      <c r="P476" s="6"/>
      <c r="Q476" s="6"/>
      <c r="R476" s="6"/>
      <c r="S476" s="6"/>
      <c r="T476" s="6"/>
      <c r="U476" s="6"/>
      <c r="V476" s="6"/>
      <c r="W476" s="6"/>
      <c r="X476" s="6"/>
      <c r="Y476" s="6"/>
      <c r="Z476" s="6"/>
      <c r="AA476" s="6"/>
      <c r="AB476" s="6"/>
      <c r="AC476" s="6"/>
      <c r="AD476" s="6"/>
      <c r="AE476" s="6"/>
      <c r="AF476" s="6"/>
      <c r="AG476" s="6"/>
      <c r="AH476" s="6"/>
      <c r="AI476" s="6"/>
      <c r="AJ476" s="6"/>
      <c r="AK476" s="6"/>
      <c r="AL476" s="6"/>
      <c r="AM476" s="6"/>
      <c r="AN476" s="6"/>
      <c r="AO476" s="6"/>
      <c r="AP476" s="6"/>
      <c r="AQ476" s="6"/>
      <c r="AR476" s="6"/>
      <c r="AS476" s="6"/>
      <c r="AT476" s="6"/>
      <c r="AU476" s="6"/>
      <c r="AV476" s="6"/>
    </row>
    <row r="477">
      <c r="A477" s="6"/>
      <c r="B477" s="199"/>
      <c r="C477" s="6"/>
      <c r="D477" s="6"/>
      <c r="E477" s="7"/>
      <c r="F477" s="7"/>
      <c r="G477" s="198"/>
      <c r="H477" s="198"/>
      <c r="I477" s="6"/>
      <c r="J477" s="7"/>
      <c r="K477" s="7"/>
      <c r="L477" s="6"/>
      <c r="M477" s="7"/>
      <c r="N477" s="6"/>
      <c r="O477" s="6"/>
      <c r="P477" s="6"/>
      <c r="Q477" s="6"/>
      <c r="R477" s="6"/>
      <c r="S477" s="6"/>
      <c r="T477" s="6"/>
      <c r="U477" s="6"/>
      <c r="V477" s="6"/>
      <c r="W477" s="6"/>
      <c r="X477" s="6"/>
      <c r="Y477" s="6"/>
      <c r="Z477" s="6"/>
      <c r="AA477" s="6"/>
      <c r="AB477" s="6"/>
      <c r="AC477" s="6"/>
      <c r="AD477" s="6"/>
      <c r="AE477" s="6"/>
      <c r="AF477" s="6"/>
      <c r="AG477" s="6"/>
      <c r="AH477" s="6"/>
      <c r="AI477" s="6"/>
      <c r="AJ477" s="6"/>
      <c r="AK477" s="6"/>
      <c r="AL477" s="6"/>
      <c r="AM477" s="6"/>
      <c r="AN477" s="6"/>
      <c r="AO477" s="6"/>
      <c r="AP477" s="6"/>
      <c r="AQ477" s="6"/>
      <c r="AR477" s="6"/>
      <c r="AS477" s="6"/>
      <c r="AT477" s="6"/>
      <c r="AU477" s="6"/>
      <c r="AV477" s="6"/>
    </row>
    <row r="478">
      <c r="A478" s="6"/>
      <c r="B478" s="199"/>
      <c r="C478" s="6"/>
      <c r="D478" s="6"/>
      <c r="E478" s="7"/>
      <c r="F478" s="7"/>
      <c r="G478" s="198"/>
      <c r="H478" s="198"/>
      <c r="I478" s="6"/>
      <c r="J478" s="7"/>
      <c r="K478" s="7"/>
      <c r="L478" s="6"/>
      <c r="M478" s="7"/>
      <c r="N478" s="6"/>
      <c r="O478" s="6"/>
      <c r="P478" s="6"/>
      <c r="Q478" s="6"/>
      <c r="R478" s="6"/>
      <c r="S478" s="6"/>
      <c r="T478" s="6"/>
      <c r="U478" s="6"/>
      <c r="V478" s="6"/>
      <c r="W478" s="6"/>
      <c r="X478" s="6"/>
      <c r="Y478" s="6"/>
      <c r="Z478" s="6"/>
      <c r="AA478" s="6"/>
      <c r="AB478" s="6"/>
      <c r="AC478" s="6"/>
      <c r="AD478" s="6"/>
      <c r="AE478" s="6"/>
      <c r="AF478" s="6"/>
      <c r="AG478" s="6"/>
      <c r="AH478" s="6"/>
      <c r="AI478" s="6"/>
      <c r="AJ478" s="6"/>
      <c r="AK478" s="6"/>
      <c r="AL478" s="6"/>
      <c r="AM478" s="6"/>
      <c r="AN478" s="6"/>
      <c r="AO478" s="6"/>
      <c r="AP478" s="6"/>
      <c r="AQ478" s="6"/>
      <c r="AR478" s="6"/>
      <c r="AS478" s="6"/>
      <c r="AT478" s="6"/>
      <c r="AU478" s="6"/>
      <c r="AV478" s="6"/>
    </row>
    <row r="479">
      <c r="A479" s="6"/>
      <c r="B479" s="199"/>
      <c r="C479" s="6"/>
      <c r="D479" s="6"/>
      <c r="E479" s="7"/>
      <c r="F479" s="7"/>
      <c r="G479" s="198"/>
      <c r="H479" s="198"/>
      <c r="I479" s="6"/>
      <c r="J479" s="7"/>
      <c r="K479" s="7"/>
      <c r="L479" s="6"/>
      <c r="M479" s="7"/>
      <c r="N479" s="6"/>
      <c r="O479" s="6"/>
      <c r="P479" s="6"/>
      <c r="Q479" s="6"/>
      <c r="R479" s="6"/>
      <c r="S479" s="6"/>
      <c r="T479" s="6"/>
      <c r="U479" s="6"/>
      <c r="V479" s="6"/>
      <c r="W479" s="6"/>
      <c r="X479" s="6"/>
      <c r="Y479" s="6"/>
      <c r="Z479" s="6"/>
      <c r="AA479" s="6"/>
      <c r="AB479" s="6"/>
      <c r="AC479" s="6"/>
      <c r="AD479" s="6"/>
      <c r="AE479" s="6"/>
      <c r="AF479" s="6"/>
      <c r="AG479" s="6"/>
      <c r="AH479" s="6"/>
      <c r="AI479" s="6"/>
      <c r="AJ479" s="6"/>
      <c r="AK479" s="6"/>
      <c r="AL479" s="6"/>
      <c r="AM479" s="6"/>
      <c r="AN479" s="6"/>
      <c r="AO479" s="6"/>
      <c r="AP479" s="6"/>
      <c r="AQ479" s="6"/>
      <c r="AR479" s="6"/>
      <c r="AS479" s="6"/>
      <c r="AT479" s="6"/>
      <c r="AU479" s="6"/>
      <c r="AV479" s="6"/>
    </row>
    <row r="480">
      <c r="A480" s="6"/>
      <c r="B480" s="199"/>
      <c r="C480" s="6"/>
      <c r="D480" s="6"/>
      <c r="E480" s="7"/>
      <c r="F480" s="7"/>
      <c r="G480" s="198"/>
      <c r="H480" s="198"/>
      <c r="I480" s="6"/>
      <c r="J480" s="7"/>
      <c r="K480" s="7"/>
      <c r="L480" s="6"/>
      <c r="M480" s="7"/>
      <c r="N480" s="6"/>
      <c r="O480" s="6"/>
      <c r="P480" s="6"/>
      <c r="Q480" s="6"/>
      <c r="R480" s="6"/>
      <c r="S480" s="6"/>
      <c r="T480" s="6"/>
      <c r="U480" s="6"/>
      <c r="V480" s="6"/>
      <c r="W480" s="6"/>
      <c r="X480" s="6"/>
      <c r="Y480" s="6"/>
      <c r="Z480" s="6"/>
      <c r="AA480" s="6"/>
      <c r="AB480" s="6"/>
      <c r="AC480" s="6"/>
      <c r="AD480" s="6"/>
      <c r="AE480" s="6"/>
      <c r="AF480" s="6"/>
      <c r="AG480" s="6"/>
      <c r="AH480" s="6"/>
      <c r="AI480" s="6"/>
      <c r="AJ480" s="6"/>
      <c r="AK480" s="6"/>
      <c r="AL480" s="6"/>
      <c r="AM480" s="6"/>
      <c r="AN480" s="6"/>
      <c r="AO480" s="6"/>
      <c r="AP480" s="6"/>
      <c r="AQ480" s="6"/>
      <c r="AR480" s="6"/>
      <c r="AS480" s="6"/>
      <c r="AT480" s="6"/>
      <c r="AU480" s="6"/>
      <c r="AV480" s="6"/>
    </row>
    <row r="481">
      <c r="A481" s="6"/>
      <c r="B481" s="199"/>
      <c r="C481" s="6"/>
      <c r="D481" s="6"/>
      <c r="E481" s="7"/>
      <c r="F481" s="7"/>
      <c r="G481" s="198"/>
      <c r="H481" s="198"/>
      <c r="I481" s="6"/>
      <c r="J481" s="7"/>
      <c r="K481" s="7"/>
      <c r="L481" s="6"/>
      <c r="M481" s="7"/>
      <c r="N481" s="6"/>
      <c r="O481" s="6"/>
      <c r="P481" s="6"/>
      <c r="Q481" s="6"/>
      <c r="R481" s="6"/>
      <c r="S481" s="6"/>
      <c r="T481" s="6"/>
      <c r="U481" s="6"/>
      <c r="V481" s="6"/>
      <c r="W481" s="6"/>
      <c r="X481" s="6"/>
      <c r="Y481" s="6"/>
      <c r="Z481" s="6"/>
      <c r="AA481" s="6"/>
      <c r="AB481" s="6"/>
      <c r="AC481" s="6"/>
      <c r="AD481" s="6"/>
      <c r="AE481" s="6"/>
      <c r="AF481" s="6"/>
      <c r="AG481" s="6"/>
      <c r="AH481" s="6"/>
      <c r="AI481" s="6"/>
      <c r="AJ481" s="6"/>
      <c r="AK481" s="6"/>
      <c r="AL481" s="6"/>
      <c r="AM481" s="6"/>
      <c r="AN481" s="6"/>
      <c r="AO481" s="6"/>
      <c r="AP481" s="6"/>
      <c r="AQ481" s="6"/>
      <c r="AR481" s="6"/>
      <c r="AS481" s="6"/>
      <c r="AT481" s="6"/>
      <c r="AU481" s="6"/>
      <c r="AV481" s="6"/>
    </row>
    <row r="482">
      <c r="A482" s="6"/>
      <c r="B482" s="199"/>
      <c r="C482" s="6"/>
      <c r="D482" s="6"/>
      <c r="E482" s="7"/>
      <c r="F482" s="7"/>
      <c r="G482" s="198"/>
      <c r="H482" s="198"/>
      <c r="I482" s="6"/>
      <c r="J482" s="7"/>
      <c r="K482" s="7"/>
      <c r="L482" s="6"/>
      <c r="M482" s="7"/>
      <c r="N482" s="6"/>
      <c r="O482" s="6"/>
      <c r="P482" s="6"/>
      <c r="Q482" s="6"/>
      <c r="R482" s="6"/>
      <c r="S482" s="6"/>
      <c r="T482" s="6"/>
      <c r="U482" s="6"/>
      <c r="V482" s="6"/>
      <c r="W482" s="6"/>
      <c r="X482" s="6"/>
      <c r="Y482" s="6"/>
      <c r="Z482" s="6"/>
      <c r="AA482" s="6"/>
      <c r="AB482" s="6"/>
      <c r="AC482" s="6"/>
      <c r="AD482" s="6"/>
      <c r="AE482" s="6"/>
      <c r="AF482" s="6"/>
      <c r="AG482" s="6"/>
      <c r="AH482" s="6"/>
      <c r="AI482" s="6"/>
      <c r="AJ482" s="6"/>
      <c r="AK482" s="6"/>
      <c r="AL482" s="6"/>
      <c r="AM482" s="6"/>
      <c r="AN482" s="6"/>
      <c r="AO482" s="6"/>
      <c r="AP482" s="6"/>
      <c r="AQ482" s="6"/>
      <c r="AR482" s="6"/>
      <c r="AS482" s="6"/>
      <c r="AT482" s="6"/>
      <c r="AU482" s="6"/>
      <c r="AV482" s="6"/>
    </row>
    <row r="483">
      <c r="A483" s="6"/>
      <c r="B483" s="199"/>
      <c r="C483" s="6"/>
      <c r="D483" s="6"/>
      <c r="E483" s="7"/>
      <c r="F483" s="7"/>
      <c r="G483" s="198"/>
      <c r="H483" s="198"/>
      <c r="I483" s="6"/>
      <c r="J483" s="7"/>
      <c r="K483" s="7"/>
      <c r="L483" s="6"/>
      <c r="M483" s="7"/>
      <c r="N483" s="6"/>
      <c r="O483" s="6"/>
      <c r="P483" s="6"/>
      <c r="Q483" s="6"/>
      <c r="R483" s="6"/>
      <c r="S483" s="6"/>
      <c r="T483" s="6"/>
      <c r="U483" s="6"/>
      <c r="V483" s="6"/>
      <c r="W483" s="6"/>
      <c r="X483" s="6"/>
      <c r="Y483" s="6"/>
      <c r="Z483" s="6"/>
      <c r="AA483" s="6"/>
      <c r="AB483" s="6"/>
      <c r="AC483" s="6"/>
      <c r="AD483" s="6"/>
      <c r="AE483" s="6"/>
      <c r="AF483" s="6"/>
      <c r="AG483" s="6"/>
      <c r="AH483" s="6"/>
      <c r="AI483" s="6"/>
      <c r="AJ483" s="6"/>
      <c r="AK483" s="6"/>
      <c r="AL483" s="6"/>
      <c r="AM483" s="6"/>
      <c r="AN483" s="6"/>
      <c r="AO483" s="6"/>
      <c r="AP483" s="6"/>
      <c r="AQ483" s="6"/>
      <c r="AR483" s="6"/>
      <c r="AS483" s="6"/>
      <c r="AT483" s="6"/>
      <c r="AU483" s="6"/>
      <c r="AV483" s="6"/>
    </row>
    <row r="484">
      <c r="A484" s="6"/>
      <c r="B484" s="199"/>
      <c r="C484" s="6"/>
      <c r="D484" s="6"/>
      <c r="E484" s="7"/>
      <c r="F484" s="7"/>
      <c r="G484" s="198"/>
      <c r="H484" s="198"/>
      <c r="I484" s="6"/>
      <c r="J484" s="7"/>
      <c r="K484" s="7"/>
      <c r="L484" s="6"/>
      <c r="M484" s="7"/>
      <c r="N484" s="6"/>
      <c r="O484" s="6"/>
      <c r="P484" s="6"/>
      <c r="Q484" s="6"/>
      <c r="R484" s="6"/>
      <c r="S484" s="6"/>
      <c r="T484" s="6"/>
      <c r="U484" s="6"/>
      <c r="V484" s="6"/>
      <c r="W484" s="6"/>
      <c r="X484" s="6"/>
      <c r="Y484" s="6"/>
      <c r="Z484" s="6"/>
      <c r="AA484" s="6"/>
      <c r="AB484" s="6"/>
      <c r="AC484" s="6"/>
      <c r="AD484" s="6"/>
      <c r="AE484" s="6"/>
      <c r="AF484" s="6"/>
      <c r="AG484" s="6"/>
      <c r="AH484" s="6"/>
      <c r="AI484" s="6"/>
      <c r="AJ484" s="6"/>
      <c r="AK484" s="6"/>
      <c r="AL484" s="6"/>
      <c r="AM484" s="6"/>
      <c r="AN484" s="6"/>
      <c r="AO484" s="6"/>
      <c r="AP484" s="6"/>
      <c r="AQ484" s="6"/>
      <c r="AR484" s="6"/>
      <c r="AS484" s="6"/>
      <c r="AT484" s="6"/>
      <c r="AU484" s="6"/>
      <c r="AV484" s="6"/>
    </row>
    <row r="485">
      <c r="A485" s="6"/>
      <c r="B485" s="199"/>
      <c r="C485" s="6"/>
      <c r="D485" s="6"/>
      <c r="E485" s="7"/>
      <c r="F485" s="7"/>
      <c r="G485" s="198"/>
      <c r="H485" s="198"/>
      <c r="I485" s="6"/>
      <c r="J485" s="7"/>
      <c r="K485" s="7"/>
      <c r="L485" s="6"/>
      <c r="M485" s="7"/>
      <c r="N485" s="6"/>
      <c r="O485" s="6"/>
      <c r="P485" s="6"/>
      <c r="Q485" s="6"/>
      <c r="R485" s="6"/>
      <c r="S485" s="6"/>
      <c r="T485" s="6"/>
      <c r="U485" s="6"/>
      <c r="V485" s="6"/>
      <c r="W485" s="6"/>
      <c r="X485" s="6"/>
      <c r="Y485" s="6"/>
      <c r="Z485" s="6"/>
      <c r="AA485" s="6"/>
      <c r="AB485" s="6"/>
      <c r="AC485" s="6"/>
      <c r="AD485" s="6"/>
      <c r="AE485" s="6"/>
      <c r="AF485" s="6"/>
      <c r="AG485" s="6"/>
      <c r="AH485" s="6"/>
      <c r="AI485" s="6"/>
      <c r="AJ485" s="6"/>
      <c r="AK485" s="6"/>
      <c r="AL485" s="6"/>
      <c r="AM485" s="6"/>
      <c r="AN485" s="6"/>
      <c r="AO485" s="6"/>
      <c r="AP485" s="6"/>
      <c r="AQ485" s="6"/>
      <c r="AR485" s="6"/>
      <c r="AS485" s="6"/>
      <c r="AT485" s="6"/>
      <c r="AU485" s="6"/>
      <c r="AV485" s="6"/>
    </row>
    <row r="486">
      <c r="A486" s="6"/>
      <c r="B486" s="199"/>
      <c r="C486" s="6"/>
      <c r="D486" s="6"/>
      <c r="E486" s="7"/>
      <c r="F486" s="7"/>
      <c r="G486" s="198"/>
      <c r="H486" s="198"/>
      <c r="I486" s="6"/>
      <c r="J486" s="7"/>
      <c r="K486" s="7"/>
      <c r="L486" s="6"/>
      <c r="M486" s="7"/>
      <c r="N486" s="6"/>
      <c r="O486" s="6"/>
      <c r="P486" s="6"/>
      <c r="Q486" s="6"/>
      <c r="R486" s="6"/>
      <c r="S486" s="6"/>
      <c r="T486" s="6"/>
      <c r="U486" s="6"/>
      <c r="V486" s="6"/>
      <c r="W486" s="6"/>
      <c r="X486" s="6"/>
      <c r="Y486" s="6"/>
      <c r="Z486" s="6"/>
      <c r="AA486" s="6"/>
      <c r="AB486" s="6"/>
      <c r="AC486" s="6"/>
      <c r="AD486" s="6"/>
      <c r="AE486" s="6"/>
      <c r="AF486" s="6"/>
      <c r="AG486" s="6"/>
      <c r="AH486" s="6"/>
      <c r="AI486" s="6"/>
      <c r="AJ486" s="6"/>
      <c r="AK486" s="6"/>
      <c r="AL486" s="6"/>
      <c r="AM486" s="6"/>
      <c r="AN486" s="6"/>
      <c r="AO486" s="6"/>
      <c r="AP486" s="6"/>
      <c r="AQ486" s="6"/>
      <c r="AR486" s="6"/>
      <c r="AS486" s="6"/>
      <c r="AT486" s="6"/>
      <c r="AU486" s="6"/>
      <c r="AV486" s="6"/>
    </row>
    <row r="487">
      <c r="A487" s="6"/>
      <c r="B487" s="199"/>
      <c r="C487" s="6"/>
      <c r="D487" s="6"/>
      <c r="E487" s="7"/>
      <c r="F487" s="7"/>
      <c r="G487" s="198"/>
      <c r="H487" s="198"/>
      <c r="I487" s="6"/>
      <c r="J487" s="7"/>
      <c r="K487" s="7"/>
      <c r="L487" s="6"/>
      <c r="M487" s="7"/>
      <c r="N487" s="6"/>
      <c r="O487" s="6"/>
      <c r="P487" s="6"/>
      <c r="Q487" s="6"/>
      <c r="R487" s="6"/>
      <c r="S487" s="6"/>
      <c r="T487" s="6"/>
      <c r="U487" s="6"/>
      <c r="V487" s="6"/>
      <c r="W487" s="6"/>
      <c r="X487" s="6"/>
      <c r="Y487" s="6"/>
      <c r="Z487" s="6"/>
      <c r="AA487" s="6"/>
      <c r="AB487" s="6"/>
      <c r="AC487" s="6"/>
      <c r="AD487" s="6"/>
      <c r="AE487" s="6"/>
      <c r="AF487" s="6"/>
      <c r="AG487" s="6"/>
      <c r="AH487" s="6"/>
      <c r="AI487" s="6"/>
      <c r="AJ487" s="6"/>
      <c r="AK487" s="6"/>
      <c r="AL487" s="6"/>
      <c r="AM487" s="6"/>
      <c r="AN487" s="6"/>
      <c r="AO487" s="6"/>
      <c r="AP487" s="6"/>
      <c r="AQ487" s="6"/>
      <c r="AR487" s="6"/>
      <c r="AS487" s="6"/>
      <c r="AT487" s="6"/>
      <c r="AU487" s="6"/>
      <c r="AV487" s="6"/>
    </row>
    <row r="488">
      <c r="A488" s="6"/>
      <c r="B488" s="199"/>
      <c r="C488" s="6"/>
      <c r="D488" s="6"/>
      <c r="E488" s="7"/>
      <c r="F488" s="7"/>
      <c r="G488" s="198"/>
      <c r="H488" s="198"/>
      <c r="I488" s="6"/>
      <c r="J488" s="7"/>
      <c r="K488" s="7"/>
      <c r="L488" s="6"/>
      <c r="M488" s="7"/>
      <c r="N488" s="6"/>
      <c r="O488" s="6"/>
      <c r="P488" s="6"/>
      <c r="Q488" s="6"/>
      <c r="R488" s="6"/>
      <c r="S488" s="6"/>
      <c r="T488" s="6"/>
      <c r="U488" s="6"/>
      <c r="V488" s="6"/>
      <c r="W488" s="6"/>
      <c r="X488" s="6"/>
      <c r="Y488" s="6"/>
      <c r="Z488" s="6"/>
      <c r="AA488" s="6"/>
      <c r="AB488" s="6"/>
      <c r="AC488" s="6"/>
      <c r="AD488" s="6"/>
      <c r="AE488" s="6"/>
      <c r="AF488" s="6"/>
      <c r="AG488" s="6"/>
      <c r="AH488" s="6"/>
      <c r="AI488" s="6"/>
      <c r="AJ488" s="6"/>
      <c r="AK488" s="6"/>
      <c r="AL488" s="6"/>
      <c r="AM488" s="6"/>
      <c r="AN488" s="6"/>
      <c r="AO488" s="6"/>
      <c r="AP488" s="6"/>
      <c r="AQ488" s="6"/>
      <c r="AR488" s="6"/>
      <c r="AS488" s="6"/>
      <c r="AT488" s="6"/>
      <c r="AU488" s="6"/>
      <c r="AV488" s="6"/>
    </row>
    <row r="489">
      <c r="A489" s="6"/>
      <c r="B489" s="199"/>
      <c r="C489" s="6"/>
      <c r="D489" s="6"/>
      <c r="E489" s="7"/>
      <c r="F489" s="7"/>
      <c r="G489" s="198"/>
      <c r="H489" s="198"/>
      <c r="I489" s="6"/>
      <c r="J489" s="7"/>
      <c r="K489" s="7"/>
      <c r="L489" s="6"/>
      <c r="M489" s="7"/>
      <c r="N489" s="6"/>
      <c r="O489" s="6"/>
      <c r="P489" s="6"/>
      <c r="Q489" s="6"/>
      <c r="R489" s="6"/>
      <c r="S489" s="6"/>
      <c r="T489" s="6"/>
      <c r="U489" s="6"/>
      <c r="V489" s="6"/>
      <c r="W489" s="6"/>
      <c r="X489" s="6"/>
      <c r="Y489" s="6"/>
      <c r="Z489" s="6"/>
      <c r="AA489" s="6"/>
      <c r="AB489" s="6"/>
      <c r="AC489" s="6"/>
      <c r="AD489" s="6"/>
      <c r="AE489" s="6"/>
      <c r="AF489" s="6"/>
      <c r="AG489" s="6"/>
      <c r="AH489" s="6"/>
      <c r="AI489" s="6"/>
      <c r="AJ489" s="6"/>
      <c r="AK489" s="6"/>
      <c r="AL489" s="6"/>
      <c r="AM489" s="6"/>
      <c r="AN489" s="6"/>
      <c r="AO489" s="6"/>
      <c r="AP489" s="6"/>
      <c r="AQ489" s="6"/>
      <c r="AR489" s="6"/>
      <c r="AS489" s="6"/>
      <c r="AT489" s="6"/>
      <c r="AU489" s="6"/>
      <c r="AV489" s="6"/>
    </row>
    <row r="490">
      <c r="A490" s="6"/>
      <c r="B490" s="199"/>
      <c r="C490" s="6"/>
      <c r="D490" s="6"/>
      <c r="E490" s="7"/>
      <c r="F490" s="7"/>
      <c r="G490" s="198"/>
      <c r="H490" s="198"/>
      <c r="I490" s="6"/>
      <c r="J490" s="7"/>
      <c r="K490" s="7"/>
      <c r="L490" s="6"/>
      <c r="M490" s="7"/>
      <c r="N490" s="6"/>
      <c r="O490" s="6"/>
      <c r="P490" s="6"/>
      <c r="Q490" s="6"/>
      <c r="R490" s="6"/>
      <c r="S490" s="6"/>
      <c r="T490" s="6"/>
      <c r="U490" s="6"/>
      <c r="V490" s="6"/>
      <c r="W490" s="6"/>
      <c r="X490" s="6"/>
      <c r="Y490" s="6"/>
      <c r="Z490" s="6"/>
      <c r="AA490" s="6"/>
      <c r="AB490" s="6"/>
      <c r="AC490" s="6"/>
      <c r="AD490" s="6"/>
      <c r="AE490" s="6"/>
      <c r="AF490" s="6"/>
      <c r="AG490" s="6"/>
      <c r="AH490" s="6"/>
      <c r="AI490" s="6"/>
      <c r="AJ490" s="6"/>
      <c r="AK490" s="6"/>
      <c r="AL490" s="6"/>
      <c r="AM490" s="6"/>
      <c r="AN490" s="6"/>
      <c r="AO490" s="6"/>
      <c r="AP490" s="6"/>
      <c r="AQ490" s="6"/>
      <c r="AR490" s="6"/>
      <c r="AS490" s="6"/>
      <c r="AT490" s="6"/>
      <c r="AU490" s="6"/>
      <c r="AV490" s="6"/>
    </row>
    <row r="491">
      <c r="A491" s="6"/>
      <c r="B491" s="199"/>
      <c r="C491" s="6"/>
      <c r="D491" s="6"/>
      <c r="E491" s="7"/>
      <c r="F491" s="7"/>
      <c r="G491" s="198"/>
      <c r="H491" s="198"/>
      <c r="I491" s="6"/>
      <c r="J491" s="7"/>
      <c r="K491" s="7"/>
      <c r="L491" s="6"/>
      <c r="M491" s="7"/>
      <c r="N491" s="6"/>
      <c r="O491" s="6"/>
      <c r="P491" s="6"/>
      <c r="Q491" s="6"/>
      <c r="R491" s="6"/>
      <c r="S491" s="6"/>
      <c r="T491" s="6"/>
      <c r="U491" s="6"/>
      <c r="V491" s="6"/>
      <c r="W491" s="6"/>
      <c r="X491" s="6"/>
      <c r="Y491" s="6"/>
      <c r="Z491" s="6"/>
      <c r="AA491" s="6"/>
      <c r="AB491" s="6"/>
      <c r="AC491" s="6"/>
      <c r="AD491" s="6"/>
      <c r="AE491" s="6"/>
      <c r="AF491" s="6"/>
      <c r="AG491" s="6"/>
      <c r="AH491" s="6"/>
      <c r="AI491" s="6"/>
      <c r="AJ491" s="6"/>
      <c r="AK491" s="6"/>
      <c r="AL491" s="6"/>
      <c r="AM491" s="6"/>
      <c r="AN491" s="6"/>
      <c r="AO491" s="6"/>
      <c r="AP491" s="6"/>
      <c r="AQ491" s="6"/>
      <c r="AR491" s="6"/>
      <c r="AS491" s="6"/>
      <c r="AT491" s="6"/>
      <c r="AU491" s="6"/>
      <c r="AV491" s="6"/>
    </row>
    <row r="492">
      <c r="A492" s="6"/>
      <c r="B492" s="199"/>
      <c r="C492" s="6"/>
      <c r="D492" s="6"/>
      <c r="E492" s="7"/>
      <c r="F492" s="7"/>
      <c r="G492" s="198"/>
      <c r="H492" s="198"/>
      <c r="I492" s="6"/>
      <c r="J492" s="7"/>
      <c r="K492" s="7"/>
      <c r="L492" s="6"/>
      <c r="M492" s="7"/>
      <c r="N492" s="6"/>
      <c r="O492" s="6"/>
      <c r="P492" s="6"/>
      <c r="Q492" s="6"/>
      <c r="R492" s="6"/>
      <c r="S492" s="6"/>
      <c r="T492" s="6"/>
      <c r="U492" s="6"/>
      <c r="V492" s="6"/>
      <c r="W492" s="6"/>
      <c r="X492" s="6"/>
      <c r="Y492" s="6"/>
      <c r="Z492" s="6"/>
      <c r="AA492" s="6"/>
      <c r="AB492" s="6"/>
      <c r="AC492" s="6"/>
      <c r="AD492" s="6"/>
      <c r="AE492" s="6"/>
      <c r="AF492" s="6"/>
      <c r="AG492" s="6"/>
      <c r="AH492" s="6"/>
      <c r="AI492" s="6"/>
      <c r="AJ492" s="6"/>
      <c r="AK492" s="6"/>
      <c r="AL492" s="6"/>
      <c r="AM492" s="6"/>
      <c r="AN492" s="6"/>
      <c r="AO492" s="6"/>
      <c r="AP492" s="6"/>
      <c r="AQ492" s="6"/>
      <c r="AR492" s="6"/>
      <c r="AS492" s="6"/>
      <c r="AT492" s="6"/>
      <c r="AU492" s="6"/>
      <c r="AV492" s="6"/>
    </row>
    <row r="493">
      <c r="A493" s="6"/>
      <c r="B493" s="199"/>
      <c r="C493" s="6"/>
      <c r="D493" s="6"/>
      <c r="E493" s="7"/>
      <c r="F493" s="7"/>
      <c r="G493" s="198"/>
      <c r="H493" s="198"/>
      <c r="I493" s="6"/>
      <c r="J493" s="7"/>
      <c r="K493" s="7"/>
      <c r="L493" s="6"/>
      <c r="M493" s="7"/>
      <c r="N493" s="6"/>
      <c r="O493" s="6"/>
      <c r="P493" s="6"/>
      <c r="Q493" s="6"/>
      <c r="R493" s="6"/>
      <c r="S493" s="6"/>
      <c r="T493" s="6"/>
      <c r="U493" s="6"/>
      <c r="V493" s="6"/>
      <c r="W493" s="6"/>
      <c r="X493" s="6"/>
      <c r="Y493" s="6"/>
      <c r="Z493" s="6"/>
      <c r="AA493" s="6"/>
      <c r="AB493" s="6"/>
      <c r="AC493" s="6"/>
      <c r="AD493" s="6"/>
      <c r="AE493" s="6"/>
      <c r="AF493" s="6"/>
      <c r="AG493" s="6"/>
      <c r="AH493" s="6"/>
      <c r="AI493" s="6"/>
      <c r="AJ493" s="6"/>
      <c r="AK493" s="6"/>
      <c r="AL493" s="6"/>
      <c r="AM493" s="6"/>
      <c r="AN493" s="6"/>
      <c r="AO493" s="6"/>
      <c r="AP493" s="6"/>
      <c r="AQ493" s="6"/>
      <c r="AR493" s="6"/>
      <c r="AS493" s="6"/>
      <c r="AT493" s="6"/>
      <c r="AU493" s="6"/>
      <c r="AV493" s="6"/>
    </row>
    <row r="494">
      <c r="A494" s="6"/>
      <c r="B494" s="199"/>
      <c r="C494" s="6"/>
      <c r="D494" s="6"/>
      <c r="E494" s="7"/>
      <c r="F494" s="7"/>
      <c r="G494" s="198"/>
      <c r="H494" s="198"/>
      <c r="I494" s="6"/>
      <c r="J494" s="7"/>
      <c r="K494" s="7"/>
      <c r="L494" s="6"/>
      <c r="M494" s="7"/>
      <c r="N494" s="6"/>
      <c r="O494" s="6"/>
      <c r="P494" s="6"/>
      <c r="Q494" s="6"/>
      <c r="R494" s="6"/>
      <c r="S494" s="6"/>
      <c r="T494" s="6"/>
      <c r="U494" s="6"/>
      <c r="V494" s="6"/>
      <c r="W494" s="6"/>
      <c r="X494" s="6"/>
      <c r="Y494" s="6"/>
      <c r="Z494" s="6"/>
      <c r="AA494" s="6"/>
      <c r="AB494" s="6"/>
      <c r="AC494" s="6"/>
      <c r="AD494" s="6"/>
      <c r="AE494" s="6"/>
      <c r="AF494" s="6"/>
      <c r="AG494" s="6"/>
      <c r="AH494" s="6"/>
      <c r="AI494" s="6"/>
      <c r="AJ494" s="6"/>
      <c r="AK494" s="6"/>
      <c r="AL494" s="6"/>
      <c r="AM494" s="6"/>
      <c r="AN494" s="6"/>
      <c r="AO494" s="6"/>
      <c r="AP494" s="6"/>
      <c r="AQ494" s="6"/>
      <c r="AR494" s="6"/>
      <c r="AS494" s="6"/>
      <c r="AT494" s="6"/>
      <c r="AU494" s="6"/>
      <c r="AV494" s="6"/>
    </row>
    <row r="495">
      <c r="A495" s="6"/>
      <c r="B495" s="199"/>
      <c r="C495" s="6"/>
      <c r="D495" s="6"/>
      <c r="E495" s="7"/>
      <c r="F495" s="7"/>
      <c r="G495" s="198"/>
      <c r="H495" s="198"/>
      <c r="I495" s="6"/>
      <c r="J495" s="7"/>
      <c r="K495" s="7"/>
      <c r="L495" s="6"/>
      <c r="M495" s="7"/>
      <c r="N495" s="6"/>
      <c r="O495" s="6"/>
      <c r="P495" s="6"/>
      <c r="Q495" s="6"/>
      <c r="R495" s="6"/>
      <c r="S495" s="6"/>
      <c r="T495" s="6"/>
      <c r="U495" s="6"/>
      <c r="V495" s="6"/>
      <c r="W495" s="6"/>
      <c r="X495" s="6"/>
      <c r="Y495" s="6"/>
      <c r="Z495" s="6"/>
      <c r="AA495" s="6"/>
      <c r="AB495" s="6"/>
      <c r="AC495" s="6"/>
      <c r="AD495" s="6"/>
      <c r="AE495" s="6"/>
      <c r="AF495" s="6"/>
      <c r="AG495" s="6"/>
      <c r="AH495" s="6"/>
      <c r="AI495" s="6"/>
      <c r="AJ495" s="6"/>
      <c r="AK495" s="6"/>
      <c r="AL495" s="6"/>
      <c r="AM495" s="6"/>
      <c r="AN495" s="6"/>
      <c r="AO495" s="6"/>
      <c r="AP495" s="6"/>
      <c r="AQ495" s="6"/>
      <c r="AR495" s="6"/>
      <c r="AS495" s="6"/>
      <c r="AT495" s="6"/>
      <c r="AU495" s="6"/>
      <c r="AV495" s="6"/>
    </row>
    <row r="496">
      <c r="A496" s="6"/>
      <c r="B496" s="199"/>
      <c r="C496" s="6"/>
      <c r="D496" s="6"/>
      <c r="E496" s="7"/>
      <c r="F496" s="7"/>
      <c r="G496" s="198"/>
      <c r="H496" s="198"/>
      <c r="I496" s="6"/>
      <c r="J496" s="7"/>
      <c r="K496" s="7"/>
      <c r="L496" s="6"/>
      <c r="M496" s="7"/>
      <c r="N496" s="6"/>
      <c r="O496" s="6"/>
      <c r="P496" s="6"/>
      <c r="Q496" s="6"/>
      <c r="R496" s="6"/>
      <c r="S496" s="6"/>
      <c r="T496" s="6"/>
      <c r="U496" s="6"/>
      <c r="V496" s="6"/>
      <c r="W496" s="6"/>
      <c r="X496" s="6"/>
      <c r="Y496" s="6"/>
      <c r="Z496" s="6"/>
      <c r="AA496" s="6"/>
      <c r="AB496" s="6"/>
      <c r="AC496" s="6"/>
      <c r="AD496" s="6"/>
      <c r="AE496" s="6"/>
      <c r="AF496" s="6"/>
      <c r="AG496" s="6"/>
      <c r="AH496" s="6"/>
      <c r="AI496" s="6"/>
      <c r="AJ496" s="6"/>
      <c r="AK496" s="6"/>
      <c r="AL496" s="6"/>
      <c r="AM496" s="6"/>
      <c r="AN496" s="6"/>
      <c r="AO496" s="6"/>
      <c r="AP496" s="6"/>
      <c r="AQ496" s="6"/>
      <c r="AR496" s="6"/>
      <c r="AS496" s="6"/>
      <c r="AT496" s="6"/>
      <c r="AU496" s="6"/>
      <c r="AV496" s="6"/>
    </row>
    <row r="497">
      <c r="A497" s="6"/>
      <c r="B497" s="199"/>
      <c r="C497" s="6"/>
      <c r="D497" s="6"/>
      <c r="E497" s="7"/>
      <c r="F497" s="7"/>
      <c r="G497" s="198"/>
      <c r="H497" s="198"/>
      <c r="I497" s="6"/>
      <c r="J497" s="7"/>
      <c r="K497" s="7"/>
      <c r="L497" s="6"/>
      <c r="M497" s="7"/>
      <c r="N497" s="6"/>
      <c r="O497" s="6"/>
      <c r="P497" s="6"/>
      <c r="Q497" s="6"/>
      <c r="R497" s="6"/>
      <c r="S497" s="6"/>
      <c r="T497" s="6"/>
      <c r="U497" s="6"/>
      <c r="V497" s="6"/>
      <c r="W497" s="6"/>
      <c r="X497" s="6"/>
      <c r="Y497" s="6"/>
      <c r="Z497" s="6"/>
      <c r="AA497" s="6"/>
      <c r="AB497" s="6"/>
      <c r="AC497" s="6"/>
      <c r="AD497" s="6"/>
      <c r="AE497" s="6"/>
      <c r="AF497" s="6"/>
      <c r="AG497" s="6"/>
      <c r="AH497" s="6"/>
      <c r="AI497" s="6"/>
      <c r="AJ497" s="6"/>
      <c r="AK497" s="6"/>
      <c r="AL497" s="6"/>
      <c r="AM497" s="6"/>
      <c r="AN497" s="6"/>
      <c r="AO497" s="6"/>
      <c r="AP497" s="6"/>
      <c r="AQ497" s="6"/>
      <c r="AR497" s="6"/>
      <c r="AS497" s="6"/>
      <c r="AT497" s="6"/>
      <c r="AU497" s="6"/>
      <c r="AV497" s="6"/>
    </row>
    <row r="498">
      <c r="A498" s="6"/>
      <c r="B498" s="199"/>
      <c r="C498" s="6"/>
      <c r="D498" s="6"/>
      <c r="E498" s="7"/>
      <c r="F498" s="7"/>
      <c r="G498" s="198"/>
      <c r="H498" s="198"/>
      <c r="I498" s="6"/>
      <c r="J498" s="7"/>
      <c r="K498" s="7"/>
      <c r="L498" s="6"/>
      <c r="M498" s="7"/>
      <c r="N498" s="6"/>
      <c r="O498" s="6"/>
      <c r="P498" s="6"/>
      <c r="Q498" s="6"/>
      <c r="R498" s="6"/>
      <c r="S498" s="6"/>
      <c r="T498" s="6"/>
      <c r="U498" s="6"/>
      <c r="V498" s="6"/>
      <c r="W498" s="6"/>
      <c r="X498" s="6"/>
      <c r="Y498" s="6"/>
      <c r="Z498" s="6"/>
      <c r="AA498" s="6"/>
      <c r="AB498" s="6"/>
      <c r="AC498" s="6"/>
      <c r="AD498" s="6"/>
      <c r="AE498" s="6"/>
      <c r="AF498" s="6"/>
      <c r="AG498" s="6"/>
      <c r="AH498" s="6"/>
      <c r="AI498" s="6"/>
      <c r="AJ498" s="6"/>
      <c r="AK498" s="6"/>
      <c r="AL498" s="6"/>
      <c r="AM498" s="6"/>
      <c r="AN498" s="6"/>
      <c r="AO498" s="6"/>
      <c r="AP498" s="6"/>
      <c r="AQ498" s="6"/>
      <c r="AR498" s="6"/>
      <c r="AS498" s="6"/>
      <c r="AT498" s="6"/>
      <c r="AU498" s="6"/>
      <c r="AV498" s="6"/>
    </row>
    <row r="499">
      <c r="A499" s="6"/>
      <c r="B499" s="199"/>
      <c r="C499" s="6"/>
      <c r="D499" s="6"/>
      <c r="E499" s="7"/>
      <c r="F499" s="7"/>
      <c r="G499" s="198"/>
      <c r="H499" s="198"/>
      <c r="I499" s="6"/>
      <c r="J499" s="7"/>
      <c r="K499" s="7"/>
      <c r="L499" s="6"/>
      <c r="M499" s="7"/>
      <c r="N499" s="6"/>
      <c r="O499" s="6"/>
      <c r="P499" s="6"/>
      <c r="Q499" s="6"/>
      <c r="R499" s="6"/>
      <c r="S499" s="6"/>
      <c r="T499" s="6"/>
      <c r="U499" s="6"/>
      <c r="V499" s="6"/>
      <c r="W499" s="6"/>
      <c r="X499" s="6"/>
      <c r="Y499" s="6"/>
      <c r="Z499" s="6"/>
      <c r="AA499" s="6"/>
      <c r="AB499" s="6"/>
      <c r="AC499" s="6"/>
      <c r="AD499" s="6"/>
      <c r="AE499" s="6"/>
      <c r="AF499" s="6"/>
      <c r="AG499" s="6"/>
      <c r="AH499" s="6"/>
      <c r="AI499" s="6"/>
      <c r="AJ499" s="6"/>
      <c r="AK499" s="6"/>
      <c r="AL499" s="6"/>
      <c r="AM499" s="6"/>
      <c r="AN499" s="6"/>
      <c r="AO499" s="6"/>
      <c r="AP499" s="6"/>
      <c r="AQ499" s="6"/>
      <c r="AR499" s="6"/>
      <c r="AS499" s="6"/>
      <c r="AT499" s="6"/>
      <c r="AU499" s="6"/>
      <c r="AV499" s="6"/>
    </row>
    <row r="500">
      <c r="A500" s="6"/>
      <c r="B500" s="199"/>
      <c r="C500" s="6"/>
      <c r="D500" s="6"/>
      <c r="E500" s="7"/>
      <c r="F500" s="7"/>
      <c r="G500" s="198"/>
      <c r="H500" s="198"/>
      <c r="I500" s="6"/>
      <c r="J500" s="7"/>
      <c r="K500" s="7"/>
      <c r="L500" s="6"/>
      <c r="M500" s="7"/>
      <c r="N500" s="6"/>
      <c r="O500" s="6"/>
      <c r="P500" s="6"/>
      <c r="Q500" s="6"/>
      <c r="R500" s="6"/>
      <c r="S500" s="6"/>
      <c r="T500" s="6"/>
      <c r="U500" s="6"/>
      <c r="V500" s="6"/>
      <c r="W500" s="6"/>
      <c r="X500" s="6"/>
      <c r="Y500" s="6"/>
      <c r="Z500" s="6"/>
      <c r="AA500" s="6"/>
      <c r="AB500" s="6"/>
      <c r="AC500" s="6"/>
      <c r="AD500" s="6"/>
      <c r="AE500" s="6"/>
      <c r="AF500" s="6"/>
      <c r="AG500" s="6"/>
      <c r="AH500" s="6"/>
      <c r="AI500" s="6"/>
      <c r="AJ500" s="6"/>
      <c r="AK500" s="6"/>
      <c r="AL500" s="6"/>
      <c r="AM500" s="6"/>
      <c r="AN500" s="6"/>
      <c r="AO500" s="6"/>
      <c r="AP500" s="6"/>
      <c r="AQ500" s="6"/>
      <c r="AR500" s="6"/>
      <c r="AS500" s="6"/>
      <c r="AT500" s="6"/>
      <c r="AU500" s="6"/>
      <c r="AV500" s="6"/>
    </row>
    <row r="501">
      <c r="A501" s="6"/>
      <c r="B501" s="199"/>
      <c r="C501" s="6"/>
      <c r="D501" s="6"/>
      <c r="E501" s="7"/>
      <c r="F501" s="7"/>
      <c r="G501" s="198"/>
      <c r="H501" s="198"/>
      <c r="I501" s="6"/>
      <c r="J501" s="7"/>
      <c r="K501" s="7"/>
      <c r="L501" s="6"/>
      <c r="M501" s="7"/>
      <c r="N501" s="6"/>
      <c r="O501" s="6"/>
      <c r="P501" s="6"/>
      <c r="Q501" s="6"/>
      <c r="R501" s="6"/>
      <c r="S501" s="6"/>
      <c r="T501" s="6"/>
      <c r="U501" s="6"/>
      <c r="V501" s="6"/>
      <c r="W501" s="6"/>
      <c r="X501" s="6"/>
      <c r="Y501" s="6"/>
      <c r="Z501" s="6"/>
      <c r="AA501" s="6"/>
      <c r="AB501" s="6"/>
      <c r="AC501" s="6"/>
      <c r="AD501" s="6"/>
      <c r="AE501" s="6"/>
      <c r="AF501" s="6"/>
      <c r="AG501" s="6"/>
      <c r="AH501" s="6"/>
      <c r="AI501" s="6"/>
      <c r="AJ501" s="6"/>
      <c r="AK501" s="6"/>
      <c r="AL501" s="6"/>
      <c r="AM501" s="6"/>
      <c r="AN501" s="6"/>
      <c r="AO501" s="6"/>
      <c r="AP501" s="6"/>
      <c r="AQ501" s="6"/>
      <c r="AR501" s="6"/>
      <c r="AS501" s="6"/>
      <c r="AT501" s="6"/>
      <c r="AU501" s="6"/>
      <c r="AV501" s="6"/>
    </row>
    <row r="502">
      <c r="A502" s="6"/>
      <c r="B502" s="199"/>
      <c r="C502" s="6"/>
      <c r="D502" s="6"/>
      <c r="E502" s="7"/>
      <c r="F502" s="7"/>
      <c r="G502" s="198"/>
      <c r="H502" s="198"/>
      <c r="I502" s="6"/>
      <c r="J502" s="7"/>
      <c r="K502" s="7"/>
      <c r="L502" s="6"/>
      <c r="M502" s="7"/>
      <c r="N502" s="6"/>
      <c r="O502" s="6"/>
      <c r="P502" s="6"/>
      <c r="Q502" s="6"/>
      <c r="R502" s="6"/>
      <c r="S502" s="6"/>
      <c r="T502" s="6"/>
      <c r="U502" s="6"/>
      <c r="V502" s="6"/>
      <c r="W502" s="6"/>
      <c r="X502" s="6"/>
      <c r="Y502" s="6"/>
      <c r="Z502" s="6"/>
      <c r="AA502" s="6"/>
      <c r="AB502" s="6"/>
      <c r="AC502" s="6"/>
      <c r="AD502" s="6"/>
      <c r="AE502" s="6"/>
      <c r="AF502" s="6"/>
      <c r="AG502" s="6"/>
      <c r="AH502" s="6"/>
      <c r="AI502" s="6"/>
      <c r="AJ502" s="6"/>
      <c r="AK502" s="6"/>
      <c r="AL502" s="6"/>
      <c r="AM502" s="6"/>
      <c r="AN502" s="6"/>
      <c r="AO502" s="6"/>
      <c r="AP502" s="6"/>
      <c r="AQ502" s="6"/>
      <c r="AR502" s="6"/>
      <c r="AS502" s="6"/>
      <c r="AT502" s="6"/>
      <c r="AU502" s="6"/>
      <c r="AV502" s="6"/>
    </row>
    <row r="503">
      <c r="A503" s="6"/>
      <c r="B503" s="199"/>
      <c r="C503" s="6"/>
      <c r="D503" s="6"/>
      <c r="E503" s="7"/>
      <c r="F503" s="7"/>
      <c r="G503" s="198"/>
      <c r="H503" s="198"/>
      <c r="I503" s="6"/>
      <c r="J503" s="7"/>
      <c r="K503" s="7"/>
      <c r="L503" s="6"/>
      <c r="M503" s="7"/>
      <c r="N503" s="6"/>
      <c r="O503" s="6"/>
      <c r="P503" s="6"/>
      <c r="Q503" s="6"/>
      <c r="R503" s="6"/>
      <c r="S503" s="6"/>
      <c r="T503" s="6"/>
      <c r="U503" s="6"/>
      <c r="V503" s="6"/>
      <c r="W503" s="6"/>
      <c r="X503" s="6"/>
      <c r="Y503" s="6"/>
      <c r="Z503" s="6"/>
      <c r="AA503" s="6"/>
      <c r="AB503" s="6"/>
      <c r="AC503" s="6"/>
      <c r="AD503" s="6"/>
      <c r="AE503" s="6"/>
      <c r="AF503" s="6"/>
      <c r="AG503" s="6"/>
      <c r="AH503" s="6"/>
      <c r="AI503" s="6"/>
      <c r="AJ503" s="6"/>
      <c r="AK503" s="6"/>
      <c r="AL503" s="6"/>
      <c r="AM503" s="6"/>
      <c r="AN503" s="6"/>
      <c r="AO503" s="6"/>
      <c r="AP503" s="6"/>
      <c r="AQ503" s="6"/>
      <c r="AR503" s="6"/>
      <c r="AS503" s="6"/>
      <c r="AT503" s="6"/>
      <c r="AU503" s="6"/>
      <c r="AV503" s="6"/>
    </row>
    <row r="504">
      <c r="A504" s="6"/>
      <c r="B504" s="199"/>
      <c r="C504" s="6"/>
      <c r="D504" s="6"/>
      <c r="E504" s="7"/>
      <c r="F504" s="7"/>
      <c r="G504" s="198"/>
      <c r="H504" s="198"/>
      <c r="I504" s="6"/>
      <c r="J504" s="7"/>
      <c r="K504" s="7"/>
      <c r="L504" s="6"/>
      <c r="M504" s="7"/>
      <c r="N504" s="6"/>
      <c r="O504" s="6"/>
      <c r="P504" s="6"/>
      <c r="Q504" s="6"/>
      <c r="R504" s="6"/>
      <c r="S504" s="6"/>
      <c r="T504" s="6"/>
      <c r="U504" s="6"/>
      <c r="V504" s="6"/>
      <c r="W504" s="6"/>
      <c r="X504" s="6"/>
      <c r="Y504" s="6"/>
      <c r="Z504" s="6"/>
      <c r="AA504" s="6"/>
      <c r="AB504" s="6"/>
      <c r="AC504" s="6"/>
      <c r="AD504" s="6"/>
      <c r="AE504" s="6"/>
      <c r="AF504" s="6"/>
      <c r="AG504" s="6"/>
      <c r="AH504" s="6"/>
      <c r="AI504" s="6"/>
      <c r="AJ504" s="6"/>
      <c r="AK504" s="6"/>
      <c r="AL504" s="6"/>
      <c r="AM504" s="6"/>
      <c r="AN504" s="6"/>
      <c r="AO504" s="6"/>
      <c r="AP504" s="6"/>
      <c r="AQ504" s="6"/>
      <c r="AR504" s="6"/>
      <c r="AS504" s="6"/>
      <c r="AT504" s="6"/>
      <c r="AU504" s="6"/>
      <c r="AV504" s="6"/>
    </row>
    <row r="505">
      <c r="A505" s="6"/>
      <c r="B505" s="199"/>
      <c r="C505" s="6"/>
      <c r="D505" s="6"/>
      <c r="E505" s="7"/>
      <c r="F505" s="7"/>
      <c r="G505" s="198"/>
      <c r="H505" s="198"/>
      <c r="I505" s="6"/>
      <c r="J505" s="7"/>
      <c r="K505" s="7"/>
      <c r="L505" s="6"/>
      <c r="M505" s="7"/>
      <c r="N505" s="6"/>
      <c r="O505" s="6"/>
      <c r="P505" s="6"/>
      <c r="Q505" s="6"/>
      <c r="R505" s="6"/>
      <c r="S505" s="6"/>
      <c r="T505" s="6"/>
      <c r="U505" s="6"/>
      <c r="V505" s="6"/>
      <c r="W505" s="6"/>
      <c r="X505" s="6"/>
      <c r="Y505" s="6"/>
      <c r="Z505" s="6"/>
      <c r="AA505" s="6"/>
      <c r="AB505" s="6"/>
      <c r="AC505" s="6"/>
      <c r="AD505" s="6"/>
      <c r="AE505" s="6"/>
      <c r="AF505" s="6"/>
      <c r="AG505" s="6"/>
      <c r="AH505" s="6"/>
      <c r="AI505" s="6"/>
      <c r="AJ505" s="6"/>
      <c r="AK505" s="6"/>
      <c r="AL505" s="6"/>
      <c r="AM505" s="6"/>
      <c r="AN505" s="6"/>
      <c r="AO505" s="6"/>
      <c r="AP505" s="6"/>
      <c r="AQ505" s="6"/>
      <c r="AR505" s="6"/>
      <c r="AS505" s="6"/>
      <c r="AT505" s="6"/>
      <c r="AU505" s="6"/>
      <c r="AV505" s="6"/>
    </row>
    <row r="506">
      <c r="A506" s="6"/>
      <c r="B506" s="199"/>
      <c r="C506" s="6"/>
      <c r="D506" s="6"/>
      <c r="E506" s="7"/>
      <c r="F506" s="7"/>
      <c r="G506" s="198"/>
      <c r="H506" s="198"/>
      <c r="I506" s="6"/>
      <c r="J506" s="7"/>
      <c r="K506" s="7"/>
      <c r="L506" s="6"/>
      <c r="M506" s="7"/>
      <c r="N506" s="6"/>
      <c r="O506" s="6"/>
      <c r="P506" s="6"/>
      <c r="Q506" s="6"/>
      <c r="R506" s="6"/>
      <c r="S506" s="6"/>
      <c r="T506" s="6"/>
      <c r="U506" s="6"/>
      <c r="V506" s="6"/>
      <c r="W506" s="6"/>
      <c r="X506" s="6"/>
      <c r="Y506" s="6"/>
      <c r="Z506" s="6"/>
      <c r="AA506" s="6"/>
      <c r="AB506" s="6"/>
      <c r="AC506" s="6"/>
      <c r="AD506" s="6"/>
      <c r="AE506" s="6"/>
      <c r="AF506" s="6"/>
      <c r="AG506" s="6"/>
      <c r="AH506" s="6"/>
      <c r="AI506" s="6"/>
      <c r="AJ506" s="6"/>
      <c r="AK506" s="6"/>
      <c r="AL506" s="6"/>
      <c r="AM506" s="6"/>
      <c r="AN506" s="6"/>
      <c r="AO506" s="6"/>
      <c r="AP506" s="6"/>
      <c r="AQ506" s="6"/>
      <c r="AR506" s="6"/>
      <c r="AS506" s="6"/>
      <c r="AT506" s="6"/>
      <c r="AU506" s="6"/>
      <c r="AV506" s="6"/>
    </row>
    <row r="507">
      <c r="A507" s="6"/>
      <c r="B507" s="199"/>
      <c r="C507" s="6"/>
      <c r="D507" s="6"/>
      <c r="E507" s="7"/>
      <c r="F507" s="7"/>
      <c r="G507" s="198"/>
      <c r="H507" s="198"/>
      <c r="I507" s="6"/>
      <c r="J507" s="7"/>
      <c r="K507" s="7"/>
      <c r="L507" s="6"/>
      <c r="M507" s="7"/>
      <c r="N507" s="6"/>
      <c r="O507" s="6"/>
      <c r="P507" s="6"/>
      <c r="Q507" s="6"/>
      <c r="R507" s="6"/>
      <c r="S507" s="6"/>
      <c r="T507" s="6"/>
      <c r="U507" s="6"/>
      <c r="V507" s="6"/>
      <c r="W507" s="6"/>
      <c r="X507" s="6"/>
      <c r="Y507" s="6"/>
      <c r="Z507" s="6"/>
      <c r="AA507" s="6"/>
      <c r="AB507" s="6"/>
      <c r="AC507" s="6"/>
      <c r="AD507" s="6"/>
      <c r="AE507" s="6"/>
      <c r="AF507" s="6"/>
      <c r="AG507" s="6"/>
      <c r="AH507" s="6"/>
      <c r="AI507" s="6"/>
      <c r="AJ507" s="6"/>
      <c r="AK507" s="6"/>
      <c r="AL507" s="6"/>
      <c r="AM507" s="6"/>
      <c r="AN507" s="6"/>
      <c r="AO507" s="6"/>
      <c r="AP507" s="6"/>
      <c r="AQ507" s="6"/>
      <c r="AR507" s="6"/>
      <c r="AS507" s="6"/>
      <c r="AT507" s="6"/>
      <c r="AU507" s="6"/>
      <c r="AV507" s="6"/>
    </row>
    <row r="508">
      <c r="A508" s="6"/>
      <c r="B508" s="199"/>
      <c r="C508" s="6"/>
      <c r="D508" s="6"/>
      <c r="E508" s="7"/>
      <c r="F508" s="7"/>
      <c r="G508" s="198"/>
      <c r="H508" s="198"/>
      <c r="I508" s="6"/>
      <c r="J508" s="7"/>
      <c r="K508" s="7"/>
      <c r="L508" s="6"/>
      <c r="M508" s="7"/>
      <c r="N508" s="6"/>
      <c r="O508" s="6"/>
      <c r="P508" s="6"/>
      <c r="Q508" s="6"/>
      <c r="R508" s="6"/>
      <c r="S508" s="6"/>
      <c r="T508" s="6"/>
      <c r="U508" s="6"/>
      <c r="V508" s="6"/>
      <c r="W508" s="6"/>
      <c r="X508" s="6"/>
      <c r="Y508" s="6"/>
      <c r="Z508" s="6"/>
      <c r="AA508" s="6"/>
      <c r="AB508" s="6"/>
      <c r="AC508" s="6"/>
      <c r="AD508" s="6"/>
      <c r="AE508" s="6"/>
      <c r="AF508" s="6"/>
      <c r="AG508" s="6"/>
      <c r="AH508" s="6"/>
      <c r="AI508" s="6"/>
      <c r="AJ508" s="6"/>
      <c r="AK508" s="6"/>
      <c r="AL508" s="6"/>
      <c r="AM508" s="6"/>
      <c r="AN508" s="6"/>
      <c r="AO508" s="6"/>
      <c r="AP508" s="6"/>
      <c r="AQ508" s="6"/>
      <c r="AR508" s="6"/>
      <c r="AS508" s="6"/>
      <c r="AT508" s="6"/>
      <c r="AU508" s="6"/>
      <c r="AV508" s="6"/>
    </row>
    <row r="509">
      <c r="A509" s="6"/>
      <c r="B509" s="199"/>
      <c r="C509" s="6"/>
      <c r="D509" s="6"/>
      <c r="E509" s="7"/>
      <c r="F509" s="7"/>
      <c r="G509" s="198"/>
      <c r="H509" s="198"/>
      <c r="I509" s="6"/>
      <c r="J509" s="7"/>
      <c r="K509" s="7"/>
      <c r="L509" s="6"/>
      <c r="M509" s="7"/>
      <c r="N509" s="6"/>
      <c r="O509" s="6"/>
      <c r="P509" s="6"/>
      <c r="Q509" s="6"/>
      <c r="R509" s="6"/>
      <c r="S509" s="6"/>
      <c r="T509" s="6"/>
      <c r="U509" s="6"/>
      <c r="V509" s="6"/>
      <c r="W509" s="6"/>
      <c r="X509" s="6"/>
      <c r="Y509" s="6"/>
      <c r="Z509" s="6"/>
      <c r="AA509" s="6"/>
      <c r="AB509" s="6"/>
      <c r="AC509" s="6"/>
      <c r="AD509" s="6"/>
      <c r="AE509" s="6"/>
      <c r="AF509" s="6"/>
      <c r="AG509" s="6"/>
      <c r="AH509" s="6"/>
      <c r="AI509" s="6"/>
      <c r="AJ509" s="6"/>
      <c r="AK509" s="6"/>
      <c r="AL509" s="6"/>
      <c r="AM509" s="6"/>
      <c r="AN509" s="6"/>
      <c r="AO509" s="6"/>
      <c r="AP509" s="6"/>
      <c r="AQ509" s="6"/>
      <c r="AR509" s="6"/>
      <c r="AS509" s="6"/>
      <c r="AT509" s="6"/>
      <c r="AU509" s="6"/>
      <c r="AV509" s="6"/>
    </row>
    <row r="510">
      <c r="A510" s="6"/>
      <c r="B510" s="199"/>
      <c r="C510" s="6"/>
      <c r="D510" s="6"/>
      <c r="E510" s="7"/>
      <c r="F510" s="7"/>
      <c r="G510" s="198"/>
      <c r="H510" s="198"/>
      <c r="I510" s="6"/>
      <c r="J510" s="7"/>
      <c r="K510" s="7"/>
      <c r="L510" s="6"/>
      <c r="M510" s="7"/>
      <c r="N510" s="6"/>
      <c r="O510" s="6"/>
      <c r="P510" s="6"/>
      <c r="Q510" s="6"/>
      <c r="R510" s="6"/>
      <c r="S510" s="6"/>
      <c r="T510" s="6"/>
      <c r="U510" s="6"/>
      <c r="V510" s="6"/>
      <c r="W510" s="6"/>
      <c r="X510" s="6"/>
      <c r="Y510" s="6"/>
      <c r="Z510" s="6"/>
      <c r="AA510" s="6"/>
      <c r="AB510" s="6"/>
      <c r="AC510" s="6"/>
      <c r="AD510" s="6"/>
      <c r="AE510" s="6"/>
      <c r="AF510" s="6"/>
      <c r="AG510" s="6"/>
      <c r="AH510" s="6"/>
      <c r="AI510" s="6"/>
      <c r="AJ510" s="6"/>
      <c r="AK510" s="6"/>
      <c r="AL510" s="6"/>
      <c r="AM510" s="6"/>
      <c r="AN510" s="6"/>
      <c r="AO510" s="6"/>
      <c r="AP510" s="6"/>
      <c r="AQ510" s="6"/>
      <c r="AR510" s="6"/>
      <c r="AS510" s="6"/>
      <c r="AT510" s="6"/>
      <c r="AU510" s="6"/>
      <c r="AV510" s="6"/>
    </row>
    <row r="511">
      <c r="A511" s="6"/>
      <c r="B511" s="199"/>
      <c r="C511" s="6"/>
      <c r="D511" s="6"/>
      <c r="E511" s="7"/>
      <c r="F511" s="7"/>
      <c r="G511" s="198"/>
      <c r="H511" s="198"/>
      <c r="I511" s="6"/>
      <c r="J511" s="7"/>
      <c r="K511" s="7"/>
      <c r="L511" s="6"/>
      <c r="M511" s="7"/>
      <c r="N511" s="6"/>
      <c r="O511" s="6"/>
      <c r="P511" s="6"/>
      <c r="Q511" s="6"/>
      <c r="R511" s="6"/>
      <c r="S511" s="6"/>
      <c r="T511" s="6"/>
      <c r="U511" s="6"/>
      <c r="V511" s="6"/>
      <c r="W511" s="6"/>
      <c r="X511" s="6"/>
      <c r="Y511" s="6"/>
      <c r="Z511" s="6"/>
      <c r="AA511" s="6"/>
      <c r="AB511" s="6"/>
      <c r="AC511" s="6"/>
      <c r="AD511" s="6"/>
      <c r="AE511" s="6"/>
      <c r="AF511" s="6"/>
      <c r="AG511" s="6"/>
      <c r="AH511" s="6"/>
      <c r="AI511" s="6"/>
      <c r="AJ511" s="6"/>
      <c r="AK511" s="6"/>
      <c r="AL511" s="6"/>
      <c r="AM511" s="6"/>
      <c r="AN511" s="6"/>
      <c r="AO511" s="6"/>
      <c r="AP511" s="6"/>
      <c r="AQ511" s="6"/>
      <c r="AR511" s="6"/>
      <c r="AS511" s="6"/>
      <c r="AT511" s="6"/>
      <c r="AU511" s="6"/>
      <c r="AV511" s="6"/>
    </row>
    <row r="512">
      <c r="A512" s="6"/>
      <c r="B512" s="199"/>
      <c r="C512" s="6"/>
      <c r="D512" s="6"/>
      <c r="E512" s="7"/>
      <c r="F512" s="7"/>
      <c r="G512" s="198"/>
      <c r="H512" s="198"/>
      <c r="I512" s="6"/>
      <c r="J512" s="7"/>
      <c r="K512" s="7"/>
      <c r="L512" s="6"/>
      <c r="M512" s="7"/>
      <c r="N512" s="6"/>
      <c r="O512" s="6"/>
      <c r="P512" s="6"/>
      <c r="Q512" s="6"/>
      <c r="R512" s="6"/>
      <c r="S512" s="6"/>
      <c r="T512" s="6"/>
      <c r="U512" s="6"/>
      <c r="V512" s="6"/>
      <c r="W512" s="6"/>
      <c r="X512" s="6"/>
      <c r="Y512" s="6"/>
      <c r="Z512" s="6"/>
      <c r="AA512" s="6"/>
      <c r="AB512" s="6"/>
      <c r="AC512" s="6"/>
      <c r="AD512" s="6"/>
      <c r="AE512" s="6"/>
      <c r="AF512" s="6"/>
      <c r="AG512" s="6"/>
      <c r="AH512" s="6"/>
      <c r="AI512" s="6"/>
      <c r="AJ512" s="6"/>
      <c r="AK512" s="6"/>
      <c r="AL512" s="6"/>
      <c r="AM512" s="6"/>
      <c r="AN512" s="6"/>
      <c r="AO512" s="6"/>
      <c r="AP512" s="6"/>
      <c r="AQ512" s="6"/>
      <c r="AR512" s="6"/>
      <c r="AS512" s="6"/>
      <c r="AT512" s="6"/>
      <c r="AU512" s="6"/>
      <c r="AV512" s="6"/>
    </row>
    <row r="513">
      <c r="A513" s="6"/>
      <c r="B513" s="199"/>
      <c r="C513" s="6"/>
      <c r="D513" s="6"/>
      <c r="E513" s="7"/>
      <c r="F513" s="7"/>
      <c r="G513" s="198"/>
      <c r="H513" s="198"/>
      <c r="I513" s="6"/>
      <c r="J513" s="7"/>
      <c r="K513" s="7"/>
      <c r="L513" s="6"/>
      <c r="M513" s="7"/>
      <c r="N513" s="6"/>
      <c r="O513" s="6"/>
      <c r="P513" s="6"/>
      <c r="Q513" s="6"/>
      <c r="R513" s="6"/>
      <c r="S513" s="6"/>
      <c r="T513" s="6"/>
      <c r="U513" s="6"/>
      <c r="V513" s="6"/>
      <c r="W513" s="6"/>
      <c r="X513" s="6"/>
      <c r="Y513" s="6"/>
      <c r="Z513" s="6"/>
      <c r="AA513" s="6"/>
      <c r="AB513" s="6"/>
      <c r="AC513" s="6"/>
      <c r="AD513" s="6"/>
      <c r="AE513" s="6"/>
      <c r="AF513" s="6"/>
      <c r="AG513" s="6"/>
      <c r="AH513" s="6"/>
      <c r="AI513" s="6"/>
      <c r="AJ513" s="6"/>
      <c r="AK513" s="6"/>
      <c r="AL513" s="6"/>
      <c r="AM513" s="6"/>
      <c r="AN513" s="6"/>
      <c r="AO513" s="6"/>
      <c r="AP513" s="6"/>
      <c r="AQ513" s="6"/>
      <c r="AR513" s="6"/>
      <c r="AS513" s="6"/>
      <c r="AT513" s="6"/>
      <c r="AU513" s="6"/>
      <c r="AV513" s="6"/>
    </row>
    <row r="514">
      <c r="A514" s="6"/>
      <c r="B514" s="199"/>
      <c r="C514" s="6"/>
      <c r="D514" s="6"/>
      <c r="E514" s="7"/>
      <c r="F514" s="7"/>
      <c r="G514" s="198"/>
      <c r="H514" s="198"/>
      <c r="I514" s="6"/>
      <c r="J514" s="7"/>
      <c r="K514" s="7"/>
      <c r="L514" s="6"/>
      <c r="M514" s="7"/>
      <c r="N514" s="6"/>
      <c r="O514" s="6"/>
      <c r="P514" s="6"/>
      <c r="Q514" s="6"/>
      <c r="R514" s="6"/>
      <c r="S514" s="6"/>
      <c r="T514" s="6"/>
      <c r="U514" s="6"/>
      <c r="V514" s="6"/>
      <c r="W514" s="6"/>
      <c r="X514" s="6"/>
      <c r="Y514" s="6"/>
      <c r="Z514" s="6"/>
      <c r="AA514" s="6"/>
      <c r="AB514" s="6"/>
      <c r="AC514" s="6"/>
      <c r="AD514" s="6"/>
      <c r="AE514" s="6"/>
      <c r="AF514" s="6"/>
      <c r="AG514" s="6"/>
      <c r="AH514" s="6"/>
      <c r="AI514" s="6"/>
      <c r="AJ514" s="6"/>
      <c r="AK514" s="6"/>
      <c r="AL514" s="6"/>
      <c r="AM514" s="6"/>
      <c r="AN514" s="6"/>
      <c r="AO514" s="6"/>
      <c r="AP514" s="6"/>
      <c r="AQ514" s="6"/>
      <c r="AR514" s="6"/>
      <c r="AS514" s="6"/>
      <c r="AT514" s="6"/>
      <c r="AU514" s="6"/>
      <c r="AV514" s="6"/>
    </row>
    <row r="515">
      <c r="A515" s="6"/>
      <c r="B515" s="199"/>
      <c r="C515" s="6"/>
      <c r="D515" s="6"/>
      <c r="E515" s="7"/>
      <c r="F515" s="7"/>
      <c r="G515" s="198"/>
      <c r="H515" s="198"/>
      <c r="I515" s="6"/>
      <c r="J515" s="7"/>
      <c r="K515" s="7"/>
      <c r="L515" s="6"/>
      <c r="M515" s="7"/>
      <c r="N515" s="6"/>
      <c r="O515" s="6"/>
      <c r="P515" s="6"/>
      <c r="Q515" s="6"/>
      <c r="R515" s="6"/>
      <c r="S515" s="6"/>
      <c r="T515" s="6"/>
      <c r="U515" s="6"/>
      <c r="V515" s="6"/>
      <c r="W515" s="6"/>
      <c r="X515" s="6"/>
      <c r="Y515" s="6"/>
      <c r="Z515" s="6"/>
      <c r="AA515" s="6"/>
      <c r="AB515" s="6"/>
      <c r="AC515" s="6"/>
      <c r="AD515" s="6"/>
      <c r="AE515" s="6"/>
      <c r="AF515" s="6"/>
      <c r="AG515" s="6"/>
      <c r="AH515" s="6"/>
      <c r="AI515" s="6"/>
      <c r="AJ515" s="6"/>
      <c r="AK515" s="6"/>
      <c r="AL515" s="6"/>
      <c r="AM515" s="6"/>
      <c r="AN515" s="6"/>
      <c r="AO515" s="6"/>
      <c r="AP515" s="6"/>
      <c r="AQ515" s="6"/>
      <c r="AR515" s="6"/>
      <c r="AS515" s="6"/>
      <c r="AT515" s="6"/>
      <c r="AU515" s="6"/>
      <c r="AV515" s="6"/>
    </row>
    <row r="516">
      <c r="A516" s="6"/>
      <c r="B516" s="199"/>
      <c r="C516" s="6"/>
      <c r="D516" s="6"/>
      <c r="E516" s="7"/>
      <c r="F516" s="7"/>
      <c r="G516" s="198"/>
      <c r="H516" s="198"/>
      <c r="I516" s="6"/>
      <c r="J516" s="7"/>
      <c r="K516" s="7"/>
      <c r="L516" s="6"/>
      <c r="M516" s="7"/>
      <c r="N516" s="6"/>
      <c r="O516" s="6"/>
      <c r="P516" s="6"/>
      <c r="Q516" s="6"/>
      <c r="R516" s="6"/>
      <c r="S516" s="6"/>
      <c r="T516" s="6"/>
      <c r="U516" s="6"/>
      <c r="V516" s="6"/>
      <c r="W516" s="6"/>
      <c r="X516" s="6"/>
      <c r="Y516" s="6"/>
      <c r="Z516" s="6"/>
      <c r="AA516" s="6"/>
      <c r="AB516" s="6"/>
      <c r="AC516" s="6"/>
      <c r="AD516" s="6"/>
      <c r="AE516" s="6"/>
      <c r="AF516" s="6"/>
      <c r="AG516" s="6"/>
      <c r="AH516" s="6"/>
      <c r="AI516" s="6"/>
      <c r="AJ516" s="6"/>
      <c r="AK516" s="6"/>
      <c r="AL516" s="6"/>
      <c r="AM516" s="6"/>
      <c r="AN516" s="6"/>
      <c r="AO516" s="6"/>
      <c r="AP516" s="6"/>
      <c r="AQ516" s="6"/>
      <c r="AR516" s="6"/>
      <c r="AS516" s="6"/>
      <c r="AT516" s="6"/>
      <c r="AU516" s="6"/>
      <c r="AV516" s="6"/>
    </row>
    <row r="517">
      <c r="A517" s="6"/>
      <c r="B517" s="199"/>
      <c r="C517" s="6"/>
      <c r="D517" s="6"/>
      <c r="E517" s="7"/>
      <c r="F517" s="7"/>
      <c r="G517" s="198"/>
      <c r="H517" s="198"/>
      <c r="I517" s="6"/>
      <c r="J517" s="7"/>
      <c r="K517" s="7"/>
      <c r="L517" s="6"/>
      <c r="M517" s="7"/>
      <c r="N517" s="6"/>
      <c r="O517" s="6"/>
      <c r="P517" s="6"/>
      <c r="Q517" s="6"/>
      <c r="R517" s="6"/>
      <c r="S517" s="6"/>
      <c r="T517" s="6"/>
      <c r="U517" s="6"/>
      <c r="V517" s="6"/>
      <c r="W517" s="6"/>
      <c r="X517" s="6"/>
      <c r="Y517" s="6"/>
      <c r="Z517" s="6"/>
      <c r="AA517" s="6"/>
      <c r="AB517" s="6"/>
      <c r="AC517" s="6"/>
      <c r="AD517" s="6"/>
      <c r="AE517" s="6"/>
      <c r="AF517" s="6"/>
      <c r="AG517" s="6"/>
      <c r="AH517" s="6"/>
      <c r="AI517" s="6"/>
      <c r="AJ517" s="6"/>
      <c r="AK517" s="6"/>
      <c r="AL517" s="6"/>
      <c r="AM517" s="6"/>
      <c r="AN517" s="6"/>
      <c r="AO517" s="6"/>
      <c r="AP517" s="6"/>
      <c r="AQ517" s="6"/>
      <c r="AR517" s="6"/>
      <c r="AS517" s="6"/>
      <c r="AT517" s="6"/>
      <c r="AU517" s="6"/>
      <c r="AV517" s="6"/>
    </row>
    <row r="518">
      <c r="A518" s="6"/>
      <c r="B518" s="199"/>
      <c r="C518" s="6"/>
      <c r="D518" s="6"/>
      <c r="E518" s="7"/>
      <c r="F518" s="7"/>
      <c r="G518" s="198"/>
      <c r="H518" s="198"/>
      <c r="I518" s="6"/>
      <c r="J518" s="7"/>
      <c r="K518" s="7"/>
      <c r="L518" s="6"/>
      <c r="M518" s="7"/>
      <c r="N518" s="6"/>
      <c r="O518" s="6"/>
      <c r="P518" s="6"/>
      <c r="Q518" s="6"/>
      <c r="R518" s="6"/>
      <c r="S518" s="6"/>
      <c r="T518" s="6"/>
      <c r="U518" s="6"/>
      <c r="V518" s="6"/>
      <c r="W518" s="6"/>
      <c r="X518" s="6"/>
      <c r="Y518" s="6"/>
      <c r="Z518" s="6"/>
      <c r="AA518" s="6"/>
      <c r="AB518" s="6"/>
      <c r="AC518" s="6"/>
      <c r="AD518" s="6"/>
      <c r="AE518" s="6"/>
      <c r="AF518" s="6"/>
      <c r="AG518" s="6"/>
      <c r="AH518" s="6"/>
      <c r="AI518" s="6"/>
      <c r="AJ518" s="6"/>
      <c r="AK518" s="6"/>
      <c r="AL518" s="6"/>
      <c r="AM518" s="6"/>
      <c r="AN518" s="6"/>
      <c r="AO518" s="6"/>
      <c r="AP518" s="6"/>
      <c r="AQ518" s="6"/>
      <c r="AR518" s="6"/>
      <c r="AS518" s="6"/>
      <c r="AT518" s="6"/>
      <c r="AU518" s="6"/>
      <c r="AV518" s="6"/>
    </row>
    <row r="519">
      <c r="A519" s="6"/>
      <c r="B519" s="199"/>
      <c r="C519" s="6"/>
      <c r="D519" s="6"/>
      <c r="E519" s="7"/>
      <c r="F519" s="7"/>
      <c r="G519" s="198"/>
      <c r="H519" s="198"/>
      <c r="I519" s="6"/>
      <c r="J519" s="7"/>
      <c r="K519" s="7"/>
      <c r="L519" s="6"/>
      <c r="M519" s="7"/>
      <c r="N519" s="6"/>
      <c r="O519" s="6"/>
      <c r="P519" s="6"/>
      <c r="Q519" s="6"/>
      <c r="R519" s="6"/>
      <c r="S519" s="6"/>
      <c r="T519" s="6"/>
      <c r="U519" s="6"/>
      <c r="V519" s="6"/>
      <c r="W519" s="6"/>
      <c r="X519" s="6"/>
      <c r="Y519" s="6"/>
      <c r="Z519" s="6"/>
      <c r="AA519" s="6"/>
      <c r="AB519" s="6"/>
      <c r="AC519" s="6"/>
      <c r="AD519" s="6"/>
      <c r="AE519" s="6"/>
      <c r="AF519" s="6"/>
      <c r="AG519" s="6"/>
      <c r="AH519" s="6"/>
      <c r="AI519" s="6"/>
      <c r="AJ519" s="6"/>
      <c r="AK519" s="6"/>
      <c r="AL519" s="6"/>
      <c r="AM519" s="6"/>
      <c r="AN519" s="6"/>
      <c r="AO519" s="6"/>
      <c r="AP519" s="6"/>
      <c r="AQ519" s="6"/>
      <c r="AR519" s="6"/>
      <c r="AS519" s="6"/>
      <c r="AT519" s="6"/>
      <c r="AU519" s="6"/>
      <c r="AV519" s="6"/>
    </row>
    <row r="520">
      <c r="A520" s="6"/>
      <c r="B520" s="199"/>
      <c r="C520" s="6"/>
      <c r="D520" s="6"/>
      <c r="E520" s="7"/>
      <c r="F520" s="7"/>
      <c r="G520" s="198"/>
      <c r="H520" s="198"/>
      <c r="I520" s="6"/>
      <c r="J520" s="7"/>
      <c r="K520" s="7"/>
      <c r="L520" s="6"/>
      <c r="M520" s="7"/>
      <c r="N520" s="6"/>
      <c r="O520" s="6"/>
      <c r="P520" s="6"/>
      <c r="Q520" s="6"/>
      <c r="R520" s="6"/>
      <c r="S520" s="6"/>
      <c r="T520" s="6"/>
      <c r="U520" s="6"/>
      <c r="V520" s="6"/>
      <c r="W520" s="6"/>
      <c r="X520" s="6"/>
      <c r="Y520" s="6"/>
      <c r="Z520" s="6"/>
      <c r="AA520" s="6"/>
      <c r="AB520" s="6"/>
      <c r="AC520" s="6"/>
      <c r="AD520" s="6"/>
      <c r="AE520" s="6"/>
      <c r="AF520" s="6"/>
      <c r="AG520" s="6"/>
      <c r="AH520" s="6"/>
      <c r="AI520" s="6"/>
      <c r="AJ520" s="6"/>
      <c r="AK520" s="6"/>
      <c r="AL520" s="6"/>
      <c r="AM520" s="6"/>
      <c r="AN520" s="6"/>
      <c r="AO520" s="6"/>
      <c r="AP520" s="6"/>
      <c r="AQ520" s="6"/>
      <c r="AR520" s="6"/>
      <c r="AS520" s="6"/>
      <c r="AT520" s="6"/>
      <c r="AU520" s="6"/>
      <c r="AV520" s="6"/>
    </row>
    <row r="521">
      <c r="A521" s="6"/>
      <c r="B521" s="199"/>
      <c r="C521" s="6"/>
      <c r="D521" s="6"/>
      <c r="E521" s="7"/>
      <c r="F521" s="7"/>
      <c r="G521" s="198"/>
      <c r="H521" s="198"/>
      <c r="I521" s="6"/>
      <c r="J521" s="7"/>
      <c r="K521" s="7"/>
      <c r="L521" s="6"/>
      <c r="M521" s="7"/>
      <c r="N521" s="6"/>
      <c r="O521" s="6"/>
      <c r="P521" s="6"/>
      <c r="Q521" s="6"/>
      <c r="R521" s="6"/>
      <c r="S521" s="6"/>
      <c r="T521" s="6"/>
      <c r="U521" s="6"/>
      <c r="V521" s="6"/>
      <c r="W521" s="6"/>
      <c r="X521" s="6"/>
      <c r="Y521" s="6"/>
      <c r="Z521" s="6"/>
      <c r="AA521" s="6"/>
      <c r="AB521" s="6"/>
      <c r="AC521" s="6"/>
      <c r="AD521" s="6"/>
      <c r="AE521" s="6"/>
      <c r="AF521" s="6"/>
      <c r="AG521" s="6"/>
      <c r="AH521" s="6"/>
      <c r="AI521" s="6"/>
      <c r="AJ521" s="6"/>
      <c r="AK521" s="6"/>
      <c r="AL521" s="6"/>
      <c r="AM521" s="6"/>
      <c r="AN521" s="6"/>
      <c r="AO521" s="6"/>
      <c r="AP521" s="6"/>
      <c r="AQ521" s="6"/>
      <c r="AR521" s="6"/>
      <c r="AS521" s="6"/>
      <c r="AT521" s="6"/>
      <c r="AU521" s="6"/>
      <c r="AV521" s="6"/>
    </row>
    <row r="522">
      <c r="A522" s="6"/>
      <c r="B522" s="199"/>
      <c r="C522" s="6"/>
      <c r="D522" s="6"/>
      <c r="E522" s="7"/>
      <c r="F522" s="7"/>
      <c r="G522" s="198"/>
      <c r="H522" s="198"/>
      <c r="I522" s="6"/>
      <c r="J522" s="7"/>
      <c r="K522" s="7"/>
      <c r="L522" s="6"/>
      <c r="M522" s="7"/>
      <c r="N522" s="6"/>
      <c r="O522" s="6"/>
      <c r="P522" s="6"/>
      <c r="Q522" s="6"/>
      <c r="R522" s="6"/>
      <c r="S522" s="6"/>
      <c r="T522" s="6"/>
      <c r="U522" s="6"/>
      <c r="V522" s="6"/>
      <c r="W522" s="6"/>
      <c r="X522" s="6"/>
      <c r="Y522" s="6"/>
      <c r="Z522" s="6"/>
      <c r="AA522" s="6"/>
      <c r="AB522" s="6"/>
      <c r="AC522" s="6"/>
      <c r="AD522" s="6"/>
      <c r="AE522" s="6"/>
      <c r="AF522" s="6"/>
      <c r="AG522" s="6"/>
      <c r="AH522" s="6"/>
      <c r="AI522" s="6"/>
      <c r="AJ522" s="6"/>
      <c r="AK522" s="6"/>
      <c r="AL522" s="6"/>
      <c r="AM522" s="6"/>
      <c r="AN522" s="6"/>
      <c r="AO522" s="6"/>
      <c r="AP522" s="6"/>
      <c r="AQ522" s="6"/>
      <c r="AR522" s="6"/>
      <c r="AS522" s="6"/>
      <c r="AT522" s="6"/>
      <c r="AU522" s="6"/>
      <c r="AV522" s="6"/>
    </row>
    <row r="523">
      <c r="A523" s="6"/>
      <c r="B523" s="199"/>
      <c r="C523" s="6"/>
      <c r="D523" s="6"/>
      <c r="E523" s="7"/>
      <c r="F523" s="7"/>
      <c r="G523" s="198"/>
      <c r="H523" s="198"/>
      <c r="I523" s="6"/>
      <c r="J523" s="7"/>
      <c r="K523" s="7"/>
      <c r="L523" s="6"/>
      <c r="M523" s="7"/>
      <c r="N523" s="6"/>
      <c r="O523" s="6"/>
      <c r="P523" s="6"/>
      <c r="Q523" s="6"/>
      <c r="R523" s="6"/>
      <c r="S523" s="6"/>
      <c r="T523" s="6"/>
      <c r="U523" s="6"/>
      <c r="V523" s="6"/>
      <c r="W523" s="6"/>
      <c r="X523" s="6"/>
      <c r="Y523" s="6"/>
      <c r="Z523" s="6"/>
      <c r="AA523" s="6"/>
      <c r="AB523" s="6"/>
      <c r="AC523" s="6"/>
      <c r="AD523" s="6"/>
      <c r="AE523" s="6"/>
      <c r="AF523" s="6"/>
      <c r="AG523" s="6"/>
      <c r="AH523" s="6"/>
      <c r="AI523" s="6"/>
      <c r="AJ523" s="6"/>
      <c r="AK523" s="6"/>
      <c r="AL523" s="6"/>
      <c r="AM523" s="6"/>
      <c r="AN523" s="6"/>
      <c r="AO523" s="6"/>
      <c r="AP523" s="6"/>
      <c r="AQ523" s="6"/>
      <c r="AR523" s="6"/>
      <c r="AS523" s="6"/>
      <c r="AT523" s="6"/>
      <c r="AU523" s="6"/>
      <c r="AV523" s="6"/>
    </row>
    <row r="524">
      <c r="A524" s="6"/>
      <c r="B524" s="199"/>
      <c r="C524" s="6"/>
      <c r="D524" s="6"/>
      <c r="E524" s="7"/>
      <c r="F524" s="7"/>
      <c r="G524" s="198"/>
      <c r="H524" s="198"/>
      <c r="I524" s="6"/>
      <c r="J524" s="7"/>
      <c r="K524" s="7"/>
      <c r="L524" s="6"/>
      <c r="M524" s="7"/>
      <c r="N524" s="6"/>
      <c r="O524" s="6"/>
      <c r="P524" s="6"/>
      <c r="Q524" s="6"/>
      <c r="R524" s="6"/>
      <c r="S524" s="6"/>
      <c r="T524" s="6"/>
      <c r="U524" s="6"/>
      <c r="V524" s="6"/>
      <c r="W524" s="6"/>
      <c r="X524" s="6"/>
      <c r="Y524" s="6"/>
      <c r="Z524" s="6"/>
      <c r="AA524" s="6"/>
      <c r="AB524" s="6"/>
      <c r="AC524" s="6"/>
      <c r="AD524" s="6"/>
      <c r="AE524" s="6"/>
      <c r="AF524" s="6"/>
      <c r="AG524" s="6"/>
      <c r="AH524" s="6"/>
      <c r="AI524" s="6"/>
      <c r="AJ524" s="6"/>
      <c r="AK524" s="6"/>
      <c r="AL524" s="6"/>
      <c r="AM524" s="6"/>
      <c r="AN524" s="6"/>
      <c r="AO524" s="6"/>
      <c r="AP524" s="6"/>
      <c r="AQ524" s="6"/>
      <c r="AR524" s="6"/>
      <c r="AS524" s="6"/>
      <c r="AT524" s="6"/>
      <c r="AU524" s="6"/>
      <c r="AV524" s="6"/>
    </row>
    <row r="525">
      <c r="A525" s="6"/>
      <c r="B525" s="199"/>
      <c r="C525" s="6"/>
      <c r="D525" s="6"/>
      <c r="E525" s="7"/>
      <c r="F525" s="7"/>
      <c r="G525" s="198"/>
      <c r="H525" s="198"/>
      <c r="I525" s="6"/>
      <c r="J525" s="7"/>
      <c r="K525" s="7"/>
      <c r="L525" s="6"/>
      <c r="M525" s="7"/>
      <c r="N525" s="6"/>
      <c r="O525" s="6"/>
      <c r="P525" s="6"/>
      <c r="Q525" s="6"/>
      <c r="R525" s="6"/>
      <c r="S525" s="6"/>
      <c r="T525" s="6"/>
      <c r="U525" s="6"/>
      <c r="V525" s="6"/>
      <c r="W525" s="6"/>
      <c r="X525" s="6"/>
      <c r="Y525" s="6"/>
      <c r="Z525" s="6"/>
      <c r="AA525" s="6"/>
      <c r="AB525" s="6"/>
      <c r="AC525" s="6"/>
      <c r="AD525" s="6"/>
      <c r="AE525" s="6"/>
      <c r="AF525" s="6"/>
      <c r="AG525" s="6"/>
      <c r="AH525" s="6"/>
      <c r="AI525" s="6"/>
      <c r="AJ525" s="6"/>
      <c r="AK525" s="6"/>
      <c r="AL525" s="6"/>
      <c r="AM525" s="6"/>
      <c r="AN525" s="6"/>
      <c r="AO525" s="6"/>
      <c r="AP525" s="6"/>
      <c r="AQ525" s="6"/>
      <c r="AR525" s="6"/>
      <c r="AS525" s="6"/>
      <c r="AT525" s="6"/>
      <c r="AU525" s="6"/>
      <c r="AV525" s="6"/>
    </row>
    <row r="526">
      <c r="A526" s="6"/>
      <c r="B526" s="199"/>
      <c r="C526" s="6"/>
      <c r="D526" s="6"/>
      <c r="E526" s="7"/>
      <c r="F526" s="7"/>
      <c r="G526" s="198"/>
      <c r="H526" s="198"/>
      <c r="I526" s="6"/>
      <c r="J526" s="7"/>
      <c r="K526" s="7"/>
      <c r="L526" s="6"/>
      <c r="M526" s="7"/>
      <c r="N526" s="6"/>
      <c r="O526" s="6"/>
      <c r="P526" s="6"/>
      <c r="Q526" s="6"/>
      <c r="R526" s="6"/>
      <c r="S526" s="6"/>
      <c r="T526" s="6"/>
      <c r="U526" s="6"/>
      <c r="V526" s="6"/>
      <c r="W526" s="6"/>
      <c r="X526" s="6"/>
      <c r="Y526" s="6"/>
      <c r="Z526" s="6"/>
      <c r="AA526" s="6"/>
      <c r="AB526" s="6"/>
      <c r="AC526" s="6"/>
      <c r="AD526" s="6"/>
      <c r="AE526" s="6"/>
      <c r="AF526" s="6"/>
      <c r="AG526" s="6"/>
      <c r="AH526" s="6"/>
      <c r="AI526" s="6"/>
      <c r="AJ526" s="6"/>
      <c r="AK526" s="6"/>
      <c r="AL526" s="6"/>
      <c r="AM526" s="6"/>
      <c r="AN526" s="6"/>
      <c r="AO526" s="6"/>
      <c r="AP526" s="6"/>
      <c r="AQ526" s="6"/>
      <c r="AR526" s="6"/>
      <c r="AS526" s="6"/>
      <c r="AT526" s="6"/>
      <c r="AU526" s="6"/>
      <c r="AV526" s="6"/>
    </row>
    <row r="527">
      <c r="A527" s="6"/>
      <c r="B527" s="199"/>
      <c r="C527" s="6"/>
      <c r="D527" s="6"/>
      <c r="E527" s="7"/>
      <c r="F527" s="7"/>
      <c r="G527" s="198"/>
      <c r="H527" s="198"/>
      <c r="I527" s="6"/>
      <c r="J527" s="7"/>
      <c r="K527" s="7"/>
      <c r="L527" s="6"/>
      <c r="M527" s="7"/>
      <c r="N527" s="6"/>
      <c r="O527" s="6"/>
      <c r="P527" s="6"/>
      <c r="Q527" s="6"/>
      <c r="R527" s="6"/>
      <c r="S527" s="6"/>
      <c r="T527" s="6"/>
      <c r="U527" s="6"/>
      <c r="V527" s="6"/>
      <c r="W527" s="6"/>
      <c r="X527" s="6"/>
      <c r="Y527" s="6"/>
      <c r="Z527" s="6"/>
      <c r="AA527" s="6"/>
      <c r="AB527" s="6"/>
      <c r="AC527" s="6"/>
      <c r="AD527" s="6"/>
      <c r="AE527" s="6"/>
      <c r="AF527" s="6"/>
      <c r="AG527" s="6"/>
      <c r="AH527" s="6"/>
      <c r="AI527" s="6"/>
      <c r="AJ527" s="6"/>
      <c r="AK527" s="6"/>
      <c r="AL527" s="6"/>
      <c r="AM527" s="6"/>
      <c r="AN527" s="6"/>
      <c r="AO527" s="6"/>
      <c r="AP527" s="6"/>
      <c r="AQ527" s="6"/>
      <c r="AR527" s="6"/>
      <c r="AS527" s="6"/>
      <c r="AT527" s="6"/>
      <c r="AU527" s="6"/>
      <c r="AV527" s="6"/>
    </row>
    <row r="528">
      <c r="A528" s="6"/>
      <c r="B528" s="199"/>
      <c r="C528" s="6"/>
      <c r="D528" s="6"/>
      <c r="E528" s="7"/>
      <c r="F528" s="7"/>
      <c r="G528" s="198"/>
      <c r="H528" s="198"/>
      <c r="I528" s="6"/>
      <c r="J528" s="7"/>
      <c r="K528" s="7"/>
      <c r="L528" s="6"/>
      <c r="M528" s="7"/>
      <c r="N528" s="6"/>
      <c r="O528" s="6"/>
      <c r="P528" s="6"/>
      <c r="Q528" s="6"/>
      <c r="R528" s="6"/>
      <c r="S528" s="6"/>
      <c r="T528" s="6"/>
      <c r="U528" s="6"/>
      <c r="V528" s="6"/>
      <c r="W528" s="6"/>
      <c r="X528" s="6"/>
      <c r="Y528" s="6"/>
      <c r="Z528" s="6"/>
      <c r="AA528" s="6"/>
      <c r="AB528" s="6"/>
      <c r="AC528" s="6"/>
      <c r="AD528" s="6"/>
      <c r="AE528" s="6"/>
      <c r="AF528" s="6"/>
      <c r="AG528" s="6"/>
      <c r="AH528" s="6"/>
      <c r="AI528" s="6"/>
      <c r="AJ528" s="6"/>
      <c r="AK528" s="6"/>
      <c r="AL528" s="6"/>
      <c r="AM528" s="6"/>
      <c r="AN528" s="6"/>
      <c r="AO528" s="6"/>
      <c r="AP528" s="6"/>
      <c r="AQ528" s="6"/>
      <c r="AR528" s="6"/>
      <c r="AS528" s="6"/>
      <c r="AT528" s="6"/>
      <c r="AU528" s="6"/>
      <c r="AV528" s="6"/>
    </row>
    <row r="529">
      <c r="A529" s="6"/>
      <c r="B529" s="199"/>
      <c r="C529" s="6"/>
      <c r="D529" s="6"/>
      <c r="E529" s="7"/>
      <c r="F529" s="7"/>
      <c r="G529" s="198"/>
      <c r="H529" s="198"/>
      <c r="I529" s="6"/>
      <c r="J529" s="7"/>
      <c r="K529" s="7"/>
      <c r="L529" s="6"/>
      <c r="M529" s="7"/>
      <c r="N529" s="6"/>
      <c r="O529" s="6"/>
      <c r="P529" s="6"/>
      <c r="Q529" s="6"/>
      <c r="R529" s="6"/>
      <c r="S529" s="6"/>
      <c r="T529" s="6"/>
      <c r="U529" s="6"/>
      <c r="V529" s="6"/>
      <c r="W529" s="6"/>
      <c r="X529" s="6"/>
      <c r="Y529" s="6"/>
      <c r="Z529" s="6"/>
      <c r="AA529" s="6"/>
      <c r="AB529" s="6"/>
      <c r="AC529" s="6"/>
      <c r="AD529" s="6"/>
      <c r="AE529" s="6"/>
      <c r="AF529" s="6"/>
      <c r="AG529" s="6"/>
      <c r="AH529" s="6"/>
      <c r="AI529" s="6"/>
      <c r="AJ529" s="6"/>
      <c r="AK529" s="6"/>
      <c r="AL529" s="6"/>
      <c r="AM529" s="6"/>
      <c r="AN529" s="6"/>
      <c r="AO529" s="6"/>
      <c r="AP529" s="6"/>
      <c r="AQ529" s="6"/>
      <c r="AR529" s="6"/>
      <c r="AS529" s="6"/>
      <c r="AT529" s="6"/>
      <c r="AU529" s="6"/>
      <c r="AV529" s="6"/>
    </row>
    <row r="530">
      <c r="A530" s="6"/>
      <c r="B530" s="199"/>
      <c r="C530" s="6"/>
      <c r="D530" s="6"/>
      <c r="E530" s="7"/>
      <c r="F530" s="7"/>
      <c r="G530" s="198"/>
      <c r="H530" s="198"/>
      <c r="I530" s="6"/>
      <c r="J530" s="7"/>
      <c r="K530" s="7"/>
      <c r="L530" s="6"/>
      <c r="M530" s="7"/>
      <c r="N530" s="6"/>
      <c r="O530" s="6"/>
      <c r="P530" s="6"/>
      <c r="Q530" s="6"/>
      <c r="R530" s="6"/>
      <c r="S530" s="6"/>
      <c r="T530" s="6"/>
      <c r="U530" s="6"/>
      <c r="V530" s="6"/>
      <c r="W530" s="6"/>
      <c r="X530" s="6"/>
      <c r="Y530" s="6"/>
      <c r="Z530" s="6"/>
      <c r="AA530" s="6"/>
      <c r="AB530" s="6"/>
      <c r="AC530" s="6"/>
      <c r="AD530" s="6"/>
      <c r="AE530" s="6"/>
      <c r="AF530" s="6"/>
      <c r="AG530" s="6"/>
      <c r="AH530" s="6"/>
      <c r="AI530" s="6"/>
      <c r="AJ530" s="6"/>
      <c r="AK530" s="6"/>
      <c r="AL530" s="6"/>
      <c r="AM530" s="6"/>
      <c r="AN530" s="6"/>
      <c r="AO530" s="6"/>
      <c r="AP530" s="6"/>
      <c r="AQ530" s="6"/>
      <c r="AR530" s="6"/>
      <c r="AS530" s="6"/>
      <c r="AT530" s="6"/>
      <c r="AU530" s="6"/>
      <c r="AV530" s="6"/>
    </row>
    <row r="531">
      <c r="A531" s="6"/>
      <c r="B531" s="199"/>
      <c r="C531" s="6"/>
      <c r="D531" s="6"/>
      <c r="E531" s="7"/>
      <c r="F531" s="7"/>
      <c r="G531" s="198"/>
      <c r="H531" s="198"/>
      <c r="I531" s="6"/>
      <c r="J531" s="7"/>
      <c r="K531" s="7"/>
      <c r="L531" s="6"/>
      <c r="M531" s="7"/>
      <c r="N531" s="6"/>
      <c r="O531" s="6"/>
      <c r="P531" s="6"/>
      <c r="Q531" s="6"/>
      <c r="R531" s="6"/>
      <c r="S531" s="6"/>
      <c r="T531" s="6"/>
      <c r="U531" s="6"/>
      <c r="V531" s="6"/>
      <c r="W531" s="6"/>
      <c r="X531" s="6"/>
      <c r="Y531" s="6"/>
      <c r="Z531" s="6"/>
      <c r="AA531" s="6"/>
      <c r="AB531" s="6"/>
      <c r="AC531" s="6"/>
      <c r="AD531" s="6"/>
      <c r="AE531" s="6"/>
      <c r="AF531" s="6"/>
      <c r="AG531" s="6"/>
      <c r="AH531" s="6"/>
      <c r="AI531" s="6"/>
      <c r="AJ531" s="6"/>
      <c r="AK531" s="6"/>
      <c r="AL531" s="6"/>
      <c r="AM531" s="6"/>
      <c r="AN531" s="6"/>
      <c r="AO531" s="6"/>
      <c r="AP531" s="6"/>
      <c r="AQ531" s="6"/>
      <c r="AR531" s="6"/>
      <c r="AS531" s="6"/>
      <c r="AT531" s="6"/>
      <c r="AU531" s="6"/>
      <c r="AV531" s="6"/>
    </row>
    <row r="532">
      <c r="A532" s="6"/>
      <c r="B532" s="199"/>
      <c r="C532" s="6"/>
      <c r="D532" s="6"/>
      <c r="E532" s="7"/>
      <c r="F532" s="7"/>
      <c r="G532" s="198"/>
      <c r="H532" s="198"/>
      <c r="I532" s="6"/>
      <c r="J532" s="7"/>
      <c r="K532" s="7"/>
      <c r="L532" s="6"/>
      <c r="M532" s="7"/>
      <c r="N532" s="6"/>
      <c r="O532" s="6"/>
      <c r="P532" s="6"/>
      <c r="Q532" s="6"/>
      <c r="R532" s="6"/>
      <c r="S532" s="6"/>
      <c r="T532" s="6"/>
      <c r="U532" s="6"/>
      <c r="V532" s="6"/>
      <c r="W532" s="6"/>
      <c r="X532" s="6"/>
      <c r="Y532" s="6"/>
      <c r="Z532" s="6"/>
      <c r="AA532" s="6"/>
      <c r="AB532" s="6"/>
      <c r="AC532" s="6"/>
      <c r="AD532" s="6"/>
      <c r="AE532" s="6"/>
      <c r="AF532" s="6"/>
      <c r="AG532" s="6"/>
      <c r="AH532" s="6"/>
      <c r="AI532" s="6"/>
      <c r="AJ532" s="6"/>
      <c r="AK532" s="6"/>
      <c r="AL532" s="6"/>
      <c r="AM532" s="6"/>
      <c r="AN532" s="6"/>
      <c r="AO532" s="6"/>
      <c r="AP532" s="6"/>
      <c r="AQ532" s="6"/>
      <c r="AR532" s="6"/>
      <c r="AS532" s="6"/>
      <c r="AT532" s="6"/>
      <c r="AU532" s="6"/>
      <c r="AV532" s="6"/>
    </row>
    <row r="533">
      <c r="A533" s="6"/>
      <c r="B533" s="199"/>
      <c r="C533" s="6"/>
      <c r="D533" s="6"/>
      <c r="E533" s="7"/>
      <c r="F533" s="7"/>
      <c r="G533" s="198"/>
      <c r="H533" s="198"/>
      <c r="I533" s="6"/>
      <c r="J533" s="7"/>
      <c r="K533" s="7"/>
      <c r="L533" s="6"/>
      <c r="M533" s="7"/>
      <c r="N533" s="6"/>
      <c r="O533" s="6"/>
      <c r="P533" s="6"/>
      <c r="Q533" s="6"/>
      <c r="R533" s="6"/>
      <c r="S533" s="6"/>
      <c r="T533" s="6"/>
      <c r="U533" s="6"/>
      <c r="V533" s="6"/>
      <c r="W533" s="6"/>
      <c r="X533" s="6"/>
      <c r="Y533" s="6"/>
      <c r="Z533" s="6"/>
      <c r="AA533" s="6"/>
      <c r="AB533" s="6"/>
      <c r="AC533" s="6"/>
      <c r="AD533" s="6"/>
      <c r="AE533" s="6"/>
      <c r="AF533" s="6"/>
      <c r="AG533" s="6"/>
      <c r="AH533" s="6"/>
      <c r="AI533" s="6"/>
      <c r="AJ533" s="6"/>
      <c r="AK533" s="6"/>
      <c r="AL533" s="6"/>
      <c r="AM533" s="6"/>
      <c r="AN533" s="6"/>
      <c r="AO533" s="6"/>
      <c r="AP533" s="6"/>
      <c r="AQ533" s="6"/>
      <c r="AR533" s="6"/>
      <c r="AS533" s="6"/>
      <c r="AT533" s="6"/>
      <c r="AU533" s="6"/>
      <c r="AV533" s="6"/>
    </row>
    <row r="534">
      <c r="A534" s="6"/>
      <c r="B534" s="199"/>
      <c r="C534" s="6"/>
      <c r="D534" s="6"/>
      <c r="E534" s="7"/>
      <c r="F534" s="7"/>
      <c r="G534" s="198"/>
      <c r="H534" s="198"/>
      <c r="I534" s="6"/>
      <c r="J534" s="7"/>
      <c r="K534" s="7"/>
      <c r="L534" s="6"/>
      <c r="M534" s="7"/>
      <c r="N534" s="6"/>
      <c r="O534" s="6"/>
      <c r="P534" s="6"/>
      <c r="Q534" s="6"/>
      <c r="R534" s="6"/>
      <c r="S534" s="6"/>
      <c r="T534" s="6"/>
      <c r="U534" s="6"/>
      <c r="V534" s="6"/>
      <c r="W534" s="6"/>
      <c r="X534" s="6"/>
      <c r="Y534" s="6"/>
      <c r="Z534" s="6"/>
      <c r="AA534" s="6"/>
      <c r="AB534" s="6"/>
      <c r="AC534" s="6"/>
      <c r="AD534" s="6"/>
      <c r="AE534" s="6"/>
      <c r="AF534" s="6"/>
      <c r="AG534" s="6"/>
      <c r="AH534" s="6"/>
      <c r="AI534" s="6"/>
      <c r="AJ534" s="6"/>
      <c r="AK534" s="6"/>
      <c r="AL534" s="6"/>
      <c r="AM534" s="6"/>
      <c r="AN534" s="6"/>
      <c r="AO534" s="6"/>
      <c r="AP534" s="6"/>
      <c r="AQ534" s="6"/>
      <c r="AR534" s="6"/>
      <c r="AS534" s="6"/>
      <c r="AT534" s="6"/>
      <c r="AU534" s="6"/>
      <c r="AV534" s="6"/>
    </row>
    <row r="535">
      <c r="A535" s="6"/>
      <c r="B535" s="199"/>
      <c r="C535" s="6"/>
      <c r="D535" s="6"/>
      <c r="E535" s="7"/>
      <c r="F535" s="7"/>
      <c r="G535" s="198"/>
      <c r="H535" s="198"/>
      <c r="I535" s="6"/>
      <c r="J535" s="7"/>
      <c r="K535" s="7"/>
      <c r="L535" s="6"/>
      <c r="M535" s="7"/>
      <c r="N535" s="6"/>
      <c r="O535" s="6"/>
      <c r="P535" s="6"/>
      <c r="Q535" s="6"/>
      <c r="R535" s="6"/>
      <c r="S535" s="6"/>
      <c r="T535" s="6"/>
      <c r="U535" s="6"/>
      <c r="V535" s="6"/>
      <c r="W535" s="6"/>
      <c r="X535" s="6"/>
      <c r="Y535" s="6"/>
      <c r="Z535" s="6"/>
      <c r="AA535" s="6"/>
      <c r="AB535" s="6"/>
      <c r="AC535" s="6"/>
      <c r="AD535" s="6"/>
      <c r="AE535" s="6"/>
      <c r="AF535" s="6"/>
      <c r="AG535" s="6"/>
      <c r="AH535" s="6"/>
      <c r="AI535" s="6"/>
      <c r="AJ535" s="6"/>
      <c r="AK535" s="6"/>
      <c r="AL535" s="6"/>
      <c r="AM535" s="6"/>
      <c r="AN535" s="6"/>
      <c r="AO535" s="6"/>
      <c r="AP535" s="6"/>
      <c r="AQ535" s="6"/>
      <c r="AR535" s="6"/>
      <c r="AS535" s="6"/>
      <c r="AT535" s="6"/>
      <c r="AU535" s="6"/>
      <c r="AV535" s="6"/>
    </row>
    <row r="536">
      <c r="A536" s="6"/>
      <c r="B536" s="199"/>
      <c r="C536" s="6"/>
      <c r="D536" s="6"/>
      <c r="E536" s="7"/>
      <c r="F536" s="7"/>
      <c r="G536" s="198"/>
      <c r="H536" s="198"/>
      <c r="I536" s="6"/>
      <c r="J536" s="7"/>
      <c r="K536" s="7"/>
      <c r="L536" s="6"/>
      <c r="M536" s="7"/>
      <c r="N536" s="6"/>
      <c r="O536" s="6"/>
      <c r="P536" s="6"/>
      <c r="Q536" s="6"/>
      <c r="R536" s="6"/>
      <c r="S536" s="6"/>
      <c r="T536" s="6"/>
      <c r="U536" s="6"/>
      <c r="V536" s="6"/>
      <c r="W536" s="6"/>
      <c r="X536" s="6"/>
      <c r="Y536" s="6"/>
      <c r="Z536" s="6"/>
      <c r="AA536" s="6"/>
      <c r="AB536" s="6"/>
      <c r="AC536" s="6"/>
      <c r="AD536" s="6"/>
      <c r="AE536" s="6"/>
      <c r="AF536" s="6"/>
      <c r="AG536" s="6"/>
      <c r="AH536" s="6"/>
      <c r="AI536" s="6"/>
      <c r="AJ536" s="6"/>
      <c r="AK536" s="6"/>
      <c r="AL536" s="6"/>
      <c r="AM536" s="6"/>
      <c r="AN536" s="6"/>
      <c r="AO536" s="6"/>
      <c r="AP536" s="6"/>
      <c r="AQ536" s="6"/>
      <c r="AR536" s="6"/>
      <c r="AS536" s="6"/>
      <c r="AT536" s="6"/>
      <c r="AU536" s="6"/>
      <c r="AV536" s="6"/>
    </row>
    <row r="537">
      <c r="A537" s="6"/>
      <c r="B537" s="199"/>
      <c r="C537" s="6"/>
      <c r="D537" s="6"/>
      <c r="E537" s="7"/>
      <c r="F537" s="7"/>
      <c r="G537" s="198"/>
      <c r="H537" s="198"/>
      <c r="I537" s="6"/>
      <c r="J537" s="7"/>
      <c r="K537" s="7"/>
      <c r="L537" s="6"/>
      <c r="M537" s="7"/>
      <c r="N537" s="6"/>
      <c r="O537" s="6"/>
      <c r="P537" s="6"/>
      <c r="Q537" s="6"/>
      <c r="R537" s="6"/>
      <c r="S537" s="6"/>
      <c r="T537" s="6"/>
      <c r="U537" s="6"/>
      <c r="V537" s="6"/>
      <c r="W537" s="6"/>
      <c r="X537" s="6"/>
      <c r="Y537" s="6"/>
      <c r="Z537" s="6"/>
      <c r="AA537" s="6"/>
      <c r="AB537" s="6"/>
      <c r="AC537" s="6"/>
      <c r="AD537" s="6"/>
      <c r="AE537" s="6"/>
      <c r="AF537" s="6"/>
      <c r="AG537" s="6"/>
      <c r="AH537" s="6"/>
      <c r="AI537" s="6"/>
      <c r="AJ537" s="6"/>
      <c r="AK537" s="6"/>
      <c r="AL537" s="6"/>
      <c r="AM537" s="6"/>
      <c r="AN537" s="6"/>
      <c r="AO537" s="6"/>
      <c r="AP537" s="6"/>
      <c r="AQ537" s="6"/>
      <c r="AR537" s="6"/>
      <c r="AS537" s="6"/>
      <c r="AT537" s="6"/>
      <c r="AU537" s="6"/>
      <c r="AV537" s="6"/>
    </row>
    <row r="538">
      <c r="A538" s="6"/>
      <c r="B538" s="199"/>
      <c r="C538" s="6"/>
      <c r="D538" s="6"/>
      <c r="E538" s="7"/>
      <c r="F538" s="7"/>
      <c r="G538" s="198"/>
      <c r="H538" s="198"/>
      <c r="I538" s="6"/>
      <c r="J538" s="7"/>
      <c r="K538" s="7"/>
      <c r="L538" s="6"/>
      <c r="M538" s="7"/>
      <c r="N538" s="6"/>
      <c r="O538" s="6"/>
      <c r="P538" s="6"/>
      <c r="Q538" s="6"/>
      <c r="R538" s="6"/>
      <c r="S538" s="6"/>
      <c r="T538" s="6"/>
      <c r="U538" s="6"/>
      <c r="V538" s="6"/>
      <c r="W538" s="6"/>
      <c r="X538" s="6"/>
      <c r="Y538" s="6"/>
      <c r="Z538" s="6"/>
      <c r="AA538" s="6"/>
      <c r="AB538" s="6"/>
      <c r="AC538" s="6"/>
      <c r="AD538" s="6"/>
      <c r="AE538" s="6"/>
      <c r="AF538" s="6"/>
      <c r="AG538" s="6"/>
      <c r="AH538" s="6"/>
      <c r="AI538" s="6"/>
      <c r="AJ538" s="6"/>
      <c r="AK538" s="6"/>
      <c r="AL538" s="6"/>
      <c r="AM538" s="6"/>
      <c r="AN538" s="6"/>
      <c r="AO538" s="6"/>
      <c r="AP538" s="6"/>
      <c r="AQ538" s="6"/>
      <c r="AR538" s="6"/>
      <c r="AS538" s="6"/>
      <c r="AT538" s="6"/>
      <c r="AU538" s="6"/>
      <c r="AV538" s="6"/>
    </row>
    <row r="539">
      <c r="A539" s="6"/>
      <c r="B539" s="199"/>
      <c r="C539" s="6"/>
      <c r="D539" s="6"/>
      <c r="E539" s="7"/>
      <c r="F539" s="7"/>
      <c r="G539" s="198"/>
      <c r="H539" s="198"/>
      <c r="I539" s="6"/>
      <c r="J539" s="7"/>
      <c r="K539" s="7"/>
      <c r="L539" s="6"/>
      <c r="M539" s="7"/>
      <c r="N539" s="6"/>
      <c r="O539" s="6"/>
      <c r="P539" s="6"/>
      <c r="Q539" s="6"/>
      <c r="R539" s="6"/>
      <c r="S539" s="6"/>
      <c r="T539" s="6"/>
      <c r="U539" s="6"/>
      <c r="V539" s="6"/>
      <c r="W539" s="6"/>
      <c r="X539" s="6"/>
      <c r="Y539" s="6"/>
      <c r="Z539" s="6"/>
      <c r="AA539" s="6"/>
      <c r="AB539" s="6"/>
      <c r="AC539" s="6"/>
      <c r="AD539" s="6"/>
      <c r="AE539" s="6"/>
      <c r="AF539" s="6"/>
      <c r="AG539" s="6"/>
      <c r="AH539" s="6"/>
      <c r="AI539" s="6"/>
      <c r="AJ539" s="6"/>
      <c r="AK539" s="6"/>
      <c r="AL539" s="6"/>
      <c r="AM539" s="6"/>
      <c r="AN539" s="6"/>
      <c r="AO539" s="6"/>
      <c r="AP539" s="6"/>
      <c r="AQ539" s="6"/>
      <c r="AR539" s="6"/>
      <c r="AS539" s="6"/>
      <c r="AT539" s="6"/>
      <c r="AU539" s="6"/>
      <c r="AV539" s="6"/>
    </row>
    <row r="540">
      <c r="A540" s="6"/>
      <c r="B540" s="199"/>
      <c r="C540" s="6"/>
      <c r="D540" s="6"/>
      <c r="E540" s="7"/>
      <c r="F540" s="7"/>
      <c r="G540" s="198"/>
      <c r="H540" s="198"/>
      <c r="I540" s="6"/>
      <c r="J540" s="7"/>
      <c r="K540" s="7"/>
      <c r="L540" s="6"/>
      <c r="M540" s="7"/>
      <c r="N540" s="6"/>
      <c r="O540" s="6"/>
      <c r="P540" s="6"/>
      <c r="Q540" s="6"/>
      <c r="R540" s="6"/>
      <c r="S540" s="6"/>
      <c r="T540" s="6"/>
      <c r="U540" s="6"/>
      <c r="V540" s="6"/>
      <c r="W540" s="6"/>
      <c r="X540" s="6"/>
      <c r="Y540" s="6"/>
      <c r="Z540" s="6"/>
      <c r="AA540" s="6"/>
      <c r="AB540" s="6"/>
      <c r="AC540" s="6"/>
      <c r="AD540" s="6"/>
      <c r="AE540" s="6"/>
      <c r="AF540" s="6"/>
      <c r="AG540" s="6"/>
      <c r="AH540" s="6"/>
      <c r="AI540" s="6"/>
      <c r="AJ540" s="6"/>
      <c r="AK540" s="6"/>
      <c r="AL540" s="6"/>
      <c r="AM540" s="6"/>
      <c r="AN540" s="6"/>
      <c r="AO540" s="6"/>
      <c r="AP540" s="6"/>
      <c r="AQ540" s="6"/>
      <c r="AR540" s="6"/>
      <c r="AS540" s="6"/>
      <c r="AT540" s="6"/>
      <c r="AU540" s="6"/>
      <c r="AV540" s="6"/>
    </row>
    <row r="541">
      <c r="A541" s="6"/>
      <c r="B541" s="199"/>
      <c r="C541" s="6"/>
      <c r="D541" s="6"/>
      <c r="E541" s="7"/>
      <c r="F541" s="7"/>
      <c r="G541" s="198"/>
      <c r="H541" s="198"/>
      <c r="I541" s="6"/>
      <c r="J541" s="7"/>
      <c r="K541" s="7"/>
      <c r="L541" s="6"/>
      <c r="M541" s="7"/>
      <c r="N541" s="6"/>
      <c r="O541" s="6"/>
      <c r="P541" s="6"/>
      <c r="Q541" s="6"/>
      <c r="R541" s="6"/>
      <c r="S541" s="6"/>
      <c r="T541" s="6"/>
      <c r="U541" s="6"/>
      <c r="V541" s="6"/>
      <c r="W541" s="6"/>
      <c r="X541" s="6"/>
      <c r="Y541" s="6"/>
      <c r="Z541" s="6"/>
      <c r="AA541" s="6"/>
      <c r="AB541" s="6"/>
      <c r="AC541" s="6"/>
      <c r="AD541" s="6"/>
      <c r="AE541" s="6"/>
      <c r="AF541" s="6"/>
      <c r="AG541" s="6"/>
      <c r="AH541" s="6"/>
      <c r="AI541" s="6"/>
      <c r="AJ541" s="6"/>
      <c r="AK541" s="6"/>
      <c r="AL541" s="6"/>
      <c r="AM541" s="6"/>
      <c r="AN541" s="6"/>
      <c r="AO541" s="6"/>
      <c r="AP541" s="6"/>
      <c r="AQ541" s="6"/>
      <c r="AR541" s="6"/>
      <c r="AS541" s="6"/>
      <c r="AT541" s="6"/>
      <c r="AU541" s="6"/>
      <c r="AV541" s="6"/>
    </row>
    <row r="542">
      <c r="A542" s="6"/>
      <c r="B542" s="199"/>
      <c r="C542" s="6"/>
      <c r="D542" s="6"/>
      <c r="E542" s="7"/>
      <c r="F542" s="7"/>
      <c r="G542" s="198"/>
      <c r="H542" s="198"/>
      <c r="I542" s="6"/>
      <c r="J542" s="7"/>
      <c r="K542" s="7"/>
      <c r="L542" s="6"/>
      <c r="M542" s="7"/>
      <c r="N542" s="6"/>
      <c r="O542" s="6"/>
      <c r="P542" s="6"/>
      <c r="Q542" s="6"/>
      <c r="R542" s="6"/>
      <c r="S542" s="6"/>
      <c r="T542" s="6"/>
      <c r="U542" s="6"/>
      <c r="V542" s="6"/>
      <c r="W542" s="6"/>
      <c r="X542" s="6"/>
      <c r="Y542" s="6"/>
      <c r="Z542" s="6"/>
      <c r="AA542" s="6"/>
      <c r="AB542" s="6"/>
      <c r="AC542" s="6"/>
      <c r="AD542" s="6"/>
      <c r="AE542" s="6"/>
      <c r="AF542" s="6"/>
      <c r="AG542" s="6"/>
      <c r="AH542" s="6"/>
      <c r="AI542" s="6"/>
      <c r="AJ542" s="6"/>
      <c r="AK542" s="6"/>
      <c r="AL542" s="6"/>
      <c r="AM542" s="6"/>
      <c r="AN542" s="6"/>
      <c r="AO542" s="6"/>
      <c r="AP542" s="6"/>
      <c r="AQ542" s="6"/>
      <c r="AR542" s="6"/>
      <c r="AS542" s="6"/>
      <c r="AT542" s="6"/>
      <c r="AU542" s="6"/>
      <c r="AV542" s="6"/>
    </row>
    <row r="543">
      <c r="A543" s="6"/>
      <c r="B543" s="199"/>
      <c r="C543" s="6"/>
      <c r="D543" s="6"/>
      <c r="E543" s="7"/>
      <c r="F543" s="7"/>
      <c r="G543" s="198"/>
      <c r="H543" s="198"/>
      <c r="I543" s="6"/>
      <c r="J543" s="7"/>
      <c r="K543" s="7"/>
      <c r="L543" s="6"/>
      <c r="M543" s="7"/>
      <c r="N543" s="6"/>
      <c r="O543" s="6"/>
      <c r="P543" s="6"/>
      <c r="Q543" s="6"/>
      <c r="R543" s="6"/>
      <c r="S543" s="6"/>
      <c r="T543" s="6"/>
      <c r="U543" s="6"/>
      <c r="V543" s="6"/>
      <c r="W543" s="6"/>
      <c r="X543" s="6"/>
      <c r="Y543" s="6"/>
      <c r="Z543" s="6"/>
      <c r="AA543" s="6"/>
      <c r="AB543" s="6"/>
      <c r="AC543" s="6"/>
      <c r="AD543" s="6"/>
      <c r="AE543" s="6"/>
      <c r="AF543" s="6"/>
      <c r="AG543" s="6"/>
      <c r="AH543" s="6"/>
      <c r="AI543" s="6"/>
      <c r="AJ543" s="6"/>
      <c r="AK543" s="6"/>
      <c r="AL543" s="6"/>
      <c r="AM543" s="6"/>
      <c r="AN543" s="6"/>
      <c r="AO543" s="6"/>
      <c r="AP543" s="6"/>
      <c r="AQ543" s="6"/>
      <c r="AR543" s="6"/>
      <c r="AS543" s="6"/>
      <c r="AT543" s="6"/>
      <c r="AU543" s="6"/>
      <c r="AV543" s="6"/>
    </row>
    <row r="544">
      <c r="A544" s="6"/>
      <c r="B544" s="199"/>
      <c r="C544" s="6"/>
      <c r="D544" s="6"/>
      <c r="E544" s="7"/>
      <c r="F544" s="7"/>
      <c r="G544" s="198"/>
      <c r="H544" s="198"/>
      <c r="I544" s="6"/>
      <c r="J544" s="7"/>
      <c r="K544" s="7"/>
      <c r="L544" s="6"/>
      <c r="M544" s="7"/>
      <c r="N544" s="6"/>
      <c r="O544" s="6"/>
      <c r="P544" s="6"/>
      <c r="Q544" s="6"/>
      <c r="R544" s="6"/>
      <c r="S544" s="6"/>
      <c r="T544" s="6"/>
      <c r="U544" s="6"/>
      <c r="V544" s="6"/>
      <c r="W544" s="6"/>
      <c r="X544" s="6"/>
      <c r="Y544" s="6"/>
      <c r="Z544" s="6"/>
      <c r="AA544" s="6"/>
      <c r="AB544" s="6"/>
      <c r="AC544" s="6"/>
      <c r="AD544" s="6"/>
      <c r="AE544" s="6"/>
      <c r="AF544" s="6"/>
      <c r="AG544" s="6"/>
      <c r="AH544" s="6"/>
      <c r="AI544" s="6"/>
      <c r="AJ544" s="6"/>
      <c r="AK544" s="6"/>
      <c r="AL544" s="6"/>
      <c r="AM544" s="6"/>
      <c r="AN544" s="6"/>
      <c r="AO544" s="6"/>
      <c r="AP544" s="6"/>
      <c r="AQ544" s="6"/>
      <c r="AR544" s="6"/>
      <c r="AS544" s="6"/>
      <c r="AT544" s="6"/>
      <c r="AU544" s="6"/>
      <c r="AV544" s="6"/>
    </row>
    <row r="545">
      <c r="A545" s="6"/>
      <c r="B545" s="199"/>
      <c r="C545" s="6"/>
      <c r="D545" s="6"/>
      <c r="E545" s="7"/>
      <c r="F545" s="7"/>
      <c r="G545" s="198"/>
      <c r="H545" s="198"/>
      <c r="I545" s="6"/>
      <c r="J545" s="7"/>
      <c r="K545" s="7"/>
      <c r="L545" s="6"/>
      <c r="M545" s="7"/>
      <c r="N545" s="6"/>
      <c r="O545" s="6"/>
      <c r="P545" s="6"/>
      <c r="Q545" s="6"/>
      <c r="R545" s="6"/>
      <c r="S545" s="6"/>
      <c r="T545" s="6"/>
      <c r="U545" s="6"/>
      <c r="V545" s="6"/>
      <c r="W545" s="6"/>
      <c r="X545" s="6"/>
      <c r="Y545" s="6"/>
      <c r="Z545" s="6"/>
      <c r="AA545" s="6"/>
      <c r="AB545" s="6"/>
      <c r="AC545" s="6"/>
      <c r="AD545" s="6"/>
      <c r="AE545" s="6"/>
      <c r="AF545" s="6"/>
      <c r="AG545" s="6"/>
      <c r="AH545" s="6"/>
      <c r="AI545" s="6"/>
      <c r="AJ545" s="6"/>
      <c r="AK545" s="6"/>
      <c r="AL545" s="6"/>
      <c r="AM545" s="6"/>
      <c r="AN545" s="6"/>
      <c r="AO545" s="6"/>
      <c r="AP545" s="6"/>
      <c r="AQ545" s="6"/>
      <c r="AR545" s="6"/>
      <c r="AS545" s="6"/>
      <c r="AT545" s="6"/>
      <c r="AU545" s="6"/>
      <c r="AV545" s="6"/>
    </row>
    <row r="546">
      <c r="A546" s="6"/>
      <c r="B546" s="199"/>
      <c r="C546" s="6"/>
      <c r="D546" s="6"/>
      <c r="E546" s="7"/>
      <c r="F546" s="7"/>
      <c r="G546" s="198"/>
      <c r="H546" s="198"/>
      <c r="I546" s="6"/>
      <c r="J546" s="7"/>
      <c r="K546" s="7"/>
      <c r="L546" s="6"/>
      <c r="M546" s="7"/>
      <c r="N546" s="6"/>
      <c r="O546" s="6"/>
      <c r="P546" s="6"/>
      <c r="Q546" s="6"/>
      <c r="R546" s="6"/>
      <c r="S546" s="6"/>
      <c r="T546" s="6"/>
      <c r="U546" s="6"/>
      <c r="V546" s="6"/>
      <c r="W546" s="6"/>
      <c r="X546" s="6"/>
      <c r="Y546" s="6"/>
      <c r="Z546" s="6"/>
      <c r="AA546" s="6"/>
      <c r="AB546" s="6"/>
      <c r="AC546" s="6"/>
      <c r="AD546" s="6"/>
      <c r="AE546" s="6"/>
      <c r="AF546" s="6"/>
      <c r="AG546" s="6"/>
      <c r="AH546" s="6"/>
      <c r="AI546" s="6"/>
      <c r="AJ546" s="6"/>
      <c r="AK546" s="6"/>
      <c r="AL546" s="6"/>
      <c r="AM546" s="6"/>
      <c r="AN546" s="6"/>
      <c r="AO546" s="6"/>
      <c r="AP546" s="6"/>
      <c r="AQ546" s="6"/>
      <c r="AR546" s="6"/>
      <c r="AS546" s="6"/>
      <c r="AT546" s="6"/>
      <c r="AU546" s="6"/>
      <c r="AV546" s="6"/>
    </row>
    <row r="547">
      <c r="A547" s="6"/>
      <c r="B547" s="199"/>
      <c r="C547" s="6"/>
      <c r="D547" s="6"/>
      <c r="E547" s="7"/>
      <c r="F547" s="7"/>
      <c r="G547" s="198"/>
      <c r="H547" s="198"/>
      <c r="I547" s="6"/>
      <c r="J547" s="7"/>
      <c r="K547" s="7"/>
      <c r="L547" s="6"/>
      <c r="M547" s="7"/>
      <c r="N547" s="6"/>
      <c r="O547" s="6"/>
      <c r="P547" s="6"/>
      <c r="Q547" s="6"/>
      <c r="R547" s="6"/>
      <c r="S547" s="6"/>
      <c r="T547" s="6"/>
      <c r="U547" s="6"/>
      <c r="V547" s="6"/>
      <c r="W547" s="6"/>
      <c r="X547" s="6"/>
      <c r="Y547" s="6"/>
      <c r="Z547" s="6"/>
      <c r="AA547" s="6"/>
      <c r="AB547" s="6"/>
      <c r="AC547" s="6"/>
      <c r="AD547" s="6"/>
      <c r="AE547" s="6"/>
      <c r="AF547" s="6"/>
      <c r="AG547" s="6"/>
      <c r="AH547" s="6"/>
      <c r="AI547" s="6"/>
      <c r="AJ547" s="6"/>
      <c r="AK547" s="6"/>
      <c r="AL547" s="6"/>
      <c r="AM547" s="6"/>
      <c r="AN547" s="6"/>
      <c r="AO547" s="6"/>
      <c r="AP547" s="6"/>
      <c r="AQ547" s="6"/>
      <c r="AR547" s="6"/>
      <c r="AS547" s="6"/>
      <c r="AT547" s="6"/>
      <c r="AU547" s="6"/>
      <c r="AV547" s="6"/>
    </row>
    <row r="548">
      <c r="A548" s="6"/>
      <c r="B548" s="199"/>
      <c r="C548" s="6"/>
      <c r="D548" s="6"/>
      <c r="E548" s="7"/>
      <c r="F548" s="7"/>
      <c r="G548" s="198"/>
      <c r="H548" s="198"/>
      <c r="I548" s="6"/>
      <c r="J548" s="7"/>
      <c r="K548" s="7"/>
      <c r="L548" s="6"/>
      <c r="M548" s="7"/>
      <c r="N548" s="6"/>
      <c r="O548" s="6"/>
      <c r="P548" s="6"/>
      <c r="Q548" s="6"/>
      <c r="R548" s="6"/>
      <c r="S548" s="6"/>
      <c r="T548" s="6"/>
      <c r="U548" s="6"/>
      <c r="V548" s="6"/>
      <c r="W548" s="6"/>
      <c r="X548" s="6"/>
      <c r="Y548" s="6"/>
      <c r="Z548" s="6"/>
      <c r="AA548" s="6"/>
      <c r="AB548" s="6"/>
      <c r="AC548" s="6"/>
      <c r="AD548" s="6"/>
      <c r="AE548" s="6"/>
      <c r="AF548" s="6"/>
      <c r="AG548" s="6"/>
      <c r="AH548" s="6"/>
      <c r="AI548" s="6"/>
      <c r="AJ548" s="6"/>
      <c r="AK548" s="6"/>
      <c r="AL548" s="6"/>
      <c r="AM548" s="6"/>
      <c r="AN548" s="6"/>
      <c r="AO548" s="6"/>
      <c r="AP548" s="6"/>
      <c r="AQ548" s="6"/>
      <c r="AR548" s="6"/>
      <c r="AS548" s="6"/>
      <c r="AT548" s="6"/>
      <c r="AU548" s="6"/>
      <c r="AV548" s="6"/>
    </row>
    <row r="549">
      <c r="A549" s="6"/>
      <c r="B549" s="199"/>
      <c r="C549" s="6"/>
      <c r="D549" s="6"/>
      <c r="E549" s="7"/>
      <c r="F549" s="7"/>
      <c r="G549" s="198"/>
      <c r="H549" s="198"/>
      <c r="I549" s="6"/>
      <c r="J549" s="7"/>
      <c r="K549" s="7"/>
      <c r="L549" s="6"/>
      <c r="M549" s="7"/>
      <c r="N549" s="6"/>
      <c r="O549" s="6"/>
      <c r="P549" s="6"/>
      <c r="Q549" s="6"/>
      <c r="R549" s="6"/>
      <c r="S549" s="6"/>
      <c r="T549" s="6"/>
      <c r="U549" s="6"/>
      <c r="V549" s="6"/>
      <c r="W549" s="6"/>
      <c r="X549" s="6"/>
      <c r="Y549" s="6"/>
      <c r="Z549" s="6"/>
      <c r="AA549" s="6"/>
      <c r="AB549" s="6"/>
      <c r="AC549" s="6"/>
      <c r="AD549" s="6"/>
      <c r="AE549" s="6"/>
      <c r="AF549" s="6"/>
      <c r="AG549" s="6"/>
      <c r="AH549" s="6"/>
      <c r="AI549" s="6"/>
      <c r="AJ549" s="6"/>
      <c r="AK549" s="6"/>
      <c r="AL549" s="6"/>
      <c r="AM549" s="6"/>
      <c r="AN549" s="6"/>
      <c r="AO549" s="6"/>
      <c r="AP549" s="6"/>
      <c r="AQ549" s="6"/>
      <c r="AR549" s="6"/>
      <c r="AS549" s="6"/>
      <c r="AT549" s="6"/>
      <c r="AU549" s="6"/>
      <c r="AV549" s="6"/>
    </row>
    <row r="550">
      <c r="A550" s="6"/>
      <c r="B550" s="199"/>
      <c r="C550" s="6"/>
      <c r="D550" s="6"/>
      <c r="E550" s="7"/>
      <c r="F550" s="7"/>
      <c r="G550" s="198"/>
      <c r="H550" s="198"/>
      <c r="I550" s="6"/>
      <c r="J550" s="7"/>
      <c r="K550" s="7"/>
      <c r="L550" s="6"/>
      <c r="M550" s="7"/>
      <c r="N550" s="6"/>
      <c r="O550" s="6"/>
      <c r="P550" s="6"/>
      <c r="Q550" s="6"/>
      <c r="R550" s="6"/>
      <c r="S550" s="6"/>
      <c r="T550" s="6"/>
      <c r="U550" s="6"/>
      <c r="V550" s="6"/>
      <c r="W550" s="6"/>
      <c r="X550" s="6"/>
      <c r="Y550" s="6"/>
      <c r="Z550" s="6"/>
      <c r="AA550" s="6"/>
      <c r="AB550" s="6"/>
      <c r="AC550" s="6"/>
      <c r="AD550" s="6"/>
      <c r="AE550" s="6"/>
      <c r="AF550" s="6"/>
      <c r="AG550" s="6"/>
      <c r="AH550" s="6"/>
      <c r="AI550" s="6"/>
      <c r="AJ550" s="6"/>
      <c r="AK550" s="6"/>
      <c r="AL550" s="6"/>
      <c r="AM550" s="6"/>
      <c r="AN550" s="6"/>
      <c r="AO550" s="6"/>
      <c r="AP550" s="6"/>
      <c r="AQ550" s="6"/>
      <c r="AR550" s="6"/>
      <c r="AS550" s="6"/>
      <c r="AT550" s="6"/>
      <c r="AU550" s="6"/>
      <c r="AV550" s="6"/>
    </row>
    <row r="551">
      <c r="A551" s="6"/>
      <c r="B551" s="199"/>
      <c r="C551" s="6"/>
      <c r="D551" s="6"/>
      <c r="E551" s="7"/>
      <c r="F551" s="7"/>
      <c r="G551" s="198"/>
      <c r="H551" s="198"/>
      <c r="I551" s="6"/>
      <c r="J551" s="7"/>
      <c r="K551" s="7"/>
      <c r="L551" s="6"/>
      <c r="M551" s="7"/>
      <c r="N551" s="6"/>
      <c r="O551" s="6"/>
      <c r="P551" s="6"/>
      <c r="Q551" s="6"/>
      <c r="R551" s="6"/>
      <c r="S551" s="6"/>
      <c r="T551" s="6"/>
      <c r="U551" s="6"/>
      <c r="V551" s="6"/>
      <c r="W551" s="6"/>
      <c r="X551" s="6"/>
      <c r="Y551" s="6"/>
      <c r="Z551" s="6"/>
      <c r="AA551" s="6"/>
      <c r="AB551" s="6"/>
      <c r="AC551" s="6"/>
      <c r="AD551" s="6"/>
      <c r="AE551" s="6"/>
      <c r="AF551" s="6"/>
      <c r="AG551" s="6"/>
      <c r="AH551" s="6"/>
      <c r="AI551" s="6"/>
      <c r="AJ551" s="6"/>
      <c r="AK551" s="6"/>
      <c r="AL551" s="6"/>
      <c r="AM551" s="6"/>
      <c r="AN551" s="6"/>
      <c r="AO551" s="6"/>
      <c r="AP551" s="6"/>
      <c r="AQ551" s="6"/>
      <c r="AR551" s="6"/>
      <c r="AS551" s="6"/>
      <c r="AT551" s="6"/>
      <c r="AU551" s="6"/>
      <c r="AV551" s="6"/>
    </row>
    <row r="552">
      <c r="A552" s="6"/>
      <c r="B552" s="199"/>
      <c r="C552" s="6"/>
      <c r="D552" s="6"/>
      <c r="E552" s="7"/>
      <c r="F552" s="7"/>
      <c r="G552" s="198"/>
      <c r="H552" s="198"/>
      <c r="I552" s="6"/>
      <c r="J552" s="7"/>
      <c r="K552" s="7"/>
      <c r="L552" s="6"/>
      <c r="M552" s="7"/>
      <c r="N552" s="6"/>
      <c r="O552" s="6"/>
      <c r="P552" s="6"/>
      <c r="Q552" s="6"/>
      <c r="R552" s="6"/>
      <c r="S552" s="6"/>
      <c r="T552" s="6"/>
      <c r="U552" s="6"/>
      <c r="V552" s="6"/>
      <c r="W552" s="6"/>
      <c r="X552" s="6"/>
      <c r="Y552" s="6"/>
      <c r="Z552" s="6"/>
      <c r="AA552" s="6"/>
      <c r="AB552" s="6"/>
      <c r="AC552" s="6"/>
      <c r="AD552" s="6"/>
      <c r="AE552" s="6"/>
      <c r="AF552" s="6"/>
      <c r="AG552" s="6"/>
      <c r="AH552" s="6"/>
      <c r="AI552" s="6"/>
      <c r="AJ552" s="6"/>
      <c r="AK552" s="6"/>
      <c r="AL552" s="6"/>
      <c r="AM552" s="6"/>
      <c r="AN552" s="6"/>
      <c r="AO552" s="6"/>
      <c r="AP552" s="6"/>
      <c r="AQ552" s="6"/>
      <c r="AR552" s="6"/>
      <c r="AS552" s="6"/>
      <c r="AT552" s="6"/>
      <c r="AU552" s="6"/>
      <c r="AV552" s="6"/>
    </row>
    <row r="553">
      <c r="A553" s="6"/>
      <c r="B553" s="199"/>
      <c r="C553" s="6"/>
      <c r="D553" s="6"/>
      <c r="E553" s="7"/>
      <c r="F553" s="7"/>
      <c r="G553" s="198"/>
      <c r="H553" s="198"/>
      <c r="I553" s="6"/>
      <c r="J553" s="7"/>
      <c r="K553" s="7"/>
      <c r="L553" s="6"/>
      <c r="M553" s="7"/>
      <c r="N553" s="6"/>
      <c r="O553" s="6"/>
      <c r="P553" s="6"/>
      <c r="Q553" s="6"/>
      <c r="R553" s="6"/>
      <c r="S553" s="6"/>
      <c r="T553" s="6"/>
      <c r="U553" s="6"/>
      <c r="V553" s="6"/>
      <c r="W553" s="6"/>
      <c r="X553" s="6"/>
      <c r="Y553" s="6"/>
      <c r="Z553" s="6"/>
      <c r="AA553" s="6"/>
      <c r="AB553" s="6"/>
      <c r="AC553" s="6"/>
      <c r="AD553" s="6"/>
      <c r="AE553" s="6"/>
      <c r="AF553" s="6"/>
      <c r="AG553" s="6"/>
      <c r="AH553" s="6"/>
      <c r="AI553" s="6"/>
      <c r="AJ553" s="6"/>
      <c r="AK553" s="6"/>
      <c r="AL553" s="6"/>
      <c r="AM553" s="6"/>
      <c r="AN553" s="6"/>
      <c r="AO553" s="6"/>
      <c r="AP553" s="6"/>
      <c r="AQ553" s="6"/>
      <c r="AR553" s="6"/>
      <c r="AS553" s="6"/>
      <c r="AT553" s="6"/>
      <c r="AU553" s="6"/>
      <c r="AV553" s="6"/>
    </row>
    <row r="554">
      <c r="A554" s="6"/>
      <c r="B554" s="199"/>
      <c r="C554" s="6"/>
      <c r="D554" s="6"/>
      <c r="E554" s="7"/>
      <c r="F554" s="7"/>
      <c r="G554" s="198"/>
      <c r="H554" s="198"/>
      <c r="I554" s="6"/>
      <c r="J554" s="7"/>
      <c r="K554" s="7"/>
      <c r="L554" s="6"/>
      <c r="M554" s="7"/>
      <c r="N554" s="6"/>
      <c r="O554" s="6"/>
      <c r="P554" s="6"/>
      <c r="Q554" s="6"/>
      <c r="R554" s="6"/>
      <c r="S554" s="6"/>
      <c r="T554" s="6"/>
      <c r="U554" s="6"/>
      <c r="V554" s="6"/>
      <c r="W554" s="6"/>
      <c r="X554" s="6"/>
      <c r="Y554" s="6"/>
      <c r="Z554" s="6"/>
      <c r="AA554" s="6"/>
      <c r="AB554" s="6"/>
      <c r="AC554" s="6"/>
      <c r="AD554" s="6"/>
      <c r="AE554" s="6"/>
      <c r="AF554" s="6"/>
      <c r="AG554" s="6"/>
      <c r="AH554" s="6"/>
      <c r="AI554" s="6"/>
      <c r="AJ554" s="6"/>
      <c r="AK554" s="6"/>
      <c r="AL554" s="6"/>
      <c r="AM554" s="6"/>
      <c r="AN554" s="6"/>
      <c r="AO554" s="6"/>
      <c r="AP554" s="6"/>
      <c r="AQ554" s="6"/>
      <c r="AR554" s="6"/>
      <c r="AS554" s="6"/>
      <c r="AT554" s="6"/>
      <c r="AU554" s="6"/>
      <c r="AV554" s="6"/>
    </row>
    <row r="555">
      <c r="A555" s="6"/>
      <c r="B555" s="199"/>
      <c r="C555" s="6"/>
      <c r="D555" s="6"/>
      <c r="E555" s="7"/>
      <c r="F555" s="7"/>
      <c r="G555" s="198"/>
      <c r="H555" s="198"/>
      <c r="I555" s="6"/>
      <c r="J555" s="7"/>
      <c r="K555" s="7"/>
      <c r="L555" s="6"/>
      <c r="M555" s="7"/>
      <c r="N555" s="6"/>
      <c r="O555" s="6"/>
      <c r="P555" s="6"/>
      <c r="Q555" s="6"/>
      <c r="R555" s="6"/>
      <c r="S555" s="6"/>
      <c r="T555" s="6"/>
      <c r="U555" s="6"/>
      <c r="V555" s="6"/>
      <c r="W555" s="6"/>
      <c r="X555" s="6"/>
      <c r="Y555" s="6"/>
      <c r="Z555" s="6"/>
      <c r="AA555" s="6"/>
      <c r="AB555" s="6"/>
      <c r="AC555" s="6"/>
      <c r="AD555" s="6"/>
      <c r="AE555" s="6"/>
      <c r="AF555" s="6"/>
      <c r="AG555" s="6"/>
      <c r="AH555" s="6"/>
      <c r="AI555" s="6"/>
      <c r="AJ555" s="6"/>
      <c r="AK555" s="6"/>
      <c r="AL555" s="6"/>
      <c r="AM555" s="6"/>
      <c r="AN555" s="6"/>
      <c r="AO555" s="6"/>
      <c r="AP555" s="6"/>
      <c r="AQ555" s="6"/>
      <c r="AR555" s="6"/>
      <c r="AS555" s="6"/>
      <c r="AT555" s="6"/>
      <c r="AU555" s="6"/>
      <c r="AV555" s="6"/>
    </row>
    <row r="556">
      <c r="A556" s="6"/>
      <c r="B556" s="199"/>
      <c r="C556" s="6"/>
      <c r="D556" s="6"/>
      <c r="E556" s="7"/>
      <c r="F556" s="7"/>
      <c r="G556" s="198"/>
      <c r="H556" s="198"/>
      <c r="I556" s="6"/>
      <c r="J556" s="7"/>
      <c r="K556" s="7"/>
      <c r="L556" s="6"/>
      <c r="M556" s="7"/>
      <c r="N556" s="6"/>
      <c r="O556" s="6"/>
      <c r="P556" s="6"/>
      <c r="Q556" s="6"/>
      <c r="R556" s="6"/>
      <c r="S556" s="6"/>
      <c r="T556" s="6"/>
      <c r="U556" s="6"/>
      <c r="V556" s="6"/>
      <c r="W556" s="6"/>
      <c r="X556" s="6"/>
      <c r="Y556" s="6"/>
      <c r="Z556" s="6"/>
      <c r="AA556" s="6"/>
      <c r="AB556" s="6"/>
      <c r="AC556" s="6"/>
      <c r="AD556" s="6"/>
      <c r="AE556" s="6"/>
      <c r="AF556" s="6"/>
      <c r="AG556" s="6"/>
      <c r="AH556" s="6"/>
      <c r="AI556" s="6"/>
      <c r="AJ556" s="6"/>
      <c r="AK556" s="6"/>
      <c r="AL556" s="6"/>
      <c r="AM556" s="6"/>
      <c r="AN556" s="6"/>
      <c r="AO556" s="6"/>
      <c r="AP556" s="6"/>
      <c r="AQ556" s="6"/>
      <c r="AR556" s="6"/>
      <c r="AS556" s="6"/>
      <c r="AT556" s="6"/>
      <c r="AU556" s="6"/>
      <c r="AV556" s="6"/>
    </row>
    <row r="557">
      <c r="A557" s="6"/>
      <c r="B557" s="199"/>
      <c r="C557" s="6"/>
      <c r="D557" s="6"/>
      <c r="E557" s="7"/>
      <c r="F557" s="7"/>
      <c r="G557" s="198"/>
      <c r="H557" s="198"/>
      <c r="I557" s="6"/>
      <c r="J557" s="7"/>
      <c r="K557" s="7"/>
      <c r="L557" s="6"/>
      <c r="M557" s="7"/>
      <c r="N557" s="6"/>
      <c r="O557" s="6"/>
      <c r="P557" s="6"/>
      <c r="Q557" s="6"/>
      <c r="R557" s="6"/>
      <c r="S557" s="6"/>
      <c r="T557" s="6"/>
      <c r="U557" s="6"/>
      <c r="V557" s="6"/>
      <c r="W557" s="6"/>
      <c r="X557" s="6"/>
      <c r="Y557" s="6"/>
      <c r="Z557" s="6"/>
      <c r="AA557" s="6"/>
      <c r="AB557" s="6"/>
      <c r="AC557" s="6"/>
      <c r="AD557" s="6"/>
      <c r="AE557" s="6"/>
      <c r="AF557" s="6"/>
      <c r="AG557" s="6"/>
      <c r="AH557" s="6"/>
      <c r="AI557" s="6"/>
      <c r="AJ557" s="6"/>
      <c r="AK557" s="6"/>
      <c r="AL557" s="6"/>
      <c r="AM557" s="6"/>
      <c r="AN557" s="6"/>
      <c r="AO557" s="6"/>
      <c r="AP557" s="6"/>
      <c r="AQ557" s="6"/>
      <c r="AR557" s="6"/>
      <c r="AS557" s="6"/>
      <c r="AT557" s="6"/>
      <c r="AU557" s="6"/>
      <c r="AV557" s="6"/>
    </row>
    <row r="558">
      <c r="A558" s="6"/>
      <c r="B558" s="199"/>
      <c r="C558" s="6"/>
      <c r="D558" s="6"/>
      <c r="E558" s="7"/>
      <c r="F558" s="7"/>
      <c r="G558" s="198"/>
      <c r="H558" s="198"/>
      <c r="I558" s="6"/>
      <c r="J558" s="7"/>
      <c r="K558" s="7"/>
      <c r="L558" s="6"/>
      <c r="M558" s="7"/>
      <c r="N558" s="6"/>
      <c r="O558" s="6"/>
      <c r="P558" s="6"/>
      <c r="Q558" s="6"/>
      <c r="R558" s="6"/>
      <c r="S558" s="6"/>
      <c r="T558" s="6"/>
      <c r="U558" s="6"/>
      <c r="V558" s="6"/>
      <c r="W558" s="6"/>
      <c r="X558" s="6"/>
      <c r="Y558" s="6"/>
      <c r="Z558" s="6"/>
      <c r="AA558" s="6"/>
      <c r="AB558" s="6"/>
      <c r="AC558" s="6"/>
      <c r="AD558" s="6"/>
      <c r="AE558" s="6"/>
      <c r="AF558" s="6"/>
      <c r="AG558" s="6"/>
      <c r="AH558" s="6"/>
      <c r="AI558" s="6"/>
      <c r="AJ558" s="6"/>
      <c r="AK558" s="6"/>
      <c r="AL558" s="6"/>
      <c r="AM558" s="6"/>
      <c r="AN558" s="6"/>
      <c r="AO558" s="6"/>
      <c r="AP558" s="6"/>
      <c r="AQ558" s="6"/>
      <c r="AR558" s="6"/>
      <c r="AS558" s="6"/>
      <c r="AT558" s="6"/>
      <c r="AU558" s="6"/>
      <c r="AV558" s="6"/>
    </row>
    <row r="559">
      <c r="A559" s="6"/>
      <c r="B559" s="199"/>
      <c r="C559" s="6"/>
      <c r="D559" s="6"/>
      <c r="E559" s="7"/>
      <c r="F559" s="7"/>
      <c r="G559" s="198"/>
      <c r="H559" s="198"/>
      <c r="I559" s="6"/>
      <c r="J559" s="7"/>
      <c r="K559" s="7"/>
      <c r="L559" s="6"/>
      <c r="M559" s="7"/>
      <c r="N559" s="6"/>
      <c r="O559" s="6"/>
      <c r="P559" s="6"/>
      <c r="Q559" s="6"/>
      <c r="R559" s="6"/>
      <c r="S559" s="6"/>
      <c r="T559" s="6"/>
      <c r="U559" s="6"/>
      <c r="V559" s="6"/>
      <c r="W559" s="6"/>
      <c r="X559" s="6"/>
      <c r="Y559" s="6"/>
      <c r="Z559" s="6"/>
      <c r="AA559" s="6"/>
      <c r="AB559" s="6"/>
      <c r="AC559" s="6"/>
      <c r="AD559" s="6"/>
      <c r="AE559" s="6"/>
      <c r="AF559" s="6"/>
      <c r="AG559" s="6"/>
      <c r="AH559" s="6"/>
      <c r="AI559" s="6"/>
      <c r="AJ559" s="6"/>
      <c r="AK559" s="6"/>
      <c r="AL559" s="6"/>
      <c r="AM559" s="6"/>
      <c r="AN559" s="6"/>
      <c r="AO559" s="6"/>
      <c r="AP559" s="6"/>
      <c r="AQ559" s="6"/>
      <c r="AR559" s="6"/>
      <c r="AS559" s="6"/>
      <c r="AT559" s="6"/>
      <c r="AU559" s="6"/>
      <c r="AV559" s="6"/>
    </row>
    <row r="560">
      <c r="A560" s="6"/>
      <c r="B560" s="199"/>
      <c r="C560" s="6"/>
      <c r="D560" s="6"/>
      <c r="E560" s="7"/>
      <c r="F560" s="7"/>
      <c r="G560" s="198"/>
      <c r="H560" s="198"/>
      <c r="I560" s="6"/>
      <c r="J560" s="7"/>
      <c r="K560" s="7"/>
      <c r="L560" s="6"/>
      <c r="M560" s="7"/>
      <c r="N560" s="6"/>
      <c r="O560" s="6"/>
      <c r="P560" s="6"/>
      <c r="Q560" s="6"/>
      <c r="R560" s="6"/>
      <c r="S560" s="6"/>
      <c r="T560" s="6"/>
      <c r="U560" s="6"/>
      <c r="V560" s="6"/>
      <c r="W560" s="6"/>
      <c r="X560" s="6"/>
      <c r="Y560" s="6"/>
      <c r="Z560" s="6"/>
      <c r="AA560" s="6"/>
      <c r="AB560" s="6"/>
      <c r="AC560" s="6"/>
      <c r="AD560" s="6"/>
      <c r="AE560" s="6"/>
      <c r="AF560" s="6"/>
      <c r="AG560" s="6"/>
      <c r="AH560" s="6"/>
      <c r="AI560" s="6"/>
      <c r="AJ560" s="6"/>
      <c r="AK560" s="6"/>
      <c r="AL560" s="6"/>
      <c r="AM560" s="6"/>
      <c r="AN560" s="6"/>
      <c r="AO560" s="6"/>
      <c r="AP560" s="6"/>
      <c r="AQ560" s="6"/>
      <c r="AR560" s="6"/>
      <c r="AS560" s="6"/>
      <c r="AT560" s="6"/>
      <c r="AU560" s="6"/>
      <c r="AV560" s="6"/>
    </row>
    <row r="561">
      <c r="A561" s="6"/>
      <c r="B561" s="199"/>
      <c r="C561" s="6"/>
      <c r="D561" s="6"/>
      <c r="E561" s="7"/>
      <c r="F561" s="7"/>
      <c r="G561" s="198"/>
      <c r="H561" s="198"/>
      <c r="I561" s="6"/>
      <c r="J561" s="7"/>
      <c r="K561" s="7"/>
      <c r="L561" s="6"/>
      <c r="M561" s="7"/>
      <c r="N561" s="6"/>
      <c r="O561" s="6"/>
      <c r="P561" s="6"/>
      <c r="Q561" s="6"/>
      <c r="R561" s="6"/>
      <c r="S561" s="6"/>
      <c r="T561" s="6"/>
      <c r="U561" s="6"/>
      <c r="V561" s="6"/>
      <c r="W561" s="6"/>
      <c r="X561" s="6"/>
      <c r="Y561" s="6"/>
      <c r="Z561" s="6"/>
      <c r="AA561" s="6"/>
      <c r="AB561" s="6"/>
      <c r="AC561" s="6"/>
      <c r="AD561" s="6"/>
      <c r="AE561" s="6"/>
      <c r="AF561" s="6"/>
      <c r="AG561" s="6"/>
      <c r="AH561" s="6"/>
      <c r="AI561" s="6"/>
      <c r="AJ561" s="6"/>
      <c r="AK561" s="6"/>
      <c r="AL561" s="6"/>
      <c r="AM561" s="6"/>
      <c r="AN561" s="6"/>
      <c r="AO561" s="6"/>
      <c r="AP561" s="6"/>
      <c r="AQ561" s="6"/>
      <c r="AR561" s="6"/>
      <c r="AS561" s="6"/>
      <c r="AT561" s="6"/>
      <c r="AU561" s="6"/>
      <c r="AV561" s="6"/>
    </row>
    <row r="562">
      <c r="A562" s="6"/>
      <c r="B562" s="199"/>
      <c r="C562" s="6"/>
      <c r="D562" s="6"/>
      <c r="E562" s="7"/>
      <c r="F562" s="7"/>
      <c r="G562" s="198"/>
      <c r="H562" s="198"/>
      <c r="I562" s="6"/>
      <c r="J562" s="7"/>
      <c r="K562" s="7"/>
      <c r="L562" s="6"/>
      <c r="M562" s="7"/>
      <c r="N562" s="6"/>
      <c r="O562" s="6"/>
      <c r="P562" s="6"/>
      <c r="Q562" s="6"/>
      <c r="R562" s="6"/>
      <c r="S562" s="6"/>
      <c r="T562" s="6"/>
      <c r="U562" s="6"/>
      <c r="V562" s="6"/>
      <c r="W562" s="6"/>
      <c r="X562" s="6"/>
      <c r="Y562" s="6"/>
      <c r="Z562" s="6"/>
      <c r="AA562" s="6"/>
      <c r="AB562" s="6"/>
      <c r="AC562" s="6"/>
      <c r="AD562" s="6"/>
      <c r="AE562" s="6"/>
      <c r="AF562" s="6"/>
      <c r="AG562" s="6"/>
      <c r="AH562" s="6"/>
      <c r="AI562" s="6"/>
      <c r="AJ562" s="6"/>
      <c r="AK562" s="6"/>
      <c r="AL562" s="6"/>
      <c r="AM562" s="6"/>
      <c r="AN562" s="6"/>
      <c r="AO562" s="6"/>
      <c r="AP562" s="6"/>
      <c r="AQ562" s="6"/>
      <c r="AR562" s="6"/>
      <c r="AS562" s="6"/>
      <c r="AT562" s="6"/>
      <c r="AU562" s="6"/>
      <c r="AV562" s="6"/>
    </row>
    <row r="563">
      <c r="A563" s="6"/>
      <c r="B563" s="199"/>
      <c r="C563" s="6"/>
      <c r="D563" s="6"/>
      <c r="E563" s="7"/>
      <c r="F563" s="7"/>
      <c r="G563" s="198"/>
      <c r="H563" s="198"/>
      <c r="I563" s="6"/>
      <c r="J563" s="7"/>
      <c r="K563" s="7"/>
      <c r="L563" s="6"/>
      <c r="M563" s="7"/>
      <c r="N563" s="6"/>
      <c r="O563" s="6"/>
      <c r="P563" s="6"/>
      <c r="Q563" s="6"/>
      <c r="R563" s="6"/>
      <c r="S563" s="6"/>
      <c r="T563" s="6"/>
      <c r="U563" s="6"/>
      <c r="V563" s="6"/>
      <c r="W563" s="6"/>
      <c r="X563" s="6"/>
      <c r="Y563" s="6"/>
      <c r="Z563" s="6"/>
      <c r="AA563" s="6"/>
      <c r="AB563" s="6"/>
      <c r="AC563" s="6"/>
      <c r="AD563" s="6"/>
      <c r="AE563" s="6"/>
      <c r="AF563" s="6"/>
      <c r="AG563" s="6"/>
      <c r="AH563" s="6"/>
      <c r="AI563" s="6"/>
      <c r="AJ563" s="6"/>
      <c r="AK563" s="6"/>
      <c r="AL563" s="6"/>
      <c r="AM563" s="6"/>
      <c r="AN563" s="6"/>
      <c r="AO563" s="6"/>
      <c r="AP563" s="6"/>
      <c r="AQ563" s="6"/>
      <c r="AR563" s="6"/>
      <c r="AS563" s="6"/>
      <c r="AT563" s="6"/>
      <c r="AU563" s="6"/>
      <c r="AV563" s="6"/>
    </row>
    <row r="564">
      <c r="A564" s="6"/>
      <c r="B564" s="199"/>
      <c r="C564" s="6"/>
      <c r="D564" s="6"/>
      <c r="E564" s="7"/>
      <c r="F564" s="7"/>
      <c r="G564" s="198"/>
      <c r="H564" s="198"/>
      <c r="I564" s="6"/>
      <c r="J564" s="7"/>
      <c r="K564" s="7"/>
      <c r="L564" s="6"/>
      <c r="M564" s="7"/>
      <c r="N564" s="6"/>
      <c r="O564" s="6"/>
      <c r="P564" s="6"/>
      <c r="Q564" s="6"/>
      <c r="R564" s="6"/>
      <c r="S564" s="6"/>
      <c r="T564" s="6"/>
      <c r="U564" s="6"/>
      <c r="V564" s="6"/>
      <c r="W564" s="6"/>
      <c r="X564" s="6"/>
      <c r="Y564" s="6"/>
      <c r="Z564" s="6"/>
      <c r="AA564" s="6"/>
      <c r="AB564" s="6"/>
      <c r="AC564" s="6"/>
      <c r="AD564" s="6"/>
      <c r="AE564" s="6"/>
      <c r="AF564" s="6"/>
      <c r="AG564" s="6"/>
      <c r="AH564" s="6"/>
      <c r="AI564" s="6"/>
      <c r="AJ564" s="6"/>
      <c r="AK564" s="6"/>
      <c r="AL564" s="6"/>
      <c r="AM564" s="6"/>
      <c r="AN564" s="6"/>
      <c r="AO564" s="6"/>
      <c r="AP564" s="6"/>
      <c r="AQ564" s="6"/>
      <c r="AR564" s="6"/>
      <c r="AS564" s="6"/>
      <c r="AT564" s="6"/>
      <c r="AU564" s="6"/>
      <c r="AV564" s="6"/>
    </row>
    <row r="565">
      <c r="A565" s="6"/>
      <c r="B565" s="199"/>
      <c r="C565" s="6"/>
      <c r="D565" s="6"/>
      <c r="E565" s="7"/>
      <c r="F565" s="7"/>
      <c r="G565" s="198"/>
      <c r="H565" s="198"/>
      <c r="I565" s="6"/>
      <c r="J565" s="7"/>
      <c r="K565" s="7"/>
      <c r="L565" s="6"/>
      <c r="M565" s="7"/>
      <c r="N565" s="6"/>
      <c r="O565" s="6"/>
      <c r="P565" s="6"/>
      <c r="Q565" s="6"/>
      <c r="R565" s="6"/>
      <c r="S565" s="6"/>
      <c r="T565" s="6"/>
      <c r="U565" s="6"/>
      <c r="V565" s="6"/>
      <c r="W565" s="6"/>
      <c r="X565" s="6"/>
      <c r="Y565" s="6"/>
      <c r="Z565" s="6"/>
      <c r="AA565" s="6"/>
      <c r="AB565" s="6"/>
      <c r="AC565" s="6"/>
      <c r="AD565" s="6"/>
      <c r="AE565" s="6"/>
      <c r="AF565" s="6"/>
      <c r="AG565" s="6"/>
      <c r="AH565" s="6"/>
      <c r="AI565" s="6"/>
      <c r="AJ565" s="6"/>
      <c r="AK565" s="6"/>
      <c r="AL565" s="6"/>
      <c r="AM565" s="6"/>
      <c r="AN565" s="6"/>
      <c r="AO565" s="6"/>
      <c r="AP565" s="6"/>
      <c r="AQ565" s="6"/>
      <c r="AR565" s="6"/>
      <c r="AS565" s="6"/>
      <c r="AT565" s="6"/>
      <c r="AU565" s="6"/>
      <c r="AV565" s="6"/>
    </row>
    <row r="566">
      <c r="A566" s="6"/>
      <c r="B566" s="199"/>
      <c r="C566" s="6"/>
      <c r="D566" s="6"/>
      <c r="E566" s="7"/>
      <c r="F566" s="7"/>
      <c r="G566" s="198"/>
      <c r="H566" s="198"/>
      <c r="I566" s="6"/>
      <c r="J566" s="7"/>
      <c r="K566" s="7"/>
      <c r="L566" s="6"/>
      <c r="M566" s="7"/>
      <c r="N566" s="6"/>
      <c r="O566" s="6"/>
      <c r="P566" s="6"/>
      <c r="Q566" s="6"/>
      <c r="R566" s="6"/>
      <c r="S566" s="6"/>
      <c r="T566" s="6"/>
      <c r="U566" s="6"/>
      <c r="V566" s="6"/>
      <c r="W566" s="6"/>
      <c r="X566" s="6"/>
      <c r="Y566" s="6"/>
      <c r="Z566" s="6"/>
      <c r="AA566" s="6"/>
      <c r="AB566" s="6"/>
      <c r="AC566" s="6"/>
      <c r="AD566" s="6"/>
      <c r="AE566" s="6"/>
      <c r="AF566" s="6"/>
      <c r="AG566" s="6"/>
      <c r="AH566" s="6"/>
      <c r="AI566" s="6"/>
      <c r="AJ566" s="6"/>
      <c r="AK566" s="6"/>
      <c r="AL566" s="6"/>
      <c r="AM566" s="6"/>
      <c r="AN566" s="6"/>
      <c r="AO566" s="6"/>
      <c r="AP566" s="6"/>
      <c r="AQ566" s="6"/>
      <c r="AR566" s="6"/>
      <c r="AS566" s="6"/>
      <c r="AT566" s="6"/>
      <c r="AU566" s="6"/>
      <c r="AV566" s="6"/>
    </row>
    <row r="567">
      <c r="A567" s="6"/>
      <c r="B567" s="199"/>
      <c r="C567" s="6"/>
      <c r="D567" s="6"/>
      <c r="E567" s="7"/>
      <c r="F567" s="7"/>
      <c r="G567" s="198"/>
      <c r="H567" s="198"/>
      <c r="I567" s="6"/>
      <c r="J567" s="7"/>
      <c r="K567" s="7"/>
      <c r="L567" s="6"/>
      <c r="M567" s="7"/>
      <c r="N567" s="6"/>
      <c r="O567" s="6"/>
      <c r="P567" s="6"/>
      <c r="Q567" s="6"/>
      <c r="R567" s="6"/>
      <c r="S567" s="6"/>
      <c r="T567" s="6"/>
      <c r="U567" s="6"/>
      <c r="V567" s="6"/>
      <c r="W567" s="6"/>
      <c r="X567" s="6"/>
      <c r="Y567" s="6"/>
      <c r="Z567" s="6"/>
      <c r="AA567" s="6"/>
      <c r="AB567" s="6"/>
      <c r="AC567" s="6"/>
      <c r="AD567" s="6"/>
      <c r="AE567" s="6"/>
      <c r="AF567" s="6"/>
      <c r="AG567" s="6"/>
      <c r="AH567" s="6"/>
      <c r="AI567" s="6"/>
      <c r="AJ567" s="6"/>
      <c r="AK567" s="6"/>
      <c r="AL567" s="6"/>
      <c r="AM567" s="6"/>
      <c r="AN567" s="6"/>
      <c r="AO567" s="6"/>
      <c r="AP567" s="6"/>
      <c r="AQ567" s="6"/>
      <c r="AR567" s="6"/>
      <c r="AS567" s="6"/>
      <c r="AT567" s="6"/>
      <c r="AU567" s="6"/>
      <c r="AV567" s="6"/>
    </row>
    <row r="568">
      <c r="A568" s="6"/>
      <c r="B568" s="199"/>
      <c r="C568" s="6"/>
      <c r="D568" s="6"/>
      <c r="E568" s="7"/>
      <c r="F568" s="7"/>
      <c r="G568" s="198"/>
      <c r="H568" s="198"/>
      <c r="I568" s="6"/>
      <c r="J568" s="7"/>
      <c r="K568" s="7"/>
      <c r="L568" s="6"/>
      <c r="M568" s="7"/>
      <c r="N568" s="6"/>
      <c r="O568" s="6"/>
      <c r="P568" s="6"/>
      <c r="Q568" s="6"/>
      <c r="R568" s="6"/>
      <c r="S568" s="6"/>
      <c r="T568" s="6"/>
      <c r="U568" s="6"/>
      <c r="V568" s="6"/>
      <c r="W568" s="6"/>
      <c r="X568" s="6"/>
      <c r="Y568" s="6"/>
      <c r="Z568" s="6"/>
      <c r="AA568" s="6"/>
      <c r="AB568" s="6"/>
      <c r="AC568" s="6"/>
      <c r="AD568" s="6"/>
      <c r="AE568" s="6"/>
      <c r="AF568" s="6"/>
      <c r="AG568" s="6"/>
      <c r="AH568" s="6"/>
      <c r="AI568" s="6"/>
      <c r="AJ568" s="6"/>
      <c r="AK568" s="6"/>
      <c r="AL568" s="6"/>
      <c r="AM568" s="6"/>
      <c r="AN568" s="6"/>
      <c r="AO568" s="6"/>
      <c r="AP568" s="6"/>
      <c r="AQ568" s="6"/>
      <c r="AR568" s="6"/>
      <c r="AS568" s="6"/>
      <c r="AT568" s="6"/>
      <c r="AU568" s="6"/>
      <c r="AV568" s="6"/>
    </row>
    <row r="569">
      <c r="A569" s="6"/>
      <c r="B569" s="199"/>
      <c r="C569" s="6"/>
      <c r="D569" s="6"/>
      <c r="E569" s="7"/>
      <c r="F569" s="7"/>
      <c r="G569" s="198"/>
      <c r="H569" s="198"/>
      <c r="I569" s="6"/>
      <c r="J569" s="7"/>
      <c r="K569" s="7"/>
      <c r="L569" s="6"/>
      <c r="M569" s="7"/>
      <c r="N569" s="6"/>
      <c r="O569" s="6"/>
      <c r="P569" s="6"/>
      <c r="Q569" s="6"/>
      <c r="R569" s="6"/>
      <c r="S569" s="6"/>
      <c r="T569" s="6"/>
      <c r="U569" s="6"/>
      <c r="V569" s="6"/>
      <c r="W569" s="6"/>
      <c r="X569" s="6"/>
      <c r="Y569" s="6"/>
      <c r="Z569" s="6"/>
      <c r="AA569" s="6"/>
      <c r="AB569" s="6"/>
      <c r="AC569" s="6"/>
      <c r="AD569" s="6"/>
      <c r="AE569" s="6"/>
      <c r="AF569" s="6"/>
      <c r="AG569" s="6"/>
      <c r="AH569" s="6"/>
      <c r="AI569" s="6"/>
      <c r="AJ569" s="6"/>
      <c r="AK569" s="6"/>
      <c r="AL569" s="6"/>
      <c r="AM569" s="6"/>
      <c r="AN569" s="6"/>
      <c r="AO569" s="6"/>
      <c r="AP569" s="6"/>
      <c r="AQ569" s="6"/>
      <c r="AR569" s="6"/>
      <c r="AS569" s="6"/>
      <c r="AT569" s="6"/>
      <c r="AU569" s="6"/>
      <c r="AV569" s="6"/>
    </row>
    <row r="570">
      <c r="A570" s="6"/>
      <c r="B570" s="199"/>
      <c r="C570" s="6"/>
      <c r="D570" s="6"/>
      <c r="E570" s="7"/>
      <c r="F570" s="7"/>
      <c r="G570" s="198"/>
      <c r="H570" s="198"/>
      <c r="I570" s="6"/>
      <c r="J570" s="7"/>
      <c r="K570" s="7"/>
      <c r="L570" s="6"/>
      <c r="M570" s="7"/>
      <c r="N570" s="6"/>
      <c r="O570" s="6"/>
      <c r="P570" s="6"/>
      <c r="Q570" s="6"/>
      <c r="R570" s="6"/>
      <c r="S570" s="6"/>
      <c r="T570" s="6"/>
      <c r="U570" s="6"/>
      <c r="V570" s="6"/>
      <c r="W570" s="6"/>
      <c r="X570" s="6"/>
      <c r="Y570" s="6"/>
      <c r="Z570" s="6"/>
      <c r="AA570" s="6"/>
      <c r="AB570" s="6"/>
      <c r="AC570" s="6"/>
      <c r="AD570" s="6"/>
      <c r="AE570" s="6"/>
      <c r="AF570" s="6"/>
      <c r="AG570" s="6"/>
      <c r="AH570" s="6"/>
      <c r="AI570" s="6"/>
      <c r="AJ570" s="6"/>
      <c r="AK570" s="6"/>
      <c r="AL570" s="6"/>
      <c r="AM570" s="6"/>
      <c r="AN570" s="6"/>
      <c r="AO570" s="6"/>
      <c r="AP570" s="6"/>
      <c r="AQ570" s="6"/>
      <c r="AR570" s="6"/>
      <c r="AS570" s="6"/>
      <c r="AT570" s="6"/>
      <c r="AU570" s="6"/>
      <c r="AV570" s="6"/>
    </row>
    <row r="571">
      <c r="A571" s="6"/>
      <c r="B571" s="199"/>
      <c r="C571" s="6"/>
      <c r="D571" s="6"/>
      <c r="E571" s="7"/>
      <c r="F571" s="7"/>
      <c r="G571" s="198"/>
      <c r="H571" s="198"/>
      <c r="I571" s="6"/>
      <c r="J571" s="7"/>
      <c r="K571" s="7"/>
      <c r="L571" s="6"/>
      <c r="M571" s="7"/>
      <c r="N571" s="6"/>
      <c r="O571" s="6"/>
      <c r="P571" s="6"/>
      <c r="Q571" s="6"/>
      <c r="R571" s="6"/>
      <c r="S571" s="6"/>
      <c r="T571" s="6"/>
      <c r="U571" s="6"/>
      <c r="V571" s="6"/>
      <c r="W571" s="6"/>
      <c r="X571" s="6"/>
      <c r="Y571" s="6"/>
      <c r="Z571" s="6"/>
      <c r="AA571" s="6"/>
      <c r="AB571" s="6"/>
      <c r="AC571" s="6"/>
      <c r="AD571" s="6"/>
      <c r="AE571" s="6"/>
      <c r="AF571" s="6"/>
      <c r="AG571" s="6"/>
      <c r="AH571" s="6"/>
      <c r="AI571" s="6"/>
      <c r="AJ571" s="6"/>
      <c r="AK571" s="6"/>
      <c r="AL571" s="6"/>
      <c r="AM571" s="6"/>
      <c r="AN571" s="6"/>
      <c r="AO571" s="6"/>
      <c r="AP571" s="6"/>
      <c r="AQ571" s="6"/>
      <c r="AR571" s="6"/>
      <c r="AS571" s="6"/>
      <c r="AT571" s="6"/>
      <c r="AU571" s="6"/>
      <c r="AV571" s="6"/>
    </row>
    <row r="572">
      <c r="A572" s="6"/>
      <c r="B572" s="199"/>
      <c r="C572" s="6"/>
      <c r="D572" s="6"/>
      <c r="E572" s="7"/>
      <c r="F572" s="7"/>
      <c r="G572" s="198"/>
      <c r="H572" s="198"/>
      <c r="I572" s="6"/>
      <c r="J572" s="7"/>
      <c r="K572" s="7"/>
      <c r="L572" s="6"/>
      <c r="M572" s="7"/>
      <c r="N572" s="6"/>
      <c r="O572" s="6"/>
      <c r="P572" s="6"/>
      <c r="Q572" s="6"/>
      <c r="R572" s="6"/>
      <c r="S572" s="6"/>
      <c r="T572" s="6"/>
      <c r="U572" s="6"/>
      <c r="V572" s="6"/>
      <c r="W572" s="6"/>
      <c r="X572" s="6"/>
      <c r="Y572" s="6"/>
      <c r="Z572" s="6"/>
      <c r="AA572" s="6"/>
      <c r="AB572" s="6"/>
      <c r="AC572" s="6"/>
      <c r="AD572" s="6"/>
      <c r="AE572" s="6"/>
      <c r="AF572" s="6"/>
      <c r="AG572" s="6"/>
      <c r="AH572" s="6"/>
      <c r="AI572" s="6"/>
      <c r="AJ572" s="6"/>
      <c r="AK572" s="6"/>
      <c r="AL572" s="6"/>
      <c r="AM572" s="6"/>
      <c r="AN572" s="6"/>
      <c r="AO572" s="6"/>
      <c r="AP572" s="6"/>
      <c r="AQ572" s="6"/>
      <c r="AR572" s="6"/>
      <c r="AS572" s="6"/>
      <c r="AT572" s="6"/>
      <c r="AU572" s="6"/>
      <c r="AV572" s="6"/>
    </row>
    <row r="573">
      <c r="A573" s="6"/>
      <c r="B573" s="199"/>
      <c r="C573" s="6"/>
      <c r="D573" s="6"/>
      <c r="E573" s="7"/>
      <c r="F573" s="7"/>
      <c r="G573" s="198"/>
      <c r="H573" s="198"/>
      <c r="I573" s="6"/>
      <c r="J573" s="7"/>
      <c r="K573" s="7"/>
      <c r="L573" s="6"/>
      <c r="M573" s="7"/>
      <c r="N573" s="6"/>
      <c r="O573" s="6"/>
      <c r="P573" s="6"/>
      <c r="Q573" s="6"/>
      <c r="R573" s="6"/>
      <c r="S573" s="6"/>
      <c r="T573" s="6"/>
      <c r="U573" s="6"/>
      <c r="V573" s="6"/>
      <c r="W573" s="6"/>
      <c r="X573" s="6"/>
      <c r="Y573" s="6"/>
      <c r="Z573" s="6"/>
      <c r="AA573" s="6"/>
      <c r="AB573" s="6"/>
      <c r="AC573" s="6"/>
      <c r="AD573" s="6"/>
      <c r="AE573" s="6"/>
      <c r="AF573" s="6"/>
      <c r="AG573" s="6"/>
      <c r="AH573" s="6"/>
      <c r="AI573" s="6"/>
      <c r="AJ573" s="6"/>
      <c r="AK573" s="6"/>
      <c r="AL573" s="6"/>
      <c r="AM573" s="6"/>
      <c r="AN573" s="6"/>
      <c r="AO573" s="6"/>
      <c r="AP573" s="6"/>
      <c r="AQ573" s="6"/>
      <c r="AR573" s="6"/>
      <c r="AS573" s="6"/>
      <c r="AT573" s="6"/>
      <c r="AU573" s="6"/>
      <c r="AV573" s="6"/>
    </row>
    <row r="574">
      <c r="A574" s="6"/>
      <c r="B574" s="199"/>
      <c r="C574" s="6"/>
      <c r="D574" s="6"/>
      <c r="E574" s="7"/>
      <c r="F574" s="7"/>
      <c r="G574" s="198"/>
      <c r="H574" s="198"/>
      <c r="I574" s="6"/>
      <c r="J574" s="7"/>
      <c r="K574" s="7"/>
      <c r="L574" s="6"/>
      <c r="M574" s="7"/>
      <c r="N574" s="6"/>
      <c r="O574" s="6"/>
      <c r="P574" s="6"/>
      <c r="Q574" s="6"/>
      <c r="R574" s="6"/>
      <c r="S574" s="6"/>
      <c r="T574" s="6"/>
      <c r="U574" s="6"/>
      <c r="V574" s="6"/>
      <c r="W574" s="6"/>
      <c r="X574" s="6"/>
      <c r="Y574" s="6"/>
      <c r="Z574" s="6"/>
      <c r="AA574" s="6"/>
      <c r="AB574" s="6"/>
      <c r="AC574" s="6"/>
      <c r="AD574" s="6"/>
      <c r="AE574" s="6"/>
      <c r="AF574" s="6"/>
      <c r="AG574" s="6"/>
      <c r="AH574" s="6"/>
      <c r="AI574" s="6"/>
      <c r="AJ574" s="6"/>
      <c r="AK574" s="6"/>
      <c r="AL574" s="6"/>
      <c r="AM574" s="6"/>
      <c r="AN574" s="6"/>
      <c r="AO574" s="6"/>
      <c r="AP574" s="6"/>
      <c r="AQ574" s="6"/>
      <c r="AR574" s="6"/>
      <c r="AS574" s="6"/>
      <c r="AT574" s="6"/>
      <c r="AU574" s="6"/>
      <c r="AV574" s="6"/>
    </row>
    <row r="575">
      <c r="A575" s="6"/>
      <c r="B575" s="199"/>
      <c r="C575" s="6"/>
      <c r="D575" s="6"/>
      <c r="E575" s="7"/>
      <c r="F575" s="7"/>
      <c r="G575" s="198"/>
      <c r="H575" s="198"/>
      <c r="I575" s="6"/>
      <c r="J575" s="7"/>
      <c r="K575" s="7"/>
      <c r="L575" s="6"/>
      <c r="M575" s="7"/>
      <c r="N575" s="6"/>
      <c r="O575" s="6"/>
      <c r="P575" s="6"/>
      <c r="Q575" s="6"/>
      <c r="R575" s="6"/>
      <c r="S575" s="6"/>
      <c r="T575" s="6"/>
      <c r="U575" s="6"/>
      <c r="V575" s="6"/>
      <c r="W575" s="6"/>
      <c r="X575" s="6"/>
      <c r="Y575" s="6"/>
      <c r="Z575" s="6"/>
      <c r="AA575" s="6"/>
      <c r="AB575" s="6"/>
      <c r="AC575" s="6"/>
      <c r="AD575" s="6"/>
      <c r="AE575" s="6"/>
      <c r="AF575" s="6"/>
      <c r="AG575" s="6"/>
      <c r="AH575" s="6"/>
      <c r="AI575" s="6"/>
      <c r="AJ575" s="6"/>
      <c r="AK575" s="6"/>
      <c r="AL575" s="6"/>
      <c r="AM575" s="6"/>
      <c r="AN575" s="6"/>
      <c r="AO575" s="6"/>
      <c r="AP575" s="6"/>
      <c r="AQ575" s="6"/>
      <c r="AR575" s="6"/>
      <c r="AS575" s="6"/>
      <c r="AT575" s="6"/>
      <c r="AU575" s="6"/>
      <c r="AV575" s="6"/>
    </row>
    <row r="576">
      <c r="A576" s="6"/>
      <c r="B576" s="199"/>
      <c r="C576" s="6"/>
      <c r="D576" s="6"/>
      <c r="E576" s="7"/>
      <c r="F576" s="7"/>
      <c r="G576" s="198"/>
      <c r="H576" s="198"/>
      <c r="I576" s="6"/>
      <c r="J576" s="7"/>
      <c r="K576" s="7"/>
      <c r="L576" s="6"/>
      <c r="M576" s="7"/>
      <c r="N576" s="6"/>
      <c r="O576" s="6"/>
      <c r="P576" s="6"/>
      <c r="Q576" s="6"/>
      <c r="R576" s="6"/>
      <c r="S576" s="6"/>
      <c r="T576" s="6"/>
      <c r="U576" s="6"/>
      <c r="V576" s="6"/>
      <c r="W576" s="6"/>
      <c r="X576" s="6"/>
      <c r="Y576" s="6"/>
      <c r="Z576" s="6"/>
      <c r="AA576" s="6"/>
      <c r="AB576" s="6"/>
      <c r="AC576" s="6"/>
      <c r="AD576" s="6"/>
      <c r="AE576" s="6"/>
      <c r="AF576" s="6"/>
      <c r="AG576" s="6"/>
      <c r="AH576" s="6"/>
      <c r="AI576" s="6"/>
      <c r="AJ576" s="6"/>
      <c r="AK576" s="6"/>
      <c r="AL576" s="6"/>
      <c r="AM576" s="6"/>
      <c r="AN576" s="6"/>
      <c r="AO576" s="6"/>
      <c r="AP576" s="6"/>
      <c r="AQ576" s="6"/>
      <c r="AR576" s="6"/>
      <c r="AS576" s="6"/>
      <c r="AT576" s="6"/>
      <c r="AU576" s="6"/>
      <c r="AV576" s="6"/>
    </row>
    <row r="577">
      <c r="A577" s="6"/>
      <c r="B577" s="199"/>
      <c r="C577" s="6"/>
      <c r="D577" s="6"/>
      <c r="E577" s="7"/>
      <c r="F577" s="7"/>
      <c r="G577" s="198"/>
      <c r="H577" s="198"/>
      <c r="I577" s="6"/>
      <c r="J577" s="7"/>
      <c r="K577" s="7"/>
      <c r="L577" s="6"/>
      <c r="M577" s="7"/>
      <c r="N577" s="6"/>
      <c r="O577" s="6"/>
      <c r="P577" s="6"/>
      <c r="Q577" s="6"/>
      <c r="R577" s="6"/>
      <c r="S577" s="6"/>
      <c r="T577" s="6"/>
      <c r="U577" s="6"/>
      <c r="V577" s="6"/>
      <c r="W577" s="6"/>
      <c r="X577" s="6"/>
      <c r="Y577" s="6"/>
      <c r="Z577" s="6"/>
      <c r="AA577" s="6"/>
      <c r="AB577" s="6"/>
      <c r="AC577" s="6"/>
      <c r="AD577" s="6"/>
      <c r="AE577" s="6"/>
      <c r="AF577" s="6"/>
      <c r="AG577" s="6"/>
      <c r="AH577" s="6"/>
      <c r="AI577" s="6"/>
      <c r="AJ577" s="6"/>
      <c r="AK577" s="6"/>
      <c r="AL577" s="6"/>
      <c r="AM577" s="6"/>
      <c r="AN577" s="6"/>
      <c r="AO577" s="6"/>
      <c r="AP577" s="6"/>
      <c r="AQ577" s="6"/>
      <c r="AR577" s="6"/>
      <c r="AS577" s="6"/>
      <c r="AT577" s="6"/>
      <c r="AU577" s="6"/>
      <c r="AV577" s="6"/>
    </row>
    <row r="578">
      <c r="A578" s="6"/>
      <c r="B578" s="199"/>
      <c r="C578" s="6"/>
      <c r="D578" s="6"/>
      <c r="E578" s="7"/>
      <c r="F578" s="7"/>
      <c r="G578" s="198"/>
      <c r="H578" s="198"/>
      <c r="I578" s="6"/>
      <c r="J578" s="7"/>
      <c r="K578" s="7"/>
      <c r="L578" s="6"/>
      <c r="M578" s="7"/>
      <c r="N578" s="6"/>
      <c r="O578" s="6"/>
      <c r="P578" s="6"/>
      <c r="Q578" s="6"/>
      <c r="R578" s="6"/>
      <c r="S578" s="6"/>
      <c r="T578" s="6"/>
      <c r="U578" s="6"/>
      <c r="V578" s="6"/>
      <c r="W578" s="6"/>
      <c r="X578" s="6"/>
      <c r="Y578" s="6"/>
      <c r="Z578" s="6"/>
      <c r="AA578" s="6"/>
      <c r="AB578" s="6"/>
      <c r="AC578" s="6"/>
      <c r="AD578" s="6"/>
      <c r="AE578" s="6"/>
      <c r="AF578" s="6"/>
      <c r="AG578" s="6"/>
      <c r="AH578" s="6"/>
      <c r="AI578" s="6"/>
      <c r="AJ578" s="6"/>
      <c r="AK578" s="6"/>
      <c r="AL578" s="6"/>
      <c r="AM578" s="6"/>
      <c r="AN578" s="6"/>
      <c r="AO578" s="6"/>
      <c r="AP578" s="6"/>
      <c r="AQ578" s="6"/>
      <c r="AR578" s="6"/>
      <c r="AS578" s="6"/>
      <c r="AT578" s="6"/>
      <c r="AU578" s="6"/>
      <c r="AV578" s="6"/>
    </row>
    <row r="579">
      <c r="A579" s="6"/>
      <c r="B579" s="199"/>
      <c r="C579" s="6"/>
      <c r="D579" s="6"/>
      <c r="E579" s="7"/>
      <c r="F579" s="7"/>
      <c r="G579" s="198"/>
      <c r="H579" s="198"/>
      <c r="I579" s="6"/>
      <c r="J579" s="7"/>
      <c r="K579" s="7"/>
      <c r="L579" s="6"/>
      <c r="M579" s="7"/>
      <c r="N579" s="6"/>
      <c r="O579" s="6"/>
      <c r="P579" s="6"/>
      <c r="Q579" s="6"/>
      <c r="R579" s="6"/>
      <c r="S579" s="6"/>
      <c r="T579" s="6"/>
      <c r="U579" s="6"/>
      <c r="V579" s="6"/>
      <c r="W579" s="6"/>
      <c r="X579" s="6"/>
      <c r="Y579" s="6"/>
      <c r="Z579" s="6"/>
      <c r="AA579" s="6"/>
      <c r="AB579" s="6"/>
      <c r="AC579" s="6"/>
      <c r="AD579" s="6"/>
      <c r="AE579" s="6"/>
      <c r="AF579" s="6"/>
      <c r="AG579" s="6"/>
      <c r="AH579" s="6"/>
      <c r="AI579" s="6"/>
      <c r="AJ579" s="6"/>
      <c r="AK579" s="6"/>
      <c r="AL579" s="6"/>
      <c r="AM579" s="6"/>
      <c r="AN579" s="6"/>
      <c r="AO579" s="6"/>
      <c r="AP579" s="6"/>
      <c r="AQ579" s="6"/>
      <c r="AR579" s="6"/>
      <c r="AS579" s="6"/>
      <c r="AT579" s="6"/>
      <c r="AU579" s="6"/>
      <c r="AV579" s="6"/>
    </row>
    <row r="580">
      <c r="A580" s="6"/>
      <c r="B580" s="199"/>
      <c r="C580" s="6"/>
      <c r="D580" s="6"/>
      <c r="E580" s="7"/>
      <c r="F580" s="7"/>
      <c r="G580" s="198"/>
      <c r="H580" s="198"/>
      <c r="I580" s="6"/>
      <c r="J580" s="7"/>
      <c r="K580" s="7"/>
      <c r="L580" s="6"/>
      <c r="M580" s="7"/>
      <c r="N580" s="6"/>
      <c r="O580" s="6"/>
      <c r="P580" s="6"/>
      <c r="Q580" s="6"/>
      <c r="R580" s="6"/>
      <c r="S580" s="6"/>
      <c r="T580" s="6"/>
      <c r="U580" s="6"/>
      <c r="V580" s="6"/>
      <c r="W580" s="6"/>
      <c r="X580" s="6"/>
      <c r="Y580" s="6"/>
      <c r="Z580" s="6"/>
      <c r="AA580" s="6"/>
      <c r="AB580" s="6"/>
      <c r="AC580" s="6"/>
      <c r="AD580" s="6"/>
      <c r="AE580" s="6"/>
      <c r="AF580" s="6"/>
      <c r="AG580" s="6"/>
      <c r="AH580" s="6"/>
      <c r="AI580" s="6"/>
      <c r="AJ580" s="6"/>
      <c r="AK580" s="6"/>
      <c r="AL580" s="6"/>
      <c r="AM580" s="6"/>
      <c r="AN580" s="6"/>
      <c r="AO580" s="6"/>
      <c r="AP580" s="6"/>
      <c r="AQ580" s="6"/>
      <c r="AR580" s="6"/>
      <c r="AS580" s="6"/>
      <c r="AT580" s="6"/>
      <c r="AU580" s="6"/>
      <c r="AV580" s="6"/>
    </row>
    <row r="581">
      <c r="A581" s="6"/>
      <c r="B581" s="199"/>
      <c r="C581" s="6"/>
      <c r="D581" s="6"/>
      <c r="E581" s="7"/>
      <c r="F581" s="7"/>
      <c r="G581" s="198"/>
      <c r="H581" s="198"/>
      <c r="I581" s="6"/>
      <c r="J581" s="7"/>
      <c r="K581" s="7"/>
      <c r="L581" s="6"/>
      <c r="M581" s="7"/>
      <c r="N581" s="6"/>
      <c r="O581" s="6"/>
      <c r="P581" s="6"/>
      <c r="Q581" s="6"/>
      <c r="R581" s="6"/>
      <c r="S581" s="6"/>
      <c r="T581" s="6"/>
      <c r="U581" s="6"/>
      <c r="V581" s="6"/>
      <c r="W581" s="6"/>
      <c r="X581" s="6"/>
      <c r="Y581" s="6"/>
      <c r="Z581" s="6"/>
      <c r="AA581" s="6"/>
      <c r="AB581" s="6"/>
      <c r="AC581" s="6"/>
      <c r="AD581" s="6"/>
      <c r="AE581" s="6"/>
      <c r="AF581" s="6"/>
      <c r="AG581" s="6"/>
      <c r="AH581" s="6"/>
      <c r="AI581" s="6"/>
      <c r="AJ581" s="6"/>
      <c r="AK581" s="6"/>
      <c r="AL581" s="6"/>
      <c r="AM581" s="6"/>
      <c r="AN581" s="6"/>
      <c r="AO581" s="6"/>
      <c r="AP581" s="6"/>
      <c r="AQ581" s="6"/>
      <c r="AR581" s="6"/>
      <c r="AS581" s="6"/>
      <c r="AT581" s="6"/>
      <c r="AU581" s="6"/>
      <c r="AV581" s="6"/>
    </row>
    <row r="582">
      <c r="A582" s="6"/>
      <c r="B582" s="199"/>
      <c r="C582" s="6"/>
      <c r="D582" s="6"/>
      <c r="E582" s="7"/>
      <c r="F582" s="7"/>
      <c r="G582" s="198"/>
      <c r="H582" s="198"/>
      <c r="I582" s="6"/>
      <c r="J582" s="7"/>
      <c r="K582" s="7"/>
      <c r="L582" s="6"/>
      <c r="M582" s="7"/>
      <c r="N582" s="6"/>
      <c r="O582" s="6"/>
      <c r="P582" s="6"/>
      <c r="Q582" s="6"/>
      <c r="R582" s="6"/>
      <c r="S582" s="6"/>
      <c r="T582" s="6"/>
      <c r="U582" s="6"/>
      <c r="V582" s="6"/>
      <c r="W582" s="6"/>
      <c r="X582" s="6"/>
      <c r="Y582" s="6"/>
      <c r="Z582" s="6"/>
      <c r="AA582" s="6"/>
      <c r="AB582" s="6"/>
      <c r="AC582" s="6"/>
      <c r="AD582" s="6"/>
      <c r="AE582" s="6"/>
      <c r="AF582" s="6"/>
      <c r="AG582" s="6"/>
      <c r="AH582" s="6"/>
      <c r="AI582" s="6"/>
      <c r="AJ582" s="6"/>
      <c r="AK582" s="6"/>
      <c r="AL582" s="6"/>
      <c r="AM582" s="6"/>
      <c r="AN582" s="6"/>
      <c r="AO582" s="6"/>
      <c r="AP582" s="6"/>
      <c r="AQ582" s="6"/>
      <c r="AR582" s="6"/>
      <c r="AS582" s="6"/>
      <c r="AT582" s="6"/>
      <c r="AU582" s="6"/>
      <c r="AV582" s="6"/>
    </row>
    <row r="583">
      <c r="A583" s="6"/>
      <c r="B583" s="199"/>
      <c r="C583" s="6"/>
      <c r="D583" s="6"/>
      <c r="E583" s="7"/>
      <c r="F583" s="7"/>
      <c r="G583" s="198"/>
      <c r="H583" s="198"/>
      <c r="I583" s="6"/>
      <c r="J583" s="7"/>
      <c r="K583" s="7"/>
      <c r="L583" s="6"/>
      <c r="M583" s="7"/>
      <c r="N583" s="6"/>
      <c r="O583" s="6"/>
      <c r="P583" s="6"/>
      <c r="Q583" s="6"/>
      <c r="R583" s="6"/>
      <c r="S583" s="6"/>
      <c r="T583" s="6"/>
      <c r="U583" s="6"/>
      <c r="V583" s="6"/>
      <c r="W583" s="6"/>
      <c r="X583" s="6"/>
      <c r="Y583" s="6"/>
      <c r="Z583" s="6"/>
      <c r="AA583" s="6"/>
      <c r="AB583" s="6"/>
      <c r="AC583" s="6"/>
      <c r="AD583" s="6"/>
      <c r="AE583" s="6"/>
      <c r="AF583" s="6"/>
      <c r="AG583" s="6"/>
      <c r="AH583" s="6"/>
      <c r="AI583" s="6"/>
      <c r="AJ583" s="6"/>
      <c r="AK583" s="6"/>
      <c r="AL583" s="6"/>
      <c r="AM583" s="6"/>
      <c r="AN583" s="6"/>
      <c r="AO583" s="6"/>
      <c r="AP583" s="6"/>
      <c r="AQ583" s="6"/>
      <c r="AR583" s="6"/>
      <c r="AS583" s="6"/>
      <c r="AT583" s="6"/>
      <c r="AU583" s="6"/>
      <c r="AV583" s="6"/>
    </row>
    <row r="584">
      <c r="A584" s="6"/>
      <c r="B584" s="199"/>
      <c r="C584" s="6"/>
      <c r="D584" s="6"/>
      <c r="E584" s="7"/>
      <c r="F584" s="7"/>
      <c r="G584" s="198"/>
      <c r="H584" s="198"/>
      <c r="I584" s="6"/>
      <c r="J584" s="7"/>
      <c r="K584" s="7"/>
      <c r="L584" s="6"/>
      <c r="M584" s="7"/>
      <c r="N584" s="6"/>
      <c r="O584" s="6"/>
      <c r="P584" s="6"/>
      <c r="Q584" s="6"/>
      <c r="R584" s="6"/>
      <c r="S584" s="6"/>
      <c r="T584" s="6"/>
      <c r="U584" s="6"/>
      <c r="V584" s="6"/>
      <c r="W584" s="6"/>
      <c r="X584" s="6"/>
      <c r="Y584" s="6"/>
      <c r="Z584" s="6"/>
      <c r="AA584" s="6"/>
      <c r="AB584" s="6"/>
      <c r="AC584" s="6"/>
      <c r="AD584" s="6"/>
      <c r="AE584" s="6"/>
      <c r="AF584" s="6"/>
      <c r="AG584" s="6"/>
      <c r="AH584" s="6"/>
      <c r="AI584" s="6"/>
      <c r="AJ584" s="6"/>
      <c r="AK584" s="6"/>
      <c r="AL584" s="6"/>
      <c r="AM584" s="6"/>
      <c r="AN584" s="6"/>
      <c r="AO584" s="6"/>
      <c r="AP584" s="6"/>
      <c r="AQ584" s="6"/>
      <c r="AR584" s="6"/>
      <c r="AS584" s="6"/>
      <c r="AT584" s="6"/>
      <c r="AU584" s="6"/>
      <c r="AV584" s="6"/>
    </row>
    <row r="585">
      <c r="A585" s="6"/>
      <c r="B585" s="199"/>
      <c r="C585" s="6"/>
      <c r="D585" s="6"/>
      <c r="E585" s="7"/>
      <c r="F585" s="7"/>
      <c r="G585" s="198"/>
      <c r="H585" s="198"/>
      <c r="I585" s="6"/>
      <c r="J585" s="7"/>
      <c r="K585" s="7"/>
      <c r="L585" s="6"/>
      <c r="M585" s="7"/>
      <c r="N585" s="6"/>
      <c r="O585" s="6"/>
      <c r="P585" s="6"/>
      <c r="Q585" s="6"/>
      <c r="R585" s="6"/>
      <c r="S585" s="6"/>
      <c r="T585" s="6"/>
      <c r="U585" s="6"/>
      <c r="V585" s="6"/>
      <c r="W585" s="6"/>
      <c r="X585" s="6"/>
      <c r="Y585" s="6"/>
      <c r="Z585" s="6"/>
      <c r="AA585" s="6"/>
      <c r="AB585" s="6"/>
      <c r="AC585" s="6"/>
      <c r="AD585" s="6"/>
      <c r="AE585" s="6"/>
      <c r="AF585" s="6"/>
      <c r="AG585" s="6"/>
      <c r="AH585" s="6"/>
      <c r="AI585" s="6"/>
      <c r="AJ585" s="6"/>
      <c r="AK585" s="6"/>
      <c r="AL585" s="6"/>
      <c r="AM585" s="6"/>
      <c r="AN585" s="6"/>
      <c r="AO585" s="6"/>
      <c r="AP585" s="6"/>
      <c r="AQ585" s="6"/>
      <c r="AR585" s="6"/>
      <c r="AS585" s="6"/>
      <c r="AT585" s="6"/>
      <c r="AU585" s="6"/>
      <c r="AV585" s="6"/>
    </row>
    <row r="586">
      <c r="A586" s="6"/>
      <c r="B586" s="199"/>
      <c r="C586" s="6"/>
      <c r="D586" s="6"/>
      <c r="E586" s="7"/>
      <c r="F586" s="7"/>
      <c r="G586" s="198"/>
      <c r="H586" s="198"/>
      <c r="I586" s="6"/>
      <c r="J586" s="7"/>
      <c r="K586" s="7"/>
      <c r="L586" s="6"/>
      <c r="M586" s="7"/>
      <c r="N586" s="6"/>
      <c r="O586" s="6"/>
      <c r="P586" s="6"/>
      <c r="Q586" s="6"/>
      <c r="R586" s="6"/>
      <c r="S586" s="6"/>
      <c r="T586" s="6"/>
      <c r="U586" s="6"/>
      <c r="V586" s="6"/>
      <c r="W586" s="6"/>
      <c r="X586" s="6"/>
      <c r="Y586" s="6"/>
      <c r="Z586" s="6"/>
      <c r="AA586" s="6"/>
      <c r="AB586" s="6"/>
      <c r="AC586" s="6"/>
      <c r="AD586" s="6"/>
      <c r="AE586" s="6"/>
      <c r="AF586" s="6"/>
      <c r="AG586" s="6"/>
      <c r="AH586" s="6"/>
      <c r="AI586" s="6"/>
      <c r="AJ586" s="6"/>
      <c r="AK586" s="6"/>
      <c r="AL586" s="6"/>
      <c r="AM586" s="6"/>
      <c r="AN586" s="6"/>
      <c r="AO586" s="6"/>
      <c r="AP586" s="6"/>
      <c r="AQ586" s="6"/>
      <c r="AR586" s="6"/>
      <c r="AS586" s="6"/>
      <c r="AT586" s="6"/>
      <c r="AU586" s="6"/>
      <c r="AV586" s="6"/>
    </row>
    <row r="587">
      <c r="A587" s="6"/>
      <c r="B587" s="199"/>
      <c r="C587" s="6"/>
      <c r="D587" s="6"/>
      <c r="E587" s="7"/>
      <c r="F587" s="7"/>
      <c r="G587" s="198"/>
      <c r="H587" s="198"/>
      <c r="I587" s="6"/>
      <c r="J587" s="7"/>
      <c r="K587" s="7"/>
      <c r="L587" s="6"/>
      <c r="M587" s="7"/>
      <c r="N587" s="6"/>
      <c r="O587" s="6"/>
      <c r="P587" s="6"/>
      <c r="Q587" s="6"/>
      <c r="R587" s="6"/>
      <c r="S587" s="6"/>
      <c r="T587" s="6"/>
      <c r="U587" s="6"/>
      <c r="V587" s="6"/>
      <c r="W587" s="6"/>
      <c r="X587" s="6"/>
      <c r="Y587" s="6"/>
      <c r="Z587" s="6"/>
      <c r="AA587" s="6"/>
      <c r="AB587" s="6"/>
      <c r="AC587" s="6"/>
      <c r="AD587" s="6"/>
      <c r="AE587" s="6"/>
      <c r="AF587" s="6"/>
      <c r="AG587" s="6"/>
      <c r="AH587" s="6"/>
      <c r="AI587" s="6"/>
      <c r="AJ587" s="6"/>
      <c r="AK587" s="6"/>
      <c r="AL587" s="6"/>
      <c r="AM587" s="6"/>
      <c r="AN587" s="6"/>
      <c r="AO587" s="6"/>
      <c r="AP587" s="6"/>
      <c r="AQ587" s="6"/>
      <c r="AR587" s="6"/>
      <c r="AS587" s="6"/>
      <c r="AT587" s="6"/>
      <c r="AU587" s="6"/>
      <c r="AV587" s="6"/>
    </row>
    <row r="588">
      <c r="A588" s="6"/>
      <c r="B588" s="199"/>
      <c r="C588" s="6"/>
      <c r="D588" s="6"/>
      <c r="E588" s="7"/>
      <c r="F588" s="7"/>
      <c r="G588" s="198"/>
      <c r="H588" s="198"/>
      <c r="I588" s="6"/>
      <c r="J588" s="7"/>
      <c r="K588" s="7"/>
      <c r="L588" s="6"/>
      <c r="M588" s="7"/>
      <c r="N588" s="6"/>
      <c r="O588" s="6"/>
      <c r="P588" s="6"/>
      <c r="Q588" s="6"/>
      <c r="R588" s="6"/>
      <c r="S588" s="6"/>
      <c r="T588" s="6"/>
      <c r="U588" s="6"/>
      <c r="V588" s="6"/>
      <c r="W588" s="6"/>
      <c r="X588" s="6"/>
      <c r="Y588" s="6"/>
      <c r="Z588" s="6"/>
      <c r="AA588" s="6"/>
      <c r="AB588" s="6"/>
      <c r="AC588" s="6"/>
      <c r="AD588" s="6"/>
      <c r="AE588" s="6"/>
      <c r="AF588" s="6"/>
      <c r="AG588" s="6"/>
      <c r="AH588" s="6"/>
      <c r="AI588" s="6"/>
      <c r="AJ588" s="6"/>
      <c r="AK588" s="6"/>
      <c r="AL588" s="6"/>
      <c r="AM588" s="6"/>
      <c r="AN588" s="6"/>
      <c r="AO588" s="6"/>
      <c r="AP588" s="6"/>
      <c r="AQ588" s="6"/>
      <c r="AR588" s="6"/>
      <c r="AS588" s="6"/>
      <c r="AT588" s="6"/>
      <c r="AU588" s="6"/>
      <c r="AV588" s="6"/>
    </row>
    <row r="589">
      <c r="A589" s="6"/>
      <c r="B589" s="199"/>
      <c r="C589" s="6"/>
      <c r="D589" s="6"/>
      <c r="E589" s="7"/>
      <c r="F589" s="7"/>
      <c r="G589" s="198"/>
      <c r="H589" s="198"/>
      <c r="I589" s="6"/>
      <c r="J589" s="7"/>
      <c r="K589" s="7"/>
      <c r="L589" s="6"/>
      <c r="M589" s="7"/>
      <c r="N589" s="6"/>
      <c r="O589" s="6"/>
      <c r="P589" s="6"/>
      <c r="Q589" s="6"/>
      <c r="R589" s="6"/>
      <c r="S589" s="6"/>
      <c r="T589" s="6"/>
      <c r="U589" s="6"/>
      <c r="V589" s="6"/>
      <c r="W589" s="6"/>
      <c r="X589" s="6"/>
      <c r="Y589" s="6"/>
      <c r="Z589" s="6"/>
      <c r="AA589" s="6"/>
      <c r="AB589" s="6"/>
      <c r="AC589" s="6"/>
      <c r="AD589" s="6"/>
      <c r="AE589" s="6"/>
      <c r="AF589" s="6"/>
      <c r="AG589" s="6"/>
      <c r="AH589" s="6"/>
      <c r="AI589" s="6"/>
      <c r="AJ589" s="6"/>
      <c r="AK589" s="6"/>
      <c r="AL589" s="6"/>
      <c r="AM589" s="6"/>
      <c r="AN589" s="6"/>
      <c r="AO589" s="6"/>
      <c r="AP589" s="6"/>
      <c r="AQ589" s="6"/>
      <c r="AR589" s="6"/>
      <c r="AS589" s="6"/>
      <c r="AT589" s="6"/>
      <c r="AU589" s="6"/>
      <c r="AV589" s="6"/>
    </row>
    <row r="590">
      <c r="A590" s="6"/>
      <c r="B590" s="199"/>
      <c r="C590" s="6"/>
      <c r="D590" s="6"/>
      <c r="E590" s="7"/>
      <c r="F590" s="7"/>
      <c r="G590" s="198"/>
      <c r="H590" s="198"/>
      <c r="I590" s="6"/>
      <c r="J590" s="7"/>
      <c r="K590" s="7"/>
      <c r="L590" s="6"/>
      <c r="M590" s="7"/>
      <c r="N590" s="6"/>
      <c r="O590" s="6"/>
      <c r="P590" s="6"/>
      <c r="Q590" s="6"/>
      <c r="R590" s="6"/>
      <c r="S590" s="6"/>
      <c r="T590" s="6"/>
      <c r="U590" s="6"/>
      <c r="V590" s="6"/>
      <c r="W590" s="6"/>
      <c r="X590" s="6"/>
      <c r="Y590" s="6"/>
      <c r="Z590" s="6"/>
      <c r="AA590" s="6"/>
      <c r="AB590" s="6"/>
      <c r="AC590" s="6"/>
      <c r="AD590" s="6"/>
      <c r="AE590" s="6"/>
      <c r="AF590" s="6"/>
      <c r="AG590" s="6"/>
      <c r="AH590" s="6"/>
      <c r="AI590" s="6"/>
      <c r="AJ590" s="6"/>
      <c r="AK590" s="6"/>
      <c r="AL590" s="6"/>
      <c r="AM590" s="6"/>
      <c r="AN590" s="6"/>
      <c r="AO590" s="6"/>
      <c r="AP590" s="6"/>
      <c r="AQ590" s="6"/>
      <c r="AR590" s="6"/>
      <c r="AS590" s="6"/>
      <c r="AT590" s="6"/>
      <c r="AU590" s="6"/>
      <c r="AV590" s="6"/>
    </row>
    <row r="591">
      <c r="A591" s="6"/>
      <c r="B591" s="199"/>
      <c r="C591" s="6"/>
      <c r="D591" s="6"/>
      <c r="E591" s="7"/>
      <c r="F591" s="7"/>
      <c r="G591" s="198"/>
      <c r="H591" s="198"/>
      <c r="I591" s="6"/>
      <c r="J591" s="7"/>
      <c r="K591" s="7"/>
      <c r="L591" s="6"/>
      <c r="M591" s="7"/>
      <c r="N591" s="6"/>
      <c r="O591" s="6"/>
      <c r="P591" s="6"/>
      <c r="Q591" s="6"/>
      <c r="R591" s="6"/>
      <c r="S591" s="6"/>
      <c r="T591" s="6"/>
      <c r="U591" s="6"/>
      <c r="V591" s="6"/>
      <c r="W591" s="6"/>
      <c r="X591" s="6"/>
      <c r="Y591" s="6"/>
      <c r="Z591" s="6"/>
      <c r="AA591" s="6"/>
      <c r="AB591" s="6"/>
      <c r="AC591" s="6"/>
      <c r="AD591" s="6"/>
      <c r="AE591" s="6"/>
      <c r="AF591" s="6"/>
      <c r="AG591" s="6"/>
      <c r="AH591" s="6"/>
      <c r="AI591" s="6"/>
      <c r="AJ591" s="6"/>
      <c r="AK591" s="6"/>
      <c r="AL591" s="6"/>
      <c r="AM591" s="6"/>
      <c r="AN591" s="6"/>
      <c r="AO591" s="6"/>
      <c r="AP591" s="6"/>
      <c r="AQ591" s="6"/>
      <c r="AR591" s="6"/>
      <c r="AS591" s="6"/>
      <c r="AT591" s="6"/>
      <c r="AU591" s="6"/>
      <c r="AV591" s="6"/>
    </row>
    <row r="592">
      <c r="A592" s="6"/>
      <c r="B592" s="199"/>
      <c r="C592" s="6"/>
      <c r="D592" s="6"/>
      <c r="E592" s="7"/>
      <c r="F592" s="7"/>
      <c r="G592" s="198"/>
      <c r="H592" s="198"/>
      <c r="I592" s="6"/>
      <c r="J592" s="7"/>
      <c r="K592" s="7"/>
      <c r="L592" s="6"/>
      <c r="M592" s="7"/>
      <c r="N592" s="6"/>
      <c r="O592" s="6"/>
      <c r="P592" s="6"/>
      <c r="Q592" s="6"/>
      <c r="R592" s="6"/>
      <c r="S592" s="6"/>
      <c r="T592" s="6"/>
      <c r="U592" s="6"/>
      <c r="V592" s="6"/>
      <c r="W592" s="6"/>
      <c r="X592" s="6"/>
      <c r="Y592" s="6"/>
      <c r="Z592" s="6"/>
      <c r="AA592" s="6"/>
      <c r="AB592" s="6"/>
      <c r="AC592" s="6"/>
      <c r="AD592" s="6"/>
      <c r="AE592" s="6"/>
      <c r="AF592" s="6"/>
      <c r="AG592" s="6"/>
      <c r="AH592" s="6"/>
      <c r="AI592" s="6"/>
      <c r="AJ592" s="6"/>
      <c r="AK592" s="6"/>
      <c r="AL592" s="6"/>
      <c r="AM592" s="6"/>
      <c r="AN592" s="6"/>
      <c r="AO592" s="6"/>
      <c r="AP592" s="6"/>
      <c r="AQ592" s="6"/>
      <c r="AR592" s="6"/>
      <c r="AS592" s="6"/>
      <c r="AT592" s="6"/>
      <c r="AU592" s="6"/>
      <c r="AV592" s="6"/>
    </row>
    <row r="593">
      <c r="A593" s="6"/>
      <c r="B593" s="199"/>
      <c r="C593" s="6"/>
      <c r="D593" s="6"/>
      <c r="E593" s="7"/>
      <c r="F593" s="7"/>
      <c r="G593" s="198"/>
      <c r="H593" s="198"/>
      <c r="I593" s="6"/>
      <c r="J593" s="7"/>
      <c r="K593" s="7"/>
      <c r="L593" s="6"/>
      <c r="M593" s="7"/>
      <c r="N593" s="6"/>
      <c r="O593" s="6"/>
      <c r="P593" s="6"/>
      <c r="Q593" s="6"/>
      <c r="R593" s="6"/>
      <c r="S593" s="6"/>
      <c r="T593" s="6"/>
      <c r="U593" s="6"/>
      <c r="V593" s="6"/>
      <c r="W593" s="6"/>
      <c r="X593" s="6"/>
      <c r="Y593" s="6"/>
      <c r="Z593" s="6"/>
      <c r="AA593" s="6"/>
      <c r="AB593" s="6"/>
      <c r="AC593" s="6"/>
      <c r="AD593" s="6"/>
      <c r="AE593" s="6"/>
      <c r="AF593" s="6"/>
      <c r="AG593" s="6"/>
      <c r="AH593" s="6"/>
      <c r="AI593" s="6"/>
      <c r="AJ593" s="6"/>
      <c r="AK593" s="6"/>
      <c r="AL593" s="6"/>
      <c r="AM593" s="6"/>
      <c r="AN593" s="6"/>
      <c r="AO593" s="6"/>
      <c r="AP593" s="6"/>
      <c r="AQ593" s="6"/>
      <c r="AR593" s="6"/>
      <c r="AS593" s="6"/>
      <c r="AT593" s="6"/>
      <c r="AU593" s="6"/>
      <c r="AV593" s="6"/>
    </row>
    <row r="594">
      <c r="A594" s="6"/>
      <c r="B594" s="199"/>
      <c r="C594" s="6"/>
      <c r="D594" s="6"/>
      <c r="E594" s="7"/>
      <c r="F594" s="7"/>
      <c r="G594" s="198"/>
      <c r="H594" s="198"/>
      <c r="I594" s="6"/>
      <c r="J594" s="7"/>
      <c r="K594" s="7"/>
      <c r="L594" s="6"/>
      <c r="M594" s="7"/>
      <c r="N594" s="6"/>
      <c r="O594" s="6"/>
      <c r="P594" s="6"/>
      <c r="Q594" s="6"/>
      <c r="R594" s="6"/>
      <c r="S594" s="6"/>
      <c r="T594" s="6"/>
      <c r="U594" s="6"/>
      <c r="V594" s="6"/>
      <c r="W594" s="6"/>
      <c r="X594" s="6"/>
      <c r="Y594" s="6"/>
      <c r="Z594" s="6"/>
      <c r="AA594" s="6"/>
      <c r="AB594" s="6"/>
      <c r="AC594" s="6"/>
      <c r="AD594" s="6"/>
      <c r="AE594" s="6"/>
      <c r="AF594" s="6"/>
      <c r="AG594" s="6"/>
      <c r="AH594" s="6"/>
      <c r="AI594" s="6"/>
      <c r="AJ594" s="6"/>
      <c r="AK594" s="6"/>
      <c r="AL594" s="6"/>
      <c r="AM594" s="6"/>
      <c r="AN594" s="6"/>
      <c r="AO594" s="6"/>
      <c r="AP594" s="6"/>
      <c r="AQ594" s="6"/>
      <c r="AR594" s="6"/>
      <c r="AS594" s="6"/>
      <c r="AT594" s="6"/>
      <c r="AU594" s="6"/>
      <c r="AV594" s="6"/>
    </row>
    <row r="595">
      <c r="A595" s="6"/>
      <c r="B595" s="199"/>
      <c r="C595" s="6"/>
      <c r="D595" s="6"/>
      <c r="E595" s="7"/>
      <c r="F595" s="7"/>
      <c r="G595" s="198"/>
      <c r="H595" s="198"/>
      <c r="I595" s="6"/>
      <c r="J595" s="7"/>
      <c r="K595" s="7"/>
      <c r="L595" s="6"/>
      <c r="M595" s="7"/>
      <c r="N595" s="6"/>
      <c r="O595" s="6"/>
      <c r="P595" s="6"/>
      <c r="Q595" s="6"/>
      <c r="R595" s="6"/>
      <c r="S595" s="6"/>
      <c r="T595" s="6"/>
      <c r="U595" s="6"/>
      <c r="V595" s="6"/>
      <c r="W595" s="6"/>
      <c r="X595" s="6"/>
      <c r="Y595" s="6"/>
      <c r="Z595" s="6"/>
      <c r="AA595" s="6"/>
      <c r="AB595" s="6"/>
      <c r="AC595" s="6"/>
      <c r="AD595" s="6"/>
      <c r="AE595" s="6"/>
      <c r="AF595" s="6"/>
      <c r="AG595" s="6"/>
      <c r="AH595" s="6"/>
      <c r="AI595" s="6"/>
      <c r="AJ595" s="6"/>
      <c r="AK595" s="6"/>
      <c r="AL595" s="6"/>
      <c r="AM595" s="6"/>
      <c r="AN595" s="6"/>
      <c r="AO595" s="6"/>
      <c r="AP595" s="6"/>
      <c r="AQ595" s="6"/>
      <c r="AR595" s="6"/>
      <c r="AS595" s="6"/>
      <c r="AT595" s="6"/>
      <c r="AU595" s="6"/>
      <c r="AV595" s="6"/>
    </row>
    <row r="596">
      <c r="A596" s="6"/>
      <c r="B596" s="199"/>
      <c r="C596" s="6"/>
      <c r="D596" s="6"/>
      <c r="E596" s="7"/>
      <c r="F596" s="7"/>
      <c r="G596" s="198"/>
      <c r="H596" s="198"/>
      <c r="I596" s="6"/>
      <c r="J596" s="7"/>
      <c r="K596" s="7"/>
      <c r="L596" s="6"/>
      <c r="M596" s="7"/>
      <c r="N596" s="6"/>
      <c r="O596" s="6"/>
      <c r="P596" s="6"/>
      <c r="Q596" s="6"/>
      <c r="R596" s="6"/>
      <c r="S596" s="6"/>
      <c r="T596" s="6"/>
      <c r="U596" s="6"/>
      <c r="V596" s="6"/>
      <c r="W596" s="6"/>
      <c r="X596" s="6"/>
      <c r="Y596" s="6"/>
      <c r="Z596" s="6"/>
      <c r="AA596" s="6"/>
      <c r="AB596" s="6"/>
      <c r="AC596" s="6"/>
      <c r="AD596" s="6"/>
      <c r="AE596" s="6"/>
      <c r="AF596" s="6"/>
      <c r="AG596" s="6"/>
      <c r="AH596" s="6"/>
      <c r="AI596" s="6"/>
      <c r="AJ596" s="6"/>
      <c r="AK596" s="6"/>
      <c r="AL596" s="6"/>
      <c r="AM596" s="6"/>
      <c r="AN596" s="6"/>
      <c r="AO596" s="6"/>
      <c r="AP596" s="6"/>
      <c r="AQ596" s="6"/>
      <c r="AR596" s="6"/>
      <c r="AS596" s="6"/>
      <c r="AT596" s="6"/>
      <c r="AU596" s="6"/>
      <c r="AV596" s="6"/>
    </row>
    <row r="597">
      <c r="A597" s="6"/>
      <c r="B597" s="199"/>
      <c r="C597" s="6"/>
      <c r="D597" s="6"/>
      <c r="E597" s="7"/>
      <c r="F597" s="7"/>
      <c r="G597" s="198"/>
      <c r="H597" s="198"/>
      <c r="I597" s="6"/>
      <c r="J597" s="7"/>
      <c r="K597" s="7"/>
      <c r="L597" s="6"/>
      <c r="M597" s="7"/>
      <c r="N597" s="6"/>
      <c r="O597" s="6"/>
      <c r="P597" s="6"/>
      <c r="Q597" s="6"/>
      <c r="R597" s="6"/>
      <c r="S597" s="6"/>
      <c r="T597" s="6"/>
      <c r="U597" s="6"/>
      <c r="V597" s="6"/>
      <c r="W597" s="6"/>
      <c r="X597" s="6"/>
      <c r="Y597" s="6"/>
      <c r="Z597" s="6"/>
      <c r="AA597" s="6"/>
      <c r="AB597" s="6"/>
      <c r="AC597" s="6"/>
      <c r="AD597" s="6"/>
      <c r="AE597" s="6"/>
      <c r="AF597" s="6"/>
      <c r="AG597" s="6"/>
      <c r="AH597" s="6"/>
      <c r="AI597" s="6"/>
      <c r="AJ597" s="6"/>
      <c r="AK597" s="6"/>
      <c r="AL597" s="6"/>
      <c r="AM597" s="6"/>
      <c r="AN597" s="6"/>
      <c r="AO597" s="6"/>
      <c r="AP597" s="6"/>
      <c r="AQ597" s="6"/>
      <c r="AR597" s="6"/>
      <c r="AS597" s="6"/>
      <c r="AT597" s="6"/>
      <c r="AU597" s="6"/>
      <c r="AV597" s="6"/>
    </row>
    <row r="598">
      <c r="A598" s="6"/>
      <c r="B598" s="199"/>
      <c r="C598" s="6"/>
      <c r="D598" s="6"/>
      <c r="E598" s="7"/>
      <c r="F598" s="7"/>
      <c r="G598" s="198"/>
      <c r="H598" s="198"/>
      <c r="I598" s="6"/>
      <c r="J598" s="7"/>
      <c r="K598" s="7"/>
      <c r="L598" s="6"/>
      <c r="M598" s="7"/>
      <c r="N598" s="6"/>
      <c r="O598" s="6"/>
      <c r="P598" s="6"/>
      <c r="Q598" s="6"/>
      <c r="R598" s="6"/>
      <c r="S598" s="6"/>
      <c r="T598" s="6"/>
      <c r="U598" s="6"/>
      <c r="V598" s="6"/>
      <c r="W598" s="6"/>
      <c r="X598" s="6"/>
      <c r="Y598" s="6"/>
      <c r="Z598" s="6"/>
      <c r="AA598" s="6"/>
      <c r="AB598" s="6"/>
      <c r="AC598" s="6"/>
      <c r="AD598" s="6"/>
      <c r="AE598" s="6"/>
      <c r="AF598" s="6"/>
      <c r="AG598" s="6"/>
      <c r="AH598" s="6"/>
      <c r="AI598" s="6"/>
      <c r="AJ598" s="6"/>
      <c r="AK598" s="6"/>
      <c r="AL598" s="6"/>
      <c r="AM598" s="6"/>
      <c r="AN598" s="6"/>
      <c r="AO598" s="6"/>
      <c r="AP598" s="6"/>
      <c r="AQ598" s="6"/>
      <c r="AR598" s="6"/>
      <c r="AS598" s="6"/>
      <c r="AT598" s="6"/>
      <c r="AU598" s="6"/>
      <c r="AV598" s="6"/>
    </row>
    <row r="599">
      <c r="A599" s="6"/>
      <c r="B599" s="199"/>
      <c r="C599" s="6"/>
      <c r="D599" s="6"/>
      <c r="E599" s="7"/>
      <c r="F599" s="7"/>
      <c r="G599" s="198"/>
      <c r="H599" s="198"/>
      <c r="I599" s="6"/>
      <c r="J599" s="7"/>
      <c r="K599" s="7"/>
      <c r="L599" s="6"/>
      <c r="M599" s="7"/>
      <c r="N599" s="6"/>
      <c r="O599" s="6"/>
      <c r="P599" s="6"/>
      <c r="Q599" s="6"/>
      <c r="R599" s="6"/>
      <c r="S599" s="6"/>
      <c r="T599" s="6"/>
      <c r="U599" s="6"/>
      <c r="V599" s="6"/>
      <c r="W599" s="6"/>
      <c r="X599" s="6"/>
      <c r="Y599" s="6"/>
      <c r="Z599" s="6"/>
      <c r="AA599" s="6"/>
      <c r="AB599" s="6"/>
      <c r="AC599" s="6"/>
      <c r="AD599" s="6"/>
      <c r="AE599" s="6"/>
      <c r="AF599" s="6"/>
      <c r="AG599" s="6"/>
      <c r="AH599" s="6"/>
      <c r="AI599" s="6"/>
      <c r="AJ599" s="6"/>
      <c r="AK599" s="6"/>
      <c r="AL599" s="6"/>
      <c r="AM599" s="6"/>
      <c r="AN599" s="6"/>
      <c r="AO599" s="6"/>
      <c r="AP599" s="6"/>
      <c r="AQ599" s="6"/>
      <c r="AR599" s="6"/>
      <c r="AS599" s="6"/>
      <c r="AT599" s="6"/>
      <c r="AU599" s="6"/>
      <c r="AV599" s="6"/>
    </row>
    <row r="600">
      <c r="A600" s="6"/>
      <c r="B600" s="199"/>
      <c r="C600" s="6"/>
      <c r="D600" s="6"/>
      <c r="E600" s="7"/>
      <c r="F600" s="7"/>
      <c r="G600" s="198"/>
      <c r="H600" s="198"/>
      <c r="I600" s="6"/>
      <c r="J600" s="7"/>
      <c r="K600" s="7"/>
      <c r="L600" s="6"/>
      <c r="M600" s="7"/>
      <c r="N600" s="6"/>
      <c r="O600" s="6"/>
      <c r="P600" s="6"/>
      <c r="Q600" s="6"/>
      <c r="R600" s="6"/>
      <c r="S600" s="6"/>
      <c r="T600" s="6"/>
      <c r="U600" s="6"/>
      <c r="V600" s="6"/>
      <c r="W600" s="6"/>
      <c r="X600" s="6"/>
      <c r="Y600" s="6"/>
      <c r="Z600" s="6"/>
      <c r="AA600" s="6"/>
      <c r="AB600" s="6"/>
      <c r="AC600" s="6"/>
      <c r="AD600" s="6"/>
      <c r="AE600" s="6"/>
      <c r="AF600" s="6"/>
      <c r="AG600" s="6"/>
      <c r="AH600" s="6"/>
      <c r="AI600" s="6"/>
      <c r="AJ600" s="6"/>
      <c r="AK600" s="6"/>
      <c r="AL600" s="6"/>
      <c r="AM600" s="6"/>
      <c r="AN600" s="6"/>
      <c r="AO600" s="6"/>
      <c r="AP600" s="6"/>
      <c r="AQ600" s="6"/>
      <c r="AR600" s="6"/>
      <c r="AS600" s="6"/>
      <c r="AT600" s="6"/>
      <c r="AU600" s="6"/>
      <c r="AV600" s="6"/>
    </row>
    <row r="601">
      <c r="A601" s="6"/>
      <c r="B601" s="199"/>
      <c r="C601" s="6"/>
      <c r="D601" s="6"/>
      <c r="E601" s="7"/>
      <c r="F601" s="7"/>
      <c r="G601" s="198"/>
      <c r="H601" s="198"/>
      <c r="I601" s="6"/>
      <c r="J601" s="7"/>
      <c r="K601" s="7"/>
      <c r="L601" s="6"/>
      <c r="M601" s="7"/>
      <c r="N601" s="6"/>
      <c r="O601" s="6"/>
      <c r="P601" s="6"/>
      <c r="Q601" s="6"/>
      <c r="R601" s="6"/>
      <c r="S601" s="6"/>
      <c r="T601" s="6"/>
      <c r="U601" s="6"/>
      <c r="V601" s="6"/>
      <c r="W601" s="6"/>
      <c r="X601" s="6"/>
      <c r="Y601" s="6"/>
      <c r="Z601" s="6"/>
      <c r="AA601" s="6"/>
      <c r="AB601" s="6"/>
      <c r="AC601" s="6"/>
      <c r="AD601" s="6"/>
      <c r="AE601" s="6"/>
      <c r="AF601" s="6"/>
      <c r="AG601" s="6"/>
      <c r="AH601" s="6"/>
      <c r="AI601" s="6"/>
      <c r="AJ601" s="6"/>
      <c r="AK601" s="6"/>
      <c r="AL601" s="6"/>
      <c r="AM601" s="6"/>
      <c r="AN601" s="6"/>
      <c r="AO601" s="6"/>
      <c r="AP601" s="6"/>
      <c r="AQ601" s="6"/>
      <c r="AR601" s="6"/>
      <c r="AS601" s="6"/>
      <c r="AT601" s="6"/>
      <c r="AU601" s="6"/>
      <c r="AV601" s="6"/>
    </row>
    <row r="602">
      <c r="A602" s="6"/>
      <c r="B602" s="199"/>
      <c r="C602" s="6"/>
      <c r="D602" s="6"/>
      <c r="E602" s="7"/>
      <c r="F602" s="7"/>
      <c r="G602" s="198"/>
      <c r="H602" s="198"/>
      <c r="I602" s="6"/>
      <c r="J602" s="7"/>
      <c r="K602" s="7"/>
      <c r="L602" s="6"/>
      <c r="M602" s="7"/>
      <c r="N602" s="6"/>
      <c r="O602" s="6"/>
      <c r="P602" s="6"/>
      <c r="Q602" s="6"/>
      <c r="R602" s="6"/>
      <c r="S602" s="6"/>
      <c r="T602" s="6"/>
      <c r="U602" s="6"/>
      <c r="V602" s="6"/>
      <c r="W602" s="6"/>
      <c r="X602" s="6"/>
      <c r="Y602" s="6"/>
      <c r="Z602" s="6"/>
      <c r="AA602" s="6"/>
      <c r="AB602" s="6"/>
      <c r="AC602" s="6"/>
      <c r="AD602" s="6"/>
      <c r="AE602" s="6"/>
      <c r="AF602" s="6"/>
      <c r="AG602" s="6"/>
      <c r="AH602" s="6"/>
      <c r="AI602" s="6"/>
      <c r="AJ602" s="6"/>
      <c r="AK602" s="6"/>
      <c r="AL602" s="6"/>
      <c r="AM602" s="6"/>
      <c r="AN602" s="6"/>
      <c r="AO602" s="6"/>
      <c r="AP602" s="6"/>
      <c r="AQ602" s="6"/>
      <c r="AR602" s="6"/>
      <c r="AS602" s="6"/>
      <c r="AT602" s="6"/>
      <c r="AU602" s="6"/>
      <c r="AV602" s="6"/>
    </row>
    <row r="603">
      <c r="A603" s="6"/>
      <c r="B603" s="199"/>
      <c r="C603" s="6"/>
      <c r="D603" s="6"/>
      <c r="E603" s="7"/>
      <c r="F603" s="7"/>
      <c r="G603" s="198"/>
      <c r="H603" s="198"/>
      <c r="I603" s="6"/>
      <c r="J603" s="7"/>
      <c r="K603" s="7"/>
      <c r="L603" s="6"/>
      <c r="M603" s="7"/>
      <c r="N603" s="6"/>
      <c r="O603" s="6"/>
      <c r="P603" s="6"/>
      <c r="Q603" s="6"/>
      <c r="R603" s="6"/>
      <c r="S603" s="6"/>
      <c r="T603" s="6"/>
      <c r="U603" s="6"/>
      <c r="V603" s="6"/>
      <c r="W603" s="6"/>
      <c r="X603" s="6"/>
      <c r="Y603" s="6"/>
      <c r="Z603" s="6"/>
      <c r="AA603" s="6"/>
      <c r="AB603" s="6"/>
      <c r="AC603" s="6"/>
      <c r="AD603" s="6"/>
      <c r="AE603" s="6"/>
      <c r="AF603" s="6"/>
      <c r="AG603" s="6"/>
      <c r="AH603" s="6"/>
      <c r="AI603" s="6"/>
      <c r="AJ603" s="6"/>
      <c r="AK603" s="6"/>
      <c r="AL603" s="6"/>
      <c r="AM603" s="6"/>
      <c r="AN603" s="6"/>
      <c r="AO603" s="6"/>
      <c r="AP603" s="6"/>
      <c r="AQ603" s="6"/>
      <c r="AR603" s="6"/>
      <c r="AS603" s="6"/>
      <c r="AT603" s="6"/>
      <c r="AU603" s="6"/>
      <c r="AV603" s="6"/>
    </row>
    <row r="604">
      <c r="A604" s="6"/>
      <c r="B604" s="199"/>
      <c r="C604" s="6"/>
      <c r="D604" s="6"/>
      <c r="E604" s="7"/>
      <c r="F604" s="7"/>
      <c r="G604" s="198"/>
      <c r="H604" s="198"/>
      <c r="I604" s="6"/>
      <c r="J604" s="7"/>
      <c r="K604" s="7"/>
      <c r="L604" s="6"/>
      <c r="M604" s="7"/>
      <c r="N604" s="6"/>
      <c r="O604" s="6"/>
      <c r="P604" s="6"/>
      <c r="Q604" s="6"/>
      <c r="R604" s="6"/>
      <c r="S604" s="6"/>
      <c r="T604" s="6"/>
      <c r="U604" s="6"/>
      <c r="V604" s="6"/>
      <c r="W604" s="6"/>
      <c r="X604" s="6"/>
      <c r="Y604" s="6"/>
      <c r="Z604" s="6"/>
      <c r="AA604" s="6"/>
      <c r="AB604" s="6"/>
      <c r="AC604" s="6"/>
      <c r="AD604" s="6"/>
      <c r="AE604" s="6"/>
      <c r="AF604" s="6"/>
      <c r="AG604" s="6"/>
      <c r="AH604" s="6"/>
      <c r="AI604" s="6"/>
      <c r="AJ604" s="6"/>
      <c r="AK604" s="6"/>
      <c r="AL604" s="6"/>
      <c r="AM604" s="6"/>
      <c r="AN604" s="6"/>
      <c r="AO604" s="6"/>
      <c r="AP604" s="6"/>
      <c r="AQ604" s="6"/>
      <c r="AR604" s="6"/>
      <c r="AS604" s="6"/>
      <c r="AT604" s="6"/>
      <c r="AU604" s="6"/>
      <c r="AV604" s="6"/>
    </row>
    <row r="605">
      <c r="A605" s="6"/>
      <c r="B605" s="199"/>
      <c r="C605" s="6"/>
      <c r="D605" s="6"/>
      <c r="E605" s="7"/>
      <c r="F605" s="7"/>
      <c r="G605" s="198"/>
      <c r="H605" s="198"/>
      <c r="I605" s="6"/>
      <c r="J605" s="7"/>
      <c r="K605" s="7"/>
      <c r="L605" s="6"/>
      <c r="M605" s="7"/>
      <c r="N605" s="6"/>
      <c r="O605" s="6"/>
      <c r="P605" s="6"/>
      <c r="Q605" s="6"/>
      <c r="R605" s="6"/>
      <c r="S605" s="6"/>
      <c r="T605" s="6"/>
      <c r="U605" s="6"/>
      <c r="V605" s="6"/>
      <c r="W605" s="6"/>
      <c r="X605" s="6"/>
      <c r="Y605" s="6"/>
      <c r="Z605" s="6"/>
      <c r="AA605" s="6"/>
      <c r="AB605" s="6"/>
      <c r="AC605" s="6"/>
      <c r="AD605" s="6"/>
      <c r="AE605" s="6"/>
      <c r="AF605" s="6"/>
      <c r="AG605" s="6"/>
      <c r="AH605" s="6"/>
      <c r="AI605" s="6"/>
      <c r="AJ605" s="6"/>
      <c r="AK605" s="6"/>
      <c r="AL605" s="6"/>
      <c r="AM605" s="6"/>
      <c r="AN605" s="6"/>
      <c r="AO605" s="6"/>
      <c r="AP605" s="6"/>
      <c r="AQ605" s="6"/>
      <c r="AR605" s="6"/>
      <c r="AS605" s="6"/>
      <c r="AT605" s="6"/>
      <c r="AU605" s="6"/>
      <c r="AV605" s="6"/>
    </row>
    <row r="606">
      <c r="A606" s="6"/>
      <c r="B606" s="199"/>
      <c r="C606" s="6"/>
      <c r="D606" s="6"/>
      <c r="E606" s="7"/>
      <c r="F606" s="7"/>
      <c r="G606" s="198"/>
      <c r="H606" s="198"/>
      <c r="I606" s="6"/>
      <c r="J606" s="7"/>
      <c r="K606" s="7"/>
      <c r="L606" s="6"/>
      <c r="M606" s="7"/>
      <c r="N606" s="6"/>
      <c r="O606" s="6"/>
      <c r="P606" s="6"/>
      <c r="Q606" s="6"/>
      <c r="R606" s="6"/>
      <c r="S606" s="6"/>
      <c r="T606" s="6"/>
      <c r="U606" s="6"/>
      <c r="V606" s="6"/>
      <c r="W606" s="6"/>
      <c r="X606" s="6"/>
      <c r="Y606" s="6"/>
      <c r="Z606" s="6"/>
      <c r="AA606" s="6"/>
      <c r="AB606" s="6"/>
      <c r="AC606" s="6"/>
      <c r="AD606" s="6"/>
      <c r="AE606" s="6"/>
      <c r="AF606" s="6"/>
      <c r="AG606" s="6"/>
      <c r="AH606" s="6"/>
      <c r="AI606" s="6"/>
      <c r="AJ606" s="6"/>
      <c r="AK606" s="6"/>
      <c r="AL606" s="6"/>
      <c r="AM606" s="6"/>
      <c r="AN606" s="6"/>
      <c r="AO606" s="6"/>
      <c r="AP606" s="6"/>
      <c r="AQ606" s="6"/>
      <c r="AR606" s="6"/>
      <c r="AS606" s="6"/>
      <c r="AT606" s="6"/>
      <c r="AU606" s="6"/>
      <c r="AV606" s="6"/>
    </row>
    <row r="607">
      <c r="A607" s="6"/>
      <c r="B607" s="199"/>
      <c r="C607" s="6"/>
      <c r="D607" s="6"/>
      <c r="E607" s="7"/>
      <c r="F607" s="7"/>
      <c r="G607" s="198"/>
      <c r="H607" s="198"/>
      <c r="I607" s="6"/>
      <c r="J607" s="7"/>
      <c r="K607" s="7"/>
      <c r="L607" s="6"/>
      <c r="M607" s="7"/>
      <c r="N607" s="6"/>
      <c r="O607" s="6"/>
      <c r="P607" s="6"/>
      <c r="Q607" s="6"/>
      <c r="R607" s="6"/>
      <c r="S607" s="6"/>
      <c r="T607" s="6"/>
      <c r="U607" s="6"/>
      <c r="V607" s="6"/>
      <c r="W607" s="6"/>
      <c r="X607" s="6"/>
      <c r="Y607" s="6"/>
      <c r="Z607" s="6"/>
      <c r="AA607" s="6"/>
      <c r="AB607" s="6"/>
      <c r="AC607" s="6"/>
      <c r="AD607" s="6"/>
      <c r="AE607" s="6"/>
      <c r="AF607" s="6"/>
      <c r="AG607" s="6"/>
      <c r="AH607" s="6"/>
      <c r="AI607" s="6"/>
      <c r="AJ607" s="6"/>
      <c r="AK607" s="6"/>
      <c r="AL607" s="6"/>
      <c r="AM607" s="6"/>
      <c r="AN607" s="6"/>
      <c r="AO607" s="6"/>
      <c r="AP607" s="6"/>
      <c r="AQ607" s="6"/>
      <c r="AR607" s="6"/>
      <c r="AS607" s="6"/>
      <c r="AT607" s="6"/>
      <c r="AU607" s="6"/>
      <c r="AV607" s="6"/>
    </row>
    <row r="608">
      <c r="A608" s="6"/>
      <c r="B608" s="199"/>
      <c r="C608" s="6"/>
      <c r="D608" s="6"/>
      <c r="E608" s="7"/>
      <c r="F608" s="7"/>
      <c r="G608" s="198"/>
      <c r="H608" s="198"/>
      <c r="I608" s="6"/>
      <c r="J608" s="7"/>
      <c r="K608" s="7"/>
      <c r="L608" s="6"/>
      <c r="M608" s="7"/>
      <c r="N608" s="6"/>
      <c r="O608" s="6"/>
      <c r="P608" s="6"/>
      <c r="Q608" s="6"/>
      <c r="R608" s="6"/>
      <c r="S608" s="6"/>
      <c r="T608" s="6"/>
      <c r="U608" s="6"/>
      <c r="V608" s="6"/>
      <c r="W608" s="6"/>
      <c r="X608" s="6"/>
      <c r="Y608" s="6"/>
      <c r="Z608" s="6"/>
      <c r="AA608" s="6"/>
      <c r="AB608" s="6"/>
      <c r="AC608" s="6"/>
      <c r="AD608" s="6"/>
      <c r="AE608" s="6"/>
      <c r="AF608" s="6"/>
      <c r="AG608" s="6"/>
      <c r="AH608" s="6"/>
      <c r="AI608" s="6"/>
      <c r="AJ608" s="6"/>
      <c r="AK608" s="6"/>
      <c r="AL608" s="6"/>
      <c r="AM608" s="6"/>
      <c r="AN608" s="6"/>
      <c r="AO608" s="6"/>
      <c r="AP608" s="6"/>
      <c r="AQ608" s="6"/>
      <c r="AR608" s="6"/>
      <c r="AS608" s="6"/>
      <c r="AT608" s="6"/>
      <c r="AU608" s="6"/>
      <c r="AV608" s="6"/>
    </row>
    <row r="609">
      <c r="A609" s="6"/>
      <c r="B609" s="199"/>
      <c r="C609" s="6"/>
      <c r="D609" s="6"/>
      <c r="E609" s="7"/>
      <c r="F609" s="7"/>
      <c r="G609" s="198"/>
      <c r="H609" s="198"/>
      <c r="I609" s="6"/>
      <c r="J609" s="7"/>
      <c r="K609" s="7"/>
      <c r="L609" s="6"/>
      <c r="M609" s="7"/>
      <c r="N609" s="6"/>
      <c r="O609" s="6"/>
      <c r="P609" s="6"/>
      <c r="Q609" s="6"/>
      <c r="R609" s="6"/>
      <c r="S609" s="6"/>
      <c r="T609" s="6"/>
      <c r="U609" s="6"/>
      <c r="V609" s="6"/>
      <c r="W609" s="6"/>
      <c r="X609" s="6"/>
      <c r="Y609" s="6"/>
      <c r="Z609" s="6"/>
      <c r="AA609" s="6"/>
      <c r="AB609" s="6"/>
      <c r="AC609" s="6"/>
      <c r="AD609" s="6"/>
      <c r="AE609" s="6"/>
      <c r="AF609" s="6"/>
      <c r="AG609" s="6"/>
      <c r="AH609" s="6"/>
      <c r="AI609" s="6"/>
      <c r="AJ609" s="6"/>
      <c r="AK609" s="6"/>
      <c r="AL609" s="6"/>
      <c r="AM609" s="6"/>
      <c r="AN609" s="6"/>
      <c r="AO609" s="6"/>
      <c r="AP609" s="6"/>
      <c r="AQ609" s="6"/>
      <c r="AR609" s="6"/>
      <c r="AS609" s="6"/>
      <c r="AT609" s="6"/>
      <c r="AU609" s="6"/>
      <c r="AV609" s="6"/>
    </row>
    <row r="610">
      <c r="A610" s="6"/>
      <c r="B610" s="199"/>
      <c r="C610" s="6"/>
      <c r="D610" s="6"/>
      <c r="E610" s="7"/>
      <c r="F610" s="7"/>
      <c r="G610" s="198"/>
      <c r="H610" s="198"/>
      <c r="I610" s="6"/>
      <c r="J610" s="7"/>
      <c r="K610" s="7"/>
      <c r="L610" s="6"/>
      <c r="M610" s="7"/>
      <c r="N610" s="6"/>
      <c r="O610" s="6"/>
      <c r="P610" s="6"/>
      <c r="Q610" s="6"/>
      <c r="R610" s="6"/>
      <c r="S610" s="6"/>
      <c r="T610" s="6"/>
      <c r="U610" s="6"/>
      <c r="V610" s="6"/>
      <c r="W610" s="6"/>
      <c r="X610" s="6"/>
      <c r="Y610" s="6"/>
      <c r="Z610" s="6"/>
      <c r="AA610" s="6"/>
      <c r="AB610" s="6"/>
      <c r="AC610" s="6"/>
      <c r="AD610" s="6"/>
      <c r="AE610" s="6"/>
      <c r="AF610" s="6"/>
      <c r="AG610" s="6"/>
      <c r="AH610" s="6"/>
      <c r="AI610" s="6"/>
      <c r="AJ610" s="6"/>
      <c r="AK610" s="6"/>
      <c r="AL610" s="6"/>
      <c r="AM610" s="6"/>
      <c r="AN610" s="6"/>
      <c r="AO610" s="6"/>
      <c r="AP610" s="6"/>
      <c r="AQ610" s="6"/>
      <c r="AR610" s="6"/>
      <c r="AS610" s="6"/>
      <c r="AT610" s="6"/>
      <c r="AU610" s="6"/>
      <c r="AV610" s="6"/>
    </row>
    <row r="611">
      <c r="A611" s="6"/>
      <c r="B611" s="199"/>
      <c r="C611" s="6"/>
      <c r="D611" s="6"/>
      <c r="E611" s="7"/>
      <c r="F611" s="7"/>
      <c r="G611" s="198"/>
      <c r="H611" s="198"/>
      <c r="I611" s="6"/>
      <c r="J611" s="7"/>
      <c r="K611" s="7"/>
      <c r="L611" s="6"/>
      <c r="M611" s="7"/>
      <c r="N611" s="6"/>
      <c r="O611" s="6"/>
      <c r="P611" s="6"/>
      <c r="Q611" s="6"/>
      <c r="R611" s="6"/>
      <c r="S611" s="6"/>
      <c r="T611" s="6"/>
      <c r="U611" s="6"/>
      <c r="V611" s="6"/>
      <c r="W611" s="6"/>
      <c r="X611" s="6"/>
      <c r="Y611" s="6"/>
      <c r="Z611" s="6"/>
      <c r="AA611" s="6"/>
      <c r="AB611" s="6"/>
      <c r="AC611" s="6"/>
      <c r="AD611" s="6"/>
      <c r="AE611" s="6"/>
      <c r="AF611" s="6"/>
      <c r="AG611" s="6"/>
      <c r="AH611" s="6"/>
      <c r="AI611" s="6"/>
      <c r="AJ611" s="6"/>
      <c r="AK611" s="6"/>
      <c r="AL611" s="6"/>
      <c r="AM611" s="6"/>
      <c r="AN611" s="6"/>
      <c r="AO611" s="6"/>
      <c r="AP611" s="6"/>
      <c r="AQ611" s="6"/>
      <c r="AR611" s="6"/>
      <c r="AS611" s="6"/>
      <c r="AT611" s="6"/>
      <c r="AU611" s="6"/>
      <c r="AV611" s="6"/>
    </row>
    <row r="612">
      <c r="A612" s="6"/>
      <c r="B612" s="199"/>
      <c r="C612" s="6"/>
      <c r="D612" s="6"/>
      <c r="E612" s="7"/>
      <c r="F612" s="7"/>
      <c r="G612" s="198"/>
      <c r="H612" s="198"/>
      <c r="I612" s="6"/>
      <c r="J612" s="7"/>
      <c r="K612" s="7"/>
      <c r="L612" s="6"/>
      <c r="M612" s="7"/>
      <c r="N612" s="6"/>
      <c r="O612" s="6"/>
      <c r="P612" s="6"/>
      <c r="Q612" s="6"/>
      <c r="R612" s="6"/>
      <c r="S612" s="6"/>
      <c r="T612" s="6"/>
      <c r="U612" s="6"/>
      <c r="V612" s="6"/>
      <c r="W612" s="6"/>
      <c r="X612" s="6"/>
      <c r="Y612" s="6"/>
      <c r="Z612" s="6"/>
      <c r="AA612" s="6"/>
      <c r="AB612" s="6"/>
      <c r="AC612" s="6"/>
      <c r="AD612" s="6"/>
      <c r="AE612" s="6"/>
      <c r="AF612" s="6"/>
      <c r="AG612" s="6"/>
      <c r="AH612" s="6"/>
      <c r="AI612" s="6"/>
      <c r="AJ612" s="6"/>
      <c r="AK612" s="6"/>
      <c r="AL612" s="6"/>
      <c r="AM612" s="6"/>
      <c r="AN612" s="6"/>
      <c r="AO612" s="6"/>
      <c r="AP612" s="6"/>
      <c r="AQ612" s="6"/>
      <c r="AR612" s="6"/>
      <c r="AS612" s="6"/>
      <c r="AT612" s="6"/>
      <c r="AU612" s="6"/>
      <c r="AV612" s="6"/>
    </row>
    <row r="613">
      <c r="A613" s="6"/>
      <c r="B613" s="199"/>
      <c r="C613" s="6"/>
      <c r="D613" s="6"/>
      <c r="E613" s="7"/>
      <c r="F613" s="7"/>
      <c r="G613" s="198"/>
      <c r="H613" s="198"/>
      <c r="I613" s="6"/>
      <c r="J613" s="7"/>
      <c r="K613" s="7"/>
      <c r="L613" s="6"/>
      <c r="M613" s="7"/>
      <c r="N613" s="6"/>
      <c r="O613" s="6"/>
      <c r="P613" s="6"/>
      <c r="Q613" s="6"/>
      <c r="R613" s="6"/>
      <c r="S613" s="6"/>
      <c r="T613" s="6"/>
      <c r="U613" s="6"/>
      <c r="V613" s="6"/>
      <c r="W613" s="6"/>
      <c r="X613" s="6"/>
      <c r="Y613" s="6"/>
      <c r="Z613" s="6"/>
      <c r="AA613" s="6"/>
      <c r="AB613" s="6"/>
      <c r="AC613" s="6"/>
      <c r="AD613" s="6"/>
      <c r="AE613" s="6"/>
      <c r="AF613" s="6"/>
      <c r="AG613" s="6"/>
      <c r="AH613" s="6"/>
      <c r="AI613" s="6"/>
      <c r="AJ613" s="6"/>
      <c r="AK613" s="6"/>
      <c r="AL613" s="6"/>
      <c r="AM613" s="6"/>
      <c r="AN613" s="6"/>
      <c r="AO613" s="6"/>
      <c r="AP613" s="6"/>
      <c r="AQ613" s="6"/>
      <c r="AR613" s="6"/>
      <c r="AS613" s="6"/>
      <c r="AT613" s="6"/>
      <c r="AU613" s="6"/>
      <c r="AV613" s="6"/>
    </row>
    <row r="614">
      <c r="A614" s="6"/>
      <c r="B614" s="199"/>
      <c r="C614" s="6"/>
      <c r="D614" s="6"/>
      <c r="E614" s="7"/>
      <c r="F614" s="7"/>
      <c r="G614" s="198"/>
      <c r="H614" s="198"/>
      <c r="I614" s="6"/>
      <c r="J614" s="7"/>
      <c r="K614" s="7"/>
      <c r="L614" s="6"/>
      <c r="M614" s="7"/>
      <c r="N614" s="6"/>
      <c r="O614" s="6"/>
      <c r="P614" s="6"/>
      <c r="Q614" s="6"/>
      <c r="R614" s="6"/>
      <c r="S614" s="6"/>
      <c r="T614" s="6"/>
      <c r="U614" s="6"/>
      <c r="V614" s="6"/>
      <c r="W614" s="6"/>
      <c r="X614" s="6"/>
      <c r="Y614" s="6"/>
      <c r="Z614" s="6"/>
      <c r="AA614" s="6"/>
      <c r="AB614" s="6"/>
      <c r="AC614" s="6"/>
      <c r="AD614" s="6"/>
      <c r="AE614" s="6"/>
      <c r="AF614" s="6"/>
      <c r="AG614" s="6"/>
      <c r="AH614" s="6"/>
      <c r="AI614" s="6"/>
      <c r="AJ614" s="6"/>
      <c r="AK614" s="6"/>
      <c r="AL614" s="6"/>
      <c r="AM614" s="6"/>
      <c r="AN614" s="6"/>
      <c r="AO614" s="6"/>
      <c r="AP614" s="6"/>
      <c r="AQ614" s="6"/>
      <c r="AR614" s="6"/>
      <c r="AS614" s="6"/>
      <c r="AT614" s="6"/>
      <c r="AU614" s="6"/>
      <c r="AV614" s="6"/>
    </row>
    <row r="615">
      <c r="A615" s="6"/>
      <c r="B615" s="199"/>
      <c r="C615" s="6"/>
      <c r="D615" s="6"/>
      <c r="E615" s="7"/>
      <c r="F615" s="7"/>
      <c r="G615" s="198"/>
      <c r="H615" s="198"/>
      <c r="I615" s="6"/>
      <c r="J615" s="7"/>
      <c r="K615" s="7"/>
      <c r="L615" s="6"/>
      <c r="M615" s="7"/>
      <c r="N615" s="6"/>
      <c r="O615" s="6"/>
      <c r="P615" s="6"/>
      <c r="Q615" s="6"/>
      <c r="R615" s="6"/>
      <c r="S615" s="6"/>
      <c r="T615" s="6"/>
      <c r="U615" s="6"/>
      <c r="V615" s="6"/>
      <c r="W615" s="6"/>
      <c r="X615" s="6"/>
      <c r="Y615" s="6"/>
      <c r="Z615" s="6"/>
      <c r="AA615" s="6"/>
      <c r="AB615" s="6"/>
      <c r="AC615" s="6"/>
      <c r="AD615" s="6"/>
      <c r="AE615" s="6"/>
      <c r="AF615" s="6"/>
      <c r="AG615" s="6"/>
      <c r="AH615" s="6"/>
      <c r="AI615" s="6"/>
      <c r="AJ615" s="6"/>
      <c r="AK615" s="6"/>
      <c r="AL615" s="6"/>
      <c r="AM615" s="6"/>
      <c r="AN615" s="6"/>
      <c r="AO615" s="6"/>
      <c r="AP615" s="6"/>
      <c r="AQ615" s="6"/>
      <c r="AR615" s="6"/>
      <c r="AS615" s="6"/>
      <c r="AT615" s="6"/>
      <c r="AU615" s="6"/>
      <c r="AV615" s="6"/>
    </row>
    <row r="616">
      <c r="A616" s="6"/>
      <c r="B616" s="199"/>
      <c r="C616" s="6"/>
      <c r="D616" s="6"/>
      <c r="E616" s="7"/>
      <c r="F616" s="7"/>
      <c r="G616" s="198"/>
      <c r="H616" s="198"/>
      <c r="I616" s="6"/>
      <c r="J616" s="7"/>
      <c r="K616" s="7"/>
      <c r="L616" s="6"/>
      <c r="M616" s="7"/>
      <c r="N616" s="6"/>
      <c r="O616" s="6"/>
      <c r="P616" s="6"/>
      <c r="Q616" s="6"/>
      <c r="R616" s="6"/>
      <c r="S616" s="6"/>
      <c r="T616" s="6"/>
      <c r="U616" s="6"/>
      <c r="V616" s="6"/>
      <c r="W616" s="6"/>
      <c r="X616" s="6"/>
      <c r="Y616" s="6"/>
      <c r="Z616" s="6"/>
      <c r="AA616" s="6"/>
      <c r="AB616" s="6"/>
      <c r="AC616" s="6"/>
      <c r="AD616" s="6"/>
      <c r="AE616" s="6"/>
      <c r="AF616" s="6"/>
      <c r="AG616" s="6"/>
      <c r="AH616" s="6"/>
      <c r="AI616" s="6"/>
      <c r="AJ616" s="6"/>
      <c r="AK616" s="6"/>
      <c r="AL616" s="6"/>
      <c r="AM616" s="6"/>
      <c r="AN616" s="6"/>
      <c r="AO616" s="6"/>
      <c r="AP616" s="6"/>
      <c r="AQ616" s="6"/>
      <c r="AR616" s="6"/>
      <c r="AS616" s="6"/>
      <c r="AT616" s="6"/>
      <c r="AU616" s="6"/>
      <c r="AV616" s="6"/>
    </row>
    <row r="617">
      <c r="A617" s="6"/>
      <c r="B617" s="199"/>
      <c r="C617" s="6"/>
      <c r="D617" s="6"/>
      <c r="E617" s="7"/>
      <c r="F617" s="7"/>
      <c r="G617" s="198"/>
      <c r="H617" s="198"/>
      <c r="I617" s="6"/>
      <c r="J617" s="7"/>
      <c r="K617" s="7"/>
      <c r="L617" s="6"/>
      <c r="M617" s="7"/>
      <c r="N617" s="6"/>
      <c r="O617" s="6"/>
      <c r="P617" s="6"/>
      <c r="Q617" s="6"/>
      <c r="R617" s="6"/>
      <c r="S617" s="6"/>
      <c r="T617" s="6"/>
      <c r="U617" s="6"/>
      <c r="V617" s="6"/>
      <c r="W617" s="6"/>
      <c r="X617" s="6"/>
      <c r="Y617" s="6"/>
      <c r="Z617" s="6"/>
      <c r="AA617" s="6"/>
      <c r="AB617" s="6"/>
      <c r="AC617" s="6"/>
      <c r="AD617" s="6"/>
      <c r="AE617" s="6"/>
      <c r="AF617" s="6"/>
      <c r="AG617" s="6"/>
      <c r="AH617" s="6"/>
      <c r="AI617" s="6"/>
      <c r="AJ617" s="6"/>
      <c r="AK617" s="6"/>
      <c r="AL617" s="6"/>
      <c r="AM617" s="6"/>
      <c r="AN617" s="6"/>
      <c r="AO617" s="6"/>
      <c r="AP617" s="6"/>
      <c r="AQ617" s="6"/>
      <c r="AR617" s="6"/>
      <c r="AS617" s="6"/>
      <c r="AT617" s="6"/>
      <c r="AU617" s="6"/>
      <c r="AV617" s="6"/>
    </row>
    <row r="618">
      <c r="A618" s="6"/>
      <c r="B618" s="199"/>
      <c r="C618" s="6"/>
      <c r="D618" s="6"/>
      <c r="E618" s="7"/>
      <c r="F618" s="7"/>
      <c r="G618" s="198"/>
      <c r="H618" s="198"/>
      <c r="I618" s="6"/>
      <c r="J618" s="7"/>
      <c r="K618" s="7"/>
      <c r="L618" s="6"/>
      <c r="M618" s="7"/>
      <c r="N618" s="6"/>
      <c r="O618" s="6"/>
      <c r="P618" s="6"/>
      <c r="Q618" s="6"/>
      <c r="R618" s="6"/>
      <c r="S618" s="6"/>
      <c r="T618" s="6"/>
      <c r="U618" s="6"/>
      <c r="V618" s="6"/>
      <c r="W618" s="6"/>
      <c r="X618" s="6"/>
      <c r="Y618" s="6"/>
      <c r="Z618" s="6"/>
      <c r="AA618" s="6"/>
      <c r="AB618" s="6"/>
      <c r="AC618" s="6"/>
      <c r="AD618" s="6"/>
      <c r="AE618" s="6"/>
      <c r="AF618" s="6"/>
      <c r="AG618" s="6"/>
      <c r="AH618" s="6"/>
      <c r="AI618" s="6"/>
      <c r="AJ618" s="6"/>
      <c r="AK618" s="6"/>
      <c r="AL618" s="6"/>
      <c r="AM618" s="6"/>
      <c r="AN618" s="6"/>
      <c r="AO618" s="6"/>
      <c r="AP618" s="6"/>
      <c r="AQ618" s="6"/>
      <c r="AR618" s="6"/>
      <c r="AS618" s="6"/>
      <c r="AT618" s="6"/>
      <c r="AU618" s="6"/>
      <c r="AV618" s="6"/>
    </row>
    <row r="619">
      <c r="A619" s="6"/>
      <c r="B619" s="199"/>
      <c r="C619" s="6"/>
      <c r="D619" s="6"/>
      <c r="E619" s="7"/>
      <c r="F619" s="7"/>
      <c r="G619" s="198"/>
      <c r="H619" s="198"/>
      <c r="I619" s="6"/>
      <c r="J619" s="7"/>
      <c r="K619" s="7"/>
      <c r="L619" s="6"/>
      <c r="M619" s="7"/>
      <c r="N619" s="6"/>
      <c r="O619" s="6"/>
      <c r="P619" s="6"/>
      <c r="Q619" s="6"/>
      <c r="R619" s="6"/>
      <c r="S619" s="6"/>
      <c r="T619" s="6"/>
      <c r="U619" s="6"/>
      <c r="V619" s="6"/>
      <c r="W619" s="6"/>
      <c r="X619" s="6"/>
      <c r="Y619" s="6"/>
      <c r="Z619" s="6"/>
      <c r="AA619" s="6"/>
      <c r="AB619" s="6"/>
      <c r="AC619" s="6"/>
      <c r="AD619" s="6"/>
      <c r="AE619" s="6"/>
      <c r="AF619" s="6"/>
      <c r="AG619" s="6"/>
      <c r="AH619" s="6"/>
      <c r="AI619" s="6"/>
      <c r="AJ619" s="6"/>
      <c r="AK619" s="6"/>
      <c r="AL619" s="6"/>
      <c r="AM619" s="6"/>
      <c r="AN619" s="6"/>
      <c r="AO619" s="6"/>
      <c r="AP619" s="6"/>
      <c r="AQ619" s="6"/>
      <c r="AR619" s="6"/>
      <c r="AS619" s="6"/>
      <c r="AT619" s="6"/>
      <c r="AU619" s="6"/>
      <c r="AV619" s="6"/>
    </row>
    <row r="620">
      <c r="A620" s="6"/>
      <c r="B620" s="199"/>
      <c r="C620" s="6"/>
      <c r="D620" s="6"/>
      <c r="E620" s="7"/>
      <c r="F620" s="7"/>
      <c r="G620" s="198"/>
      <c r="H620" s="198"/>
      <c r="I620" s="6"/>
      <c r="J620" s="7"/>
      <c r="K620" s="7"/>
      <c r="L620" s="6"/>
      <c r="M620" s="7"/>
      <c r="N620" s="6"/>
      <c r="O620" s="6"/>
      <c r="P620" s="6"/>
      <c r="Q620" s="6"/>
      <c r="R620" s="6"/>
      <c r="S620" s="6"/>
      <c r="T620" s="6"/>
      <c r="U620" s="6"/>
      <c r="V620" s="6"/>
      <c r="W620" s="6"/>
      <c r="X620" s="6"/>
      <c r="Y620" s="6"/>
      <c r="Z620" s="6"/>
      <c r="AA620" s="6"/>
      <c r="AB620" s="6"/>
      <c r="AC620" s="6"/>
      <c r="AD620" s="6"/>
      <c r="AE620" s="6"/>
      <c r="AF620" s="6"/>
      <c r="AG620" s="6"/>
      <c r="AH620" s="6"/>
      <c r="AI620" s="6"/>
      <c r="AJ620" s="6"/>
      <c r="AK620" s="6"/>
      <c r="AL620" s="6"/>
      <c r="AM620" s="6"/>
      <c r="AN620" s="6"/>
      <c r="AO620" s="6"/>
      <c r="AP620" s="6"/>
      <c r="AQ620" s="6"/>
      <c r="AR620" s="6"/>
      <c r="AS620" s="6"/>
      <c r="AT620" s="6"/>
      <c r="AU620" s="6"/>
      <c r="AV620" s="6"/>
    </row>
    <row r="621">
      <c r="A621" s="6"/>
      <c r="B621" s="199"/>
      <c r="C621" s="6"/>
      <c r="D621" s="6"/>
      <c r="E621" s="7"/>
      <c r="F621" s="7"/>
      <c r="G621" s="198"/>
      <c r="H621" s="198"/>
      <c r="I621" s="6"/>
      <c r="J621" s="7"/>
      <c r="K621" s="7"/>
      <c r="L621" s="6"/>
      <c r="M621" s="7"/>
      <c r="N621" s="6"/>
      <c r="O621" s="6"/>
      <c r="P621" s="6"/>
      <c r="Q621" s="6"/>
      <c r="R621" s="6"/>
      <c r="S621" s="6"/>
      <c r="T621" s="6"/>
      <c r="U621" s="6"/>
      <c r="V621" s="6"/>
      <c r="W621" s="6"/>
      <c r="X621" s="6"/>
      <c r="Y621" s="6"/>
      <c r="Z621" s="6"/>
      <c r="AA621" s="6"/>
      <c r="AB621" s="6"/>
      <c r="AC621" s="6"/>
      <c r="AD621" s="6"/>
      <c r="AE621" s="6"/>
      <c r="AF621" s="6"/>
      <c r="AG621" s="6"/>
      <c r="AH621" s="6"/>
      <c r="AI621" s="6"/>
      <c r="AJ621" s="6"/>
      <c r="AK621" s="6"/>
      <c r="AL621" s="6"/>
      <c r="AM621" s="6"/>
      <c r="AN621" s="6"/>
      <c r="AO621" s="6"/>
      <c r="AP621" s="6"/>
      <c r="AQ621" s="6"/>
      <c r="AR621" s="6"/>
      <c r="AS621" s="6"/>
      <c r="AT621" s="6"/>
      <c r="AU621" s="6"/>
      <c r="AV621" s="6"/>
    </row>
    <row r="622">
      <c r="A622" s="6"/>
      <c r="B622" s="199"/>
      <c r="C622" s="6"/>
      <c r="D622" s="6"/>
      <c r="E622" s="7"/>
      <c r="F622" s="7"/>
      <c r="G622" s="198"/>
      <c r="H622" s="198"/>
      <c r="I622" s="6"/>
      <c r="J622" s="7"/>
      <c r="K622" s="7"/>
      <c r="L622" s="6"/>
      <c r="M622" s="7"/>
      <c r="N622" s="6"/>
      <c r="O622" s="6"/>
      <c r="P622" s="6"/>
      <c r="Q622" s="6"/>
      <c r="R622" s="6"/>
      <c r="S622" s="6"/>
      <c r="T622" s="6"/>
      <c r="U622" s="6"/>
      <c r="V622" s="6"/>
      <c r="W622" s="6"/>
      <c r="X622" s="6"/>
      <c r="Y622" s="6"/>
      <c r="Z622" s="6"/>
      <c r="AA622" s="6"/>
      <c r="AB622" s="6"/>
      <c r="AC622" s="6"/>
      <c r="AD622" s="6"/>
      <c r="AE622" s="6"/>
      <c r="AF622" s="6"/>
      <c r="AG622" s="6"/>
      <c r="AH622" s="6"/>
      <c r="AI622" s="6"/>
      <c r="AJ622" s="6"/>
      <c r="AK622" s="6"/>
      <c r="AL622" s="6"/>
      <c r="AM622" s="6"/>
      <c r="AN622" s="6"/>
      <c r="AO622" s="6"/>
      <c r="AP622" s="6"/>
      <c r="AQ622" s="6"/>
      <c r="AR622" s="6"/>
      <c r="AS622" s="6"/>
      <c r="AT622" s="6"/>
      <c r="AU622" s="6"/>
      <c r="AV622" s="6"/>
    </row>
    <row r="623">
      <c r="A623" s="6"/>
      <c r="B623" s="199"/>
      <c r="C623" s="6"/>
      <c r="D623" s="6"/>
      <c r="E623" s="7"/>
      <c r="F623" s="7"/>
      <c r="G623" s="198"/>
      <c r="H623" s="198"/>
      <c r="I623" s="6"/>
      <c r="J623" s="7"/>
      <c r="K623" s="7"/>
      <c r="L623" s="6"/>
      <c r="M623" s="7"/>
      <c r="N623" s="6"/>
      <c r="O623" s="6"/>
      <c r="P623" s="6"/>
      <c r="Q623" s="6"/>
      <c r="R623" s="6"/>
      <c r="S623" s="6"/>
      <c r="T623" s="6"/>
      <c r="U623" s="6"/>
      <c r="V623" s="6"/>
      <c r="W623" s="6"/>
      <c r="X623" s="6"/>
      <c r="Y623" s="6"/>
      <c r="Z623" s="6"/>
      <c r="AA623" s="6"/>
      <c r="AB623" s="6"/>
      <c r="AC623" s="6"/>
      <c r="AD623" s="6"/>
      <c r="AE623" s="6"/>
      <c r="AF623" s="6"/>
      <c r="AG623" s="6"/>
      <c r="AH623" s="6"/>
      <c r="AI623" s="6"/>
      <c r="AJ623" s="6"/>
      <c r="AK623" s="6"/>
      <c r="AL623" s="6"/>
      <c r="AM623" s="6"/>
      <c r="AN623" s="6"/>
      <c r="AO623" s="6"/>
      <c r="AP623" s="6"/>
      <c r="AQ623" s="6"/>
      <c r="AR623" s="6"/>
      <c r="AS623" s="6"/>
      <c r="AT623" s="6"/>
      <c r="AU623" s="6"/>
      <c r="AV623" s="6"/>
    </row>
    <row r="624">
      <c r="A624" s="6"/>
      <c r="B624" s="199"/>
      <c r="C624" s="6"/>
      <c r="D624" s="6"/>
      <c r="E624" s="7"/>
      <c r="F624" s="7"/>
      <c r="G624" s="198"/>
      <c r="H624" s="198"/>
      <c r="I624" s="6"/>
      <c r="J624" s="7"/>
      <c r="K624" s="7"/>
      <c r="L624" s="6"/>
      <c r="M624" s="7"/>
      <c r="N624" s="6"/>
      <c r="O624" s="6"/>
      <c r="P624" s="6"/>
      <c r="Q624" s="6"/>
      <c r="R624" s="6"/>
      <c r="S624" s="6"/>
      <c r="T624" s="6"/>
      <c r="U624" s="6"/>
      <c r="V624" s="6"/>
      <c r="W624" s="6"/>
      <c r="X624" s="6"/>
      <c r="Y624" s="6"/>
      <c r="Z624" s="6"/>
      <c r="AA624" s="6"/>
      <c r="AB624" s="6"/>
      <c r="AC624" s="6"/>
      <c r="AD624" s="6"/>
      <c r="AE624" s="6"/>
      <c r="AF624" s="6"/>
      <c r="AG624" s="6"/>
      <c r="AH624" s="6"/>
      <c r="AI624" s="6"/>
      <c r="AJ624" s="6"/>
      <c r="AK624" s="6"/>
      <c r="AL624" s="6"/>
      <c r="AM624" s="6"/>
      <c r="AN624" s="6"/>
      <c r="AO624" s="6"/>
      <c r="AP624" s="6"/>
      <c r="AQ624" s="6"/>
      <c r="AR624" s="6"/>
      <c r="AS624" s="6"/>
      <c r="AT624" s="6"/>
      <c r="AU624" s="6"/>
      <c r="AV624" s="6"/>
    </row>
    <row r="625">
      <c r="A625" s="6"/>
      <c r="B625" s="199"/>
      <c r="C625" s="6"/>
      <c r="D625" s="6"/>
      <c r="E625" s="7"/>
      <c r="F625" s="7"/>
      <c r="G625" s="198"/>
      <c r="H625" s="198"/>
      <c r="I625" s="6"/>
      <c r="J625" s="7"/>
      <c r="K625" s="7"/>
      <c r="L625" s="6"/>
      <c r="M625" s="7"/>
      <c r="N625" s="6"/>
      <c r="O625" s="6"/>
      <c r="P625" s="6"/>
      <c r="Q625" s="6"/>
      <c r="R625" s="6"/>
      <c r="S625" s="6"/>
      <c r="T625" s="6"/>
      <c r="U625" s="6"/>
      <c r="V625" s="6"/>
      <c r="W625" s="6"/>
      <c r="X625" s="6"/>
      <c r="Y625" s="6"/>
      <c r="Z625" s="6"/>
      <c r="AA625" s="6"/>
      <c r="AB625" s="6"/>
      <c r="AC625" s="6"/>
      <c r="AD625" s="6"/>
      <c r="AE625" s="6"/>
      <c r="AF625" s="6"/>
      <c r="AG625" s="6"/>
      <c r="AH625" s="6"/>
      <c r="AI625" s="6"/>
      <c r="AJ625" s="6"/>
      <c r="AK625" s="6"/>
      <c r="AL625" s="6"/>
      <c r="AM625" s="6"/>
      <c r="AN625" s="6"/>
      <c r="AO625" s="6"/>
      <c r="AP625" s="6"/>
      <c r="AQ625" s="6"/>
      <c r="AR625" s="6"/>
      <c r="AS625" s="6"/>
      <c r="AT625" s="6"/>
      <c r="AU625" s="6"/>
      <c r="AV625" s="6"/>
    </row>
    <row r="626">
      <c r="A626" s="6"/>
      <c r="B626" s="199"/>
      <c r="C626" s="6"/>
      <c r="D626" s="6"/>
      <c r="E626" s="7"/>
      <c r="F626" s="7"/>
      <c r="G626" s="198"/>
      <c r="H626" s="198"/>
      <c r="I626" s="6"/>
      <c r="J626" s="7"/>
      <c r="K626" s="7"/>
      <c r="L626" s="6"/>
      <c r="M626" s="7"/>
      <c r="N626" s="6"/>
      <c r="O626" s="6"/>
      <c r="P626" s="6"/>
      <c r="Q626" s="6"/>
      <c r="R626" s="6"/>
      <c r="S626" s="6"/>
      <c r="T626" s="6"/>
      <c r="U626" s="6"/>
      <c r="V626" s="6"/>
      <c r="W626" s="6"/>
      <c r="X626" s="6"/>
      <c r="Y626" s="6"/>
      <c r="Z626" s="6"/>
      <c r="AA626" s="6"/>
      <c r="AB626" s="6"/>
      <c r="AC626" s="6"/>
      <c r="AD626" s="6"/>
      <c r="AE626" s="6"/>
      <c r="AF626" s="6"/>
      <c r="AG626" s="6"/>
      <c r="AH626" s="6"/>
      <c r="AI626" s="6"/>
      <c r="AJ626" s="6"/>
      <c r="AK626" s="6"/>
      <c r="AL626" s="6"/>
      <c r="AM626" s="6"/>
      <c r="AN626" s="6"/>
      <c r="AO626" s="6"/>
      <c r="AP626" s="6"/>
      <c r="AQ626" s="6"/>
      <c r="AR626" s="6"/>
      <c r="AS626" s="6"/>
      <c r="AT626" s="6"/>
      <c r="AU626" s="6"/>
      <c r="AV626" s="6"/>
    </row>
    <row r="627">
      <c r="A627" s="6"/>
      <c r="B627" s="199"/>
      <c r="C627" s="6"/>
      <c r="D627" s="6"/>
      <c r="E627" s="7"/>
      <c r="F627" s="7"/>
      <c r="G627" s="198"/>
      <c r="H627" s="198"/>
      <c r="I627" s="6"/>
      <c r="J627" s="7"/>
      <c r="K627" s="7"/>
      <c r="L627" s="6"/>
      <c r="M627" s="7"/>
      <c r="N627" s="6"/>
      <c r="O627" s="6"/>
      <c r="P627" s="6"/>
      <c r="Q627" s="6"/>
      <c r="R627" s="6"/>
      <c r="S627" s="6"/>
      <c r="T627" s="6"/>
      <c r="U627" s="6"/>
      <c r="V627" s="6"/>
      <c r="W627" s="6"/>
      <c r="X627" s="6"/>
      <c r="Y627" s="6"/>
      <c r="Z627" s="6"/>
      <c r="AA627" s="6"/>
      <c r="AB627" s="6"/>
      <c r="AC627" s="6"/>
      <c r="AD627" s="6"/>
      <c r="AE627" s="6"/>
      <c r="AF627" s="6"/>
      <c r="AG627" s="6"/>
      <c r="AH627" s="6"/>
      <c r="AI627" s="6"/>
      <c r="AJ627" s="6"/>
      <c r="AK627" s="6"/>
      <c r="AL627" s="6"/>
      <c r="AM627" s="6"/>
      <c r="AN627" s="6"/>
      <c r="AO627" s="6"/>
      <c r="AP627" s="6"/>
      <c r="AQ627" s="6"/>
      <c r="AR627" s="6"/>
      <c r="AS627" s="6"/>
      <c r="AT627" s="6"/>
      <c r="AU627" s="6"/>
      <c r="AV627" s="6"/>
    </row>
    <row r="628">
      <c r="A628" s="6"/>
      <c r="B628" s="199"/>
      <c r="C628" s="6"/>
      <c r="D628" s="6"/>
      <c r="E628" s="7"/>
      <c r="F628" s="7"/>
      <c r="G628" s="198"/>
      <c r="H628" s="198"/>
      <c r="I628" s="6"/>
      <c r="J628" s="7"/>
      <c r="K628" s="7"/>
      <c r="L628" s="6"/>
      <c r="M628" s="7"/>
      <c r="N628" s="6"/>
      <c r="O628" s="6"/>
      <c r="P628" s="6"/>
      <c r="Q628" s="6"/>
      <c r="R628" s="6"/>
      <c r="S628" s="6"/>
      <c r="T628" s="6"/>
      <c r="U628" s="6"/>
      <c r="V628" s="6"/>
      <c r="W628" s="6"/>
      <c r="X628" s="6"/>
      <c r="Y628" s="6"/>
      <c r="Z628" s="6"/>
      <c r="AA628" s="6"/>
      <c r="AB628" s="6"/>
      <c r="AC628" s="6"/>
      <c r="AD628" s="6"/>
      <c r="AE628" s="6"/>
      <c r="AF628" s="6"/>
      <c r="AG628" s="6"/>
      <c r="AH628" s="6"/>
      <c r="AI628" s="6"/>
      <c r="AJ628" s="6"/>
      <c r="AK628" s="6"/>
      <c r="AL628" s="6"/>
      <c r="AM628" s="6"/>
      <c r="AN628" s="6"/>
      <c r="AO628" s="6"/>
      <c r="AP628" s="6"/>
      <c r="AQ628" s="6"/>
      <c r="AR628" s="6"/>
      <c r="AS628" s="6"/>
      <c r="AT628" s="6"/>
      <c r="AU628" s="6"/>
      <c r="AV628" s="6"/>
    </row>
    <row r="629">
      <c r="A629" s="6"/>
      <c r="B629" s="199"/>
      <c r="C629" s="6"/>
      <c r="D629" s="6"/>
      <c r="E629" s="7"/>
      <c r="F629" s="7"/>
      <c r="G629" s="198"/>
      <c r="H629" s="198"/>
      <c r="I629" s="6"/>
      <c r="J629" s="7"/>
      <c r="K629" s="7"/>
      <c r="L629" s="6"/>
      <c r="M629" s="7"/>
      <c r="N629" s="6"/>
      <c r="O629" s="6"/>
      <c r="P629" s="6"/>
      <c r="Q629" s="6"/>
      <c r="R629" s="6"/>
      <c r="S629" s="6"/>
      <c r="T629" s="6"/>
      <c r="U629" s="6"/>
      <c r="V629" s="6"/>
      <c r="W629" s="6"/>
      <c r="X629" s="6"/>
      <c r="Y629" s="6"/>
      <c r="Z629" s="6"/>
      <c r="AA629" s="6"/>
      <c r="AB629" s="6"/>
      <c r="AC629" s="6"/>
      <c r="AD629" s="6"/>
      <c r="AE629" s="6"/>
      <c r="AF629" s="6"/>
      <c r="AG629" s="6"/>
      <c r="AH629" s="6"/>
      <c r="AI629" s="6"/>
      <c r="AJ629" s="6"/>
      <c r="AK629" s="6"/>
      <c r="AL629" s="6"/>
      <c r="AM629" s="6"/>
      <c r="AN629" s="6"/>
      <c r="AO629" s="6"/>
      <c r="AP629" s="6"/>
      <c r="AQ629" s="6"/>
      <c r="AR629" s="6"/>
      <c r="AS629" s="6"/>
      <c r="AT629" s="6"/>
      <c r="AU629" s="6"/>
      <c r="AV629" s="6"/>
    </row>
    <row r="630">
      <c r="A630" s="6"/>
      <c r="B630" s="199"/>
      <c r="C630" s="6"/>
      <c r="D630" s="6"/>
      <c r="E630" s="7"/>
      <c r="F630" s="7"/>
      <c r="G630" s="198"/>
      <c r="H630" s="198"/>
      <c r="I630" s="6"/>
      <c r="J630" s="7"/>
      <c r="K630" s="7"/>
      <c r="L630" s="6"/>
      <c r="M630" s="7"/>
      <c r="N630" s="6"/>
      <c r="O630" s="6"/>
      <c r="P630" s="6"/>
      <c r="Q630" s="6"/>
      <c r="R630" s="6"/>
      <c r="S630" s="6"/>
      <c r="T630" s="6"/>
      <c r="U630" s="6"/>
      <c r="V630" s="6"/>
      <c r="W630" s="6"/>
      <c r="X630" s="6"/>
      <c r="Y630" s="6"/>
      <c r="Z630" s="6"/>
      <c r="AA630" s="6"/>
      <c r="AB630" s="6"/>
      <c r="AC630" s="6"/>
      <c r="AD630" s="6"/>
      <c r="AE630" s="6"/>
      <c r="AF630" s="6"/>
      <c r="AG630" s="6"/>
      <c r="AH630" s="6"/>
      <c r="AI630" s="6"/>
      <c r="AJ630" s="6"/>
      <c r="AK630" s="6"/>
      <c r="AL630" s="6"/>
      <c r="AM630" s="6"/>
      <c r="AN630" s="6"/>
      <c r="AO630" s="6"/>
      <c r="AP630" s="6"/>
      <c r="AQ630" s="6"/>
      <c r="AR630" s="6"/>
      <c r="AS630" s="6"/>
      <c r="AT630" s="6"/>
      <c r="AU630" s="6"/>
      <c r="AV630" s="6"/>
    </row>
    <row r="631">
      <c r="A631" s="6"/>
      <c r="B631" s="199"/>
      <c r="C631" s="6"/>
      <c r="D631" s="6"/>
      <c r="E631" s="7"/>
      <c r="F631" s="7"/>
      <c r="G631" s="198"/>
      <c r="H631" s="198"/>
      <c r="I631" s="6"/>
      <c r="J631" s="7"/>
      <c r="K631" s="7"/>
      <c r="L631" s="6"/>
      <c r="M631" s="7"/>
      <c r="N631" s="6"/>
      <c r="O631" s="6"/>
      <c r="P631" s="6"/>
      <c r="Q631" s="6"/>
      <c r="R631" s="6"/>
      <c r="S631" s="6"/>
      <c r="T631" s="6"/>
      <c r="U631" s="6"/>
      <c r="V631" s="6"/>
      <c r="W631" s="6"/>
      <c r="X631" s="6"/>
      <c r="Y631" s="6"/>
      <c r="Z631" s="6"/>
      <c r="AA631" s="6"/>
      <c r="AB631" s="6"/>
      <c r="AC631" s="6"/>
      <c r="AD631" s="6"/>
      <c r="AE631" s="6"/>
      <c r="AF631" s="6"/>
      <c r="AG631" s="6"/>
      <c r="AH631" s="6"/>
      <c r="AI631" s="6"/>
      <c r="AJ631" s="6"/>
      <c r="AK631" s="6"/>
      <c r="AL631" s="6"/>
      <c r="AM631" s="6"/>
      <c r="AN631" s="6"/>
      <c r="AO631" s="6"/>
      <c r="AP631" s="6"/>
      <c r="AQ631" s="6"/>
      <c r="AR631" s="6"/>
      <c r="AS631" s="6"/>
      <c r="AT631" s="6"/>
      <c r="AU631" s="6"/>
      <c r="AV631" s="6"/>
    </row>
    <row r="632">
      <c r="A632" s="6"/>
      <c r="B632" s="199"/>
      <c r="C632" s="6"/>
      <c r="D632" s="6"/>
      <c r="E632" s="7"/>
      <c r="F632" s="7"/>
      <c r="G632" s="198"/>
      <c r="H632" s="198"/>
      <c r="I632" s="6"/>
      <c r="J632" s="7"/>
      <c r="K632" s="7"/>
      <c r="L632" s="6"/>
      <c r="M632" s="7"/>
      <c r="N632" s="6"/>
      <c r="O632" s="6"/>
      <c r="P632" s="6"/>
      <c r="Q632" s="6"/>
      <c r="R632" s="6"/>
      <c r="S632" s="6"/>
      <c r="T632" s="6"/>
      <c r="U632" s="6"/>
      <c r="V632" s="6"/>
      <c r="W632" s="6"/>
      <c r="X632" s="6"/>
      <c r="Y632" s="6"/>
      <c r="Z632" s="6"/>
      <c r="AA632" s="6"/>
      <c r="AB632" s="6"/>
      <c r="AC632" s="6"/>
      <c r="AD632" s="6"/>
      <c r="AE632" s="6"/>
      <c r="AF632" s="6"/>
      <c r="AG632" s="6"/>
      <c r="AH632" s="6"/>
      <c r="AI632" s="6"/>
      <c r="AJ632" s="6"/>
      <c r="AK632" s="6"/>
      <c r="AL632" s="6"/>
      <c r="AM632" s="6"/>
      <c r="AN632" s="6"/>
      <c r="AO632" s="6"/>
      <c r="AP632" s="6"/>
      <c r="AQ632" s="6"/>
      <c r="AR632" s="6"/>
      <c r="AS632" s="6"/>
      <c r="AT632" s="6"/>
      <c r="AU632" s="6"/>
      <c r="AV632" s="6"/>
    </row>
    <row r="633">
      <c r="A633" s="6"/>
      <c r="B633" s="199"/>
      <c r="C633" s="6"/>
      <c r="D633" s="6"/>
      <c r="E633" s="7"/>
      <c r="F633" s="7"/>
      <c r="G633" s="198"/>
      <c r="H633" s="198"/>
      <c r="I633" s="6"/>
      <c r="J633" s="7"/>
      <c r="K633" s="7"/>
      <c r="L633" s="6"/>
      <c r="M633" s="7"/>
      <c r="N633" s="6"/>
      <c r="O633" s="6"/>
      <c r="P633" s="6"/>
      <c r="Q633" s="6"/>
      <c r="R633" s="6"/>
      <c r="S633" s="6"/>
      <c r="T633" s="6"/>
      <c r="U633" s="6"/>
      <c r="V633" s="6"/>
      <c r="W633" s="6"/>
      <c r="X633" s="6"/>
      <c r="Y633" s="6"/>
      <c r="Z633" s="6"/>
      <c r="AA633" s="6"/>
      <c r="AB633" s="6"/>
      <c r="AC633" s="6"/>
      <c r="AD633" s="6"/>
      <c r="AE633" s="6"/>
      <c r="AF633" s="6"/>
      <c r="AG633" s="6"/>
      <c r="AH633" s="6"/>
      <c r="AI633" s="6"/>
      <c r="AJ633" s="6"/>
      <c r="AK633" s="6"/>
      <c r="AL633" s="6"/>
      <c r="AM633" s="6"/>
      <c r="AN633" s="6"/>
      <c r="AO633" s="6"/>
      <c r="AP633" s="6"/>
      <c r="AQ633" s="6"/>
      <c r="AR633" s="6"/>
      <c r="AS633" s="6"/>
      <c r="AT633" s="6"/>
      <c r="AU633" s="6"/>
      <c r="AV633" s="6"/>
    </row>
    <row r="634">
      <c r="A634" s="6"/>
      <c r="B634" s="199"/>
      <c r="C634" s="6"/>
      <c r="D634" s="6"/>
      <c r="E634" s="7"/>
      <c r="F634" s="7"/>
      <c r="G634" s="198"/>
      <c r="H634" s="198"/>
      <c r="I634" s="6"/>
      <c r="J634" s="7"/>
      <c r="K634" s="7"/>
      <c r="L634" s="6"/>
      <c r="M634" s="7"/>
      <c r="N634" s="6"/>
      <c r="O634" s="6"/>
      <c r="P634" s="6"/>
      <c r="Q634" s="6"/>
      <c r="R634" s="6"/>
      <c r="S634" s="6"/>
      <c r="T634" s="6"/>
      <c r="U634" s="6"/>
      <c r="V634" s="6"/>
      <c r="W634" s="6"/>
      <c r="X634" s="6"/>
      <c r="Y634" s="6"/>
      <c r="Z634" s="6"/>
      <c r="AA634" s="6"/>
      <c r="AB634" s="6"/>
      <c r="AC634" s="6"/>
      <c r="AD634" s="6"/>
      <c r="AE634" s="6"/>
      <c r="AF634" s="6"/>
      <c r="AG634" s="6"/>
      <c r="AH634" s="6"/>
      <c r="AI634" s="6"/>
      <c r="AJ634" s="6"/>
      <c r="AK634" s="6"/>
      <c r="AL634" s="6"/>
      <c r="AM634" s="6"/>
      <c r="AN634" s="6"/>
      <c r="AO634" s="6"/>
      <c r="AP634" s="6"/>
      <c r="AQ634" s="6"/>
      <c r="AR634" s="6"/>
      <c r="AS634" s="6"/>
      <c r="AT634" s="6"/>
      <c r="AU634" s="6"/>
      <c r="AV634" s="6"/>
    </row>
    <row r="635">
      <c r="A635" s="6"/>
      <c r="B635" s="199"/>
      <c r="C635" s="6"/>
      <c r="D635" s="6"/>
      <c r="E635" s="7"/>
      <c r="F635" s="7"/>
      <c r="G635" s="198"/>
      <c r="H635" s="198"/>
      <c r="I635" s="6"/>
      <c r="J635" s="7"/>
      <c r="K635" s="7"/>
      <c r="L635" s="6"/>
      <c r="M635" s="7"/>
      <c r="N635" s="6"/>
      <c r="O635" s="6"/>
      <c r="P635" s="6"/>
      <c r="Q635" s="6"/>
      <c r="R635" s="6"/>
      <c r="S635" s="6"/>
      <c r="T635" s="6"/>
      <c r="U635" s="6"/>
      <c r="V635" s="6"/>
      <c r="W635" s="6"/>
      <c r="X635" s="6"/>
      <c r="Y635" s="6"/>
      <c r="Z635" s="6"/>
      <c r="AA635" s="6"/>
      <c r="AB635" s="6"/>
      <c r="AC635" s="6"/>
      <c r="AD635" s="6"/>
      <c r="AE635" s="6"/>
      <c r="AF635" s="6"/>
      <c r="AG635" s="6"/>
      <c r="AH635" s="6"/>
      <c r="AI635" s="6"/>
      <c r="AJ635" s="6"/>
      <c r="AK635" s="6"/>
      <c r="AL635" s="6"/>
      <c r="AM635" s="6"/>
      <c r="AN635" s="6"/>
      <c r="AO635" s="6"/>
      <c r="AP635" s="6"/>
      <c r="AQ635" s="6"/>
      <c r="AR635" s="6"/>
      <c r="AS635" s="6"/>
      <c r="AT635" s="6"/>
      <c r="AU635" s="6"/>
      <c r="AV635" s="6"/>
    </row>
    <row r="636">
      <c r="A636" s="6"/>
      <c r="B636" s="199"/>
      <c r="C636" s="6"/>
      <c r="D636" s="6"/>
      <c r="E636" s="7"/>
      <c r="F636" s="7"/>
      <c r="G636" s="198"/>
      <c r="H636" s="198"/>
      <c r="I636" s="6"/>
      <c r="J636" s="7"/>
      <c r="K636" s="7"/>
      <c r="L636" s="6"/>
      <c r="M636" s="7"/>
      <c r="N636" s="6"/>
      <c r="O636" s="6"/>
      <c r="P636" s="6"/>
      <c r="Q636" s="6"/>
      <c r="R636" s="6"/>
      <c r="S636" s="6"/>
      <c r="T636" s="6"/>
      <c r="U636" s="6"/>
      <c r="V636" s="6"/>
      <c r="W636" s="6"/>
      <c r="X636" s="6"/>
      <c r="Y636" s="6"/>
      <c r="Z636" s="6"/>
      <c r="AA636" s="6"/>
      <c r="AB636" s="6"/>
      <c r="AC636" s="6"/>
      <c r="AD636" s="6"/>
      <c r="AE636" s="6"/>
      <c r="AF636" s="6"/>
      <c r="AG636" s="6"/>
      <c r="AH636" s="6"/>
      <c r="AI636" s="6"/>
      <c r="AJ636" s="6"/>
      <c r="AK636" s="6"/>
      <c r="AL636" s="6"/>
      <c r="AM636" s="6"/>
      <c r="AN636" s="6"/>
      <c r="AO636" s="6"/>
      <c r="AP636" s="6"/>
      <c r="AQ636" s="6"/>
      <c r="AR636" s="6"/>
      <c r="AS636" s="6"/>
      <c r="AT636" s="6"/>
      <c r="AU636" s="6"/>
      <c r="AV636" s="6"/>
    </row>
    <row r="637">
      <c r="A637" s="6"/>
      <c r="B637" s="199"/>
      <c r="C637" s="6"/>
      <c r="D637" s="6"/>
      <c r="E637" s="7"/>
      <c r="F637" s="7"/>
      <c r="G637" s="198"/>
      <c r="H637" s="198"/>
      <c r="I637" s="6"/>
      <c r="J637" s="7"/>
      <c r="K637" s="7"/>
      <c r="L637" s="6"/>
      <c r="M637" s="7"/>
      <c r="N637" s="6"/>
      <c r="O637" s="6"/>
      <c r="P637" s="6"/>
      <c r="Q637" s="6"/>
      <c r="R637" s="6"/>
      <c r="S637" s="6"/>
      <c r="T637" s="6"/>
      <c r="U637" s="6"/>
      <c r="V637" s="6"/>
      <c r="W637" s="6"/>
      <c r="X637" s="6"/>
      <c r="Y637" s="6"/>
      <c r="Z637" s="6"/>
      <c r="AA637" s="6"/>
      <c r="AB637" s="6"/>
      <c r="AC637" s="6"/>
      <c r="AD637" s="6"/>
      <c r="AE637" s="6"/>
      <c r="AF637" s="6"/>
      <c r="AG637" s="6"/>
      <c r="AH637" s="6"/>
      <c r="AI637" s="6"/>
      <c r="AJ637" s="6"/>
      <c r="AK637" s="6"/>
      <c r="AL637" s="6"/>
      <c r="AM637" s="6"/>
      <c r="AN637" s="6"/>
      <c r="AO637" s="6"/>
      <c r="AP637" s="6"/>
      <c r="AQ637" s="6"/>
      <c r="AR637" s="6"/>
      <c r="AS637" s="6"/>
      <c r="AT637" s="6"/>
      <c r="AU637" s="6"/>
      <c r="AV637" s="6"/>
    </row>
    <row r="638">
      <c r="A638" s="6"/>
      <c r="B638" s="199"/>
      <c r="C638" s="6"/>
      <c r="D638" s="6"/>
      <c r="E638" s="7"/>
      <c r="F638" s="7"/>
      <c r="G638" s="198"/>
      <c r="H638" s="198"/>
      <c r="I638" s="6"/>
      <c r="J638" s="7"/>
      <c r="K638" s="7"/>
      <c r="L638" s="6"/>
      <c r="M638" s="7"/>
      <c r="N638" s="6"/>
      <c r="O638" s="6"/>
      <c r="P638" s="6"/>
      <c r="Q638" s="6"/>
      <c r="R638" s="6"/>
      <c r="S638" s="6"/>
      <c r="T638" s="6"/>
      <c r="U638" s="6"/>
      <c r="V638" s="6"/>
      <c r="W638" s="6"/>
      <c r="X638" s="6"/>
      <c r="Y638" s="6"/>
      <c r="Z638" s="6"/>
      <c r="AA638" s="6"/>
      <c r="AB638" s="6"/>
      <c r="AC638" s="6"/>
      <c r="AD638" s="6"/>
      <c r="AE638" s="6"/>
      <c r="AF638" s="6"/>
      <c r="AG638" s="6"/>
      <c r="AH638" s="6"/>
      <c r="AI638" s="6"/>
      <c r="AJ638" s="6"/>
      <c r="AK638" s="6"/>
      <c r="AL638" s="6"/>
      <c r="AM638" s="6"/>
      <c r="AN638" s="6"/>
      <c r="AO638" s="6"/>
      <c r="AP638" s="6"/>
      <c r="AQ638" s="6"/>
      <c r="AR638" s="6"/>
      <c r="AS638" s="6"/>
      <c r="AT638" s="6"/>
      <c r="AU638" s="6"/>
      <c r="AV638" s="6"/>
    </row>
    <row r="639">
      <c r="A639" s="6"/>
      <c r="B639" s="199"/>
      <c r="C639" s="6"/>
      <c r="D639" s="6"/>
      <c r="E639" s="7"/>
      <c r="F639" s="7"/>
      <c r="G639" s="198"/>
      <c r="H639" s="198"/>
      <c r="I639" s="6"/>
      <c r="J639" s="7"/>
      <c r="K639" s="7"/>
      <c r="L639" s="6"/>
      <c r="M639" s="7"/>
      <c r="N639" s="6"/>
      <c r="O639" s="6"/>
      <c r="P639" s="6"/>
      <c r="Q639" s="6"/>
      <c r="R639" s="6"/>
      <c r="S639" s="6"/>
      <c r="T639" s="6"/>
      <c r="U639" s="6"/>
      <c r="V639" s="6"/>
      <c r="W639" s="6"/>
      <c r="X639" s="6"/>
      <c r="Y639" s="6"/>
      <c r="Z639" s="6"/>
      <c r="AA639" s="6"/>
      <c r="AB639" s="6"/>
      <c r="AC639" s="6"/>
      <c r="AD639" s="6"/>
      <c r="AE639" s="6"/>
      <c r="AF639" s="6"/>
      <c r="AG639" s="6"/>
      <c r="AH639" s="6"/>
      <c r="AI639" s="6"/>
      <c r="AJ639" s="6"/>
      <c r="AK639" s="6"/>
      <c r="AL639" s="6"/>
      <c r="AM639" s="6"/>
      <c r="AN639" s="6"/>
      <c r="AO639" s="6"/>
      <c r="AP639" s="6"/>
      <c r="AQ639" s="6"/>
      <c r="AR639" s="6"/>
      <c r="AS639" s="6"/>
      <c r="AT639" s="6"/>
      <c r="AU639" s="6"/>
      <c r="AV639" s="6"/>
    </row>
    <row r="640">
      <c r="A640" s="6"/>
      <c r="B640" s="199"/>
      <c r="C640" s="6"/>
      <c r="D640" s="6"/>
      <c r="E640" s="7"/>
      <c r="F640" s="7"/>
      <c r="G640" s="198"/>
      <c r="H640" s="198"/>
      <c r="I640" s="6"/>
      <c r="J640" s="7"/>
      <c r="K640" s="7"/>
      <c r="L640" s="6"/>
      <c r="M640" s="7"/>
      <c r="N640" s="6"/>
      <c r="O640" s="6"/>
      <c r="P640" s="6"/>
      <c r="Q640" s="6"/>
      <c r="R640" s="6"/>
      <c r="S640" s="6"/>
      <c r="T640" s="6"/>
      <c r="U640" s="6"/>
      <c r="V640" s="6"/>
      <c r="W640" s="6"/>
      <c r="X640" s="6"/>
      <c r="Y640" s="6"/>
      <c r="Z640" s="6"/>
      <c r="AA640" s="6"/>
      <c r="AB640" s="6"/>
      <c r="AC640" s="6"/>
      <c r="AD640" s="6"/>
      <c r="AE640" s="6"/>
      <c r="AF640" s="6"/>
      <c r="AG640" s="6"/>
      <c r="AH640" s="6"/>
      <c r="AI640" s="6"/>
      <c r="AJ640" s="6"/>
      <c r="AK640" s="6"/>
      <c r="AL640" s="6"/>
      <c r="AM640" s="6"/>
      <c r="AN640" s="6"/>
      <c r="AO640" s="6"/>
      <c r="AP640" s="6"/>
      <c r="AQ640" s="6"/>
      <c r="AR640" s="6"/>
      <c r="AS640" s="6"/>
      <c r="AT640" s="6"/>
      <c r="AU640" s="6"/>
      <c r="AV640" s="6"/>
    </row>
    <row r="641">
      <c r="A641" s="6"/>
      <c r="B641" s="199"/>
      <c r="C641" s="6"/>
      <c r="D641" s="6"/>
      <c r="E641" s="7"/>
      <c r="F641" s="7"/>
      <c r="G641" s="198"/>
      <c r="H641" s="198"/>
      <c r="I641" s="6"/>
      <c r="J641" s="7"/>
      <c r="K641" s="7"/>
      <c r="L641" s="6"/>
      <c r="M641" s="7"/>
      <c r="N641" s="6"/>
      <c r="O641" s="6"/>
      <c r="P641" s="6"/>
      <c r="Q641" s="6"/>
      <c r="R641" s="6"/>
      <c r="S641" s="6"/>
      <c r="T641" s="6"/>
      <c r="U641" s="6"/>
      <c r="V641" s="6"/>
      <c r="W641" s="6"/>
      <c r="X641" s="6"/>
      <c r="Y641" s="6"/>
      <c r="Z641" s="6"/>
      <c r="AA641" s="6"/>
      <c r="AB641" s="6"/>
      <c r="AC641" s="6"/>
      <c r="AD641" s="6"/>
      <c r="AE641" s="6"/>
      <c r="AF641" s="6"/>
      <c r="AG641" s="6"/>
      <c r="AH641" s="6"/>
      <c r="AI641" s="6"/>
      <c r="AJ641" s="6"/>
      <c r="AK641" s="6"/>
      <c r="AL641" s="6"/>
      <c r="AM641" s="6"/>
      <c r="AN641" s="6"/>
      <c r="AO641" s="6"/>
      <c r="AP641" s="6"/>
      <c r="AQ641" s="6"/>
      <c r="AR641" s="6"/>
      <c r="AS641" s="6"/>
      <c r="AT641" s="6"/>
      <c r="AU641" s="6"/>
      <c r="AV641" s="6"/>
    </row>
    <row r="642">
      <c r="A642" s="6"/>
      <c r="B642" s="199"/>
      <c r="C642" s="6"/>
      <c r="D642" s="6"/>
      <c r="E642" s="7"/>
      <c r="F642" s="7"/>
      <c r="G642" s="198"/>
      <c r="H642" s="198"/>
      <c r="I642" s="6"/>
      <c r="J642" s="7"/>
      <c r="K642" s="7"/>
      <c r="L642" s="6"/>
      <c r="M642" s="7"/>
      <c r="N642" s="6"/>
      <c r="O642" s="6"/>
      <c r="P642" s="6"/>
      <c r="Q642" s="6"/>
      <c r="R642" s="6"/>
      <c r="S642" s="6"/>
      <c r="T642" s="6"/>
      <c r="U642" s="6"/>
      <c r="V642" s="6"/>
      <c r="W642" s="6"/>
      <c r="X642" s="6"/>
      <c r="Y642" s="6"/>
      <c r="Z642" s="6"/>
      <c r="AA642" s="6"/>
      <c r="AB642" s="6"/>
      <c r="AC642" s="6"/>
      <c r="AD642" s="6"/>
      <c r="AE642" s="6"/>
      <c r="AF642" s="6"/>
      <c r="AG642" s="6"/>
      <c r="AH642" s="6"/>
      <c r="AI642" s="6"/>
      <c r="AJ642" s="6"/>
      <c r="AK642" s="6"/>
      <c r="AL642" s="6"/>
      <c r="AM642" s="6"/>
      <c r="AN642" s="6"/>
      <c r="AO642" s="6"/>
      <c r="AP642" s="6"/>
      <c r="AQ642" s="6"/>
      <c r="AR642" s="6"/>
      <c r="AS642" s="6"/>
      <c r="AT642" s="6"/>
      <c r="AU642" s="6"/>
      <c r="AV642" s="6"/>
    </row>
    <row r="643">
      <c r="A643" s="6"/>
      <c r="B643" s="199"/>
      <c r="C643" s="6"/>
      <c r="D643" s="6"/>
      <c r="E643" s="7"/>
      <c r="F643" s="7"/>
      <c r="G643" s="198"/>
      <c r="H643" s="198"/>
      <c r="I643" s="6"/>
      <c r="J643" s="7"/>
      <c r="K643" s="7"/>
      <c r="L643" s="6"/>
      <c r="M643" s="7"/>
      <c r="N643" s="6"/>
      <c r="O643" s="6"/>
      <c r="P643" s="6"/>
      <c r="Q643" s="6"/>
      <c r="R643" s="6"/>
      <c r="S643" s="6"/>
      <c r="T643" s="6"/>
      <c r="U643" s="6"/>
      <c r="V643" s="6"/>
      <c r="W643" s="6"/>
      <c r="X643" s="6"/>
      <c r="Y643" s="6"/>
      <c r="Z643" s="6"/>
      <c r="AA643" s="6"/>
      <c r="AB643" s="6"/>
      <c r="AC643" s="6"/>
      <c r="AD643" s="6"/>
      <c r="AE643" s="6"/>
      <c r="AF643" s="6"/>
      <c r="AG643" s="6"/>
      <c r="AH643" s="6"/>
      <c r="AI643" s="6"/>
      <c r="AJ643" s="6"/>
      <c r="AK643" s="6"/>
      <c r="AL643" s="6"/>
      <c r="AM643" s="6"/>
      <c r="AN643" s="6"/>
      <c r="AO643" s="6"/>
      <c r="AP643" s="6"/>
      <c r="AQ643" s="6"/>
      <c r="AR643" s="6"/>
      <c r="AS643" s="6"/>
      <c r="AT643" s="6"/>
      <c r="AU643" s="6"/>
      <c r="AV643" s="6"/>
    </row>
    <row r="644">
      <c r="A644" s="6"/>
      <c r="B644" s="199"/>
      <c r="C644" s="6"/>
      <c r="D644" s="6"/>
      <c r="E644" s="7"/>
      <c r="F644" s="7"/>
      <c r="G644" s="198"/>
      <c r="H644" s="198"/>
      <c r="I644" s="6"/>
      <c r="J644" s="7"/>
      <c r="K644" s="7"/>
      <c r="L644" s="6"/>
      <c r="M644" s="7"/>
      <c r="N644" s="6"/>
      <c r="O644" s="6"/>
      <c r="P644" s="6"/>
      <c r="Q644" s="6"/>
      <c r="R644" s="6"/>
      <c r="S644" s="6"/>
      <c r="T644" s="6"/>
      <c r="U644" s="6"/>
      <c r="V644" s="6"/>
      <c r="W644" s="6"/>
      <c r="X644" s="6"/>
      <c r="Y644" s="6"/>
      <c r="Z644" s="6"/>
      <c r="AA644" s="6"/>
      <c r="AB644" s="6"/>
      <c r="AC644" s="6"/>
      <c r="AD644" s="6"/>
      <c r="AE644" s="6"/>
      <c r="AF644" s="6"/>
      <c r="AG644" s="6"/>
      <c r="AH644" s="6"/>
      <c r="AI644" s="6"/>
      <c r="AJ644" s="6"/>
      <c r="AK644" s="6"/>
      <c r="AL644" s="6"/>
      <c r="AM644" s="6"/>
      <c r="AN644" s="6"/>
      <c r="AO644" s="6"/>
      <c r="AP644" s="6"/>
      <c r="AQ644" s="6"/>
      <c r="AR644" s="6"/>
      <c r="AS644" s="6"/>
      <c r="AT644" s="6"/>
      <c r="AU644" s="6"/>
      <c r="AV644" s="6"/>
    </row>
    <row r="645">
      <c r="A645" s="6"/>
      <c r="B645" s="199"/>
      <c r="C645" s="6"/>
      <c r="D645" s="6"/>
      <c r="E645" s="7"/>
      <c r="F645" s="7"/>
      <c r="G645" s="198"/>
      <c r="H645" s="198"/>
      <c r="I645" s="6"/>
      <c r="J645" s="7"/>
      <c r="K645" s="7"/>
      <c r="L645" s="6"/>
      <c r="M645" s="7"/>
      <c r="N645" s="6"/>
      <c r="O645" s="6"/>
      <c r="P645" s="6"/>
      <c r="Q645" s="6"/>
      <c r="R645" s="6"/>
      <c r="S645" s="6"/>
      <c r="T645" s="6"/>
      <c r="U645" s="6"/>
      <c r="V645" s="6"/>
      <c r="W645" s="6"/>
      <c r="X645" s="6"/>
      <c r="Y645" s="6"/>
      <c r="Z645" s="6"/>
      <c r="AA645" s="6"/>
      <c r="AB645" s="6"/>
      <c r="AC645" s="6"/>
      <c r="AD645" s="6"/>
      <c r="AE645" s="6"/>
      <c r="AF645" s="6"/>
      <c r="AG645" s="6"/>
      <c r="AH645" s="6"/>
      <c r="AI645" s="6"/>
      <c r="AJ645" s="6"/>
      <c r="AK645" s="6"/>
      <c r="AL645" s="6"/>
      <c r="AM645" s="6"/>
      <c r="AN645" s="6"/>
      <c r="AO645" s="6"/>
      <c r="AP645" s="6"/>
      <c r="AQ645" s="6"/>
      <c r="AR645" s="6"/>
      <c r="AS645" s="6"/>
      <c r="AT645" s="6"/>
      <c r="AU645" s="6"/>
      <c r="AV645" s="6"/>
    </row>
    <row r="646">
      <c r="A646" s="6"/>
      <c r="B646" s="199"/>
      <c r="C646" s="6"/>
      <c r="D646" s="6"/>
      <c r="E646" s="7"/>
      <c r="F646" s="7"/>
      <c r="G646" s="198"/>
      <c r="H646" s="198"/>
      <c r="I646" s="6"/>
      <c r="J646" s="7"/>
      <c r="K646" s="7"/>
      <c r="L646" s="6"/>
      <c r="M646" s="7"/>
      <c r="N646" s="6"/>
      <c r="O646" s="6"/>
      <c r="P646" s="6"/>
      <c r="Q646" s="6"/>
      <c r="R646" s="6"/>
      <c r="S646" s="6"/>
      <c r="T646" s="6"/>
      <c r="U646" s="6"/>
      <c r="V646" s="6"/>
      <c r="W646" s="6"/>
      <c r="X646" s="6"/>
      <c r="Y646" s="6"/>
      <c r="Z646" s="6"/>
      <c r="AA646" s="6"/>
      <c r="AB646" s="6"/>
      <c r="AC646" s="6"/>
      <c r="AD646" s="6"/>
      <c r="AE646" s="6"/>
      <c r="AF646" s="6"/>
      <c r="AG646" s="6"/>
      <c r="AH646" s="6"/>
      <c r="AI646" s="6"/>
      <c r="AJ646" s="6"/>
      <c r="AK646" s="6"/>
      <c r="AL646" s="6"/>
      <c r="AM646" s="6"/>
      <c r="AN646" s="6"/>
      <c r="AO646" s="6"/>
      <c r="AP646" s="6"/>
      <c r="AQ646" s="6"/>
      <c r="AR646" s="6"/>
      <c r="AS646" s="6"/>
      <c r="AT646" s="6"/>
      <c r="AU646" s="6"/>
      <c r="AV646" s="6"/>
    </row>
    <row r="647">
      <c r="A647" s="6"/>
      <c r="B647" s="199"/>
      <c r="C647" s="6"/>
      <c r="D647" s="6"/>
      <c r="E647" s="7"/>
      <c r="F647" s="7"/>
      <c r="G647" s="198"/>
      <c r="H647" s="198"/>
      <c r="I647" s="6"/>
      <c r="J647" s="7"/>
      <c r="K647" s="7"/>
      <c r="L647" s="6"/>
      <c r="M647" s="7"/>
      <c r="N647" s="6"/>
      <c r="O647" s="6"/>
      <c r="P647" s="6"/>
      <c r="Q647" s="6"/>
      <c r="R647" s="6"/>
      <c r="S647" s="6"/>
      <c r="T647" s="6"/>
      <c r="U647" s="6"/>
      <c r="V647" s="6"/>
      <c r="W647" s="6"/>
      <c r="X647" s="6"/>
      <c r="Y647" s="6"/>
      <c r="Z647" s="6"/>
      <c r="AA647" s="6"/>
      <c r="AB647" s="6"/>
      <c r="AC647" s="6"/>
      <c r="AD647" s="6"/>
      <c r="AE647" s="6"/>
      <c r="AF647" s="6"/>
      <c r="AG647" s="6"/>
      <c r="AH647" s="6"/>
      <c r="AI647" s="6"/>
      <c r="AJ647" s="6"/>
      <c r="AK647" s="6"/>
      <c r="AL647" s="6"/>
      <c r="AM647" s="6"/>
      <c r="AN647" s="6"/>
      <c r="AO647" s="6"/>
      <c r="AP647" s="6"/>
      <c r="AQ647" s="6"/>
      <c r="AR647" s="6"/>
      <c r="AS647" s="6"/>
      <c r="AT647" s="6"/>
      <c r="AU647" s="6"/>
      <c r="AV647" s="6"/>
    </row>
    <row r="648">
      <c r="A648" s="6"/>
      <c r="B648" s="199"/>
      <c r="C648" s="6"/>
      <c r="D648" s="6"/>
      <c r="E648" s="7"/>
      <c r="F648" s="7"/>
      <c r="G648" s="198"/>
      <c r="H648" s="198"/>
      <c r="I648" s="6"/>
      <c r="J648" s="7"/>
      <c r="K648" s="7"/>
      <c r="L648" s="6"/>
      <c r="M648" s="7"/>
      <c r="N648" s="6"/>
      <c r="O648" s="6"/>
      <c r="P648" s="6"/>
      <c r="Q648" s="6"/>
      <c r="R648" s="6"/>
      <c r="S648" s="6"/>
      <c r="T648" s="6"/>
      <c r="U648" s="6"/>
      <c r="V648" s="6"/>
      <c r="W648" s="6"/>
      <c r="X648" s="6"/>
      <c r="Y648" s="6"/>
      <c r="Z648" s="6"/>
      <c r="AA648" s="6"/>
      <c r="AB648" s="6"/>
      <c r="AC648" s="6"/>
      <c r="AD648" s="6"/>
      <c r="AE648" s="6"/>
      <c r="AF648" s="6"/>
      <c r="AG648" s="6"/>
      <c r="AH648" s="6"/>
      <c r="AI648" s="6"/>
      <c r="AJ648" s="6"/>
      <c r="AK648" s="6"/>
      <c r="AL648" s="6"/>
      <c r="AM648" s="6"/>
      <c r="AN648" s="6"/>
      <c r="AO648" s="6"/>
      <c r="AP648" s="6"/>
      <c r="AQ648" s="6"/>
      <c r="AR648" s="6"/>
      <c r="AS648" s="6"/>
      <c r="AT648" s="6"/>
      <c r="AU648" s="6"/>
      <c r="AV648" s="6"/>
    </row>
    <row r="649">
      <c r="A649" s="6"/>
      <c r="B649" s="199"/>
      <c r="C649" s="6"/>
      <c r="D649" s="6"/>
      <c r="E649" s="7"/>
      <c r="F649" s="7"/>
      <c r="G649" s="198"/>
      <c r="H649" s="198"/>
      <c r="I649" s="6"/>
      <c r="J649" s="7"/>
      <c r="K649" s="7"/>
      <c r="L649" s="6"/>
      <c r="M649" s="7"/>
      <c r="N649" s="6"/>
      <c r="O649" s="6"/>
      <c r="P649" s="6"/>
      <c r="Q649" s="6"/>
      <c r="R649" s="6"/>
      <c r="S649" s="6"/>
      <c r="T649" s="6"/>
      <c r="U649" s="6"/>
      <c r="V649" s="6"/>
      <c r="W649" s="6"/>
      <c r="X649" s="6"/>
      <c r="Y649" s="6"/>
      <c r="Z649" s="6"/>
      <c r="AA649" s="6"/>
      <c r="AB649" s="6"/>
      <c r="AC649" s="6"/>
      <c r="AD649" s="6"/>
      <c r="AE649" s="6"/>
      <c r="AF649" s="6"/>
      <c r="AG649" s="6"/>
      <c r="AH649" s="6"/>
      <c r="AI649" s="6"/>
      <c r="AJ649" s="6"/>
      <c r="AK649" s="6"/>
      <c r="AL649" s="6"/>
      <c r="AM649" s="6"/>
      <c r="AN649" s="6"/>
      <c r="AO649" s="6"/>
      <c r="AP649" s="6"/>
      <c r="AQ649" s="6"/>
      <c r="AR649" s="6"/>
      <c r="AS649" s="6"/>
      <c r="AT649" s="6"/>
      <c r="AU649" s="6"/>
      <c r="AV649" s="6"/>
    </row>
    <row r="650">
      <c r="A650" s="6"/>
      <c r="B650" s="199"/>
      <c r="C650" s="6"/>
      <c r="D650" s="6"/>
      <c r="E650" s="7"/>
      <c r="F650" s="7"/>
      <c r="G650" s="198"/>
      <c r="H650" s="198"/>
      <c r="I650" s="6"/>
      <c r="J650" s="7"/>
      <c r="K650" s="7"/>
      <c r="L650" s="6"/>
      <c r="M650" s="7"/>
      <c r="N650" s="6"/>
      <c r="O650" s="6"/>
      <c r="P650" s="6"/>
      <c r="Q650" s="6"/>
      <c r="R650" s="6"/>
      <c r="S650" s="6"/>
      <c r="T650" s="6"/>
      <c r="U650" s="6"/>
      <c r="V650" s="6"/>
      <c r="W650" s="6"/>
      <c r="X650" s="6"/>
      <c r="Y650" s="6"/>
      <c r="Z650" s="6"/>
      <c r="AA650" s="6"/>
      <c r="AB650" s="6"/>
      <c r="AC650" s="6"/>
      <c r="AD650" s="6"/>
      <c r="AE650" s="6"/>
      <c r="AF650" s="6"/>
      <c r="AG650" s="6"/>
      <c r="AH650" s="6"/>
      <c r="AI650" s="6"/>
      <c r="AJ650" s="6"/>
      <c r="AK650" s="6"/>
      <c r="AL650" s="6"/>
      <c r="AM650" s="6"/>
      <c r="AN650" s="6"/>
      <c r="AO650" s="6"/>
      <c r="AP650" s="6"/>
      <c r="AQ650" s="6"/>
      <c r="AR650" s="6"/>
      <c r="AS650" s="6"/>
      <c r="AT650" s="6"/>
      <c r="AU650" s="6"/>
      <c r="AV650" s="6"/>
    </row>
    <row r="651">
      <c r="A651" s="6"/>
      <c r="B651" s="199"/>
      <c r="C651" s="6"/>
      <c r="D651" s="6"/>
      <c r="E651" s="7"/>
      <c r="F651" s="7"/>
      <c r="G651" s="198"/>
      <c r="H651" s="198"/>
      <c r="I651" s="6"/>
      <c r="J651" s="7"/>
      <c r="K651" s="7"/>
      <c r="L651" s="6"/>
      <c r="M651" s="7"/>
      <c r="N651" s="6"/>
      <c r="O651" s="6"/>
      <c r="P651" s="6"/>
      <c r="Q651" s="6"/>
      <c r="R651" s="6"/>
      <c r="S651" s="6"/>
      <c r="T651" s="6"/>
      <c r="U651" s="6"/>
      <c r="V651" s="6"/>
      <c r="W651" s="6"/>
      <c r="X651" s="6"/>
      <c r="Y651" s="6"/>
      <c r="Z651" s="6"/>
      <c r="AA651" s="6"/>
      <c r="AB651" s="6"/>
      <c r="AC651" s="6"/>
      <c r="AD651" s="6"/>
      <c r="AE651" s="6"/>
      <c r="AF651" s="6"/>
      <c r="AG651" s="6"/>
      <c r="AH651" s="6"/>
      <c r="AI651" s="6"/>
      <c r="AJ651" s="6"/>
      <c r="AK651" s="6"/>
      <c r="AL651" s="6"/>
      <c r="AM651" s="6"/>
      <c r="AN651" s="6"/>
      <c r="AO651" s="6"/>
      <c r="AP651" s="6"/>
      <c r="AQ651" s="6"/>
      <c r="AR651" s="6"/>
      <c r="AS651" s="6"/>
      <c r="AT651" s="6"/>
      <c r="AU651" s="6"/>
      <c r="AV651" s="6"/>
    </row>
    <row r="652">
      <c r="A652" s="6"/>
      <c r="B652" s="199"/>
      <c r="C652" s="6"/>
      <c r="D652" s="6"/>
      <c r="E652" s="7"/>
      <c r="F652" s="7"/>
      <c r="G652" s="198"/>
      <c r="H652" s="198"/>
      <c r="I652" s="6"/>
      <c r="J652" s="7"/>
      <c r="K652" s="7"/>
      <c r="L652" s="6"/>
      <c r="M652" s="7"/>
      <c r="N652" s="6"/>
      <c r="O652" s="6"/>
      <c r="P652" s="6"/>
      <c r="Q652" s="6"/>
      <c r="R652" s="6"/>
      <c r="S652" s="6"/>
      <c r="T652" s="6"/>
      <c r="U652" s="6"/>
      <c r="V652" s="6"/>
      <c r="W652" s="6"/>
      <c r="X652" s="6"/>
      <c r="Y652" s="6"/>
      <c r="Z652" s="6"/>
      <c r="AA652" s="6"/>
      <c r="AB652" s="6"/>
      <c r="AC652" s="6"/>
      <c r="AD652" s="6"/>
      <c r="AE652" s="6"/>
      <c r="AF652" s="6"/>
      <c r="AG652" s="6"/>
      <c r="AH652" s="6"/>
      <c r="AI652" s="6"/>
      <c r="AJ652" s="6"/>
      <c r="AK652" s="6"/>
      <c r="AL652" s="6"/>
      <c r="AM652" s="6"/>
      <c r="AN652" s="6"/>
      <c r="AO652" s="6"/>
      <c r="AP652" s="6"/>
      <c r="AQ652" s="6"/>
      <c r="AR652" s="6"/>
      <c r="AS652" s="6"/>
      <c r="AT652" s="6"/>
      <c r="AU652" s="6"/>
      <c r="AV652" s="6"/>
    </row>
    <row r="653">
      <c r="A653" s="6"/>
      <c r="B653" s="199"/>
      <c r="C653" s="6"/>
      <c r="D653" s="6"/>
      <c r="E653" s="7"/>
      <c r="F653" s="7"/>
      <c r="G653" s="198"/>
      <c r="H653" s="198"/>
      <c r="I653" s="6"/>
      <c r="J653" s="7"/>
      <c r="K653" s="7"/>
      <c r="L653" s="6"/>
      <c r="M653" s="7"/>
      <c r="N653" s="6"/>
      <c r="O653" s="6"/>
      <c r="P653" s="6"/>
      <c r="Q653" s="6"/>
      <c r="R653" s="6"/>
      <c r="S653" s="6"/>
      <c r="T653" s="6"/>
      <c r="U653" s="6"/>
      <c r="V653" s="6"/>
      <c r="W653" s="6"/>
      <c r="X653" s="6"/>
      <c r="Y653" s="6"/>
      <c r="Z653" s="6"/>
      <c r="AA653" s="6"/>
      <c r="AB653" s="6"/>
      <c r="AC653" s="6"/>
      <c r="AD653" s="6"/>
      <c r="AE653" s="6"/>
      <c r="AF653" s="6"/>
      <c r="AG653" s="6"/>
      <c r="AH653" s="6"/>
      <c r="AI653" s="6"/>
      <c r="AJ653" s="6"/>
      <c r="AK653" s="6"/>
      <c r="AL653" s="6"/>
      <c r="AM653" s="6"/>
      <c r="AN653" s="6"/>
      <c r="AO653" s="6"/>
      <c r="AP653" s="6"/>
      <c r="AQ653" s="6"/>
      <c r="AR653" s="6"/>
      <c r="AS653" s="6"/>
      <c r="AT653" s="6"/>
      <c r="AU653" s="6"/>
      <c r="AV653" s="6"/>
    </row>
    <row r="654">
      <c r="A654" s="6"/>
      <c r="B654" s="199"/>
      <c r="C654" s="6"/>
      <c r="D654" s="6"/>
      <c r="E654" s="7"/>
      <c r="F654" s="7"/>
      <c r="G654" s="198"/>
      <c r="H654" s="198"/>
      <c r="I654" s="6"/>
      <c r="J654" s="7"/>
      <c r="K654" s="7"/>
      <c r="L654" s="6"/>
      <c r="M654" s="7"/>
      <c r="N654" s="6"/>
      <c r="O654" s="6"/>
      <c r="P654" s="6"/>
      <c r="Q654" s="6"/>
      <c r="R654" s="6"/>
      <c r="S654" s="6"/>
      <c r="T654" s="6"/>
      <c r="U654" s="6"/>
      <c r="V654" s="6"/>
      <c r="W654" s="6"/>
      <c r="X654" s="6"/>
      <c r="Y654" s="6"/>
      <c r="Z654" s="6"/>
      <c r="AA654" s="6"/>
      <c r="AB654" s="6"/>
      <c r="AC654" s="6"/>
      <c r="AD654" s="6"/>
      <c r="AE654" s="6"/>
      <c r="AF654" s="6"/>
      <c r="AG654" s="6"/>
      <c r="AH654" s="6"/>
      <c r="AI654" s="6"/>
      <c r="AJ654" s="6"/>
      <c r="AK654" s="6"/>
      <c r="AL654" s="6"/>
      <c r="AM654" s="6"/>
      <c r="AN654" s="6"/>
      <c r="AO654" s="6"/>
      <c r="AP654" s="6"/>
      <c r="AQ654" s="6"/>
      <c r="AR654" s="6"/>
      <c r="AS654" s="6"/>
      <c r="AT654" s="6"/>
      <c r="AU654" s="6"/>
      <c r="AV654" s="6"/>
    </row>
    <row r="655">
      <c r="A655" s="6"/>
      <c r="B655" s="199"/>
      <c r="C655" s="6"/>
      <c r="D655" s="6"/>
      <c r="E655" s="7"/>
      <c r="F655" s="7"/>
      <c r="G655" s="198"/>
      <c r="H655" s="198"/>
      <c r="I655" s="6"/>
      <c r="J655" s="7"/>
      <c r="K655" s="7"/>
      <c r="L655" s="6"/>
      <c r="M655" s="7"/>
      <c r="N655" s="6"/>
      <c r="O655" s="6"/>
      <c r="P655" s="6"/>
      <c r="Q655" s="6"/>
      <c r="R655" s="6"/>
      <c r="S655" s="6"/>
      <c r="T655" s="6"/>
      <c r="U655" s="6"/>
      <c r="V655" s="6"/>
      <c r="W655" s="6"/>
      <c r="X655" s="6"/>
      <c r="Y655" s="6"/>
      <c r="Z655" s="6"/>
      <c r="AA655" s="6"/>
      <c r="AB655" s="6"/>
      <c r="AC655" s="6"/>
      <c r="AD655" s="6"/>
      <c r="AE655" s="6"/>
      <c r="AF655" s="6"/>
      <c r="AG655" s="6"/>
      <c r="AH655" s="6"/>
      <c r="AI655" s="6"/>
      <c r="AJ655" s="6"/>
      <c r="AK655" s="6"/>
      <c r="AL655" s="6"/>
      <c r="AM655" s="6"/>
      <c r="AN655" s="6"/>
      <c r="AO655" s="6"/>
      <c r="AP655" s="6"/>
      <c r="AQ655" s="6"/>
      <c r="AR655" s="6"/>
      <c r="AS655" s="6"/>
      <c r="AT655" s="6"/>
      <c r="AU655" s="6"/>
      <c r="AV655" s="6"/>
    </row>
    <row r="656">
      <c r="A656" s="6"/>
      <c r="B656" s="199"/>
      <c r="C656" s="6"/>
      <c r="D656" s="6"/>
      <c r="E656" s="7"/>
      <c r="F656" s="7"/>
      <c r="G656" s="198"/>
      <c r="H656" s="198"/>
      <c r="I656" s="6"/>
      <c r="J656" s="7"/>
      <c r="K656" s="7"/>
      <c r="L656" s="6"/>
      <c r="M656" s="7"/>
      <c r="N656" s="6"/>
      <c r="O656" s="6"/>
      <c r="P656" s="6"/>
      <c r="Q656" s="6"/>
      <c r="R656" s="6"/>
      <c r="S656" s="6"/>
      <c r="T656" s="6"/>
      <c r="U656" s="6"/>
      <c r="V656" s="6"/>
      <c r="W656" s="6"/>
      <c r="X656" s="6"/>
      <c r="Y656" s="6"/>
      <c r="Z656" s="6"/>
      <c r="AA656" s="6"/>
      <c r="AB656" s="6"/>
      <c r="AC656" s="6"/>
      <c r="AD656" s="6"/>
      <c r="AE656" s="6"/>
      <c r="AF656" s="6"/>
      <c r="AG656" s="6"/>
      <c r="AH656" s="6"/>
      <c r="AI656" s="6"/>
      <c r="AJ656" s="6"/>
      <c r="AK656" s="6"/>
      <c r="AL656" s="6"/>
      <c r="AM656" s="6"/>
      <c r="AN656" s="6"/>
      <c r="AO656" s="6"/>
      <c r="AP656" s="6"/>
      <c r="AQ656" s="6"/>
      <c r="AR656" s="6"/>
      <c r="AS656" s="6"/>
      <c r="AT656" s="6"/>
      <c r="AU656" s="6"/>
      <c r="AV656" s="6"/>
    </row>
    <row r="657">
      <c r="A657" s="6"/>
      <c r="B657" s="199"/>
      <c r="C657" s="6"/>
      <c r="D657" s="6"/>
      <c r="E657" s="7"/>
      <c r="F657" s="7"/>
      <c r="G657" s="198"/>
      <c r="H657" s="198"/>
      <c r="I657" s="6"/>
      <c r="J657" s="7"/>
      <c r="K657" s="7"/>
      <c r="L657" s="6"/>
      <c r="M657" s="7"/>
      <c r="N657" s="6"/>
      <c r="O657" s="6"/>
      <c r="P657" s="6"/>
      <c r="Q657" s="6"/>
      <c r="R657" s="6"/>
      <c r="S657" s="6"/>
      <c r="T657" s="6"/>
      <c r="U657" s="6"/>
      <c r="V657" s="6"/>
      <c r="W657" s="6"/>
      <c r="X657" s="6"/>
      <c r="Y657" s="6"/>
      <c r="Z657" s="6"/>
      <c r="AA657" s="6"/>
      <c r="AB657" s="6"/>
      <c r="AC657" s="6"/>
      <c r="AD657" s="6"/>
      <c r="AE657" s="6"/>
      <c r="AF657" s="6"/>
      <c r="AG657" s="6"/>
      <c r="AH657" s="6"/>
      <c r="AI657" s="6"/>
      <c r="AJ657" s="6"/>
      <c r="AK657" s="6"/>
      <c r="AL657" s="6"/>
      <c r="AM657" s="6"/>
      <c r="AN657" s="6"/>
      <c r="AO657" s="6"/>
      <c r="AP657" s="6"/>
      <c r="AQ657" s="6"/>
      <c r="AR657" s="6"/>
      <c r="AS657" s="6"/>
      <c r="AT657" s="6"/>
      <c r="AU657" s="6"/>
      <c r="AV657" s="6"/>
    </row>
    <row r="658">
      <c r="A658" s="6"/>
      <c r="B658" s="199"/>
      <c r="C658" s="6"/>
      <c r="D658" s="6"/>
      <c r="E658" s="7"/>
      <c r="F658" s="7"/>
      <c r="G658" s="198"/>
      <c r="H658" s="198"/>
      <c r="I658" s="6"/>
      <c r="J658" s="7"/>
      <c r="K658" s="7"/>
      <c r="L658" s="6"/>
      <c r="M658" s="7"/>
      <c r="N658" s="6"/>
      <c r="O658" s="6"/>
      <c r="P658" s="6"/>
      <c r="Q658" s="6"/>
      <c r="R658" s="6"/>
      <c r="S658" s="6"/>
      <c r="T658" s="6"/>
      <c r="U658" s="6"/>
      <c r="V658" s="6"/>
      <c r="W658" s="6"/>
      <c r="X658" s="6"/>
      <c r="Y658" s="6"/>
      <c r="Z658" s="6"/>
      <c r="AA658" s="6"/>
      <c r="AB658" s="6"/>
      <c r="AC658" s="6"/>
      <c r="AD658" s="6"/>
      <c r="AE658" s="6"/>
      <c r="AF658" s="6"/>
      <c r="AG658" s="6"/>
      <c r="AH658" s="6"/>
      <c r="AI658" s="6"/>
      <c r="AJ658" s="6"/>
      <c r="AK658" s="6"/>
      <c r="AL658" s="6"/>
      <c r="AM658" s="6"/>
      <c r="AN658" s="6"/>
      <c r="AO658" s="6"/>
      <c r="AP658" s="6"/>
      <c r="AQ658" s="6"/>
      <c r="AR658" s="6"/>
      <c r="AS658" s="6"/>
      <c r="AT658" s="6"/>
      <c r="AU658" s="6"/>
      <c r="AV658" s="6"/>
    </row>
    <row r="659">
      <c r="A659" s="6"/>
      <c r="B659" s="199"/>
      <c r="C659" s="6"/>
      <c r="D659" s="6"/>
      <c r="E659" s="7"/>
      <c r="F659" s="7"/>
      <c r="G659" s="198"/>
      <c r="H659" s="198"/>
      <c r="I659" s="6"/>
      <c r="J659" s="7"/>
      <c r="K659" s="7"/>
      <c r="L659" s="6"/>
      <c r="M659" s="7"/>
      <c r="N659" s="6"/>
      <c r="O659" s="6"/>
      <c r="P659" s="6"/>
      <c r="Q659" s="6"/>
      <c r="R659" s="6"/>
      <c r="S659" s="6"/>
      <c r="T659" s="6"/>
      <c r="U659" s="6"/>
      <c r="V659" s="6"/>
      <c r="W659" s="6"/>
      <c r="X659" s="6"/>
      <c r="Y659" s="6"/>
      <c r="Z659" s="6"/>
      <c r="AA659" s="6"/>
      <c r="AB659" s="6"/>
      <c r="AC659" s="6"/>
      <c r="AD659" s="6"/>
      <c r="AE659" s="6"/>
      <c r="AF659" s="6"/>
      <c r="AG659" s="6"/>
      <c r="AH659" s="6"/>
      <c r="AI659" s="6"/>
      <c r="AJ659" s="6"/>
      <c r="AK659" s="6"/>
      <c r="AL659" s="6"/>
      <c r="AM659" s="6"/>
      <c r="AN659" s="6"/>
      <c r="AO659" s="6"/>
      <c r="AP659" s="6"/>
      <c r="AQ659" s="6"/>
      <c r="AR659" s="6"/>
      <c r="AS659" s="6"/>
      <c r="AT659" s="6"/>
      <c r="AU659" s="6"/>
      <c r="AV659" s="6"/>
    </row>
    <row r="660">
      <c r="A660" s="6"/>
      <c r="B660" s="199"/>
      <c r="C660" s="6"/>
      <c r="D660" s="6"/>
      <c r="E660" s="7"/>
      <c r="F660" s="7"/>
      <c r="G660" s="198"/>
      <c r="H660" s="198"/>
      <c r="I660" s="6"/>
      <c r="J660" s="7"/>
      <c r="K660" s="7"/>
      <c r="L660" s="6"/>
      <c r="M660" s="7"/>
      <c r="N660" s="6"/>
      <c r="O660" s="6"/>
      <c r="P660" s="6"/>
      <c r="Q660" s="6"/>
      <c r="R660" s="6"/>
      <c r="S660" s="6"/>
      <c r="T660" s="6"/>
      <c r="U660" s="6"/>
      <c r="V660" s="6"/>
      <c r="W660" s="6"/>
      <c r="X660" s="6"/>
      <c r="Y660" s="6"/>
      <c r="Z660" s="6"/>
      <c r="AA660" s="6"/>
      <c r="AB660" s="6"/>
      <c r="AC660" s="6"/>
      <c r="AD660" s="6"/>
      <c r="AE660" s="6"/>
      <c r="AF660" s="6"/>
      <c r="AG660" s="6"/>
      <c r="AH660" s="6"/>
      <c r="AI660" s="6"/>
      <c r="AJ660" s="6"/>
      <c r="AK660" s="6"/>
      <c r="AL660" s="6"/>
      <c r="AM660" s="6"/>
      <c r="AN660" s="6"/>
      <c r="AO660" s="6"/>
      <c r="AP660" s="6"/>
      <c r="AQ660" s="6"/>
      <c r="AR660" s="6"/>
      <c r="AS660" s="6"/>
      <c r="AT660" s="6"/>
      <c r="AU660" s="6"/>
      <c r="AV660" s="6"/>
    </row>
    <row r="661">
      <c r="A661" s="6"/>
      <c r="B661" s="199"/>
      <c r="C661" s="6"/>
      <c r="D661" s="6"/>
      <c r="E661" s="7"/>
      <c r="F661" s="7"/>
      <c r="G661" s="198"/>
      <c r="H661" s="198"/>
      <c r="I661" s="6"/>
      <c r="J661" s="7"/>
      <c r="K661" s="7"/>
      <c r="L661" s="6"/>
      <c r="M661" s="7"/>
      <c r="N661" s="6"/>
      <c r="O661" s="6"/>
      <c r="P661" s="6"/>
      <c r="Q661" s="6"/>
      <c r="R661" s="6"/>
      <c r="S661" s="6"/>
      <c r="T661" s="6"/>
      <c r="U661" s="6"/>
      <c r="V661" s="6"/>
      <c r="W661" s="6"/>
      <c r="X661" s="6"/>
      <c r="Y661" s="6"/>
      <c r="Z661" s="6"/>
      <c r="AA661" s="6"/>
      <c r="AB661" s="6"/>
      <c r="AC661" s="6"/>
      <c r="AD661" s="6"/>
      <c r="AE661" s="6"/>
      <c r="AF661" s="6"/>
      <c r="AG661" s="6"/>
      <c r="AH661" s="6"/>
      <c r="AI661" s="6"/>
      <c r="AJ661" s="6"/>
      <c r="AK661" s="6"/>
      <c r="AL661" s="6"/>
      <c r="AM661" s="6"/>
      <c r="AN661" s="6"/>
      <c r="AO661" s="6"/>
      <c r="AP661" s="6"/>
      <c r="AQ661" s="6"/>
      <c r="AR661" s="6"/>
      <c r="AS661" s="6"/>
      <c r="AT661" s="6"/>
      <c r="AU661" s="6"/>
      <c r="AV661" s="6"/>
    </row>
    <row r="662">
      <c r="A662" s="6"/>
      <c r="B662" s="199"/>
      <c r="C662" s="6"/>
      <c r="D662" s="6"/>
      <c r="E662" s="7"/>
      <c r="F662" s="7"/>
      <c r="G662" s="198"/>
      <c r="H662" s="198"/>
      <c r="I662" s="6"/>
      <c r="J662" s="7"/>
      <c r="K662" s="7"/>
      <c r="L662" s="6"/>
      <c r="M662" s="7"/>
      <c r="N662" s="6"/>
      <c r="O662" s="6"/>
      <c r="P662" s="6"/>
      <c r="Q662" s="6"/>
      <c r="R662" s="6"/>
      <c r="S662" s="6"/>
      <c r="T662" s="6"/>
      <c r="U662" s="6"/>
      <c r="V662" s="6"/>
      <c r="W662" s="6"/>
      <c r="X662" s="6"/>
      <c r="Y662" s="6"/>
      <c r="Z662" s="6"/>
      <c r="AA662" s="6"/>
      <c r="AB662" s="6"/>
      <c r="AC662" s="6"/>
      <c r="AD662" s="6"/>
      <c r="AE662" s="6"/>
      <c r="AF662" s="6"/>
      <c r="AG662" s="6"/>
      <c r="AH662" s="6"/>
      <c r="AI662" s="6"/>
      <c r="AJ662" s="6"/>
      <c r="AK662" s="6"/>
      <c r="AL662" s="6"/>
      <c r="AM662" s="6"/>
      <c r="AN662" s="6"/>
      <c r="AO662" s="6"/>
      <c r="AP662" s="6"/>
      <c r="AQ662" s="6"/>
      <c r="AR662" s="6"/>
      <c r="AS662" s="6"/>
      <c r="AT662" s="6"/>
      <c r="AU662" s="6"/>
      <c r="AV662" s="6"/>
    </row>
    <row r="663">
      <c r="A663" s="6"/>
      <c r="B663" s="199"/>
      <c r="C663" s="6"/>
      <c r="D663" s="6"/>
      <c r="E663" s="7"/>
      <c r="F663" s="7"/>
      <c r="G663" s="198"/>
      <c r="H663" s="198"/>
      <c r="I663" s="6"/>
      <c r="J663" s="7"/>
      <c r="K663" s="7"/>
      <c r="L663" s="6"/>
      <c r="M663" s="7"/>
      <c r="N663" s="6"/>
      <c r="O663" s="6"/>
      <c r="P663" s="6"/>
      <c r="Q663" s="6"/>
      <c r="R663" s="6"/>
      <c r="S663" s="6"/>
      <c r="T663" s="6"/>
      <c r="U663" s="6"/>
      <c r="V663" s="6"/>
      <c r="W663" s="6"/>
      <c r="X663" s="6"/>
      <c r="Y663" s="6"/>
      <c r="Z663" s="6"/>
      <c r="AA663" s="6"/>
      <c r="AB663" s="6"/>
      <c r="AC663" s="6"/>
      <c r="AD663" s="6"/>
      <c r="AE663" s="6"/>
      <c r="AF663" s="6"/>
      <c r="AG663" s="6"/>
      <c r="AH663" s="6"/>
      <c r="AI663" s="6"/>
      <c r="AJ663" s="6"/>
      <c r="AK663" s="6"/>
      <c r="AL663" s="6"/>
      <c r="AM663" s="6"/>
      <c r="AN663" s="6"/>
      <c r="AO663" s="6"/>
      <c r="AP663" s="6"/>
      <c r="AQ663" s="6"/>
      <c r="AR663" s="6"/>
      <c r="AS663" s="6"/>
      <c r="AT663" s="6"/>
      <c r="AU663" s="6"/>
      <c r="AV663" s="6"/>
    </row>
    <row r="664">
      <c r="A664" s="6"/>
      <c r="B664" s="199"/>
      <c r="C664" s="6"/>
      <c r="D664" s="6"/>
      <c r="E664" s="7"/>
      <c r="F664" s="7"/>
      <c r="G664" s="198"/>
      <c r="H664" s="198"/>
      <c r="I664" s="6"/>
      <c r="J664" s="7"/>
      <c r="K664" s="7"/>
      <c r="L664" s="6"/>
      <c r="M664" s="7"/>
      <c r="N664" s="6"/>
      <c r="O664" s="6"/>
      <c r="P664" s="6"/>
      <c r="Q664" s="6"/>
      <c r="R664" s="6"/>
      <c r="S664" s="6"/>
      <c r="T664" s="6"/>
      <c r="U664" s="6"/>
      <c r="V664" s="6"/>
      <c r="W664" s="6"/>
      <c r="X664" s="6"/>
      <c r="Y664" s="6"/>
      <c r="Z664" s="6"/>
      <c r="AA664" s="6"/>
      <c r="AB664" s="6"/>
      <c r="AC664" s="6"/>
      <c r="AD664" s="6"/>
      <c r="AE664" s="6"/>
      <c r="AF664" s="6"/>
      <c r="AG664" s="6"/>
      <c r="AH664" s="6"/>
      <c r="AI664" s="6"/>
      <c r="AJ664" s="6"/>
      <c r="AK664" s="6"/>
      <c r="AL664" s="6"/>
      <c r="AM664" s="6"/>
      <c r="AN664" s="6"/>
      <c r="AO664" s="6"/>
      <c r="AP664" s="6"/>
      <c r="AQ664" s="6"/>
      <c r="AR664" s="6"/>
      <c r="AS664" s="6"/>
      <c r="AT664" s="6"/>
      <c r="AU664" s="6"/>
      <c r="AV664" s="6"/>
    </row>
    <row r="665">
      <c r="A665" s="6"/>
      <c r="B665" s="199"/>
      <c r="C665" s="6"/>
      <c r="D665" s="6"/>
      <c r="E665" s="7"/>
      <c r="F665" s="7"/>
      <c r="G665" s="198"/>
      <c r="H665" s="198"/>
      <c r="I665" s="6"/>
      <c r="J665" s="7"/>
      <c r="K665" s="7"/>
      <c r="L665" s="6"/>
      <c r="M665" s="7"/>
      <c r="N665" s="6"/>
      <c r="O665" s="6"/>
      <c r="P665" s="6"/>
      <c r="Q665" s="6"/>
      <c r="R665" s="6"/>
      <c r="S665" s="6"/>
      <c r="T665" s="6"/>
      <c r="U665" s="6"/>
      <c r="V665" s="6"/>
      <c r="W665" s="6"/>
      <c r="X665" s="6"/>
      <c r="Y665" s="6"/>
      <c r="Z665" s="6"/>
      <c r="AA665" s="6"/>
      <c r="AB665" s="6"/>
      <c r="AC665" s="6"/>
      <c r="AD665" s="6"/>
      <c r="AE665" s="6"/>
      <c r="AF665" s="6"/>
      <c r="AG665" s="6"/>
      <c r="AH665" s="6"/>
      <c r="AI665" s="6"/>
      <c r="AJ665" s="6"/>
      <c r="AK665" s="6"/>
      <c r="AL665" s="6"/>
      <c r="AM665" s="6"/>
      <c r="AN665" s="6"/>
      <c r="AO665" s="6"/>
      <c r="AP665" s="6"/>
      <c r="AQ665" s="6"/>
      <c r="AR665" s="6"/>
      <c r="AS665" s="6"/>
      <c r="AT665" s="6"/>
      <c r="AU665" s="6"/>
      <c r="AV665" s="6"/>
    </row>
    <row r="666">
      <c r="A666" s="6"/>
      <c r="B666" s="199"/>
      <c r="C666" s="6"/>
      <c r="D666" s="6"/>
      <c r="E666" s="7"/>
      <c r="F666" s="7"/>
      <c r="G666" s="198"/>
      <c r="H666" s="198"/>
      <c r="I666" s="6"/>
      <c r="J666" s="7"/>
      <c r="K666" s="7"/>
      <c r="L666" s="6"/>
      <c r="M666" s="7"/>
      <c r="N666" s="6"/>
      <c r="O666" s="6"/>
      <c r="P666" s="6"/>
      <c r="Q666" s="6"/>
      <c r="R666" s="6"/>
      <c r="S666" s="6"/>
      <c r="T666" s="6"/>
      <c r="U666" s="6"/>
      <c r="V666" s="6"/>
      <c r="W666" s="6"/>
      <c r="X666" s="6"/>
      <c r="Y666" s="6"/>
      <c r="Z666" s="6"/>
      <c r="AA666" s="6"/>
      <c r="AB666" s="6"/>
      <c r="AC666" s="6"/>
      <c r="AD666" s="6"/>
      <c r="AE666" s="6"/>
      <c r="AF666" s="6"/>
      <c r="AG666" s="6"/>
      <c r="AH666" s="6"/>
      <c r="AI666" s="6"/>
      <c r="AJ666" s="6"/>
      <c r="AK666" s="6"/>
      <c r="AL666" s="6"/>
      <c r="AM666" s="6"/>
      <c r="AN666" s="6"/>
      <c r="AO666" s="6"/>
      <c r="AP666" s="6"/>
      <c r="AQ666" s="6"/>
      <c r="AR666" s="6"/>
      <c r="AS666" s="6"/>
      <c r="AT666" s="6"/>
      <c r="AU666" s="6"/>
      <c r="AV666" s="6"/>
    </row>
    <row r="667">
      <c r="A667" s="6"/>
      <c r="B667" s="199"/>
      <c r="C667" s="6"/>
      <c r="D667" s="6"/>
      <c r="E667" s="7"/>
      <c r="F667" s="7"/>
      <c r="G667" s="198"/>
      <c r="H667" s="198"/>
      <c r="I667" s="6"/>
      <c r="J667" s="7"/>
      <c r="K667" s="7"/>
      <c r="L667" s="6"/>
      <c r="M667" s="7"/>
      <c r="N667" s="6"/>
      <c r="O667" s="6"/>
      <c r="P667" s="6"/>
      <c r="Q667" s="6"/>
      <c r="R667" s="6"/>
      <c r="S667" s="6"/>
      <c r="T667" s="6"/>
      <c r="U667" s="6"/>
      <c r="V667" s="6"/>
      <c r="W667" s="6"/>
      <c r="X667" s="6"/>
      <c r="Y667" s="6"/>
      <c r="Z667" s="6"/>
      <c r="AA667" s="6"/>
      <c r="AB667" s="6"/>
      <c r="AC667" s="6"/>
      <c r="AD667" s="6"/>
      <c r="AE667" s="6"/>
      <c r="AF667" s="6"/>
      <c r="AG667" s="6"/>
      <c r="AH667" s="6"/>
      <c r="AI667" s="6"/>
      <c r="AJ667" s="6"/>
      <c r="AK667" s="6"/>
      <c r="AL667" s="6"/>
      <c r="AM667" s="6"/>
      <c r="AN667" s="6"/>
      <c r="AO667" s="6"/>
      <c r="AP667" s="6"/>
      <c r="AQ667" s="6"/>
      <c r="AR667" s="6"/>
      <c r="AS667" s="6"/>
      <c r="AT667" s="6"/>
      <c r="AU667" s="6"/>
      <c r="AV667" s="6"/>
    </row>
    <row r="668">
      <c r="A668" s="6"/>
      <c r="B668" s="199"/>
      <c r="C668" s="6"/>
      <c r="D668" s="6"/>
      <c r="E668" s="7"/>
      <c r="F668" s="7"/>
      <c r="G668" s="198"/>
      <c r="H668" s="198"/>
      <c r="I668" s="6"/>
      <c r="J668" s="7"/>
      <c r="K668" s="7"/>
      <c r="L668" s="6"/>
      <c r="M668" s="7"/>
      <c r="N668" s="6"/>
      <c r="O668" s="6"/>
      <c r="P668" s="6"/>
      <c r="Q668" s="6"/>
      <c r="R668" s="6"/>
      <c r="S668" s="6"/>
      <c r="T668" s="6"/>
      <c r="U668" s="6"/>
      <c r="V668" s="6"/>
      <c r="W668" s="6"/>
      <c r="X668" s="6"/>
      <c r="Y668" s="6"/>
      <c r="Z668" s="6"/>
      <c r="AA668" s="6"/>
      <c r="AB668" s="6"/>
      <c r="AC668" s="6"/>
      <c r="AD668" s="6"/>
      <c r="AE668" s="6"/>
      <c r="AF668" s="6"/>
      <c r="AG668" s="6"/>
      <c r="AH668" s="6"/>
      <c r="AI668" s="6"/>
      <c r="AJ668" s="6"/>
      <c r="AK668" s="6"/>
      <c r="AL668" s="6"/>
      <c r="AM668" s="6"/>
      <c r="AN668" s="6"/>
      <c r="AO668" s="6"/>
      <c r="AP668" s="6"/>
      <c r="AQ668" s="6"/>
      <c r="AR668" s="6"/>
      <c r="AS668" s="6"/>
      <c r="AT668" s="6"/>
      <c r="AU668" s="6"/>
      <c r="AV668" s="6"/>
    </row>
    <row r="669">
      <c r="A669" s="6"/>
      <c r="B669" s="199"/>
      <c r="C669" s="6"/>
      <c r="D669" s="6"/>
      <c r="E669" s="7"/>
      <c r="F669" s="7"/>
      <c r="G669" s="198"/>
      <c r="H669" s="198"/>
      <c r="I669" s="6"/>
      <c r="J669" s="7"/>
      <c r="K669" s="7"/>
      <c r="L669" s="6"/>
      <c r="M669" s="7"/>
      <c r="N669" s="6"/>
      <c r="O669" s="6"/>
      <c r="P669" s="6"/>
      <c r="Q669" s="6"/>
      <c r="R669" s="6"/>
      <c r="S669" s="6"/>
      <c r="T669" s="6"/>
      <c r="U669" s="6"/>
      <c r="V669" s="6"/>
      <c r="W669" s="6"/>
      <c r="X669" s="6"/>
      <c r="Y669" s="6"/>
      <c r="Z669" s="6"/>
      <c r="AA669" s="6"/>
      <c r="AB669" s="6"/>
      <c r="AC669" s="6"/>
      <c r="AD669" s="6"/>
      <c r="AE669" s="6"/>
      <c r="AF669" s="6"/>
      <c r="AG669" s="6"/>
      <c r="AH669" s="6"/>
      <c r="AI669" s="6"/>
      <c r="AJ669" s="6"/>
      <c r="AK669" s="6"/>
      <c r="AL669" s="6"/>
      <c r="AM669" s="6"/>
      <c r="AN669" s="6"/>
      <c r="AO669" s="6"/>
      <c r="AP669" s="6"/>
      <c r="AQ669" s="6"/>
      <c r="AR669" s="6"/>
      <c r="AS669" s="6"/>
      <c r="AT669" s="6"/>
      <c r="AU669" s="6"/>
      <c r="AV669" s="6"/>
    </row>
    <row r="670">
      <c r="A670" s="6"/>
      <c r="B670" s="199"/>
      <c r="C670" s="6"/>
      <c r="D670" s="6"/>
      <c r="E670" s="7"/>
      <c r="F670" s="7"/>
      <c r="G670" s="198"/>
      <c r="H670" s="198"/>
      <c r="I670" s="6"/>
      <c r="J670" s="7"/>
      <c r="K670" s="7"/>
      <c r="L670" s="6"/>
      <c r="M670" s="7"/>
      <c r="N670" s="6"/>
      <c r="O670" s="6"/>
      <c r="P670" s="6"/>
      <c r="Q670" s="6"/>
      <c r="R670" s="6"/>
      <c r="S670" s="6"/>
      <c r="T670" s="6"/>
      <c r="U670" s="6"/>
      <c r="V670" s="6"/>
      <c r="W670" s="6"/>
      <c r="X670" s="6"/>
      <c r="Y670" s="6"/>
      <c r="Z670" s="6"/>
      <c r="AA670" s="6"/>
      <c r="AB670" s="6"/>
      <c r="AC670" s="6"/>
      <c r="AD670" s="6"/>
      <c r="AE670" s="6"/>
      <c r="AF670" s="6"/>
      <c r="AG670" s="6"/>
      <c r="AH670" s="6"/>
      <c r="AI670" s="6"/>
      <c r="AJ670" s="6"/>
      <c r="AK670" s="6"/>
      <c r="AL670" s="6"/>
      <c r="AM670" s="6"/>
      <c r="AN670" s="6"/>
      <c r="AO670" s="6"/>
      <c r="AP670" s="6"/>
      <c r="AQ670" s="6"/>
      <c r="AR670" s="6"/>
      <c r="AS670" s="6"/>
      <c r="AT670" s="6"/>
      <c r="AU670" s="6"/>
      <c r="AV670" s="6"/>
    </row>
    <row r="671">
      <c r="A671" s="6"/>
      <c r="B671" s="199"/>
      <c r="C671" s="6"/>
      <c r="D671" s="6"/>
      <c r="E671" s="7"/>
      <c r="F671" s="7"/>
      <c r="G671" s="198"/>
      <c r="H671" s="198"/>
      <c r="I671" s="6"/>
      <c r="J671" s="7"/>
      <c r="K671" s="7"/>
      <c r="L671" s="6"/>
      <c r="M671" s="7"/>
      <c r="N671" s="6"/>
      <c r="O671" s="6"/>
      <c r="P671" s="6"/>
      <c r="Q671" s="6"/>
      <c r="R671" s="6"/>
      <c r="S671" s="6"/>
      <c r="T671" s="6"/>
      <c r="U671" s="6"/>
      <c r="V671" s="6"/>
      <c r="W671" s="6"/>
      <c r="X671" s="6"/>
      <c r="Y671" s="6"/>
      <c r="Z671" s="6"/>
      <c r="AA671" s="6"/>
      <c r="AB671" s="6"/>
      <c r="AC671" s="6"/>
      <c r="AD671" s="6"/>
      <c r="AE671" s="6"/>
      <c r="AF671" s="6"/>
      <c r="AG671" s="6"/>
      <c r="AH671" s="6"/>
      <c r="AI671" s="6"/>
      <c r="AJ671" s="6"/>
      <c r="AK671" s="6"/>
      <c r="AL671" s="6"/>
      <c r="AM671" s="6"/>
      <c r="AN671" s="6"/>
      <c r="AO671" s="6"/>
      <c r="AP671" s="6"/>
      <c r="AQ671" s="6"/>
      <c r="AR671" s="6"/>
      <c r="AS671" s="6"/>
      <c r="AT671" s="6"/>
      <c r="AU671" s="6"/>
      <c r="AV671" s="6"/>
    </row>
    <row r="672">
      <c r="A672" s="6"/>
      <c r="B672" s="199"/>
      <c r="C672" s="6"/>
      <c r="D672" s="6"/>
      <c r="E672" s="7"/>
      <c r="F672" s="7"/>
      <c r="G672" s="198"/>
      <c r="H672" s="198"/>
      <c r="I672" s="6"/>
      <c r="J672" s="7"/>
      <c r="K672" s="7"/>
      <c r="L672" s="6"/>
      <c r="M672" s="7"/>
      <c r="N672" s="6"/>
      <c r="O672" s="6"/>
      <c r="P672" s="6"/>
      <c r="Q672" s="6"/>
      <c r="R672" s="6"/>
      <c r="S672" s="6"/>
      <c r="T672" s="6"/>
      <c r="U672" s="6"/>
      <c r="V672" s="6"/>
      <c r="W672" s="6"/>
      <c r="X672" s="6"/>
      <c r="Y672" s="6"/>
      <c r="Z672" s="6"/>
      <c r="AA672" s="6"/>
      <c r="AB672" s="6"/>
      <c r="AC672" s="6"/>
      <c r="AD672" s="6"/>
      <c r="AE672" s="6"/>
      <c r="AF672" s="6"/>
      <c r="AG672" s="6"/>
      <c r="AH672" s="6"/>
      <c r="AI672" s="6"/>
      <c r="AJ672" s="6"/>
      <c r="AK672" s="6"/>
      <c r="AL672" s="6"/>
      <c r="AM672" s="6"/>
      <c r="AN672" s="6"/>
      <c r="AO672" s="6"/>
      <c r="AP672" s="6"/>
      <c r="AQ672" s="6"/>
      <c r="AR672" s="6"/>
      <c r="AS672" s="6"/>
      <c r="AT672" s="6"/>
      <c r="AU672" s="6"/>
      <c r="AV672" s="6"/>
    </row>
    <row r="673">
      <c r="A673" s="6"/>
      <c r="B673" s="199"/>
      <c r="C673" s="6"/>
      <c r="D673" s="6"/>
      <c r="E673" s="7"/>
      <c r="F673" s="7"/>
      <c r="G673" s="198"/>
      <c r="H673" s="198"/>
      <c r="I673" s="6"/>
      <c r="J673" s="7"/>
      <c r="K673" s="7"/>
      <c r="L673" s="6"/>
      <c r="M673" s="7"/>
      <c r="N673" s="6"/>
      <c r="O673" s="6"/>
      <c r="P673" s="6"/>
      <c r="Q673" s="6"/>
      <c r="R673" s="6"/>
      <c r="S673" s="6"/>
      <c r="T673" s="6"/>
      <c r="U673" s="6"/>
      <c r="V673" s="6"/>
      <c r="W673" s="6"/>
      <c r="X673" s="6"/>
      <c r="Y673" s="6"/>
      <c r="Z673" s="6"/>
      <c r="AA673" s="6"/>
      <c r="AB673" s="6"/>
      <c r="AC673" s="6"/>
      <c r="AD673" s="6"/>
      <c r="AE673" s="6"/>
      <c r="AF673" s="6"/>
      <c r="AG673" s="6"/>
      <c r="AH673" s="6"/>
      <c r="AI673" s="6"/>
      <c r="AJ673" s="6"/>
      <c r="AK673" s="6"/>
      <c r="AL673" s="6"/>
      <c r="AM673" s="6"/>
      <c r="AN673" s="6"/>
      <c r="AO673" s="6"/>
      <c r="AP673" s="6"/>
      <c r="AQ673" s="6"/>
      <c r="AR673" s="6"/>
      <c r="AS673" s="6"/>
      <c r="AT673" s="6"/>
      <c r="AU673" s="6"/>
      <c r="AV673" s="6"/>
    </row>
    <row r="674">
      <c r="A674" s="6"/>
      <c r="B674" s="199"/>
      <c r="C674" s="6"/>
      <c r="D674" s="6"/>
      <c r="E674" s="7"/>
      <c r="F674" s="7"/>
      <c r="G674" s="198"/>
      <c r="H674" s="198"/>
      <c r="I674" s="6"/>
      <c r="J674" s="7"/>
      <c r="K674" s="7"/>
      <c r="L674" s="6"/>
      <c r="M674" s="7"/>
      <c r="N674" s="6"/>
      <c r="O674" s="6"/>
      <c r="P674" s="6"/>
      <c r="Q674" s="6"/>
      <c r="R674" s="6"/>
      <c r="S674" s="6"/>
      <c r="T674" s="6"/>
      <c r="U674" s="6"/>
      <c r="V674" s="6"/>
      <c r="W674" s="6"/>
      <c r="X674" s="6"/>
      <c r="Y674" s="6"/>
      <c r="Z674" s="6"/>
      <c r="AA674" s="6"/>
      <c r="AB674" s="6"/>
      <c r="AC674" s="6"/>
      <c r="AD674" s="6"/>
      <c r="AE674" s="6"/>
      <c r="AF674" s="6"/>
      <c r="AG674" s="6"/>
      <c r="AH674" s="6"/>
      <c r="AI674" s="6"/>
      <c r="AJ674" s="6"/>
      <c r="AK674" s="6"/>
      <c r="AL674" s="6"/>
      <c r="AM674" s="6"/>
      <c r="AN674" s="6"/>
      <c r="AO674" s="6"/>
      <c r="AP674" s="6"/>
      <c r="AQ674" s="6"/>
      <c r="AR674" s="6"/>
      <c r="AS674" s="6"/>
      <c r="AT674" s="6"/>
      <c r="AU674" s="6"/>
      <c r="AV674" s="6"/>
    </row>
    <row r="675">
      <c r="A675" s="6"/>
      <c r="B675" s="199"/>
      <c r="C675" s="6"/>
      <c r="D675" s="6"/>
      <c r="E675" s="7"/>
      <c r="F675" s="7"/>
      <c r="G675" s="198"/>
      <c r="H675" s="198"/>
      <c r="I675" s="6"/>
      <c r="J675" s="7"/>
      <c r="K675" s="7"/>
      <c r="L675" s="6"/>
      <c r="M675" s="7"/>
      <c r="N675" s="6"/>
      <c r="O675" s="6"/>
      <c r="P675" s="6"/>
      <c r="Q675" s="6"/>
      <c r="R675" s="6"/>
      <c r="S675" s="6"/>
      <c r="T675" s="6"/>
      <c r="U675" s="6"/>
      <c r="V675" s="6"/>
      <c r="W675" s="6"/>
      <c r="X675" s="6"/>
      <c r="Y675" s="6"/>
      <c r="Z675" s="6"/>
      <c r="AA675" s="6"/>
      <c r="AB675" s="6"/>
      <c r="AC675" s="6"/>
      <c r="AD675" s="6"/>
      <c r="AE675" s="6"/>
      <c r="AF675" s="6"/>
      <c r="AG675" s="6"/>
      <c r="AH675" s="6"/>
      <c r="AI675" s="6"/>
      <c r="AJ675" s="6"/>
      <c r="AK675" s="6"/>
      <c r="AL675" s="6"/>
      <c r="AM675" s="6"/>
      <c r="AN675" s="6"/>
      <c r="AO675" s="6"/>
      <c r="AP675" s="6"/>
      <c r="AQ675" s="6"/>
      <c r="AR675" s="6"/>
      <c r="AS675" s="6"/>
      <c r="AT675" s="6"/>
      <c r="AU675" s="6"/>
      <c r="AV675" s="6"/>
    </row>
    <row r="676">
      <c r="A676" s="6"/>
      <c r="B676" s="199"/>
      <c r="C676" s="6"/>
      <c r="D676" s="6"/>
      <c r="E676" s="7"/>
      <c r="F676" s="7"/>
      <c r="G676" s="198"/>
      <c r="H676" s="198"/>
      <c r="I676" s="6"/>
      <c r="J676" s="7"/>
      <c r="K676" s="7"/>
      <c r="L676" s="6"/>
      <c r="M676" s="7"/>
      <c r="N676" s="6"/>
      <c r="O676" s="6"/>
      <c r="P676" s="6"/>
      <c r="Q676" s="6"/>
      <c r="R676" s="6"/>
      <c r="S676" s="6"/>
      <c r="T676" s="6"/>
      <c r="U676" s="6"/>
      <c r="V676" s="6"/>
      <c r="W676" s="6"/>
      <c r="X676" s="6"/>
      <c r="Y676" s="6"/>
      <c r="Z676" s="6"/>
      <c r="AA676" s="6"/>
      <c r="AB676" s="6"/>
      <c r="AC676" s="6"/>
      <c r="AD676" s="6"/>
      <c r="AE676" s="6"/>
      <c r="AF676" s="6"/>
      <c r="AG676" s="6"/>
      <c r="AH676" s="6"/>
      <c r="AI676" s="6"/>
      <c r="AJ676" s="6"/>
      <c r="AK676" s="6"/>
      <c r="AL676" s="6"/>
      <c r="AM676" s="6"/>
      <c r="AN676" s="6"/>
      <c r="AO676" s="6"/>
      <c r="AP676" s="6"/>
      <c r="AQ676" s="6"/>
      <c r="AR676" s="6"/>
      <c r="AS676" s="6"/>
      <c r="AT676" s="6"/>
      <c r="AU676" s="6"/>
      <c r="AV676" s="6"/>
    </row>
    <row r="677">
      <c r="A677" s="6"/>
      <c r="B677" s="199"/>
      <c r="C677" s="6"/>
      <c r="D677" s="6"/>
      <c r="E677" s="7"/>
      <c r="F677" s="7"/>
      <c r="G677" s="198"/>
      <c r="H677" s="198"/>
      <c r="I677" s="6"/>
      <c r="J677" s="7"/>
      <c r="K677" s="7"/>
      <c r="L677" s="6"/>
      <c r="M677" s="7"/>
      <c r="N677" s="6"/>
      <c r="O677" s="6"/>
      <c r="P677" s="6"/>
      <c r="Q677" s="6"/>
      <c r="R677" s="6"/>
      <c r="S677" s="6"/>
      <c r="T677" s="6"/>
      <c r="U677" s="6"/>
      <c r="V677" s="6"/>
      <c r="W677" s="6"/>
      <c r="X677" s="6"/>
      <c r="Y677" s="6"/>
      <c r="Z677" s="6"/>
      <c r="AA677" s="6"/>
      <c r="AB677" s="6"/>
      <c r="AC677" s="6"/>
      <c r="AD677" s="6"/>
      <c r="AE677" s="6"/>
      <c r="AF677" s="6"/>
      <c r="AG677" s="6"/>
      <c r="AH677" s="6"/>
      <c r="AI677" s="6"/>
      <c r="AJ677" s="6"/>
      <c r="AK677" s="6"/>
      <c r="AL677" s="6"/>
      <c r="AM677" s="6"/>
      <c r="AN677" s="6"/>
      <c r="AO677" s="6"/>
      <c r="AP677" s="6"/>
      <c r="AQ677" s="6"/>
      <c r="AR677" s="6"/>
      <c r="AS677" s="6"/>
      <c r="AT677" s="6"/>
      <c r="AU677" s="6"/>
      <c r="AV677" s="6"/>
    </row>
    <row r="678">
      <c r="A678" s="6"/>
      <c r="B678" s="199"/>
      <c r="C678" s="6"/>
      <c r="D678" s="6"/>
      <c r="E678" s="7"/>
      <c r="F678" s="7"/>
      <c r="G678" s="198"/>
      <c r="H678" s="198"/>
      <c r="I678" s="6"/>
      <c r="J678" s="7"/>
      <c r="K678" s="7"/>
      <c r="L678" s="6"/>
      <c r="M678" s="7"/>
      <c r="N678" s="6"/>
      <c r="O678" s="6"/>
      <c r="P678" s="6"/>
      <c r="Q678" s="6"/>
      <c r="R678" s="6"/>
      <c r="S678" s="6"/>
      <c r="T678" s="6"/>
      <c r="U678" s="6"/>
      <c r="V678" s="6"/>
      <c r="W678" s="6"/>
      <c r="X678" s="6"/>
      <c r="Y678" s="6"/>
      <c r="Z678" s="6"/>
      <c r="AA678" s="6"/>
      <c r="AB678" s="6"/>
      <c r="AC678" s="6"/>
      <c r="AD678" s="6"/>
      <c r="AE678" s="6"/>
      <c r="AF678" s="6"/>
      <c r="AG678" s="6"/>
      <c r="AH678" s="6"/>
      <c r="AI678" s="6"/>
      <c r="AJ678" s="6"/>
      <c r="AK678" s="6"/>
      <c r="AL678" s="6"/>
      <c r="AM678" s="6"/>
      <c r="AN678" s="6"/>
      <c r="AO678" s="6"/>
      <c r="AP678" s="6"/>
      <c r="AQ678" s="6"/>
      <c r="AR678" s="6"/>
      <c r="AS678" s="6"/>
      <c r="AT678" s="6"/>
      <c r="AU678" s="6"/>
      <c r="AV678" s="6"/>
    </row>
    <row r="679">
      <c r="A679" s="6"/>
      <c r="B679" s="199"/>
      <c r="C679" s="6"/>
      <c r="D679" s="6"/>
      <c r="E679" s="7"/>
      <c r="F679" s="7"/>
      <c r="G679" s="198"/>
      <c r="H679" s="198"/>
      <c r="I679" s="6"/>
      <c r="J679" s="7"/>
      <c r="K679" s="7"/>
      <c r="L679" s="6"/>
      <c r="M679" s="7"/>
      <c r="N679" s="6"/>
      <c r="O679" s="6"/>
      <c r="P679" s="6"/>
      <c r="Q679" s="6"/>
      <c r="R679" s="6"/>
      <c r="S679" s="6"/>
      <c r="T679" s="6"/>
      <c r="U679" s="6"/>
      <c r="V679" s="6"/>
      <c r="W679" s="6"/>
      <c r="X679" s="6"/>
      <c r="Y679" s="6"/>
      <c r="Z679" s="6"/>
      <c r="AA679" s="6"/>
      <c r="AB679" s="6"/>
      <c r="AC679" s="6"/>
      <c r="AD679" s="6"/>
      <c r="AE679" s="6"/>
      <c r="AF679" s="6"/>
      <c r="AG679" s="6"/>
      <c r="AH679" s="6"/>
      <c r="AI679" s="6"/>
      <c r="AJ679" s="6"/>
      <c r="AK679" s="6"/>
      <c r="AL679" s="6"/>
      <c r="AM679" s="6"/>
      <c r="AN679" s="6"/>
      <c r="AO679" s="6"/>
      <c r="AP679" s="6"/>
      <c r="AQ679" s="6"/>
      <c r="AR679" s="6"/>
      <c r="AS679" s="6"/>
      <c r="AT679" s="6"/>
      <c r="AU679" s="6"/>
      <c r="AV679" s="6"/>
    </row>
    <row r="680">
      <c r="A680" s="6"/>
      <c r="B680" s="199"/>
      <c r="C680" s="6"/>
      <c r="D680" s="6"/>
      <c r="E680" s="7"/>
      <c r="F680" s="7"/>
      <c r="G680" s="198"/>
      <c r="H680" s="198"/>
      <c r="I680" s="6"/>
      <c r="J680" s="7"/>
      <c r="K680" s="7"/>
      <c r="L680" s="6"/>
      <c r="M680" s="7"/>
      <c r="N680" s="6"/>
      <c r="O680" s="6"/>
      <c r="P680" s="6"/>
      <c r="Q680" s="6"/>
      <c r="R680" s="6"/>
      <c r="S680" s="6"/>
      <c r="T680" s="6"/>
      <c r="U680" s="6"/>
      <c r="V680" s="6"/>
      <c r="W680" s="6"/>
      <c r="X680" s="6"/>
      <c r="Y680" s="6"/>
      <c r="Z680" s="6"/>
      <c r="AA680" s="6"/>
      <c r="AB680" s="6"/>
      <c r="AC680" s="6"/>
      <c r="AD680" s="6"/>
      <c r="AE680" s="6"/>
      <c r="AF680" s="6"/>
      <c r="AG680" s="6"/>
      <c r="AH680" s="6"/>
      <c r="AI680" s="6"/>
      <c r="AJ680" s="6"/>
      <c r="AK680" s="6"/>
      <c r="AL680" s="6"/>
      <c r="AM680" s="6"/>
      <c r="AN680" s="6"/>
      <c r="AO680" s="6"/>
      <c r="AP680" s="6"/>
      <c r="AQ680" s="6"/>
      <c r="AR680" s="6"/>
      <c r="AS680" s="6"/>
      <c r="AT680" s="6"/>
      <c r="AU680" s="6"/>
      <c r="AV680" s="6"/>
    </row>
    <row r="681">
      <c r="A681" s="6"/>
      <c r="B681" s="199"/>
      <c r="C681" s="6"/>
      <c r="D681" s="6"/>
      <c r="E681" s="7"/>
      <c r="F681" s="7"/>
      <c r="G681" s="198"/>
      <c r="H681" s="198"/>
      <c r="I681" s="6"/>
      <c r="J681" s="7"/>
      <c r="K681" s="7"/>
      <c r="L681" s="6"/>
      <c r="M681" s="7"/>
      <c r="N681" s="6"/>
      <c r="O681" s="6"/>
      <c r="P681" s="6"/>
      <c r="Q681" s="6"/>
      <c r="R681" s="6"/>
      <c r="S681" s="6"/>
      <c r="T681" s="6"/>
      <c r="U681" s="6"/>
      <c r="V681" s="6"/>
      <c r="W681" s="6"/>
      <c r="X681" s="6"/>
      <c r="Y681" s="6"/>
      <c r="Z681" s="6"/>
      <c r="AA681" s="6"/>
      <c r="AB681" s="6"/>
      <c r="AC681" s="6"/>
      <c r="AD681" s="6"/>
      <c r="AE681" s="6"/>
      <c r="AF681" s="6"/>
      <c r="AG681" s="6"/>
      <c r="AH681" s="6"/>
      <c r="AI681" s="6"/>
      <c r="AJ681" s="6"/>
      <c r="AK681" s="6"/>
      <c r="AL681" s="6"/>
      <c r="AM681" s="6"/>
      <c r="AN681" s="6"/>
      <c r="AO681" s="6"/>
      <c r="AP681" s="6"/>
      <c r="AQ681" s="6"/>
      <c r="AR681" s="6"/>
      <c r="AS681" s="6"/>
      <c r="AT681" s="6"/>
      <c r="AU681" s="6"/>
      <c r="AV681" s="6"/>
    </row>
    <row r="682">
      <c r="A682" s="6"/>
      <c r="B682" s="199"/>
      <c r="C682" s="6"/>
      <c r="D682" s="6"/>
      <c r="E682" s="7"/>
      <c r="F682" s="7"/>
      <c r="G682" s="198"/>
      <c r="H682" s="198"/>
      <c r="I682" s="6"/>
      <c r="J682" s="7"/>
      <c r="K682" s="7"/>
      <c r="L682" s="6"/>
      <c r="M682" s="7"/>
      <c r="N682" s="6"/>
      <c r="O682" s="6"/>
      <c r="P682" s="6"/>
      <c r="Q682" s="6"/>
      <c r="R682" s="6"/>
      <c r="S682" s="6"/>
      <c r="T682" s="6"/>
      <c r="U682" s="6"/>
      <c r="V682" s="6"/>
      <c r="W682" s="6"/>
      <c r="X682" s="6"/>
      <c r="Y682" s="6"/>
      <c r="Z682" s="6"/>
      <c r="AA682" s="6"/>
      <c r="AB682" s="6"/>
      <c r="AC682" s="6"/>
      <c r="AD682" s="6"/>
      <c r="AE682" s="6"/>
      <c r="AF682" s="6"/>
      <c r="AG682" s="6"/>
      <c r="AH682" s="6"/>
      <c r="AI682" s="6"/>
      <c r="AJ682" s="6"/>
      <c r="AK682" s="6"/>
      <c r="AL682" s="6"/>
      <c r="AM682" s="6"/>
      <c r="AN682" s="6"/>
      <c r="AO682" s="6"/>
      <c r="AP682" s="6"/>
      <c r="AQ682" s="6"/>
      <c r="AR682" s="6"/>
      <c r="AS682" s="6"/>
      <c r="AT682" s="6"/>
      <c r="AU682" s="6"/>
      <c r="AV682" s="6"/>
    </row>
    <row r="683">
      <c r="A683" s="6"/>
      <c r="B683" s="199"/>
      <c r="C683" s="6"/>
      <c r="D683" s="6"/>
      <c r="E683" s="7"/>
      <c r="F683" s="7"/>
      <c r="G683" s="198"/>
      <c r="H683" s="198"/>
      <c r="I683" s="6"/>
      <c r="J683" s="7"/>
      <c r="K683" s="7"/>
      <c r="L683" s="6"/>
      <c r="M683" s="7"/>
      <c r="N683" s="6"/>
      <c r="O683" s="6"/>
      <c r="P683" s="6"/>
      <c r="Q683" s="6"/>
      <c r="R683" s="6"/>
      <c r="S683" s="6"/>
      <c r="T683" s="6"/>
      <c r="U683" s="6"/>
      <c r="V683" s="6"/>
      <c r="W683" s="6"/>
      <c r="X683" s="6"/>
      <c r="Y683" s="6"/>
      <c r="Z683" s="6"/>
      <c r="AA683" s="6"/>
      <c r="AB683" s="6"/>
      <c r="AC683" s="6"/>
      <c r="AD683" s="6"/>
      <c r="AE683" s="6"/>
      <c r="AF683" s="6"/>
      <c r="AG683" s="6"/>
      <c r="AH683" s="6"/>
      <c r="AI683" s="6"/>
      <c r="AJ683" s="6"/>
      <c r="AK683" s="6"/>
      <c r="AL683" s="6"/>
      <c r="AM683" s="6"/>
      <c r="AN683" s="6"/>
      <c r="AO683" s="6"/>
      <c r="AP683" s="6"/>
      <c r="AQ683" s="6"/>
      <c r="AR683" s="6"/>
      <c r="AS683" s="6"/>
      <c r="AT683" s="6"/>
      <c r="AU683" s="6"/>
      <c r="AV683" s="6"/>
    </row>
    <row r="684">
      <c r="A684" s="6"/>
      <c r="B684" s="199"/>
      <c r="C684" s="6"/>
      <c r="D684" s="6"/>
      <c r="E684" s="7"/>
      <c r="F684" s="7"/>
      <c r="G684" s="198"/>
      <c r="H684" s="198"/>
      <c r="I684" s="6"/>
      <c r="J684" s="7"/>
      <c r="K684" s="7"/>
      <c r="L684" s="6"/>
      <c r="M684" s="7"/>
      <c r="N684" s="6"/>
      <c r="O684" s="6"/>
      <c r="P684" s="6"/>
      <c r="Q684" s="6"/>
      <c r="R684" s="6"/>
      <c r="S684" s="6"/>
      <c r="T684" s="6"/>
      <c r="U684" s="6"/>
      <c r="V684" s="6"/>
      <c r="W684" s="6"/>
      <c r="X684" s="6"/>
      <c r="Y684" s="6"/>
      <c r="Z684" s="6"/>
      <c r="AA684" s="6"/>
      <c r="AB684" s="6"/>
      <c r="AC684" s="6"/>
      <c r="AD684" s="6"/>
      <c r="AE684" s="6"/>
      <c r="AF684" s="6"/>
      <c r="AG684" s="6"/>
      <c r="AH684" s="6"/>
      <c r="AI684" s="6"/>
      <c r="AJ684" s="6"/>
      <c r="AK684" s="6"/>
      <c r="AL684" s="6"/>
      <c r="AM684" s="6"/>
      <c r="AN684" s="6"/>
      <c r="AO684" s="6"/>
      <c r="AP684" s="6"/>
      <c r="AQ684" s="6"/>
      <c r="AR684" s="6"/>
      <c r="AS684" s="6"/>
      <c r="AT684" s="6"/>
      <c r="AU684" s="6"/>
      <c r="AV684" s="6"/>
    </row>
    <row r="685">
      <c r="A685" s="6"/>
      <c r="B685" s="199"/>
      <c r="C685" s="6"/>
      <c r="D685" s="6"/>
      <c r="E685" s="7"/>
      <c r="F685" s="7"/>
      <c r="G685" s="198"/>
      <c r="H685" s="198"/>
      <c r="I685" s="6"/>
      <c r="J685" s="7"/>
      <c r="K685" s="7"/>
      <c r="L685" s="6"/>
      <c r="M685" s="7"/>
      <c r="N685" s="6"/>
      <c r="O685" s="6"/>
      <c r="P685" s="6"/>
      <c r="Q685" s="6"/>
      <c r="R685" s="6"/>
      <c r="S685" s="6"/>
      <c r="T685" s="6"/>
      <c r="U685" s="6"/>
      <c r="V685" s="6"/>
      <c r="W685" s="6"/>
      <c r="X685" s="6"/>
      <c r="Y685" s="6"/>
      <c r="Z685" s="6"/>
      <c r="AA685" s="6"/>
      <c r="AB685" s="6"/>
      <c r="AC685" s="6"/>
      <c r="AD685" s="6"/>
      <c r="AE685" s="6"/>
      <c r="AF685" s="6"/>
      <c r="AG685" s="6"/>
      <c r="AH685" s="6"/>
      <c r="AI685" s="6"/>
      <c r="AJ685" s="6"/>
      <c r="AK685" s="6"/>
      <c r="AL685" s="6"/>
      <c r="AM685" s="6"/>
      <c r="AN685" s="6"/>
      <c r="AO685" s="6"/>
      <c r="AP685" s="6"/>
      <c r="AQ685" s="6"/>
      <c r="AR685" s="6"/>
      <c r="AS685" s="6"/>
      <c r="AT685" s="6"/>
      <c r="AU685" s="6"/>
      <c r="AV685" s="6"/>
    </row>
    <row r="686">
      <c r="A686" s="6"/>
      <c r="B686" s="199"/>
      <c r="C686" s="6"/>
      <c r="D686" s="6"/>
      <c r="E686" s="7"/>
      <c r="F686" s="7"/>
      <c r="G686" s="198"/>
      <c r="H686" s="198"/>
      <c r="I686" s="6"/>
      <c r="J686" s="7"/>
      <c r="K686" s="7"/>
      <c r="L686" s="6"/>
      <c r="M686" s="7"/>
      <c r="N686" s="6"/>
      <c r="O686" s="6"/>
      <c r="P686" s="6"/>
      <c r="Q686" s="6"/>
      <c r="R686" s="6"/>
      <c r="S686" s="6"/>
      <c r="T686" s="6"/>
      <c r="U686" s="6"/>
      <c r="V686" s="6"/>
      <c r="W686" s="6"/>
      <c r="X686" s="6"/>
      <c r="Y686" s="6"/>
      <c r="Z686" s="6"/>
      <c r="AA686" s="6"/>
      <c r="AB686" s="6"/>
      <c r="AC686" s="6"/>
      <c r="AD686" s="6"/>
      <c r="AE686" s="6"/>
      <c r="AF686" s="6"/>
      <c r="AG686" s="6"/>
      <c r="AH686" s="6"/>
      <c r="AI686" s="6"/>
      <c r="AJ686" s="6"/>
      <c r="AK686" s="6"/>
      <c r="AL686" s="6"/>
      <c r="AM686" s="6"/>
      <c r="AN686" s="6"/>
      <c r="AO686" s="6"/>
      <c r="AP686" s="6"/>
      <c r="AQ686" s="6"/>
      <c r="AR686" s="6"/>
      <c r="AS686" s="6"/>
      <c r="AT686" s="6"/>
      <c r="AU686" s="6"/>
      <c r="AV686" s="6"/>
    </row>
    <row r="687">
      <c r="A687" s="6"/>
      <c r="B687" s="199"/>
      <c r="C687" s="6"/>
      <c r="D687" s="6"/>
      <c r="E687" s="7"/>
      <c r="F687" s="7"/>
      <c r="G687" s="198"/>
      <c r="H687" s="198"/>
      <c r="I687" s="6"/>
      <c r="J687" s="7"/>
      <c r="K687" s="7"/>
      <c r="L687" s="6"/>
      <c r="M687" s="7"/>
      <c r="N687" s="6"/>
      <c r="O687" s="6"/>
      <c r="P687" s="6"/>
      <c r="Q687" s="6"/>
      <c r="R687" s="6"/>
      <c r="S687" s="6"/>
      <c r="T687" s="6"/>
      <c r="U687" s="6"/>
      <c r="V687" s="6"/>
      <c r="W687" s="6"/>
      <c r="X687" s="6"/>
      <c r="Y687" s="6"/>
      <c r="Z687" s="6"/>
      <c r="AA687" s="6"/>
      <c r="AB687" s="6"/>
      <c r="AC687" s="6"/>
      <c r="AD687" s="6"/>
      <c r="AE687" s="6"/>
      <c r="AF687" s="6"/>
      <c r="AG687" s="6"/>
      <c r="AH687" s="6"/>
      <c r="AI687" s="6"/>
      <c r="AJ687" s="6"/>
      <c r="AK687" s="6"/>
      <c r="AL687" s="6"/>
      <c r="AM687" s="6"/>
      <c r="AN687" s="6"/>
      <c r="AO687" s="6"/>
      <c r="AP687" s="6"/>
      <c r="AQ687" s="6"/>
      <c r="AR687" s="6"/>
      <c r="AS687" s="6"/>
      <c r="AT687" s="6"/>
      <c r="AU687" s="6"/>
      <c r="AV687" s="6"/>
    </row>
    <row r="688">
      <c r="A688" s="6"/>
      <c r="B688" s="199"/>
      <c r="C688" s="6"/>
      <c r="D688" s="6"/>
      <c r="E688" s="7"/>
      <c r="F688" s="7"/>
      <c r="G688" s="198"/>
      <c r="H688" s="198"/>
      <c r="I688" s="6"/>
      <c r="J688" s="7"/>
      <c r="K688" s="7"/>
      <c r="L688" s="6"/>
      <c r="M688" s="7"/>
      <c r="N688" s="6"/>
      <c r="O688" s="6"/>
      <c r="P688" s="6"/>
      <c r="Q688" s="6"/>
      <c r="R688" s="6"/>
      <c r="S688" s="6"/>
      <c r="T688" s="6"/>
      <c r="U688" s="6"/>
      <c r="V688" s="6"/>
      <c r="W688" s="6"/>
      <c r="X688" s="6"/>
      <c r="Y688" s="6"/>
      <c r="Z688" s="6"/>
      <c r="AA688" s="6"/>
      <c r="AB688" s="6"/>
      <c r="AC688" s="6"/>
      <c r="AD688" s="6"/>
      <c r="AE688" s="6"/>
      <c r="AF688" s="6"/>
      <c r="AG688" s="6"/>
      <c r="AH688" s="6"/>
      <c r="AI688" s="6"/>
      <c r="AJ688" s="6"/>
      <c r="AK688" s="6"/>
      <c r="AL688" s="6"/>
      <c r="AM688" s="6"/>
      <c r="AN688" s="6"/>
      <c r="AO688" s="6"/>
      <c r="AP688" s="6"/>
      <c r="AQ688" s="6"/>
      <c r="AR688" s="6"/>
      <c r="AS688" s="6"/>
      <c r="AT688" s="6"/>
      <c r="AU688" s="6"/>
      <c r="AV688" s="6"/>
    </row>
    <row r="689">
      <c r="A689" s="6"/>
      <c r="B689" s="199"/>
      <c r="C689" s="6"/>
      <c r="D689" s="6"/>
      <c r="E689" s="7"/>
      <c r="F689" s="7"/>
      <c r="G689" s="198"/>
      <c r="H689" s="198"/>
      <c r="I689" s="6"/>
      <c r="J689" s="7"/>
      <c r="K689" s="7"/>
      <c r="L689" s="6"/>
      <c r="M689" s="7"/>
      <c r="N689" s="6"/>
      <c r="O689" s="6"/>
      <c r="P689" s="6"/>
      <c r="Q689" s="6"/>
      <c r="R689" s="6"/>
      <c r="S689" s="6"/>
      <c r="T689" s="6"/>
      <c r="U689" s="6"/>
      <c r="V689" s="6"/>
      <c r="W689" s="6"/>
      <c r="X689" s="6"/>
      <c r="Y689" s="6"/>
      <c r="Z689" s="6"/>
      <c r="AA689" s="6"/>
      <c r="AB689" s="6"/>
      <c r="AC689" s="6"/>
      <c r="AD689" s="6"/>
      <c r="AE689" s="6"/>
      <c r="AF689" s="6"/>
      <c r="AG689" s="6"/>
      <c r="AH689" s="6"/>
      <c r="AI689" s="6"/>
      <c r="AJ689" s="6"/>
      <c r="AK689" s="6"/>
      <c r="AL689" s="6"/>
      <c r="AM689" s="6"/>
      <c r="AN689" s="6"/>
      <c r="AO689" s="6"/>
      <c r="AP689" s="6"/>
      <c r="AQ689" s="6"/>
      <c r="AR689" s="6"/>
      <c r="AS689" s="6"/>
      <c r="AT689" s="6"/>
      <c r="AU689" s="6"/>
      <c r="AV689" s="6"/>
    </row>
    <row r="690">
      <c r="A690" s="6"/>
      <c r="B690" s="199"/>
      <c r="C690" s="6"/>
      <c r="D690" s="6"/>
      <c r="E690" s="7"/>
      <c r="F690" s="7"/>
      <c r="G690" s="198"/>
      <c r="H690" s="198"/>
      <c r="I690" s="6"/>
      <c r="J690" s="7"/>
      <c r="K690" s="7"/>
      <c r="L690" s="6"/>
      <c r="M690" s="7"/>
      <c r="N690" s="6"/>
      <c r="O690" s="6"/>
      <c r="P690" s="6"/>
      <c r="Q690" s="6"/>
      <c r="R690" s="6"/>
      <c r="S690" s="6"/>
      <c r="T690" s="6"/>
      <c r="U690" s="6"/>
      <c r="V690" s="6"/>
      <c r="W690" s="6"/>
      <c r="X690" s="6"/>
      <c r="Y690" s="6"/>
      <c r="Z690" s="6"/>
      <c r="AA690" s="6"/>
      <c r="AB690" s="6"/>
      <c r="AC690" s="6"/>
      <c r="AD690" s="6"/>
      <c r="AE690" s="6"/>
      <c r="AF690" s="6"/>
      <c r="AG690" s="6"/>
      <c r="AH690" s="6"/>
      <c r="AI690" s="6"/>
      <c r="AJ690" s="6"/>
      <c r="AK690" s="6"/>
      <c r="AL690" s="6"/>
      <c r="AM690" s="6"/>
      <c r="AN690" s="6"/>
      <c r="AO690" s="6"/>
      <c r="AP690" s="6"/>
      <c r="AQ690" s="6"/>
      <c r="AR690" s="6"/>
      <c r="AS690" s="6"/>
      <c r="AT690" s="6"/>
      <c r="AU690" s="6"/>
      <c r="AV690" s="6"/>
    </row>
    <row r="691">
      <c r="A691" s="6"/>
      <c r="B691" s="199"/>
      <c r="C691" s="6"/>
      <c r="D691" s="6"/>
      <c r="E691" s="7"/>
      <c r="F691" s="7"/>
      <c r="G691" s="198"/>
      <c r="H691" s="198"/>
      <c r="I691" s="6"/>
      <c r="J691" s="7"/>
      <c r="K691" s="7"/>
      <c r="L691" s="6"/>
      <c r="M691" s="7"/>
      <c r="N691" s="6"/>
      <c r="O691" s="6"/>
      <c r="P691" s="6"/>
      <c r="Q691" s="6"/>
      <c r="R691" s="6"/>
      <c r="S691" s="6"/>
      <c r="T691" s="6"/>
      <c r="U691" s="6"/>
      <c r="V691" s="6"/>
      <c r="W691" s="6"/>
      <c r="X691" s="6"/>
      <c r="Y691" s="6"/>
      <c r="Z691" s="6"/>
      <c r="AA691" s="6"/>
      <c r="AB691" s="6"/>
      <c r="AC691" s="6"/>
      <c r="AD691" s="6"/>
      <c r="AE691" s="6"/>
      <c r="AF691" s="6"/>
      <c r="AG691" s="6"/>
      <c r="AH691" s="6"/>
      <c r="AI691" s="6"/>
      <c r="AJ691" s="6"/>
      <c r="AK691" s="6"/>
      <c r="AL691" s="6"/>
      <c r="AM691" s="6"/>
      <c r="AN691" s="6"/>
      <c r="AO691" s="6"/>
      <c r="AP691" s="6"/>
      <c r="AQ691" s="6"/>
      <c r="AR691" s="6"/>
      <c r="AS691" s="6"/>
      <c r="AT691" s="6"/>
      <c r="AU691" s="6"/>
      <c r="AV691" s="6"/>
    </row>
    <row r="692">
      <c r="A692" s="6"/>
      <c r="B692" s="199"/>
      <c r="C692" s="6"/>
      <c r="D692" s="6"/>
      <c r="E692" s="7"/>
      <c r="F692" s="7"/>
      <c r="G692" s="198"/>
      <c r="H692" s="198"/>
      <c r="I692" s="6"/>
      <c r="J692" s="7"/>
      <c r="K692" s="7"/>
      <c r="L692" s="6"/>
      <c r="M692" s="7"/>
      <c r="N692" s="6"/>
      <c r="O692" s="6"/>
      <c r="P692" s="6"/>
      <c r="Q692" s="6"/>
      <c r="R692" s="6"/>
      <c r="S692" s="6"/>
      <c r="T692" s="6"/>
      <c r="U692" s="6"/>
      <c r="V692" s="6"/>
      <c r="W692" s="6"/>
      <c r="X692" s="6"/>
      <c r="Y692" s="6"/>
      <c r="Z692" s="6"/>
      <c r="AA692" s="6"/>
      <c r="AB692" s="6"/>
      <c r="AC692" s="6"/>
      <c r="AD692" s="6"/>
      <c r="AE692" s="6"/>
      <c r="AF692" s="6"/>
      <c r="AG692" s="6"/>
      <c r="AH692" s="6"/>
      <c r="AI692" s="6"/>
      <c r="AJ692" s="6"/>
      <c r="AK692" s="6"/>
      <c r="AL692" s="6"/>
      <c r="AM692" s="6"/>
      <c r="AN692" s="6"/>
      <c r="AO692" s="6"/>
      <c r="AP692" s="6"/>
      <c r="AQ692" s="6"/>
      <c r="AR692" s="6"/>
      <c r="AS692" s="6"/>
      <c r="AT692" s="6"/>
      <c r="AU692" s="6"/>
      <c r="AV692" s="6"/>
    </row>
    <row r="693">
      <c r="A693" s="6"/>
      <c r="B693" s="199"/>
      <c r="C693" s="6"/>
      <c r="D693" s="6"/>
      <c r="E693" s="7"/>
      <c r="F693" s="7"/>
      <c r="G693" s="198"/>
      <c r="H693" s="198"/>
      <c r="I693" s="6"/>
      <c r="J693" s="7"/>
      <c r="K693" s="7"/>
      <c r="L693" s="6"/>
      <c r="M693" s="7"/>
      <c r="N693" s="6"/>
      <c r="O693" s="6"/>
      <c r="P693" s="6"/>
      <c r="Q693" s="6"/>
      <c r="R693" s="6"/>
      <c r="S693" s="6"/>
      <c r="T693" s="6"/>
      <c r="U693" s="6"/>
      <c r="V693" s="6"/>
      <c r="W693" s="6"/>
      <c r="X693" s="6"/>
      <c r="Y693" s="6"/>
      <c r="Z693" s="6"/>
      <c r="AA693" s="6"/>
      <c r="AB693" s="6"/>
      <c r="AC693" s="6"/>
      <c r="AD693" s="6"/>
      <c r="AE693" s="6"/>
      <c r="AF693" s="6"/>
      <c r="AG693" s="6"/>
      <c r="AH693" s="6"/>
      <c r="AI693" s="6"/>
      <c r="AJ693" s="6"/>
      <c r="AK693" s="6"/>
      <c r="AL693" s="6"/>
      <c r="AM693" s="6"/>
      <c r="AN693" s="6"/>
      <c r="AO693" s="6"/>
      <c r="AP693" s="6"/>
      <c r="AQ693" s="6"/>
      <c r="AR693" s="6"/>
      <c r="AS693" s="6"/>
      <c r="AT693" s="6"/>
      <c r="AU693" s="6"/>
      <c r="AV693" s="6"/>
    </row>
    <row r="694">
      <c r="A694" s="6"/>
      <c r="B694" s="199"/>
      <c r="C694" s="6"/>
      <c r="D694" s="6"/>
      <c r="E694" s="7"/>
      <c r="F694" s="7"/>
      <c r="G694" s="198"/>
      <c r="H694" s="198"/>
      <c r="I694" s="6"/>
      <c r="J694" s="7"/>
      <c r="K694" s="7"/>
      <c r="L694" s="6"/>
      <c r="M694" s="7"/>
      <c r="N694" s="6"/>
      <c r="O694" s="6"/>
      <c r="P694" s="6"/>
      <c r="Q694" s="6"/>
      <c r="R694" s="6"/>
      <c r="S694" s="6"/>
      <c r="T694" s="6"/>
      <c r="U694" s="6"/>
      <c r="V694" s="6"/>
      <c r="W694" s="6"/>
      <c r="X694" s="6"/>
      <c r="Y694" s="6"/>
      <c r="Z694" s="6"/>
      <c r="AA694" s="6"/>
      <c r="AB694" s="6"/>
      <c r="AC694" s="6"/>
      <c r="AD694" s="6"/>
      <c r="AE694" s="6"/>
      <c r="AF694" s="6"/>
      <c r="AG694" s="6"/>
      <c r="AH694" s="6"/>
      <c r="AI694" s="6"/>
      <c r="AJ694" s="6"/>
      <c r="AK694" s="6"/>
      <c r="AL694" s="6"/>
      <c r="AM694" s="6"/>
      <c r="AN694" s="6"/>
      <c r="AO694" s="6"/>
      <c r="AP694" s="6"/>
      <c r="AQ694" s="6"/>
      <c r="AR694" s="6"/>
      <c r="AS694" s="6"/>
      <c r="AT694" s="6"/>
      <c r="AU694" s="6"/>
      <c r="AV694" s="6"/>
    </row>
    <row r="695">
      <c r="A695" s="6"/>
      <c r="B695" s="199"/>
      <c r="C695" s="6"/>
      <c r="D695" s="6"/>
      <c r="E695" s="7"/>
      <c r="F695" s="7"/>
      <c r="G695" s="198"/>
      <c r="H695" s="198"/>
      <c r="I695" s="6"/>
      <c r="J695" s="7"/>
      <c r="K695" s="7"/>
      <c r="L695" s="6"/>
      <c r="M695" s="7"/>
      <c r="N695" s="6"/>
      <c r="O695" s="6"/>
      <c r="P695" s="6"/>
      <c r="Q695" s="6"/>
      <c r="R695" s="6"/>
      <c r="S695" s="6"/>
      <c r="T695" s="6"/>
      <c r="U695" s="6"/>
      <c r="V695" s="6"/>
      <c r="W695" s="6"/>
      <c r="X695" s="6"/>
      <c r="Y695" s="6"/>
      <c r="Z695" s="6"/>
      <c r="AA695" s="6"/>
      <c r="AB695" s="6"/>
      <c r="AC695" s="6"/>
      <c r="AD695" s="6"/>
      <c r="AE695" s="6"/>
      <c r="AF695" s="6"/>
      <c r="AG695" s="6"/>
      <c r="AH695" s="6"/>
      <c r="AI695" s="6"/>
      <c r="AJ695" s="6"/>
      <c r="AK695" s="6"/>
      <c r="AL695" s="6"/>
      <c r="AM695" s="6"/>
      <c r="AN695" s="6"/>
      <c r="AO695" s="6"/>
      <c r="AP695" s="6"/>
      <c r="AQ695" s="6"/>
      <c r="AR695" s="6"/>
      <c r="AS695" s="6"/>
      <c r="AT695" s="6"/>
      <c r="AU695" s="6"/>
      <c r="AV695" s="6"/>
    </row>
    <row r="696">
      <c r="A696" s="6"/>
      <c r="B696" s="199"/>
      <c r="C696" s="6"/>
      <c r="D696" s="6"/>
      <c r="E696" s="7"/>
      <c r="F696" s="7"/>
      <c r="G696" s="198"/>
      <c r="H696" s="198"/>
      <c r="I696" s="6"/>
      <c r="J696" s="7"/>
      <c r="K696" s="7"/>
      <c r="L696" s="6"/>
      <c r="M696" s="7"/>
      <c r="N696" s="6"/>
      <c r="O696" s="6"/>
      <c r="P696" s="6"/>
      <c r="Q696" s="6"/>
      <c r="R696" s="6"/>
      <c r="S696" s="6"/>
      <c r="T696" s="6"/>
      <c r="U696" s="6"/>
      <c r="V696" s="6"/>
      <c r="W696" s="6"/>
      <c r="X696" s="6"/>
      <c r="Y696" s="6"/>
      <c r="Z696" s="6"/>
      <c r="AA696" s="6"/>
      <c r="AB696" s="6"/>
      <c r="AC696" s="6"/>
      <c r="AD696" s="6"/>
      <c r="AE696" s="6"/>
      <c r="AF696" s="6"/>
      <c r="AG696" s="6"/>
      <c r="AH696" s="6"/>
      <c r="AI696" s="6"/>
      <c r="AJ696" s="6"/>
      <c r="AK696" s="6"/>
      <c r="AL696" s="6"/>
      <c r="AM696" s="6"/>
      <c r="AN696" s="6"/>
      <c r="AO696" s="6"/>
      <c r="AP696" s="6"/>
      <c r="AQ696" s="6"/>
      <c r="AR696" s="6"/>
      <c r="AS696" s="6"/>
      <c r="AT696" s="6"/>
      <c r="AU696" s="6"/>
      <c r="AV696" s="6"/>
    </row>
    <row r="697">
      <c r="A697" s="6"/>
      <c r="B697" s="199"/>
      <c r="C697" s="6"/>
      <c r="D697" s="6"/>
      <c r="E697" s="7"/>
      <c r="F697" s="7"/>
      <c r="G697" s="198"/>
      <c r="H697" s="198"/>
      <c r="I697" s="6"/>
      <c r="J697" s="7"/>
      <c r="K697" s="7"/>
      <c r="L697" s="6"/>
      <c r="M697" s="7"/>
      <c r="N697" s="6"/>
      <c r="O697" s="6"/>
      <c r="P697" s="6"/>
      <c r="Q697" s="6"/>
      <c r="R697" s="6"/>
      <c r="S697" s="6"/>
      <c r="T697" s="6"/>
      <c r="U697" s="6"/>
      <c r="V697" s="6"/>
      <c r="W697" s="6"/>
      <c r="X697" s="6"/>
      <c r="Y697" s="6"/>
      <c r="Z697" s="6"/>
      <c r="AA697" s="6"/>
      <c r="AB697" s="6"/>
      <c r="AC697" s="6"/>
      <c r="AD697" s="6"/>
      <c r="AE697" s="6"/>
      <c r="AF697" s="6"/>
      <c r="AG697" s="6"/>
      <c r="AH697" s="6"/>
      <c r="AI697" s="6"/>
      <c r="AJ697" s="6"/>
      <c r="AK697" s="6"/>
      <c r="AL697" s="6"/>
      <c r="AM697" s="6"/>
      <c r="AN697" s="6"/>
      <c r="AO697" s="6"/>
      <c r="AP697" s="6"/>
      <c r="AQ697" s="6"/>
      <c r="AR697" s="6"/>
      <c r="AS697" s="6"/>
      <c r="AT697" s="6"/>
      <c r="AU697" s="6"/>
      <c r="AV697" s="6"/>
    </row>
    <row r="698">
      <c r="A698" s="6"/>
      <c r="B698" s="199"/>
      <c r="C698" s="6"/>
      <c r="D698" s="6"/>
      <c r="E698" s="7"/>
      <c r="F698" s="7"/>
      <c r="G698" s="198"/>
      <c r="H698" s="198"/>
      <c r="I698" s="6"/>
      <c r="J698" s="7"/>
      <c r="K698" s="7"/>
      <c r="L698" s="6"/>
      <c r="M698" s="7"/>
      <c r="N698" s="6"/>
      <c r="O698" s="6"/>
      <c r="P698" s="6"/>
      <c r="Q698" s="6"/>
      <c r="R698" s="6"/>
      <c r="S698" s="6"/>
      <c r="T698" s="6"/>
      <c r="U698" s="6"/>
      <c r="V698" s="6"/>
      <c r="W698" s="6"/>
      <c r="X698" s="6"/>
      <c r="Y698" s="6"/>
      <c r="Z698" s="6"/>
      <c r="AA698" s="6"/>
      <c r="AB698" s="6"/>
      <c r="AC698" s="6"/>
      <c r="AD698" s="6"/>
      <c r="AE698" s="6"/>
      <c r="AF698" s="6"/>
      <c r="AG698" s="6"/>
      <c r="AH698" s="6"/>
      <c r="AI698" s="6"/>
      <c r="AJ698" s="6"/>
      <c r="AK698" s="6"/>
      <c r="AL698" s="6"/>
      <c r="AM698" s="6"/>
      <c r="AN698" s="6"/>
      <c r="AO698" s="6"/>
      <c r="AP698" s="6"/>
      <c r="AQ698" s="6"/>
      <c r="AR698" s="6"/>
      <c r="AS698" s="6"/>
      <c r="AT698" s="6"/>
      <c r="AU698" s="6"/>
      <c r="AV698" s="6"/>
    </row>
    <row r="699">
      <c r="A699" s="6"/>
      <c r="B699" s="199"/>
      <c r="C699" s="6"/>
      <c r="D699" s="6"/>
      <c r="E699" s="7"/>
      <c r="F699" s="7"/>
      <c r="G699" s="198"/>
      <c r="H699" s="198"/>
      <c r="I699" s="6"/>
      <c r="J699" s="7"/>
      <c r="K699" s="7"/>
      <c r="L699" s="6"/>
      <c r="M699" s="7"/>
      <c r="N699" s="6"/>
      <c r="O699" s="6"/>
      <c r="P699" s="6"/>
      <c r="Q699" s="6"/>
      <c r="R699" s="6"/>
      <c r="S699" s="6"/>
      <c r="T699" s="6"/>
      <c r="U699" s="6"/>
      <c r="V699" s="6"/>
      <c r="W699" s="6"/>
      <c r="X699" s="6"/>
      <c r="Y699" s="6"/>
      <c r="Z699" s="6"/>
      <c r="AA699" s="6"/>
      <c r="AB699" s="6"/>
      <c r="AC699" s="6"/>
      <c r="AD699" s="6"/>
      <c r="AE699" s="6"/>
      <c r="AF699" s="6"/>
      <c r="AG699" s="6"/>
      <c r="AH699" s="6"/>
      <c r="AI699" s="6"/>
      <c r="AJ699" s="6"/>
      <c r="AK699" s="6"/>
      <c r="AL699" s="6"/>
      <c r="AM699" s="6"/>
      <c r="AN699" s="6"/>
      <c r="AO699" s="6"/>
      <c r="AP699" s="6"/>
      <c r="AQ699" s="6"/>
      <c r="AR699" s="6"/>
      <c r="AS699" s="6"/>
      <c r="AT699" s="6"/>
      <c r="AU699" s="6"/>
      <c r="AV699" s="6"/>
    </row>
    <row r="700">
      <c r="A700" s="6"/>
      <c r="B700" s="199"/>
      <c r="C700" s="6"/>
      <c r="D700" s="6"/>
      <c r="E700" s="7"/>
      <c r="F700" s="7"/>
      <c r="G700" s="198"/>
      <c r="H700" s="198"/>
      <c r="I700" s="6"/>
      <c r="J700" s="7"/>
      <c r="K700" s="7"/>
      <c r="L700" s="6"/>
      <c r="M700" s="7"/>
      <c r="N700" s="6"/>
      <c r="O700" s="6"/>
      <c r="P700" s="6"/>
      <c r="Q700" s="6"/>
      <c r="R700" s="6"/>
      <c r="S700" s="6"/>
      <c r="T700" s="6"/>
      <c r="U700" s="6"/>
      <c r="V700" s="6"/>
      <c r="W700" s="6"/>
      <c r="X700" s="6"/>
      <c r="Y700" s="6"/>
      <c r="Z700" s="6"/>
      <c r="AA700" s="6"/>
      <c r="AB700" s="6"/>
      <c r="AC700" s="6"/>
      <c r="AD700" s="6"/>
      <c r="AE700" s="6"/>
      <c r="AF700" s="6"/>
      <c r="AG700" s="6"/>
      <c r="AH700" s="6"/>
      <c r="AI700" s="6"/>
      <c r="AJ700" s="6"/>
      <c r="AK700" s="6"/>
      <c r="AL700" s="6"/>
      <c r="AM700" s="6"/>
      <c r="AN700" s="6"/>
      <c r="AO700" s="6"/>
      <c r="AP700" s="6"/>
      <c r="AQ700" s="6"/>
      <c r="AR700" s="6"/>
      <c r="AS700" s="6"/>
      <c r="AT700" s="6"/>
      <c r="AU700" s="6"/>
      <c r="AV700" s="6"/>
    </row>
    <row r="701">
      <c r="A701" s="6"/>
      <c r="B701" s="199"/>
      <c r="C701" s="6"/>
      <c r="D701" s="6"/>
      <c r="E701" s="7"/>
      <c r="F701" s="7"/>
      <c r="G701" s="198"/>
      <c r="H701" s="198"/>
      <c r="I701" s="6"/>
      <c r="J701" s="7"/>
      <c r="K701" s="7"/>
      <c r="L701" s="6"/>
      <c r="M701" s="7"/>
      <c r="N701" s="6"/>
      <c r="O701" s="6"/>
      <c r="P701" s="6"/>
      <c r="Q701" s="6"/>
      <c r="R701" s="6"/>
      <c r="S701" s="6"/>
      <c r="T701" s="6"/>
      <c r="U701" s="6"/>
      <c r="V701" s="6"/>
      <c r="W701" s="6"/>
      <c r="X701" s="6"/>
      <c r="Y701" s="6"/>
      <c r="Z701" s="6"/>
      <c r="AA701" s="6"/>
      <c r="AB701" s="6"/>
      <c r="AC701" s="6"/>
      <c r="AD701" s="6"/>
      <c r="AE701" s="6"/>
      <c r="AF701" s="6"/>
      <c r="AG701" s="6"/>
      <c r="AH701" s="6"/>
      <c r="AI701" s="6"/>
      <c r="AJ701" s="6"/>
      <c r="AK701" s="6"/>
      <c r="AL701" s="6"/>
      <c r="AM701" s="6"/>
      <c r="AN701" s="6"/>
      <c r="AO701" s="6"/>
      <c r="AP701" s="6"/>
      <c r="AQ701" s="6"/>
      <c r="AR701" s="6"/>
      <c r="AS701" s="6"/>
      <c r="AT701" s="6"/>
      <c r="AU701" s="6"/>
      <c r="AV701" s="6"/>
    </row>
    <row r="702">
      <c r="A702" s="6"/>
      <c r="B702" s="199"/>
      <c r="C702" s="6"/>
      <c r="D702" s="6"/>
      <c r="E702" s="7"/>
      <c r="F702" s="7"/>
      <c r="G702" s="198"/>
      <c r="H702" s="198"/>
      <c r="I702" s="6"/>
      <c r="J702" s="7"/>
      <c r="K702" s="7"/>
      <c r="L702" s="6"/>
      <c r="M702" s="7"/>
      <c r="N702" s="6"/>
      <c r="O702" s="6"/>
      <c r="P702" s="6"/>
      <c r="Q702" s="6"/>
      <c r="R702" s="6"/>
      <c r="S702" s="6"/>
      <c r="T702" s="6"/>
      <c r="U702" s="6"/>
      <c r="V702" s="6"/>
      <c r="W702" s="6"/>
      <c r="X702" s="6"/>
      <c r="Y702" s="6"/>
      <c r="Z702" s="6"/>
      <c r="AA702" s="6"/>
      <c r="AB702" s="6"/>
      <c r="AC702" s="6"/>
      <c r="AD702" s="6"/>
      <c r="AE702" s="6"/>
      <c r="AF702" s="6"/>
      <c r="AG702" s="6"/>
      <c r="AH702" s="6"/>
      <c r="AI702" s="6"/>
      <c r="AJ702" s="6"/>
      <c r="AK702" s="6"/>
      <c r="AL702" s="6"/>
      <c r="AM702" s="6"/>
      <c r="AN702" s="6"/>
      <c r="AO702" s="6"/>
      <c r="AP702" s="6"/>
      <c r="AQ702" s="6"/>
      <c r="AR702" s="6"/>
      <c r="AS702" s="6"/>
      <c r="AT702" s="6"/>
      <c r="AU702" s="6"/>
      <c r="AV702" s="6"/>
    </row>
    <row r="703">
      <c r="A703" s="6"/>
      <c r="B703" s="199"/>
      <c r="C703" s="6"/>
      <c r="D703" s="6"/>
      <c r="E703" s="7"/>
      <c r="F703" s="7"/>
      <c r="G703" s="198"/>
      <c r="H703" s="198"/>
      <c r="I703" s="6"/>
      <c r="J703" s="7"/>
      <c r="K703" s="7"/>
      <c r="L703" s="6"/>
      <c r="M703" s="7"/>
      <c r="N703" s="6"/>
      <c r="O703" s="6"/>
      <c r="P703" s="6"/>
      <c r="Q703" s="6"/>
      <c r="R703" s="6"/>
      <c r="S703" s="6"/>
      <c r="T703" s="6"/>
      <c r="U703" s="6"/>
      <c r="V703" s="6"/>
      <c r="W703" s="6"/>
      <c r="X703" s="6"/>
      <c r="Y703" s="6"/>
      <c r="Z703" s="6"/>
      <c r="AA703" s="6"/>
      <c r="AB703" s="6"/>
      <c r="AC703" s="6"/>
      <c r="AD703" s="6"/>
      <c r="AE703" s="6"/>
      <c r="AF703" s="6"/>
      <c r="AG703" s="6"/>
      <c r="AH703" s="6"/>
      <c r="AI703" s="6"/>
      <c r="AJ703" s="6"/>
      <c r="AK703" s="6"/>
      <c r="AL703" s="6"/>
      <c r="AM703" s="6"/>
      <c r="AN703" s="6"/>
      <c r="AO703" s="6"/>
      <c r="AP703" s="6"/>
      <c r="AQ703" s="6"/>
      <c r="AR703" s="6"/>
      <c r="AS703" s="6"/>
      <c r="AT703" s="6"/>
      <c r="AU703" s="6"/>
      <c r="AV703" s="6"/>
    </row>
    <row r="704">
      <c r="A704" s="6"/>
      <c r="B704" s="199"/>
      <c r="C704" s="6"/>
      <c r="D704" s="6"/>
      <c r="E704" s="7"/>
      <c r="F704" s="7"/>
      <c r="G704" s="198"/>
      <c r="H704" s="198"/>
      <c r="I704" s="6"/>
      <c r="J704" s="7"/>
      <c r="K704" s="7"/>
      <c r="L704" s="6"/>
      <c r="M704" s="7"/>
      <c r="N704" s="6"/>
      <c r="O704" s="6"/>
      <c r="P704" s="6"/>
      <c r="Q704" s="6"/>
      <c r="R704" s="6"/>
      <c r="S704" s="6"/>
      <c r="T704" s="6"/>
      <c r="U704" s="6"/>
      <c r="V704" s="6"/>
      <c r="W704" s="6"/>
      <c r="X704" s="6"/>
      <c r="Y704" s="6"/>
      <c r="Z704" s="6"/>
      <c r="AA704" s="6"/>
      <c r="AB704" s="6"/>
      <c r="AC704" s="6"/>
      <c r="AD704" s="6"/>
      <c r="AE704" s="6"/>
      <c r="AF704" s="6"/>
      <c r="AG704" s="6"/>
      <c r="AH704" s="6"/>
      <c r="AI704" s="6"/>
      <c r="AJ704" s="6"/>
      <c r="AK704" s="6"/>
      <c r="AL704" s="6"/>
      <c r="AM704" s="6"/>
      <c r="AN704" s="6"/>
      <c r="AO704" s="6"/>
      <c r="AP704" s="6"/>
      <c r="AQ704" s="6"/>
      <c r="AR704" s="6"/>
      <c r="AS704" s="6"/>
      <c r="AT704" s="6"/>
      <c r="AU704" s="6"/>
      <c r="AV704" s="6"/>
    </row>
    <row r="705">
      <c r="A705" s="6"/>
      <c r="B705" s="199"/>
      <c r="C705" s="6"/>
      <c r="D705" s="6"/>
      <c r="E705" s="7"/>
      <c r="F705" s="7"/>
      <c r="G705" s="198"/>
      <c r="H705" s="198"/>
      <c r="I705" s="6"/>
      <c r="J705" s="7"/>
      <c r="K705" s="7"/>
      <c r="L705" s="6"/>
      <c r="M705" s="7"/>
      <c r="N705" s="6"/>
      <c r="O705" s="6"/>
      <c r="P705" s="6"/>
      <c r="Q705" s="6"/>
      <c r="R705" s="6"/>
      <c r="S705" s="6"/>
      <c r="T705" s="6"/>
      <c r="U705" s="6"/>
      <c r="V705" s="6"/>
      <c r="W705" s="6"/>
      <c r="X705" s="6"/>
      <c r="Y705" s="6"/>
      <c r="Z705" s="6"/>
      <c r="AA705" s="6"/>
      <c r="AB705" s="6"/>
      <c r="AC705" s="6"/>
      <c r="AD705" s="6"/>
      <c r="AE705" s="6"/>
      <c r="AF705" s="6"/>
      <c r="AG705" s="6"/>
      <c r="AH705" s="6"/>
      <c r="AI705" s="6"/>
      <c r="AJ705" s="6"/>
      <c r="AK705" s="6"/>
      <c r="AL705" s="6"/>
      <c r="AM705" s="6"/>
      <c r="AN705" s="6"/>
      <c r="AO705" s="6"/>
      <c r="AP705" s="6"/>
      <c r="AQ705" s="6"/>
      <c r="AR705" s="6"/>
      <c r="AS705" s="6"/>
      <c r="AT705" s="6"/>
      <c r="AU705" s="6"/>
      <c r="AV705" s="6"/>
    </row>
    <row r="706">
      <c r="A706" s="6"/>
      <c r="B706" s="199"/>
      <c r="C706" s="6"/>
      <c r="D706" s="6"/>
      <c r="E706" s="7"/>
      <c r="F706" s="7"/>
      <c r="G706" s="198"/>
      <c r="H706" s="198"/>
      <c r="I706" s="6"/>
      <c r="J706" s="7"/>
      <c r="K706" s="7"/>
      <c r="L706" s="6"/>
      <c r="M706" s="7"/>
      <c r="N706" s="6"/>
      <c r="O706" s="6"/>
      <c r="P706" s="6"/>
      <c r="Q706" s="6"/>
      <c r="R706" s="6"/>
      <c r="S706" s="6"/>
      <c r="T706" s="6"/>
      <c r="U706" s="6"/>
      <c r="V706" s="6"/>
      <c r="W706" s="6"/>
      <c r="X706" s="6"/>
      <c r="Y706" s="6"/>
      <c r="Z706" s="6"/>
      <c r="AA706" s="6"/>
      <c r="AB706" s="6"/>
      <c r="AC706" s="6"/>
      <c r="AD706" s="6"/>
      <c r="AE706" s="6"/>
      <c r="AF706" s="6"/>
      <c r="AG706" s="6"/>
      <c r="AH706" s="6"/>
      <c r="AI706" s="6"/>
      <c r="AJ706" s="6"/>
      <c r="AK706" s="6"/>
      <c r="AL706" s="6"/>
      <c r="AM706" s="6"/>
      <c r="AN706" s="6"/>
      <c r="AO706" s="6"/>
      <c r="AP706" s="6"/>
      <c r="AQ706" s="6"/>
      <c r="AR706" s="6"/>
      <c r="AS706" s="6"/>
      <c r="AT706" s="6"/>
      <c r="AU706" s="6"/>
      <c r="AV706" s="6"/>
    </row>
    <row r="707">
      <c r="A707" s="6"/>
      <c r="B707" s="199"/>
      <c r="C707" s="6"/>
      <c r="D707" s="6"/>
      <c r="E707" s="7"/>
      <c r="F707" s="7"/>
      <c r="G707" s="198"/>
      <c r="H707" s="198"/>
      <c r="I707" s="6"/>
      <c r="J707" s="7"/>
      <c r="K707" s="7"/>
      <c r="L707" s="6"/>
      <c r="M707" s="7"/>
      <c r="N707" s="6"/>
      <c r="O707" s="6"/>
      <c r="P707" s="6"/>
      <c r="Q707" s="6"/>
      <c r="R707" s="6"/>
      <c r="S707" s="6"/>
      <c r="T707" s="6"/>
      <c r="U707" s="6"/>
      <c r="V707" s="6"/>
      <c r="W707" s="6"/>
      <c r="X707" s="6"/>
      <c r="Y707" s="6"/>
      <c r="Z707" s="6"/>
      <c r="AA707" s="6"/>
      <c r="AB707" s="6"/>
      <c r="AC707" s="6"/>
      <c r="AD707" s="6"/>
      <c r="AE707" s="6"/>
      <c r="AF707" s="6"/>
      <c r="AG707" s="6"/>
      <c r="AH707" s="6"/>
      <c r="AI707" s="6"/>
      <c r="AJ707" s="6"/>
      <c r="AK707" s="6"/>
      <c r="AL707" s="6"/>
      <c r="AM707" s="6"/>
      <c r="AN707" s="6"/>
      <c r="AO707" s="6"/>
      <c r="AP707" s="6"/>
      <c r="AQ707" s="6"/>
      <c r="AR707" s="6"/>
      <c r="AS707" s="6"/>
      <c r="AT707" s="6"/>
      <c r="AU707" s="6"/>
      <c r="AV707" s="6"/>
    </row>
    <row r="708">
      <c r="A708" s="6"/>
      <c r="B708" s="199"/>
      <c r="C708" s="6"/>
      <c r="D708" s="6"/>
      <c r="E708" s="7"/>
      <c r="F708" s="7"/>
      <c r="G708" s="198"/>
      <c r="H708" s="198"/>
      <c r="I708" s="6"/>
      <c r="J708" s="7"/>
      <c r="K708" s="7"/>
      <c r="L708" s="6"/>
      <c r="M708" s="7"/>
      <c r="N708" s="6"/>
      <c r="O708" s="6"/>
      <c r="P708" s="6"/>
      <c r="Q708" s="6"/>
      <c r="R708" s="6"/>
      <c r="S708" s="6"/>
      <c r="T708" s="6"/>
      <c r="U708" s="6"/>
      <c r="V708" s="6"/>
      <c r="W708" s="6"/>
      <c r="X708" s="6"/>
      <c r="Y708" s="6"/>
      <c r="Z708" s="6"/>
      <c r="AA708" s="6"/>
      <c r="AB708" s="6"/>
      <c r="AC708" s="6"/>
      <c r="AD708" s="6"/>
      <c r="AE708" s="6"/>
      <c r="AF708" s="6"/>
      <c r="AG708" s="6"/>
      <c r="AH708" s="6"/>
      <c r="AI708" s="6"/>
      <c r="AJ708" s="6"/>
      <c r="AK708" s="6"/>
      <c r="AL708" s="6"/>
      <c r="AM708" s="6"/>
      <c r="AN708" s="6"/>
      <c r="AO708" s="6"/>
      <c r="AP708" s="6"/>
      <c r="AQ708" s="6"/>
      <c r="AR708" s="6"/>
      <c r="AS708" s="6"/>
      <c r="AT708" s="6"/>
      <c r="AU708" s="6"/>
      <c r="AV708" s="6"/>
    </row>
    <row r="709">
      <c r="A709" s="6"/>
      <c r="B709" s="199"/>
      <c r="C709" s="6"/>
      <c r="D709" s="6"/>
      <c r="E709" s="7"/>
      <c r="F709" s="7"/>
      <c r="G709" s="198"/>
      <c r="H709" s="198"/>
      <c r="I709" s="6"/>
      <c r="J709" s="7"/>
      <c r="K709" s="7"/>
      <c r="L709" s="6"/>
      <c r="M709" s="7"/>
      <c r="N709" s="6"/>
      <c r="O709" s="6"/>
      <c r="P709" s="6"/>
      <c r="Q709" s="6"/>
      <c r="R709" s="6"/>
      <c r="S709" s="6"/>
      <c r="T709" s="6"/>
      <c r="U709" s="6"/>
      <c r="V709" s="6"/>
      <c r="W709" s="6"/>
      <c r="X709" s="6"/>
      <c r="Y709" s="6"/>
      <c r="Z709" s="6"/>
      <c r="AA709" s="6"/>
      <c r="AB709" s="6"/>
      <c r="AC709" s="6"/>
      <c r="AD709" s="6"/>
      <c r="AE709" s="6"/>
      <c r="AF709" s="6"/>
      <c r="AG709" s="6"/>
      <c r="AH709" s="6"/>
      <c r="AI709" s="6"/>
      <c r="AJ709" s="6"/>
      <c r="AK709" s="6"/>
      <c r="AL709" s="6"/>
      <c r="AM709" s="6"/>
      <c r="AN709" s="6"/>
      <c r="AO709" s="6"/>
      <c r="AP709" s="6"/>
      <c r="AQ709" s="6"/>
      <c r="AR709" s="6"/>
      <c r="AS709" s="6"/>
      <c r="AT709" s="6"/>
      <c r="AU709" s="6"/>
      <c r="AV709" s="6"/>
    </row>
    <row r="710">
      <c r="A710" s="6"/>
      <c r="B710" s="199"/>
      <c r="C710" s="6"/>
      <c r="D710" s="6"/>
      <c r="E710" s="7"/>
      <c r="F710" s="7"/>
      <c r="G710" s="198"/>
      <c r="H710" s="198"/>
      <c r="I710" s="6"/>
      <c r="J710" s="7"/>
      <c r="K710" s="7"/>
      <c r="L710" s="6"/>
      <c r="M710" s="7"/>
      <c r="N710" s="6"/>
      <c r="O710" s="6"/>
      <c r="P710" s="6"/>
      <c r="Q710" s="6"/>
      <c r="R710" s="6"/>
      <c r="S710" s="6"/>
      <c r="T710" s="6"/>
      <c r="U710" s="6"/>
      <c r="V710" s="6"/>
      <c r="W710" s="6"/>
      <c r="X710" s="6"/>
      <c r="Y710" s="6"/>
      <c r="Z710" s="6"/>
      <c r="AA710" s="6"/>
      <c r="AB710" s="6"/>
      <c r="AC710" s="6"/>
      <c r="AD710" s="6"/>
      <c r="AE710" s="6"/>
      <c r="AF710" s="6"/>
      <c r="AG710" s="6"/>
      <c r="AH710" s="6"/>
      <c r="AI710" s="6"/>
      <c r="AJ710" s="6"/>
      <c r="AK710" s="6"/>
      <c r="AL710" s="6"/>
      <c r="AM710" s="6"/>
      <c r="AN710" s="6"/>
      <c r="AO710" s="6"/>
      <c r="AP710" s="6"/>
      <c r="AQ710" s="6"/>
      <c r="AR710" s="6"/>
      <c r="AS710" s="6"/>
      <c r="AT710" s="6"/>
      <c r="AU710" s="6"/>
      <c r="AV710" s="6"/>
    </row>
    <row r="711">
      <c r="A711" s="6"/>
      <c r="B711" s="199"/>
      <c r="C711" s="6"/>
      <c r="D711" s="6"/>
      <c r="E711" s="7"/>
      <c r="F711" s="7"/>
      <c r="G711" s="198"/>
      <c r="H711" s="198"/>
      <c r="I711" s="6"/>
      <c r="J711" s="7"/>
      <c r="K711" s="7"/>
      <c r="L711" s="6"/>
      <c r="M711" s="7"/>
      <c r="N711" s="6"/>
      <c r="O711" s="6"/>
      <c r="P711" s="6"/>
      <c r="Q711" s="6"/>
      <c r="R711" s="6"/>
      <c r="S711" s="6"/>
      <c r="T711" s="6"/>
      <c r="U711" s="6"/>
      <c r="V711" s="6"/>
      <c r="W711" s="6"/>
      <c r="X711" s="6"/>
      <c r="Y711" s="6"/>
      <c r="Z711" s="6"/>
      <c r="AA711" s="6"/>
      <c r="AB711" s="6"/>
      <c r="AC711" s="6"/>
      <c r="AD711" s="6"/>
      <c r="AE711" s="6"/>
      <c r="AF711" s="6"/>
      <c r="AG711" s="6"/>
      <c r="AH711" s="6"/>
      <c r="AI711" s="6"/>
      <c r="AJ711" s="6"/>
      <c r="AK711" s="6"/>
      <c r="AL711" s="6"/>
      <c r="AM711" s="6"/>
      <c r="AN711" s="6"/>
      <c r="AO711" s="6"/>
      <c r="AP711" s="6"/>
      <c r="AQ711" s="6"/>
      <c r="AR711" s="6"/>
      <c r="AS711" s="6"/>
      <c r="AT711" s="6"/>
      <c r="AU711" s="6"/>
      <c r="AV711" s="6"/>
    </row>
    <row r="712">
      <c r="A712" s="6"/>
      <c r="B712" s="199"/>
      <c r="C712" s="6"/>
      <c r="D712" s="6"/>
      <c r="E712" s="7"/>
      <c r="F712" s="7"/>
      <c r="G712" s="198"/>
      <c r="H712" s="198"/>
      <c r="I712" s="6"/>
      <c r="J712" s="7"/>
      <c r="K712" s="7"/>
      <c r="L712" s="6"/>
      <c r="M712" s="7"/>
      <c r="N712" s="6"/>
      <c r="O712" s="6"/>
      <c r="P712" s="6"/>
      <c r="Q712" s="6"/>
      <c r="R712" s="6"/>
      <c r="S712" s="6"/>
      <c r="T712" s="6"/>
      <c r="U712" s="6"/>
      <c r="V712" s="6"/>
      <c r="W712" s="6"/>
      <c r="X712" s="6"/>
      <c r="Y712" s="6"/>
      <c r="Z712" s="6"/>
      <c r="AA712" s="6"/>
      <c r="AB712" s="6"/>
      <c r="AC712" s="6"/>
      <c r="AD712" s="6"/>
      <c r="AE712" s="6"/>
      <c r="AF712" s="6"/>
      <c r="AG712" s="6"/>
      <c r="AH712" s="6"/>
      <c r="AI712" s="6"/>
      <c r="AJ712" s="6"/>
      <c r="AK712" s="6"/>
      <c r="AL712" s="6"/>
      <c r="AM712" s="6"/>
      <c r="AN712" s="6"/>
      <c r="AO712" s="6"/>
      <c r="AP712" s="6"/>
      <c r="AQ712" s="6"/>
      <c r="AR712" s="6"/>
      <c r="AS712" s="6"/>
      <c r="AT712" s="6"/>
      <c r="AU712" s="6"/>
      <c r="AV712" s="6"/>
    </row>
    <row r="713">
      <c r="A713" s="6"/>
      <c r="B713" s="199"/>
      <c r="C713" s="6"/>
      <c r="D713" s="6"/>
      <c r="E713" s="7"/>
      <c r="F713" s="7"/>
      <c r="G713" s="198"/>
      <c r="H713" s="198"/>
      <c r="I713" s="6"/>
      <c r="J713" s="7"/>
      <c r="K713" s="7"/>
      <c r="L713" s="6"/>
      <c r="M713" s="7"/>
      <c r="N713" s="6"/>
      <c r="O713" s="6"/>
      <c r="P713" s="6"/>
      <c r="Q713" s="6"/>
      <c r="R713" s="6"/>
      <c r="S713" s="6"/>
      <c r="T713" s="6"/>
      <c r="U713" s="6"/>
      <c r="V713" s="6"/>
      <c r="W713" s="6"/>
      <c r="X713" s="6"/>
      <c r="Y713" s="6"/>
      <c r="Z713" s="6"/>
      <c r="AA713" s="6"/>
      <c r="AB713" s="6"/>
      <c r="AC713" s="6"/>
      <c r="AD713" s="6"/>
      <c r="AE713" s="6"/>
      <c r="AF713" s="6"/>
      <c r="AG713" s="6"/>
      <c r="AH713" s="6"/>
      <c r="AI713" s="6"/>
      <c r="AJ713" s="6"/>
      <c r="AK713" s="6"/>
      <c r="AL713" s="6"/>
      <c r="AM713" s="6"/>
      <c r="AN713" s="6"/>
      <c r="AO713" s="6"/>
      <c r="AP713" s="6"/>
      <c r="AQ713" s="6"/>
      <c r="AR713" s="6"/>
      <c r="AS713" s="6"/>
      <c r="AT713" s="6"/>
      <c r="AU713" s="6"/>
      <c r="AV713" s="6"/>
    </row>
    <row r="714">
      <c r="A714" s="6"/>
      <c r="B714" s="199"/>
      <c r="C714" s="6"/>
      <c r="D714" s="6"/>
      <c r="E714" s="7"/>
      <c r="F714" s="7"/>
      <c r="G714" s="198"/>
      <c r="H714" s="198"/>
      <c r="I714" s="6"/>
      <c r="J714" s="7"/>
      <c r="K714" s="7"/>
      <c r="L714" s="6"/>
      <c r="M714" s="7"/>
      <c r="N714" s="6"/>
      <c r="O714" s="6"/>
      <c r="P714" s="6"/>
      <c r="Q714" s="6"/>
      <c r="R714" s="6"/>
      <c r="S714" s="6"/>
      <c r="T714" s="6"/>
      <c r="U714" s="6"/>
      <c r="V714" s="6"/>
      <c r="W714" s="6"/>
      <c r="X714" s="6"/>
      <c r="Y714" s="6"/>
      <c r="Z714" s="6"/>
      <c r="AA714" s="6"/>
      <c r="AB714" s="6"/>
      <c r="AC714" s="6"/>
      <c r="AD714" s="6"/>
      <c r="AE714" s="6"/>
      <c r="AF714" s="6"/>
      <c r="AG714" s="6"/>
      <c r="AH714" s="6"/>
      <c r="AI714" s="6"/>
      <c r="AJ714" s="6"/>
      <c r="AK714" s="6"/>
      <c r="AL714" s="6"/>
      <c r="AM714" s="6"/>
      <c r="AN714" s="6"/>
      <c r="AO714" s="6"/>
      <c r="AP714" s="6"/>
      <c r="AQ714" s="6"/>
      <c r="AR714" s="6"/>
      <c r="AS714" s="6"/>
      <c r="AT714" s="6"/>
      <c r="AU714" s="6"/>
      <c r="AV714" s="6"/>
    </row>
    <row r="715">
      <c r="A715" s="6"/>
      <c r="B715" s="199"/>
      <c r="C715" s="6"/>
      <c r="D715" s="6"/>
      <c r="E715" s="7"/>
      <c r="F715" s="7"/>
      <c r="G715" s="198"/>
      <c r="H715" s="198"/>
      <c r="I715" s="6"/>
      <c r="J715" s="7"/>
      <c r="K715" s="7"/>
      <c r="L715" s="6"/>
      <c r="M715" s="7"/>
      <c r="N715" s="6"/>
      <c r="O715" s="6"/>
      <c r="P715" s="6"/>
      <c r="Q715" s="6"/>
      <c r="R715" s="6"/>
      <c r="S715" s="6"/>
      <c r="T715" s="6"/>
      <c r="U715" s="6"/>
      <c r="V715" s="6"/>
      <c r="W715" s="6"/>
      <c r="X715" s="6"/>
      <c r="Y715" s="6"/>
      <c r="Z715" s="6"/>
      <c r="AA715" s="6"/>
      <c r="AB715" s="6"/>
      <c r="AC715" s="6"/>
      <c r="AD715" s="6"/>
      <c r="AE715" s="6"/>
      <c r="AF715" s="6"/>
      <c r="AG715" s="6"/>
      <c r="AH715" s="6"/>
      <c r="AI715" s="6"/>
      <c r="AJ715" s="6"/>
      <c r="AK715" s="6"/>
      <c r="AL715" s="6"/>
      <c r="AM715" s="6"/>
      <c r="AN715" s="6"/>
      <c r="AO715" s="6"/>
      <c r="AP715" s="6"/>
      <c r="AQ715" s="6"/>
      <c r="AR715" s="6"/>
      <c r="AS715" s="6"/>
      <c r="AT715" s="6"/>
      <c r="AU715" s="6"/>
      <c r="AV715" s="6"/>
    </row>
    <row r="716">
      <c r="A716" s="6"/>
      <c r="B716" s="199"/>
      <c r="C716" s="6"/>
      <c r="D716" s="6"/>
      <c r="E716" s="7"/>
      <c r="F716" s="7"/>
      <c r="G716" s="198"/>
      <c r="H716" s="198"/>
      <c r="I716" s="6"/>
      <c r="J716" s="7"/>
      <c r="K716" s="7"/>
      <c r="L716" s="6"/>
      <c r="M716" s="7"/>
      <c r="N716" s="6"/>
      <c r="O716" s="6"/>
      <c r="P716" s="6"/>
      <c r="Q716" s="6"/>
      <c r="R716" s="6"/>
      <c r="S716" s="6"/>
      <c r="T716" s="6"/>
      <c r="U716" s="6"/>
      <c r="V716" s="6"/>
      <c r="W716" s="6"/>
      <c r="X716" s="6"/>
      <c r="Y716" s="6"/>
      <c r="Z716" s="6"/>
      <c r="AA716" s="6"/>
      <c r="AB716" s="6"/>
      <c r="AC716" s="6"/>
      <c r="AD716" s="6"/>
      <c r="AE716" s="6"/>
      <c r="AF716" s="6"/>
      <c r="AG716" s="6"/>
      <c r="AH716" s="6"/>
      <c r="AI716" s="6"/>
      <c r="AJ716" s="6"/>
      <c r="AK716" s="6"/>
      <c r="AL716" s="6"/>
      <c r="AM716" s="6"/>
      <c r="AN716" s="6"/>
      <c r="AO716" s="6"/>
      <c r="AP716" s="6"/>
      <c r="AQ716" s="6"/>
      <c r="AR716" s="6"/>
      <c r="AS716" s="6"/>
      <c r="AT716" s="6"/>
      <c r="AU716" s="6"/>
      <c r="AV716" s="6"/>
    </row>
    <row r="717">
      <c r="A717" s="6"/>
      <c r="B717" s="199"/>
      <c r="C717" s="6"/>
      <c r="D717" s="6"/>
      <c r="E717" s="7"/>
      <c r="F717" s="7"/>
      <c r="G717" s="198"/>
      <c r="H717" s="198"/>
      <c r="I717" s="6"/>
      <c r="J717" s="7"/>
      <c r="K717" s="7"/>
      <c r="L717" s="6"/>
      <c r="M717" s="7"/>
      <c r="N717" s="6"/>
      <c r="O717" s="6"/>
      <c r="P717" s="6"/>
      <c r="Q717" s="6"/>
      <c r="R717" s="6"/>
      <c r="S717" s="6"/>
      <c r="T717" s="6"/>
      <c r="U717" s="6"/>
      <c r="V717" s="6"/>
      <c r="W717" s="6"/>
      <c r="X717" s="6"/>
      <c r="Y717" s="6"/>
      <c r="Z717" s="6"/>
      <c r="AA717" s="6"/>
      <c r="AB717" s="6"/>
      <c r="AC717" s="6"/>
      <c r="AD717" s="6"/>
      <c r="AE717" s="6"/>
      <c r="AF717" s="6"/>
      <c r="AG717" s="6"/>
      <c r="AH717" s="6"/>
      <c r="AI717" s="6"/>
      <c r="AJ717" s="6"/>
      <c r="AK717" s="6"/>
      <c r="AL717" s="6"/>
      <c r="AM717" s="6"/>
      <c r="AN717" s="6"/>
      <c r="AO717" s="6"/>
      <c r="AP717" s="6"/>
      <c r="AQ717" s="6"/>
      <c r="AR717" s="6"/>
      <c r="AS717" s="6"/>
      <c r="AT717" s="6"/>
      <c r="AU717" s="6"/>
      <c r="AV717" s="6"/>
    </row>
    <row r="718">
      <c r="A718" s="6"/>
      <c r="B718" s="199"/>
      <c r="C718" s="6"/>
      <c r="D718" s="6"/>
      <c r="E718" s="7"/>
      <c r="F718" s="7"/>
      <c r="G718" s="198"/>
      <c r="H718" s="198"/>
      <c r="I718" s="6"/>
      <c r="J718" s="7"/>
      <c r="K718" s="7"/>
      <c r="L718" s="6"/>
      <c r="M718" s="7"/>
      <c r="N718" s="6"/>
      <c r="O718" s="6"/>
      <c r="P718" s="6"/>
      <c r="Q718" s="6"/>
      <c r="R718" s="6"/>
      <c r="S718" s="6"/>
      <c r="T718" s="6"/>
      <c r="U718" s="6"/>
      <c r="V718" s="6"/>
      <c r="W718" s="6"/>
      <c r="X718" s="6"/>
      <c r="Y718" s="6"/>
      <c r="Z718" s="6"/>
      <c r="AA718" s="6"/>
      <c r="AB718" s="6"/>
      <c r="AC718" s="6"/>
      <c r="AD718" s="6"/>
      <c r="AE718" s="6"/>
      <c r="AF718" s="6"/>
      <c r="AG718" s="6"/>
      <c r="AH718" s="6"/>
      <c r="AI718" s="6"/>
      <c r="AJ718" s="6"/>
      <c r="AK718" s="6"/>
      <c r="AL718" s="6"/>
      <c r="AM718" s="6"/>
      <c r="AN718" s="6"/>
      <c r="AO718" s="6"/>
      <c r="AP718" s="6"/>
      <c r="AQ718" s="6"/>
      <c r="AR718" s="6"/>
      <c r="AS718" s="6"/>
      <c r="AT718" s="6"/>
      <c r="AU718" s="6"/>
      <c r="AV718" s="6"/>
    </row>
    <row r="719">
      <c r="A719" s="6"/>
      <c r="B719" s="199"/>
      <c r="C719" s="6"/>
      <c r="D719" s="6"/>
      <c r="E719" s="7"/>
      <c r="F719" s="7"/>
      <c r="G719" s="198"/>
      <c r="H719" s="198"/>
      <c r="I719" s="6"/>
      <c r="J719" s="7"/>
      <c r="K719" s="7"/>
      <c r="L719" s="6"/>
      <c r="M719" s="7"/>
      <c r="N719" s="6"/>
      <c r="O719" s="6"/>
      <c r="P719" s="6"/>
      <c r="Q719" s="6"/>
      <c r="R719" s="6"/>
      <c r="S719" s="6"/>
      <c r="T719" s="6"/>
      <c r="U719" s="6"/>
      <c r="V719" s="6"/>
      <c r="W719" s="6"/>
      <c r="X719" s="6"/>
      <c r="Y719" s="6"/>
      <c r="Z719" s="6"/>
      <c r="AA719" s="6"/>
      <c r="AB719" s="6"/>
      <c r="AC719" s="6"/>
      <c r="AD719" s="6"/>
      <c r="AE719" s="6"/>
      <c r="AF719" s="6"/>
      <c r="AG719" s="6"/>
      <c r="AH719" s="6"/>
      <c r="AI719" s="6"/>
      <c r="AJ719" s="6"/>
      <c r="AK719" s="6"/>
      <c r="AL719" s="6"/>
      <c r="AM719" s="6"/>
      <c r="AN719" s="6"/>
      <c r="AO719" s="6"/>
      <c r="AP719" s="6"/>
      <c r="AQ719" s="6"/>
      <c r="AR719" s="6"/>
      <c r="AS719" s="6"/>
      <c r="AT719" s="6"/>
      <c r="AU719" s="6"/>
      <c r="AV719" s="6"/>
    </row>
    <row r="720">
      <c r="A720" s="6"/>
      <c r="B720" s="199"/>
      <c r="C720" s="6"/>
      <c r="D720" s="6"/>
      <c r="E720" s="7"/>
      <c r="F720" s="7"/>
      <c r="G720" s="198"/>
      <c r="H720" s="198"/>
      <c r="I720" s="6"/>
      <c r="J720" s="7"/>
      <c r="K720" s="7"/>
      <c r="L720" s="6"/>
      <c r="M720" s="7"/>
      <c r="N720" s="6"/>
      <c r="O720" s="6"/>
      <c r="P720" s="6"/>
      <c r="Q720" s="6"/>
      <c r="R720" s="6"/>
      <c r="S720" s="6"/>
      <c r="T720" s="6"/>
      <c r="U720" s="6"/>
      <c r="V720" s="6"/>
      <c r="W720" s="6"/>
      <c r="X720" s="6"/>
      <c r="Y720" s="6"/>
      <c r="Z720" s="6"/>
      <c r="AA720" s="6"/>
      <c r="AB720" s="6"/>
      <c r="AC720" s="6"/>
      <c r="AD720" s="6"/>
      <c r="AE720" s="6"/>
      <c r="AF720" s="6"/>
      <c r="AG720" s="6"/>
      <c r="AH720" s="6"/>
      <c r="AI720" s="6"/>
      <c r="AJ720" s="6"/>
      <c r="AK720" s="6"/>
      <c r="AL720" s="6"/>
      <c r="AM720" s="6"/>
      <c r="AN720" s="6"/>
      <c r="AO720" s="6"/>
      <c r="AP720" s="6"/>
      <c r="AQ720" s="6"/>
      <c r="AR720" s="6"/>
      <c r="AS720" s="6"/>
      <c r="AT720" s="6"/>
      <c r="AU720" s="6"/>
      <c r="AV720" s="6"/>
    </row>
    <row r="721">
      <c r="A721" s="6"/>
      <c r="B721" s="199"/>
      <c r="C721" s="6"/>
      <c r="D721" s="6"/>
      <c r="E721" s="7"/>
      <c r="F721" s="7"/>
      <c r="G721" s="198"/>
      <c r="H721" s="198"/>
      <c r="I721" s="6"/>
      <c r="J721" s="7"/>
      <c r="K721" s="7"/>
      <c r="L721" s="6"/>
      <c r="M721" s="7"/>
      <c r="N721" s="6"/>
      <c r="O721" s="6"/>
      <c r="P721" s="6"/>
      <c r="Q721" s="6"/>
      <c r="R721" s="6"/>
      <c r="S721" s="6"/>
      <c r="T721" s="6"/>
      <c r="U721" s="6"/>
      <c r="V721" s="6"/>
      <c r="W721" s="6"/>
      <c r="X721" s="6"/>
      <c r="Y721" s="6"/>
      <c r="Z721" s="6"/>
      <c r="AA721" s="6"/>
      <c r="AB721" s="6"/>
      <c r="AC721" s="6"/>
      <c r="AD721" s="6"/>
      <c r="AE721" s="6"/>
      <c r="AF721" s="6"/>
      <c r="AG721" s="6"/>
      <c r="AH721" s="6"/>
      <c r="AI721" s="6"/>
      <c r="AJ721" s="6"/>
      <c r="AK721" s="6"/>
      <c r="AL721" s="6"/>
      <c r="AM721" s="6"/>
      <c r="AN721" s="6"/>
      <c r="AO721" s="6"/>
      <c r="AP721" s="6"/>
      <c r="AQ721" s="6"/>
      <c r="AR721" s="6"/>
      <c r="AS721" s="6"/>
      <c r="AT721" s="6"/>
      <c r="AU721" s="6"/>
      <c r="AV721" s="6"/>
    </row>
    <row r="722">
      <c r="A722" s="6"/>
      <c r="B722" s="199"/>
      <c r="C722" s="6"/>
      <c r="D722" s="6"/>
      <c r="E722" s="7"/>
      <c r="F722" s="7"/>
      <c r="G722" s="198"/>
      <c r="H722" s="198"/>
      <c r="I722" s="6"/>
      <c r="J722" s="7"/>
      <c r="K722" s="7"/>
      <c r="L722" s="6"/>
      <c r="M722" s="7"/>
      <c r="N722" s="6"/>
      <c r="O722" s="6"/>
      <c r="P722" s="6"/>
      <c r="Q722" s="6"/>
      <c r="R722" s="6"/>
      <c r="S722" s="6"/>
      <c r="T722" s="6"/>
      <c r="U722" s="6"/>
      <c r="V722" s="6"/>
      <c r="W722" s="6"/>
      <c r="X722" s="6"/>
      <c r="Y722" s="6"/>
      <c r="Z722" s="6"/>
      <c r="AA722" s="6"/>
      <c r="AB722" s="6"/>
      <c r="AC722" s="6"/>
      <c r="AD722" s="6"/>
      <c r="AE722" s="6"/>
      <c r="AF722" s="6"/>
      <c r="AG722" s="6"/>
      <c r="AH722" s="6"/>
      <c r="AI722" s="6"/>
      <c r="AJ722" s="6"/>
      <c r="AK722" s="6"/>
      <c r="AL722" s="6"/>
      <c r="AM722" s="6"/>
      <c r="AN722" s="6"/>
      <c r="AO722" s="6"/>
      <c r="AP722" s="6"/>
      <c r="AQ722" s="6"/>
      <c r="AR722" s="6"/>
      <c r="AS722" s="6"/>
      <c r="AT722" s="6"/>
      <c r="AU722" s="6"/>
      <c r="AV722" s="6"/>
    </row>
    <row r="723">
      <c r="A723" s="6"/>
      <c r="B723" s="199"/>
      <c r="C723" s="6"/>
      <c r="D723" s="6"/>
      <c r="E723" s="7"/>
      <c r="F723" s="7"/>
      <c r="G723" s="198"/>
      <c r="H723" s="198"/>
      <c r="I723" s="6"/>
      <c r="J723" s="7"/>
      <c r="K723" s="7"/>
      <c r="L723" s="6"/>
      <c r="M723" s="7"/>
      <c r="N723" s="6"/>
      <c r="O723" s="6"/>
      <c r="P723" s="6"/>
      <c r="Q723" s="6"/>
      <c r="R723" s="6"/>
      <c r="S723" s="6"/>
      <c r="T723" s="6"/>
      <c r="U723" s="6"/>
      <c r="V723" s="6"/>
      <c r="W723" s="6"/>
      <c r="X723" s="6"/>
      <c r="Y723" s="6"/>
      <c r="Z723" s="6"/>
      <c r="AA723" s="6"/>
      <c r="AB723" s="6"/>
      <c r="AC723" s="6"/>
      <c r="AD723" s="6"/>
      <c r="AE723" s="6"/>
      <c r="AF723" s="6"/>
      <c r="AG723" s="6"/>
      <c r="AH723" s="6"/>
      <c r="AI723" s="6"/>
      <c r="AJ723" s="6"/>
      <c r="AK723" s="6"/>
      <c r="AL723" s="6"/>
      <c r="AM723" s="6"/>
      <c r="AN723" s="6"/>
      <c r="AO723" s="6"/>
      <c r="AP723" s="6"/>
      <c r="AQ723" s="6"/>
      <c r="AR723" s="6"/>
      <c r="AS723" s="6"/>
      <c r="AT723" s="6"/>
      <c r="AU723" s="6"/>
      <c r="AV723" s="6"/>
    </row>
    <row r="724">
      <c r="A724" s="6"/>
      <c r="B724" s="199"/>
      <c r="C724" s="6"/>
      <c r="D724" s="6"/>
      <c r="E724" s="7"/>
      <c r="F724" s="7"/>
      <c r="G724" s="198"/>
      <c r="H724" s="198"/>
      <c r="I724" s="6"/>
      <c r="J724" s="7"/>
      <c r="K724" s="7"/>
      <c r="L724" s="6"/>
      <c r="M724" s="7"/>
      <c r="N724" s="6"/>
      <c r="O724" s="6"/>
      <c r="P724" s="6"/>
      <c r="Q724" s="6"/>
      <c r="R724" s="6"/>
      <c r="S724" s="6"/>
      <c r="T724" s="6"/>
      <c r="U724" s="6"/>
      <c r="V724" s="6"/>
      <c r="W724" s="6"/>
      <c r="X724" s="6"/>
      <c r="Y724" s="6"/>
      <c r="Z724" s="6"/>
      <c r="AA724" s="6"/>
      <c r="AB724" s="6"/>
      <c r="AC724" s="6"/>
      <c r="AD724" s="6"/>
      <c r="AE724" s="6"/>
      <c r="AF724" s="6"/>
      <c r="AG724" s="6"/>
      <c r="AH724" s="6"/>
      <c r="AI724" s="6"/>
      <c r="AJ724" s="6"/>
      <c r="AK724" s="6"/>
      <c r="AL724" s="6"/>
      <c r="AM724" s="6"/>
      <c r="AN724" s="6"/>
      <c r="AO724" s="6"/>
      <c r="AP724" s="6"/>
      <c r="AQ724" s="6"/>
      <c r="AR724" s="6"/>
      <c r="AS724" s="6"/>
      <c r="AT724" s="6"/>
      <c r="AU724" s="6"/>
      <c r="AV724" s="6"/>
    </row>
    <row r="725">
      <c r="A725" s="6"/>
      <c r="B725" s="199"/>
      <c r="C725" s="6"/>
      <c r="D725" s="6"/>
      <c r="E725" s="7"/>
      <c r="F725" s="7"/>
      <c r="G725" s="198"/>
      <c r="H725" s="198"/>
      <c r="I725" s="6"/>
      <c r="J725" s="7"/>
      <c r="K725" s="7"/>
      <c r="L725" s="6"/>
      <c r="M725" s="7"/>
      <c r="N725" s="6"/>
      <c r="O725" s="6"/>
      <c r="P725" s="6"/>
      <c r="Q725" s="6"/>
      <c r="R725" s="6"/>
      <c r="S725" s="6"/>
      <c r="T725" s="6"/>
      <c r="U725" s="6"/>
      <c r="V725" s="6"/>
      <c r="W725" s="6"/>
      <c r="X725" s="6"/>
      <c r="Y725" s="6"/>
      <c r="Z725" s="6"/>
      <c r="AA725" s="6"/>
      <c r="AB725" s="6"/>
      <c r="AC725" s="6"/>
      <c r="AD725" s="6"/>
      <c r="AE725" s="6"/>
      <c r="AF725" s="6"/>
      <c r="AG725" s="6"/>
      <c r="AH725" s="6"/>
      <c r="AI725" s="6"/>
      <c r="AJ725" s="6"/>
      <c r="AK725" s="6"/>
      <c r="AL725" s="6"/>
      <c r="AM725" s="6"/>
      <c r="AN725" s="6"/>
      <c r="AO725" s="6"/>
      <c r="AP725" s="6"/>
      <c r="AQ725" s="6"/>
      <c r="AR725" s="6"/>
      <c r="AS725" s="6"/>
      <c r="AT725" s="6"/>
      <c r="AU725" s="6"/>
      <c r="AV725" s="6"/>
    </row>
    <row r="726">
      <c r="A726" s="6"/>
      <c r="B726" s="199"/>
      <c r="C726" s="6"/>
      <c r="D726" s="6"/>
      <c r="E726" s="7"/>
      <c r="F726" s="7"/>
      <c r="G726" s="198"/>
      <c r="H726" s="198"/>
      <c r="I726" s="6"/>
      <c r="J726" s="7"/>
      <c r="K726" s="7"/>
      <c r="L726" s="6"/>
      <c r="M726" s="7"/>
      <c r="N726" s="6"/>
      <c r="O726" s="6"/>
      <c r="P726" s="6"/>
      <c r="Q726" s="6"/>
      <c r="R726" s="6"/>
      <c r="S726" s="6"/>
      <c r="T726" s="6"/>
      <c r="U726" s="6"/>
      <c r="V726" s="6"/>
      <c r="W726" s="6"/>
      <c r="X726" s="6"/>
      <c r="Y726" s="6"/>
      <c r="Z726" s="6"/>
      <c r="AA726" s="6"/>
      <c r="AB726" s="6"/>
      <c r="AC726" s="6"/>
      <c r="AD726" s="6"/>
      <c r="AE726" s="6"/>
      <c r="AF726" s="6"/>
      <c r="AG726" s="6"/>
      <c r="AH726" s="6"/>
      <c r="AI726" s="6"/>
      <c r="AJ726" s="6"/>
      <c r="AK726" s="6"/>
      <c r="AL726" s="6"/>
      <c r="AM726" s="6"/>
      <c r="AN726" s="6"/>
      <c r="AO726" s="6"/>
      <c r="AP726" s="6"/>
      <c r="AQ726" s="6"/>
      <c r="AR726" s="6"/>
      <c r="AS726" s="6"/>
      <c r="AT726" s="6"/>
      <c r="AU726" s="6"/>
      <c r="AV726" s="6"/>
    </row>
    <row r="727">
      <c r="A727" s="6"/>
      <c r="B727" s="199"/>
      <c r="C727" s="6"/>
      <c r="D727" s="6"/>
      <c r="E727" s="7"/>
      <c r="F727" s="7"/>
      <c r="G727" s="198"/>
      <c r="H727" s="198"/>
      <c r="I727" s="6"/>
      <c r="J727" s="7"/>
      <c r="K727" s="7"/>
      <c r="L727" s="6"/>
      <c r="M727" s="7"/>
      <c r="N727" s="6"/>
      <c r="O727" s="6"/>
      <c r="P727" s="6"/>
      <c r="Q727" s="6"/>
      <c r="R727" s="6"/>
      <c r="S727" s="6"/>
      <c r="T727" s="6"/>
      <c r="U727" s="6"/>
      <c r="V727" s="6"/>
      <c r="W727" s="6"/>
      <c r="X727" s="6"/>
      <c r="Y727" s="6"/>
      <c r="Z727" s="6"/>
      <c r="AA727" s="6"/>
      <c r="AB727" s="6"/>
      <c r="AC727" s="6"/>
      <c r="AD727" s="6"/>
      <c r="AE727" s="6"/>
      <c r="AF727" s="6"/>
      <c r="AG727" s="6"/>
      <c r="AH727" s="6"/>
      <c r="AI727" s="6"/>
      <c r="AJ727" s="6"/>
      <c r="AK727" s="6"/>
      <c r="AL727" s="6"/>
      <c r="AM727" s="6"/>
      <c r="AN727" s="6"/>
      <c r="AO727" s="6"/>
      <c r="AP727" s="6"/>
      <c r="AQ727" s="6"/>
      <c r="AR727" s="6"/>
      <c r="AS727" s="6"/>
      <c r="AT727" s="6"/>
      <c r="AU727" s="6"/>
      <c r="AV727" s="6"/>
    </row>
    <row r="728">
      <c r="A728" s="6"/>
      <c r="B728" s="199"/>
      <c r="C728" s="6"/>
      <c r="D728" s="6"/>
      <c r="E728" s="7"/>
      <c r="F728" s="7"/>
      <c r="G728" s="198"/>
      <c r="H728" s="198"/>
      <c r="I728" s="6"/>
      <c r="J728" s="7"/>
      <c r="K728" s="7"/>
      <c r="L728" s="6"/>
      <c r="M728" s="7"/>
      <c r="N728" s="6"/>
      <c r="O728" s="6"/>
      <c r="P728" s="6"/>
      <c r="Q728" s="6"/>
      <c r="R728" s="6"/>
      <c r="S728" s="6"/>
      <c r="T728" s="6"/>
      <c r="U728" s="6"/>
      <c r="V728" s="6"/>
      <c r="W728" s="6"/>
      <c r="X728" s="6"/>
      <c r="Y728" s="6"/>
      <c r="Z728" s="6"/>
      <c r="AA728" s="6"/>
      <c r="AB728" s="6"/>
      <c r="AC728" s="6"/>
      <c r="AD728" s="6"/>
      <c r="AE728" s="6"/>
      <c r="AF728" s="6"/>
      <c r="AG728" s="6"/>
      <c r="AH728" s="6"/>
      <c r="AI728" s="6"/>
      <c r="AJ728" s="6"/>
      <c r="AK728" s="6"/>
      <c r="AL728" s="6"/>
      <c r="AM728" s="6"/>
      <c r="AN728" s="6"/>
      <c r="AO728" s="6"/>
      <c r="AP728" s="6"/>
      <c r="AQ728" s="6"/>
      <c r="AR728" s="6"/>
      <c r="AS728" s="6"/>
      <c r="AT728" s="6"/>
      <c r="AU728" s="6"/>
      <c r="AV728" s="6"/>
    </row>
    <row r="729">
      <c r="A729" s="6"/>
      <c r="B729" s="199"/>
      <c r="C729" s="6"/>
      <c r="D729" s="6"/>
      <c r="E729" s="7"/>
      <c r="F729" s="7"/>
      <c r="G729" s="198"/>
      <c r="H729" s="198"/>
      <c r="I729" s="6"/>
      <c r="J729" s="7"/>
      <c r="K729" s="7"/>
      <c r="L729" s="6"/>
      <c r="M729" s="7"/>
      <c r="N729" s="6"/>
      <c r="O729" s="6"/>
      <c r="P729" s="6"/>
      <c r="Q729" s="6"/>
      <c r="R729" s="6"/>
      <c r="S729" s="6"/>
      <c r="T729" s="6"/>
      <c r="U729" s="6"/>
      <c r="V729" s="6"/>
      <c r="W729" s="6"/>
      <c r="X729" s="6"/>
      <c r="Y729" s="6"/>
      <c r="Z729" s="6"/>
      <c r="AA729" s="6"/>
      <c r="AB729" s="6"/>
      <c r="AC729" s="6"/>
      <c r="AD729" s="6"/>
      <c r="AE729" s="6"/>
      <c r="AF729" s="6"/>
      <c r="AG729" s="6"/>
      <c r="AH729" s="6"/>
      <c r="AI729" s="6"/>
      <c r="AJ729" s="6"/>
      <c r="AK729" s="6"/>
      <c r="AL729" s="6"/>
      <c r="AM729" s="6"/>
      <c r="AN729" s="6"/>
      <c r="AO729" s="6"/>
      <c r="AP729" s="6"/>
      <c r="AQ729" s="6"/>
      <c r="AR729" s="6"/>
      <c r="AS729" s="6"/>
      <c r="AT729" s="6"/>
      <c r="AU729" s="6"/>
      <c r="AV729" s="6"/>
    </row>
    <row r="730">
      <c r="A730" s="6"/>
      <c r="B730" s="199"/>
      <c r="C730" s="6"/>
      <c r="D730" s="6"/>
      <c r="E730" s="7"/>
      <c r="F730" s="7"/>
      <c r="G730" s="198"/>
      <c r="H730" s="198"/>
      <c r="I730" s="6"/>
      <c r="J730" s="7"/>
      <c r="K730" s="7"/>
      <c r="L730" s="6"/>
      <c r="M730" s="7"/>
      <c r="N730" s="6"/>
      <c r="O730" s="6"/>
      <c r="P730" s="6"/>
      <c r="Q730" s="6"/>
      <c r="R730" s="6"/>
      <c r="S730" s="6"/>
      <c r="T730" s="6"/>
      <c r="U730" s="6"/>
      <c r="V730" s="6"/>
      <c r="W730" s="6"/>
      <c r="X730" s="6"/>
      <c r="Y730" s="6"/>
      <c r="Z730" s="6"/>
      <c r="AA730" s="6"/>
      <c r="AB730" s="6"/>
      <c r="AC730" s="6"/>
      <c r="AD730" s="6"/>
      <c r="AE730" s="6"/>
      <c r="AF730" s="6"/>
      <c r="AG730" s="6"/>
      <c r="AH730" s="6"/>
      <c r="AI730" s="6"/>
      <c r="AJ730" s="6"/>
      <c r="AK730" s="6"/>
      <c r="AL730" s="6"/>
      <c r="AM730" s="6"/>
      <c r="AN730" s="6"/>
      <c r="AO730" s="6"/>
      <c r="AP730" s="6"/>
      <c r="AQ730" s="6"/>
      <c r="AR730" s="6"/>
      <c r="AS730" s="6"/>
      <c r="AT730" s="6"/>
      <c r="AU730" s="6"/>
      <c r="AV730" s="6"/>
    </row>
    <row r="731">
      <c r="A731" s="6"/>
      <c r="B731" s="199"/>
      <c r="C731" s="6"/>
      <c r="D731" s="6"/>
      <c r="E731" s="7"/>
      <c r="F731" s="7"/>
      <c r="G731" s="198"/>
      <c r="H731" s="198"/>
      <c r="I731" s="6"/>
      <c r="J731" s="7"/>
      <c r="K731" s="7"/>
      <c r="L731" s="6"/>
      <c r="M731" s="7"/>
      <c r="N731" s="6"/>
      <c r="O731" s="6"/>
      <c r="P731" s="6"/>
      <c r="Q731" s="6"/>
      <c r="R731" s="6"/>
      <c r="S731" s="6"/>
      <c r="T731" s="6"/>
      <c r="U731" s="6"/>
      <c r="V731" s="6"/>
      <c r="W731" s="6"/>
      <c r="X731" s="6"/>
      <c r="Y731" s="6"/>
      <c r="Z731" s="6"/>
      <c r="AA731" s="6"/>
      <c r="AB731" s="6"/>
      <c r="AC731" s="6"/>
      <c r="AD731" s="6"/>
      <c r="AE731" s="6"/>
      <c r="AF731" s="6"/>
      <c r="AG731" s="6"/>
      <c r="AH731" s="6"/>
      <c r="AI731" s="6"/>
      <c r="AJ731" s="6"/>
      <c r="AK731" s="6"/>
      <c r="AL731" s="6"/>
      <c r="AM731" s="6"/>
      <c r="AN731" s="6"/>
      <c r="AO731" s="6"/>
      <c r="AP731" s="6"/>
      <c r="AQ731" s="6"/>
      <c r="AR731" s="6"/>
      <c r="AS731" s="6"/>
      <c r="AT731" s="6"/>
      <c r="AU731" s="6"/>
      <c r="AV731" s="6"/>
    </row>
    <row r="732">
      <c r="A732" s="6"/>
      <c r="B732" s="199"/>
      <c r="C732" s="6"/>
      <c r="D732" s="6"/>
      <c r="E732" s="7"/>
      <c r="F732" s="7"/>
      <c r="G732" s="198"/>
      <c r="H732" s="198"/>
      <c r="I732" s="6"/>
      <c r="J732" s="7"/>
      <c r="K732" s="7"/>
      <c r="L732" s="6"/>
      <c r="M732" s="7"/>
      <c r="N732" s="6"/>
      <c r="O732" s="6"/>
      <c r="P732" s="6"/>
      <c r="Q732" s="6"/>
      <c r="R732" s="6"/>
      <c r="S732" s="6"/>
      <c r="T732" s="6"/>
      <c r="U732" s="6"/>
      <c r="V732" s="6"/>
      <c r="W732" s="6"/>
      <c r="X732" s="6"/>
      <c r="Y732" s="6"/>
      <c r="Z732" s="6"/>
      <c r="AA732" s="6"/>
      <c r="AB732" s="6"/>
      <c r="AC732" s="6"/>
      <c r="AD732" s="6"/>
      <c r="AE732" s="6"/>
      <c r="AF732" s="6"/>
      <c r="AG732" s="6"/>
      <c r="AH732" s="6"/>
      <c r="AI732" s="6"/>
      <c r="AJ732" s="6"/>
      <c r="AK732" s="6"/>
      <c r="AL732" s="6"/>
      <c r="AM732" s="6"/>
      <c r="AN732" s="6"/>
      <c r="AO732" s="6"/>
      <c r="AP732" s="6"/>
      <c r="AQ732" s="6"/>
      <c r="AR732" s="6"/>
      <c r="AS732" s="6"/>
      <c r="AT732" s="6"/>
      <c r="AU732" s="6"/>
      <c r="AV732" s="6"/>
    </row>
    <row r="733">
      <c r="A733" s="6"/>
      <c r="B733" s="199"/>
      <c r="C733" s="6"/>
      <c r="D733" s="6"/>
      <c r="E733" s="7"/>
      <c r="F733" s="7"/>
      <c r="G733" s="198"/>
      <c r="H733" s="198"/>
      <c r="I733" s="6"/>
      <c r="J733" s="7"/>
      <c r="K733" s="7"/>
      <c r="L733" s="6"/>
      <c r="M733" s="7"/>
      <c r="N733" s="6"/>
      <c r="O733" s="6"/>
      <c r="P733" s="6"/>
      <c r="Q733" s="6"/>
      <c r="R733" s="6"/>
      <c r="S733" s="6"/>
      <c r="T733" s="6"/>
      <c r="U733" s="6"/>
      <c r="V733" s="6"/>
      <c r="W733" s="6"/>
      <c r="X733" s="6"/>
      <c r="Y733" s="6"/>
      <c r="Z733" s="6"/>
      <c r="AA733" s="6"/>
      <c r="AB733" s="6"/>
      <c r="AC733" s="6"/>
      <c r="AD733" s="6"/>
      <c r="AE733" s="6"/>
      <c r="AF733" s="6"/>
      <c r="AG733" s="6"/>
      <c r="AH733" s="6"/>
      <c r="AI733" s="6"/>
      <c r="AJ733" s="6"/>
      <c r="AK733" s="6"/>
      <c r="AL733" s="6"/>
      <c r="AM733" s="6"/>
      <c r="AN733" s="6"/>
      <c r="AO733" s="6"/>
      <c r="AP733" s="6"/>
      <c r="AQ733" s="6"/>
      <c r="AR733" s="6"/>
      <c r="AS733" s="6"/>
      <c r="AT733" s="6"/>
      <c r="AU733" s="6"/>
      <c r="AV733" s="6"/>
    </row>
    <row r="734">
      <c r="A734" s="6"/>
      <c r="B734" s="199"/>
      <c r="C734" s="6"/>
      <c r="D734" s="6"/>
      <c r="E734" s="7"/>
      <c r="F734" s="7"/>
      <c r="G734" s="198"/>
      <c r="H734" s="198"/>
      <c r="I734" s="6"/>
      <c r="J734" s="7"/>
      <c r="K734" s="7"/>
      <c r="L734" s="6"/>
      <c r="M734" s="7"/>
      <c r="N734" s="6"/>
      <c r="O734" s="6"/>
      <c r="P734" s="6"/>
      <c r="Q734" s="6"/>
      <c r="R734" s="6"/>
      <c r="S734" s="6"/>
      <c r="T734" s="6"/>
      <c r="U734" s="6"/>
      <c r="V734" s="6"/>
      <c r="W734" s="6"/>
      <c r="X734" s="6"/>
      <c r="Y734" s="6"/>
      <c r="Z734" s="6"/>
      <c r="AA734" s="6"/>
      <c r="AB734" s="6"/>
      <c r="AC734" s="6"/>
      <c r="AD734" s="6"/>
      <c r="AE734" s="6"/>
      <c r="AF734" s="6"/>
      <c r="AG734" s="6"/>
      <c r="AH734" s="6"/>
      <c r="AI734" s="6"/>
      <c r="AJ734" s="6"/>
      <c r="AK734" s="6"/>
      <c r="AL734" s="6"/>
      <c r="AM734" s="6"/>
      <c r="AN734" s="6"/>
      <c r="AO734" s="6"/>
      <c r="AP734" s="6"/>
      <c r="AQ734" s="6"/>
      <c r="AR734" s="6"/>
      <c r="AS734" s="6"/>
      <c r="AT734" s="6"/>
      <c r="AU734" s="6"/>
      <c r="AV734" s="6"/>
    </row>
    <row r="735">
      <c r="A735" s="6"/>
      <c r="B735" s="199"/>
      <c r="C735" s="6"/>
      <c r="D735" s="6"/>
      <c r="E735" s="7"/>
      <c r="F735" s="7"/>
      <c r="G735" s="198"/>
      <c r="H735" s="198"/>
      <c r="I735" s="6"/>
      <c r="J735" s="7"/>
      <c r="K735" s="7"/>
      <c r="L735" s="6"/>
      <c r="M735" s="7"/>
      <c r="N735" s="6"/>
      <c r="O735" s="6"/>
      <c r="P735" s="6"/>
      <c r="Q735" s="6"/>
      <c r="R735" s="6"/>
      <c r="S735" s="6"/>
      <c r="T735" s="6"/>
      <c r="U735" s="6"/>
      <c r="V735" s="6"/>
      <c r="W735" s="6"/>
      <c r="X735" s="6"/>
      <c r="Y735" s="6"/>
      <c r="Z735" s="6"/>
      <c r="AA735" s="6"/>
      <c r="AB735" s="6"/>
      <c r="AC735" s="6"/>
      <c r="AD735" s="6"/>
      <c r="AE735" s="6"/>
      <c r="AF735" s="6"/>
      <c r="AG735" s="6"/>
      <c r="AH735" s="6"/>
      <c r="AI735" s="6"/>
      <c r="AJ735" s="6"/>
      <c r="AK735" s="6"/>
      <c r="AL735" s="6"/>
      <c r="AM735" s="6"/>
      <c r="AN735" s="6"/>
      <c r="AO735" s="6"/>
      <c r="AP735" s="6"/>
      <c r="AQ735" s="6"/>
      <c r="AR735" s="6"/>
      <c r="AS735" s="6"/>
      <c r="AT735" s="6"/>
      <c r="AU735" s="6"/>
      <c r="AV735" s="6"/>
    </row>
    <row r="736">
      <c r="A736" s="6"/>
      <c r="B736" s="199"/>
      <c r="C736" s="6"/>
      <c r="D736" s="6"/>
      <c r="E736" s="7"/>
      <c r="F736" s="7"/>
      <c r="G736" s="198"/>
      <c r="H736" s="198"/>
      <c r="I736" s="6"/>
      <c r="J736" s="7"/>
      <c r="K736" s="7"/>
      <c r="L736" s="6"/>
      <c r="M736" s="7"/>
      <c r="N736" s="6"/>
      <c r="O736" s="6"/>
      <c r="P736" s="6"/>
      <c r="Q736" s="6"/>
      <c r="R736" s="6"/>
      <c r="S736" s="6"/>
      <c r="T736" s="6"/>
      <c r="U736" s="6"/>
      <c r="V736" s="6"/>
      <c r="W736" s="6"/>
      <c r="X736" s="6"/>
      <c r="Y736" s="6"/>
      <c r="Z736" s="6"/>
      <c r="AA736" s="6"/>
      <c r="AB736" s="6"/>
      <c r="AC736" s="6"/>
      <c r="AD736" s="6"/>
      <c r="AE736" s="6"/>
      <c r="AF736" s="6"/>
      <c r="AG736" s="6"/>
      <c r="AH736" s="6"/>
      <c r="AI736" s="6"/>
      <c r="AJ736" s="6"/>
      <c r="AK736" s="6"/>
      <c r="AL736" s="6"/>
      <c r="AM736" s="6"/>
      <c r="AN736" s="6"/>
      <c r="AO736" s="6"/>
      <c r="AP736" s="6"/>
      <c r="AQ736" s="6"/>
      <c r="AR736" s="6"/>
      <c r="AS736" s="6"/>
      <c r="AT736" s="6"/>
      <c r="AU736" s="6"/>
      <c r="AV736" s="6"/>
    </row>
    <row r="737">
      <c r="A737" s="6"/>
      <c r="B737" s="199"/>
      <c r="C737" s="6"/>
      <c r="D737" s="6"/>
      <c r="E737" s="7"/>
      <c r="F737" s="7"/>
      <c r="G737" s="198"/>
      <c r="H737" s="198"/>
      <c r="I737" s="6"/>
      <c r="J737" s="7"/>
      <c r="K737" s="7"/>
      <c r="L737" s="6"/>
      <c r="M737" s="7"/>
      <c r="N737" s="6"/>
      <c r="O737" s="6"/>
      <c r="P737" s="6"/>
      <c r="Q737" s="6"/>
      <c r="R737" s="6"/>
      <c r="S737" s="6"/>
      <c r="T737" s="6"/>
      <c r="U737" s="6"/>
      <c r="V737" s="6"/>
      <c r="W737" s="6"/>
      <c r="X737" s="6"/>
      <c r="Y737" s="6"/>
      <c r="Z737" s="6"/>
      <c r="AA737" s="6"/>
      <c r="AB737" s="6"/>
      <c r="AC737" s="6"/>
      <c r="AD737" s="6"/>
      <c r="AE737" s="6"/>
      <c r="AF737" s="6"/>
      <c r="AG737" s="6"/>
      <c r="AH737" s="6"/>
      <c r="AI737" s="6"/>
      <c r="AJ737" s="6"/>
      <c r="AK737" s="6"/>
      <c r="AL737" s="6"/>
      <c r="AM737" s="6"/>
      <c r="AN737" s="6"/>
      <c r="AO737" s="6"/>
      <c r="AP737" s="6"/>
      <c r="AQ737" s="6"/>
      <c r="AR737" s="6"/>
      <c r="AS737" s="6"/>
      <c r="AT737" s="6"/>
      <c r="AU737" s="6"/>
      <c r="AV737" s="6"/>
    </row>
    <row r="738">
      <c r="A738" s="6"/>
      <c r="B738" s="199"/>
      <c r="C738" s="6"/>
      <c r="D738" s="6"/>
      <c r="E738" s="7"/>
      <c r="F738" s="7"/>
      <c r="G738" s="198"/>
      <c r="H738" s="198"/>
      <c r="I738" s="6"/>
      <c r="J738" s="7"/>
      <c r="K738" s="7"/>
      <c r="L738" s="6"/>
      <c r="M738" s="7"/>
      <c r="N738" s="6"/>
      <c r="O738" s="6"/>
      <c r="P738" s="6"/>
      <c r="Q738" s="6"/>
      <c r="R738" s="6"/>
      <c r="S738" s="6"/>
      <c r="T738" s="6"/>
      <c r="U738" s="6"/>
      <c r="V738" s="6"/>
      <c r="W738" s="6"/>
      <c r="X738" s="6"/>
      <c r="Y738" s="6"/>
      <c r="Z738" s="6"/>
      <c r="AA738" s="6"/>
      <c r="AB738" s="6"/>
      <c r="AC738" s="6"/>
      <c r="AD738" s="6"/>
      <c r="AE738" s="6"/>
      <c r="AF738" s="6"/>
      <c r="AG738" s="6"/>
      <c r="AH738" s="6"/>
      <c r="AI738" s="6"/>
      <c r="AJ738" s="6"/>
      <c r="AK738" s="6"/>
      <c r="AL738" s="6"/>
      <c r="AM738" s="6"/>
      <c r="AN738" s="6"/>
      <c r="AO738" s="6"/>
      <c r="AP738" s="6"/>
      <c r="AQ738" s="6"/>
      <c r="AR738" s="6"/>
      <c r="AS738" s="6"/>
      <c r="AT738" s="6"/>
      <c r="AU738" s="6"/>
      <c r="AV738" s="6"/>
    </row>
    <row r="739">
      <c r="A739" s="6"/>
      <c r="B739" s="199"/>
      <c r="C739" s="6"/>
      <c r="D739" s="6"/>
      <c r="E739" s="7"/>
      <c r="F739" s="7"/>
      <c r="G739" s="198"/>
      <c r="H739" s="198"/>
      <c r="I739" s="6"/>
      <c r="J739" s="7"/>
      <c r="K739" s="7"/>
      <c r="L739" s="6"/>
      <c r="M739" s="7"/>
      <c r="N739" s="6"/>
      <c r="O739" s="6"/>
      <c r="P739" s="6"/>
      <c r="Q739" s="6"/>
      <c r="R739" s="6"/>
      <c r="S739" s="6"/>
      <c r="T739" s="6"/>
      <c r="U739" s="6"/>
      <c r="V739" s="6"/>
      <c r="W739" s="6"/>
      <c r="X739" s="6"/>
      <c r="Y739" s="6"/>
      <c r="Z739" s="6"/>
      <c r="AA739" s="6"/>
      <c r="AB739" s="6"/>
      <c r="AC739" s="6"/>
      <c r="AD739" s="6"/>
      <c r="AE739" s="6"/>
      <c r="AF739" s="6"/>
      <c r="AG739" s="6"/>
      <c r="AH739" s="6"/>
      <c r="AI739" s="6"/>
      <c r="AJ739" s="6"/>
      <c r="AK739" s="6"/>
      <c r="AL739" s="6"/>
      <c r="AM739" s="6"/>
      <c r="AN739" s="6"/>
      <c r="AO739" s="6"/>
      <c r="AP739" s="6"/>
      <c r="AQ739" s="6"/>
      <c r="AR739" s="6"/>
      <c r="AS739" s="6"/>
      <c r="AT739" s="6"/>
      <c r="AU739" s="6"/>
      <c r="AV739" s="6"/>
    </row>
    <row r="740">
      <c r="A740" s="6"/>
      <c r="B740" s="199"/>
      <c r="C740" s="6"/>
      <c r="D740" s="6"/>
      <c r="E740" s="7"/>
      <c r="F740" s="7"/>
      <c r="G740" s="198"/>
      <c r="H740" s="198"/>
      <c r="I740" s="6"/>
      <c r="J740" s="7"/>
      <c r="K740" s="7"/>
      <c r="L740" s="6"/>
      <c r="M740" s="7"/>
      <c r="N740" s="6"/>
      <c r="O740" s="6"/>
      <c r="P740" s="6"/>
      <c r="Q740" s="6"/>
      <c r="R740" s="6"/>
      <c r="S740" s="6"/>
      <c r="T740" s="6"/>
      <c r="U740" s="6"/>
      <c r="V740" s="6"/>
      <c r="W740" s="6"/>
      <c r="X740" s="6"/>
      <c r="Y740" s="6"/>
      <c r="Z740" s="6"/>
      <c r="AA740" s="6"/>
      <c r="AB740" s="6"/>
      <c r="AC740" s="6"/>
      <c r="AD740" s="6"/>
      <c r="AE740" s="6"/>
      <c r="AF740" s="6"/>
      <c r="AG740" s="6"/>
      <c r="AH740" s="6"/>
      <c r="AI740" s="6"/>
      <c r="AJ740" s="6"/>
      <c r="AK740" s="6"/>
      <c r="AL740" s="6"/>
      <c r="AM740" s="6"/>
      <c r="AN740" s="6"/>
      <c r="AO740" s="6"/>
      <c r="AP740" s="6"/>
      <c r="AQ740" s="6"/>
      <c r="AR740" s="6"/>
      <c r="AS740" s="6"/>
      <c r="AT740" s="6"/>
      <c r="AU740" s="6"/>
      <c r="AV740" s="6"/>
    </row>
    <row r="741">
      <c r="A741" s="6"/>
      <c r="B741" s="199"/>
      <c r="C741" s="6"/>
      <c r="D741" s="6"/>
      <c r="E741" s="7"/>
      <c r="F741" s="7"/>
      <c r="G741" s="198"/>
      <c r="H741" s="198"/>
      <c r="I741" s="6"/>
      <c r="J741" s="7"/>
      <c r="K741" s="7"/>
      <c r="L741" s="6"/>
      <c r="M741" s="7"/>
      <c r="N741" s="6"/>
      <c r="O741" s="6"/>
      <c r="P741" s="6"/>
      <c r="Q741" s="6"/>
      <c r="R741" s="6"/>
      <c r="S741" s="6"/>
      <c r="T741" s="6"/>
      <c r="U741" s="6"/>
      <c r="V741" s="6"/>
      <c r="W741" s="6"/>
      <c r="X741" s="6"/>
      <c r="Y741" s="6"/>
      <c r="Z741" s="6"/>
      <c r="AA741" s="6"/>
      <c r="AB741" s="6"/>
      <c r="AC741" s="6"/>
      <c r="AD741" s="6"/>
      <c r="AE741" s="6"/>
      <c r="AF741" s="6"/>
      <c r="AG741" s="6"/>
      <c r="AH741" s="6"/>
      <c r="AI741" s="6"/>
      <c r="AJ741" s="6"/>
      <c r="AK741" s="6"/>
      <c r="AL741" s="6"/>
      <c r="AM741" s="6"/>
      <c r="AN741" s="6"/>
      <c r="AO741" s="6"/>
      <c r="AP741" s="6"/>
      <c r="AQ741" s="6"/>
      <c r="AR741" s="6"/>
      <c r="AS741" s="6"/>
      <c r="AT741" s="6"/>
      <c r="AU741" s="6"/>
      <c r="AV741" s="6"/>
    </row>
    <row r="742">
      <c r="A742" s="6"/>
      <c r="B742" s="199"/>
      <c r="C742" s="6"/>
      <c r="D742" s="6"/>
      <c r="E742" s="7"/>
      <c r="F742" s="7"/>
      <c r="G742" s="198"/>
      <c r="H742" s="198"/>
      <c r="I742" s="6"/>
      <c r="J742" s="7"/>
      <c r="K742" s="7"/>
      <c r="L742" s="6"/>
      <c r="M742" s="7"/>
      <c r="N742" s="6"/>
      <c r="O742" s="6"/>
      <c r="P742" s="6"/>
      <c r="Q742" s="6"/>
      <c r="R742" s="6"/>
      <c r="S742" s="6"/>
      <c r="T742" s="6"/>
      <c r="U742" s="6"/>
      <c r="V742" s="6"/>
      <c r="W742" s="6"/>
      <c r="X742" s="6"/>
      <c r="Y742" s="6"/>
      <c r="Z742" s="6"/>
      <c r="AA742" s="6"/>
      <c r="AB742" s="6"/>
      <c r="AC742" s="6"/>
      <c r="AD742" s="6"/>
      <c r="AE742" s="6"/>
      <c r="AF742" s="6"/>
      <c r="AG742" s="6"/>
      <c r="AH742" s="6"/>
      <c r="AI742" s="6"/>
      <c r="AJ742" s="6"/>
      <c r="AK742" s="6"/>
      <c r="AL742" s="6"/>
      <c r="AM742" s="6"/>
      <c r="AN742" s="6"/>
      <c r="AO742" s="6"/>
      <c r="AP742" s="6"/>
      <c r="AQ742" s="6"/>
      <c r="AR742" s="6"/>
      <c r="AS742" s="6"/>
      <c r="AT742" s="6"/>
      <c r="AU742" s="6"/>
      <c r="AV742" s="6"/>
    </row>
    <row r="743">
      <c r="A743" s="6"/>
      <c r="B743" s="199"/>
      <c r="C743" s="6"/>
      <c r="D743" s="6"/>
      <c r="E743" s="7"/>
      <c r="F743" s="7"/>
      <c r="G743" s="198"/>
      <c r="H743" s="198"/>
      <c r="I743" s="6"/>
      <c r="J743" s="7"/>
      <c r="K743" s="7"/>
      <c r="L743" s="6"/>
      <c r="M743" s="7"/>
      <c r="N743" s="6"/>
      <c r="O743" s="6"/>
      <c r="P743" s="6"/>
      <c r="Q743" s="6"/>
      <c r="R743" s="6"/>
      <c r="S743" s="6"/>
      <c r="T743" s="6"/>
      <c r="U743" s="6"/>
      <c r="V743" s="6"/>
      <c r="W743" s="6"/>
      <c r="X743" s="6"/>
      <c r="Y743" s="6"/>
      <c r="Z743" s="6"/>
      <c r="AA743" s="6"/>
      <c r="AB743" s="6"/>
      <c r="AC743" s="6"/>
      <c r="AD743" s="6"/>
      <c r="AE743" s="6"/>
      <c r="AF743" s="6"/>
      <c r="AG743" s="6"/>
      <c r="AH743" s="6"/>
      <c r="AI743" s="6"/>
      <c r="AJ743" s="6"/>
      <c r="AK743" s="6"/>
      <c r="AL743" s="6"/>
      <c r="AM743" s="6"/>
      <c r="AN743" s="6"/>
      <c r="AO743" s="6"/>
      <c r="AP743" s="6"/>
      <c r="AQ743" s="6"/>
      <c r="AR743" s="6"/>
      <c r="AS743" s="6"/>
      <c r="AT743" s="6"/>
      <c r="AU743" s="6"/>
      <c r="AV743" s="6"/>
    </row>
    <row r="744">
      <c r="A744" s="6"/>
      <c r="B744" s="199"/>
      <c r="C744" s="6"/>
      <c r="D744" s="6"/>
      <c r="E744" s="7"/>
      <c r="F744" s="7"/>
      <c r="G744" s="198"/>
      <c r="H744" s="198"/>
      <c r="I744" s="6"/>
      <c r="J744" s="7"/>
      <c r="K744" s="7"/>
      <c r="L744" s="6"/>
      <c r="M744" s="7"/>
      <c r="N744" s="6"/>
      <c r="O744" s="6"/>
      <c r="P744" s="6"/>
      <c r="Q744" s="6"/>
      <c r="R744" s="6"/>
      <c r="S744" s="6"/>
      <c r="T744" s="6"/>
      <c r="U744" s="6"/>
      <c r="V744" s="6"/>
      <c r="W744" s="6"/>
      <c r="X744" s="6"/>
      <c r="Y744" s="6"/>
      <c r="Z744" s="6"/>
      <c r="AA744" s="6"/>
      <c r="AB744" s="6"/>
      <c r="AC744" s="6"/>
      <c r="AD744" s="6"/>
      <c r="AE744" s="6"/>
      <c r="AF744" s="6"/>
      <c r="AG744" s="6"/>
      <c r="AH744" s="6"/>
      <c r="AI744" s="6"/>
      <c r="AJ744" s="6"/>
      <c r="AK744" s="6"/>
      <c r="AL744" s="6"/>
      <c r="AM744" s="6"/>
      <c r="AN744" s="6"/>
      <c r="AO744" s="6"/>
      <c r="AP744" s="6"/>
      <c r="AQ744" s="6"/>
      <c r="AR744" s="6"/>
      <c r="AS744" s="6"/>
      <c r="AT744" s="6"/>
      <c r="AU744" s="6"/>
      <c r="AV744" s="6"/>
    </row>
    <row r="745">
      <c r="A745" s="6"/>
      <c r="B745" s="199"/>
      <c r="C745" s="6"/>
      <c r="D745" s="6"/>
      <c r="E745" s="7"/>
      <c r="F745" s="7"/>
      <c r="G745" s="198"/>
      <c r="H745" s="198"/>
      <c r="I745" s="6"/>
      <c r="J745" s="7"/>
      <c r="K745" s="7"/>
      <c r="L745" s="6"/>
      <c r="M745" s="7"/>
      <c r="N745" s="6"/>
      <c r="O745" s="6"/>
      <c r="P745" s="6"/>
      <c r="Q745" s="6"/>
      <c r="R745" s="6"/>
      <c r="S745" s="6"/>
      <c r="T745" s="6"/>
      <c r="U745" s="6"/>
      <c r="V745" s="6"/>
      <c r="W745" s="6"/>
      <c r="X745" s="6"/>
      <c r="Y745" s="6"/>
      <c r="Z745" s="6"/>
      <c r="AA745" s="6"/>
      <c r="AB745" s="6"/>
      <c r="AC745" s="6"/>
      <c r="AD745" s="6"/>
      <c r="AE745" s="6"/>
      <c r="AF745" s="6"/>
      <c r="AG745" s="6"/>
      <c r="AH745" s="6"/>
      <c r="AI745" s="6"/>
      <c r="AJ745" s="6"/>
      <c r="AK745" s="6"/>
      <c r="AL745" s="6"/>
      <c r="AM745" s="6"/>
      <c r="AN745" s="6"/>
      <c r="AO745" s="6"/>
      <c r="AP745" s="6"/>
      <c r="AQ745" s="6"/>
      <c r="AR745" s="6"/>
      <c r="AS745" s="6"/>
      <c r="AT745" s="6"/>
      <c r="AU745" s="6"/>
      <c r="AV745" s="6"/>
    </row>
    <row r="746">
      <c r="A746" s="6"/>
      <c r="B746" s="199"/>
      <c r="C746" s="6"/>
      <c r="D746" s="6"/>
      <c r="E746" s="7"/>
      <c r="F746" s="7"/>
      <c r="G746" s="198"/>
      <c r="H746" s="198"/>
      <c r="I746" s="6"/>
      <c r="J746" s="7"/>
      <c r="K746" s="7"/>
      <c r="L746" s="6"/>
      <c r="M746" s="7"/>
      <c r="N746" s="6"/>
      <c r="O746" s="6"/>
      <c r="P746" s="6"/>
      <c r="Q746" s="6"/>
      <c r="R746" s="6"/>
      <c r="S746" s="6"/>
      <c r="T746" s="6"/>
      <c r="U746" s="6"/>
      <c r="V746" s="6"/>
      <c r="W746" s="6"/>
      <c r="X746" s="6"/>
      <c r="Y746" s="6"/>
      <c r="Z746" s="6"/>
      <c r="AA746" s="6"/>
      <c r="AB746" s="6"/>
      <c r="AC746" s="6"/>
      <c r="AD746" s="6"/>
      <c r="AE746" s="6"/>
      <c r="AF746" s="6"/>
      <c r="AG746" s="6"/>
      <c r="AH746" s="6"/>
      <c r="AI746" s="6"/>
      <c r="AJ746" s="6"/>
      <c r="AK746" s="6"/>
      <c r="AL746" s="6"/>
      <c r="AM746" s="6"/>
      <c r="AN746" s="6"/>
      <c r="AO746" s="6"/>
      <c r="AP746" s="6"/>
      <c r="AQ746" s="6"/>
      <c r="AR746" s="6"/>
      <c r="AS746" s="6"/>
      <c r="AT746" s="6"/>
      <c r="AU746" s="6"/>
      <c r="AV746" s="6"/>
    </row>
    <row r="747">
      <c r="A747" s="6"/>
      <c r="B747" s="199"/>
      <c r="C747" s="6"/>
      <c r="D747" s="6"/>
      <c r="E747" s="7"/>
      <c r="F747" s="7"/>
      <c r="G747" s="198"/>
      <c r="H747" s="198"/>
      <c r="I747" s="6"/>
      <c r="J747" s="7"/>
      <c r="K747" s="7"/>
      <c r="L747" s="6"/>
      <c r="M747" s="7"/>
      <c r="N747" s="6"/>
      <c r="O747" s="6"/>
      <c r="P747" s="6"/>
      <c r="Q747" s="6"/>
      <c r="R747" s="6"/>
      <c r="S747" s="6"/>
      <c r="T747" s="6"/>
      <c r="U747" s="6"/>
      <c r="V747" s="6"/>
      <c r="W747" s="6"/>
      <c r="X747" s="6"/>
      <c r="Y747" s="6"/>
      <c r="Z747" s="6"/>
      <c r="AA747" s="6"/>
      <c r="AB747" s="6"/>
      <c r="AC747" s="6"/>
      <c r="AD747" s="6"/>
      <c r="AE747" s="6"/>
      <c r="AF747" s="6"/>
      <c r="AG747" s="6"/>
      <c r="AH747" s="6"/>
      <c r="AI747" s="6"/>
      <c r="AJ747" s="6"/>
      <c r="AK747" s="6"/>
      <c r="AL747" s="6"/>
      <c r="AM747" s="6"/>
      <c r="AN747" s="6"/>
      <c r="AO747" s="6"/>
      <c r="AP747" s="6"/>
      <c r="AQ747" s="6"/>
      <c r="AR747" s="6"/>
      <c r="AS747" s="6"/>
      <c r="AT747" s="6"/>
      <c r="AU747" s="6"/>
      <c r="AV747" s="6"/>
    </row>
    <row r="748">
      <c r="A748" s="6"/>
      <c r="B748" s="199"/>
      <c r="C748" s="6"/>
      <c r="D748" s="6"/>
      <c r="E748" s="7"/>
      <c r="F748" s="7"/>
      <c r="G748" s="198"/>
      <c r="H748" s="198"/>
      <c r="I748" s="6"/>
      <c r="J748" s="7"/>
      <c r="K748" s="7"/>
      <c r="L748" s="6"/>
      <c r="M748" s="7"/>
      <c r="N748" s="6"/>
      <c r="O748" s="6"/>
      <c r="P748" s="6"/>
      <c r="Q748" s="6"/>
      <c r="R748" s="6"/>
      <c r="S748" s="6"/>
      <c r="T748" s="6"/>
      <c r="U748" s="6"/>
      <c r="V748" s="6"/>
      <c r="W748" s="6"/>
      <c r="X748" s="6"/>
      <c r="Y748" s="6"/>
      <c r="Z748" s="6"/>
      <c r="AA748" s="6"/>
      <c r="AB748" s="6"/>
      <c r="AC748" s="6"/>
      <c r="AD748" s="6"/>
      <c r="AE748" s="6"/>
      <c r="AF748" s="6"/>
      <c r="AG748" s="6"/>
      <c r="AH748" s="6"/>
      <c r="AI748" s="6"/>
      <c r="AJ748" s="6"/>
      <c r="AK748" s="6"/>
      <c r="AL748" s="6"/>
      <c r="AM748" s="6"/>
      <c r="AN748" s="6"/>
      <c r="AO748" s="6"/>
      <c r="AP748" s="6"/>
      <c r="AQ748" s="6"/>
      <c r="AR748" s="6"/>
      <c r="AS748" s="6"/>
      <c r="AT748" s="6"/>
      <c r="AU748" s="6"/>
      <c r="AV748" s="6"/>
    </row>
    <row r="749">
      <c r="A749" s="6"/>
      <c r="B749" s="199"/>
      <c r="C749" s="6"/>
      <c r="D749" s="6"/>
      <c r="E749" s="7"/>
      <c r="F749" s="7"/>
      <c r="G749" s="198"/>
      <c r="H749" s="198"/>
      <c r="I749" s="6"/>
      <c r="J749" s="7"/>
      <c r="K749" s="7"/>
      <c r="L749" s="6"/>
      <c r="M749" s="7"/>
      <c r="N749" s="6"/>
      <c r="O749" s="6"/>
      <c r="P749" s="6"/>
      <c r="Q749" s="6"/>
      <c r="R749" s="6"/>
      <c r="S749" s="6"/>
      <c r="T749" s="6"/>
      <c r="U749" s="6"/>
      <c r="V749" s="6"/>
      <c r="W749" s="6"/>
      <c r="X749" s="6"/>
      <c r="Y749" s="6"/>
      <c r="Z749" s="6"/>
      <c r="AA749" s="6"/>
      <c r="AB749" s="6"/>
      <c r="AC749" s="6"/>
      <c r="AD749" s="6"/>
      <c r="AE749" s="6"/>
      <c r="AF749" s="6"/>
      <c r="AG749" s="6"/>
      <c r="AH749" s="6"/>
      <c r="AI749" s="6"/>
      <c r="AJ749" s="6"/>
      <c r="AK749" s="6"/>
      <c r="AL749" s="6"/>
      <c r="AM749" s="6"/>
      <c r="AN749" s="6"/>
      <c r="AO749" s="6"/>
      <c r="AP749" s="6"/>
      <c r="AQ749" s="6"/>
      <c r="AR749" s="6"/>
      <c r="AS749" s="6"/>
      <c r="AT749" s="6"/>
      <c r="AU749" s="6"/>
      <c r="AV749" s="6"/>
    </row>
    <row r="750">
      <c r="A750" s="6"/>
      <c r="B750" s="199"/>
      <c r="C750" s="6"/>
      <c r="D750" s="6"/>
      <c r="E750" s="7"/>
      <c r="F750" s="7"/>
      <c r="G750" s="198"/>
      <c r="H750" s="198"/>
      <c r="I750" s="6"/>
      <c r="J750" s="7"/>
      <c r="K750" s="7"/>
      <c r="L750" s="6"/>
      <c r="M750" s="7"/>
      <c r="N750" s="6"/>
      <c r="O750" s="6"/>
      <c r="P750" s="6"/>
      <c r="Q750" s="6"/>
      <c r="R750" s="6"/>
      <c r="S750" s="6"/>
      <c r="T750" s="6"/>
      <c r="U750" s="6"/>
      <c r="V750" s="6"/>
      <c r="W750" s="6"/>
      <c r="X750" s="6"/>
      <c r="Y750" s="6"/>
      <c r="Z750" s="6"/>
      <c r="AA750" s="6"/>
      <c r="AB750" s="6"/>
      <c r="AC750" s="6"/>
      <c r="AD750" s="6"/>
      <c r="AE750" s="6"/>
      <c r="AF750" s="6"/>
      <c r="AG750" s="6"/>
      <c r="AH750" s="6"/>
      <c r="AI750" s="6"/>
      <c r="AJ750" s="6"/>
      <c r="AK750" s="6"/>
      <c r="AL750" s="6"/>
      <c r="AM750" s="6"/>
      <c r="AN750" s="6"/>
      <c r="AO750" s="6"/>
      <c r="AP750" s="6"/>
      <c r="AQ750" s="6"/>
      <c r="AR750" s="6"/>
      <c r="AS750" s="6"/>
      <c r="AT750" s="6"/>
      <c r="AU750" s="6"/>
      <c r="AV750" s="6"/>
    </row>
    <row r="751">
      <c r="A751" s="6"/>
      <c r="B751" s="199"/>
      <c r="C751" s="6"/>
      <c r="D751" s="6"/>
      <c r="E751" s="7"/>
      <c r="F751" s="7"/>
      <c r="G751" s="198"/>
      <c r="H751" s="198"/>
      <c r="I751" s="6"/>
      <c r="J751" s="7"/>
      <c r="K751" s="7"/>
      <c r="L751" s="6"/>
      <c r="M751" s="7"/>
      <c r="N751" s="6"/>
      <c r="O751" s="6"/>
      <c r="P751" s="6"/>
      <c r="Q751" s="6"/>
      <c r="R751" s="6"/>
      <c r="S751" s="6"/>
      <c r="T751" s="6"/>
      <c r="U751" s="6"/>
      <c r="V751" s="6"/>
      <c r="W751" s="6"/>
      <c r="X751" s="6"/>
      <c r="Y751" s="6"/>
      <c r="Z751" s="6"/>
      <c r="AA751" s="6"/>
      <c r="AB751" s="6"/>
      <c r="AC751" s="6"/>
      <c r="AD751" s="6"/>
      <c r="AE751" s="6"/>
      <c r="AF751" s="6"/>
      <c r="AG751" s="6"/>
      <c r="AH751" s="6"/>
      <c r="AI751" s="6"/>
      <c r="AJ751" s="6"/>
      <c r="AK751" s="6"/>
      <c r="AL751" s="6"/>
      <c r="AM751" s="6"/>
      <c r="AN751" s="6"/>
      <c r="AO751" s="6"/>
      <c r="AP751" s="6"/>
      <c r="AQ751" s="6"/>
      <c r="AR751" s="6"/>
      <c r="AS751" s="6"/>
      <c r="AT751" s="6"/>
      <c r="AU751" s="6"/>
      <c r="AV751" s="6"/>
    </row>
    <row r="752">
      <c r="A752" s="6"/>
      <c r="B752" s="199"/>
      <c r="C752" s="6"/>
      <c r="D752" s="6"/>
      <c r="E752" s="7"/>
      <c r="F752" s="7"/>
      <c r="G752" s="198"/>
      <c r="H752" s="198"/>
      <c r="I752" s="6"/>
      <c r="J752" s="7"/>
      <c r="K752" s="7"/>
      <c r="L752" s="6"/>
      <c r="M752" s="7"/>
      <c r="N752" s="6"/>
      <c r="O752" s="6"/>
      <c r="P752" s="6"/>
      <c r="Q752" s="6"/>
      <c r="R752" s="6"/>
      <c r="S752" s="6"/>
      <c r="T752" s="6"/>
      <c r="U752" s="6"/>
      <c r="V752" s="6"/>
      <c r="W752" s="6"/>
      <c r="X752" s="6"/>
      <c r="Y752" s="6"/>
      <c r="Z752" s="6"/>
      <c r="AA752" s="6"/>
      <c r="AB752" s="6"/>
      <c r="AC752" s="6"/>
      <c r="AD752" s="6"/>
      <c r="AE752" s="6"/>
      <c r="AF752" s="6"/>
      <c r="AG752" s="6"/>
      <c r="AH752" s="6"/>
      <c r="AI752" s="6"/>
      <c r="AJ752" s="6"/>
      <c r="AK752" s="6"/>
      <c r="AL752" s="6"/>
      <c r="AM752" s="6"/>
      <c r="AN752" s="6"/>
      <c r="AO752" s="6"/>
      <c r="AP752" s="6"/>
      <c r="AQ752" s="6"/>
      <c r="AR752" s="6"/>
      <c r="AS752" s="6"/>
      <c r="AT752" s="6"/>
      <c r="AU752" s="6"/>
      <c r="AV752" s="6"/>
    </row>
    <row r="753">
      <c r="A753" s="6"/>
      <c r="B753" s="199"/>
      <c r="C753" s="6"/>
      <c r="D753" s="6"/>
      <c r="E753" s="7"/>
      <c r="F753" s="7"/>
      <c r="G753" s="198"/>
      <c r="H753" s="198"/>
      <c r="I753" s="6"/>
      <c r="J753" s="7"/>
      <c r="K753" s="7"/>
      <c r="L753" s="6"/>
      <c r="M753" s="7"/>
      <c r="N753" s="6"/>
      <c r="O753" s="6"/>
      <c r="P753" s="6"/>
      <c r="Q753" s="6"/>
      <c r="R753" s="6"/>
      <c r="S753" s="6"/>
      <c r="T753" s="6"/>
      <c r="U753" s="6"/>
      <c r="V753" s="6"/>
      <c r="W753" s="6"/>
      <c r="X753" s="6"/>
      <c r="Y753" s="6"/>
      <c r="Z753" s="6"/>
      <c r="AA753" s="6"/>
      <c r="AB753" s="6"/>
      <c r="AC753" s="6"/>
      <c r="AD753" s="6"/>
      <c r="AE753" s="6"/>
      <c r="AF753" s="6"/>
      <c r="AG753" s="6"/>
      <c r="AH753" s="6"/>
      <c r="AI753" s="6"/>
      <c r="AJ753" s="6"/>
      <c r="AK753" s="6"/>
      <c r="AL753" s="6"/>
      <c r="AM753" s="6"/>
      <c r="AN753" s="6"/>
      <c r="AO753" s="6"/>
      <c r="AP753" s="6"/>
      <c r="AQ753" s="6"/>
      <c r="AR753" s="6"/>
      <c r="AS753" s="6"/>
      <c r="AT753" s="6"/>
      <c r="AU753" s="6"/>
      <c r="AV753" s="6"/>
    </row>
    <row r="754">
      <c r="A754" s="6"/>
      <c r="B754" s="199"/>
      <c r="C754" s="6"/>
      <c r="D754" s="6"/>
      <c r="E754" s="7"/>
      <c r="F754" s="7"/>
      <c r="G754" s="198"/>
      <c r="H754" s="198"/>
      <c r="I754" s="6"/>
      <c r="J754" s="7"/>
      <c r="K754" s="7"/>
      <c r="L754" s="6"/>
      <c r="M754" s="7"/>
      <c r="N754" s="6"/>
      <c r="O754" s="6"/>
      <c r="P754" s="6"/>
      <c r="Q754" s="6"/>
      <c r="R754" s="6"/>
      <c r="S754" s="6"/>
      <c r="T754" s="6"/>
      <c r="U754" s="6"/>
      <c r="V754" s="6"/>
      <c r="W754" s="6"/>
      <c r="X754" s="6"/>
      <c r="Y754" s="6"/>
      <c r="Z754" s="6"/>
      <c r="AA754" s="6"/>
      <c r="AB754" s="6"/>
      <c r="AC754" s="6"/>
      <c r="AD754" s="6"/>
      <c r="AE754" s="6"/>
      <c r="AF754" s="6"/>
      <c r="AG754" s="6"/>
      <c r="AH754" s="6"/>
      <c r="AI754" s="6"/>
      <c r="AJ754" s="6"/>
      <c r="AK754" s="6"/>
      <c r="AL754" s="6"/>
      <c r="AM754" s="6"/>
      <c r="AN754" s="6"/>
      <c r="AO754" s="6"/>
      <c r="AP754" s="6"/>
      <c r="AQ754" s="6"/>
      <c r="AR754" s="6"/>
      <c r="AS754" s="6"/>
      <c r="AT754" s="6"/>
      <c r="AU754" s="6"/>
      <c r="AV754" s="6"/>
    </row>
    <row r="755">
      <c r="A755" s="6"/>
      <c r="B755" s="199"/>
      <c r="C755" s="6"/>
      <c r="D755" s="6"/>
      <c r="E755" s="7"/>
      <c r="F755" s="7"/>
      <c r="G755" s="198"/>
      <c r="H755" s="198"/>
      <c r="I755" s="6"/>
      <c r="J755" s="7"/>
      <c r="K755" s="7"/>
      <c r="L755" s="6"/>
      <c r="M755" s="7"/>
      <c r="N755" s="6"/>
      <c r="O755" s="6"/>
      <c r="P755" s="6"/>
      <c r="Q755" s="6"/>
      <c r="R755" s="6"/>
      <c r="S755" s="6"/>
      <c r="T755" s="6"/>
      <c r="U755" s="6"/>
      <c r="V755" s="6"/>
      <c r="W755" s="6"/>
      <c r="X755" s="6"/>
      <c r="Y755" s="6"/>
      <c r="Z755" s="6"/>
      <c r="AA755" s="6"/>
      <c r="AB755" s="6"/>
      <c r="AC755" s="6"/>
      <c r="AD755" s="6"/>
      <c r="AE755" s="6"/>
      <c r="AF755" s="6"/>
      <c r="AG755" s="6"/>
      <c r="AH755" s="6"/>
      <c r="AI755" s="6"/>
      <c r="AJ755" s="6"/>
      <c r="AK755" s="6"/>
      <c r="AL755" s="6"/>
      <c r="AM755" s="6"/>
      <c r="AN755" s="6"/>
      <c r="AO755" s="6"/>
      <c r="AP755" s="6"/>
      <c r="AQ755" s="6"/>
      <c r="AR755" s="6"/>
      <c r="AS755" s="6"/>
      <c r="AT755" s="6"/>
      <c r="AU755" s="6"/>
      <c r="AV755" s="6"/>
    </row>
    <row r="756">
      <c r="A756" s="6"/>
      <c r="B756" s="199"/>
      <c r="C756" s="6"/>
      <c r="D756" s="6"/>
      <c r="E756" s="7"/>
      <c r="F756" s="7"/>
      <c r="G756" s="198"/>
      <c r="H756" s="198"/>
      <c r="I756" s="6"/>
      <c r="J756" s="7"/>
      <c r="K756" s="7"/>
      <c r="L756" s="6"/>
      <c r="M756" s="7"/>
      <c r="N756" s="6"/>
      <c r="O756" s="6"/>
      <c r="P756" s="6"/>
      <c r="Q756" s="6"/>
      <c r="R756" s="6"/>
      <c r="S756" s="6"/>
      <c r="T756" s="6"/>
      <c r="U756" s="6"/>
      <c r="V756" s="6"/>
      <c r="W756" s="6"/>
      <c r="X756" s="6"/>
      <c r="Y756" s="6"/>
      <c r="Z756" s="6"/>
      <c r="AA756" s="6"/>
      <c r="AB756" s="6"/>
      <c r="AC756" s="6"/>
      <c r="AD756" s="6"/>
      <c r="AE756" s="6"/>
      <c r="AF756" s="6"/>
      <c r="AG756" s="6"/>
      <c r="AH756" s="6"/>
      <c r="AI756" s="6"/>
      <c r="AJ756" s="6"/>
      <c r="AK756" s="6"/>
      <c r="AL756" s="6"/>
      <c r="AM756" s="6"/>
      <c r="AN756" s="6"/>
      <c r="AO756" s="6"/>
      <c r="AP756" s="6"/>
      <c r="AQ756" s="6"/>
      <c r="AR756" s="6"/>
      <c r="AS756" s="6"/>
      <c r="AT756" s="6"/>
      <c r="AU756" s="6"/>
      <c r="AV756" s="6"/>
    </row>
    <row r="757">
      <c r="A757" s="6"/>
      <c r="B757" s="199"/>
      <c r="C757" s="6"/>
      <c r="D757" s="6"/>
      <c r="E757" s="7"/>
      <c r="F757" s="7"/>
      <c r="G757" s="198"/>
      <c r="H757" s="198"/>
      <c r="I757" s="6"/>
      <c r="J757" s="7"/>
      <c r="K757" s="7"/>
      <c r="L757" s="6"/>
      <c r="M757" s="7"/>
      <c r="N757" s="6"/>
      <c r="O757" s="6"/>
      <c r="P757" s="6"/>
      <c r="Q757" s="6"/>
      <c r="R757" s="6"/>
      <c r="S757" s="6"/>
      <c r="T757" s="6"/>
      <c r="U757" s="6"/>
      <c r="V757" s="6"/>
      <c r="W757" s="6"/>
      <c r="X757" s="6"/>
      <c r="Y757" s="6"/>
      <c r="Z757" s="6"/>
      <c r="AA757" s="6"/>
      <c r="AB757" s="6"/>
      <c r="AC757" s="6"/>
      <c r="AD757" s="6"/>
      <c r="AE757" s="6"/>
      <c r="AF757" s="6"/>
      <c r="AG757" s="6"/>
      <c r="AH757" s="6"/>
      <c r="AI757" s="6"/>
      <c r="AJ757" s="6"/>
      <c r="AK757" s="6"/>
      <c r="AL757" s="6"/>
      <c r="AM757" s="6"/>
      <c r="AN757" s="6"/>
      <c r="AO757" s="6"/>
      <c r="AP757" s="6"/>
      <c r="AQ757" s="6"/>
      <c r="AR757" s="6"/>
      <c r="AS757" s="6"/>
      <c r="AT757" s="6"/>
      <c r="AU757" s="6"/>
      <c r="AV757" s="6"/>
    </row>
    <row r="758">
      <c r="A758" s="6"/>
      <c r="B758" s="199"/>
      <c r="C758" s="6"/>
      <c r="D758" s="6"/>
      <c r="E758" s="7"/>
      <c r="F758" s="7"/>
      <c r="G758" s="198"/>
      <c r="H758" s="198"/>
      <c r="I758" s="6"/>
      <c r="J758" s="7"/>
      <c r="K758" s="7"/>
      <c r="L758" s="6"/>
      <c r="M758" s="7"/>
      <c r="N758" s="6"/>
      <c r="O758" s="6"/>
      <c r="P758" s="6"/>
      <c r="Q758" s="6"/>
      <c r="R758" s="6"/>
      <c r="S758" s="6"/>
      <c r="T758" s="6"/>
      <c r="U758" s="6"/>
      <c r="V758" s="6"/>
      <c r="W758" s="6"/>
      <c r="X758" s="6"/>
      <c r="Y758" s="6"/>
      <c r="Z758" s="6"/>
      <c r="AA758" s="6"/>
      <c r="AB758" s="6"/>
      <c r="AC758" s="6"/>
      <c r="AD758" s="6"/>
      <c r="AE758" s="6"/>
      <c r="AF758" s="6"/>
      <c r="AG758" s="6"/>
      <c r="AH758" s="6"/>
      <c r="AI758" s="6"/>
      <c r="AJ758" s="6"/>
      <c r="AK758" s="6"/>
      <c r="AL758" s="6"/>
      <c r="AM758" s="6"/>
      <c r="AN758" s="6"/>
      <c r="AO758" s="6"/>
      <c r="AP758" s="6"/>
      <c r="AQ758" s="6"/>
      <c r="AR758" s="6"/>
      <c r="AS758" s="6"/>
      <c r="AT758" s="6"/>
      <c r="AU758" s="6"/>
      <c r="AV758" s="6"/>
    </row>
    <row r="759">
      <c r="A759" s="6"/>
      <c r="B759" s="199"/>
      <c r="C759" s="6"/>
      <c r="D759" s="6"/>
      <c r="E759" s="7"/>
      <c r="F759" s="7"/>
      <c r="G759" s="198"/>
      <c r="H759" s="198"/>
      <c r="I759" s="6"/>
      <c r="J759" s="7"/>
      <c r="K759" s="7"/>
      <c r="L759" s="6"/>
      <c r="M759" s="7"/>
      <c r="N759" s="6"/>
      <c r="O759" s="6"/>
      <c r="P759" s="6"/>
      <c r="Q759" s="6"/>
      <c r="R759" s="6"/>
      <c r="S759" s="6"/>
      <c r="T759" s="6"/>
      <c r="U759" s="6"/>
      <c r="V759" s="6"/>
      <c r="W759" s="6"/>
      <c r="X759" s="6"/>
      <c r="Y759" s="6"/>
      <c r="Z759" s="6"/>
      <c r="AA759" s="6"/>
      <c r="AB759" s="6"/>
      <c r="AC759" s="6"/>
      <c r="AD759" s="6"/>
      <c r="AE759" s="6"/>
      <c r="AF759" s="6"/>
      <c r="AG759" s="6"/>
      <c r="AH759" s="6"/>
      <c r="AI759" s="6"/>
      <c r="AJ759" s="6"/>
      <c r="AK759" s="6"/>
      <c r="AL759" s="6"/>
      <c r="AM759" s="6"/>
      <c r="AN759" s="6"/>
      <c r="AO759" s="6"/>
      <c r="AP759" s="6"/>
      <c r="AQ759" s="6"/>
      <c r="AR759" s="6"/>
      <c r="AS759" s="6"/>
      <c r="AT759" s="6"/>
      <c r="AU759" s="6"/>
      <c r="AV759" s="6"/>
    </row>
    <row r="760">
      <c r="A760" s="6"/>
      <c r="B760" s="199"/>
      <c r="C760" s="6"/>
      <c r="D760" s="6"/>
      <c r="E760" s="7"/>
      <c r="F760" s="7"/>
      <c r="G760" s="198"/>
      <c r="H760" s="198"/>
      <c r="I760" s="6"/>
      <c r="J760" s="7"/>
      <c r="K760" s="7"/>
      <c r="L760" s="6"/>
      <c r="M760" s="7"/>
      <c r="N760" s="6"/>
      <c r="O760" s="6"/>
      <c r="P760" s="6"/>
      <c r="Q760" s="6"/>
      <c r="R760" s="6"/>
      <c r="S760" s="6"/>
      <c r="T760" s="6"/>
      <c r="U760" s="6"/>
      <c r="V760" s="6"/>
      <c r="W760" s="6"/>
      <c r="X760" s="6"/>
      <c r="Y760" s="6"/>
      <c r="Z760" s="6"/>
      <c r="AA760" s="6"/>
      <c r="AB760" s="6"/>
      <c r="AC760" s="6"/>
      <c r="AD760" s="6"/>
      <c r="AE760" s="6"/>
      <c r="AF760" s="6"/>
      <c r="AG760" s="6"/>
      <c r="AH760" s="6"/>
      <c r="AI760" s="6"/>
      <c r="AJ760" s="6"/>
      <c r="AK760" s="6"/>
      <c r="AL760" s="6"/>
      <c r="AM760" s="6"/>
      <c r="AN760" s="6"/>
      <c r="AO760" s="6"/>
      <c r="AP760" s="6"/>
      <c r="AQ760" s="6"/>
      <c r="AR760" s="6"/>
      <c r="AS760" s="6"/>
      <c r="AT760" s="6"/>
      <c r="AU760" s="6"/>
      <c r="AV760" s="6"/>
    </row>
    <row r="761">
      <c r="A761" s="6"/>
      <c r="B761" s="199"/>
      <c r="C761" s="6"/>
      <c r="D761" s="6"/>
      <c r="E761" s="7"/>
      <c r="F761" s="7"/>
      <c r="G761" s="198"/>
      <c r="H761" s="198"/>
      <c r="I761" s="6"/>
      <c r="J761" s="7"/>
      <c r="K761" s="7"/>
      <c r="L761" s="6"/>
      <c r="M761" s="7"/>
      <c r="N761" s="6"/>
      <c r="O761" s="6"/>
      <c r="P761" s="6"/>
      <c r="Q761" s="6"/>
      <c r="R761" s="6"/>
      <c r="S761" s="6"/>
      <c r="T761" s="6"/>
      <c r="U761" s="6"/>
      <c r="V761" s="6"/>
      <c r="W761" s="6"/>
      <c r="X761" s="6"/>
      <c r="Y761" s="6"/>
      <c r="Z761" s="6"/>
      <c r="AA761" s="6"/>
      <c r="AB761" s="6"/>
      <c r="AC761" s="6"/>
      <c r="AD761" s="6"/>
      <c r="AE761" s="6"/>
      <c r="AF761" s="6"/>
      <c r="AG761" s="6"/>
      <c r="AH761" s="6"/>
      <c r="AI761" s="6"/>
      <c r="AJ761" s="6"/>
      <c r="AK761" s="6"/>
      <c r="AL761" s="6"/>
      <c r="AM761" s="6"/>
      <c r="AN761" s="6"/>
      <c r="AO761" s="6"/>
      <c r="AP761" s="6"/>
      <c r="AQ761" s="6"/>
      <c r="AR761" s="6"/>
      <c r="AS761" s="6"/>
      <c r="AT761" s="6"/>
      <c r="AU761" s="6"/>
      <c r="AV761" s="6"/>
    </row>
    <row r="762">
      <c r="A762" s="6"/>
      <c r="B762" s="199"/>
      <c r="C762" s="6"/>
      <c r="D762" s="6"/>
      <c r="E762" s="7"/>
      <c r="F762" s="7"/>
      <c r="G762" s="198"/>
      <c r="H762" s="198"/>
      <c r="I762" s="6"/>
      <c r="J762" s="7"/>
      <c r="K762" s="7"/>
      <c r="L762" s="6"/>
      <c r="M762" s="7"/>
      <c r="N762" s="6"/>
      <c r="O762" s="6"/>
      <c r="P762" s="6"/>
      <c r="Q762" s="6"/>
      <c r="R762" s="6"/>
      <c r="S762" s="6"/>
      <c r="T762" s="6"/>
      <c r="U762" s="6"/>
      <c r="V762" s="6"/>
      <c r="W762" s="6"/>
      <c r="X762" s="6"/>
      <c r="Y762" s="6"/>
      <c r="Z762" s="6"/>
      <c r="AA762" s="6"/>
      <c r="AB762" s="6"/>
      <c r="AC762" s="6"/>
      <c r="AD762" s="6"/>
      <c r="AE762" s="6"/>
      <c r="AF762" s="6"/>
      <c r="AG762" s="6"/>
      <c r="AH762" s="6"/>
      <c r="AI762" s="6"/>
      <c r="AJ762" s="6"/>
      <c r="AK762" s="6"/>
      <c r="AL762" s="6"/>
      <c r="AM762" s="6"/>
      <c r="AN762" s="6"/>
      <c r="AO762" s="6"/>
      <c r="AP762" s="6"/>
      <c r="AQ762" s="6"/>
      <c r="AR762" s="6"/>
      <c r="AS762" s="6"/>
      <c r="AT762" s="6"/>
      <c r="AU762" s="6"/>
      <c r="AV762" s="6"/>
    </row>
    <row r="763">
      <c r="A763" s="6"/>
      <c r="B763" s="199"/>
      <c r="C763" s="6"/>
      <c r="D763" s="6"/>
      <c r="E763" s="7"/>
      <c r="F763" s="7"/>
      <c r="G763" s="198"/>
      <c r="H763" s="198"/>
      <c r="I763" s="6"/>
      <c r="J763" s="7"/>
      <c r="K763" s="7"/>
      <c r="L763" s="6"/>
      <c r="M763" s="7"/>
      <c r="N763" s="6"/>
      <c r="O763" s="6"/>
      <c r="P763" s="6"/>
      <c r="Q763" s="6"/>
      <c r="R763" s="6"/>
      <c r="S763" s="6"/>
      <c r="T763" s="6"/>
      <c r="U763" s="6"/>
      <c r="V763" s="6"/>
      <c r="W763" s="6"/>
      <c r="X763" s="6"/>
      <c r="Y763" s="6"/>
      <c r="Z763" s="6"/>
      <c r="AA763" s="6"/>
      <c r="AB763" s="6"/>
      <c r="AC763" s="6"/>
      <c r="AD763" s="6"/>
      <c r="AE763" s="6"/>
      <c r="AF763" s="6"/>
      <c r="AG763" s="6"/>
      <c r="AH763" s="6"/>
      <c r="AI763" s="6"/>
      <c r="AJ763" s="6"/>
      <c r="AK763" s="6"/>
      <c r="AL763" s="6"/>
      <c r="AM763" s="6"/>
      <c r="AN763" s="6"/>
      <c r="AO763" s="6"/>
      <c r="AP763" s="6"/>
      <c r="AQ763" s="6"/>
      <c r="AR763" s="6"/>
      <c r="AS763" s="6"/>
      <c r="AT763" s="6"/>
      <c r="AU763" s="6"/>
      <c r="AV763" s="6"/>
    </row>
    <row r="764">
      <c r="A764" s="6"/>
      <c r="B764" s="199"/>
      <c r="C764" s="6"/>
      <c r="D764" s="6"/>
      <c r="E764" s="7"/>
      <c r="F764" s="7"/>
      <c r="G764" s="198"/>
      <c r="H764" s="198"/>
      <c r="I764" s="6"/>
      <c r="J764" s="7"/>
      <c r="K764" s="7"/>
      <c r="L764" s="6"/>
      <c r="M764" s="7"/>
      <c r="N764" s="6"/>
      <c r="O764" s="6"/>
      <c r="P764" s="6"/>
      <c r="Q764" s="6"/>
      <c r="R764" s="6"/>
      <c r="S764" s="6"/>
      <c r="T764" s="6"/>
      <c r="U764" s="6"/>
      <c r="V764" s="6"/>
      <c r="W764" s="6"/>
      <c r="X764" s="6"/>
      <c r="Y764" s="6"/>
      <c r="Z764" s="6"/>
      <c r="AA764" s="6"/>
      <c r="AB764" s="6"/>
      <c r="AC764" s="6"/>
      <c r="AD764" s="6"/>
      <c r="AE764" s="6"/>
      <c r="AF764" s="6"/>
      <c r="AG764" s="6"/>
      <c r="AH764" s="6"/>
      <c r="AI764" s="6"/>
      <c r="AJ764" s="6"/>
      <c r="AK764" s="6"/>
      <c r="AL764" s="6"/>
      <c r="AM764" s="6"/>
      <c r="AN764" s="6"/>
      <c r="AO764" s="6"/>
      <c r="AP764" s="6"/>
      <c r="AQ764" s="6"/>
      <c r="AR764" s="6"/>
      <c r="AS764" s="6"/>
      <c r="AT764" s="6"/>
      <c r="AU764" s="6"/>
      <c r="AV764" s="6"/>
    </row>
    <row r="765">
      <c r="A765" s="6"/>
      <c r="B765" s="199"/>
      <c r="C765" s="6"/>
      <c r="D765" s="6"/>
      <c r="E765" s="7"/>
      <c r="F765" s="7"/>
      <c r="G765" s="198"/>
      <c r="H765" s="198"/>
      <c r="I765" s="6"/>
      <c r="J765" s="7"/>
      <c r="K765" s="7"/>
      <c r="L765" s="6"/>
      <c r="M765" s="7"/>
      <c r="N765" s="6"/>
      <c r="O765" s="6"/>
      <c r="P765" s="6"/>
      <c r="Q765" s="6"/>
      <c r="R765" s="6"/>
      <c r="S765" s="6"/>
      <c r="T765" s="6"/>
      <c r="U765" s="6"/>
      <c r="V765" s="6"/>
      <c r="W765" s="6"/>
      <c r="X765" s="6"/>
      <c r="Y765" s="6"/>
      <c r="Z765" s="6"/>
      <c r="AA765" s="6"/>
      <c r="AB765" s="6"/>
      <c r="AC765" s="6"/>
      <c r="AD765" s="6"/>
      <c r="AE765" s="6"/>
      <c r="AF765" s="6"/>
      <c r="AG765" s="6"/>
      <c r="AH765" s="6"/>
      <c r="AI765" s="6"/>
      <c r="AJ765" s="6"/>
      <c r="AK765" s="6"/>
      <c r="AL765" s="6"/>
      <c r="AM765" s="6"/>
      <c r="AN765" s="6"/>
      <c r="AO765" s="6"/>
      <c r="AP765" s="6"/>
      <c r="AQ765" s="6"/>
      <c r="AR765" s="6"/>
      <c r="AS765" s="6"/>
      <c r="AT765" s="6"/>
      <c r="AU765" s="6"/>
      <c r="AV765" s="6"/>
    </row>
    <row r="766">
      <c r="A766" s="6"/>
      <c r="B766" s="199"/>
      <c r="C766" s="6"/>
      <c r="D766" s="6"/>
      <c r="E766" s="7"/>
      <c r="F766" s="7"/>
      <c r="G766" s="198"/>
      <c r="H766" s="198"/>
      <c r="I766" s="6"/>
      <c r="J766" s="7"/>
      <c r="K766" s="7"/>
      <c r="L766" s="6"/>
      <c r="M766" s="7"/>
      <c r="N766" s="6"/>
      <c r="O766" s="6"/>
      <c r="P766" s="6"/>
      <c r="Q766" s="6"/>
      <c r="R766" s="6"/>
      <c r="S766" s="6"/>
      <c r="T766" s="6"/>
      <c r="U766" s="6"/>
      <c r="V766" s="6"/>
      <c r="W766" s="6"/>
      <c r="X766" s="6"/>
      <c r="Y766" s="6"/>
      <c r="Z766" s="6"/>
      <c r="AA766" s="6"/>
      <c r="AB766" s="6"/>
      <c r="AC766" s="6"/>
      <c r="AD766" s="6"/>
      <c r="AE766" s="6"/>
      <c r="AF766" s="6"/>
      <c r="AG766" s="6"/>
      <c r="AH766" s="6"/>
      <c r="AI766" s="6"/>
      <c r="AJ766" s="6"/>
      <c r="AK766" s="6"/>
      <c r="AL766" s="6"/>
      <c r="AM766" s="6"/>
      <c r="AN766" s="6"/>
      <c r="AO766" s="6"/>
      <c r="AP766" s="6"/>
      <c r="AQ766" s="6"/>
      <c r="AR766" s="6"/>
      <c r="AS766" s="6"/>
      <c r="AT766" s="6"/>
      <c r="AU766" s="6"/>
      <c r="AV766" s="6"/>
    </row>
    <row r="767">
      <c r="A767" s="6"/>
      <c r="B767" s="199"/>
      <c r="C767" s="6"/>
      <c r="D767" s="6"/>
      <c r="E767" s="7"/>
      <c r="F767" s="7"/>
      <c r="G767" s="198"/>
      <c r="H767" s="198"/>
      <c r="I767" s="6"/>
      <c r="J767" s="7"/>
      <c r="K767" s="7"/>
      <c r="L767" s="6"/>
      <c r="M767" s="7"/>
      <c r="N767" s="6"/>
      <c r="O767" s="6"/>
      <c r="P767" s="6"/>
      <c r="Q767" s="6"/>
      <c r="R767" s="6"/>
      <c r="S767" s="6"/>
      <c r="T767" s="6"/>
      <c r="U767" s="6"/>
      <c r="V767" s="6"/>
      <c r="W767" s="6"/>
      <c r="X767" s="6"/>
      <c r="Y767" s="6"/>
      <c r="Z767" s="6"/>
      <c r="AA767" s="6"/>
      <c r="AB767" s="6"/>
      <c r="AC767" s="6"/>
      <c r="AD767" s="6"/>
      <c r="AE767" s="6"/>
      <c r="AF767" s="6"/>
      <c r="AG767" s="6"/>
      <c r="AH767" s="6"/>
      <c r="AI767" s="6"/>
      <c r="AJ767" s="6"/>
      <c r="AK767" s="6"/>
      <c r="AL767" s="6"/>
      <c r="AM767" s="6"/>
      <c r="AN767" s="6"/>
      <c r="AO767" s="6"/>
      <c r="AP767" s="6"/>
      <c r="AQ767" s="6"/>
      <c r="AR767" s="6"/>
      <c r="AS767" s="6"/>
      <c r="AT767" s="6"/>
      <c r="AU767" s="6"/>
      <c r="AV767" s="6"/>
    </row>
    <row r="768">
      <c r="A768" s="6"/>
      <c r="B768" s="199"/>
      <c r="C768" s="6"/>
      <c r="D768" s="6"/>
      <c r="E768" s="7"/>
      <c r="F768" s="7"/>
      <c r="G768" s="198"/>
      <c r="H768" s="198"/>
      <c r="I768" s="6"/>
      <c r="J768" s="7"/>
      <c r="K768" s="7"/>
      <c r="L768" s="6"/>
      <c r="M768" s="7"/>
      <c r="N768" s="6"/>
      <c r="O768" s="6"/>
      <c r="P768" s="6"/>
      <c r="Q768" s="6"/>
      <c r="R768" s="6"/>
      <c r="S768" s="6"/>
      <c r="T768" s="6"/>
      <c r="U768" s="6"/>
      <c r="V768" s="6"/>
      <c r="W768" s="6"/>
      <c r="X768" s="6"/>
      <c r="Y768" s="6"/>
      <c r="Z768" s="6"/>
      <c r="AA768" s="6"/>
      <c r="AB768" s="6"/>
      <c r="AC768" s="6"/>
      <c r="AD768" s="6"/>
      <c r="AE768" s="6"/>
      <c r="AF768" s="6"/>
      <c r="AG768" s="6"/>
      <c r="AH768" s="6"/>
      <c r="AI768" s="6"/>
      <c r="AJ768" s="6"/>
      <c r="AK768" s="6"/>
      <c r="AL768" s="6"/>
      <c r="AM768" s="6"/>
      <c r="AN768" s="6"/>
      <c r="AO768" s="6"/>
      <c r="AP768" s="6"/>
      <c r="AQ768" s="6"/>
      <c r="AR768" s="6"/>
      <c r="AS768" s="6"/>
      <c r="AT768" s="6"/>
      <c r="AU768" s="6"/>
      <c r="AV768" s="6"/>
    </row>
    <row r="769">
      <c r="A769" s="6"/>
      <c r="B769" s="199"/>
      <c r="C769" s="6"/>
      <c r="D769" s="6"/>
      <c r="E769" s="7"/>
      <c r="F769" s="7"/>
      <c r="G769" s="198"/>
      <c r="H769" s="198"/>
      <c r="I769" s="6"/>
      <c r="J769" s="7"/>
      <c r="K769" s="7"/>
      <c r="L769" s="6"/>
      <c r="M769" s="7"/>
      <c r="N769" s="6"/>
      <c r="O769" s="6"/>
      <c r="P769" s="6"/>
      <c r="Q769" s="6"/>
      <c r="R769" s="6"/>
      <c r="S769" s="6"/>
      <c r="T769" s="6"/>
      <c r="U769" s="6"/>
      <c r="V769" s="6"/>
      <c r="W769" s="6"/>
      <c r="X769" s="6"/>
      <c r="Y769" s="6"/>
      <c r="Z769" s="6"/>
      <c r="AA769" s="6"/>
      <c r="AB769" s="6"/>
      <c r="AC769" s="6"/>
      <c r="AD769" s="6"/>
      <c r="AE769" s="6"/>
      <c r="AF769" s="6"/>
      <c r="AG769" s="6"/>
      <c r="AH769" s="6"/>
      <c r="AI769" s="6"/>
      <c r="AJ769" s="6"/>
      <c r="AK769" s="6"/>
      <c r="AL769" s="6"/>
      <c r="AM769" s="6"/>
      <c r="AN769" s="6"/>
      <c r="AO769" s="6"/>
      <c r="AP769" s="6"/>
      <c r="AQ769" s="6"/>
      <c r="AR769" s="6"/>
      <c r="AS769" s="6"/>
      <c r="AT769" s="6"/>
      <c r="AU769" s="6"/>
      <c r="AV769" s="6"/>
    </row>
    <row r="770">
      <c r="A770" s="6"/>
      <c r="B770" s="199"/>
      <c r="C770" s="6"/>
      <c r="D770" s="6"/>
      <c r="E770" s="7"/>
      <c r="F770" s="7"/>
      <c r="G770" s="198"/>
      <c r="H770" s="198"/>
      <c r="I770" s="6"/>
      <c r="J770" s="7"/>
      <c r="K770" s="7"/>
      <c r="L770" s="6"/>
      <c r="M770" s="7"/>
      <c r="N770" s="6"/>
      <c r="O770" s="6"/>
      <c r="P770" s="6"/>
      <c r="Q770" s="6"/>
      <c r="R770" s="6"/>
      <c r="S770" s="6"/>
      <c r="T770" s="6"/>
      <c r="U770" s="6"/>
      <c r="V770" s="6"/>
      <c r="W770" s="6"/>
      <c r="X770" s="6"/>
      <c r="Y770" s="6"/>
      <c r="Z770" s="6"/>
      <c r="AA770" s="6"/>
      <c r="AB770" s="6"/>
      <c r="AC770" s="6"/>
      <c r="AD770" s="6"/>
      <c r="AE770" s="6"/>
      <c r="AF770" s="6"/>
      <c r="AG770" s="6"/>
      <c r="AH770" s="6"/>
      <c r="AI770" s="6"/>
      <c r="AJ770" s="6"/>
      <c r="AK770" s="6"/>
      <c r="AL770" s="6"/>
      <c r="AM770" s="6"/>
      <c r="AN770" s="6"/>
      <c r="AO770" s="6"/>
      <c r="AP770" s="6"/>
      <c r="AQ770" s="6"/>
      <c r="AR770" s="6"/>
      <c r="AS770" s="6"/>
      <c r="AT770" s="6"/>
      <c r="AU770" s="6"/>
      <c r="AV770" s="6"/>
    </row>
    <row r="771">
      <c r="A771" s="6"/>
      <c r="B771" s="199"/>
      <c r="C771" s="6"/>
      <c r="D771" s="6"/>
      <c r="E771" s="7"/>
      <c r="F771" s="7"/>
      <c r="G771" s="198"/>
      <c r="H771" s="198"/>
      <c r="I771" s="6"/>
      <c r="J771" s="7"/>
      <c r="K771" s="7"/>
      <c r="L771" s="6"/>
      <c r="M771" s="7"/>
      <c r="N771" s="6"/>
      <c r="O771" s="6"/>
      <c r="P771" s="6"/>
      <c r="Q771" s="6"/>
      <c r="R771" s="6"/>
      <c r="S771" s="6"/>
      <c r="T771" s="6"/>
      <c r="U771" s="6"/>
      <c r="V771" s="6"/>
      <c r="W771" s="6"/>
      <c r="X771" s="6"/>
      <c r="Y771" s="6"/>
      <c r="Z771" s="6"/>
      <c r="AA771" s="6"/>
      <c r="AB771" s="6"/>
      <c r="AC771" s="6"/>
      <c r="AD771" s="6"/>
      <c r="AE771" s="6"/>
      <c r="AF771" s="6"/>
      <c r="AG771" s="6"/>
      <c r="AH771" s="6"/>
      <c r="AI771" s="6"/>
      <c r="AJ771" s="6"/>
      <c r="AK771" s="6"/>
      <c r="AL771" s="6"/>
      <c r="AM771" s="6"/>
      <c r="AN771" s="6"/>
      <c r="AO771" s="6"/>
      <c r="AP771" s="6"/>
      <c r="AQ771" s="6"/>
      <c r="AR771" s="6"/>
      <c r="AS771" s="6"/>
      <c r="AT771" s="6"/>
      <c r="AU771" s="6"/>
      <c r="AV771" s="6"/>
    </row>
    <row r="772">
      <c r="A772" s="6"/>
      <c r="B772" s="199"/>
      <c r="C772" s="6"/>
      <c r="D772" s="6"/>
      <c r="E772" s="7"/>
      <c r="F772" s="7"/>
      <c r="G772" s="198"/>
      <c r="H772" s="198"/>
      <c r="I772" s="6"/>
      <c r="J772" s="7"/>
      <c r="K772" s="7"/>
      <c r="L772" s="6"/>
      <c r="M772" s="7"/>
      <c r="N772" s="6"/>
      <c r="O772" s="6"/>
      <c r="P772" s="6"/>
      <c r="Q772" s="6"/>
      <c r="R772" s="6"/>
      <c r="S772" s="6"/>
      <c r="T772" s="6"/>
      <c r="U772" s="6"/>
      <c r="V772" s="6"/>
      <c r="W772" s="6"/>
      <c r="X772" s="6"/>
      <c r="Y772" s="6"/>
      <c r="Z772" s="6"/>
      <c r="AA772" s="6"/>
      <c r="AB772" s="6"/>
      <c r="AC772" s="6"/>
      <c r="AD772" s="6"/>
      <c r="AE772" s="6"/>
      <c r="AF772" s="6"/>
      <c r="AG772" s="6"/>
      <c r="AH772" s="6"/>
      <c r="AI772" s="6"/>
      <c r="AJ772" s="6"/>
      <c r="AK772" s="6"/>
      <c r="AL772" s="6"/>
      <c r="AM772" s="6"/>
      <c r="AN772" s="6"/>
      <c r="AO772" s="6"/>
      <c r="AP772" s="6"/>
      <c r="AQ772" s="6"/>
      <c r="AR772" s="6"/>
      <c r="AS772" s="6"/>
      <c r="AT772" s="6"/>
      <c r="AU772" s="6"/>
      <c r="AV772" s="6"/>
    </row>
    <row r="773">
      <c r="A773" s="6"/>
      <c r="B773" s="199"/>
      <c r="C773" s="6"/>
      <c r="D773" s="6"/>
      <c r="E773" s="7"/>
      <c r="F773" s="7"/>
      <c r="G773" s="198"/>
      <c r="H773" s="198"/>
      <c r="I773" s="6"/>
      <c r="J773" s="7"/>
      <c r="K773" s="7"/>
      <c r="L773" s="6"/>
      <c r="M773" s="7"/>
      <c r="N773" s="6"/>
      <c r="O773" s="6"/>
      <c r="P773" s="6"/>
      <c r="Q773" s="6"/>
      <c r="R773" s="6"/>
      <c r="S773" s="6"/>
      <c r="T773" s="6"/>
      <c r="U773" s="6"/>
      <c r="V773" s="6"/>
      <c r="W773" s="6"/>
      <c r="X773" s="6"/>
      <c r="Y773" s="6"/>
      <c r="Z773" s="6"/>
      <c r="AA773" s="6"/>
      <c r="AB773" s="6"/>
      <c r="AC773" s="6"/>
      <c r="AD773" s="6"/>
      <c r="AE773" s="6"/>
      <c r="AF773" s="6"/>
      <c r="AG773" s="6"/>
      <c r="AH773" s="6"/>
      <c r="AI773" s="6"/>
      <c r="AJ773" s="6"/>
      <c r="AK773" s="6"/>
      <c r="AL773" s="6"/>
      <c r="AM773" s="6"/>
      <c r="AN773" s="6"/>
      <c r="AO773" s="6"/>
      <c r="AP773" s="6"/>
      <c r="AQ773" s="6"/>
      <c r="AR773" s="6"/>
      <c r="AS773" s="6"/>
      <c r="AT773" s="6"/>
      <c r="AU773" s="6"/>
      <c r="AV773" s="6"/>
    </row>
    <row r="774">
      <c r="A774" s="6"/>
      <c r="B774" s="199"/>
      <c r="C774" s="6"/>
      <c r="D774" s="6"/>
      <c r="E774" s="7"/>
      <c r="F774" s="7"/>
      <c r="G774" s="198"/>
      <c r="H774" s="198"/>
      <c r="I774" s="6"/>
      <c r="J774" s="7"/>
      <c r="K774" s="7"/>
      <c r="L774" s="6"/>
      <c r="M774" s="7"/>
      <c r="N774" s="6"/>
      <c r="O774" s="6"/>
      <c r="P774" s="6"/>
      <c r="Q774" s="6"/>
      <c r="R774" s="6"/>
      <c r="S774" s="6"/>
      <c r="T774" s="6"/>
      <c r="U774" s="6"/>
      <c r="V774" s="6"/>
      <c r="W774" s="6"/>
      <c r="X774" s="6"/>
      <c r="Y774" s="6"/>
      <c r="Z774" s="6"/>
      <c r="AA774" s="6"/>
      <c r="AB774" s="6"/>
      <c r="AC774" s="6"/>
      <c r="AD774" s="6"/>
      <c r="AE774" s="6"/>
      <c r="AF774" s="6"/>
      <c r="AG774" s="6"/>
      <c r="AH774" s="6"/>
      <c r="AI774" s="6"/>
      <c r="AJ774" s="6"/>
      <c r="AK774" s="6"/>
      <c r="AL774" s="6"/>
      <c r="AM774" s="6"/>
      <c r="AN774" s="6"/>
      <c r="AO774" s="6"/>
      <c r="AP774" s="6"/>
      <c r="AQ774" s="6"/>
      <c r="AR774" s="6"/>
      <c r="AS774" s="6"/>
      <c r="AT774" s="6"/>
      <c r="AU774" s="6"/>
      <c r="AV774" s="6"/>
    </row>
    <row r="775">
      <c r="A775" s="6"/>
      <c r="B775" s="199"/>
      <c r="C775" s="6"/>
      <c r="D775" s="6"/>
      <c r="E775" s="7"/>
      <c r="F775" s="7"/>
      <c r="G775" s="198"/>
      <c r="H775" s="198"/>
      <c r="I775" s="6"/>
      <c r="J775" s="7"/>
      <c r="K775" s="7"/>
      <c r="L775" s="6"/>
      <c r="M775" s="7"/>
      <c r="N775" s="6"/>
      <c r="O775" s="6"/>
      <c r="P775" s="6"/>
      <c r="Q775" s="6"/>
      <c r="R775" s="6"/>
      <c r="S775" s="6"/>
      <c r="T775" s="6"/>
      <c r="U775" s="6"/>
      <c r="V775" s="6"/>
      <c r="W775" s="6"/>
      <c r="X775" s="6"/>
      <c r="Y775" s="6"/>
      <c r="Z775" s="6"/>
      <c r="AA775" s="6"/>
      <c r="AB775" s="6"/>
      <c r="AC775" s="6"/>
      <c r="AD775" s="6"/>
      <c r="AE775" s="6"/>
      <c r="AF775" s="6"/>
      <c r="AG775" s="6"/>
      <c r="AH775" s="6"/>
      <c r="AI775" s="6"/>
      <c r="AJ775" s="6"/>
      <c r="AK775" s="6"/>
      <c r="AL775" s="6"/>
      <c r="AM775" s="6"/>
      <c r="AN775" s="6"/>
      <c r="AO775" s="6"/>
      <c r="AP775" s="6"/>
      <c r="AQ775" s="6"/>
      <c r="AR775" s="6"/>
      <c r="AS775" s="6"/>
      <c r="AT775" s="6"/>
      <c r="AU775" s="6"/>
      <c r="AV775" s="6"/>
    </row>
    <row r="776">
      <c r="A776" s="6"/>
      <c r="B776" s="199"/>
      <c r="C776" s="6"/>
      <c r="D776" s="6"/>
      <c r="E776" s="7"/>
      <c r="F776" s="7"/>
      <c r="G776" s="198"/>
      <c r="H776" s="198"/>
      <c r="I776" s="6"/>
      <c r="J776" s="7"/>
      <c r="K776" s="7"/>
      <c r="L776" s="6"/>
      <c r="M776" s="7"/>
      <c r="N776" s="6"/>
      <c r="O776" s="6"/>
      <c r="P776" s="6"/>
      <c r="Q776" s="6"/>
      <c r="R776" s="6"/>
      <c r="S776" s="6"/>
      <c r="T776" s="6"/>
      <c r="U776" s="6"/>
      <c r="V776" s="6"/>
      <c r="W776" s="6"/>
      <c r="X776" s="6"/>
      <c r="Y776" s="6"/>
      <c r="Z776" s="6"/>
      <c r="AA776" s="6"/>
      <c r="AB776" s="6"/>
      <c r="AC776" s="6"/>
      <c r="AD776" s="6"/>
      <c r="AE776" s="6"/>
      <c r="AF776" s="6"/>
      <c r="AG776" s="6"/>
      <c r="AH776" s="6"/>
      <c r="AI776" s="6"/>
      <c r="AJ776" s="6"/>
      <c r="AK776" s="6"/>
      <c r="AL776" s="6"/>
      <c r="AM776" s="6"/>
      <c r="AN776" s="6"/>
      <c r="AO776" s="6"/>
      <c r="AP776" s="6"/>
      <c r="AQ776" s="6"/>
      <c r="AR776" s="6"/>
      <c r="AS776" s="6"/>
      <c r="AT776" s="6"/>
      <c r="AU776" s="6"/>
      <c r="AV776" s="6"/>
    </row>
    <row r="777">
      <c r="A777" s="6"/>
      <c r="B777" s="199"/>
      <c r="C777" s="6"/>
      <c r="D777" s="6"/>
      <c r="E777" s="7"/>
      <c r="F777" s="7"/>
      <c r="G777" s="198"/>
      <c r="H777" s="198"/>
      <c r="I777" s="6"/>
      <c r="J777" s="7"/>
      <c r="K777" s="7"/>
      <c r="L777" s="6"/>
      <c r="M777" s="7"/>
      <c r="N777" s="6"/>
      <c r="O777" s="6"/>
      <c r="P777" s="6"/>
      <c r="Q777" s="6"/>
      <c r="R777" s="6"/>
      <c r="S777" s="6"/>
      <c r="T777" s="6"/>
      <c r="U777" s="6"/>
      <c r="V777" s="6"/>
      <c r="W777" s="6"/>
      <c r="X777" s="6"/>
      <c r="Y777" s="6"/>
      <c r="Z777" s="6"/>
      <c r="AA777" s="6"/>
      <c r="AB777" s="6"/>
      <c r="AC777" s="6"/>
      <c r="AD777" s="6"/>
      <c r="AE777" s="6"/>
      <c r="AF777" s="6"/>
      <c r="AG777" s="6"/>
      <c r="AH777" s="6"/>
      <c r="AI777" s="6"/>
      <c r="AJ777" s="6"/>
      <c r="AK777" s="6"/>
      <c r="AL777" s="6"/>
      <c r="AM777" s="6"/>
      <c r="AN777" s="6"/>
      <c r="AO777" s="6"/>
      <c r="AP777" s="6"/>
      <c r="AQ777" s="6"/>
      <c r="AR777" s="6"/>
      <c r="AS777" s="6"/>
      <c r="AT777" s="6"/>
      <c r="AU777" s="6"/>
      <c r="AV777" s="6"/>
    </row>
    <row r="778">
      <c r="A778" s="6"/>
      <c r="B778" s="199"/>
      <c r="C778" s="6"/>
      <c r="D778" s="6"/>
      <c r="E778" s="7"/>
      <c r="F778" s="7"/>
      <c r="G778" s="198"/>
      <c r="H778" s="198"/>
      <c r="I778" s="6"/>
      <c r="J778" s="7"/>
      <c r="K778" s="7"/>
      <c r="L778" s="6"/>
      <c r="M778" s="7"/>
      <c r="N778" s="6"/>
      <c r="O778" s="6"/>
      <c r="P778" s="6"/>
      <c r="Q778" s="6"/>
      <c r="R778" s="6"/>
      <c r="S778" s="6"/>
      <c r="T778" s="6"/>
      <c r="U778" s="6"/>
      <c r="V778" s="6"/>
      <c r="W778" s="6"/>
      <c r="X778" s="6"/>
      <c r="Y778" s="6"/>
      <c r="Z778" s="6"/>
      <c r="AA778" s="6"/>
      <c r="AB778" s="6"/>
      <c r="AC778" s="6"/>
      <c r="AD778" s="6"/>
      <c r="AE778" s="6"/>
      <c r="AF778" s="6"/>
      <c r="AG778" s="6"/>
      <c r="AH778" s="6"/>
      <c r="AI778" s="6"/>
      <c r="AJ778" s="6"/>
      <c r="AK778" s="6"/>
      <c r="AL778" s="6"/>
      <c r="AM778" s="6"/>
      <c r="AN778" s="6"/>
      <c r="AO778" s="6"/>
      <c r="AP778" s="6"/>
      <c r="AQ778" s="6"/>
      <c r="AR778" s="6"/>
      <c r="AS778" s="6"/>
      <c r="AT778" s="6"/>
      <c r="AU778" s="6"/>
      <c r="AV778" s="6"/>
    </row>
    <row r="779">
      <c r="A779" s="6"/>
      <c r="B779" s="199"/>
      <c r="C779" s="6"/>
      <c r="D779" s="6"/>
      <c r="E779" s="7"/>
      <c r="F779" s="7"/>
      <c r="G779" s="198"/>
      <c r="H779" s="198"/>
      <c r="I779" s="6"/>
      <c r="J779" s="7"/>
      <c r="K779" s="7"/>
      <c r="L779" s="6"/>
      <c r="M779" s="7"/>
      <c r="N779" s="6"/>
      <c r="O779" s="6"/>
      <c r="P779" s="6"/>
      <c r="Q779" s="6"/>
      <c r="R779" s="6"/>
      <c r="S779" s="6"/>
      <c r="T779" s="6"/>
      <c r="U779" s="6"/>
      <c r="V779" s="6"/>
      <c r="W779" s="6"/>
      <c r="X779" s="6"/>
      <c r="Y779" s="6"/>
      <c r="Z779" s="6"/>
      <c r="AA779" s="6"/>
      <c r="AB779" s="6"/>
      <c r="AC779" s="6"/>
      <c r="AD779" s="6"/>
      <c r="AE779" s="6"/>
      <c r="AF779" s="6"/>
      <c r="AG779" s="6"/>
      <c r="AH779" s="6"/>
      <c r="AI779" s="6"/>
      <c r="AJ779" s="6"/>
      <c r="AK779" s="6"/>
      <c r="AL779" s="6"/>
      <c r="AM779" s="6"/>
      <c r="AN779" s="6"/>
      <c r="AO779" s="6"/>
      <c r="AP779" s="6"/>
      <c r="AQ779" s="6"/>
      <c r="AR779" s="6"/>
      <c r="AS779" s="6"/>
      <c r="AT779" s="6"/>
      <c r="AU779" s="6"/>
      <c r="AV779" s="6"/>
    </row>
    <row r="780">
      <c r="A780" s="6"/>
      <c r="B780" s="199"/>
      <c r="C780" s="6"/>
      <c r="D780" s="6"/>
      <c r="E780" s="7"/>
      <c r="F780" s="7"/>
      <c r="G780" s="198"/>
      <c r="H780" s="198"/>
      <c r="I780" s="6"/>
      <c r="J780" s="7"/>
      <c r="K780" s="7"/>
      <c r="L780" s="6"/>
      <c r="M780" s="7"/>
      <c r="N780" s="6"/>
      <c r="O780" s="6"/>
      <c r="P780" s="6"/>
      <c r="Q780" s="6"/>
      <c r="R780" s="6"/>
      <c r="S780" s="6"/>
      <c r="T780" s="6"/>
      <c r="U780" s="6"/>
      <c r="V780" s="6"/>
      <c r="W780" s="6"/>
      <c r="X780" s="6"/>
      <c r="Y780" s="6"/>
      <c r="Z780" s="6"/>
      <c r="AA780" s="6"/>
      <c r="AB780" s="6"/>
      <c r="AC780" s="6"/>
      <c r="AD780" s="6"/>
      <c r="AE780" s="6"/>
      <c r="AF780" s="6"/>
      <c r="AG780" s="6"/>
      <c r="AH780" s="6"/>
      <c r="AI780" s="6"/>
      <c r="AJ780" s="6"/>
      <c r="AK780" s="6"/>
      <c r="AL780" s="6"/>
      <c r="AM780" s="6"/>
      <c r="AN780" s="6"/>
      <c r="AO780" s="6"/>
      <c r="AP780" s="6"/>
      <c r="AQ780" s="6"/>
      <c r="AR780" s="6"/>
      <c r="AS780" s="6"/>
      <c r="AT780" s="6"/>
      <c r="AU780" s="6"/>
      <c r="AV780" s="6"/>
    </row>
    <row r="781">
      <c r="A781" s="6"/>
      <c r="B781" s="199"/>
      <c r="C781" s="6"/>
      <c r="D781" s="6"/>
      <c r="E781" s="7"/>
      <c r="F781" s="7"/>
      <c r="G781" s="198"/>
      <c r="H781" s="198"/>
      <c r="I781" s="6"/>
      <c r="J781" s="7"/>
      <c r="K781" s="7"/>
      <c r="L781" s="6"/>
      <c r="M781" s="7"/>
      <c r="N781" s="6"/>
      <c r="O781" s="6"/>
      <c r="P781" s="6"/>
      <c r="Q781" s="6"/>
      <c r="R781" s="6"/>
      <c r="S781" s="6"/>
      <c r="T781" s="6"/>
      <c r="U781" s="6"/>
      <c r="V781" s="6"/>
      <c r="W781" s="6"/>
      <c r="X781" s="6"/>
      <c r="Y781" s="6"/>
      <c r="Z781" s="6"/>
      <c r="AA781" s="6"/>
      <c r="AB781" s="6"/>
      <c r="AC781" s="6"/>
      <c r="AD781" s="6"/>
      <c r="AE781" s="6"/>
      <c r="AF781" s="6"/>
      <c r="AG781" s="6"/>
      <c r="AH781" s="6"/>
      <c r="AI781" s="6"/>
      <c r="AJ781" s="6"/>
      <c r="AK781" s="6"/>
      <c r="AL781" s="6"/>
      <c r="AM781" s="6"/>
      <c r="AN781" s="6"/>
      <c r="AO781" s="6"/>
      <c r="AP781" s="6"/>
      <c r="AQ781" s="6"/>
      <c r="AR781" s="6"/>
      <c r="AS781" s="6"/>
      <c r="AT781" s="6"/>
      <c r="AU781" s="6"/>
      <c r="AV781" s="6"/>
    </row>
    <row r="782">
      <c r="A782" s="6"/>
      <c r="B782" s="199"/>
      <c r="C782" s="6"/>
      <c r="D782" s="6"/>
      <c r="E782" s="7"/>
      <c r="F782" s="7"/>
      <c r="G782" s="198"/>
      <c r="H782" s="198"/>
      <c r="I782" s="6"/>
      <c r="J782" s="7"/>
      <c r="K782" s="7"/>
      <c r="L782" s="6"/>
      <c r="M782" s="7"/>
      <c r="N782" s="6"/>
      <c r="O782" s="6"/>
      <c r="P782" s="6"/>
      <c r="Q782" s="6"/>
      <c r="R782" s="6"/>
      <c r="S782" s="6"/>
      <c r="T782" s="6"/>
      <c r="U782" s="6"/>
      <c r="V782" s="6"/>
      <c r="W782" s="6"/>
      <c r="X782" s="6"/>
      <c r="Y782" s="6"/>
      <c r="Z782" s="6"/>
      <c r="AA782" s="6"/>
      <c r="AB782" s="6"/>
      <c r="AC782" s="6"/>
      <c r="AD782" s="6"/>
      <c r="AE782" s="6"/>
      <c r="AF782" s="6"/>
      <c r="AG782" s="6"/>
      <c r="AH782" s="6"/>
      <c r="AI782" s="6"/>
      <c r="AJ782" s="6"/>
      <c r="AK782" s="6"/>
      <c r="AL782" s="6"/>
      <c r="AM782" s="6"/>
      <c r="AN782" s="6"/>
      <c r="AO782" s="6"/>
      <c r="AP782" s="6"/>
      <c r="AQ782" s="6"/>
      <c r="AR782" s="6"/>
      <c r="AS782" s="6"/>
      <c r="AT782" s="6"/>
      <c r="AU782" s="6"/>
      <c r="AV782" s="6"/>
    </row>
    <row r="783">
      <c r="A783" s="6"/>
      <c r="B783" s="199"/>
      <c r="C783" s="6"/>
      <c r="D783" s="6"/>
      <c r="E783" s="7"/>
      <c r="F783" s="7"/>
      <c r="G783" s="198"/>
      <c r="H783" s="198"/>
      <c r="I783" s="6"/>
      <c r="J783" s="7"/>
      <c r="K783" s="7"/>
      <c r="L783" s="6"/>
      <c r="M783" s="7"/>
      <c r="N783" s="6"/>
      <c r="O783" s="6"/>
      <c r="P783" s="6"/>
      <c r="Q783" s="6"/>
      <c r="R783" s="6"/>
      <c r="S783" s="6"/>
      <c r="T783" s="6"/>
      <c r="U783" s="6"/>
      <c r="V783" s="6"/>
      <c r="W783" s="6"/>
      <c r="X783" s="6"/>
      <c r="Y783" s="6"/>
      <c r="Z783" s="6"/>
      <c r="AA783" s="6"/>
      <c r="AB783" s="6"/>
      <c r="AC783" s="6"/>
      <c r="AD783" s="6"/>
      <c r="AE783" s="6"/>
      <c r="AF783" s="6"/>
      <c r="AG783" s="6"/>
      <c r="AH783" s="6"/>
      <c r="AI783" s="6"/>
      <c r="AJ783" s="6"/>
      <c r="AK783" s="6"/>
      <c r="AL783" s="6"/>
      <c r="AM783" s="6"/>
      <c r="AN783" s="6"/>
      <c r="AO783" s="6"/>
      <c r="AP783" s="6"/>
      <c r="AQ783" s="6"/>
      <c r="AR783" s="6"/>
      <c r="AS783" s="6"/>
      <c r="AT783" s="6"/>
      <c r="AU783" s="6"/>
      <c r="AV783" s="6"/>
    </row>
    <row r="784">
      <c r="A784" s="6"/>
      <c r="B784" s="199"/>
      <c r="C784" s="6"/>
      <c r="D784" s="6"/>
      <c r="E784" s="7"/>
      <c r="F784" s="7"/>
      <c r="G784" s="198"/>
      <c r="H784" s="198"/>
      <c r="I784" s="6"/>
      <c r="J784" s="7"/>
      <c r="K784" s="7"/>
      <c r="L784" s="6"/>
      <c r="M784" s="7"/>
      <c r="N784" s="6"/>
      <c r="O784" s="6"/>
      <c r="P784" s="6"/>
      <c r="Q784" s="6"/>
      <c r="R784" s="6"/>
      <c r="S784" s="6"/>
      <c r="T784" s="6"/>
      <c r="U784" s="6"/>
      <c r="V784" s="6"/>
      <c r="W784" s="6"/>
      <c r="X784" s="6"/>
      <c r="Y784" s="6"/>
      <c r="Z784" s="6"/>
      <c r="AA784" s="6"/>
      <c r="AB784" s="6"/>
      <c r="AC784" s="6"/>
      <c r="AD784" s="6"/>
      <c r="AE784" s="6"/>
      <c r="AF784" s="6"/>
      <c r="AG784" s="6"/>
      <c r="AH784" s="6"/>
      <c r="AI784" s="6"/>
      <c r="AJ784" s="6"/>
      <c r="AK784" s="6"/>
      <c r="AL784" s="6"/>
      <c r="AM784" s="6"/>
      <c r="AN784" s="6"/>
      <c r="AO784" s="6"/>
      <c r="AP784" s="6"/>
      <c r="AQ784" s="6"/>
      <c r="AR784" s="6"/>
      <c r="AS784" s="6"/>
      <c r="AT784" s="6"/>
      <c r="AU784" s="6"/>
      <c r="AV784" s="6"/>
    </row>
    <row r="785">
      <c r="A785" s="6"/>
      <c r="B785" s="199"/>
      <c r="C785" s="6"/>
      <c r="D785" s="6"/>
      <c r="E785" s="7"/>
      <c r="F785" s="7"/>
      <c r="G785" s="198"/>
      <c r="H785" s="198"/>
      <c r="I785" s="6"/>
      <c r="J785" s="7"/>
      <c r="K785" s="7"/>
      <c r="L785" s="6"/>
      <c r="M785" s="7"/>
      <c r="N785" s="6"/>
      <c r="O785" s="6"/>
      <c r="P785" s="6"/>
      <c r="Q785" s="6"/>
      <c r="R785" s="6"/>
      <c r="S785" s="6"/>
      <c r="T785" s="6"/>
      <c r="U785" s="6"/>
      <c r="V785" s="6"/>
      <c r="W785" s="6"/>
      <c r="X785" s="6"/>
      <c r="Y785" s="6"/>
      <c r="Z785" s="6"/>
      <c r="AA785" s="6"/>
      <c r="AB785" s="6"/>
      <c r="AC785" s="6"/>
      <c r="AD785" s="6"/>
      <c r="AE785" s="6"/>
      <c r="AF785" s="6"/>
      <c r="AG785" s="6"/>
      <c r="AH785" s="6"/>
      <c r="AI785" s="6"/>
      <c r="AJ785" s="6"/>
      <c r="AK785" s="6"/>
      <c r="AL785" s="6"/>
      <c r="AM785" s="6"/>
      <c r="AN785" s="6"/>
      <c r="AO785" s="6"/>
      <c r="AP785" s="6"/>
      <c r="AQ785" s="6"/>
      <c r="AR785" s="6"/>
      <c r="AS785" s="6"/>
      <c r="AT785" s="6"/>
      <c r="AU785" s="6"/>
      <c r="AV785" s="6"/>
    </row>
    <row r="786">
      <c r="A786" s="6"/>
      <c r="B786" s="199"/>
      <c r="C786" s="6"/>
      <c r="D786" s="6"/>
      <c r="E786" s="7"/>
      <c r="F786" s="7"/>
      <c r="G786" s="198"/>
      <c r="H786" s="198"/>
      <c r="I786" s="6"/>
      <c r="J786" s="7"/>
      <c r="K786" s="7"/>
      <c r="L786" s="6"/>
      <c r="M786" s="7"/>
      <c r="N786" s="6"/>
      <c r="O786" s="6"/>
      <c r="P786" s="6"/>
      <c r="Q786" s="6"/>
      <c r="R786" s="6"/>
      <c r="S786" s="6"/>
      <c r="T786" s="6"/>
      <c r="U786" s="6"/>
      <c r="V786" s="6"/>
      <c r="W786" s="6"/>
      <c r="X786" s="6"/>
      <c r="Y786" s="6"/>
      <c r="Z786" s="6"/>
      <c r="AA786" s="6"/>
      <c r="AB786" s="6"/>
      <c r="AC786" s="6"/>
      <c r="AD786" s="6"/>
      <c r="AE786" s="6"/>
      <c r="AF786" s="6"/>
      <c r="AG786" s="6"/>
      <c r="AH786" s="6"/>
      <c r="AI786" s="6"/>
      <c r="AJ786" s="6"/>
      <c r="AK786" s="6"/>
      <c r="AL786" s="6"/>
      <c r="AM786" s="6"/>
      <c r="AN786" s="6"/>
      <c r="AO786" s="6"/>
      <c r="AP786" s="6"/>
      <c r="AQ786" s="6"/>
      <c r="AR786" s="6"/>
      <c r="AS786" s="6"/>
      <c r="AT786" s="6"/>
      <c r="AU786" s="6"/>
      <c r="AV786" s="6"/>
    </row>
    <row r="787">
      <c r="A787" s="6"/>
      <c r="B787" s="199"/>
      <c r="C787" s="6"/>
      <c r="D787" s="6"/>
      <c r="E787" s="7"/>
      <c r="F787" s="7"/>
      <c r="G787" s="198"/>
      <c r="H787" s="198"/>
      <c r="I787" s="6"/>
      <c r="J787" s="7"/>
      <c r="K787" s="7"/>
      <c r="L787" s="6"/>
      <c r="M787" s="7"/>
      <c r="N787" s="6"/>
      <c r="O787" s="6"/>
      <c r="P787" s="6"/>
      <c r="Q787" s="6"/>
      <c r="R787" s="6"/>
      <c r="S787" s="6"/>
      <c r="T787" s="6"/>
      <c r="U787" s="6"/>
      <c r="V787" s="6"/>
      <c r="W787" s="6"/>
      <c r="X787" s="6"/>
      <c r="Y787" s="6"/>
      <c r="Z787" s="6"/>
      <c r="AA787" s="6"/>
      <c r="AB787" s="6"/>
      <c r="AC787" s="6"/>
      <c r="AD787" s="6"/>
      <c r="AE787" s="6"/>
      <c r="AF787" s="6"/>
      <c r="AG787" s="6"/>
      <c r="AH787" s="6"/>
      <c r="AI787" s="6"/>
      <c r="AJ787" s="6"/>
      <c r="AK787" s="6"/>
      <c r="AL787" s="6"/>
      <c r="AM787" s="6"/>
      <c r="AN787" s="6"/>
      <c r="AO787" s="6"/>
      <c r="AP787" s="6"/>
      <c r="AQ787" s="6"/>
      <c r="AR787" s="6"/>
      <c r="AS787" s="6"/>
      <c r="AT787" s="6"/>
      <c r="AU787" s="6"/>
      <c r="AV787" s="6"/>
    </row>
    <row r="788">
      <c r="A788" s="6"/>
      <c r="B788" s="199"/>
      <c r="C788" s="6"/>
      <c r="D788" s="6"/>
      <c r="E788" s="7"/>
      <c r="F788" s="7"/>
      <c r="G788" s="198"/>
      <c r="H788" s="198"/>
      <c r="I788" s="6"/>
      <c r="J788" s="7"/>
      <c r="K788" s="7"/>
      <c r="L788" s="6"/>
      <c r="M788" s="7"/>
      <c r="N788" s="6"/>
      <c r="O788" s="6"/>
      <c r="P788" s="6"/>
      <c r="Q788" s="6"/>
      <c r="R788" s="6"/>
      <c r="S788" s="6"/>
      <c r="T788" s="6"/>
      <c r="U788" s="6"/>
      <c r="V788" s="6"/>
      <c r="W788" s="6"/>
      <c r="X788" s="6"/>
      <c r="Y788" s="6"/>
      <c r="Z788" s="6"/>
      <c r="AA788" s="6"/>
      <c r="AB788" s="6"/>
      <c r="AC788" s="6"/>
      <c r="AD788" s="6"/>
      <c r="AE788" s="6"/>
      <c r="AF788" s="6"/>
      <c r="AG788" s="6"/>
      <c r="AH788" s="6"/>
      <c r="AI788" s="6"/>
      <c r="AJ788" s="6"/>
      <c r="AK788" s="6"/>
      <c r="AL788" s="6"/>
      <c r="AM788" s="6"/>
      <c r="AN788" s="6"/>
      <c r="AO788" s="6"/>
      <c r="AP788" s="6"/>
      <c r="AQ788" s="6"/>
      <c r="AR788" s="6"/>
      <c r="AS788" s="6"/>
      <c r="AT788" s="6"/>
      <c r="AU788" s="6"/>
      <c r="AV788" s="6"/>
    </row>
    <row r="789">
      <c r="A789" s="6"/>
      <c r="B789" s="199"/>
      <c r="C789" s="6"/>
      <c r="D789" s="6"/>
      <c r="E789" s="7"/>
      <c r="F789" s="7"/>
      <c r="G789" s="198"/>
      <c r="H789" s="198"/>
      <c r="I789" s="6"/>
      <c r="J789" s="7"/>
      <c r="K789" s="7"/>
      <c r="L789" s="6"/>
      <c r="M789" s="7"/>
      <c r="N789" s="6"/>
      <c r="O789" s="6"/>
      <c r="P789" s="6"/>
      <c r="Q789" s="6"/>
      <c r="R789" s="6"/>
      <c r="S789" s="6"/>
      <c r="T789" s="6"/>
      <c r="U789" s="6"/>
      <c r="V789" s="6"/>
      <c r="W789" s="6"/>
      <c r="X789" s="6"/>
      <c r="Y789" s="6"/>
      <c r="Z789" s="6"/>
      <c r="AA789" s="6"/>
      <c r="AB789" s="6"/>
      <c r="AC789" s="6"/>
      <c r="AD789" s="6"/>
      <c r="AE789" s="6"/>
      <c r="AF789" s="6"/>
      <c r="AG789" s="6"/>
      <c r="AH789" s="6"/>
      <c r="AI789" s="6"/>
      <c r="AJ789" s="6"/>
      <c r="AK789" s="6"/>
      <c r="AL789" s="6"/>
      <c r="AM789" s="6"/>
      <c r="AN789" s="6"/>
      <c r="AO789" s="6"/>
      <c r="AP789" s="6"/>
      <c r="AQ789" s="6"/>
      <c r="AR789" s="6"/>
      <c r="AS789" s="6"/>
      <c r="AT789" s="6"/>
      <c r="AU789" s="6"/>
      <c r="AV789" s="6"/>
    </row>
    <row r="790">
      <c r="A790" s="6"/>
      <c r="B790" s="199"/>
      <c r="C790" s="6"/>
      <c r="D790" s="6"/>
      <c r="E790" s="7"/>
      <c r="F790" s="7"/>
      <c r="G790" s="198"/>
      <c r="H790" s="198"/>
      <c r="I790" s="6"/>
      <c r="J790" s="7"/>
      <c r="K790" s="7"/>
      <c r="L790" s="6"/>
      <c r="M790" s="7"/>
      <c r="N790" s="6"/>
      <c r="O790" s="6"/>
      <c r="P790" s="6"/>
      <c r="Q790" s="6"/>
      <c r="R790" s="6"/>
      <c r="S790" s="6"/>
      <c r="T790" s="6"/>
      <c r="U790" s="6"/>
      <c r="V790" s="6"/>
      <c r="W790" s="6"/>
      <c r="X790" s="6"/>
      <c r="Y790" s="6"/>
      <c r="Z790" s="6"/>
      <c r="AA790" s="6"/>
      <c r="AB790" s="6"/>
      <c r="AC790" s="6"/>
      <c r="AD790" s="6"/>
      <c r="AE790" s="6"/>
      <c r="AF790" s="6"/>
      <c r="AG790" s="6"/>
      <c r="AH790" s="6"/>
      <c r="AI790" s="6"/>
      <c r="AJ790" s="6"/>
      <c r="AK790" s="6"/>
      <c r="AL790" s="6"/>
      <c r="AM790" s="6"/>
      <c r="AN790" s="6"/>
      <c r="AO790" s="6"/>
      <c r="AP790" s="6"/>
      <c r="AQ790" s="6"/>
      <c r="AR790" s="6"/>
      <c r="AS790" s="6"/>
      <c r="AT790" s="6"/>
      <c r="AU790" s="6"/>
      <c r="AV790" s="6"/>
    </row>
    <row r="791">
      <c r="A791" s="6"/>
      <c r="B791" s="199"/>
      <c r="C791" s="6"/>
      <c r="D791" s="6"/>
      <c r="E791" s="7"/>
      <c r="F791" s="7"/>
      <c r="G791" s="198"/>
      <c r="H791" s="198"/>
      <c r="I791" s="6"/>
      <c r="J791" s="7"/>
      <c r="K791" s="7"/>
      <c r="L791" s="6"/>
      <c r="M791" s="7"/>
      <c r="N791" s="6"/>
      <c r="O791" s="6"/>
      <c r="P791" s="6"/>
      <c r="Q791" s="6"/>
      <c r="R791" s="6"/>
      <c r="S791" s="6"/>
      <c r="T791" s="6"/>
      <c r="U791" s="6"/>
      <c r="V791" s="6"/>
      <c r="W791" s="6"/>
      <c r="X791" s="6"/>
      <c r="Y791" s="6"/>
      <c r="Z791" s="6"/>
      <c r="AA791" s="6"/>
      <c r="AB791" s="6"/>
      <c r="AC791" s="6"/>
      <c r="AD791" s="6"/>
      <c r="AE791" s="6"/>
      <c r="AF791" s="6"/>
      <c r="AG791" s="6"/>
      <c r="AH791" s="6"/>
      <c r="AI791" s="6"/>
      <c r="AJ791" s="6"/>
      <c r="AK791" s="6"/>
      <c r="AL791" s="6"/>
      <c r="AM791" s="6"/>
      <c r="AN791" s="6"/>
      <c r="AO791" s="6"/>
      <c r="AP791" s="6"/>
      <c r="AQ791" s="6"/>
      <c r="AR791" s="6"/>
      <c r="AS791" s="6"/>
      <c r="AT791" s="6"/>
      <c r="AU791" s="6"/>
      <c r="AV791" s="6"/>
    </row>
    <row r="792">
      <c r="A792" s="6"/>
      <c r="B792" s="199"/>
      <c r="C792" s="6"/>
      <c r="D792" s="6"/>
      <c r="E792" s="7"/>
      <c r="F792" s="7"/>
      <c r="G792" s="198"/>
      <c r="H792" s="198"/>
      <c r="I792" s="6"/>
      <c r="J792" s="7"/>
      <c r="K792" s="7"/>
      <c r="L792" s="6"/>
      <c r="M792" s="7"/>
      <c r="N792" s="6"/>
      <c r="O792" s="6"/>
      <c r="P792" s="6"/>
      <c r="Q792" s="6"/>
      <c r="R792" s="6"/>
      <c r="S792" s="6"/>
      <c r="T792" s="6"/>
      <c r="U792" s="6"/>
      <c r="V792" s="6"/>
      <c r="W792" s="6"/>
      <c r="X792" s="6"/>
      <c r="Y792" s="6"/>
      <c r="Z792" s="6"/>
      <c r="AA792" s="6"/>
      <c r="AB792" s="6"/>
      <c r="AC792" s="6"/>
      <c r="AD792" s="6"/>
      <c r="AE792" s="6"/>
      <c r="AF792" s="6"/>
      <c r="AG792" s="6"/>
      <c r="AH792" s="6"/>
      <c r="AI792" s="6"/>
      <c r="AJ792" s="6"/>
      <c r="AK792" s="6"/>
      <c r="AL792" s="6"/>
      <c r="AM792" s="6"/>
      <c r="AN792" s="6"/>
      <c r="AO792" s="6"/>
      <c r="AP792" s="6"/>
      <c r="AQ792" s="6"/>
      <c r="AR792" s="6"/>
      <c r="AS792" s="6"/>
      <c r="AT792" s="6"/>
      <c r="AU792" s="6"/>
      <c r="AV792" s="6"/>
    </row>
    <row r="793">
      <c r="A793" s="6"/>
      <c r="B793" s="199"/>
      <c r="C793" s="6"/>
      <c r="D793" s="6"/>
      <c r="E793" s="7"/>
      <c r="F793" s="7"/>
      <c r="G793" s="198"/>
      <c r="H793" s="198"/>
      <c r="I793" s="6"/>
      <c r="J793" s="7"/>
      <c r="K793" s="7"/>
      <c r="L793" s="6"/>
      <c r="M793" s="7"/>
      <c r="N793" s="6"/>
      <c r="O793" s="6"/>
      <c r="P793" s="6"/>
      <c r="Q793" s="6"/>
      <c r="R793" s="6"/>
      <c r="S793" s="6"/>
      <c r="T793" s="6"/>
      <c r="U793" s="6"/>
      <c r="V793" s="6"/>
      <c r="W793" s="6"/>
      <c r="X793" s="6"/>
      <c r="Y793" s="6"/>
      <c r="Z793" s="6"/>
      <c r="AA793" s="6"/>
      <c r="AB793" s="6"/>
      <c r="AC793" s="6"/>
      <c r="AD793" s="6"/>
      <c r="AE793" s="6"/>
      <c r="AF793" s="6"/>
      <c r="AG793" s="6"/>
      <c r="AH793" s="6"/>
      <c r="AI793" s="6"/>
      <c r="AJ793" s="6"/>
      <c r="AK793" s="6"/>
      <c r="AL793" s="6"/>
      <c r="AM793" s="6"/>
      <c r="AN793" s="6"/>
      <c r="AO793" s="6"/>
      <c r="AP793" s="6"/>
      <c r="AQ793" s="6"/>
      <c r="AR793" s="6"/>
      <c r="AS793" s="6"/>
      <c r="AT793" s="6"/>
      <c r="AU793" s="6"/>
      <c r="AV793" s="6"/>
    </row>
    <row r="794">
      <c r="A794" s="6"/>
      <c r="B794" s="199"/>
      <c r="C794" s="6"/>
      <c r="D794" s="6"/>
      <c r="E794" s="7"/>
      <c r="F794" s="7"/>
      <c r="G794" s="198"/>
      <c r="H794" s="198"/>
      <c r="I794" s="6"/>
      <c r="J794" s="7"/>
      <c r="K794" s="7"/>
      <c r="L794" s="6"/>
      <c r="M794" s="7"/>
      <c r="N794" s="6"/>
      <c r="O794" s="6"/>
      <c r="P794" s="6"/>
      <c r="Q794" s="6"/>
      <c r="R794" s="6"/>
      <c r="S794" s="6"/>
      <c r="T794" s="6"/>
      <c r="U794" s="6"/>
      <c r="V794" s="6"/>
      <c r="W794" s="6"/>
      <c r="X794" s="6"/>
      <c r="Y794" s="6"/>
      <c r="Z794" s="6"/>
      <c r="AA794" s="6"/>
      <c r="AB794" s="6"/>
      <c r="AC794" s="6"/>
      <c r="AD794" s="6"/>
      <c r="AE794" s="6"/>
      <c r="AF794" s="6"/>
      <c r="AG794" s="6"/>
      <c r="AH794" s="6"/>
      <c r="AI794" s="6"/>
      <c r="AJ794" s="6"/>
      <c r="AK794" s="6"/>
      <c r="AL794" s="6"/>
      <c r="AM794" s="6"/>
      <c r="AN794" s="6"/>
      <c r="AO794" s="6"/>
      <c r="AP794" s="6"/>
      <c r="AQ794" s="6"/>
      <c r="AR794" s="6"/>
      <c r="AS794" s="6"/>
      <c r="AT794" s="6"/>
      <c r="AU794" s="6"/>
      <c r="AV794" s="6"/>
    </row>
    <row r="795">
      <c r="A795" s="6"/>
      <c r="B795" s="199"/>
      <c r="C795" s="6"/>
      <c r="D795" s="6"/>
      <c r="E795" s="7"/>
      <c r="F795" s="7"/>
      <c r="G795" s="198"/>
      <c r="H795" s="198"/>
      <c r="I795" s="6"/>
      <c r="J795" s="7"/>
      <c r="K795" s="7"/>
      <c r="L795" s="6"/>
      <c r="M795" s="7"/>
      <c r="N795" s="6"/>
      <c r="O795" s="6"/>
      <c r="P795" s="6"/>
      <c r="Q795" s="6"/>
      <c r="R795" s="6"/>
      <c r="S795" s="6"/>
      <c r="T795" s="6"/>
      <c r="U795" s="6"/>
      <c r="V795" s="6"/>
      <c r="W795" s="6"/>
      <c r="X795" s="6"/>
      <c r="Y795" s="6"/>
      <c r="Z795" s="6"/>
      <c r="AA795" s="6"/>
      <c r="AB795" s="6"/>
      <c r="AC795" s="6"/>
      <c r="AD795" s="6"/>
      <c r="AE795" s="6"/>
      <c r="AF795" s="6"/>
      <c r="AG795" s="6"/>
      <c r="AH795" s="6"/>
      <c r="AI795" s="6"/>
      <c r="AJ795" s="6"/>
      <c r="AK795" s="6"/>
      <c r="AL795" s="6"/>
      <c r="AM795" s="6"/>
      <c r="AN795" s="6"/>
      <c r="AO795" s="6"/>
      <c r="AP795" s="6"/>
      <c r="AQ795" s="6"/>
      <c r="AR795" s="6"/>
      <c r="AS795" s="6"/>
      <c r="AT795" s="6"/>
      <c r="AU795" s="6"/>
      <c r="AV795" s="6"/>
    </row>
    <row r="796">
      <c r="A796" s="6"/>
      <c r="B796" s="199"/>
      <c r="C796" s="6"/>
      <c r="D796" s="6"/>
      <c r="E796" s="7"/>
      <c r="F796" s="7"/>
      <c r="G796" s="198"/>
      <c r="H796" s="198"/>
      <c r="I796" s="6"/>
      <c r="J796" s="7"/>
      <c r="K796" s="7"/>
      <c r="L796" s="6"/>
      <c r="M796" s="7"/>
      <c r="N796" s="6"/>
      <c r="O796" s="6"/>
      <c r="P796" s="6"/>
      <c r="Q796" s="6"/>
      <c r="R796" s="6"/>
      <c r="S796" s="6"/>
      <c r="T796" s="6"/>
      <c r="U796" s="6"/>
      <c r="V796" s="6"/>
      <c r="W796" s="6"/>
      <c r="X796" s="6"/>
      <c r="Y796" s="6"/>
      <c r="Z796" s="6"/>
      <c r="AA796" s="6"/>
      <c r="AB796" s="6"/>
      <c r="AC796" s="6"/>
      <c r="AD796" s="6"/>
      <c r="AE796" s="6"/>
      <c r="AF796" s="6"/>
      <c r="AG796" s="6"/>
      <c r="AH796" s="6"/>
      <c r="AI796" s="6"/>
      <c r="AJ796" s="6"/>
      <c r="AK796" s="6"/>
      <c r="AL796" s="6"/>
      <c r="AM796" s="6"/>
      <c r="AN796" s="6"/>
      <c r="AO796" s="6"/>
      <c r="AP796" s="6"/>
      <c r="AQ796" s="6"/>
      <c r="AR796" s="6"/>
      <c r="AS796" s="6"/>
      <c r="AT796" s="6"/>
      <c r="AU796" s="6"/>
      <c r="AV796" s="6"/>
    </row>
    <row r="797">
      <c r="A797" s="6"/>
      <c r="B797" s="199"/>
      <c r="C797" s="6"/>
      <c r="D797" s="6"/>
      <c r="E797" s="7"/>
      <c r="F797" s="7"/>
      <c r="G797" s="198"/>
      <c r="H797" s="198"/>
      <c r="I797" s="6"/>
      <c r="J797" s="7"/>
      <c r="K797" s="7"/>
      <c r="L797" s="6"/>
      <c r="M797" s="7"/>
      <c r="N797" s="6"/>
      <c r="O797" s="6"/>
      <c r="P797" s="6"/>
      <c r="Q797" s="6"/>
      <c r="R797" s="6"/>
      <c r="S797" s="6"/>
      <c r="T797" s="6"/>
      <c r="U797" s="6"/>
      <c r="V797" s="6"/>
      <c r="W797" s="6"/>
      <c r="X797" s="6"/>
      <c r="Y797" s="6"/>
      <c r="Z797" s="6"/>
      <c r="AA797" s="6"/>
      <c r="AB797" s="6"/>
      <c r="AC797" s="6"/>
      <c r="AD797" s="6"/>
      <c r="AE797" s="6"/>
      <c r="AF797" s="6"/>
      <c r="AG797" s="6"/>
      <c r="AH797" s="6"/>
      <c r="AI797" s="6"/>
      <c r="AJ797" s="6"/>
      <c r="AK797" s="6"/>
      <c r="AL797" s="6"/>
      <c r="AM797" s="6"/>
      <c r="AN797" s="6"/>
      <c r="AO797" s="6"/>
      <c r="AP797" s="6"/>
      <c r="AQ797" s="6"/>
      <c r="AR797" s="6"/>
      <c r="AS797" s="6"/>
      <c r="AT797" s="6"/>
      <c r="AU797" s="6"/>
      <c r="AV797" s="6"/>
    </row>
    <row r="798">
      <c r="A798" s="6"/>
      <c r="B798" s="199"/>
      <c r="C798" s="6"/>
      <c r="D798" s="6"/>
      <c r="E798" s="7"/>
      <c r="F798" s="7"/>
      <c r="G798" s="198"/>
      <c r="H798" s="198"/>
      <c r="I798" s="6"/>
      <c r="J798" s="7"/>
      <c r="K798" s="7"/>
      <c r="L798" s="6"/>
      <c r="M798" s="7"/>
      <c r="N798" s="6"/>
      <c r="O798" s="6"/>
      <c r="P798" s="6"/>
      <c r="Q798" s="6"/>
      <c r="R798" s="6"/>
      <c r="S798" s="6"/>
      <c r="T798" s="6"/>
      <c r="U798" s="6"/>
      <c r="V798" s="6"/>
      <c r="W798" s="6"/>
      <c r="X798" s="6"/>
      <c r="Y798" s="6"/>
      <c r="Z798" s="6"/>
      <c r="AA798" s="6"/>
      <c r="AB798" s="6"/>
      <c r="AC798" s="6"/>
      <c r="AD798" s="6"/>
      <c r="AE798" s="6"/>
      <c r="AF798" s="6"/>
      <c r="AG798" s="6"/>
      <c r="AH798" s="6"/>
      <c r="AI798" s="6"/>
      <c r="AJ798" s="6"/>
      <c r="AK798" s="6"/>
      <c r="AL798" s="6"/>
      <c r="AM798" s="6"/>
      <c r="AN798" s="6"/>
      <c r="AO798" s="6"/>
      <c r="AP798" s="6"/>
      <c r="AQ798" s="6"/>
      <c r="AR798" s="6"/>
      <c r="AS798" s="6"/>
      <c r="AT798" s="6"/>
      <c r="AU798" s="6"/>
      <c r="AV798" s="6"/>
    </row>
    <row r="799">
      <c r="A799" s="6"/>
      <c r="B799" s="199"/>
      <c r="C799" s="6"/>
      <c r="D799" s="6"/>
      <c r="E799" s="7"/>
      <c r="F799" s="7"/>
      <c r="G799" s="198"/>
      <c r="H799" s="198"/>
      <c r="I799" s="6"/>
      <c r="J799" s="7"/>
      <c r="K799" s="7"/>
      <c r="L799" s="6"/>
      <c r="M799" s="7"/>
      <c r="N799" s="6"/>
      <c r="O799" s="6"/>
      <c r="P799" s="6"/>
      <c r="Q799" s="6"/>
      <c r="R799" s="6"/>
      <c r="S799" s="6"/>
      <c r="T799" s="6"/>
      <c r="U799" s="6"/>
      <c r="V799" s="6"/>
      <c r="W799" s="6"/>
      <c r="X799" s="6"/>
      <c r="Y799" s="6"/>
      <c r="Z799" s="6"/>
      <c r="AA799" s="6"/>
      <c r="AB799" s="6"/>
      <c r="AC799" s="6"/>
      <c r="AD799" s="6"/>
      <c r="AE799" s="6"/>
      <c r="AF799" s="6"/>
      <c r="AG799" s="6"/>
      <c r="AH799" s="6"/>
      <c r="AI799" s="6"/>
      <c r="AJ799" s="6"/>
      <c r="AK799" s="6"/>
      <c r="AL799" s="6"/>
      <c r="AM799" s="6"/>
      <c r="AN799" s="6"/>
      <c r="AO799" s="6"/>
      <c r="AP799" s="6"/>
      <c r="AQ799" s="6"/>
      <c r="AR799" s="6"/>
      <c r="AS799" s="6"/>
      <c r="AT799" s="6"/>
      <c r="AU799" s="6"/>
      <c r="AV799" s="6"/>
    </row>
    <row r="800">
      <c r="A800" s="6"/>
      <c r="B800" s="199"/>
      <c r="C800" s="6"/>
      <c r="D800" s="6"/>
      <c r="E800" s="7"/>
      <c r="F800" s="7"/>
      <c r="G800" s="198"/>
      <c r="H800" s="198"/>
      <c r="I800" s="6"/>
      <c r="J800" s="7"/>
      <c r="K800" s="7"/>
      <c r="L800" s="6"/>
      <c r="M800" s="7"/>
      <c r="N800" s="6"/>
      <c r="O800" s="6"/>
      <c r="P800" s="6"/>
      <c r="Q800" s="6"/>
      <c r="R800" s="6"/>
      <c r="S800" s="6"/>
      <c r="T800" s="6"/>
      <c r="U800" s="6"/>
      <c r="V800" s="6"/>
      <c r="W800" s="6"/>
      <c r="X800" s="6"/>
      <c r="Y800" s="6"/>
      <c r="Z800" s="6"/>
      <c r="AA800" s="6"/>
      <c r="AB800" s="6"/>
      <c r="AC800" s="6"/>
      <c r="AD800" s="6"/>
      <c r="AE800" s="6"/>
      <c r="AF800" s="6"/>
      <c r="AG800" s="6"/>
      <c r="AH800" s="6"/>
      <c r="AI800" s="6"/>
      <c r="AJ800" s="6"/>
      <c r="AK800" s="6"/>
      <c r="AL800" s="6"/>
      <c r="AM800" s="6"/>
      <c r="AN800" s="6"/>
      <c r="AO800" s="6"/>
      <c r="AP800" s="6"/>
      <c r="AQ800" s="6"/>
      <c r="AR800" s="6"/>
      <c r="AS800" s="6"/>
      <c r="AT800" s="6"/>
      <c r="AU800" s="6"/>
      <c r="AV800" s="6"/>
    </row>
    <row r="801">
      <c r="A801" s="6"/>
      <c r="B801" s="199"/>
      <c r="C801" s="6"/>
      <c r="D801" s="6"/>
      <c r="E801" s="7"/>
      <c r="F801" s="7"/>
      <c r="G801" s="198"/>
      <c r="H801" s="198"/>
      <c r="I801" s="6"/>
      <c r="J801" s="7"/>
      <c r="K801" s="7"/>
      <c r="L801" s="6"/>
      <c r="M801" s="7"/>
      <c r="N801" s="6"/>
      <c r="O801" s="6"/>
      <c r="P801" s="6"/>
      <c r="Q801" s="6"/>
      <c r="R801" s="6"/>
      <c r="S801" s="6"/>
      <c r="T801" s="6"/>
      <c r="U801" s="6"/>
      <c r="V801" s="6"/>
      <c r="W801" s="6"/>
      <c r="X801" s="6"/>
      <c r="Y801" s="6"/>
      <c r="Z801" s="6"/>
      <c r="AA801" s="6"/>
      <c r="AB801" s="6"/>
      <c r="AC801" s="6"/>
      <c r="AD801" s="6"/>
      <c r="AE801" s="6"/>
      <c r="AF801" s="6"/>
      <c r="AG801" s="6"/>
      <c r="AH801" s="6"/>
      <c r="AI801" s="6"/>
      <c r="AJ801" s="6"/>
      <c r="AK801" s="6"/>
      <c r="AL801" s="6"/>
      <c r="AM801" s="6"/>
      <c r="AN801" s="6"/>
      <c r="AO801" s="6"/>
      <c r="AP801" s="6"/>
      <c r="AQ801" s="6"/>
      <c r="AR801" s="6"/>
      <c r="AS801" s="6"/>
      <c r="AT801" s="6"/>
      <c r="AU801" s="6"/>
      <c r="AV801" s="6"/>
    </row>
    <row r="802">
      <c r="A802" s="6"/>
      <c r="B802" s="199"/>
      <c r="C802" s="6"/>
      <c r="D802" s="6"/>
      <c r="E802" s="7"/>
      <c r="F802" s="7"/>
      <c r="G802" s="198"/>
      <c r="H802" s="198"/>
      <c r="I802" s="6"/>
      <c r="J802" s="7"/>
      <c r="K802" s="7"/>
      <c r="L802" s="6"/>
      <c r="M802" s="7"/>
      <c r="N802" s="6"/>
      <c r="O802" s="6"/>
      <c r="P802" s="6"/>
      <c r="Q802" s="6"/>
      <c r="R802" s="6"/>
      <c r="S802" s="6"/>
      <c r="T802" s="6"/>
      <c r="U802" s="6"/>
      <c r="V802" s="6"/>
      <c r="W802" s="6"/>
      <c r="X802" s="6"/>
      <c r="Y802" s="6"/>
      <c r="Z802" s="6"/>
      <c r="AA802" s="6"/>
      <c r="AB802" s="6"/>
      <c r="AC802" s="6"/>
      <c r="AD802" s="6"/>
      <c r="AE802" s="6"/>
      <c r="AF802" s="6"/>
      <c r="AG802" s="6"/>
      <c r="AH802" s="6"/>
      <c r="AI802" s="6"/>
      <c r="AJ802" s="6"/>
      <c r="AK802" s="6"/>
      <c r="AL802" s="6"/>
      <c r="AM802" s="6"/>
      <c r="AN802" s="6"/>
      <c r="AO802" s="6"/>
      <c r="AP802" s="6"/>
      <c r="AQ802" s="6"/>
      <c r="AR802" s="6"/>
      <c r="AS802" s="6"/>
      <c r="AT802" s="6"/>
      <c r="AU802" s="6"/>
      <c r="AV802" s="6"/>
    </row>
    <row r="803">
      <c r="A803" s="6"/>
      <c r="B803" s="199"/>
      <c r="C803" s="6"/>
      <c r="D803" s="6"/>
      <c r="E803" s="7"/>
      <c r="F803" s="7"/>
      <c r="G803" s="198"/>
      <c r="H803" s="198"/>
      <c r="I803" s="6"/>
      <c r="J803" s="7"/>
      <c r="K803" s="7"/>
      <c r="L803" s="6"/>
      <c r="M803" s="7"/>
      <c r="N803" s="6"/>
      <c r="O803" s="6"/>
      <c r="P803" s="6"/>
      <c r="Q803" s="6"/>
      <c r="R803" s="6"/>
      <c r="S803" s="6"/>
      <c r="T803" s="6"/>
      <c r="U803" s="6"/>
      <c r="V803" s="6"/>
      <c r="W803" s="6"/>
      <c r="X803" s="6"/>
      <c r="Y803" s="6"/>
      <c r="Z803" s="6"/>
      <c r="AA803" s="6"/>
      <c r="AB803" s="6"/>
      <c r="AC803" s="6"/>
      <c r="AD803" s="6"/>
      <c r="AE803" s="6"/>
      <c r="AF803" s="6"/>
      <c r="AG803" s="6"/>
      <c r="AH803" s="6"/>
      <c r="AI803" s="6"/>
      <c r="AJ803" s="6"/>
      <c r="AK803" s="6"/>
      <c r="AL803" s="6"/>
      <c r="AM803" s="6"/>
      <c r="AN803" s="6"/>
      <c r="AO803" s="6"/>
      <c r="AP803" s="6"/>
      <c r="AQ803" s="6"/>
      <c r="AR803" s="6"/>
      <c r="AS803" s="6"/>
      <c r="AT803" s="6"/>
      <c r="AU803" s="6"/>
      <c r="AV803" s="6"/>
    </row>
    <row r="804">
      <c r="A804" s="6"/>
      <c r="B804" s="199"/>
      <c r="C804" s="6"/>
      <c r="D804" s="6"/>
      <c r="E804" s="7"/>
      <c r="F804" s="7"/>
      <c r="G804" s="198"/>
      <c r="H804" s="198"/>
      <c r="I804" s="6"/>
      <c r="J804" s="7"/>
      <c r="K804" s="7"/>
      <c r="L804" s="6"/>
      <c r="M804" s="7"/>
      <c r="N804" s="6"/>
      <c r="O804" s="6"/>
      <c r="P804" s="6"/>
      <c r="Q804" s="6"/>
      <c r="R804" s="6"/>
      <c r="S804" s="6"/>
      <c r="T804" s="6"/>
      <c r="U804" s="6"/>
      <c r="V804" s="6"/>
      <c r="W804" s="6"/>
      <c r="X804" s="6"/>
      <c r="Y804" s="6"/>
      <c r="Z804" s="6"/>
      <c r="AA804" s="6"/>
      <c r="AB804" s="6"/>
      <c r="AC804" s="6"/>
      <c r="AD804" s="6"/>
      <c r="AE804" s="6"/>
      <c r="AF804" s="6"/>
      <c r="AG804" s="6"/>
      <c r="AH804" s="6"/>
      <c r="AI804" s="6"/>
      <c r="AJ804" s="6"/>
      <c r="AK804" s="6"/>
      <c r="AL804" s="6"/>
      <c r="AM804" s="6"/>
      <c r="AN804" s="6"/>
      <c r="AO804" s="6"/>
      <c r="AP804" s="6"/>
      <c r="AQ804" s="6"/>
      <c r="AR804" s="6"/>
      <c r="AS804" s="6"/>
      <c r="AT804" s="6"/>
      <c r="AU804" s="6"/>
      <c r="AV804" s="6"/>
    </row>
    <row r="805">
      <c r="A805" s="6"/>
      <c r="B805" s="199"/>
      <c r="C805" s="6"/>
      <c r="D805" s="6"/>
      <c r="E805" s="7"/>
      <c r="F805" s="7"/>
      <c r="G805" s="198"/>
      <c r="H805" s="198"/>
      <c r="I805" s="6"/>
      <c r="J805" s="7"/>
      <c r="K805" s="7"/>
      <c r="L805" s="6"/>
      <c r="M805" s="7"/>
      <c r="N805" s="6"/>
      <c r="O805" s="6"/>
      <c r="P805" s="6"/>
      <c r="Q805" s="6"/>
      <c r="R805" s="6"/>
      <c r="S805" s="6"/>
      <c r="T805" s="6"/>
      <c r="U805" s="6"/>
      <c r="V805" s="6"/>
      <c r="W805" s="6"/>
      <c r="X805" s="6"/>
      <c r="Y805" s="6"/>
      <c r="Z805" s="6"/>
      <c r="AA805" s="6"/>
      <c r="AB805" s="6"/>
      <c r="AC805" s="6"/>
      <c r="AD805" s="6"/>
      <c r="AE805" s="6"/>
      <c r="AF805" s="6"/>
      <c r="AG805" s="6"/>
      <c r="AH805" s="6"/>
      <c r="AI805" s="6"/>
      <c r="AJ805" s="6"/>
      <c r="AK805" s="6"/>
      <c r="AL805" s="6"/>
      <c r="AM805" s="6"/>
      <c r="AN805" s="6"/>
      <c r="AO805" s="6"/>
      <c r="AP805" s="6"/>
      <c r="AQ805" s="6"/>
      <c r="AR805" s="6"/>
      <c r="AS805" s="6"/>
      <c r="AT805" s="6"/>
      <c r="AU805" s="6"/>
      <c r="AV805" s="6"/>
    </row>
    <row r="806">
      <c r="A806" s="6"/>
      <c r="B806" s="199"/>
      <c r="C806" s="6"/>
      <c r="D806" s="6"/>
      <c r="E806" s="7"/>
      <c r="F806" s="7"/>
      <c r="G806" s="198"/>
      <c r="H806" s="198"/>
      <c r="I806" s="6"/>
      <c r="J806" s="7"/>
      <c r="K806" s="7"/>
      <c r="L806" s="6"/>
      <c r="M806" s="7"/>
      <c r="N806" s="6"/>
      <c r="O806" s="6"/>
      <c r="P806" s="6"/>
      <c r="Q806" s="6"/>
      <c r="R806" s="6"/>
      <c r="S806" s="6"/>
      <c r="T806" s="6"/>
      <c r="U806" s="6"/>
      <c r="V806" s="6"/>
      <c r="W806" s="6"/>
      <c r="X806" s="6"/>
      <c r="Y806" s="6"/>
      <c r="Z806" s="6"/>
      <c r="AA806" s="6"/>
      <c r="AB806" s="6"/>
      <c r="AC806" s="6"/>
      <c r="AD806" s="6"/>
      <c r="AE806" s="6"/>
      <c r="AF806" s="6"/>
      <c r="AG806" s="6"/>
      <c r="AH806" s="6"/>
      <c r="AI806" s="6"/>
      <c r="AJ806" s="6"/>
      <c r="AK806" s="6"/>
      <c r="AL806" s="6"/>
      <c r="AM806" s="6"/>
      <c r="AN806" s="6"/>
      <c r="AO806" s="6"/>
      <c r="AP806" s="6"/>
      <c r="AQ806" s="6"/>
      <c r="AR806" s="6"/>
      <c r="AS806" s="6"/>
      <c r="AT806" s="6"/>
      <c r="AU806" s="6"/>
      <c r="AV806" s="6"/>
    </row>
    <row r="807">
      <c r="A807" s="6"/>
      <c r="B807" s="199"/>
      <c r="C807" s="6"/>
      <c r="D807" s="6"/>
      <c r="E807" s="7"/>
      <c r="F807" s="7"/>
      <c r="G807" s="198"/>
      <c r="H807" s="198"/>
      <c r="I807" s="6"/>
      <c r="J807" s="7"/>
      <c r="K807" s="7"/>
      <c r="L807" s="6"/>
      <c r="M807" s="7"/>
      <c r="N807" s="6"/>
      <c r="O807" s="6"/>
      <c r="P807" s="6"/>
      <c r="Q807" s="6"/>
      <c r="R807" s="6"/>
      <c r="S807" s="6"/>
      <c r="T807" s="6"/>
      <c r="U807" s="6"/>
      <c r="V807" s="6"/>
      <c r="W807" s="6"/>
      <c r="X807" s="6"/>
      <c r="Y807" s="6"/>
      <c r="Z807" s="6"/>
      <c r="AA807" s="6"/>
      <c r="AB807" s="6"/>
      <c r="AC807" s="6"/>
      <c r="AD807" s="6"/>
      <c r="AE807" s="6"/>
      <c r="AF807" s="6"/>
      <c r="AG807" s="6"/>
      <c r="AH807" s="6"/>
      <c r="AI807" s="6"/>
      <c r="AJ807" s="6"/>
      <c r="AK807" s="6"/>
      <c r="AL807" s="6"/>
      <c r="AM807" s="6"/>
      <c r="AN807" s="6"/>
      <c r="AO807" s="6"/>
      <c r="AP807" s="6"/>
      <c r="AQ807" s="6"/>
      <c r="AR807" s="6"/>
      <c r="AS807" s="6"/>
      <c r="AT807" s="6"/>
      <c r="AU807" s="6"/>
      <c r="AV807" s="6"/>
    </row>
    <row r="808">
      <c r="A808" s="6"/>
      <c r="B808" s="199"/>
      <c r="C808" s="6"/>
      <c r="D808" s="6"/>
      <c r="E808" s="7"/>
      <c r="F808" s="7"/>
      <c r="G808" s="198"/>
      <c r="H808" s="198"/>
      <c r="I808" s="6"/>
      <c r="J808" s="7"/>
      <c r="K808" s="7"/>
      <c r="L808" s="6"/>
      <c r="M808" s="7"/>
      <c r="N808" s="6"/>
      <c r="O808" s="6"/>
      <c r="P808" s="6"/>
      <c r="Q808" s="6"/>
      <c r="R808" s="6"/>
      <c r="S808" s="6"/>
      <c r="T808" s="6"/>
      <c r="U808" s="6"/>
      <c r="V808" s="6"/>
      <c r="W808" s="6"/>
      <c r="X808" s="6"/>
      <c r="Y808" s="6"/>
      <c r="Z808" s="6"/>
      <c r="AA808" s="6"/>
      <c r="AB808" s="6"/>
      <c r="AC808" s="6"/>
      <c r="AD808" s="6"/>
      <c r="AE808" s="6"/>
      <c r="AF808" s="6"/>
      <c r="AG808" s="6"/>
      <c r="AH808" s="6"/>
      <c r="AI808" s="6"/>
      <c r="AJ808" s="6"/>
      <c r="AK808" s="6"/>
      <c r="AL808" s="6"/>
      <c r="AM808" s="6"/>
      <c r="AN808" s="6"/>
      <c r="AO808" s="6"/>
      <c r="AP808" s="6"/>
      <c r="AQ808" s="6"/>
      <c r="AR808" s="6"/>
      <c r="AS808" s="6"/>
      <c r="AT808" s="6"/>
      <c r="AU808" s="6"/>
      <c r="AV808" s="6"/>
    </row>
    <row r="809">
      <c r="A809" s="6"/>
      <c r="B809" s="199"/>
      <c r="C809" s="6"/>
      <c r="D809" s="6"/>
      <c r="E809" s="7"/>
      <c r="F809" s="7"/>
      <c r="G809" s="198"/>
      <c r="H809" s="198"/>
      <c r="I809" s="6"/>
      <c r="J809" s="7"/>
      <c r="K809" s="7"/>
      <c r="L809" s="6"/>
      <c r="M809" s="7"/>
      <c r="N809" s="6"/>
      <c r="O809" s="6"/>
      <c r="P809" s="6"/>
      <c r="Q809" s="6"/>
      <c r="R809" s="6"/>
      <c r="S809" s="6"/>
      <c r="T809" s="6"/>
      <c r="U809" s="6"/>
      <c r="V809" s="6"/>
      <c r="W809" s="6"/>
      <c r="X809" s="6"/>
      <c r="Y809" s="6"/>
      <c r="Z809" s="6"/>
      <c r="AA809" s="6"/>
      <c r="AB809" s="6"/>
      <c r="AC809" s="6"/>
      <c r="AD809" s="6"/>
      <c r="AE809" s="6"/>
      <c r="AF809" s="6"/>
      <c r="AG809" s="6"/>
      <c r="AH809" s="6"/>
      <c r="AI809" s="6"/>
      <c r="AJ809" s="6"/>
      <c r="AK809" s="6"/>
      <c r="AL809" s="6"/>
      <c r="AM809" s="6"/>
      <c r="AN809" s="6"/>
      <c r="AO809" s="6"/>
      <c r="AP809" s="6"/>
      <c r="AQ809" s="6"/>
      <c r="AR809" s="6"/>
      <c r="AS809" s="6"/>
      <c r="AT809" s="6"/>
      <c r="AU809" s="6"/>
      <c r="AV809" s="6"/>
    </row>
    <row r="810">
      <c r="A810" s="6"/>
      <c r="B810" s="199"/>
      <c r="C810" s="6"/>
      <c r="D810" s="6"/>
      <c r="E810" s="7"/>
      <c r="F810" s="7"/>
      <c r="G810" s="198"/>
      <c r="H810" s="198"/>
      <c r="I810" s="6"/>
      <c r="J810" s="7"/>
      <c r="K810" s="7"/>
      <c r="L810" s="6"/>
      <c r="M810" s="7"/>
      <c r="N810" s="6"/>
      <c r="O810" s="6"/>
      <c r="P810" s="6"/>
      <c r="Q810" s="6"/>
      <c r="R810" s="6"/>
      <c r="S810" s="6"/>
      <c r="T810" s="6"/>
      <c r="U810" s="6"/>
      <c r="V810" s="6"/>
      <c r="W810" s="6"/>
      <c r="X810" s="6"/>
      <c r="Y810" s="6"/>
      <c r="Z810" s="6"/>
      <c r="AA810" s="6"/>
      <c r="AB810" s="6"/>
      <c r="AC810" s="6"/>
      <c r="AD810" s="6"/>
      <c r="AE810" s="6"/>
      <c r="AF810" s="6"/>
      <c r="AG810" s="6"/>
      <c r="AH810" s="6"/>
      <c r="AI810" s="6"/>
      <c r="AJ810" s="6"/>
      <c r="AK810" s="6"/>
      <c r="AL810" s="6"/>
      <c r="AM810" s="6"/>
      <c r="AN810" s="6"/>
      <c r="AO810" s="6"/>
      <c r="AP810" s="6"/>
      <c r="AQ810" s="6"/>
      <c r="AR810" s="6"/>
      <c r="AS810" s="6"/>
      <c r="AT810" s="6"/>
      <c r="AU810" s="6"/>
      <c r="AV810" s="6"/>
    </row>
    <row r="811">
      <c r="A811" s="6"/>
      <c r="B811" s="199"/>
      <c r="C811" s="6"/>
      <c r="D811" s="6"/>
      <c r="E811" s="7"/>
      <c r="F811" s="7"/>
      <c r="G811" s="198"/>
      <c r="H811" s="198"/>
      <c r="I811" s="6"/>
      <c r="J811" s="7"/>
      <c r="K811" s="7"/>
      <c r="L811" s="6"/>
      <c r="M811" s="7"/>
      <c r="N811" s="6"/>
      <c r="O811" s="6"/>
      <c r="P811" s="6"/>
      <c r="Q811" s="6"/>
      <c r="R811" s="6"/>
      <c r="S811" s="6"/>
      <c r="T811" s="6"/>
      <c r="U811" s="6"/>
      <c r="V811" s="6"/>
      <c r="W811" s="6"/>
      <c r="X811" s="6"/>
      <c r="Y811" s="6"/>
      <c r="Z811" s="6"/>
      <c r="AA811" s="6"/>
      <c r="AB811" s="6"/>
      <c r="AC811" s="6"/>
      <c r="AD811" s="6"/>
      <c r="AE811" s="6"/>
      <c r="AF811" s="6"/>
      <c r="AG811" s="6"/>
      <c r="AH811" s="6"/>
      <c r="AI811" s="6"/>
      <c r="AJ811" s="6"/>
      <c r="AK811" s="6"/>
      <c r="AL811" s="6"/>
      <c r="AM811" s="6"/>
      <c r="AN811" s="6"/>
      <c r="AO811" s="6"/>
      <c r="AP811" s="6"/>
      <c r="AQ811" s="6"/>
      <c r="AR811" s="6"/>
      <c r="AS811" s="6"/>
      <c r="AT811" s="6"/>
      <c r="AU811" s="6"/>
      <c r="AV811" s="6"/>
    </row>
    <row r="812">
      <c r="A812" s="6"/>
      <c r="B812" s="199"/>
      <c r="C812" s="6"/>
      <c r="D812" s="6"/>
      <c r="E812" s="7"/>
      <c r="F812" s="7"/>
      <c r="G812" s="198"/>
      <c r="H812" s="198"/>
      <c r="I812" s="6"/>
      <c r="J812" s="7"/>
      <c r="K812" s="7"/>
      <c r="L812" s="6"/>
      <c r="M812" s="7"/>
      <c r="N812" s="6"/>
      <c r="O812" s="6"/>
      <c r="P812" s="6"/>
      <c r="Q812" s="6"/>
      <c r="R812" s="6"/>
      <c r="S812" s="6"/>
      <c r="T812" s="6"/>
      <c r="U812" s="6"/>
      <c r="V812" s="6"/>
      <c r="W812" s="6"/>
      <c r="X812" s="6"/>
      <c r="Y812" s="6"/>
      <c r="Z812" s="6"/>
      <c r="AA812" s="6"/>
      <c r="AB812" s="6"/>
      <c r="AC812" s="6"/>
      <c r="AD812" s="6"/>
      <c r="AE812" s="6"/>
      <c r="AF812" s="6"/>
      <c r="AG812" s="6"/>
      <c r="AH812" s="6"/>
      <c r="AI812" s="6"/>
      <c r="AJ812" s="6"/>
      <c r="AK812" s="6"/>
      <c r="AL812" s="6"/>
      <c r="AM812" s="6"/>
      <c r="AN812" s="6"/>
      <c r="AO812" s="6"/>
      <c r="AP812" s="6"/>
      <c r="AQ812" s="6"/>
      <c r="AR812" s="6"/>
      <c r="AS812" s="6"/>
      <c r="AT812" s="6"/>
      <c r="AU812" s="6"/>
      <c r="AV812" s="6"/>
    </row>
    <row r="813">
      <c r="A813" s="6"/>
      <c r="B813" s="199"/>
      <c r="C813" s="6"/>
      <c r="D813" s="6"/>
      <c r="E813" s="7"/>
      <c r="F813" s="7"/>
      <c r="G813" s="198"/>
      <c r="H813" s="198"/>
      <c r="I813" s="6"/>
      <c r="J813" s="7"/>
      <c r="K813" s="7"/>
      <c r="L813" s="6"/>
      <c r="M813" s="7"/>
      <c r="N813" s="6"/>
      <c r="O813" s="6"/>
      <c r="P813" s="6"/>
      <c r="Q813" s="6"/>
      <c r="R813" s="6"/>
      <c r="S813" s="6"/>
      <c r="T813" s="6"/>
      <c r="U813" s="6"/>
      <c r="V813" s="6"/>
      <c r="W813" s="6"/>
      <c r="X813" s="6"/>
      <c r="Y813" s="6"/>
      <c r="Z813" s="6"/>
      <c r="AA813" s="6"/>
      <c r="AB813" s="6"/>
      <c r="AC813" s="6"/>
      <c r="AD813" s="6"/>
      <c r="AE813" s="6"/>
      <c r="AF813" s="6"/>
      <c r="AG813" s="6"/>
      <c r="AH813" s="6"/>
      <c r="AI813" s="6"/>
      <c r="AJ813" s="6"/>
      <c r="AK813" s="6"/>
      <c r="AL813" s="6"/>
      <c r="AM813" s="6"/>
      <c r="AN813" s="6"/>
      <c r="AO813" s="6"/>
      <c r="AP813" s="6"/>
      <c r="AQ813" s="6"/>
      <c r="AR813" s="6"/>
      <c r="AS813" s="6"/>
      <c r="AT813" s="6"/>
      <c r="AU813" s="6"/>
      <c r="AV813" s="6"/>
    </row>
    <row r="814">
      <c r="A814" s="6"/>
      <c r="B814" s="199"/>
      <c r="C814" s="6"/>
      <c r="D814" s="6"/>
      <c r="E814" s="7"/>
      <c r="F814" s="7"/>
      <c r="G814" s="198"/>
      <c r="H814" s="198"/>
      <c r="I814" s="6"/>
      <c r="J814" s="7"/>
      <c r="K814" s="7"/>
      <c r="L814" s="6"/>
      <c r="M814" s="7"/>
      <c r="N814" s="6"/>
      <c r="O814" s="6"/>
      <c r="P814" s="6"/>
      <c r="Q814" s="6"/>
      <c r="R814" s="6"/>
      <c r="S814" s="6"/>
      <c r="T814" s="6"/>
      <c r="U814" s="6"/>
      <c r="V814" s="6"/>
      <c r="W814" s="6"/>
      <c r="X814" s="6"/>
      <c r="Y814" s="6"/>
      <c r="Z814" s="6"/>
      <c r="AA814" s="6"/>
      <c r="AB814" s="6"/>
      <c r="AC814" s="6"/>
      <c r="AD814" s="6"/>
      <c r="AE814" s="6"/>
      <c r="AF814" s="6"/>
      <c r="AG814" s="6"/>
      <c r="AH814" s="6"/>
      <c r="AI814" s="6"/>
      <c r="AJ814" s="6"/>
      <c r="AK814" s="6"/>
      <c r="AL814" s="6"/>
      <c r="AM814" s="6"/>
      <c r="AN814" s="6"/>
      <c r="AO814" s="6"/>
      <c r="AP814" s="6"/>
      <c r="AQ814" s="6"/>
      <c r="AR814" s="6"/>
      <c r="AS814" s="6"/>
      <c r="AT814" s="6"/>
      <c r="AU814" s="6"/>
      <c r="AV814" s="6"/>
    </row>
    <row r="815">
      <c r="A815" s="6"/>
      <c r="B815" s="199"/>
      <c r="C815" s="6"/>
      <c r="D815" s="6"/>
      <c r="E815" s="7"/>
      <c r="F815" s="7"/>
      <c r="G815" s="198"/>
      <c r="H815" s="198"/>
      <c r="I815" s="6"/>
      <c r="J815" s="7"/>
      <c r="K815" s="7"/>
      <c r="L815" s="6"/>
      <c r="M815" s="7"/>
      <c r="N815" s="6"/>
      <c r="O815" s="6"/>
      <c r="P815" s="6"/>
      <c r="Q815" s="6"/>
      <c r="R815" s="6"/>
      <c r="S815" s="6"/>
      <c r="T815" s="6"/>
      <c r="U815" s="6"/>
      <c r="V815" s="6"/>
      <c r="W815" s="6"/>
      <c r="X815" s="6"/>
      <c r="Y815" s="6"/>
      <c r="Z815" s="6"/>
      <c r="AA815" s="6"/>
      <c r="AB815" s="6"/>
      <c r="AC815" s="6"/>
      <c r="AD815" s="6"/>
      <c r="AE815" s="6"/>
      <c r="AF815" s="6"/>
      <c r="AG815" s="6"/>
      <c r="AH815" s="6"/>
      <c r="AI815" s="6"/>
      <c r="AJ815" s="6"/>
      <c r="AK815" s="6"/>
      <c r="AL815" s="6"/>
      <c r="AM815" s="6"/>
      <c r="AN815" s="6"/>
      <c r="AO815" s="6"/>
      <c r="AP815" s="6"/>
      <c r="AQ815" s="6"/>
      <c r="AR815" s="6"/>
      <c r="AS815" s="6"/>
      <c r="AT815" s="6"/>
      <c r="AU815" s="6"/>
      <c r="AV815" s="6"/>
    </row>
    <row r="816">
      <c r="A816" s="6"/>
      <c r="B816" s="199"/>
      <c r="C816" s="6"/>
      <c r="D816" s="6"/>
      <c r="E816" s="7"/>
      <c r="F816" s="7"/>
      <c r="G816" s="198"/>
      <c r="H816" s="198"/>
      <c r="I816" s="6"/>
      <c r="J816" s="7"/>
      <c r="K816" s="7"/>
      <c r="L816" s="6"/>
      <c r="M816" s="7"/>
      <c r="N816" s="6"/>
      <c r="O816" s="6"/>
      <c r="P816" s="6"/>
      <c r="Q816" s="6"/>
      <c r="R816" s="6"/>
      <c r="S816" s="6"/>
      <c r="T816" s="6"/>
      <c r="U816" s="6"/>
      <c r="V816" s="6"/>
      <c r="W816" s="6"/>
      <c r="X816" s="6"/>
      <c r="Y816" s="6"/>
      <c r="Z816" s="6"/>
      <c r="AA816" s="6"/>
      <c r="AB816" s="6"/>
      <c r="AC816" s="6"/>
      <c r="AD816" s="6"/>
      <c r="AE816" s="6"/>
      <c r="AF816" s="6"/>
      <c r="AG816" s="6"/>
      <c r="AH816" s="6"/>
      <c r="AI816" s="6"/>
      <c r="AJ816" s="6"/>
      <c r="AK816" s="6"/>
      <c r="AL816" s="6"/>
      <c r="AM816" s="6"/>
      <c r="AN816" s="6"/>
      <c r="AO816" s="6"/>
      <c r="AP816" s="6"/>
      <c r="AQ816" s="6"/>
      <c r="AR816" s="6"/>
      <c r="AS816" s="6"/>
      <c r="AT816" s="6"/>
      <c r="AU816" s="6"/>
      <c r="AV816" s="6"/>
    </row>
    <row r="817">
      <c r="A817" s="6"/>
      <c r="B817" s="199"/>
      <c r="C817" s="6"/>
      <c r="D817" s="6"/>
      <c r="E817" s="7"/>
      <c r="F817" s="7"/>
      <c r="G817" s="198"/>
      <c r="H817" s="198"/>
      <c r="I817" s="6"/>
      <c r="J817" s="7"/>
      <c r="K817" s="7"/>
      <c r="L817" s="6"/>
      <c r="M817" s="7"/>
      <c r="N817" s="6"/>
      <c r="O817" s="6"/>
      <c r="P817" s="6"/>
      <c r="Q817" s="6"/>
      <c r="R817" s="6"/>
      <c r="S817" s="6"/>
      <c r="T817" s="6"/>
      <c r="U817" s="6"/>
      <c r="V817" s="6"/>
      <c r="W817" s="6"/>
      <c r="X817" s="6"/>
      <c r="Y817" s="6"/>
      <c r="Z817" s="6"/>
      <c r="AA817" s="6"/>
      <c r="AB817" s="6"/>
      <c r="AC817" s="6"/>
      <c r="AD817" s="6"/>
      <c r="AE817" s="6"/>
      <c r="AF817" s="6"/>
      <c r="AG817" s="6"/>
      <c r="AH817" s="6"/>
      <c r="AI817" s="6"/>
      <c r="AJ817" s="6"/>
      <c r="AK817" s="6"/>
      <c r="AL817" s="6"/>
      <c r="AM817" s="6"/>
      <c r="AN817" s="6"/>
      <c r="AO817" s="6"/>
      <c r="AP817" s="6"/>
      <c r="AQ817" s="6"/>
      <c r="AR817" s="6"/>
      <c r="AS817" s="6"/>
      <c r="AT817" s="6"/>
      <c r="AU817" s="6"/>
      <c r="AV817" s="6"/>
    </row>
    <row r="818">
      <c r="A818" s="6"/>
      <c r="B818" s="199"/>
      <c r="C818" s="6"/>
      <c r="D818" s="6"/>
      <c r="E818" s="7"/>
      <c r="F818" s="7"/>
      <c r="G818" s="198"/>
      <c r="H818" s="198"/>
      <c r="I818" s="6"/>
      <c r="J818" s="7"/>
      <c r="K818" s="7"/>
      <c r="L818" s="6"/>
      <c r="M818" s="7"/>
      <c r="N818" s="6"/>
      <c r="O818" s="6"/>
      <c r="P818" s="6"/>
      <c r="Q818" s="6"/>
      <c r="R818" s="6"/>
      <c r="S818" s="6"/>
      <c r="T818" s="6"/>
      <c r="U818" s="6"/>
      <c r="V818" s="6"/>
      <c r="W818" s="6"/>
      <c r="X818" s="6"/>
      <c r="Y818" s="6"/>
      <c r="Z818" s="6"/>
      <c r="AA818" s="6"/>
      <c r="AB818" s="6"/>
      <c r="AC818" s="6"/>
      <c r="AD818" s="6"/>
      <c r="AE818" s="6"/>
      <c r="AF818" s="6"/>
      <c r="AG818" s="6"/>
      <c r="AH818" s="6"/>
      <c r="AI818" s="6"/>
      <c r="AJ818" s="6"/>
      <c r="AK818" s="6"/>
      <c r="AL818" s="6"/>
      <c r="AM818" s="6"/>
      <c r="AN818" s="6"/>
      <c r="AO818" s="6"/>
      <c r="AP818" s="6"/>
      <c r="AQ818" s="6"/>
      <c r="AR818" s="6"/>
      <c r="AS818" s="6"/>
      <c r="AT818" s="6"/>
      <c r="AU818" s="6"/>
      <c r="AV818" s="6"/>
    </row>
    <row r="819">
      <c r="A819" s="6"/>
      <c r="B819" s="199"/>
      <c r="C819" s="6"/>
      <c r="D819" s="6"/>
      <c r="E819" s="7"/>
      <c r="F819" s="7"/>
      <c r="G819" s="198"/>
      <c r="H819" s="198"/>
      <c r="I819" s="6"/>
      <c r="J819" s="7"/>
      <c r="K819" s="7"/>
      <c r="L819" s="6"/>
      <c r="M819" s="7"/>
      <c r="N819" s="6"/>
      <c r="O819" s="6"/>
      <c r="P819" s="6"/>
      <c r="Q819" s="6"/>
      <c r="R819" s="6"/>
      <c r="S819" s="6"/>
      <c r="T819" s="6"/>
      <c r="U819" s="6"/>
      <c r="V819" s="6"/>
      <c r="W819" s="6"/>
      <c r="X819" s="6"/>
      <c r="Y819" s="6"/>
      <c r="Z819" s="6"/>
      <c r="AA819" s="6"/>
      <c r="AB819" s="6"/>
      <c r="AC819" s="6"/>
      <c r="AD819" s="6"/>
      <c r="AE819" s="6"/>
      <c r="AF819" s="6"/>
      <c r="AG819" s="6"/>
      <c r="AH819" s="6"/>
      <c r="AI819" s="6"/>
      <c r="AJ819" s="6"/>
      <c r="AK819" s="6"/>
      <c r="AL819" s="6"/>
      <c r="AM819" s="6"/>
      <c r="AN819" s="6"/>
      <c r="AO819" s="6"/>
      <c r="AP819" s="6"/>
      <c r="AQ819" s="6"/>
      <c r="AR819" s="6"/>
      <c r="AS819" s="6"/>
      <c r="AT819" s="6"/>
      <c r="AU819" s="6"/>
      <c r="AV819" s="6"/>
    </row>
    <row r="820">
      <c r="A820" s="6"/>
      <c r="B820" s="199"/>
      <c r="C820" s="6"/>
      <c r="D820" s="6"/>
      <c r="E820" s="7"/>
      <c r="F820" s="7"/>
      <c r="G820" s="198"/>
      <c r="H820" s="198"/>
      <c r="I820" s="6"/>
      <c r="J820" s="7"/>
      <c r="K820" s="7"/>
      <c r="L820" s="6"/>
      <c r="M820" s="7"/>
      <c r="N820" s="6"/>
      <c r="O820" s="6"/>
      <c r="P820" s="6"/>
      <c r="Q820" s="6"/>
      <c r="R820" s="6"/>
      <c r="S820" s="6"/>
      <c r="T820" s="6"/>
      <c r="U820" s="6"/>
      <c r="V820" s="6"/>
      <c r="W820" s="6"/>
      <c r="X820" s="6"/>
      <c r="Y820" s="6"/>
      <c r="Z820" s="6"/>
      <c r="AA820" s="6"/>
      <c r="AB820" s="6"/>
      <c r="AC820" s="6"/>
      <c r="AD820" s="6"/>
      <c r="AE820" s="6"/>
      <c r="AF820" s="6"/>
      <c r="AG820" s="6"/>
      <c r="AH820" s="6"/>
      <c r="AI820" s="6"/>
      <c r="AJ820" s="6"/>
      <c r="AK820" s="6"/>
      <c r="AL820" s="6"/>
      <c r="AM820" s="6"/>
      <c r="AN820" s="6"/>
      <c r="AO820" s="6"/>
      <c r="AP820" s="6"/>
      <c r="AQ820" s="6"/>
      <c r="AR820" s="6"/>
      <c r="AS820" s="6"/>
      <c r="AT820" s="6"/>
      <c r="AU820" s="6"/>
      <c r="AV820" s="6"/>
    </row>
    <row r="821">
      <c r="A821" s="6"/>
      <c r="B821" s="199"/>
      <c r="C821" s="6"/>
      <c r="D821" s="6"/>
      <c r="E821" s="7"/>
      <c r="F821" s="7"/>
      <c r="G821" s="198"/>
      <c r="H821" s="198"/>
      <c r="I821" s="6"/>
      <c r="J821" s="7"/>
      <c r="K821" s="7"/>
      <c r="L821" s="6"/>
      <c r="M821" s="7"/>
      <c r="N821" s="6"/>
      <c r="O821" s="6"/>
      <c r="P821" s="6"/>
      <c r="Q821" s="6"/>
      <c r="R821" s="6"/>
      <c r="S821" s="6"/>
      <c r="T821" s="6"/>
      <c r="U821" s="6"/>
      <c r="V821" s="6"/>
      <c r="W821" s="6"/>
      <c r="X821" s="6"/>
      <c r="Y821" s="6"/>
      <c r="Z821" s="6"/>
      <c r="AA821" s="6"/>
      <c r="AB821" s="6"/>
      <c r="AC821" s="6"/>
      <c r="AD821" s="6"/>
      <c r="AE821" s="6"/>
      <c r="AF821" s="6"/>
      <c r="AG821" s="6"/>
      <c r="AH821" s="6"/>
      <c r="AI821" s="6"/>
      <c r="AJ821" s="6"/>
      <c r="AK821" s="6"/>
      <c r="AL821" s="6"/>
      <c r="AM821" s="6"/>
      <c r="AN821" s="6"/>
      <c r="AO821" s="6"/>
      <c r="AP821" s="6"/>
      <c r="AQ821" s="6"/>
      <c r="AR821" s="6"/>
      <c r="AS821" s="6"/>
      <c r="AT821" s="6"/>
      <c r="AU821" s="6"/>
      <c r="AV821" s="6"/>
    </row>
    <row r="822">
      <c r="A822" s="6"/>
      <c r="B822" s="199"/>
      <c r="C822" s="6"/>
      <c r="D822" s="6"/>
      <c r="E822" s="7"/>
      <c r="F822" s="7"/>
      <c r="G822" s="198"/>
      <c r="H822" s="198"/>
      <c r="I822" s="6"/>
      <c r="J822" s="7"/>
      <c r="K822" s="7"/>
      <c r="L822" s="6"/>
      <c r="M822" s="7"/>
      <c r="N822" s="6"/>
      <c r="O822" s="6"/>
      <c r="P822" s="6"/>
      <c r="Q822" s="6"/>
      <c r="R822" s="6"/>
      <c r="S822" s="6"/>
      <c r="T822" s="6"/>
      <c r="U822" s="6"/>
      <c r="V822" s="6"/>
      <c r="W822" s="6"/>
      <c r="X822" s="6"/>
      <c r="Y822" s="6"/>
      <c r="Z822" s="6"/>
      <c r="AA822" s="6"/>
      <c r="AB822" s="6"/>
      <c r="AC822" s="6"/>
      <c r="AD822" s="6"/>
      <c r="AE822" s="6"/>
      <c r="AF822" s="6"/>
      <c r="AG822" s="6"/>
      <c r="AH822" s="6"/>
      <c r="AI822" s="6"/>
      <c r="AJ822" s="6"/>
      <c r="AK822" s="6"/>
      <c r="AL822" s="6"/>
      <c r="AM822" s="6"/>
      <c r="AN822" s="6"/>
      <c r="AO822" s="6"/>
      <c r="AP822" s="6"/>
      <c r="AQ822" s="6"/>
      <c r="AR822" s="6"/>
      <c r="AS822" s="6"/>
      <c r="AT822" s="6"/>
      <c r="AU822" s="6"/>
      <c r="AV822" s="6"/>
    </row>
    <row r="823">
      <c r="A823" s="6"/>
      <c r="B823" s="199"/>
      <c r="C823" s="6"/>
      <c r="D823" s="6"/>
      <c r="E823" s="7"/>
      <c r="F823" s="7"/>
      <c r="G823" s="198"/>
      <c r="H823" s="198"/>
      <c r="I823" s="6"/>
      <c r="J823" s="7"/>
      <c r="K823" s="7"/>
      <c r="L823" s="6"/>
      <c r="M823" s="7"/>
      <c r="N823" s="6"/>
      <c r="O823" s="6"/>
      <c r="P823" s="6"/>
      <c r="Q823" s="6"/>
      <c r="R823" s="6"/>
      <c r="S823" s="6"/>
      <c r="T823" s="6"/>
      <c r="U823" s="6"/>
      <c r="V823" s="6"/>
      <c r="W823" s="6"/>
      <c r="X823" s="6"/>
      <c r="Y823" s="6"/>
      <c r="Z823" s="6"/>
      <c r="AA823" s="6"/>
      <c r="AB823" s="6"/>
      <c r="AC823" s="6"/>
      <c r="AD823" s="6"/>
      <c r="AE823" s="6"/>
      <c r="AF823" s="6"/>
      <c r="AG823" s="6"/>
      <c r="AH823" s="6"/>
      <c r="AI823" s="6"/>
      <c r="AJ823" s="6"/>
      <c r="AK823" s="6"/>
      <c r="AL823" s="6"/>
      <c r="AM823" s="6"/>
      <c r="AN823" s="6"/>
      <c r="AO823" s="6"/>
      <c r="AP823" s="6"/>
      <c r="AQ823" s="6"/>
      <c r="AR823" s="6"/>
      <c r="AS823" s="6"/>
      <c r="AT823" s="6"/>
      <c r="AU823" s="6"/>
      <c r="AV823" s="6"/>
    </row>
    <row r="824">
      <c r="A824" s="6"/>
      <c r="B824" s="199"/>
      <c r="C824" s="6"/>
      <c r="D824" s="6"/>
      <c r="E824" s="7"/>
      <c r="F824" s="7"/>
      <c r="G824" s="198"/>
      <c r="H824" s="198"/>
      <c r="I824" s="6"/>
      <c r="J824" s="7"/>
      <c r="K824" s="7"/>
      <c r="L824" s="6"/>
      <c r="M824" s="7"/>
      <c r="N824" s="6"/>
      <c r="O824" s="6"/>
      <c r="P824" s="6"/>
      <c r="Q824" s="6"/>
      <c r="R824" s="6"/>
      <c r="S824" s="6"/>
      <c r="T824" s="6"/>
      <c r="U824" s="6"/>
      <c r="V824" s="6"/>
      <c r="W824" s="6"/>
      <c r="X824" s="6"/>
      <c r="Y824" s="6"/>
      <c r="Z824" s="6"/>
      <c r="AA824" s="6"/>
      <c r="AB824" s="6"/>
      <c r="AC824" s="6"/>
      <c r="AD824" s="6"/>
      <c r="AE824" s="6"/>
      <c r="AF824" s="6"/>
      <c r="AG824" s="6"/>
      <c r="AH824" s="6"/>
      <c r="AI824" s="6"/>
      <c r="AJ824" s="6"/>
      <c r="AK824" s="6"/>
      <c r="AL824" s="6"/>
      <c r="AM824" s="6"/>
      <c r="AN824" s="6"/>
      <c r="AO824" s="6"/>
      <c r="AP824" s="6"/>
      <c r="AQ824" s="6"/>
      <c r="AR824" s="6"/>
      <c r="AS824" s="6"/>
      <c r="AT824" s="6"/>
      <c r="AU824" s="6"/>
      <c r="AV824" s="6"/>
    </row>
    <row r="825">
      <c r="A825" s="6"/>
      <c r="B825" s="199"/>
      <c r="C825" s="6"/>
      <c r="D825" s="6"/>
      <c r="E825" s="7"/>
      <c r="F825" s="7"/>
      <c r="G825" s="198"/>
      <c r="H825" s="198"/>
      <c r="I825" s="6"/>
      <c r="J825" s="7"/>
      <c r="K825" s="7"/>
      <c r="L825" s="6"/>
      <c r="M825" s="7"/>
      <c r="N825" s="6"/>
      <c r="O825" s="6"/>
      <c r="P825" s="6"/>
      <c r="Q825" s="6"/>
      <c r="R825" s="6"/>
      <c r="S825" s="6"/>
      <c r="T825" s="6"/>
      <c r="U825" s="6"/>
      <c r="V825" s="6"/>
      <c r="W825" s="6"/>
      <c r="X825" s="6"/>
      <c r="Y825" s="6"/>
      <c r="Z825" s="6"/>
      <c r="AA825" s="6"/>
      <c r="AB825" s="6"/>
      <c r="AC825" s="6"/>
      <c r="AD825" s="6"/>
      <c r="AE825" s="6"/>
      <c r="AF825" s="6"/>
      <c r="AG825" s="6"/>
      <c r="AH825" s="6"/>
      <c r="AI825" s="6"/>
      <c r="AJ825" s="6"/>
      <c r="AK825" s="6"/>
      <c r="AL825" s="6"/>
      <c r="AM825" s="6"/>
      <c r="AN825" s="6"/>
      <c r="AO825" s="6"/>
      <c r="AP825" s="6"/>
      <c r="AQ825" s="6"/>
      <c r="AR825" s="6"/>
      <c r="AS825" s="6"/>
      <c r="AT825" s="6"/>
      <c r="AU825" s="6"/>
      <c r="AV825" s="6"/>
    </row>
    <row r="826">
      <c r="A826" s="6"/>
      <c r="B826" s="199"/>
      <c r="C826" s="6"/>
      <c r="D826" s="6"/>
      <c r="E826" s="7"/>
      <c r="F826" s="7"/>
      <c r="G826" s="198"/>
      <c r="H826" s="198"/>
      <c r="I826" s="6"/>
      <c r="J826" s="7"/>
      <c r="K826" s="7"/>
      <c r="L826" s="6"/>
      <c r="M826" s="7"/>
      <c r="N826" s="6"/>
      <c r="O826" s="6"/>
      <c r="P826" s="6"/>
      <c r="Q826" s="6"/>
      <c r="R826" s="6"/>
      <c r="S826" s="6"/>
      <c r="T826" s="6"/>
      <c r="U826" s="6"/>
      <c r="V826" s="6"/>
      <c r="W826" s="6"/>
      <c r="X826" s="6"/>
      <c r="Y826" s="6"/>
      <c r="Z826" s="6"/>
      <c r="AA826" s="6"/>
      <c r="AB826" s="6"/>
      <c r="AC826" s="6"/>
      <c r="AD826" s="6"/>
      <c r="AE826" s="6"/>
      <c r="AF826" s="6"/>
      <c r="AG826" s="6"/>
      <c r="AH826" s="6"/>
      <c r="AI826" s="6"/>
      <c r="AJ826" s="6"/>
      <c r="AK826" s="6"/>
      <c r="AL826" s="6"/>
      <c r="AM826" s="6"/>
      <c r="AN826" s="6"/>
      <c r="AO826" s="6"/>
      <c r="AP826" s="6"/>
      <c r="AQ826" s="6"/>
      <c r="AR826" s="6"/>
      <c r="AS826" s="6"/>
      <c r="AT826" s="6"/>
      <c r="AU826" s="6"/>
      <c r="AV826" s="6"/>
    </row>
    <row r="827">
      <c r="A827" s="6"/>
      <c r="B827" s="199"/>
      <c r="C827" s="6"/>
      <c r="D827" s="6"/>
      <c r="E827" s="7"/>
      <c r="F827" s="7"/>
      <c r="G827" s="198"/>
      <c r="H827" s="198"/>
      <c r="I827" s="6"/>
      <c r="J827" s="7"/>
      <c r="K827" s="7"/>
      <c r="L827" s="6"/>
      <c r="M827" s="7"/>
      <c r="N827" s="6"/>
      <c r="O827" s="6"/>
      <c r="P827" s="6"/>
      <c r="Q827" s="6"/>
      <c r="R827" s="6"/>
      <c r="S827" s="6"/>
      <c r="T827" s="6"/>
      <c r="U827" s="6"/>
      <c r="V827" s="6"/>
      <c r="W827" s="6"/>
      <c r="X827" s="6"/>
      <c r="Y827" s="6"/>
      <c r="Z827" s="6"/>
      <c r="AA827" s="6"/>
      <c r="AB827" s="6"/>
      <c r="AC827" s="6"/>
      <c r="AD827" s="6"/>
      <c r="AE827" s="6"/>
      <c r="AF827" s="6"/>
      <c r="AG827" s="6"/>
      <c r="AH827" s="6"/>
      <c r="AI827" s="6"/>
      <c r="AJ827" s="6"/>
      <c r="AK827" s="6"/>
      <c r="AL827" s="6"/>
      <c r="AM827" s="6"/>
      <c r="AN827" s="6"/>
      <c r="AO827" s="6"/>
      <c r="AP827" s="6"/>
      <c r="AQ827" s="6"/>
      <c r="AR827" s="6"/>
      <c r="AS827" s="6"/>
      <c r="AT827" s="6"/>
      <c r="AU827" s="6"/>
      <c r="AV827" s="6"/>
    </row>
    <row r="828">
      <c r="A828" s="6"/>
      <c r="B828" s="199"/>
      <c r="C828" s="6"/>
      <c r="D828" s="6"/>
      <c r="E828" s="7"/>
      <c r="F828" s="7"/>
      <c r="G828" s="198"/>
      <c r="H828" s="198"/>
      <c r="I828" s="6"/>
      <c r="J828" s="7"/>
      <c r="K828" s="7"/>
      <c r="L828" s="6"/>
      <c r="M828" s="7"/>
      <c r="N828" s="6"/>
      <c r="O828" s="6"/>
      <c r="P828" s="6"/>
      <c r="Q828" s="6"/>
      <c r="R828" s="6"/>
      <c r="S828" s="6"/>
      <c r="T828" s="6"/>
      <c r="U828" s="6"/>
      <c r="V828" s="6"/>
      <c r="W828" s="6"/>
      <c r="X828" s="6"/>
      <c r="Y828" s="6"/>
      <c r="Z828" s="6"/>
      <c r="AA828" s="6"/>
      <c r="AB828" s="6"/>
      <c r="AC828" s="6"/>
      <c r="AD828" s="6"/>
      <c r="AE828" s="6"/>
      <c r="AF828" s="6"/>
      <c r="AG828" s="6"/>
      <c r="AH828" s="6"/>
      <c r="AI828" s="6"/>
      <c r="AJ828" s="6"/>
      <c r="AK828" s="6"/>
      <c r="AL828" s="6"/>
      <c r="AM828" s="6"/>
      <c r="AN828" s="6"/>
      <c r="AO828" s="6"/>
      <c r="AP828" s="6"/>
      <c r="AQ828" s="6"/>
      <c r="AR828" s="6"/>
      <c r="AS828" s="6"/>
      <c r="AT828" s="6"/>
      <c r="AU828" s="6"/>
      <c r="AV828" s="6"/>
    </row>
    <row r="829">
      <c r="A829" s="6"/>
      <c r="B829" s="199"/>
      <c r="C829" s="6"/>
      <c r="D829" s="6"/>
      <c r="E829" s="7"/>
      <c r="F829" s="7"/>
      <c r="G829" s="198"/>
      <c r="H829" s="198"/>
      <c r="I829" s="6"/>
      <c r="J829" s="7"/>
      <c r="K829" s="7"/>
      <c r="L829" s="6"/>
      <c r="M829" s="7"/>
      <c r="N829" s="6"/>
      <c r="O829" s="6"/>
      <c r="P829" s="6"/>
      <c r="Q829" s="6"/>
      <c r="R829" s="6"/>
      <c r="S829" s="6"/>
      <c r="T829" s="6"/>
      <c r="U829" s="6"/>
      <c r="V829" s="6"/>
      <c r="W829" s="6"/>
      <c r="X829" s="6"/>
      <c r="Y829" s="6"/>
      <c r="Z829" s="6"/>
      <c r="AA829" s="6"/>
      <c r="AB829" s="6"/>
      <c r="AC829" s="6"/>
      <c r="AD829" s="6"/>
      <c r="AE829" s="6"/>
      <c r="AF829" s="6"/>
      <c r="AG829" s="6"/>
      <c r="AH829" s="6"/>
      <c r="AI829" s="6"/>
      <c r="AJ829" s="6"/>
      <c r="AK829" s="6"/>
      <c r="AL829" s="6"/>
      <c r="AM829" s="6"/>
      <c r="AN829" s="6"/>
      <c r="AO829" s="6"/>
      <c r="AP829" s="6"/>
      <c r="AQ829" s="6"/>
      <c r="AR829" s="6"/>
      <c r="AS829" s="6"/>
      <c r="AT829" s="6"/>
      <c r="AU829" s="6"/>
      <c r="AV829" s="6"/>
    </row>
    <row r="830">
      <c r="A830" s="6"/>
      <c r="B830" s="199"/>
      <c r="C830" s="6"/>
      <c r="D830" s="6"/>
      <c r="E830" s="7"/>
      <c r="F830" s="7"/>
      <c r="G830" s="198"/>
      <c r="H830" s="198"/>
      <c r="I830" s="6"/>
      <c r="J830" s="7"/>
      <c r="K830" s="7"/>
      <c r="L830" s="6"/>
      <c r="M830" s="7"/>
      <c r="N830" s="6"/>
      <c r="O830" s="6"/>
      <c r="P830" s="6"/>
      <c r="Q830" s="6"/>
      <c r="R830" s="6"/>
      <c r="S830" s="6"/>
      <c r="T830" s="6"/>
      <c r="U830" s="6"/>
      <c r="V830" s="6"/>
      <c r="W830" s="6"/>
      <c r="X830" s="6"/>
      <c r="Y830" s="6"/>
      <c r="Z830" s="6"/>
      <c r="AA830" s="6"/>
      <c r="AB830" s="6"/>
      <c r="AC830" s="6"/>
      <c r="AD830" s="6"/>
      <c r="AE830" s="6"/>
      <c r="AF830" s="6"/>
      <c r="AG830" s="6"/>
      <c r="AH830" s="6"/>
      <c r="AI830" s="6"/>
      <c r="AJ830" s="6"/>
      <c r="AK830" s="6"/>
      <c r="AL830" s="6"/>
      <c r="AM830" s="6"/>
      <c r="AN830" s="6"/>
      <c r="AO830" s="6"/>
      <c r="AP830" s="6"/>
      <c r="AQ830" s="6"/>
      <c r="AR830" s="6"/>
      <c r="AS830" s="6"/>
      <c r="AT830" s="6"/>
      <c r="AU830" s="6"/>
      <c r="AV830" s="6"/>
    </row>
    <row r="831">
      <c r="A831" s="6"/>
      <c r="B831" s="199"/>
      <c r="C831" s="6"/>
      <c r="D831" s="6"/>
      <c r="E831" s="7"/>
      <c r="F831" s="7"/>
      <c r="G831" s="198"/>
      <c r="H831" s="198"/>
      <c r="I831" s="6"/>
      <c r="J831" s="7"/>
      <c r="K831" s="7"/>
      <c r="L831" s="6"/>
      <c r="M831" s="7"/>
      <c r="N831" s="6"/>
      <c r="O831" s="6"/>
      <c r="P831" s="6"/>
      <c r="Q831" s="6"/>
      <c r="R831" s="6"/>
      <c r="S831" s="6"/>
      <c r="T831" s="6"/>
      <c r="U831" s="6"/>
      <c r="V831" s="6"/>
      <c r="W831" s="6"/>
      <c r="X831" s="6"/>
      <c r="Y831" s="6"/>
      <c r="Z831" s="6"/>
      <c r="AA831" s="6"/>
      <c r="AB831" s="6"/>
      <c r="AC831" s="6"/>
      <c r="AD831" s="6"/>
      <c r="AE831" s="6"/>
      <c r="AF831" s="6"/>
      <c r="AG831" s="6"/>
      <c r="AH831" s="6"/>
      <c r="AI831" s="6"/>
      <c r="AJ831" s="6"/>
      <c r="AK831" s="6"/>
      <c r="AL831" s="6"/>
      <c r="AM831" s="6"/>
      <c r="AN831" s="6"/>
      <c r="AO831" s="6"/>
      <c r="AP831" s="6"/>
      <c r="AQ831" s="6"/>
      <c r="AR831" s="6"/>
      <c r="AS831" s="6"/>
      <c r="AT831" s="6"/>
      <c r="AU831" s="6"/>
      <c r="AV831" s="6"/>
    </row>
    <row r="832">
      <c r="A832" s="6"/>
      <c r="B832" s="199"/>
      <c r="C832" s="6"/>
      <c r="D832" s="6"/>
      <c r="E832" s="7"/>
      <c r="F832" s="7"/>
      <c r="G832" s="198"/>
      <c r="H832" s="198"/>
      <c r="I832" s="6"/>
      <c r="J832" s="7"/>
      <c r="K832" s="7"/>
      <c r="L832" s="6"/>
      <c r="M832" s="7"/>
      <c r="N832" s="6"/>
      <c r="O832" s="6"/>
      <c r="P832" s="6"/>
      <c r="Q832" s="6"/>
      <c r="R832" s="6"/>
      <c r="S832" s="6"/>
      <c r="T832" s="6"/>
      <c r="U832" s="6"/>
      <c r="V832" s="6"/>
      <c r="W832" s="6"/>
      <c r="X832" s="6"/>
      <c r="Y832" s="6"/>
      <c r="Z832" s="6"/>
      <c r="AA832" s="6"/>
      <c r="AB832" s="6"/>
      <c r="AC832" s="6"/>
      <c r="AD832" s="6"/>
      <c r="AE832" s="6"/>
      <c r="AF832" s="6"/>
      <c r="AG832" s="6"/>
      <c r="AH832" s="6"/>
      <c r="AI832" s="6"/>
      <c r="AJ832" s="6"/>
      <c r="AK832" s="6"/>
      <c r="AL832" s="6"/>
      <c r="AM832" s="6"/>
      <c r="AN832" s="6"/>
      <c r="AO832" s="6"/>
      <c r="AP832" s="6"/>
      <c r="AQ832" s="6"/>
      <c r="AR832" s="6"/>
      <c r="AS832" s="6"/>
      <c r="AT832" s="6"/>
      <c r="AU832" s="6"/>
      <c r="AV832" s="6"/>
    </row>
    <row r="833">
      <c r="A833" s="6"/>
      <c r="B833" s="199"/>
      <c r="C833" s="6"/>
      <c r="D833" s="6"/>
      <c r="E833" s="7"/>
      <c r="F833" s="7"/>
      <c r="G833" s="198"/>
      <c r="H833" s="198"/>
      <c r="I833" s="6"/>
      <c r="J833" s="7"/>
      <c r="K833" s="7"/>
      <c r="L833" s="6"/>
      <c r="M833" s="7"/>
      <c r="N833" s="6"/>
      <c r="O833" s="6"/>
      <c r="P833" s="6"/>
      <c r="Q833" s="6"/>
      <c r="R833" s="6"/>
      <c r="S833" s="6"/>
      <c r="T833" s="6"/>
      <c r="U833" s="6"/>
      <c r="V833" s="6"/>
      <c r="W833" s="6"/>
      <c r="X833" s="6"/>
      <c r="Y833" s="6"/>
      <c r="Z833" s="6"/>
      <c r="AA833" s="6"/>
      <c r="AB833" s="6"/>
      <c r="AC833" s="6"/>
      <c r="AD833" s="6"/>
      <c r="AE833" s="6"/>
      <c r="AF833" s="6"/>
      <c r="AG833" s="6"/>
      <c r="AH833" s="6"/>
      <c r="AI833" s="6"/>
      <c r="AJ833" s="6"/>
      <c r="AK833" s="6"/>
      <c r="AL833" s="6"/>
      <c r="AM833" s="6"/>
      <c r="AN833" s="6"/>
      <c r="AO833" s="6"/>
      <c r="AP833" s="6"/>
      <c r="AQ833" s="6"/>
      <c r="AR833" s="6"/>
      <c r="AS833" s="6"/>
      <c r="AT833" s="6"/>
      <c r="AU833" s="6"/>
      <c r="AV833" s="6"/>
    </row>
    <row r="834">
      <c r="A834" s="6"/>
      <c r="B834" s="199"/>
      <c r="C834" s="6"/>
      <c r="D834" s="6"/>
      <c r="E834" s="7"/>
      <c r="F834" s="7"/>
      <c r="G834" s="198"/>
      <c r="H834" s="198"/>
      <c r="I834" s="6"/>
      <c r="J834" s="7"/>
      <c r="K834" s="7"/>
      <c r="L834" s="6"/>
      <c r="M834" s="7"/>
      <c r="N834" s="6"/>
      <c r="O834" s="6"/>
      <c r="P834" s="6"/>
      <c r="Q834" s="6"/>
      <c r="R834" s="6"/>
      <c r="S834" s="6"/>
      <c r="T834" s="6"/>
      <c r="U834" s="6"/>
      <c r="V834" s="6"/>
      <c r="W834" s="6"/>
      <c r="X834" s="6"/>
      <c r="Y834" s="6"/>
      <c r="Z834" s="6"/>
      <c r="AA834" s="6"/>
      <c r="AB834" s="6"/>
      <c r="AC834" s="6"/>
      <c r="AD834" s="6"/>
      <c r="AE834" s="6"/>
      <c r="AF834" s="6"/>
      <c r="AG834" s="6"/>
      <c r="AH834" s="6"/>
      <c r="AI834" s="6"/>
      <c r="AJ834" s="6"/>
      <c r="AK834" s="6"/>
      <c r="AL834" s="6"/>
      <c r="AM834" s="6"/>
      <c r="AN834" s="6"/>
      <c r="AO834" s="6"/>
      <c r="AP834" s="6"/>
      <c r="AQ834" s="6"/>
      <c r="AR834" s="6"/>
      <c r="AS834" s="6"/>
      <c r="AT834" s="6"/>
      <c r="AU834" s="6"/>
      <c r="AV834" s="6"/>
    </row>
    <row r="835">
      <c r="A835" s="6"/>
      <c r="B835" s="199"/>
      <c r="C835" s="6"/>
      <c r="D835" s="6"/>
      <c r="E835" s="7"/>
      <c r="F835" s="7"/>
      <c r="G835" s="198"/>
      <c r="H835" s="198"/>
      <c r="I835" s="6"/>
      <c r="J835" s="7"/>
      <c r="K835" s="7"/>
      <c r="L835" s="6"/>
      <c r="M835" s="7"/>
      <c r="N835" s="6"/>
      <c r="O835" s="6"/>
      <c r="P835" s="6"/>
      <c r="Q835" s="6"/>
      <c r="R835" s="6"/>
      <c r="S835" s="6"/>
      <c r="T835" s="6"/>
      <c r="U835" s="6"/>
      <c r="V835" s="6"/>
      <c r="W835" s="6"/>
      <c r="X835" s="6"/>
      <c r="Y835" s="6"/>
      <c r="Z835" s="6"/>
      <c r="AA835" s="6"/>
      <c r="AB835" s="6"/>
      <c r="AC835" s="6"/>
      <c r="AD835" s="6"/>
      <c r="AE835" s="6"/>
      <c r="AF835" s="6"/>
      <c r="AG835" s="6"/>
      <c r="AH835" s="6"/>
      <c r="AI835" s="6"/>
      <c r="AJ835" s="6"/>
      <c r="AK835" s="6"/>
      <c r="AL835" s="6"/>
      <c r="AM835" s="6"/>
      <c r="AN835" s="6"/>
      <c r="AO835" s="6"/>
      <c r="AP835" s="6"/>
      <c r="AQ835" s="6"/>
      <c r="AR835" s="6"/>
      <c r="AS835" s="6"/>
      <c r="AT835" s="6"/>
      <c r="AU835" s="6"/>
      <c r="AV835" s="6"/>
    </row>
    <row r="836">
      <c r="A836" s="6"/>
      <c r="B836" s="199"/>
      <c r="C836" s="6"/>
      <c r="D836" s="6"/>
      <c r="E836" s="7"/>
      <c r="F836" s="7"/>
      <c r="G836" s="198"/>
      <c r="H836" s="198"/>
      <c r="I836" s="6"/>
      <c r="J836" s="7"/>
      <c r="K836" s="7"/>
      <c r="L836" s="6"/>
      <c r="M836" s="7"/>
      <c r="N836" s="6"/>
      <c r="O836" s="6"/>
      <c r="P836" s="6"/>
      <c r="Q836" s="6"/>
      <c r="R836" s="6"/>
      <c r="S836" s="6"/>
      <c r="T836" s="6"/>
      <c r="U836" s="6"/>
      <c r="V836" s="6"/>
      <c r="W836" s="6"/>
      <c r="X836" s="6"/>
      <c r="Y836" s="6"/>
      <c r="Z836" s="6"/>
      <c r="AA836" s="6"/>
      <c r="AB836" s="6"/>
      <c r="AC836" s="6"/>
      <c r="AD836" s="6"/>
      <c r="AE836" s="6"/>
      <c r="AF836" s="6"/>
      <c r="AG836" s="6"/>
      <c r="AH836" s="6"/>
      <c r="AI836" s="6"/>
      <c r="AJ836" s="6"/>
      <c r="AK836" s="6"/>
      <c r="AL836" s="6"/>
      <c r="AM836" s="6"/>
      <c r="AN836" s="6"/>
      <c r="AO836" s="6"/>
      <c r="AP836" s="6"/>
      <c r="AQ836" s="6"/>
      <c r="AR836" s="6"/>
      <c r="AS836" s="6"/>
      <c r="AT836" s="6"/>
      <c r="AU836" s="6"/>
      <c r="AV836" s="6"/>
    </row>
    <row r="837">
      <c r="A837" s="6"/>
      <c r="B837" s="199"/>
      <c r="C837" s="6"/>
      <c r="D837" s="6"/>
      <c r="E837" s="7"/>
      <c r="F837" s="7"/>
      <c r="G837" s="198"/>
      <c r="H837" s="198"/>
      <c r="I837" s="6"/>
      <c r="J837" s="7"/>
      <c r="K837" s="7"/>
      <c r="L837" s="6"/>
      <c r="M837" s="7"/>
      <c r="N837" s="6"/>
      <c r="O837" s="6"/>
      <c r="P837" s="6"/>
      <c r="Q837" s="6"/>
      <c r="R837" s="6"/>
      <c r="S837" s="6"/>
      <c r="T837" s="6"/>
      <c r="U837" s="6"/>
      <c r="V837" s="6"/>
      <c r="W837" s="6"/>
      <c r="X837" s="6"/>
      <c r="Y837" s="6"/>
      <c r="Z837" s="6"/>
      <c r="AA837" s="6"/>
      <c r="AB837" s="6"/>
      <c r="AC837" s="6"/>
      <c r="AD837" s="6"/>
      <c r="AE837" s="6"/>
      <c r="AF837" s="6"/>
      <c r="AG837" s="6"/>
      <c r="AH837" s="6"/>
      <c r="AI837" s="6"/>
      <c r="AJ837" s="6"/>
      <c r="AK837" s="6"/>
      <c r="AL837" s="6"/>
      <c r="AM837" s="6"/>
      <c r="AN837" s="6"/>
      <c r="AO837" s="6"/>
      <c r="AP837" s="6"/>
      <c r="AQ837" s="6"/>
      <c r="AR837" s="6"/>
      <c r="AS837" s="6"/>
      <c r="AT837" s="6"/>
      <c r="AU837" s="6"/>
      <c r="AV837" s="6"/>
    </row>
    <row r="838">
      <c r="A838" s="6"/>
      <c r="B838" s="199"/>
      <c r="C838" s="6"/>
      <c r="D838" s="6"/>
      <c r="E838" s="7"/>
      <c r="F838" s="7"/>
      <c r="G838" s="198"/>
      <c r="H838" s="198"/>
      <c r="I838" s="6"/>
      <c r="J838" s="7"/>
      <c r="K838" s="7"/>
      <c r="L838" s="6"/>
      <c r="M838" s="7"/>
      <c r="N838" s="6"/>
      <c r="O838" s="6"/>
      <c r="P838" s="6"/>
      <c r="Q838" s="6"/>
      <c r="R838" s="6"/>
      <c r="S838" s="6"/>
      <c r="T838" s="6"/>
      <c r="U838" s="6"/>
      <c r="V838" s="6"/>
      <c r="W838" s="6"/>
      <c r="X838" s="6"/>
      <c r="Y838" s="6"/>
      <c r="Z838" s="6"/>
      <c r="AA838" s="6"/>
      <c r="AB838" s="6"/>
      <c r="AC838" s="6"/>
      <c r="AD838" s="6"/>
      <c r="AE838" s="6"/>
      <c r="AF838" s="6"/>
      <c r="AG838" s="6"/>
      <c r="AH838" s="6"/>
      <c r="AI838" s="6"/>
      <c r="AJ838" s="6"/>
      <c r="AK838" s="6"/>
      <c r="AL838" s="6"/>
      <c r="AM838" s="6"/>
      <c r="AN838" s="6"/>
      <c r="AO838" s="6"/>
      <c r="AP838" s="6"/>
      <c r="AQ838" s="6"/>
      <c r="AR838" s="6"/>
      <c r="AS838" s="6"/>
      <c r="AT838" s="6"/>
      <c r="AU838" s="6"/>
      <c r="AV838" s="6"/>
    </row>
    <row r="839">
      <c r="A839" s="6"/>
      <c r="B839" s="199"/>
      <c r="C839" s="6"/>
      <c r="D839" s="6"/>
      <c r="E839" s="7"/>
      <c r="F839" s="7"/>
      <c r="G839" s="198"/>
      <c r="H839" s="198"/>
      <c r="I839" s="6"/>
      <c r="J839" s="7"/>
      <c r="K839" s="7"/>
      <c r="L839" s="6"/>
      <c r="M839" s="7"/>
      <c r="N839" s="6"/>
      <c r="O839" s="6"/>
      <c r="P839" s="6"/>
      <c r="Q839" s="6"/>
      <c r="R839" s="6"/>
      <c r="S839" s="6"/>
      <c r="T839" s="6"/>
      <c r="U839" s="6"/>
      <c r="V839" s="6"/>
      <c r="W839" s="6"/>
      <c r="X839" s="6"/>
      <c r="Y839" s="6"/>
      <c r="Z839" s="6"/>
      <c r="AA839" s="6"/>
      <c r="AB839" s="6"/>
      <c r="AC839" s="6"/>
      <c r="AD839" s="6"/>
      <c r="AE839" s="6"/>
      <c r="AF839" s="6"/>
      <c r="AG839" s="6"/>
      <c r="AH839" s="6"/>
      <c r="AI839" s="6"/>
      <c r="AJ839" s="6"/>
      <c r="AK839" s="6"/>
      <c r="AL839" s="6"/>
      <c r="AM839" s="6"/>
      <c r="AN839" s="6"/>
      <c r="AO839" s="6"/>
      <c r="AP839" s="6"/>
      <c r="AQ839" s="6"/>
      <c r="AR839" s="6"/>
      <c r="AS839" s="6"/>
      <c r="AT839" s="6"/>
      <c r="AU839" s="6"/>
      <c r="AV839" s="6"/>
    </row>
    <row r="840">
      <c r="A840" s="6"/>
      <c r="B840" s="199"/>
      <c r="C840" s="6"/>
      <c r="D840" s="6"/>
      <c r="E840" s="7"/>
      <c r="F840" s="7"/>
      <c r="G840" s="198"/>
      <c r="H840" s="198"/>
      <c r="I840" s="6"/>
      <c r="J840" s="7"/>
      <c r="K840" s="7"/>
      <c r="L840" s="6"/>
      <c r="M840" s="7"/>
      <c r="N840" s="6"/>
      <c r="O840" s="6"/>
      <c r="P840" s="6"/>
      <c r="Q840" s="6"/>
      <c r="R840" s="6"/>
      <c r="S840" s="6"/>
      <c r="T840" s="6"/>
      <c r="U840" s="6"/>
      <c r="V840" s="6"/>
      <c r="W840" s="6"/>
      <c r="X840" s="6"/>
      <c r="Y840" s="6"/>
      <c r="Z840" s="6"/>
      <c r="AA840" s="6"/>
      <c r="AB840" s="6"/>
      <c r="AC840" s="6"/>
      <c r="AD840" s="6"/>
      <c r="AE840" s="6"/>
      <c r="AF840" s="6"/>
      <c r="AG840" s="6"/>
      <c r="AH840" s="6"/>
      <c r="AI840" s="6"/>
      <c r="AJ840" s="6"/>
      <c r="AK840" s="6"/>
      <c r="AL840" s="6"/>
      <c r="AM840" s="6"/>
      <c r="AN840" s="6"/>
      <c r="AO840" s="6"/>
      <c r="AP840" s="6"/>
      <c r="AQ840" s="6"/>
      <c r="AR840" s="6"/>
      <c r="AS840" s="6"/>
      <c r="AT840" s="6"/>
      <c r="AU840" s="6"/>
      <c r="AV840" s="6"/>
    </row>
    <row r="841">
      <c r="A841" s="6"/>
      <c r="B841" s="199"/>
      <c r="C841" s="6"/>
      <c r="D841" s="6"/>
      <c r="E841" s="7"/>
      <c r="F841" s="7"/>
      <c r="G841" s="198"/>
      <c r="H841" s="198"/>
      <c r="I841" s="6"/>
      <c r="J841" s="7"/>
      <c r="K841" s="7"/>
      <c r="L841" s="6"/>
      <c r="M841" s="7"/>
      <c r="N841" s="6"/>
      <c r="O841" s="6"/>
      <c r="P841" s="6"/>
      <c r="Q841" s="6"/>
      <c r="R841" s="6"/>
      <c r="S841" s="6"/>
      <c r="T841" s="6"/>
      <c r="U841" s="6"/>
      <c r="V841" s="6"/>
      <c r="W841" s="6"/>
      <c r="X841" s="6"/>
      <c r="Y841" s="6"/>
      <c r="Z841" s="6"/>
      <c r="AA841" s="6"/>
      <c r="AB841" s="6"/>
      <c r="AC841" s="6"/>
      <c r="AD841" s="6"/>
      <c r="AE841" s="6"/>
      <c r="AF841" s="6"/>
      <c r="AG841" s="6"/>
      <c r="AH841" s="6"/>
      <c r="AI841" s="6"/>
      <c r="AJ841" s="6"/>
      <c r="AK841" s="6"/>
      <c r="AL841" s="6"/>
      <c r="AM841" s="6"/>
      <c r="AN841" s="6"/>
      <c r="AO841" s="6"/>
      <c r="AP841" s="6"/>
      <c r="AQ841" s="6"/>
      <c r="AR841" s="6"/>
      <c r="AS841" s="6"/>
      <c r="AT841" s="6"/>
      <c r="AU841" s="6"/>
      <c r="AV841" s="6"/>
    </row>
    <row r="842">
      <c r="A842" s="6"/>
      <c r="B842" s="199"/>
      <c r="C842" s="6"/>
      <c r="D842" s="6"/>
      <c r="E842" s="7"/>
      <c r="F842" s="7"/>
      <c r="G842" s="198"/>
      <c r="H842" s="198"/>
      <c r="I842" s="6"/>
      <c r="J842" s="7"/>
      <c r="K842" s="7"/>
      <c r="L842" s="6"/>
      <c r="M842" s="7"/>
      <c r="N842" s="6"/>
      <c r="O842" s="6"/>
      <c r="P842" s="6"/>
      <c r="Q842" s="6"/>
      <c r="R842" s="6"/>
      <c r="S842" s="6"/>
      <c r="T842" s="6"/>
      <c r="U842" s="6"/>
      <c r="V842" s="6"/>
      <c r="W842" s="6"/>
      <c r="X842" s="6"/>
      <c r="Y842" s="6"/>
      <c r="Z842" s="6"/>
      <c r="AA842" s="6"/>
      <c r="AB842" s="6"/>
      <c r="AC842" s="6"/>
      <c r="AD842" s="6"/>
      <c r="AE842" s="6"/>
      <c r="AF842" s="6"/>
      <c r="AG842" s="6"/>
      <c r="AH842" s="6"/>
      <c r="AI842" s="6"/>
      <c r="AJ842" s="6"/>
      <c r="AK842" s="6"/>
      <c r="AL842" s="6"/>
      <c r="AM842" s="6"/>
      <c r="AN842" s="6"/>
      <c r="AO842" s="6"/>
      <c r="AP842" s="6"/>
      <c r="AQ842" s="6"/>
      <c r="AR842" s="6"/>
      <c r="AS842" s="6"/>
      <c r="AT842" s="6"/>
      <c r="AU842" s="6"/>
      <c r="AV842" s="6"/>
    </row>
    <row r="843">
      <c r="A843" s="6"/>
      <c r="B843" s="199"/>
      <c r="C843" s="6"/>
      <c r="D843" s="6"/>
      <c r="E843" s="7"/>
      <c r="F843" s="7"/>
      <c r="G843" s="198"/>
      <c r="H843" s="198"/>
      <c r="I843" s="6"/>
      <c r="J843" s="7"/>
      <c r="K843" s="7"/>
      <c r="L843" s="6"/>
      <c r="M843" s="7"/>
      <c r="N843" s="6"/>
      <c r="O843" s="6"/>
      <c r="P843" s="6"/>
      <c r="Q843" s="6"/>
      <c r="R843" s="6"/>
      <c r="S843" s="6"/>
      <c r="T843" s="6"/>
      <c r="U843" s="6"/>
      <c r="V843" s="6"/>
      <c r="W843" s="6"/>
      <c r="X843" s="6"/>
      <c r="Y843" s="6"/>
      <c r="Z843" s="6"/>
      <c r="AA843" s="6"/>
      <c r="AB843" s="6"/>
      <c r="AC843" s="6"/>
      <c r="AD843" s="6"/>
      <c r="AE843" s="6"/>
      <c r="AF843" s="6"/>
      <c r="AG843" s="6"/>
      <c r="AH843" s="6"/>
      <c r="AI843" s="6"/>
      <c r="AJ843" s="6"/>
      <c r="AK843" s="6"/>
      <c r="AL843" s="6"/>
      <c r="AM843" s="6"/>
      <c r="AN843" s="6"/>
      <c r="AO843" s="6"/>
      <c r="AP843" s="6"/>
      <c r="AQ843" s="6"/>
      <c r="AR843" s="6"/>
      <c r="AS843" s="6"/>
      <c r="AT843" s="6"/>
      <c r="AU843" s="6"/>
      <c r="AV843" s="6"/>
    </row>
    <row r="844">
      <c r="A844" s="6"/>
      <c r="B844" s="199"/>
      <c r="C844" s="6"/>
      <c r="D844" s="6"/>
      <c r="E844" s="7"/>
      <c r="F844" s="7"/>
      <c r="G844" s="198"/>
      <c r="H844" s="198"/>
      <c r="I844" s="6"/>
      <c r="J844" s="7"/>
      <c r="K844" s="7"/>
      <c r="L844" s="6"/>
      <c r="M844" s="7"/>
      <c r="N844" s="6"/>
      <c r="O844" s="6"/>
      <c r="P844" s="6"/>
      <c r="Q844" s="6"/>
      <c r="R844" s="6"/>
      <c r="S844" s="6"/>
      <c r="T844" s="6"/>
      <c r="U844" s="6"/>
      <c r="V844" s="6"/>
      <c r="W844" s="6"/>
      <c r="X844" s="6"/>
      <c r="Y844" s="6"/>
      <c r="Z844" s="6"/>
      <c r="AA844" s="6"/>
      <c r="AB844" s="6"/>
      <c r="AC844" s="6"/>
      <c r="AD844" s="6"/>
      <c r="AE844" s="6"/>
      <c r="AF844" s="6"/>
      <c r="AG844" s="6"/>
      <c r="AH844" s="6"/>
      <c r="AI844" s="6"/>
      <c r="AJ844" s="6"/>
      <c r="AK844" s="6"/>
      <c r="AL844" s="6"/>
      <c r="AM844" s="6"/>
      <c r="AN844" s="6"/>
      <c r="AO844" s="6"/>
      <c r="AP844" s="6"/>
      <c r="AQ844" s="6"/>
      <c r="AR844" s="6"/>
      <c r="AS844" s="6"/>
      <c r="AT844" s="6"/>
      <c r="AU844" s="6"/>
      <c r="AV844" s="6"/>
    </row>
    <row r="845">
      <c r="A845" s="6"/>
      <c r="B845" s="199"/>
      <c r="C845" s="6"/>
      <c r="D845" s="6"/>
      <c r="E845" s="7"/>
      <c r="F845" s="7"/>
      <c r="G845" s="198"/>
      <c r="H845" s="198"/>
      <c r="I845" s="6"/>
      <c r="J845" s="7"/>
      <c r="K845" s="7"/>
      <c r="L845" s="6"/>
      <c r="M845" s="7"/>
      <c r="N845" s="6"/>
      <c r="O845" s="6"/>
      <c r="P845" s="6"/>
      <c r="Q845" s="6"/>
      <c r="R845" s="6"/>
      <c r="S845" s="6"/>
      <c r="T845" s="6"/>
      <c r="U845" s="6"/>
      <c r="V845" s="6"/>
      <c r="W845" s="6"/>
      <c r="X845" s="6"/>
      <c r="Y845" s="6"/>
      <c r="Z845" s="6"/>
      <c r="AA845" s="6"/>
      <c r="AB845" s="6"/>
      <c r="AC845" s="6"/>
      <c r="AD845" s="6"/>
      <c r="AE845" s="6"/>
      <c r="AF845" s="6"/>
      <c r="AG845" s="6"/>
      <c r="AH845" s="6"/>
      <c r="AI845" s="6"/>
      <c r="AJ845" s="6"/>
      <c r="AK845" s="6"/>
      <c r="AL845" s="6"/>
      <c r="AM845" s="6"/>
      <c r="AN845" s="6"/>
      <c r="AO845" s="6"/>
      <c r="AP845" s="6"/>
      <c r="AQ845" s="6"/>
      <c r="AR845" s="6"/>
      <c r="AS845" s="6"/>
      <c r="AT845" s="6"/>
      <c r="AU845" s="6"/>
      <c r="AV845" s="6"/>
    </row>
    <row r="846">
      <c r="A846" s="6"/>
      <c r="B846" s="199"/>
      <c r="C846" s="6"/>
      <c r="D846" s="6"/>
      <c r="E846" s="7"/>
      <c r="F846" s="7"/>
      <c r="G846" s="198"/>
      <c r="H846" s="198"/>
      <c r="I846" s="6"/>
      <c r="J846" s="7"/>
      <c r="K846" s="7"/>
      <c r="L846" s="6"/>
      <c r="M846" s="7"/>
      <c r="N846" s="6"/>
      <c r="O846" s="6"/>
      <c r="P846" s="6"/>
      <c r="Q846" s="6"/>
      <c r="R846" s="6"/>
      <c r="S846" s="6"/>
      <c r="T846" s="6"/>
      <c r="U846" s="6"/>
      <c r="V846" s="6"/>
      <c r="W846" s="6"/>
      <c r="X846" s="6"/>
      <c r="Y846" s="6"/>
      <c r="Z846" s="6"/>
      <c r="AA846" s="6"/>
      <c r="AB846" s="6"/>
      <c r="AC846" s="6"/>
      <c r="AD846" s="6"/>
      <c r="AE846" s="6"/>
      <c r="AF846" s="6"/>
      <c r="AG846" s="6"/>
      <c r="AH846" s="6"/>
      <c r="AI846" s="6"/>
      <c r="AJ846" s="6"/>
      <c r="AK846" s="6"/>
      <c r="AL846" s="6"/>
      <c r="AM846" s="6"/>
      <c r="AN846" s="6"/>
      <c r="AO846" s="6"/>
      <c r="AP846" s="6"/>
      <c r="AQ846" s="6"/>
      <c r="AR846" s="6"/>
      <c r="AS846" s="6"/>
      <c r="AT846" s="6"/>
      <c r="AU846" s="6"/>
      <c r="AV846" s="6"/>
    </row>
    <row r="847">
      <c r="A847" s="6"/>
      <c r="B847" s="199"/>
      <c r="C847" s="6"/>
      <c r="D847" s="6"/>
      <c r="E847" s="7"/>
      <c r="F847" s="7"/>
      <c r="G847" s="198"/>
      <c r="H847" s="198"/>
      <c r="I847" s="6"/>
      <c r="J847" s="7"/>
      <c r="K847" s="7"/>
      <c r="L847" s="6"/>
      <c r="M847" s="7"/>
      <c r="N847" s="6"/>
      <c r="O847" s="6"/>
      <c r="P847" s="6"/>
      <c r="Q847" s="6"/>
      <c r="R847" s="6"/>
      <c r="S847" s="6"/>
      <c r="T847" s="6"/>
      <c r="U847" s="6"/>
      <c r="V847" s="6"/>
      <c r="W847" s="6"/>
      <c r="X847" s="6"/>
      <c r="Y847" s="6"/>
      <c r="Z847" s="6"/>
      <c r="AA847" s="6"/>
      <c r="AB847" s="6"/>
      <c r="AC847" s="6"/>
      <c r="AD847" s="6"/>
      <c r="AE847" s="6"/>
      <c r="AF847" s="6"/>
      <c r="AG847" s="6"/>
      <c r="AH847" s="6"/>
      <c r="AI847" s="6"/>
      <c r="AJ847" s="6"/>
      <c r="AK847" s="6"/>
      <c r="AL847" s="6"/>
      <c r="AM847" s="6"/>
      <c r="AN847" s="6"/>
      <c r="AO847" s="6"/>
      <c r="AP847" s="6"/>
      <c r="AQ847" s="6"/>
      <c r="AR847" s="6"/>
      <c r="AS847" s="6"/>
      <c r="AT847" s="6"/>
      <c r="AU847" s="6"/>
      <c r="AV847" s="6"/>
    </row>
    <row r="848">
      <c r="A848" s="6"/>
      <c r="B848" s="199"/>
      <c r="C848" s="6"/>
      <c r="D848" s="6"/>
      <c r="E848" s="7"/>
      <c r="F848" s="7"/>
      <c r="G848" s="198"/>
      <c r="H848" s="198"/>
      <c r="I848" s="6"/>
      <c r="J848" s="7"/>
      <c r="K848" s="7"/>
      <c r="L848" s="6"/>
      <c r="M848" s="7"/>
      <c r="N848" s="6"/>
      <c r="O848" s="6"/>
      <c r="P848" s="6"/>
      <c r="Q848" s="6"/>
      <c r="R848" s="6"/>
      <c r="S848" s="6"/>
      <c r="T848" s="6"/>
      <c r="U848" s="6"/>
      <c r="V848" s="6"/>
      <c r="W848" s="6"/>
      <c r="X848" s="6"/>
      <c r="Y848" s="6"/>
      <c r="Z848" s="6"/>
      <c r="AA848" s="6"/>
      <c r="AB848" s="6"/>
      <c r="AC848" s="6"/>
      <c r="AD848" s="6"/>
      <c r="AE848" s="6"/>
      <c r="AF848" s="6"/>
      <c r="AG848" s="6"/>
      <c r="AH848" s="6"/>
      <c r="AI848" s="6"/>
      <c r="AJ848" s="6"/>
      <c r="AK848" s="6"/>
      <c r="AL848" s="6"/>
      <c r="AM848" s="6"/>
      <c r="AN848" s="6"/>
      <c r="AO848" s="6"/>
      <c r="AP848" s="6"/>
      <c r="AQ848" s="6"/>
      <c r="AR848" s="6"/>
      <c r="AS848" s="6"/>
      <c r="AT848" s="6"/>
      <c r="AU848" s="6"/>
      <c r="AV848" s="6"/>
    </row>
    <row r="849">
      <c r="A849" s="6"/>
      <c r="B849" s="199"/>
      <c r="C849" s="6"/>
      <c r="D849" s="6"/>
      <c r="E849" s="7"/>
      <c r="F849" s="7"/>
      <c r="G849" s="198"/>
      <c r="H849" s="198"/>
      <c r="I849" s="6"/>
      <c r="J849" s="7"/>
      <c r="K849" s="7"/>
      <c r="L849" s="6"/>
      <c r="M849" s="7"/>
      <c r="N849" s="6"/>
      <c r="O849" s="6"/>
      <c r="P849" s="6"/>
      <c r="Q849" s="6"/>
      <c r="R849" s="6"/>
      <c r="S849" s="6"/>
      <c r="T849" s="6"/>
      <c r="U849" s="6"/>
      <c r="V849" s="6"/>
      <c r="W849" s="6"/>
      <c r="X849" s="6"/>
      <c r="Y849" s="6"/>
      <c r="Z849" s="6"/>
      <c r="AA849" s="6"/>
      <c r="AB849" s="6"/>
      <c r="AC849" s="6"/>
      <c r="AD849" s="6"/>
      <c r="AE849" s="6"/>
      <c r="AF849" s="6"/>
      <c r="AG849" s="6"/>
      <c r="AH849" s="6"/>
      <c r="AI849" s="6"/>
      <c r="AJ849" s="6"/>
      <c r="AK849" s="6"/>
      <c r="AL849" s="6"/>
      <c r="AM849" s="6"/>
      <c r="AN849" s="6"/>
      <c r="AO849" s="6"/>
      <c r="AP849" s="6"/>
      <c r="AQ849" s="6"/>
      <c r="AR849" s="6"/>
      <c r="AS849" s="6"/>
      <c r="AT849" s="6"/>
      <c r="AU849" s="6"/>
      <c r="AV849" s="6"/>
    </row>
    <row r="850">
      <c r="A850" s="6"/>
      <c r="B850" s="199"/>
      <c r="C850" s="6"/>
      <c r="D850" s="6"/>
      <c r="E850" s="7"/>
      <c r="F850" s="7"/>
      <c r="G850" s="198"/>
      <c r="H850" s="198"/>
      <c r="I850" s="6"/>
      <c r="J850" s="7"/>
      <c r="K850" s="7"/>
      <c r="L850" s="6"/>
      <c r="M850" s="7"/>
      <c r="N850" s="6"/>
      <c r="O850" s="6"/>
      <c r="P850" s="6"/>
      <c r="Q850" s="6"/>
      <c r="R850" s="6"/>
      <c r="S850" s="6"/>
      <c r="T850" s="6"/>
      <c r="U850" s="6"/>
      <c r="V850" s="6"/>
      <c r="W850" s="6"/>
      <c r="X850" s="6"/>
      <c r="Y850" s="6"/>
      <c r="Z850" s="6"/>
      <c r="AA850" s="6"/>
      <c r="AB850" s="6"/>
      <c r="AC850" s="6"/>
      <c r="AD850" s="6"/>
      <c r="AE850" s="6"/>
      <c r="AF850" s="6"/>
      <c r="AG850" s="6"/>
      <c r="AH850" s="6"/>
      <c r="AI850" s="6"/>
      <c r="AJ850" s="6"/>
      <c r="AK850" s="6"/>
      <c r="AL850" s="6"/>
      <c r="AM850" s="6"/>
      <c r="AN850" s="6"/>
      <c r="AO850" s="6"/>
      <c r="AP850" s="6"/>
      <c r="AQ850" s="6"/>
      <c r="AR850" s="6"/>
      <c r="AS850" s="6"/>
      <c r="AT850" s="6"/>
      <c r="AU850" s="6"/>
      <c r="AV850" s="6"/>
    </row>
    <row r="851">
      <c r="A851" s="6"/>
      <c r="B851" s="199"/>
      <c r="C851" s="6"/>
      <c r="D851" s="6"/>
      <c r="E851" s="7"/>
      <c r="F851" s="7"/>
      <c r="G851" s="198"/>
      <c r="H851" s="198"/>
      <c r="I851" s="6"/>
      <c r="J851" s="7"/>
      <c r="K851" s="7"/>
      <c r="L851" s="6"/>
      <c r="M851" s="7"/>
      <c r="N851" s="6"/>
      <c r="O851" s="6"/>
      <c r="P851" s="6"/>
      <c r="Q851" s="6"/>
      <c r="R851" s="6"/>
      <c r="S851" s="6"/>
      <c r="T851" s="6"/>
      <c r="U851" s="6"/>
      <c r="V851" s="6"/>
      <c r="W851" s="6"/>
      <c r="X851" s="6"/>
      <c r="Y851" s="6"/>
      <c r="Z851" s="6"/>
      <c r="AA851" s="6"/>
      <c r="AB851" s="6"/>
      <c r="AC851" s="6"/>
      <c r="AD851" s="6"/>
      <c r="AE851" s="6"/>
      <c r="AF851" s="6"/>
      <c r="AG851" s="6"/>
      <c r="AH851" s="6"/>
      <c r="AI851" s="6"/>
      <c r="AJ851" s="6"/>
      <c r="AK851" s="6"/>
      <c r="AL851" s="6"/>
      <c r="AM851" s="6"/>
      <c r="AN851" s="6"/>
      <c r="AO851" s="6"/>
      <c r="AP851" s="6"/>
      <c r="AQ851" s="6"/>
      <c r="AR851" s="6"/>
      <c r="AS851" s="6"/>
      <c r="AT851" s="6"/>
      <c r="AU851" s="6"/>
      <c r="AV851" s="6"/>
    </row>
    <row r="852">
      <c r="A852" s="6"/>
      <c r="B852" s="199"/>
      <c r="C852" s="6"/>
      <c r="D852" s="6"/>
      <c r="E852" s="7"/>
      <c r="F852" s="7"/>
      <c r="G852" s="198"/>
      <c r="H852" s="198"/>
      <c r="I852" s="6"/>
      <c r="J852" s="7"/>
      <c r="K852" s="7"/>
      <c r="L852" s="6"/>
      <c r="M852" s="7"/>
      <c r="N852" s="6"/>
      <c r="O852" s="6"/>
      <c r="P852" s="6"/>
      <c r="Q852" s="6"/>
      <c r="R852" s="6"/>
      <c r="S852" s="6"/>
      <c r="T852" s="6"/>
      <c r="U852" s="6"/>
      <c r="V852" s="6"/>
      <c r="W852" s="6"/>
      <c r="X852" s="6"/>
      <c r="Y852" s="6"/>
      <c r="Z852" s="6"/>
      <c r="AA852" s="6"/>
      <c r="AB852" s="6"/>
      <c r="AC852" s="6"/>
      <c r="AD852" s="6"/>
      <c r="AE852" s="6"/>
      <c r="AF852" s="6"/>
      <c r="AG852" s="6"/>
      <c r="AH852" s="6"/>
      <c r="AI852" s="6"/>
      <c r="AJ852" s="6"/>
      <c r="AK852" s="6"/>
      <c r="AL852" s="6"/>
      <c r="AM852" s="6"/>
      <c r="AN852" s="6"/>
      <c r="AO852" s="6"/>
      <c r="AP852" s="6"/>
      <c r="AQ852" s="6"/>
      <c r="AR852" s="6"/>
      <c r="AS852" s="6"/>
      <c r="AT852" s="6"/>
      <c r="AU852" s="6"/>
      <c r="AV852" s="6"/>
    </row>
    <row r="853">
      <c r="A853" s="6"/>
      <c r="B853" s="199"/>
      <c r="C853" s="6"/>
      <c r="D853" s="6"/>
      <c r="E853" s="7"/>
      <c r="F853" s="7"/>
      <c r="G853" s="198"/>
      <c r="H853" s="198"/>
      <c r="I853" s="6"/>
      <c r="J853" s="7"/>
      <c r="K853" s="7"/>
      <c r="L853" s="6"/>
      <c r="M853" s="7"/>
      <c r="N853" s="6"/>
      <c r="O853" s="6"/>
      <c r="P853" s="6"/>
      <c r="Q853" s="6"/>
      <c r="R853" s="6"/>
      <c r="S853" s="6"/>
      <c r="T853" s="6"/>
      <c r="U853" s="6"/>
      <c r="V853" s="6"/>
      <c r="W853" s="6"/>
      <c r="X853" s="6"/>
      <c r="Y853" s="6"/>
      <c r="Z853" s="6"/>
      <c r="AA853" s="6"/>
      <c r="AB853" s="6"/>
      <c r="AC853" s="6"/>
      <c r="AD853" s="6"/>
      <c r="AE853" s="6"/>
      <c r="AF853" s="6"/>
      <c r="AG853" s="6"/>
      <c r="AH853" s="6"/>
      <c r="AI853" s="6"/>
      <c r="AJ853" s="6"/>
      <c r="AK853" s="6"/>
      <c r="AL853" s="6"/>
      <c r="AM853" s="6"/>
      <c r="AN853" s="6"/>
      <c r="AO853" s="6"/>
      <c r="AP853" s="6"/>
      <c r="AQ853" s="6"/>
      <c r="AR853" s="6"/>
      <c r="AS853" s="6"/>
      <c r="AT853" s="6"/>
      <c r="AU853" s="6"/>
      <c r="AV853" s="6"/>
    </row>
    <row r="854">
      <c r="A854" s="6"/>
      <c r="B854" s="199"/>
      <c r="C854" s="6"/>
      <c r="D854" s="6"/>
      <c r="E854" s="7"/>
      <c r="F854" s="7"/>
      <c r="G854" s="198"/>
      <c r="H854" s="198"/>
      <c r="I854" s="6"/>
      <c r="J854" s="7"/>
      <c r="K854" s="7"/>
      <c r="L854" s="6"/>
      <c r="M854" s="7"/>
      <c r="N854" s="6"/>
      <c r="O854" s="6"/>
      <c r="P854" s="6"/>
      <c r="Q854" s="6"/>
      <c r="R854" s="6"/>
      <c r="S854" s="6"/>
      <c r="T854" s="6"/>
      <c r="U854" s="6"/>
      <c r="V854" s="6"/>
      <c r="W854" s="6"/>
      <c r="X854" s="6"/>
      <c r="Y854" s="6"/>
      <c r="Z854" s="6"/>
      <c r="AA854" s="6"/>
      <c r="AB854" s="6"/>
      <c r="AC854" s="6"/>
      <c r="AD854" s="6"/>
      <c r="AE854" s="6"/>
      <c r="AF854" s="6"/>
      <c r="AG854" s="6"/>
      <c r="AH854" s="6"/>
      <c r="AI854" s="6"/>
      <c r="AJ854" s="6"/>
      <c r="AK854" s="6"/>
      <c r="AL854" s="6"/>
      <c r="AM854" s="6"/>
      <c r="AN854" s="6"/>
      <c r="AO854" s="6"/>
      <c r="AP854" s="6"/>
      <c r="AQ854" s="6"/>
      <c r="AR854" s="6"/>
      <c r="AS854" s="6"/>
      <c r="AT854" s="6"/>
      <c r="AU854" s="6"/>
      <c r="AV854" s="6"/>
    </row>
    <row r="855">
      <c r="A855" s="6"/>
      <c r="B855" s="199"/>
      <c r="C855" s="6"/>
      <c r="D855" s="6"/>
      <c r="E855" s="7"/>
      <c r="F855" s="7"/>
      <c r="G855" s="198"/>
      <c r="H855" s="198"/>
      <c r="I855" s="6"/>
      <c r="J855" s="7"/>
      <c r="K855" s="7"/>
      <c r="L855" s="6"/>
      <c r="M855" s="7"/>
      <c r="N855" s="6"/>
      <c r="O855" s="6"/>
      <c r="P855" s="6"/>
      <c r="Q855" s="6"/>
      <c r="R855" s="6"/>
      <c r="S855" s="6"/>
      <c r="T855" s="6"/>
      <c r="U855" s="6"/>
      <c r="V855" s="6"/>
      <c r="W855" s="6"/>
      <c r="X855" s="6"/>
      <c r="Y855" s="6"/>
      <c r="Z855" s="6"/>
      <c r="AA855" s="6"/>
      <c r="AB855" s="6"/>
      <c r="AC855" s="6"/>
      <c r="AD855" s="6"/>
      <c r="AE855" s="6"/>
      <c r="AF855" s="6"/>
      <c r="AG855" s="6"/>
      <c r="AH855" s="6"/>
      <c r="AI855" s="6"/>
      <c r="AJ855" s="6"/>
      <c r="AK855" s="6"/>
      <c r="AL855" s="6"/>
      <c r="AM855" s="6"/>
      <c r="AN855" s="6"/>
      <c r="AO855" s="6"/>
      <c r="AP855" s="6"/>
      <c r="AQ855" s="6"/>
      <c r="AR855" s="6"/>
      <c r="AS855" s="6"/>
      <c r="AT855" s="6"/>
      <c r="AU855" s="6"/>
      <c r="AV855" s="6"/>
    </row>
    <row r="856">
      <c r="A856" s="6"/>
      <c r="B856" s="199"/>
      <c r="C856" s="6"/>
      <c r="D856" s="6"/>
      <c r="E856" s="7"/>
      <c r="F856" s="7"/>
      <c r="G856" s="198"/>
      <c r="H856" s="198"/>
      <c r="I856" s="6"/>
      <c r="J856" s="7"/>
      <c r="K856" s="7"/>
      <c r="L856" s="6"/>
      <c r="M856" s="7"/>
      <c r="N856" s="6"/>
      <c r="O856" s="6"/>
      <c r="P856" s="6"/>
      <c r="Q856" s="6"/>
      <c r="R856" s="6"/>
      <c r="S856" s="6"/>
      <c r="T856" s="6"/>
      <c r="U856" s="6"/>
      <c r="V856" s="6"/>
      <c r="W856" s="6"/>
      <c r="X856" s="6"/>
      <c r="Y856" s="6"/>
      <c r="Z856" s="6"/>
      <c r="AA856" s="6"/>
      <c r="AB856" s="6"/>
      <c r="AC856" s="6"/>
      <c r="AD856" s="6"/>
      <c r="AE856" s="6"/>
      <c r="AF856" s="6"/>
      <c r="AG856" s="6"/>
      <c r="AH856" s="6"/>
      <c r="AI856" s="6"/>
      <c r="AJ856" s="6"/>
      <c r="AK856" s="6"/>
      <c r="AL856" s="6"/>
      <c r="AM856" s="6"/>
      <c r="AN856" s="6"/>
      <c r="AO856" s="6"/>
      <c r="AP856" s="6"/>
      <c r="AQ856" s="6"/>
      <c r="AR856" s="6"/>
      <c r="AS856" s="6"/>
      <c r="AT856" s="6"/>
      <c r="AU856" s="6"/>
      <c r="AV856" s="6"/>
    </row>
    <row r="857">
      <c r="A857" s="6"/>
      <c r="B857" s="199"/>
      <c r="C857" s="6"/>
      <c r="D857" s="6"/>
      <c r="E857" s="7"/>
      <c r="F857" s="7"/>
      <c r="G857" s="198"/>
      <c r="H857" s="198"/>
      <c r="I857" s="6"/>
      <c r="J857" s="7"/>
      <c r="K857" s="7"/>
      <c r="L857" s="6"/>
      <c r="M857" s="7"/>
      <c r="N857" s="6"/>
      <c r="O857" s="6"/>
      <c r="P857" s="6"/>
      <c r="Q857" s="6"/>
      <c r="R857" s="6"/>
      <c r="S857" s="6"/>
      <c r="T857" s="6"/>
      <c r="U857" s="6"/>
      <c r="V857" s="6"/>
      <c r="W857" s="6"/>
      <c r="X857" s="6"/>
      <c r="Y857" s="6"/>
      <c r="Z857" s="6"/>
      <c r="AA857" s="6"/>
      <c r="AB857" s="6"/>
      <c r="AC857" s="6"/>
      <c r="AD857" s="6"/>
      <c r="AE857" s="6"/>
      <c r="AF857" s="6"/>
      <c r="AG857" s="6"/>
      <c r="AH857" s="6"/>
      <c r="AI857" s="6"/>
      <c r="AJ857" s="6"/>
      <c r="AK857" s="6"/>
      <c r="AL857" s="6"/>
      <c r="AM857" s="6"/>
      <c r="AN857" s="6"/>
      <c r="AO857" s="6"/>
      <c r="AP857" s="6"/>
      <c r="AQ857" s="6"/>
      <c r="AR857" s="6"/>
      <c r="AS857" s="6"/>
      <c r="AT857" s="6"/>
      <c r="AU857" s="6"/>
      <c r="AV857" s="6"/>
    </row>
    <row r="858">
      <c r="A858" s="6"/>
      <c r="B858" s="199"/>
      <c r="C858" s="6"/>
      <c r="D858" s="6"/>
      <c r="E858" s="7"/>
      <c r="F858" s="7"/>
      <c r="G858" s="198"/>
      <c r="H858" s="198"/>
      <c r="I858" s="6"/>
      <c r="J858" s="7"/>
      <c r="K858" s="7"/>
      <c r="L858" s="6"/>
      <c r="M858" s="7"/>
      <c r="N858" s="6"/>
      <c r="O858" s="6"/>
      <c r="P858" s="6"/>
      <c r="Q858" s="6"/>
      <c r="R858" s="6"/>
      <c r="S858" s="6"/>
      <c r="T858" s="6"/>
      <c r="U858" s="6"/>
      <c r="V858" s="6"/>
      <c r="W858" s="6"/>
      <c r="X858" s="6"/>
      <c r="Y858" s="6"/>
      <c r="Z858" s="6"/>
      <c r="AA858" s="6"/>
      <c r="AB858" s="6"/>
      <c r="AC858" s="6"/>
      <c r="AD858" s="6"/>
      <c r="AE858" s="6"/>
      <c r="AF858" s="6"/>
      <c r="AG858" s="6"/>
      <c r="AH858" s="6"/>
      <c r="AI858" s="6"/>
      <c r="AJ858" s="6"/>
      <c r="AK858" s="6"/>
      <c r="AL858" s="6"/>
      <c r="AM858" s="6"/>
      <c r="AN858" s="6"/>
      <c r="AO858" s="6"/>
      <c r="AP858" s="6"/>
      <c r="AQ858" s="6"/>
      <c r="AR858" s="6"/>
      <c r="AS858" s="6"/>
      <c r="AT858" s="6"/>
      <c r="AU858" s="6"/>
      <c r="AV858" s="6"/>
    </row>
    <row r="859">
      <c r="A859" s="6"/>
      <c r="B859" s="199"/>
      <c r="C859" s="6"/>
      <c r="D859" s="6"/>
      <c r="E859" s="7"/>
      <c r="F859" s="7"/>
      <c r="G859" s="198"/>
      <c r="H859" s="198"/>
      <c r="I859" s="6"/>
      <c r="J859" s="7"/>
      <c r="K859" s="7"/>
      <c r="L859" s="6"/>
      <c r="M859" s="7"/>
      <c r="N859" s="6"/>
      <c r="O859" s="6"/>
      <c r="P859" s="6"/>
      <c r="Q859" s="6"/>
      <c r="R859" s="6"/>
      <c r="S859" s="6"/>
      <c r="T859" s="6"/>
      <c r="U859" s="6"/>
      <c r="V859" s="6"/>
      <c r="W859" s="6"/>
      <c r="X859" s="6"/>
      <c r="Y859" s="6"/>
      <c r="Z859" s="6"/>
      <c r="AA859" s="6"/>
      <c r="AB859" s="6"/>
      <c r="AC859" s="6"/>
      <c r="AD859" s="6"/>
      <c r="AE859" s="6"/>
      <c r="AF859" s="6"/>
      <c r="AG859" s="6"/>
      <c r="AH859" s="6"/>
      <c r="AI859" s="6"/>
      <c r="AJ859" s="6"/>
      <c r="AK859" s="6"/>
      <c r="AL859" s="6"/>
      <c r="AM859" s="6"/>
      <c r="AN859" s="6"/>
      <c r="AO859" s="6"/>
      <c r="AP859" s="6"/>
      <c r="AQ859" s="6"/>
      <c r="AR859" s="6"/>
      <c r="AS859" s="6"/>
      <c r="AT859" s="6"/>
      <c r="AU859" s="6"/>
      <c r="AV859" s="6"/>
    </row>
    <row r="860">
      <c r="A860" s="6"/>
      <c r="B860" s="199"/>
      <c r="C860" s="6"/>
      <c r="D860" s="6"/>
      <c r="E860" s="7"/>
      <c r="F860" s="7"/>
      <c r="G860" s="198"/>
      <c r="H860" s="198"/>
      <c r="I860" s="6"/>
      <c r="J860" s="7"/>
      <c r="K860" s="7"/>
      <c r="L860" s="6"/>
      <c r="M860" s="7"/>
      <c r="N860" s="6"/>
      <c r="O860" s="6"/>
      <c r="P860" s="6"/>
      <c r="Q860" s="6"/>
      <c r="R860" s="6"/>
      <c r="S860" s="6"/>
      <c r="T860" s="6"/>
      <c r="U860" s="6"/>
      <c r="V860" s="6"/>
      <c r="W860" s="6"/>
      <c r="X860" s="6"/>
      <c r="Y860" s="6"/>
      <c r="Z860" s="6"/>
      <c r="AA860" s="6"/>
      <c r="AB860" s="6"/>
      <c r="AC860" s="6"/>
      <c r="AD860" s="6"/>
      <c r="AE860" s="6"/>
      <c r="AF860" s="6"/>
      <c r="AG860" s="6"/>
      <c r="AH860" s="6"/>
      <c r="AI860" s="6"/>
      <c r="AJ860" s="6"/>
      <c r="AK860" s="6"/>
      <c r="AL860" s="6"/>
      <c r="AM860" s="6"/>
      <c r="AN860" s="6"/>
      <c r="AO860" s="6"/>
      <c r="AP860" s="6"/>
      <c r="AQ860" s="6"/>
      <c r="AR860" s="6"/>
      <c r="AS860" s="6"/>
      <c r="AT860" s="6"/>
      <c r="AU860" s="6"/>
      <c r="AV860" s="6"/>
    </row>
    <row r="861">
      <c r="A861" s="6"/>
      <c r="B861" s="199"/>
      <c r="C861" s="6"/>
      <c r="D861" s="6"/>
      <c r="E861" s="7"/>
      <c r="F861" s="7"/>
      <c r="G861" s="198"/>
      <c r="H861" s="198"/>
      <c r="I861" s="6"/>
      <c r="J861" s="7"/>
      <c r="K861" s="7"/>
      <c r="L861" s="6"/>
      <c r="M861" s="7"/>
      <c r="N861" s="6"/>
      <c r="O861" s="6"/>
      <c r="P861" s="6"/>
      <c r="Q861" s="6"/>
      <c r="R861" s="6"/>
      <c r="S861" s="6"/>
      <c r="T861" s="6"/>
      <c r="U861" s="6"/>
      <c r="V861" s="6"/>
      <c r="W861" s="6"/>
      <c r="X861" s="6"/>
      <c r="Y861" s="6"/>
      <c r="Z861" s="6"/>
      <c r="AA861" s="6"/>
      <c r="AB861" s="6"/>
      <c r="AC861" s="6"/>
      <c r="AD861" s="6"/>
      <c r="AE861" s="6"/>
      <c r="AF861" s="6"/>
      <c r="AG861" s="6"/>
      <c r="AH861" s="6"/>
      <c r="AI861" s="6"/>
      <c r="AJ861" s="6"/>
      <c r="AK861" s="6"/>
      <c r="AL861" s="6"/>
      <c r="AM861" s="6"/>
      <c r="AN861" s="6"/>
      <c r="AO861" s="6"/>
      <c r="AP861" s="6"/>
      <c r="AQ861" s="6"/>
      <c r="AR861" s="6"/>
      <c r="AS861" s="6"/>
      <c r="AT861" s="6"/>
      <c r="AU861" s="6"/>
      <c r="AV861" s="6"/>
    </row>
    <row r="862">
      <c r="A862" s="6"/>
      <c r="B862" s="199"/>
      <c r="C862" s="6"/>
      <c r="D862" s="6"/>
      <c r="E862" s="7"/>
      <c r="F862" s="7"/>
      <c r="G862" s="198"/>
      <c r="H862" s="198"/>
      <c r="I862" s="6"/>
      <c r="J862" s="7"/>
      <c r="K862" s="7"/>
      <c r="L862" s="6"/>
      <c r="M862" s="7"/>
      <c r="N862" s="6"/>
      <c r="O862" s="6"/>
      <c r="P862" s="6"/>
      <c r="Q862" s="6"/>
      <c r="R862" s="6"/>
      <c r="S862" s="6"/>
      <c r="T862" s="6"/>
      <c r="U862" s="6"/>
      <c r="V862" s="6"/>
      <c r="W862" s="6"/>
      <c r="X862" s="6"/>
      <c r="Y862" s="6"/>
      <c r="Z862" s="6"/>
      <c r="AA862" s="6"/>
      <c r="AB862" s="6"/>
      <c r="AC862" s="6"/>
      <c r="AD862" s="6"/>
      <c r="AE862" s="6"/>
      <c r="AF862" s="6"/>
      <c r="AG862" s="6"/>
      <c r="AH862" s="6"/>
      <c r="AI862" s="6"/>
      <c r="AJ862" s="6"/>
      <c r="AK862" s="6"/>
      <c r="AL862" s="6"/>
      <c r="AM862" s="6"/>
      <c r="AN862" s="6"/>
      <c r="AO862" s="6"/>
      <c r="AP862" s="6"/>
      <c r="AQ862" s="6"/>
      <c r="AR862" s="6"/>
      <c r="AS862" s="6"/>
      <c r="AT862" s="6"/>
      <c r="AU862" s="6"/>
      <c r="AV862" s="6"/>
    </row>
    <row r="863">
      <c r="A863" s="6"/>
      <c r="B863" s="199"/>
      <c r="C863" s="6"/>
      <c r="D863" s="6"/>
      <c r="E863" s="7"/>
      <c r="F863" s="7"/>
      <c r="G863" s="198"/>
      <c r="H863" s="198"/>
      <c r="I863" s="6"/>
      <c r="J863" s="7"/>
      <c r="K863" s="7"/>
      <c r="L863" s="6"/>
      <c r="M863" s="7"/>
      <c r="N863" s="6"/>
      <c r="O863" s="6"/>
      <c r="P863" s="6"/>
      <c r="Q863" s="6"/>
      <c r="R863" s="6"/>
      <c r="S863" s="6"/>
      <c r="T863" s="6"/>
      <c r="U863" s="6"/>
      <c r="V863" s="6"/>
      <c r="W863" s="6"/>
      <c r="X863" s="6"/>
      <c r="Y863" s="6"/>
      <c r="Z863" s="6"/>
      <c r="AA863" s="6"/>
      <c r="AB863" s="6"/>
      <c r="AC863" s="6"/>
      <c r="AD863" s="6"/>
      <c r="AE863" s="6"/>
      <c r="AF863" s="6"/>
      <c r="AG863" s="6"/>
      <c r="AH863" s="6"/>
      <c r="AI863" s="6"/>
      <c r="AJ863" s="6"/>
      <c r="AK863" s="6"/>
      <c r="AL863" s="6"/>
      <c r="AM863" s="6"/>
      <c r="AN863" s="6"/>
      <c r="AO863" s="6"/>
      <c r="AP863" s="6"/>
      <c r="AQ863" s="6"/>
      <c r="AR863" s="6"/>
      <c r="AS863" s="6"/>
      <c r="AT863" s="6"/>
      <c r="AU863" s="6"/>
      <c r="AV863" s="6"/>
    </row>
    <row r="864">
      <c r="A864" s="6"/>
      <c r="B864" s="199"/>
      <c r="C864" s="6"/>
      <c r="D864" s="6"/>
      <c r="E864" s="7"/>
      <c r="F864" s="7"/>
      <c r="G864" s="198"/>
      <c r="H864" s="198"/>
      <c r="I864" s="6"/>
      <c r="J864" s="7"/>
      <c r="K864" s="7"/>
      <c r="L864" s="6"/>
      <c r="M864" s="7"/>
      <c r="N864" s="6"/>
      <c r="O864" s="6"/>
      <c r="P864" s="6"/>
      <c r="Q864" s="6"/>
      <c r="R864" s="6"/>
      <c r="S864" s="6"/>
      <c r="T864" s="6"/>
      <c r="U864" s="6"/>
      <c r="V864" s="6"/>
      <c r="W864" s="6"/>
      <c r="X864" s="6"/>
      <c r="Y864" s="6"/>
      <c r="Z864" s="6"/>
      <c r="AA864" s="6"/>
      <c r="AB864" s="6"/>
      <c r="AC864" s="6"/>
      <c r="AD864" s="6"/>
      <c r="AE864" s="6"/>
      <c r="AF864" s="6"/>
      <c r="AG864" s="6"/>
      <c r="AH864" s="6"/>
      <c r="AI864" s="6"/>
      <c r="AJ864" s="6"/>
      <c r="AK864" s="6"/>
      <c r="AL864" s="6"/>
      <c r="AM864" s="6"/>
      <c r="AN864" s="6"/>
      <c r="AO864" s="6"/>
      <c r="AP864" s="6"/>
      <c r="AQ864" s="6"/>
      <c r="AR864" s="6"/>
      <c r="AS864" s="6"/>
      <c r="AT864" s="6"/>
      <c r="AU864" s="6"/>
      <c r="AV864" s="6"/>
    </row>
    <row r="865">
      <c r="A865" s="6"/>
      <c r="B865" s="199"/>
      <c r="C865" s="6"/>
      <c r="D865" s="6"/>
      <c r="E865" s="7"/>
      <c r="F865" s="7"/>
      <c r="G865" s="198"/>
      <c r="H865" s="198"/>
      <c r="I865" s="6"/>
      <c r="J865" s="7"/>
      <c r="K865" s="7"/>
      <c r="L865" s="6"/>
      <c r="M865" s="7"/>
      <c r="N865" s="6"/>
      <c r="O865" s="6"/>
      <c r="P865" s="6"/>
      <c r="Q865" s="6"/>
      <c r="R865" s="6"/>
      <c r="S865" s="6"/>
      <c r="T865" s="6"/>
      <c r="U865" s="6"/>
      <c r="V865" s="6"/>
      <c r="W865" s="6"/>
      <c r="X865" s="6"/>
      <c r="Y865" s="6"/>
      <c r="Z865" s="6"/>
      <c r="AA865" s="6"/>
      <c r="AB865" s="6"/>
      <c r="AC865" s="6"/>
      <c r="AD865" s="6"/>
      <c r="AE865" s="6"/>
      <c r="AF865" s="6"/>
      <c r="AG865" s="6"/>
      <c r="AH865" s="6"/>
      <c r="AI865" s="6"/>
      <c r="AJ865" s="6"/>
      <c r="AK865" s="6"/>
      <c r="AL865" s="6"/>
      <c r="AM865" s="6"/>
      <c r="AN865" s="6"/>
      <c r="AO865" s="6"/>
      <c r="AP865" s="6"/>
      <c r="AQ865" s="6"/>
      <c r="AR865" s="6"/>
      <c r="AS865" s="6"/>
      <c r="AT865" s="6"/>
      <c r="AU865" s="6"/>
      <c r="AV865" s="6"/>
    </row>
    <row r="866">
      <c r="A866" s="6"/>
      <c r="B866" s="199"/>
      <c r="C866" s="6"/>
      <c r="D866" s="6"/>
      <c r="E866" s="7"/>
      <c r="F866" s="7"/>
      <c r="G866" s="198"/>
      <c r="H866" s="198"/>
      <c r="I866" s="6"/>
      <c r="J866" s="7"/>
      <c r="K866" s="7"/>
      <c r="L866" s="6"/>
      <c r="M866" s="7"/>
      <c r="N866" s="6"/>
      <c r="O866" s="6"/>
      <c r="P866" s="6"/>
      <c r="Q866" s="6"/>
      <c r="R866" s="6"/>
      <c r="S866" s="6"/>
      <c r="T866" s="6"/>
      <c r="U866" s="6"/>
      <c r="V866" s="6"/>
      <c r="W866" s="6"/>
      <c r="X866" s="6"/>
      <c r="Y866" s="6"/>
      <c r="Z866" s="6"/>
      <c r="AA866" s="6"/>
      <c r="AB866" s="6"/>
      <c r="AC866" s="6"/>
      <c r="AD866" s="6"/>
      <c r="AE866" s="6"/>
      <c r="AF866" s="6"/>
      <c r="AG866" s="6"/>
      <c r="AH866" s="6"/>
      <c r="AI866" s="6"/>
      <c r="AJ866" s="6"/>
      <c r="AK866" s="6"/>
      <c r="AL866" s="6"/>
      <c r="AM866" s="6"/>
      <c r="AN866" s="6"/>
      <c r="AO866" s="6"/>
      <c r="AP866" s="6"/>
      <c r="AQ866" s="6"/>
      <c r="AR866" s="6"/>
      <c r="AS866" s="6"/>
      <c r="AT866" s="6"/>
      <c r="AU866" s="6"/>
      <c r="AV866" s="6"/>
    </row>
    <row r="867">
      <c r="A867" s="6"/>
      <c r="B867" s="199"/>
      <c r="C867" s="6"/>
      <c r="D867" s="6"/>
      <c r="E867" s="7"/>
      <c r="F867" s="7"/>
      <c r="G867" s="198"/>
      <c r="H867" s="198"/>
      <c r="I867" s="6"/>
      <c r="J867" s="7"/>
      <c r="K867" s="7"/>
      <c r="L867" s="6"/>
      <c r="M867" s="7"/>
      <c r="N867" s="6"/>
      <c r="O867" s="6"/>
      <c r="P867" s="6"/>
      <c r="Q867" s="6"/>
      <c r="R867" s="6"/>
      <c r="S867" s="6"/>
      <c r="T867" s="6"/>
      <c r="U867" s="6"/>
      <c r="V867" s="6"/>
      <c r="W867" s="6"/>
      <c r="X867" s="6"/>
      <c r="Y867" s="6"/>
      <c r="Z867" s="6"/>
      <c r="AA867" s="6"/>
      <c r="AB867" s="6"/>
      <c r="AC867" s="6"/>
      <c r="AD867" s="6"/>
      <c r="AE867" s="6"/>
      <c r="AF867" s="6"/>
      <c r="AG867" s="6"/>
      <c r="AH867" s="6"/>
      <c r="AI867" s="6"/>
      <c r="AJ867" s="6"/>
      <c r="AK867" s="6"/>
      <c r="AL867" s="6"/>
      <c r="AM867" s="6"/>
      <c r="AN867" s="6"/>
      <c r="AO867" s="6"/>
      <c r="AP867" s="6"/>
      <c r="AQ867" s="6"/>
      <c r="AR867" s="6"/>
      <c r="AS867" s="6"/>
      <c r="AT867" s="6"/>
      <c r="AU867" s="6"/>
      <c r="AV867" s="6"/>
    </row>
    <row r="868">
      <c r="A868" s="6"/>
      <c r="B868" s="199"/>
      <c r="C868" s="6"/>
      <c r="D868" s="6"/>
      <c r="E868" s="7"/>
      <c r="F868" s="7"/>
      <c r="G868" s="198"/>
      <c r="H868" s="198"/>
      <c r="I868" s="6"/>
      <c r="J868" s="7"/>
      <c r="K868" s="7"/>
      <c r="L868" s="6"/>
      <c r="M868" s="7"/>
      <c r="N868" s="6"/>
      <c r="O868" s="6"/>
      <c r="P868" s="6"/>
      <c r="Q868" s="6"/>
      <c r="R868" s="6"/>
      <c r="S868" s="6"/>
      <c r="T868" s="6"/>
      <c r="U868" s="6"/>
      <c r="V868" s="6"/>
      <c r="W868" s="6"/>
      <c r="X868" s="6"/>
      <c r="Y868" s="6"/>
      <c r="Z868" s="6"/>
      <c r="AA868" s="6"/>
      <c r="AB868" s="6"/>
      <c r="AC868" s="6"/>
      <c r="AD868" s="6"/>
      <c r="AE868" s="6"/>
      <c r="AF868" s="6"/>
      <c r="AG868" s="6"/>
      <c r="AH868" s="6"/>
      <c r="AI868" s="6"/>
      <c r="AJ868" s="6"/>
      <c r="AK868" s="6"/>
      <c r="AL868" s="6"/>
      <c r="AM868" s="6"/>
      <c r="AN868" s="6"/>
      <c r="AO868" s="6"/>
      <c r="AP868" s="6"/>
      <c r="AQ868" s="6"/>
      <c r="AR868" s="6"/>
      <c r="AS868" s="6"/>
      <c r="AT868" s="6"/>
      <c r="AU868" s="6"/>
      <c r="AV868" s="6"/>
    </row>
    <row r="869">
      <c r="A869" s="6"/>
      <c r="B869" s="199"/>
      <c r="C869" s="6"/>
      <c r="D869" s="6"/>
      <c r="E869" s="7"/>
      <c r="F869" s="7"/>
      <c r="G869" s="198"/>
      <c r="H869" s="198"/>
      <c r="I869" s="6"/>
      <c r="J869" s="7"/>
      <c r="K869" s="7"/>
      <c r="L869" s="6"/>
      <c r="M869" s="7"/>
      <c r="N869" s="6"/>
      <c r="O869" s="6"/>
      <c r="P869" s="6"/>
      <c r="Q869" s="6"/>
      <c r="R869" s="6"/>
      <c r="S869" s="6"/>
      <c r="T869" s="6"/>
      <c r="U869" s="6"/>
      <c r="V869" s="6"/>
      <c r="W869" s="6"/>
      <c r="X869" s="6"/>
      <c r="Y869" s="6"/>
      <c r="Z869" s="6"/>
      <c r="AA869" s="6"/>
      <c r="AB869" s="6"/>
      <c r="AC869" s="6"/>
      <c r="AD869" s="6"/>
      <c r="AE869" s="6"/>
      <c r="AF869" s="6"/>
      <c r="AG869" s="6"/>
      <c r="AH869" s="6"/>
      <c r="AI869" s="6"/>
      <c r="AJ869" s="6"/>
      <c r="AK869" s="6"/>
      <c r="AL869" s="6"/>
      <c r="AM869" s="6"/>
      <c r="AN869" s="6"/>
      <c r="AO869" s="6"/>
      <c r="AP869" s="6"/>
      <c r="AQ869" s="6"/>
      <c r="AR869" s="6"/>
      <c r="AS869" s="6"/>
      <c r="AT869" s="6"/>
      <c r="AU869" s="6"/>
      <c r="AV869" s="6"/>
    </row>
    <row r="870">
      <c r="A870" s="6"/>
      <c r="B870" s="199"/>
      <c r="C870" s="6"/>
      <c r="D870" s="6"/>
      <c r="E870" s="7"/>
      <c r="F870" s="7"/>
      <c r="G870" s="198"/>
      <c r="H870" s="198"/>
      <c r="I870" s="6"/>
      <c r="J870" s="7"/>
      <c r="K870" s="7"/>
      <c r="L870" s="6"/>
      <c r="M870" s="7"/>
      <c r="N870" s="6"/>
      <c r="O870" s="6"/>
      <c r="P870" s="6"/>
      <c r="Q870" s="6"/>
      <c r="R870" s="6"/>
      <c r="S870" s="6"/>
      <c r="T870" s="6"/>
      <c r="U870" s="6"/>
      <c r="V870" s="6"/>
      <c r="W870" s="6"/>
      <c r="X870" s="6"/>
      <c r="Y870" s="6"/>
      <c r="Z870" s="6"/>
      <c r="AA870" s="6"/>
      <c r="AB870" s="6"/>
      <c r="AC870" s="6"/>
      <c r="AD870" s="6"/>
      <c r="AE870" s="6"/>
      <c r="AF870" s="6"/>
      <c r="AG870" s="6"/>
      <c r="AH870" s="6"/>
      <c r="AI870" s="6"/>
      <c r="AJ870" s="6"/>
      <c r="AK870" s="6"/>
      <c r="AL870" s="6"/>
      <c r="AM870" s="6"/>
      <c r="AN870" s="6"/>
      <c r="AO870" s="6"/>
      <c r="AP870" s="6"/>
      <c r="AQ870" s="6"/>
      <c r="AR870" s="6"/>
      <c r="AS870" s="6"/>
      <c r="AT870" s="6"/>
      <c r="AU870" s="6"/>
      <c r="AV870" s="6"/>
    </row>
    <row r="871">
      <c r="A871" s="6"/>
      <c r="B871" s="199"/>
      <c r="C871" s="6"/>
      <c r="D871" s="6"/>
      <c r="E871" s="7"/>
      <c r="F871" s="7"/>
      <c r="G871" s="198"/>
      <c r="H871" s="198"/>
      <c r="I871" s="6"/>
      <c r="J871" s="7"/>
      <c r="K871" s="7"/>
      <c r="L871" s="6"/>
      <c r="M871" s="7"/>
      <c r="N871" s="6"/>
      <c r="O871" s="6"/>
      <c r="P871" s="6"/>
      <c r="Q871" s="6"/>
      <c r="R871" s="6"/>
      <c r="S871" s="6"/>
      <c r="T871" s="6"/>
      <c r="U871" s="6"/>
      <c r="V871" s="6"/>
      <c r="W871" s="6"/>
      <c r="X871" s="6"/>
      <c r="Y871" s="6"/>
      <c r="Z871" s="6"/>
      <c r="AA871" s="6"/>
      <c r="AB871" s="6"/>
      <c r="AC871" s="6"/>
      <c r="AD871" s="6"/>
      <c r="AE871" s="6"/>
      <c r="AF871" s="6"/>
      <c r="AG871" s="6"/>
      <c r="AH871" s="6"/>
      <c r="AI871" s="6"/>
      <c r="AJ871" s="6"/>
      <c r="AK871" s="6"/>
      <c r="AL871" s="6"/>
      <c r="AM871" s="6"/>
      <c r="AN871" s="6"/>
      <c r="AO871" s="6"/>
      <c r="AP871" s="6"/>
      <c r="AQ871" s="6"/>
      <c r="AR871" s="6"/>
      <c r="AS871" s="6"/>
      <c r="AT871" s="6"/>
      <c r="AU871" s="6"/>
      <c r="AV871" s="6"/>
    </row>
    <row r="872">
      <c r="A872" s="6"/>
      <c r="B872" s="199"/>
      <c r="C872" s="6"/>
      <c r="D872" s="6"/>
      <c r="E872" s="7"/>
      <c r="F872" s="7"/>
      <c r="G872" s="198"/>
      <c r="H872" s="198"/>
      <c r="I872" s="6"/>
      <c r="J872" s="7"/>
      <c r="K872" s="7"/>
      <c r="L872" s="6"/>
      <c r="M872" s="7"/>
      <c r="N872" s="6"/>
      <c r="O872" s="6"/>
      <c r="P872" s="6"/>
      <c r="Q872" s="6"/>
      <c r="R872" s="6"/>
      <c r="S872" s="6"/>
      <c r="T872" s="6"/>
      <c r="U872" s="6"/>
      <c r="V872" s="6"/>
      <c r="W872" s="6"/>
      <c r="X872" s="6"/>
      <c r="Y872" s="6"/>
      <c r="Z872" s="6"/>
      <c r="AA872" s="6"/>
      <c r="AB872" s="6"/>
      <c r="AC872" s="6"/>
      <c r="AD872" s="6"/>
      <c r="AE872" s="6"/>
      <c r="AF872" s="6"/>
      <c r="AG872" s="6"/>
      <c r="AH872" s="6"/>
      <c r="AI872" s="6"/>
      <c r="AJ872" s="6"/>
      <c r="AK872" s="6"/>
      <c r="AL872" s="6"/>
      <c r="AM872" s="6"/>
      <c r="AN872" s="6"/>
      <c r="AO872" s="6"/>
      <c r="AP872" s="6"/>
      <c r="AQ872" s="6"/>
      <c r="AR872" s="6"/>
      <c r="AS872" s="6"/>
      <c r="AT872" s="6"/>
      <c r="AU872" s="6"/>
      <c r="AV872" s="6"/>
    </row>
    <row r="873">
      <c r="A873" s="6"/>
      <c r="B873" s="199"/>
      <c r="C873" s="6"/>
      <c r="D873" s="6"/>
      <c r="E873" s="7"/>
      <c r="F873" s="7"/>
      <c r="G873" s="198"/>
      <c r="H873" s="198"/>
      <c r="I873" s="6"/>
      <c r="J873" s="7"/>
      <c r="K873" s="7"/>
      <c r="L873" s="6"/>
      <c r="M873" s="7"/>
      <c r="N873" s="6"/>
      <c r="O873" s="6"/>
      <c r="P873" s="6"/>
      <c r="Q873" s="6"/>
      <c r="R873" s="6"/>
      <c r="S873" s="6"/>
      <c r="T873" s="6"/>
      <c r="U873" s="6"/>
      <c r="V873" s="6"/>
      <c r="W873" s="6"/>
      <c r="X873" s="6"/>
      <c r="Y873" s="6"/>
      <c r="Z873" s="6"/>
      <c r="AA873" s="6"/>
      <c r="AB873" s="6"/>
      <c r="AC873" s="6"/>
      <c r="AD873" s="6"/>
      <c r="AE873" s="6"/>
      <c r="AF873" s="6"/>
      <c r="AG873" s="6"/>
      <c r="AH873" s="6"/>
      <c r="AI873" s="6"/>
      <c r="AJ873" s="6"/>
      <c r="AK873" s="6"/>
      <c r="AL873" s="6"/>
      <c r="AM873" s="6"/>
      <c r="AN873" s="6"/>
      <c r="AO873" s="6"/>
      <c r="AP873" s="6"/>
      <c r="AQ873" s="6"/>
      <c r="AR873" s="6"/>
      <c r="AS873" s="6"/>
      <c r="AT873" s="6"/>
      <c r="AU873" s="6"/>
      <c r="AV873" s="6"/>
    </row>
    <row r="874">
      <c r="A874" s="6"/>
      <c r="B874" s="199"/>
      <c r="C874" s="6"/>
      <c r="D874" s="6"/>
      <c r="E874" s="7"/>
      <c r="F874" s="7"/>
      <c r="G874" s="198"/>
      <c r="H874" s="198"/>
      <c r="I874" s="6"/>
      <c r="J874" s="7"/>
      <c r="K874" s="7"/>
      <c r="L874" s="6"/>
      <c r="M874" s="7"/>
      <c r="N874" s="6"/>
      <c r="O874" s="6"/>
      <c r="P874" s="6"/>
      <c r="Q874" s="6"/>
      <c r="R874" s="6"/>
      <c r="S874" s="6"/>
      <c r="T874" s="6"/>
      <c r="U874" s="6"/>
      <c r="V874" s="6"/>
      <c r="W874" s="6"/>
      <c r="X874" s="6"/>
      <c r="Y874" s="6"/>
      <c r="Z874" s="6"/>
      <c r="AA874" s="6"/>
      <c r="AB874" s="6"/>
      <c r="AC874" s="6"/>
      <c r="AD874" s="6"/>
      <c r="AE874" s="6"/>
      <c r="AF874" s="6"/>
      <c r="AG874" s="6"/>
      <c r="AH874" s="6"/>
      <c r="AI874" s="6"/>
      <c r="AJ874" s="6"/>
      <c r="AK874" s="6"/>
      <c r="AL874" s="6"/>
      <c r="AM874" s="6"/>
      <c r="AN874" s="6"/>
      <c r="AO874" s="6"/>
      <c r="AP874" s="6"/>
      <c r="AQ874" s="6"/>
      <c r="AR874" s="6"/>
      <c r="AS874" s="6"/>
      <c r="AT874" s="6"/>
      <c r="AU874" s="6"/>
      <c r="AV874" s="6"/>
    </row>
    <row r="875">
      <c r="A875" s="6"/>
      <c r="B875" s="199"/>
      <c r="C875" s="6"/>
      <c r="D875" s="6"/>
      <c r="E875" s="7"/>
      <c r="F875" s="7"/>
      <c r="G875" s="198"/>
      <c r="H875" s="198"/>
      <c r="I875" s="6"/>
      <c r="J875" s="7"/>
      <c r="K875" s="7"/>
      <c r="L875" s="6"/>
      <c r="M875" s="7"/>
      <c r="N875" s="6"/>
      <c r="O875" s="6"/>
      <c r="P875" s="6"/>
      <c r="Q875" s="6"/>
      <c r="R875" s="6"/>
      <c r="S875" s="6"/>
      <c r="T875" s="6"/>
      <c r="U875" s="6"/>
      <c r="V875" s="6"/>
      <c r="W875" s="6"/>
      <c r="X875" s="6"/>
      <c r="Y875" s="6"/>
      <c r="Z875" s="6"/>
      <c r="AA875" s="6"/>
      <c r="AB875" s="6"/>
      <c r="AC875" s="6"/>
      <c r="AD875" s="6"/>
      <c r="AE875" s="6"/>
      <c r="AF875" s="6"/>
      <c r="AG875" s="6"/>
      <c r="AH875" s="6"/>
      <c r="AI875" s="6"/>
      <c r="AJ875" s="6"/>
      <c r="AK875" s="6"/>
      <c r="AL875" s="6"/>
      <c r="AM875" s="6"/>
      <c r="AN875" s="6"/>
      <c r="AO875" s="6"/>
      <c r="AP875" s="6"/>
      <c r="AQ875" s="6"/>
      <c r="AR875" s="6"/>
      <c r="AS875" s="6"/>
      <c r="AT875" s="6"/>
      <c r="AU875" s="6"/>
      <c r="AV875" s="6"/>
    </row>
    <row r="876">
      <c r="A876" s="6"/>
      <c r="B876" s="199"/>
      <c r="C876" s="6"/>
      <c r="D876" s="6"/>
      <c r="E876" s="7"/>
      <c r="F876" s="7"/>
      <c r="G876" s="198"/>
      <c r="H876" s="198"/>
      <c r="I876" s="6"/>
      <c r="J876" s="7"/>
      <c r="K876" s="7"/>
      <c r="L876" s="6"/>
      <c r="M876" s="7"/>
      <c r="N876" s="6"/>
      <c r="O876" s="6"/>
      <c r="P876" s="6"/>
      <c r="Q876" s="6"/>
      <c r="R876" s="6"/>
      <c r="S876" s="6"/>
      <c r="T876" s="6"/>
      <c r="U876" s="6"/>
      <c r="V876" s="6"/>
      <c r="W876" s="6"/>
      <c r="X876" s="6"/>
      <c r="Y876" s="6"/>
      <c r="Z876" s="6"/>
      <c r="AA876" s="6"/>
      <c r="AB876" s="6"/>
      <c r="AC876" s="6"/>
      <c r="AD876" s="6"/>
      <c r="AE876" s="6"/>
      <c r="AF876" s="6"/>
      <c r="AG876" s="6"/>
      <c r="AH876" s="6"/>
      <c r="AI876" s="6"/>
      <c r="AJ876" s="6"/>
      <c r="AK876" s="6"/>
      <c r="AL876" s="6"/>
      <c r="AM876" s="6"/>
      <c r="AN876" s="6"/>
      <c r="AO876" s="6"/>
      <c r="AP876" s="6"/>
      <c r="AQ876" s="6"/>
      <c r="AR876" s="6"/>
      <c r="AS876" s="6"/>
      <c r="AT876" s="6"/>
      <c r="AU876" s="6"/>
      <c r="AV876" s="6"/>
    </row>
    <row r="877">
      <c r="A877" s="6"/>
      <c r="B877" s="199"/>
      <c r="C877" s="6"/>
      <c r="D877" s="6"/>
      <c r="E877" s="7"/>
      <c r="F877" s="7"/>
      <c r="G877" s="198"/>
      <c r="H877" s="198"/>
      <c r="I877" s="6"/>
      <c r="J877" s="7"/>
      <c r="K877" s="7"/>
      <c r="L877" s="6"/>
      <c r="M877" s="7"/>
      <c r="N877" s="6"/>
      <c r="O877" s="6"/>
      <c r="P877" s="6"/>
      <c r="Q877" s="6"/>
      <c r="R877" s="6"/>
      <c r="S877" s="6"/>
      <c r="T877" s="6"/>
      <c r="U877" s="6"/>
      <c r="V877" s="6"/>
      <c r="W877" s="6"/>
      <c r="X877" s="6"/>
      <c r="Y877" s="6"/>
      <c r="Z877" s="6"/>
      <c r="AA877" s="6"/>
      <c r="AB877" s="6"/>
      <c r="AC877" s="6"/>
      <c r="AD877" s="6"/>
      <c r="AE877" s="6"/>
      <c r="AF877" s="6"/>
      <c r="AG877" s="6"/>
      <c r="AH877" s="6"/>
      <c r="AI877" s="6"/>
      <c r="AJ877" s="6"/>
      <c r="AK877" s="6"/>
      <c r="AL877" s="6"/>
      <c r="AM877" s="6"/>
      <c r="AN877" s="6"/>
      <c r="AO877" s="6"/>
      <c r="AP877" s="6"/>
      <c r="AQ877" s="6"/>
      <c r="AR877" s="6"/>
      <c r="AS877" s="6"/>
      <c r="AT877" s="6"/>
      <c r="AU877" s="6"/>
      <c r="AV877" s="6"/>
    </row>
    <row r="878">
      <c r="A878" s="6"/>
      <c r="B878" s="199"/>
      <c r="C878" s="6"/>
      <c r="D878" s="6"/>
      <c r="E878" s="7"/>
      <c r="F878" s="7"/>
      <c r="G878" s="198"/>
      <c r="H878" s="198"/>
      <c r="I878" s="6"/>
      <c r="J878" s="7"/>
      <c r="K878" s="7"/>
      <c r="L878" s="6"/>
      <c r="M878" s="7"/>
      <c r="N878" s="6"/>
      <c r="O878" s="6"/>
      <c r="P878" s="6"/>
      <c r="Q878" s="6"/>
      <c r="R878" s="6"/>
      <c r="S878" s="6"/>
      <c r="T878" s="6"/>
      <c r="U878" s="6"/>
      <c r="V878" s="6"/>
      <c r="W878" s="6"/>
      <c r="X878" s="6"/>
      <c r="Y878" s="6"/>
      <c r="Z878" s="6"/>
      <c r="AA878" s="6"/>
      <c r="AB878" s="6"/>
      <c r="AC878" s="6"/>
      <c r="AD878" s="6"/>
      <c r="AE878" s="6"/>
      <c r="AF878" s="6"/>
      <c r="AG878" s="6"/>
      <c r="AH878" s="6"/>
      <c r="AI878" s="6"/>
      <c r="AJ878" s="6"/>
      <c r="AK878" s="6"/>
      <c r="AL878" s="6"/>
      <c r="AM878" s="6"/>
      <c r="AN878" s="6"/>
      <c r="AO878" s="6"/>
      <c r="AP878" s="6"/>
      <c r="AQ878" s="6"/>
      <c r="AR878" s="6"/>
      <c r="AS878" s="6"/>
      <c r="AT878" s="6"/>
      <c r="AU878" s="6"/>
      <c r="AV878" s="6"/>
    </row>
    <row r="879">
      <c r="A879" s="6"/>
      <c r="B879" s="199"/>
      <c r="C879" s="6"/>
      <c r="D879" s="6"/>
      <c r="E879" s="7"/>
      <c r="F879" s="7"/>
      <c r="G879" s="198"/>
      <c r="H879" s="198"/>
      <c r="I879" s="6"/>
      <c r="J879" s="7"/>
      <c r="K879" s="7"/>
      <c r="L879" s="6"/>
      <c r="M879" s="7"/>
      <c r="N879" s="6"/>
      <c r="O879" s="6"/>
      <c r="P879" s="6"/>
      <c r="Q879" s="6"/>
      <c r="R879" s="6"/>
      <c r="S879" s="6"/>
      <c r="T879" s="6"/>
      <c r="U879" s="6"/>
      <c r="V879" s="6"/>
      <c r="W879" s="6"/>
      <c r="X879" s="6"/>
      <c r="Y879" s="6"/>
      <c r="Z879" s="6"/>
      <c r="AA879" s="6"/>
      <c r="AB879" s="6"/>
      <c r="AC879" s="6"/>
      <c r="AD879" s="6"/>
      <c r="AE879" s="6"/>
      <c r="AF879" s="6"/>
      <c r="AG879" s="6"/>
      <c r="AH879" s="6"/>
      <c r="AI879" s="6"/>
      <c r="AJ879" s="6"/>
      <c r="AK879" s="6"/>
      <c r="AL879" s="6"/>
      <c r="AM879" s="6"/>
      <c r="AN879" s="6"/>
      <c r="AO879" s="6"/>
      <c r="AP879" s="6"/>
      <c r="AQ879" s="6"/>
      <c r="AR879" s="6"/>
      <c r="AS879" s="6"/>
      <c r="AT879" s="6"/>
      <c r="AU879" s="6"/>
      <c r="AV879" s="6"/>
    </row>
    <row r="880">
      <c r="A880" s="6"/>
      <c r="B880" s="199"/>
      <c r="C880" s="6"/>
      <c r="D880" s="6"/>
      <c r="E880" s="7"/>
      <c r="F880" s="7"/>
      <c r="G880" s="198"/>
      <c r="H880" s="198"/>
      <c r="I880" s="6"/>
      <c r="J880" s="7"/>
      <c r="K880" s="7"/>
      <c r="L880" s="6"/>
      <c r="M880" s="7"/>
      <c r="N880" s="6"/>
      <c r="O880" s="6"/>
      <c r="P880" s="6"/>
      <c r="Q880" s="6"/>
      <c r="R880" s="6"/>
      <c r="S880" s="6"/>
      <c r="T880" s="6"/>
      <c r="U880" s="6"/>
      <c r="V880" s="6"/>
      <c r="W880" s="6"/>
      <c r="X880" s="6"/>
      <c r="Y880" s="6"/>
      <c r="Z880" s="6"/>
      <c r="AA880" s="6"/>
      <c r="AB880" s="6"/>
      <c r="AC880" s="6"/>
      <c r="AD880" s="6"/>
      <c r="AE880" s="6"/>
      <c r="AF880" s="6"/>
      <c r="AG880" s="6"/>
      <c r="AH880" s="6"/>
      <c r="AI880" s="6"/>
      <c r="AJ880" s="6"/>
      <c r="AK880" s="6"/>
      <c r="AL880" s="6"/>
      <c r="AM880" s="6"/>
      <c r="AN880" s="6"/>
      <c r="AO880" s="6"/>
      <c r="AP880" s="6"/>
      <c r="AQ880" s="6"/>
      <c r="AR880" s="6"/>
      <c r="AS880" s="6"/>
      <c r="AT880" s="6"/>
      <c r="AU880" s="6"/>
      <c r="AV880" s="6"/>
    </row>
    <row r="881">
      <c r="A881" s="6"/>
      <c r="B881" s="199"/>
      <c r="C881" s="6"/>
      <c r="D881" s="6"/>
      <c r="E881" s="7"/>
      <c r="F881" s="7"/>
      <c r="G881" s="198"/>
      <c r="H881" s="198"/>
      <c r="I881" s="6"/>
      <c r="J881" s="7"/>
      <c r="K881" s="7"/>
      <c r="L881" s="6"/>
      <c r="M881" s="7"/>
      <c r="N881" s="6"/>
      <c r="O881" s="6"/>
      <c r="P881" s="6"/>
      <c r="Q881" s="6"/>
      <c r="R881" s="6"/>
      <c r="S881" s="6"/>
      <c r="T881" s="6"/>
      <c r="U881" s="6"/>
      <c r="V881" s="6"/>
      <c r="W881" s="6"/>
      <c r="X881" s="6"/>
      <c r="Y881" s="6"/>
      <c r="Z881" s="6"/>
      <c r="AA881" s="6"/>
      <c r="AB881" s="6"/>
      <c r="AC881" s="6"/>
      <c r="AD881" s="6"/>
      <c r="AE881" s="6"/>
      <c r="AF881" s="6"/>
      <c r="AG881" s="6"/>
      <c r="AH881" s="6"/>
      <c r="AI881" s="6"/>
      <c r="AJ881" s="6"/>
      <c r="AK881" s="6"/>
      <c r="AL881" s="6"/>
      <c r="AM881" s="6"/>
      <c r="AN881" s="6"/>
      <c r="AO881" s="6"/>
      <c r="AP881" s="6"/>
      <c r="AQ881" s="6"/>
      <c r="AR881" s="6"/>
      <c r="AS881" s="6"/>
      <c r="AT881" s="6"/>
      <c r="AU881" s="6"/>
      <c r="AV881" s="6"/>
    </row>
    <row r="882">
      <c r="A882" s="6"/>
      <c r="B882" s="199"/>
      <c r="C882" s="6"/>
      <c r="D882" s="6"/>
      <c r="E882" s="7"/>
      <c r="F882" s="7"/>
      <c r="G882" s="198"/>
      <c r="H882" s="198"/>
      <c r="I882" s="6"/>
      <c r="J882" s="7"/>
      <c r="K882" s="7"/>
      <c r="L882" s="6"/>
      <c r="M882" s="7"/>
      <c r="N882" s="6"/>
      <c r="O882" s="6"/>
      <c r="P882" s="6"/>
      <c r="Q882" s="6"/>
      <c r="R882" s="6"/>
      <c r="S882" s="6"/>
      <c r="T882" s="6"/>
      <c r="U882" s="6"/>
      <c r="V882" s="6"/>
      <c r="W882" s="6"/>
      <c r="X882" s="6"/>
      <c r="Y882" s="6"/>
      <c r="Z882" s="6"/>
      <c r="AA882" s="6"/>
      <c r="AB882" s="6"/>
      <c r="AC882" s="6"/>
      <c r="AD882" s="6"/>
      <c r="AE882" s="6"/>
      <c r="AF882" s="6"/>
      <c r="AG882" s="6"/>
      <c r="AH882" s="6"/>
      <c r="AI882" s="6"/>
      <c r="AJ882" s="6"/>
      <c r="AK882" s="6"/>
      <c r="AL882" s="6"/>
      <c r="AM882" s="6"/>
      <c r="AN882" s="6"/>
      <c r="AO882" s="6"/>
      <c r="AP882" s="6"/>
      <c r="AQ882" s="6"/>
      <c r="AR882" s="6"/>
      <c r="AS882" s="6"/>
      <c r="AT882" s="6"/>
      <c r="AU882" s="6"/>
      <c r="AV882" s="6"/>
    </row>
    <row r="883">
      <c r="A883" s="6"/>
      <c r="B883" s="199"/>
      <c r="C883" s="6"/>
      <c r="D883" s="6"/>
      <c r="E883" s="7"/>
      <c r="F883" s="7"/>
      <c r="G883" s="198"/>
      <c r="H883" s="198"/>
      <c r="I883" s="6"/>
      <c r="J883" s="7"/>
      <c r="K883" s="7"/>
      <c r="L883" s="6"/>
      <c r="M883" s="7"/>
      <c r="N883" s="6"/>
      <c r="O883" s="6"/>
      <c r="P883" s="6"/>
      <c r="Q883" s="6"/>
      <c r="R883" s="6"/>
      <c r="S883" s="6"/>
      <c r="T883" s="6"/>
      <c r="U883" s="6"/>
      <c r="V883" s="6"/>
      <c r="W883" s="6"/>
      <c r="X883" s="6"/>
      <c r="Y883" s="6"/>
      <c r="Z883" s="6"/>
      <c r="AA883" s="6"/>
      <c r="AB883" s="6"/>
      <c r="AC883" s="6"/>
      <c r="AD883" s="6"/>
      <c r="AE883" s="6"/>
      <c r="AF883" s="6"/>
      <c r="AG883" s="6"/>
      <c r="AH883" s="6"/>
      <c r="AI883" s="6"/>
      <c r="AJ883" s="6"/>
      <c r="AK883" s="6"/>
      <c r="AL883" s="6"/>
      <c r="AM883" s="6"/>
      <c r="AN883" s="6"/>
      <c r="AO883" s="6"/>
      <c r="AP883" s="6"/>
      <c r="AQ883" s="6"/>
      <c r="AR883" s="6"/>
      <c r="AS883" s="6"/>
      <c r="AT883" s="6"/>
      <c r="AU883" s="6"/>
      <c r="AV883" s="6"/>
    </row>
    <row r="884">
      <c r="A884" s="6"/>
      <c r="B884" s="199"/>
      <c r="C884" s="6"/>
      <c r="D884" s="6"/>
      <c r="E884" s="7"/>
      <c r="F884" s="7"/>
      <c r="G884" s="198"/>
      <c r="H884" s="198"/>
      <c r="I884" s="6"/>
      <c r="J884" s="7"/>
      <c r="K884" s="7"/>
      <c r="L884" s="6"/>
      <c r="M884" s="7"/>
      <c r="N884" s="6"/>
      <c r="O884" s="6"/>
      <c r="P884" s="6"/>
      <c r="Q884" s="6"/>
      <c r="R884" s="6"/>
      <c r="S884" s="6"/>
      <c r="T884" s="6"/>
      <c r="U884" s="6"/>
      <c r="V884" s="6"/>
      <c r="W884" s="6"/>
      <c r="X884" s="6"/>
      <c r="Y884" s="6"/>
      <c r="Z884" s="6"/>
      <c r="AA884" s="6"/>
      <c r="AB884" s="6"/>
      <c r="AC884" s="6"/>
      <c r="AD884" s="6"/>
      <c r="AE884" s="6"/>
      <c r="AF884" s="6"/>
      <c r="AG884" s="6"/>
      <c r="AH884" s="6"/>
      <c r="AI884" s="6"/>
      <c r="AJ884" s="6"/>
      <c r="AK884" s="6"/>
      <c r="AL884" s="6"/>
      <c r="AM884" s="6"/>
      <c r="AN884" s="6"/>
      <c r="AO884" s="6"/>
      <c r="AP884" s="6"/>
      <c r="AQ884" s="6"/>
      <c r="AR884" s="6"/>
      <c r="AS884" s="6"/>
      <c r="AT884" s="6"/>
      <c r="AU884" s="6"/>
      <c r="AV884" s="6"/>
    </row>
    <row r="885">
      <c r="A885" s="6"/>
      <c r="B885" s="199"/>
      <c r="C885" s="6"/>
      <c r="D885" s="6"/>
      <c r="E885" s="7"/>
      <c r="F885" s="7"/>
      <c r="G885" s="198"/>
      <c r="H885" s="198"/>
      <c r="I885" s="6"/>
      <c r="J885" s="7"/>
      <c r="K885" s="7"/>
      <c r="L885" s="6"/>
      <c r="M885" s="7"/>
      <c r="N885" s="6"/>
      <c r="O885" s="6"/>
      <c r="P885" s="6"/>
      <c r="Q885" s="6"/>
      <c r="R885" s="6"/>
      <c r="S885" s="6"/>
      <c r="T885" s="6"/>
      <c r="U885" s="6"/>
      <c r="V885" s="6"/>
      <c r="W885" s="6"/>
      <c r="X885" s="6"/>
      <c r="Y885" s="6"/>
      <c r="Z885" s="6"/>
      <c r="AA885" s="6"/>
      <c r="AB885" s="6"/>
      <c r="AC885" s="6"/>
      <c r="AD885" s="6"/>
      <c r="AE885" s="6"/>
      <c r="AF885" s="6"/>
      <c r="AG885" s="6"/>
      <c r="AH885" s="6"/>
      <c r="AI885" s="6"/>
      <c r="AJ885" s="6"/>
      <c r="AK885" s="6"/>
      <c r="AL885" s="6"/>
      <c r="AM885" s="6"/>
      <c r="AN885" s="6"/>
      <c r="AO885" s="6"/>
      <c r="AP885" s="6"/>
      <c r="AQ885" s="6"/>
      <c r="AR885" s="6"/>
      <c r="AS885" s="6"/>
      <c r="AT885" s="6"/>
      <c r="AU885" s="6"/>
      <c r="AV885" s="6"/>
    </row>
    <row r="886">
      <c r="A886" s="6"/>
      <c r="B886" s="199"/>
      <c r="C886" s="6"/>
      <c r="D886" s="6"/>
      <c r="E886" s="7"/>
      <c r="F886" s="7"/>
      <c r="G886" s="198"/>
      <c r="H886" s="198"/>
      <c r="I886" s="6"/>
      <c r="J886" s="7"/>
      <c r="K886" s="7"/>
      <c r="L886" s="6"/>
      <c r="M886" s="7"/>
      <c r="N886" s="6"/>
      <c r="O886" s="6"/>
      <c r="P886" s="6"/>
      <c r="Q886" s="6"/>
      <c r="R886" s="6"/>
      <c r="S886" s="6"/>
      <c r="T886" s="6"/>
      <c r="U886" s="6"/>
      <c r="V886" s="6"/>
      <c r="W886" s="6"/>
      <c r="X886" s="6"/>
      <c r="Y886" s="6"/>
      <c r="Z886" s="6"/>
      <c r="AA886" s="6"/>
      <c r="AB886" s="6"/>
      <c r="AC886" s="6"/>
      <c r="AD886" s="6"/>
      <c r="AE886" s="6"/>
      <c r="AF886" s="6"/>
      <c r="AG886" s="6"/>
      <c r="AH886" s="6"/>
      <c r="AI886" s="6"/>
      <c r="AJ886" s="6"/>
      <c r="AK886" s="6"/>
      <c r="AL886" s="6"/>
      <c r="AM886" s="6"/>
      <c r="AN886" s="6"/>
      <c r="AO886" s="6"/>
      <c r="AP886" s="6"/>
      <c r="AQ886" s="6"/>
      <c r="AR886" s="6"/>
      <c r="AS886" s="6"/>
      <c r="AT886" s="6"/>
      <c r="AU886" s="6"/>
      <c r="AV886" s="6"/>
    </row>
    <row r="887">
      <c r="A887" s="6"/>
      <c r="B887" s="199"/>
      <c r="C887" s="6"/>
      <c r="D887" s="6"/>
      <c r="E887" s="7"/>
      <c r="F887" s="7"/>
      <c r="G887" s="198"/>
      <c r="H887" s="198"/>
      <c r="I887" s="6"/>
      <c r="J887" s="7"/>
      <c r="K887" s="7"/>
      <c r="L887" s="6"/>
      <c r="M887" s="7"/>
      <c r="N887" s="6"/>
      <c r="O887" s="6"/>
      <c r="P887" s="6"/>
      <c r="Q887" s="6"/>
      <c r="R887" s="6"/>
      <c r="S887" s="6"/>
      <c r="T887" s="6"/>
      <c r="U887" s="6"/>
      <c r="V887" s="6"/>
      <c r="W887" s="6"/>
      <c r="X887" s="6"/>
      <c r="Y887" s="6"/>
      <c r="Z887" s="6"/>
      <c r="AA887" s="6"/>
      <c r="AB887" s="6"/>
      <c r="AC887" s="6"/>
      <c r="AD887" s="6"/>
      <c r="AE887" s="6"/>
      <c r="AF887" s="6"/>
      <c r="AG887" s="6"/>
      <c r="AH887" s="6"/>
      <c r="AI887" s="6"/>
      <c r="AJ887" s="6"/>
      <c r="AK887" s="6"/>
      <c r="AL887" s="6"/>
      <c r="AM887" s="6"/>
      <c r="AN887" s="6"/>
      <c r="AO887" s="6"/>
      <c r="AP887" s="6"/>
      <c r="AQ887" s="6"/>
      <c r="AR887" s="6"/>
      <c r="AS887" s="6"/>
      <c r="AT887" s="6"/>
      <c r="AU887" s="6"/>
      <c r="AV887" s="6"/>
    </row>
    <row r="888">
      <c r="A888" s="6"/>
      <c r="B888" s="199"/>
      <c r="C888" s="6"/>
      <c r="D888" s="6"/>
      <c r="E888" s="7"/>
      <c r="F888" s="7"/>
      <c r="G888" s="198"/>
      <c r="H888" s="198"/>
      <c r="I888" s="6"/>
      <c r="J888" s="7"/>
      <c r="K888" s="7"/>
      <c r="L888" s="6"/>
      <c r="M888" s="7"/>
      <c r="N888" s="6"/>
      <c r="O888" s="6"/>
      <c r="P888" s="6"/>
      <c r="Q888" s="6"/>
      <c r="R888" s="6"/>
      <c r="S888" s="6"/>
      <c r="T888" s="6"/>
      <c r="U888" s="6"/>
      <c r="V888" s="6"/>
      <c r="W888" s="6"/>
      <c r="X888" s="6"/>
      <c r="Y888" s="6"/>
      <c r="Z888" s="6"/>
      <c r="AA888" s="6"/>
      <c r="AB888" s="6"/>
      <c r="AC888" s="6"/>
      <c r="AD888" s="6"/>
      <c r="AE888" s="6"/>
      <c r="AF888" s="6"/>
      <c r="AG888" s="6"/>
      <c r="AH888" s="6"/>
      <c r="AI888" s="6"/>
      <c r="AJ888" s="6"/>
      <c r="AK888" s="6"/>
      <c r="AL888" s="6"/>
      <c r="AM888" s="6"/>
      <c r="AN888" s="6"/>
      <c r="AO888" s="6"/>
      <c r="AP888" s="6"/>
      <c r="AQ888" s="6"/>
      <c r="AR888" s="6"/>
      <c r="AS888" s="6"/>
      <c r="AT888" s="6"/>
      <c r="AU888" s="6"/>
      <c r="AV888" s="6"/>
    </row>
    <row r="889">
      <c r="A889" s="6"/>
      <c r="B889" s="199"/>
      <c r="C889" s="6"/>
      <c r="D889" s="6"/>
      <c r="E889" s="7"/>
      <c r="F889" s="7"/>
      <c r="G889" s="198"/>
      <c r="H889" s="198"/>
      <c r="I889" s="6"/>
      <c r="J889" s="7"/>
      <c r="K889" s="7"/>
      <c r="L889" s="6"/>
      <c r="M889" s="7"/>
      <c r="N889" s="6"/>
      <c r="O889" s="6"/>
      <c r="P889" s="6"/>
      <c r="Q889" s="6"/>
      <c r="R889" s="6"/>
      <c r="S889" s="6"/>
      <c r="T889" s="6"/>
      <c r="U889" s="6"/>
      <c r="V889" s="6"/>
      <c r="W889" s="6"/>
      <c r="X889" s="6"/>
      <c r="Y889" s="6"/>
      <c r="Z889" s="6"/>
      <c r="AA889" s="6"/>
      <c r="AB889" s="6"/>
      <c r="AC889" s="6"/>
      <c r="AD889" s="6"/>
      <c r="AE889" s="6"/>
      <c r="AF889" s="6"/>
      <c r="AG889" s="6"/>
      <c r="AH889" s="6"/>
      <c r="AI889" s="6"/>
      <c r="AJ889" s="6"/>
      <c r="AK889" s="6"/>
      <c r="AL889" s="6"/>
      <c r="AM889" s="6"/>
      <c r="AN889" s="6"/>
      <c r="AO889" s="6"/>
      <c r="AP889" s="6"/>
      <c r="AQ889" s="6"/>
      <c r="AR889" s="6"/>
      <c r="AS889" s="6"/>
      <c r="AT889" s="6"/>
      <c r="AU889" s="6"/>
      <c r="AV889" s="6"/>
    </row>
    <row r="890">
      <c r="A890" s="6"/>
      <c r="B890" s="199"/>
      <c r="C890" s="6"/>
      <c r="D890" s="6"/>
      <c r="E890" s="7"/>
      <c r="F890" s="7"/>
      <c r="G890" s="198"/>
      <c r="H890" s="198"/>
      <c r="I890" s="6"/>
      <c r="J890" s="7"/>
      <c r="K890" s="7"/>
      <c r="L890" s="6"/>
      <c r="M890" s="7"/>
      <c r="N890" s="6"/>
      <c r="O890" s="6"/>
      <c r="P890" s="6"/>
      <c r="Q890" s="6"/>
      <c r="R890" s="6"/>
      <c r="S890" s="6"/>
      <c r="T890" s="6"/>
      <c r="U890" s="6"/>
      <c r="V890" s="6"/>
      <c r="W890" s="6"/>
      <c r="X890" s="6"/>
      <c r="Y890" s="6"/>
      <c r="Z890" s="6"/>
      <c r="AA890" s="6"/>
      <c r="AB890" s="6"/>
      <c r="AC890" s="6"/>
      <c r="AD890" s="6"/>
      <c r="AE890" s="6"/>
      <c r="AF890" s="6"/>
      <c r="AG890" s="6"/>
      <c r="AH890" s="6"/>
      <c r="AI890" s="6"/>
      <c r="AJ890" s="6"/>
      <c r="AK890" s="6"/>
      <c r="AL890" s="6"/>
      <c r="AM890" s="6"/>
      <c r="AN890" s="6"/>
      <c r="AO890" s="6"/>
      <c r="AP890" s="6"/>
      <c r="AQ890" s="6"/>
      <c r="AR890" s="6"/>
      <c r="AS890" s="6"/>
      <c r="AT890" s="6"/>
      <c r="AU890" s="6"/>
      <c r="AV890" s="6"/>
    </row>
    <row r="891">
      <c r="A891" s="6"/>
      <c r="B891" s="199"/>
      <c r="C891" s="6"/>
      <c r="D891" s="6"/>
      <c r="E891" s="7"/>
      <c r="F891" s="7"/>
      <c r="G891" s="198"/>
      <c r="H891" s="198"/>
      <c r="I891" s="6"/>
      <c r="J891" s="7"/>
      <c r="K891" s="7"/>
      <c r="L891" s="6"/>
      <c r="M891" s="7"/>
      <c r="N891" s="6"/>
      <c r="O891" s="6"/>
      <c r="P891" s="6"/>
      <c r="Q891" s="6"/>
      <c r="R891" s="6"/>
      <c r="S891" s="6"/>
      <c r="T891" s="6"/>
      <c r="U891" s="6"/>
      <c r="V891" s="6"/>
      <c r="W891" s="6"/>
      <c r="X891" s="6"/>
      <c r="Y891" s="6"/>
      <c r="Z891" s="6"/>
      <c r="AA891" s="6"/>
      <c r="AB891" s="6"/>
      <c r="AC891" s="6"/>
      <c r="AD891" s="6"/>
      <c r="AE891" s="6"/>
      <c r="AF891" s="6"/>
      <c r="AG891" s="6"/>
      <c r="AH891" s="6"/>
      <c r="AI891" s="6"/>
      <c r="AJ891" s="6"/>
      <c r="AK891" s="6"/>
      <c r="AL891" s="6"/>
      <c r="AM891" s="6"/>
      <c r="AN891" s="6"/>
      <c r="AO891" s="6"/>
      <c r="AP891" s="6"/>
      <c r="AQ891" s="6"/>
      <c r="AR891" s="6"/>
      <c r="AS891" s="6"/>
      <c r="AT891" s="6"/>
      <c r="AU891" s="6"/>
      <c r="AV891" s="6"/>
    </row>
    <row r="892">
      <c r="A892" s="6"/>
      <c r="B892" s="199"/>
      <c r="C892" s="6"/>
      <c r="D892" s="6"/>
      <c r="E892" s="7"/>
      <c r="F892" s="7"/>
      <c r="G892" s="198"/>
      <c r="H892" s="198"/>
      <c r="I892" s="6"/>
      <c r="J892" s="7"/>
      <c r="K892" s="7"/>
      <c r="L892" s="6"/>
      <c r="M892" s="7"/>
      <c r="N892" s="6"/>
      <c r="O892" s="6"/>
      <c r="P892" s="6"/>
      <c r="Q892" s="6"/>
      <c r="R892" s="6"/>
      <c r="S892" s="6"/>
      <c r="T892" s="6"/>
      <c r="U892" s="6"/>
      <c r="V892" s="6"/>
      <c r="W892" s="6"/>
      <c r="X892" s="6"/>
      <c r="Y892" s="6"/>
      <c r="Z892" s="6"/>
      <c r="AA892" s="6"/>
      <c r="AB892" s="6"/>
      <c r="AC892" s="6"/>
      <c r="AD892" s="6"/>
      <c r="AE892" s="6"/>
      <c r="AF892" s="6"/>
      <c r="AG892" s="6"/>
      <c r="AH892" s="6"/>
      <c r="AI892" s="6"/>
      <c r="AJ892" s="6"/>
      <c r="AK892" s="6"/>
      <c r="AL892" s="6"/>
      <c r="AM892" s="6"/>
      <c r="AN892" s="6"/>
      <c r="AO892" s="6"/>
      <c r="AP892" s="6"/>
      <c r="AQ892" s="6"/>
      <c r="AR892" s="6"/>
      <c r="AS892" s="6"/>
      <c r="AT892" s="6"/>
      <c r="AU892" s="6"/>
      <c r="AV892" s="6"/>
    </row>
    <row r="893">
      <c r="A893" s="6"/>
      <c r="B893" s="199"/>
      <c r="C893" s="6"/>
      <c r="D893" s="6"/>
      <c r="E893" s="7"/>
      <c r="F893" s="7"/>
      <c r="G893" s="198"/>
      <c r="H893" s="198"/>
      <c r="I893" s="6"/>
      <c r="J893" s="7"/>
      <c r="K893" s="7"/>
      <c r="L893" s="6"/>
      <c r="M893" s="7"/>
      <c r="N893" s="6"/>
      <c r="O893" s="6"/>
      <c r="P893" s="6"/>
      <c r="Q893" s="6"/>
      <c r="R893" s="6"/>
      <c r="S893" s="6"/>
      <c r="T893" s="6"/>
      <c r="U893" s="6"/>
      <c r="V893" s="6"/>
      <c r="W893" s="6"/>
      <c r="X893" s="6"/>
      <c r="Y893" s="6"/>
      <c r="Z893" s="6"/>
      <c r="AA893" s="6"/>
      <c r="AB893" s="6"/>
      <c r="AC893" s="6"/>
      <c r="AD893" s="6"/>
      <c r="AE893" s="6"/>
      <c r="AF893" s="6"/>
      <c r="AG893" s="6"/>
      <c r="AH893" s="6"/>
      <c r="AI893" s="6"/>
      <c r="AJ893" s="6"/>
      <c r="AK893" s="6"/>
      <c r="AL893" s="6"/>
      <c r="AM893" s="6"/>
      <c r="AN893" s="6"/>
      <c r="AO893" s="6"/>
      <c r="AP893" s="6"/>
      <c r="AQ893" s="6"/>
      <c r="AR893" s="6"/>
      <c r="AS893" s="6"/>
      <c r="AT893" s="6"/>
      <c r="AU893" s="6"/>
      <c r="AV893" s="6"/>
    </row>
    <row r="894">
      <c r="A894" s="6"/>
      <c r="B894" s="199"/>
      <c r="C894" s="6"/>
      <c r="D894" s="6"/>
      <c r="E894" s="7"/>
      <c r="F894" s="7"/>
      <c r="G894" s="198"/>
      <c r="H894" s="198"/>
      <c r="I894" s="6"/>
      <c r="J894" s="7"/>
      <c r="K894" s="7"/>
      <c r="L894" s="6"/>
      <c r="M894" s="7"/>
      <c r="N894" s="6"/>
      <c r="O894" s="6"/>
      <c r="P894" s="6"/>
      <c r="Q894" s="6"/>
      <c r="R894" s="6"/>
      <c r="S894" s="6"/>
      <c r="T894" s="6"/>
      <c r="U894" s="6"/>
      <c r="V894" s="6"/>
      <c r="W894" s="6"/>
      <c r="X894" s="6"/>
      <c r="Y894" s="6"/>
      <c r="Z894" s="6"/>
      <c r="AA894" s="6"/>
      <c r="AB894" s="6"/>
      <c r="AC894" s="6"/>
      <c r="AD894" s="6"/>
      <c r="AE894" s="6"/>
      <c r="AF894" s="6"/>
      <c r="AG894" s="6"/>
      <c r="AH894" s="6"/>
      <c r="AI894" s="6"/>
      <c r="AJ894" s="6"/>
      <c r="AK894" s="6"/>
      <c r="AL894" s="6"/>
      <c r="AM894" s="6"/>
      <c r="AN894" s="6"/>
      <c r="AO894" s="6"/>
      <c r="AP894" s="6"/>
      <c r="AQ894" s="6"/>
      <c r="AR894" s="6"/>
      <c r="AS894" s="6"/>
      <c r="AT894" s="6"/>
      <c r="AU894" s="6"/>
      <c r="AV894" s="6"/>
    </row>
    <row r="895">
      <c r="A895" s="6"/>
      <c r="B895" s="199"/>
      <c r="C895" s="6"/>
      <c r="D895" s="6"/>
      <c r="E895" s="7"/>
      <c r="F895" s="7"/>
      <c r="G895" s="198"/>
      <c r="H895" s="198"/>
      <c r="I895" s="6"/>
      <c r="J895" s="7"/>
      <c r="K895" s="7"/>
      <c r="L895" s="6"/>
      <c r="M895" s="7"/>
      <c r="N895" s="6"/>
      <c r="O895" s="6"/>
      <c r="P895" s="6"/>
      <c r="Q895" s="6"/>
      <c r="R895" s="6"/>
      <c r="S895" s="6"/>
      <c r="T895" s="6"/>
      <c r="U895" s="6"/>
      <c r="V895" s="6"/>
      <c r="W895" s="6"/>
      <c r="X895" s="6"/>
      <c r="Y895" s="6"/>
      <c r="Z895" s="6"/>
      <c r="AA895" s="6"/>
      <c r="AB895" s="6"/>
      <c r="AC895" s="6"/>
      <c r="AD895" s="6"/>
      <c r="AE895" s="6"/>
      <c r="AF895" s="6"/>
      <c r="AG895" s="6"/>
      <c r="AH895" s="6"/>
      <c r="AI895" s="6"/>
      <c r="AJ895" s="6"/>
      <c r="AK895" s="6"/>
      <c r="AL895" s="6"/>
      <c r="AM895" s="6"/>
      <c r="AN895" s="6"/>
      <c r="AO895" s="6"/>
      <c r="AP895" s="6"/>
      <c r="AQ895" s="6"/>
      <c r="AR895" s="6"/>
      <c r="AS895" s="6"/>
      <c r="AT895" s="6"/>
      <c r="AU895" s="6"/>
      <c r="AV895" s="6"/>
    </row>
    <row r="896">
      <c r="A896" s="6"/>
      <c r="B896" s="199"/>
      <c r="C896" s="6"/>
      <c r="D896" s="6"/>
      <c r="E896" s="7"/>
      <c r="F896" s="7"/>
      <c r="G896" s="198"/>
      <c r="H896" s="198"/>
      <c r="I896" s="6"/>
      <c r="J896" s="7"/>
      <c r="K896" s="7"/>
      <c r="L896" s="6"/>
      <c r="M896" s="7"/>
      <c r="N896" s="6"/>
      <c r="O896" s="6"/>
      <c r="P896" s="6"/>
      <c r="Q896" s="6"/>
      <c r="R896" s="6"/>
      <c r="S896" s="6"/>
      <c r="T896" s="6"/>
      <c r="U896" s="6"/>
      <c r="V896" s="6"/>
      <c r="W896" s="6"/>
      <c r="X896" s="6"/>
      <c r="Y896" s="6"/>
      <c r="Z896" s="6"/>
      <c r="AA896" s="6"/>
      <c r="AB896" s="6"/>
      <c r="AC896" s="6"/>
      <c r="AD896" s="6"/>
      <c r="AE896" s="6"/>
      <c r="AF896" s="6"/>
      <c r="AG896" s="6"/>
      <c r="AH896" s="6"/>
      <c r="AI896" s="6"/>
      <c r="AJ896" s="6"/>
      <c r="AK896" s="6"/>
      <c r="AL896" s="6"/>
      <c r="AM896" s="6"/>
      <c r="AN896" s="6"/>
      <c r="AO896" s="6"/>
      <c r="AP896" s="6"/>
      <c r="AQ896" s="6"/>
      <c r="AR896" s="6"/>
      <c r="AS896" s="6"/>
      <c r="AT896" s="6"/>
      <c r="AU896" s="6"/>
      <c r="AV896" s="6"/>
    </row>
    <row r="897">
      <c r="A897" s="6"/>
      <c r="B897" s="199"/>
      <c r="C897" s="6"/>
      <c r="D897" s="6"/>
      <c r="E897" s="7"/>
      <c r="F897" s="7"/>
      <c r="G897" s="198"/>
      <c r="H897" s="198"/>
      <c r="I897" s="6"/>
      <c r="J897" s="7"/>
      <c r="K897" s="7"/>
      <c r="L897" s="6"/>
      <c r="M897" s="7"/>
      <c r="N897" s="6"/>
      <c r="O897" s="6"/>
      <c r="P897" s="6"/>
      <c r="Q897" s="6"/>
      <c r="R897" s="6"/>
      <c r="S897" s="6"/>
      <c r="T897" s="6"/>
      <c r="U897" s="6"/>
      <c r="V897" s="6"/>
      <c r="W897" s="6"/>
      <c r="X897" s="6"/>
      <c r="Y897" s="6"/>
      <c r="Z897" s="6"/>
      <c r="AA897" s="6"/>
      <c r="AB897" s="6"/>
      <c r="AC897" s="6"/>
      <c r="AD897" s="6"/>
      <c r="AE897" s="6"/>
      <c r="AF897" s="6"/>
      <c r="AG897" s="6"/>
      <c r="AH897" s="6"/>
      <c r="AI897" s="6"/>
      <c r="AJ897" s="6"/>
      <c r="AK897" s="6"/>
      <c r="AL897" s="6"/>
      <c r="AM897" s="6"/>
      <c r="AN897" s="6"/>
      <c r="AO897" s="6"/>
      <c r="AP897" s="6"/>
      <c r="AQ897" s="6"/>
      <c r="AR897" s="6"/>
      <c r="AS897" s="6"/>
      <c r="AT897" s="6"/>
      <c r="AU897" s="6"/>
      <c r="AV897" s="6"/>
    </row>
    <row r="898">
      <c r="A898" s="6"/>
      <c r="B898" s="199"/>
      <c r="C898" s="6"/>
      <c r="D898" s="6"/>
      <c r="E898" s="7"/>
      <c r="F898" s="7"/>
      <c r="G898" s="198"/>
      <c r="H898" s="198"/>
      <c r="I898" s="6"/>
      <c r="J898" s="7"/>
      <c r="K898" s="7"/>
      <c r="L898" s="6"/>
      <c r="M898" s="7"/>
      <c r="N898" s="6"/>
      <c r="O898" s="6"/>
      <c r="P898" s="6"/>
      <c r="Q898" s="6"/>
      <c r="R898" s="6"/>
      <c r="S898" s="6"/>
      <c r="T898" s="6"/>
      <c r="U898" s="6"/>
      <c r="V898" s="6"/>
      <c r="W898" s="6"/>
      <c r="X898" s="6"/>
      <c r="Y898" s="6"/>
      <c r="Z898" s="6"/>
      <c r="AA898" s="6"/>
      <c r="AB898" s="6"/>
      <c r="AC898" s="6"/>
      <c r="AD898" s="6"/>
      <c r="AE898" s="6"/>
      <c r="AF898" s="6"/>
      <c r="AG898" s="6"/>
      <c r="AH898" s="6"/>
      <c r="AI898" s="6"/>
      <c r="AJ898" s="6"/>
      <c r="AK898" s="6"/>
      <c r="AL898" s="6"/>
      <c r="AM898" s="6"/>
      <c r="AN898" s="6"/>
      <c r="AO898" s="6"/>
      <c r="AP898" s="6"/>
      <c r="AQ898" s="6"/>
      <c r="AR898" s="6"/>
      <c r="AS898" s="6"/>
      <c r="AT898" s="6"/>
      <c r="AU898" s="6"/>
      <c r="AV898" s="6"/>
    </row>
    <row r="899">
      <c r="A899" s="6"/>
      <c r="B899" s="199"/>
      <c r="C899" s="6"/>
      <c r="D899" s="6"/>
      <c r="E899" s="7"/>
      <c r="F899" s="7"/>
      <c r="G899" s="198"/>
      <c r="H899" s="198"/>
      <c r="I899" s="6"/>
      <c r="J899" s="7"/>
      <c r="K899" s="7"/>
      <c r="L899" s="6"/>
      <c r="M899" s="7"/>
      <c r="N899" s="6"/>
      <c r="O899" s="6"/>
      <c r="P899" s="6"/>
      <c r="Q899" s="6"/>
      <c r="R899" s="6"/>
      <c r="S899" s="6"/>
      <c r="T899" s="6"/>
      <c r="U899" s="6"/>
      <c r="V899" s="6"/>
      <c r="W899" s="6"/>
      <c r="X899" s="6"/>
      <c r="Y899" s="6"/>
      <c r="Z899" s="6"/>
      <c r="AA899" s="6"/>
      <c r="AB899" s="6"/>
      <c r="AC899" s="6"/>
      <c r="AD899" s="6"/>
      <c r="AE899" s="6"/>
      <c r="AF899" s="6"/>
      <c r="AG899" s="6"/>
      <c r="AH899" s="6"/>
      <c r="AI899" s="6"/>
      <c r="AJ899" s="6"/>
      <c r="AK899" s="6"/>
      <c r="AL899" s="6"/>
      <c r="AM899" s="6"/>
      <c r="AN899" s="6"/>
      <c r="AO899" s="6"/>
      <c r="AP899" s="6"/>
      <c r="AQ899" s="6"/>
      <c r="AR899" s="6"/>
      <c r="AS899" s="6"/>
      <c r="AT899" s="6"/>
      <c r="AU899" s="6"/>
      <c r="AV899" s="6"/>
    </row>
    <row r="900">
      <c r="A900" s="6"/>
      <c r="B900" s="199"/>
      <c r="C900" s="6"/>
      <c r="D900" s="6"/>
      <c r="E900" s="7"/>
      <c r="F900" s="7"/>
      <c r="G900" s="198"/>
      <c r="H900" s="198"/>
      <c r="I900" s="6"/>
      <c r="J900" s="7"/>
      <c r="K900" s="7"/>
      <c r="L900" s="6"/>
      <c r="M900" s="7"/>
      <c r="N900" s="6"/>
      <c r="O900" s="6"/>
      <c r="P900" s="6"/>
      <c r="Q900" s="6"/>
      <c r="R900" s="6"/>
      <c r="S900" s="6"/>
      <c r="T900" s="6"/>
      <c r="U900" s="6"/>
      <c r="V900" s="6"/>
      <c r="W900" s="6"/>
      <c r="X900" s="6"/>
      <c r="Y900" s="6"/>
      <c r="Z900" s="6"/>
      <c r="AA900" s="6"/>
      <c r="AB900" s="6"/>
      <c r="AC900" s="6"/>
      <c r="AD900" s="6"/>
      <c r="AE900" s="6"/>
      <c r="AF900" s="6"/>
      <c r="AG900" s="6"/>
      <c r="AH900" s="6"/>
      <c r="AI900" s="6"/>
      <c r="AJ900" s="6"/>
      <c r="AK900" s="6"/>
      <c r="AL900" s="6"/>
      <c r="AM900" s="6"/>
      <c r="AN900" s="6"/>
      <c r="AO900" s="6"/>
      <c r="AP900" s="6"/>
      <c r="AQ900" s="6"/>
      <c r="AR900" s="6"/>
      <c r="AS900" s="6"/>
      <c r="AT900" s="6"/>
      <c r="AU900" s="6"/>
      <c r="AV900" s="6"/>
    </row>
    <row r="901">
      <c r="A901" s="6"/>
      <c r="B901" s="199"/>
      <c r="C901" s="6"/>
      <c r="D901" s="6"/>
      <c r="E901" s="7"/>
      <c r="F901" s="7"/>
      <c r="G901" s="198"/>
      <c r="H901" s="198"/>
      <c r="I901" s="6"/>
      <c r="J901" s="7"/>
      <c r="K901" s="7"/>
      <c r="L901" s="6"/>
      <c r="M901" s="7"/>
      <c r="N901" s="6"/>
      <c r="O901" s="6"/>
      <c r="P901" s="6"/>
      <c r="Q901" s="6"/>
      <c r="R901" s="6"/>
      <c r="S901" s="6"/>
      <c r="T901" s="6"/>
      <c r="U901" s="6"/>
      <c r="V901" s="6"/>
      <c r="W901" s="6"/>
      <c r="X901" s="6"/>
      <c r="Y901" s="6"/>
      <c r="Z901" s="6"/>
      <c r="AA901" s="6"/>
      <c r="AB901" s="6"/>
      <c r="AC901" s="6"/>
      <c r="AD901" s="6"/>
      <c r="AE901" s="6"/>
      <c r="AF901" s="6"/>
      <c r="AG901" s="6"/>
      <c r="AH901" s="6"/>
      <c r="AI901" s="6"/>
      <c r="AJ901" s="6"/>
      <c r="AK901" s="6"/>
      <c r="AL901" s="6"/>
      <c r="AM901" s="6"/>
      <c r="AN901" s="6"/>
      <c r="AO901" s="6"/>
      <c r="AP901" s="6"/>
      <c r="AQ901" s="6"/>
      <c r="AR901" s="6"/>
      <c r="AS901" s="6"/>
      <c r="AT901" s="6"/>
      <c r="AU901" s="6"/>
      <c r="AV901" s="6"/>
    </row>
    <row r="902">
      <c r="A902" s="6"/>
      <c r="B902" s="199"/>
      <c r="C902" s="6"/>
      <c r="D902" s="6"/>
      <c r="E902" s="7"/>
      <c r="F902" s="7"/>
      <c r="G902" s="198"/>
      <c r="H902" s="198"/>
      <c r="I902" s="6"/>
      <c r="J902" s="7"/>
      <c r="K902" s="7"/>
      <c r="L902" s="6"/>
      <c r="M902" s="7"/>
      <c r="N902" s="6"/>
      <c r="O902" s="6"/>
      <c r="P902" s="6"/>
      <c r="Q902" s="6"/>
      <c r="R902" s="6"/>
      <c r="S902" s="6"/>
      <c r="T902" s="6"/>
      <c r="U902" s="6"/>
      <c r="V902" s="6"/>
      <c r="W902" s="6"/>
      <c r="X902" s="6"/>
      <c r="Y902" s="6"/>
      <c r="Z902" s="6"/>
      <c r="AA902" s="6"/>
      <c r="AB902" s="6"/>
      <c r="AC902" s="6"/>
      <c r="AD902" s="6"/>
      <c r="AE902" s="6"/>
      <c r="AF902" s="6"/>
      <c r="AG902" s="6"/>
      <c r="AH902" s="6"/>
      <c r="AI902" s="6"/>
      <c r="AJ902" s="6"/>
      <c r="AK902" s="6"/>
      <c r="AL902" s="6"/>
      <c r="AM902" s="6"/>
      <c r="AN902" s="6"/>
      <c r="AO902" s="6"/>
      <c r="AP902" s="6"/>
      <c r="AQ902" s="6"/>
      <c r="AR902" s="6"/>
      <c r="AS902" s="6"/>
      <c r="AT902" s="6"/>
      <c r="AU902" s="6"/>
      <c r="AV902" s="6"/>
    </row>
    <row r="903">
      <c r="A903" s="6"/>
      <c r="B903" s="199"/>
      <c r="C903" s="6"/>
      <c r="D903" s="6"/>
      <c r="E903" s="7"/>
      <c r="F903" s="7"/>
      <c r="G903" s="198"/>
      <c r="H903" s="198"/>
      <c r="I903" s="6"/>
      <c r="J903" s="7"/>
      <c r="K903" s="7"/>
      <c r="L903" s="6"/>
      <c r="M903" s="7"/>
      <c r="N903" s="6"/>
      <c r="O903" s="6"/>
      <c r="P903" s="6"/>
      <c r="Q903" s="6"/>
      <c r="R903" s="6"/>
      <c r="S903" s="6"/>
      <c r="T903" s="6"/>
      <c r="U903" s="6"/>
      <c r="V903" s="6"/>
      <c r="W903" s="6"/>
      <c r="X903" s="6"/>
      <c r="Y903" s="6"/>
      <c r="Z903" s="6"/>
      <c r="AA903" s="6"/>
      <c r="AB903" s="6"/>
      <c r="AC903" s="6"/>
      <c r="AD903" s="6"/>
      <c r="AE903" s="6"/>
      <c r="AF903" s="6"/>
      <c r="AG903" s="6"/>
      <c r="AH903" s="6"/>
      <c r="AI903" s="6"/>
      <c r="AJ903" s="6"/>
      <c r="AK903" s="6"/>
      <c r="AL903" s="6"/>
      <c r="AM903" s="6"/>
      <c r="AN903" s="6"/>
      <c r="AO903" s="6"/>
      <c r="AP903" s="6"/>
      <c r="AQ903" s="6"/>
      <c r="AR903" s="6"/>
      <c r="AS903" s="6"/>
      <c r="AT903" s="6"/>
      <c r="AU903" s="6"/>
      <c r="AV903" s="6"/>
    </row>
    <row r="904">
      <c r="A904" s="6"/>
      <c r="B904" s="199"/>
      <c r="C904" s="6"/>
      <c r="D904" s="6"/>
      <c r="E904" s="7"/>
      <c r="F904" s="7"/>
      <c r="G904" s="198"/>
      <c r="H904" s="198"/>
      <c r="I904" s="6"/>
      <c r="J904" s="7"/>
      <c r="K904" s="7"/>
      <c r="L904" s="6"/>
      <c r="M904" s="7"/>
      <c r="N904" s="6"/>
      <c r="O904" s="6"/>
      <c r="P904" s="6"/>
      <c r="Q904" s="6"/>
      <c r="R904" s="6"/>
      <c r="S904" s="6"/>
      <c r="T904" s="6"/>
      <c r="U904" s="6"/>
      <c r="V904" s="6"/>
      <c r="W904" s="6"/>
      <c r="X904" s="6"/>
      <c r="Y904" s="6"/>
      <c r="Z904" s="6"/>
      <c r="AA904" s="6"/>
      <c r="AB904" s="6"/>
      <c r="AC904" s="6"/>
      <c r="AD904" s="6"/>
      <c r="AE904" s="6"/>
      <c r="AF904" s="6"/>
      <c r="AG904" s="6"/>
      <c r="AH904" s="6"/>
      <c r="AI904" s="6"/>
      <c r="AJ904" s="6"/>
      <c r="AK904" s="6"/>
      <c r="AL904" s="6"/>
      <c r="AM904" s="6"/>
      <c r="AN904" s="6"/>
      <c r="AO904" s="6"/>
      <c r="AP904" s="6"/>
      <c r="AQ904" s="6"/>
      <c r="AR904" s="6"/>
      <c r="AS904" s="6"/>
      <c r="AT904" s="6"/>
      <c r="AU904" s="6"/>
      <c r="AV904" s="6"/>
    </row>
    <row r="905">
      <c r="A905" s="6"/>
      <c r="B905" s="199"/>
      <c r="C905" s="6"/>
      <c r="D905" s="6"/>
      <c r="E905" s="7"/>
      <c r="F905" s="7"/>
      <c r="G905" s="198"/>
      <c r="H905" s="198"/>
      <c r="I905" s="6"/>
      <c r="J905" s="7"/>
      <c r="K905" s="7"/>
      <c r="L905" s="6"/>
      <c r="M905" s="7"/>
      <c r="N905" s="6"/>
      <c r="O905" s="6"/>
      <c r="P905" s="6"/>
      <c r="Q905" s="6"/>
      <c r="R905" s="6"/>
      <c r="S905" s="6"/>
      <c r="T905" s="6"/>
      <c r="U905" s="6"/>
      <c r="V905" s="6"/>
      <c r="W905" s="6"/>
      <c r="X905" s="6"/>
      <c r="Y905" s="6"/>
      <c r="Z905" s="6"/>
      <c r="AA905" s="6"/>
      <c r="AB905" s="6"/>
      <c r="AC905" s="6"/>
      <c r="AD905" s="6"/>
      <c r="AE905" s="6"/>
      <c r="AF905" s="6"/>
      <c r="AG905" s="6"/>
      <c r="AH905" s="6"/>
      <c r="AI905" s="6"/>
      <c r="AJ905" s="6"/>
      <c r="AK905" s="6"/>
      <c r="AL905" s="6"/>
      <c r="AM905" s="6"/>
      <c r="AN905" s="6"/>
      <c r="AO905" s="6"/>
      <c r="AP905" s="6"/>
      <c r="AQ905" s="6"/>
      <c r="AR905" s="6"/>
      <c r="AS905" s="6"/>
      <c r="AT905" s="6"/>
      <c r="AU905" s="6"/>
      <c r="AV905" s="6"/>
    </row>
    <row r="906">
      <c r="A906" s="6"/>
      <c r="B906" s="199"/>
      <c r="C906" s="6"/>
      <c r="D906" s="6"/>
      <c r="E906" s="7"/>
      <c r="F906" s="7"/>
      <c r="G906" s="198"/>
      <c r="H906" s="198"/>
      <c r="I906" s="6"/>
      <c r="J906" s="7"/>
      <c r="K906" s="7"/>
      <c r="L906" s="6"/>
      <c r="M906" s="7"/>
      <c r="N906" s="6"/>
      <c r="O906" s="6"/>
      <c r="P906" s="6"/>
      <c r="Q906" s="6"/>
      <c r="R906" s="6"/>
      <c r="S906" s="6"/>
      <c r="T906" s="6"/>
      <c r="U906" s="6"/>
      <c r="V906" s="6"/>
      <c r="W906" s="6"/>
      <c r="X906" s="6"/>
      <c r="Y906" s="6"/>
      <c r="Z906" s="6"/>
      <c r="AA906" s="6"/>
      <c r="AB906" s="6"/>
      <c r="AC906" s="6"/>
      <c r="AD906" s="6"/>
      <c r="AE906" s="6"/>
      <c r="AF906" s="6"/>
      <c r="AG906" s="6"/>
      <c r="AH906" s="6"/>
      <c r="AI906" s="6"/>
      <c r="AJ906" s="6"/>
      <c r="AK906" s="6"/>
      <c r="AL906" s="6"/>
      <c r="AM906" s="6"/>
      <c r="AN906" s="6"/>
      <c r="AO906" s="6"/>
      <c r="AP906" s="6"/>
      <c r="AQ906" s="6"/>
      <c r="AR906" s="6"/>
      <c r="AS906" s="6"/>
      <c r="AT906" s="6"/>
      <c r="AU906" s="6"/>
      <c r="AV906" s="6"/>
    </row>
    <row r="907">
      <c r="A907" s="6"/>
      <c r="B907" s="199"/>
      <c r="C907" s="6"/>
      <c r="D907" s="6"/>
      <c r="E907" s="7"/>
      <c r="F907" s="7"/>
      <c r="G907" s="198"/>
      <c r="H907" s="198"/>
      <c r="I907" s="6"/>
      <c r="J907" s="7"/>
      <c r="K907" s="7"/>
      <c r="L907" s="6"/>
      <c r="M907" s="7"/>
      <c r="N907" s="6"/>
      <c r="O907" s="6"/>
      <c r="P907" s="6"/>
      <c r="Q907" s="6"/>
      <c r="R907" s="6"/>
      <c r="S907" s="6"/>
      <c r="T907" s="6"/>
      <c r="U907" s="6"/>
      <c r="V907" s="6"/>
      <c r="W907" s="6"/>
      <c r="X907" s="6"/>
      <c r="Y907" s="6"/>
      <c r="Z907" s="6"/>
      <c r="AA907" s="6"/>
      <c r="AB907" s="6"/>
      <c r="AC907" s="6"/>
      <c r="AD907" s="6"/>
      <c r="AE907" s="6"/>
      <c r="AF907" s="6"/>
      <c r="AG907" s="6"/>
      <c r="AH907" s="6"/>
      <c r="AI907" s="6"/>
      <c r="AJ907" s="6"/>
      <c r="AK907" s="6"/>
      <c r="AL907" s="6"/>
      <c r="AM907" s="6"/>
      <c r="AN907" s="6"/>
      <c r="AO907" s="6"/>
      <c r="AP907" s="6"/>
      <c r="AQ907" s="6"/>
      <c r="AR907" s="6"/>
      <c r="AS907" s="6"/>
      <c r="AT907" s="6"/>
      <c r="AU907" s="6"/>
      <c r="AV907" s="6"/>
    </row>
    <row r="908">
      <c r="A908" s="6"/>
      <c r="B908" s="199"/>
      <c r="C908" s="6"/>
      <c r="D908" s="6"/>
      <c r="E908" s="7"/>
      <c r="F908" s="7"/>
      <c r="G908" s="198"/>
      <c r="H908" s="198"/>
      <c r="I908" s="6"/>
      <c r="J908" s="7"/>
      <c r="K908" s="7"/>
      <c r="L908" s="6"/>
      <c r="M908" s="7"/>
      <c r="N908" s="6"/>
      <c r="O908" s="6"/>
      <c r="P908" s="6"/>
      <c r="Q908" s="6"/>
      <c r="R908" s="6"/>
      <c r="S908" s="6"/>
      <c r="T908" s="6"/>
      <c r="U908" s="6"/>
      <c r="V908" s="6"/>
      <c r="W908" s="6"/>
      <c r="X908" s="6"/>
      <c r="Y908" s="6"/>
      <c r="Z908" s="6"/>
      <c r="AA908" s="6"/>
      <c r="AB908" s="6"/>
      <c r="AC908" s="6"/>
      <c r="AD908" s="6"/>
      <c r="AE908" s="6"/>
      <c r="AF908" s="6"/>
      <c r="AG908" s="6"/>
      <c r="AH908" s="6"/>
      <c r="AI908" s="6"/>
      <c r="AJ908" s="6"/>
      <c r="AK908" s="6"/>
      <c r="AL908" s="6"/>
      <c r="AM908" s="6"/>
      <c r="AN908" s="6"/>
      <c r="AO908" s="6"/>
      <c r="AP908" s="6"/>
      <c r="AQ908" s="6"/>
      <c r="AR908" s="6"/>
      <c r="AS908" s="6"/>
      <c r="AT908" s="6"/>
      <c r="AU908" s="6"/>
      <c r="AV908" s="6"/>
    </row>
    <row r="909">
      <c r="A909" s="6"/>
      <c r="B909" s="199"/>
      <c r="C909" s="6"/>
      <c r="D909" s="6"/>
      <c r="E909" s="7"/>
      <c r="F909" s="7"/>
      <c r="G909" s="198"/>
      <c r="H909" s="198"/>
      <c r="I909" s="6"/>
      <c r="J909" s="7"/>
      <c r="K909" s="7"/>
      <c r="L909" s="6"/>
      <c r="M909" s="7"/>
      <c r="N909" s="6"/>
      <c r="O909" s="6"/>
      <c r="P909" s="6"/>
      <c r="Q909" s="6"/>
      <c r="R909" s="6"/>
      <c r="S909" s="6"/>
      <c r="T909" s="6"/>
      <c r="U909" s="6"/>
      <c r="V909" s="6"/>
      <c r="W909" s="6"/>
      <c r="X909" s="6"/>
      <c r="Y909" s="6"/>
      <c r="Z909" s="6"/>
      <c r="AA909" s="6"/>
      <c r="AB909" s="6"/>
      <c r="AC909" s="6"/>
      <c r="AD909" s="6"/>
      <c r="AE909" s="6"/>
      <c r="AF909" s="6"/>
      <c r="AG909" s="6"/>
      <c r="AH909" s="6"/>
      <c r="AI909" s="6"/>
      <c r="AJ909" s="6"/>
      <c r="AK909" s="6"/>
      <c r="AL909" s="6"/>
      <c r="AM909" s="6"/>
      <c r="AN909" s="6"/>
      <c r="AO909" s="6"/>
      <c r="AP909" s="6"/>
      <c r="AQ909" s="6"/>
      <c r="AR909" s="6"/>
      <c r="AS909" s="6"/>
      <c r="AT909" s="6"/>
      <c r="AU909" s="6"/>
      <c r="AV909" s="6"/>
    </row>
    <row r="910">
      <c r="A910" s="6"/>
      <c r="B910" s="199"/>
      <c r="C910" s="6"/>
      <c r="D910" s="6"/>
      <c r="E910" s="7"/>
      <c r="F910" s="7"/>
      <c r="G910" s="198"/>
      <c r="H910" s="198"/>
      <c r="I910" s="6"/>
      <c r="J910" s="7"/>
      <c r="K910" s="7"/>
      <c r="L910" s="6"/>
      <c r="M910" s="7"/>
      <c r="N910" s="6"/>
      <c r="O910" s="6"/>
      <c r="P910" s="6"/>
      <c r="Q910" s="6"/>
      <c r="R910" s="6"/>
      <c r="S910" s="6"/>
      <c r="T910" s="6"/>
      <c r="U910" s="6"/>
      <c r="V910" s="6"/>
      <c r="W910" s="6"/>
      <c r="X910" s="6"/>
      <c r="Y910" s="6"/>
      <c r="Z910" s="6"/>
      <c r="AA910" s="6"/>
      <c r="AB910" s="6"/>
      <c r="AC910" s="6"/>
      <c r="AD910" s="6"/>
      <c r="AE910" s="6"/>
      <c r="AF910" s="6"/>
      <c r="AG910" s="6"/>
      <c r="AH910" s="6"/>
      <c r="AI910" s="6"/>
      <c r="AJ910" s="6"/>
      <c r="AK910" s="6"/>
      <c r="AL910" s="6"/>
      <c r="AM910" s="6"/>
      <c r="AN910" s="6"/>
      <c r="AO910" s="6"/>
      <c r="AP910" s="6"/>
      <c r="AQ910" s="6"/>
      <c r="AR910" s="6"/>
      <c r="AS910" s="6"/>
      <c r="AT910" s="6"/>
      <c r="AU910" s="6"/>
      <c r="AV910" s="6"/>
    </row>
    <row r="911">
      <c r="A911" s="6"/>
      <c r="B911" s="199"/>
      <c r="C911" s="6"/>
      <c r="D911" s="6"/>
      <c r="E911" s="7"/>
      <c r="F911" s="7"/>
      <c r="G911" s="198"/>
      <c r="H911" s="198"/>
      <c r="I911" s="6"/>
      <c r="J911" s="7"/>
      <c r="K911" s="7"/>
      <c r="L911" s="6"/>
      <c r="M911" s="7"/>
      <c r="N911" s="6"/>
      <c r="O911" s="6"/>
      <c r="P911" s="6"/>
      <c r="Q911" s="6"/>
      <c r="R911" s="6"/>
      <c r="S911" s="6"/>
      <c r="T911" s="6"/>
      <c r="U911" s="6"/>
      <c r="V911" s="6"/>
      <c r="W911" s="6"/>
      <c r="X911" s="6"/>
      <c r="Y911" s="6"/>
      <c r="Z911" s="6"/>
      <c r="AA911" s="6"/>
      <c r="AB911" s="6"/>
      <c r="AC911" s="6"/>
      <c r="AD911" s="6"/>
      <c r="AE911" s="6"/>
      <c r="AF911" s="6"/>
      <c r="AG911" s="6"/>
      <c r="AH911" s="6"/>
      <c r="AI911" s="6"/>
      <c r="AJ911" s="6"/>
      <c r="AK911" s="6"/>
      <c r="AL911" s="6"/>
      <c r="AM911" s="6"/>
      <c r="AN911" s="6"/>
      <c r="AO911" s="6"/>
      <c r="AP911" s="6"/>
      <c r="AQ911" s="6"/>
      <c r="AR911" s="6"/>
      <c r="AS911" s="6"/>
      <c r="AT911" s="6"/>
      <c r="AU911" s="6"/>
      <c r="AV911" s="6"/>
    </row>
    <row r="912">
      <c r="A912" s="6"/>
      <c r="B912" s="199"/>
      <c r="C912" s="6"/>
      <c r="D912" s="6"/>
      <c r="E912" s="7"/>
      <c r="F912" s="7"/>
      <c r="G912" s="198"/>
      <c r="H912" s="198"/>
      <c r="I912" s="6"/>
      <c r="J912" s="7"/>
      <c r="K912" s="7"/>
      <c r="L912" s="6"/>
      <c r="M912" s="7"/>
      <c r="N912" s="6"/>
      <c r="O912" s="6"/>
      <c r="P912" s="6"/>
      <c r="Q912" s="6"/>
      <c r="R912" s="6"/>
      <c r="S912" s="6"/>
      <c r="T912" s="6"/>
      <c r="U912" s="6"/>
      <c r="V912" s="6"/>
      <c r="W912" s="6"/>
      <c r="X912" s="6"/>
      <c r="Y912" s="6"/>
      <c r="Z912" s="6"/>
      <c r="AA912" s="6"/>
      <c r="AB912" s="6"/>
      <c r="AC912" s="6"/>
      <c r="AD912" s="6"/>
      <c r="AE912" s="6"/>
      <c r="AF912" s="6"/>
      <c r="AG912" s="6"/>
      <c r="AH912" s="6"/>
      <c r="AI912" s="6"/>
      <c r="AJ912" s="6"/>
      <c r="AK912" s="6"/>
      <c r="AL912" s="6"/>
      <c r="AM912" s="6"/>
      <c r="AN912" s="6"/>
      <c r="AO912" s="6"/>
      <c r="AP912" s="6"/>
      <c r="AQ912" s="6"/>
      <c r="AR912" s="6"/>
      <c r="AS912" s="6"/>
      <c r="AT912" s="6"/>
      <c r="AU912" s="6"/>
      <c r="AV912" s="6"/>
    </row>
    <row r="913">
      <c r="A913" s="6"/>
      <c r="B913" s="199"/>
      <c r="C913" s="6"/>
      <c r="D913" s="6"/>
      <c r="E913" s="7"/>
      <c r="F913" s="7"/>
      <c r="G913" s="198"/>
      <c r="H913" s="198"/>
      <c r="I913" s="6"/>
      <c r="J913" s="7"/>
      <c r="K913" s="7"/>
      <c r="L913" s="6"/>
      <c r="M913" s="7"/>
      <c r="N913" s="6"/>
      <c r="O913" s="6"/>
      <c r="P913" s="6"/>
      <c r="Q913" s="6"/>
      <c r="R913" s="6"/>
      <c r="S913" s="6"/>
      <c r="T913" s="6"/>
      <c r="U913" s="6"/>
      <c r="V913" s="6"/>
      <c r="W913" s="6"/>
      <c r="X913" s="6"/>
      <c r="Y913" s="6"/>
      <c r="Z913" s="6"/>
      <c r="AA913" s="6"/>
      <c r="AB913" s="6"/>
      <c r="AC913" s="6"/>
      <c r="AD913" s="6"/>
      <c r="AE913" s="6"/>
      <c r="AF913" s="6"/>
      <c r="AG913" s="6"/>
      <c r="AH913" s="6"/>
      <c r="AI913" s="6"/>
      <c r="AJ913" s="6"/>
      <c r="AK913" s="6"/>
      <c r="AL913" s="6"/>
      <c r="AM913" s="6"/>
      <c r="AN913" s="6"/>
      <c r="AO913" s="6"/>
      <c r="AP913" s="6"/>
      <c r="AQ913" s="6"/>
      <c r="AR913" s="6"/>
      <c r="AS913" s="6"/>
      <c r="AT913" s="6"/>
      <c r="AU913" s="6"/>
      <c r="AV913" s="6"/>
    </row>
    <row r="914">
      <c r="A914" s="6"/>
      <c r="B914" s="199"/>
      <c r="C914" s="6"/>
      <c r="D914" s="6"/>
      <c r="E914" s="7"/>
      <c r="F914" s="7"/>
      <c r="G914" s="198"/>
      <c r="H914" s="198"/>
      <c r="I914" s="6"/>
      <c r="J914" s="7"/>
      <c r="K914" s="7"/>
      <c r="L914" s="6"/>
      <c r="M914" s="7"/>
      <c r="N914" s="6"/>
      <c r="O914" s="6"/>
      <c r="P914" s="6"/>
      <c r="Q914" s="6"/>
      <c r="R914" s="6"/>
      <c r="S914" s="6"/>
      <c r="T914" s="6"/>
      <c r="U914" s="6"/>
      <c r="V914" s="6"/>
      <c r="W914" s="6"/>
      <c r="X914" s="6"/>
      <c r="Y914" s="6"/>
      <c r="Z914" s="6"/>
      <c r="AA914" s="6"/>
      <c r="AB914" s="6"/>
      <c r="AC914" s="6"/>
      <c r="AD914" s="6"/>
      <c r="AE914" s="6"/>
      <c r="AF914" s="6"/>
      <c r="AG914" s="6"/>
      <c r="AH914" s="6"/>
      <c r="AI914" s="6"/>
      <c r="AJ914" s="6"/>
      <c r="AK914" s="6"/>
      <c r="AL914" s="6"/>
      <c r="AM914" s="6"/>
      <c r="AN914" s="6"/>
      <c r="AO914" s="6"/>
      <c r="AP914" s="6"/>
      <c r="AQ914" s="6"/>
      <c r="AR914" s="6"/>
      <c r="AS914" s="6"/>
      <c r="AT914" s="6"/>
      <c r="AU914" s="6"/>
      <c r="AV914" s="6"/>
    </row>
    <row r="915">
      <c r="A915" s="6"/>
      <c r="B915" s="199"/>
      <c r="C915" s="6"/>
      <c r="D915" s="6"/>
      <c r="E915" s="7"/>
      <c r="F915" s="7"/>
      <c r="G915" s="198"/>
      <c r="H915" s="198"/>
      <c r="I915" s="6"/>
      <c r="J915" s="7"/>
      <c r="K915" s="7"/>
      <c r="L915" s="6"/>
      <c r="M915" s="7"/>
      <c r="N915" s="6"/>
      <c r="O915" s="6"/>
      <c r="P915" s="6"/>
      <c r="Q915" s="6"/>
      <c r="R915" s="6"/>
      <c r="S915" s="6"/>
      <c r="T915" s="6"/>
      <c r="U915" s="6"/>
      <c r="V915" s="6"/>
      <c r="W915" s="6"/>
      <c r="X915" s="6"/>
      <c r="Y915" s="6"/>
      <c r="Z915" s="6"/>
      <c r="AA915" s="6"/>
      <c r="AB915" s="6"/>
      <c r="AC915" s="6"/>
      <c r="AD915" s="6"/>
      <c r="AE915" s="6"/>
      <c r="AF915" s="6"/>
      <c r="AG915" s="6"/>
      <c r="AH915" s="6"/>
      <c r="AI915" s="6"/>
      <c r="AJ915" s="6"/>
      <c r="AK915" s="6"/>
      <c r="AL915" s="6"/>
      <c r="AM915" s="6"/>
      <c r="AN915" s="6"/>
      <c r="AO915" s="6"/>
      <c r="AP915" s="6"/>
      <c r="AQ915" s="6"/>
      <c r="AR915" s="6"/>
      <c r="AS915" s="6"/>
      <c r="AT915" s="6"/>
      <c r="AU915" s="6"/>
      <c r="AV915" s="6"/>
    </row>
    <row r="916">
      <c r="A916" s="6"/>
      <c r="B916" s="199"/>
      <c r="C916" s="6"/>
      <c r="D916" s="6"/>
      <c r="E916" s="7"/>
      <c r="F916" s="7"/>
      <c r="G916" s="198"/>
      <c r="H916" s="198"/>
      <c r="I916" s="6"/>
      <c r="J916" s="7"/>
      <c r="K916" s="7"/>
      <c r="L916" s="6"/>
      <c r="M916" s="7"/>
      <c r="N916" s="6"/>
      <c r="O916" s="6"/>
      <c r="P916" s="6"/>
      <c r="Q916" s="6"/>
      <c r="R916" s="6"/>
      <c r="S916" s="6"/>
      <c r="T916" s="6"/>
      <c r="U916" s="6"/>
      <c r="V916" s="6"/>
      <c r="W916" s="6"/>
      <c r="X916" s="6"/>
      <c r="Y916" s="6"/>
      <c r="Z916" s="6"/>
      <c r="AA916" s="6"/>
      <c r="AB916" s="6"/>
      <c r="AC916" s="6"/>
      <c r="AD916" s="6"/>
      <c r="AE916" s="6"/>
      <c r="AF916" s="6"/>
      <c r="AG916" s="6"/>
      <c r="AH916" s="6"/>
      <c r="AI916" s="6"/>
      <c r="AJ916" s="6"/>
      <c r="AK916" s="6"/>
      <c r="AL916" s="6"/>
      <c r="AM916" s="6"/>
      <c r="AN916" s="6"/>
      <c r="AO916" s="6"/>
      <c r="AP916" s="6"/>
      <c r="AQ916" s="6"/>
      <c r="AR916" s="6"/>
      <c r="AS916" s="6"/>
      <c r="AT916" s="6"/>
      <c r="AU916" s="6"/>
      <c r="AV916" s="6"/>
    </row>
    <row r="917">
      <c r="A917" s="6"/>
      <c r="B917" s="199"/>
      <c r="C917" s="6"/>
      <c r="D917" s="6"/>
      <c r="E917" s="7"/>
      <c r="F917" s="7"/>
      <c r="G917" s="198"/>
      <c r="H917" s="198"/>
      <c r="I917" s="6"/>
      <c r="J917" s="7"/>
      <c r="K917" s="7"/>
      <c r="L917" s="6"/>
      <c r="M917" s="7"/>
      <c r="N917" s="6"/>
      <c r="O917" s="6"/>
      <c r="P917" s="6"/>
      <c r="Q917" s="6"/>
      <c r="R917" s="6"/>
      <c r="S917" s="6"/>
      <c r="T917" s="6"/>
      <c r="U917" s="6"/>
      <c r="V917" s="6"/>
      <c r="W917" s="6"/>
      <c r="X917" s="6"/>
      <c r="Y917" s="6"/>
      <c r="Z917" s="6"/>
      <c r="AA917" s="6"/>
      <c r="AB917" s="6"/>
      <c r="AC917" s="6"/>
      <c r="AD917" s="6"/>
      <c r="AE917" s="6"/>
      <c r="AF917" s="6"/>
      <c r="AG917" s="6"/>
      <c r="AH917" s="6"/>
      <c r="AI917" s="6"/>
      <c r="AJ917" s="6"/>
      <c r="AK917" s="6"/>
      <c r="AL917" s="6"/>
      <c r="AM917" s="6"/>
      <c r="AN917" s="6"/>
      <c r="AO917" s="6"/>
      <c r="AP917" s="6"/>
      <c r="AQ917" s="6"/>
      <c r="AR917" s="6"/>
      <c r="AS917" s="6"/>
      <c r="AT917" s="6"/>
      <c r="AU917" s="6"/>
      <c r="AV917" s="6"/>
    </row>
    <row r="918">
      <c r="A918" s="6"/>
      <c r="B918" s="199"/>
      <c r="C918" s="6"/>
      <c r="D918" s="6"/>
      <c r="E918" s="7"/>
      <c r="F918" s="7"/>
      <c r="G918" s="198"/>
      <c r="H918" s="198"/>
      <c r="I918" s="6"/>
      <c r="J918" s="7"/>
      <c r="K918" s="7"/>
      <c r="L918" s="6"/>
      <c r="M918" s="7"/>
      <c r="N918" s="6"/>
      <c r="O918" s="6"/>
      <c r="P918" s="6"/>
      <c r="Q918" s="6"/>
      <c r="R918" s="6"/>
      <c r="S918" s="6"/>
      <c r="T918" s="6"/>
      <c r="U918" s="6"/>
      <c r="V918" s="6"/>
      <c r="W918" s="6"/>
      <c r="X918" s="6"/>
      <c r="Y918" s="6"/>
      <c r="Z918" s="6"/>
      <c r="AA918" s="6"/>
      <c r="AB918" s="6"/>
      <c r="AC918" s="6"/>
      <c r="AD918" s="6"/>
      <c r="AE918" s="6"/>
      <c r="AF918" s="6"/>
      <c r="AG918" s="6"/>
      <c r="AH918" s="6"/>
      <c r="AI918" s="6"/>
      <c r="AJ918" s="6"/>
      <c r="AK918" s="6"/>
      <c r="AL918" s="6"/>
      <c r="AM918" s="6"/>
      <c r="AN918" s="6"/>
      <c r="AO918" s="6"/>
      <c r="AP918" s="6"/>
      <c r="AQ918" s="6"/>
      <c r="AR918" s="6"/>
      <c r="AS918" s="6"/>
      <c r="AT918" s="6"/>
      <c r="AU918" s="6"/>
      <c r="AV918" s="6"/>
    </row>
    <row r="919">
      <c r="A919" s="6"/>
      <c r="B919" s="199"/>
      <c r="C919" s="6"/>
      <c r="D919" s="6"/>
      <c r="E919" s="7"/>
      <c r="F919" s="7"/>
      <c r="G919" s="198"/>
      <c r="H919" s="198"/>
      <c r="I919" s="6"/>
      <c r="J919" s="7"/>
      <c r="K919" s="7"/>
      <c r="L919" s="6"/>
      <c r="M919" s="7"/>
      <c r="N919" s="6"/>
      <c r="O919" s="6"/>
      <c r="P919" s="6"/>
      <c r="Q919" s="6"/>
      <c r="R919" s="6"/>
      <c r="S919" s="6"/>
      <c r="T919" s="6"/>
      <c r="U919" s="6"/>
      <c r="V919" s="6"/>
      <c r="W919" s="6"/>
      <c r="X919" s="6"/>
      <c r="Y919" s="6"/>
      <c r="Z919" s="6"/>
      <c r="AA919" s="6"/>
      <c r="AB919" s="6"/>
      <c r="AC919" s="6"/>
      <c r="AD919" s="6"/>
      <c r="AE919" s="6"/>
      <c r="AF919" s="6"/>
      <c r="AG919" s="6"/>
      <c r="AH919" s="6"/>
      <c r="AI919" s="6"/>
      <c r="AJ919" s="6"/>
      <c r="AK919" s="6"/>
      <c r="AL919" s="6"/>
      <c r="AM919" s="6"/>
      <c r="AN919" s="6"/>
      <c r="AO919" s="6"/>
      <c r="AP919" s="6"/>
      <c r="AQ919" s="6"/>
      <c r="AR919" s="6"/>
      <c r="AS919" s="6"/>
      <c r="AT919" s="6"/>
      <c r="AU919" s="6"/>
      <c r="AV919" s="6"/>
    </row>
    <row r="920">
      <c r="A920" s="6"/>
      <c r="B920" s="199"/>
      <c r="C920" s="6"/>
      <c r="D920" s="6"/>
      <c r="E920" s="7"/>
      <c r="F920" s="7"/>
      <c r="G920" s="198"/>
      <c r="H920" s="198"/>
      <c r="I920" s="6"/>
      <c r="J920" s="7"/>
      <c r="K920" s="7"/>
      <c r="L920" s="6"/>
      <c r="M920" s="7"/>
      <c r="N920" s="6"/>
      <c r="O920" s="6"/>
      <c r="P920" s="6"/>
      <c r="Q920" s="6"/>
      <c r="R920" s="6"/>
      <c r="S920" s="6"/>
      <c r="T920" s="6"/>
      <c r="U920" s="6"/>
      <c r="V920" s="6"/>
      <c r="W920" s="6"/>
      <c r="X920" s="6"/>
      <c r="Y920" s="6"/>
      <c r="Z920" s="6"/>
      <c r="AA920" s="6"/>
      <c r="AB920" s="6"/>
      <c r="AC920" s="6"/>
      <c r="AD920" s="6"/>
      <c r="AE920" s="6"/>
      <c r="AF920" s="6"/>
      <c r="AG920" s="6"/>
      <c r="AH920" s="6"/>
      <c r="AI920" s="6"/>
      <c r="AJ920" s="6"/>
      <c r="AK920" s="6"/>
      <c r="AL920" s="6"/>
      <c r="AM920" s="6"/>
      <c r="AN920" s="6"/>
      <c r="AO920" s="6"/>
      <c r="AP920" s="6"/>
      <c r="AQ920" s="6"/>
      <c r="AR920" s="6"/>
      <c r="AS920" s="6"/>
      <c r="AT920" s="6"/>
      <c r="AU920" s="6"/>
      <c r="AV920" s="6"/>
    </row>
    <row r="921">
      <c r="A921" s="6"/>
      <c r="B921" s="199"/>
      <c r="C921" s="6"/>
      <c r="D921" s="6"/>
      <c r="E921" s="7"/>
      <c r="F921" s="7"/>
      <c r="G921" s="198"/>
      <c r="H921" s="198"/>
      <c r="I921" s="6"/>
      <c r="J921" s="7"/>
      <c r="K921" s="7"/>
      <c r="L921" s="6"/>
      <c r="M921" s="7"/>
      <c r="N921" s="6"/>
      <c r="O921" s="6"/>
      <c r="P921" s="6"/>
      <c r="Q921" s="6"/>
      <c r="R921" s="6"/>
      <c r="S921" s="6"/>
      <c r="T921" s="6"/>
      <c r="U921" s="6"/>
      <c r="V921" s="6"/>
      <c r="W921" s="6"/>
      <c r="X921" s="6"/>
      <c r="Y921" s="6"/>
      <c r="Z921" s="6"/>
      <c r="AA921" s="6"/>
      <c r="AB921" s="6"/>
      <c r="AC921" s="6"/>
      <c r="AD921" s="6"/>
      <c r="AE921" s="6"/>
      <c r="AF921" s="6"/>
      <c r="AG921" s="6"/>
      <c r="AH921" s="6"/>
      <c r="AI921" s="6"/>
      <c r="AJ921" s="6"/>
      <c r="AK921" s="6"/>
      <c r="AL921" s="6"/>
      <c r="AM921" s="6"/>
      <c r="AN921" s="6"/>
      <c r="AO921" s="6"/>
      <c r="AP921" s="6"/>
      <c r="AQ921" s="6"/>
      <c r="AR921" s="6"/>
      <c r="AS921" s="6"/>
      <c r="AT921" s="6"/>
      <c r="AU921" s="6"/>
      <c r="AV921" s="6"/>
    </row>
    <row r="922">
      <c r="A922" s="6"/>
      <c r="B922" s="199"/>
      <c r="C922" s="6"/>
      <c r="D922" s="6"/>
      <c r="E922" s="7"/>
      <c r="F922" s="7"/>
      <c r="G922" s="198"/>
      <c r="H922" s="198"/>
      <c r="I922" s="6"/>
      <c r="J922" s="7"/>
      <c r="K922" s="7"/>
      <c r="L922" s="6"/>
      <c r="M922" s="7"/>
      <c r="N922" s="6"/>
      <c r="O922" s="6"/>
      <c r="P922" s="6"/>
      <c r="Q922" s="6"/>
      <c r="R922" s="6"/>
      <c r="S922" s="6"/>
      <c r="T922" s="6"/>
      <c r="U922" s="6"/>
      <c r="V922" s="6"/>
      <c r="W922" s="6"/>
      <c r="X922" s="6"/>
      <c r="Y922" s="6"/>
      <c r="Z922" s="6"/>
      <c r="AA922" s="6"/>
      <c r="AB922" s="6"/>
      <c r="AC922" s="6"/>
      <c r="AD922" s="6"/>
      <c r="AE922" s="6"/>
      <c r="AF922" s="6"/>
      <c r="AG922" s="6"/>
      <c r="AH922" s="6"/>
      <c r="AI922" s="6"/>
      <c r="AJ922" s="6"/>
      <c r="AK922" s="6"/>
      <c r="AL922" s="6"/>
      <c r="AM922" s="6"/>
      <c r="AN922" s="6"/>
      <c r="AO922" s="6"/>
      <c r="AP922" s="6"/>
      <c r="AQ922" s="6"/>
      <c r="AR922" s="6"/>
      <c r="AS922" s="6"/>
      <c r="AT922" s="6"/>
      <c r="AU922" s="6"/>
      <c r="AV922" s="6"/>
    </row>
    <row r="923">
      <c r="A923" s="6"/>
      <c r="B923" s="199"/>
      <c r="C923" s="6"/>
      <c r="D923" s="6"/>
      <c r="E923" s="7"/>
      <c r="F923" s="7"/>
      <c r="G923" s="198"/>
      <c r="H923" s="198"/>
      <c r="I923" s="6"/>
      <c r="J923" s="7"/>
      <c r="K923" s="7"/>
      <c r="L923" s="6"/>
      <c r="M923" s="7"/>
      <c r="N923" s="6"/>
      <c r="O923" s="6"/>
      <c r="P923" s="6"/>
      <c r="Q923" s="6"/>
      <c r="R923" s="6"/>
      <c r="S923" s="6"/>
      <c r="T923" s="6"/>
      <c r="U923" s="6"/>
      <c r="V923" s="6"/>
      <c r="W923" s="6"/>
      <c r="X923" s="6"/>
      <c r="Y923" s="6"/>
      <c r="Z923" s="6"/>
      <c r="AA923" s="6"/>
      <c r="AB923" s="6"/>
      <c r="AC923" s="6"/>
      <c r="AD923" s="6"/>
      <c r="AE923" s="6"/>
      <c r="AF923" s="6"/>
      <c r="AG923" s="6"/>
      <c r="AH923" s="6"/>
      <c r="AI923" s="6"/>
      <c r="AJ923" s="6"/>
      <c r="AK923" s="6"/>
      <c r="AL923" s="6"/>
      <c r="AM923" s="6"/>
      <c r="AN923" s="6"/>
      <c r="AO923" s="6"/>
      <c r="AP923" s="6"/>
      <c r="AQ923" s="6"/>
      <c r="AR923" s="6"/>
      <c r="AS923" s="6"/>
      <c r="AT923" s="6"/>
      <c r="AU923" s="6"/>
      <c r="AV923" s="6"/>
    </row>
    <row r="924">
      <c r="A924" s="6"/>
      <c r="B924" s="199"/>
      <c r="C924" s="6"/>
      <c r="D924" s="6"/>
      <c r="E924" s="7"/>
      <c r="F924" s="7"/>
      <c r="G924" s="198"/>
      <c r="H924" s="198"/>
      <c r="I924" s="6"/>
      <c r="J924" s="7"/>
      <c r="K924" s="7"/>
      <c r="L924" s="6"/>
      <c r="M924" s="7"/>
      <c r="N924" s="6"/>
      <c r="O924" s="6"/>
      <c r="P924" s="6"/>
      <c r="Q924" s="6"/>
      <c r="R924" s="6"/>
      <c r="S924" s="6"/>
      <c r="T924" s="6"/>
      <c r="U924" s="6"/>
      <c r="V924" s="6"/>
      <c r="W924" s="6"/>
      <c r="X924" s="6"/>
      <c r="Y924" s="6"/>
      <c r="Z924" s="6"/>
      <c r="AA924" s="6"/>
      <c r="AB924" s="6"/>
      <c r="AC924" s="6"/>
      <c r="AD924" s="6"/>
      <c r="AE924" s="6"/>
      <c r="AF924" s="6"/>
      <c r="AG924" s="6"/>
      <c r="AH924" s="6"/>
      <c r="AI924" s="6"/>
      <c r="AJ924" s="6"/>
      <c r="AK924" s="6"/>
      <c r="AL924" s="6"/>
      <c r="AM924" s="6"/>
      <c r="AN924" s="6"/>
      <c r="AO924" s="6"/>
      <c r="AP924" s="6"/>
      <c r="AQ924" s="6"/>
      <c r="AR924" s="6"/>
      <c r="AS924" s="6"/>
      <c r="AT924" s="6"/>
      <c r="AU924" s="6"/>
      <c r="AV924" s="6"/>
    </row>
    <row r="925">
      <c r="A925" s="6"/>
      <c r="B925" s="199"/>
      <c r="C925" s="6"/>
      <c r="D925" s="6"/>
      <c r="E925" s="7"/>
      <c r="F925" s="7"/>
      <c r="G925" s="198"/>
      <c r="H925" s="198"/>
      <c r="I925" s="6"/>
      <c r="J925" s="7"/>
      <c r="K925" s="7"/>
      <c r="L925" s="6"/>
      <c r="M925" s="7"/>
      <c r="N925" s="6"/>
      <c r="O925" s="6"/>
      <c r="P925" s="6"/>
      <c r="Q925" s="6"/>
      <c r="R925" s="6"/>
      <c r="S925" s="6"/>
      <c r="T925" s="6"/>
      <c r="U925" s="6"/>
      <c r="V925" s="6"/>
      <c r="W925" s="6"/>
      <c r="X925" s="6"/>
      <c r="Y925" s="6"/>
      <c r="Z925" s="6"/>
      <c r="AA925" s="6"/>
      <c r="AB925" s="6"/>
      <c r="AC925" s="6"/>
      <c r="AD925" s="6"/>
      <c r="AE925" s="6"/>
      <c r="AF925" s="6"/>
      <c r="AG925" s="6"/>
      <c r="AH925" s="6"/>
      <c r="AI925" s="6"/>
      <c r="AJ925" s="6"/>
      <c r="AK925" s="6"/>
      <c r="AL925" s="6"/>
      <c r="AM925" s="6"/>
      <c r="AN925" s="6"/>
      <c r="AO925" s="6"/>
      <c r="AP925" s="6"/>
      <c r="AQ925" s="6"/>
      <c r="AR925" s="6"/>
      <c r="AS925" s="6"/>
      <c r="AT925" s="6"/>
      <c r="AU925" s="6"/>
      <c r="AV925" s="6"/>
    </row>
    <row r="926">
      <c r="A926" s="6"/>
      <c r="B926" s="199"/>
      <c r="C926" s="6"/>
      <c r="D926" s="6"/>
      <c r="E926" s="7"/>
      <c r="F926" s="7"/>
      <c r="G926" s="198"/>
      <c r="H926" s="198"/>
      <c r="I926" s="6"/>
      <c r="J926" s="7"/>
      <c r="K926" s="7"/>
      <c r="L926" s="6"/>
      <c r="M926" s="7"/>
      <c r="N926" s="6"/>
      <c r="O926" s="6"/>
      <c r="P926" s="6"/>
      <c r="Q926" s="6"/>
      <c r="R926" s="6"/>
      <c r="S926" s="6"/>
      <c r="T926" s="6"/>
      <c r="U926" s="6"/>
      <c r="V926" s="6"/>
      <c r="W926" s="6"/>
      <c r="X926" s="6"/>
      <c r="Y926" s="6"/>
      <c r="Z926" s="6"/>
      <c r="AA926" s="6"/>
      <c r="AB926" s="6"/>
      <c r="AC926" s="6"/>
      <c r="AD926" s="6"/>
      <c r="AE926" s="6"/>
      <c r="AF926" s="6"/>
      <c r="AG926" s="6"/>
      <c r="AH926" s="6"/>
      <c r="AI926" s="6"/>
      <c r="AJ926" s="6"/>
      <c r="AK926" s="6"/>
      <c r="AL926" s="6"/>
      <c r="AM926" s="6"/>
      <c r="AN926" s="6"/>
      <c r="AO926" s="6"/>
      <c r="AP926" s="6"/>
      <c r="AQ926" s="6"/>
      <c r="AR926" s="6"/>
      <c r="AS926" s="6"/>
      <c r="AT926" s="6"/>
      <c r="AU926" s="6"/>
      <c r="AV926" s="6"/>
    </row>
    <row r="927">
      <c r="A927" s="6"/>
      <c r="B927" s="199"/>
      <c r="C927" s="6"/>
      <c r="D927" s="6"/>
      <c r="E927" s="7"/>
      <c r="F927" s="7"/>
      <c r="G927" s="198"/>
      <c r="H927" s="198"/>
      <c r="I927" s="6"/>
      <c r="J927" s="7"/>
      <c r="K927" s="7"/>
      <c r="L927" s="6"/>
      <c r="M927" s="7"/>
      <c r="N927" s="6"/>
      <c r="O927" s="6"/>
      <c r="P927" s="6"/>
      <c r="Q927" s="6"/>
      <c r="R927" s="6"/>
      <c r="S927" s="6"/>
      <c r="T927" s="6"/>
      <c r="U927" s="6"/>
      <c r="V927" s="6"/>
      <c r="W927" s="6"/>
      <c r="X927" s="6"/>
      <c r="Y927" s="6"/>
      <c r="Z927" s="6"/>
      <c r="AA927" s="6"/>
      <c r="AB927" s="6"/>
      <c r="AC927" s="6"/>
      <c r="AD927" s="6"/>
      <c r="AE927" s="6"/>
      <c r="AF927" s="6"/>
      <c r="AG927" s="6"/>
      <c r="AH927" s="6"/>
      <c r="AI927" s="6"/>
      <c r="AJ927" s="6"/>
      <c r="AK927" s="6"/>
      <c r="AL927" s="6"/>
      <c r="AM927" s="6"/>
      <c r="AN927" s="6"/>
      <c r="AO927" s="6"/>
      <c r="AP927" s="6"/>
      <c r="AQ927" s="6"/>
      <c r="AR927" s="6"/>
      <c r="AS927" s="6"/>
      <c r="AT927" s="6"/>
      <c r="AU927" s="6"/>
      <c r="AV927" s="6"/>
    </row>
    <row r="928">
      <c r="A928" s="6"/>
      <c r="B928" s="199"/>
      <c r="C928" s="6"/>
      <c r="D928" s="6"/>
      <c r="E928" s="7"/>
      <c r="F928" s="7"/>
      <c r="G928" s="198"/>
      <c r="H928" s="198"/>
      <c r="I928" s="6"/>
      <c r="J928" s="7"/>
      <c r="K928" s="7"/>
      <c r="L928" s="6"/>
      <c r="M928" s="7"/>
      <c r="N928" s="6"/>
      <c r="O928" s="6"/>
      <c r="P928" s="6"/>
      <c r="Q928" s="6"/>
      <c r="R928" s="6"/>
      <c r="S928" s="6"/>
      <c r="T928" s="6"/>
      <c r="U928" s="6"/>
      <c r="V928" s="6"/>
      <c r="W928" s="6"/>
      <c r="X928" s="6"/>
      <c r="Y928" s="6"/>
      <c r="Z928" s="6"/>
      <c r="AA928" s="6"/>
      <c r="AB928" s="6"/>
      <c r="AC928" s="6"/>
      <c r="AD928" s="6"/>
      <c r="AE928" s="6"/>
      <c r="AF928" s="6"/>
      <c r="AG928" s="6"/>
      <c r="AH928" s="6"/>
      <c r="AI928" s="6"/>
      <c r="AJ928" s="6"/>
      <c r="AK928" s="6"/>
      <c r="AL928" s="6"/>
      <c r="AM928" s="6"/>
      <c r="AN928" s="6"/>
      <c r="AO928" s="6"/>
      <c r="AP928" s="6"/>
      <c r="AQ928" s="6"/>
      <c r="AR928" s="6"/>
      <c r="AS928" s="6"/>
      <c r="AT928" s="6"/>
      <c r="AU928" s="6"/>
      <c r="AV928" s="6"/>
    </row>
    <row r="929">
      <c r="A929" s="6"/>
      <c r="B929" s="199"/>
      <c r="C929" s="6"/>
      <c r="D929" s="6"/>
      <c r="E929" s="7"/>
      <c r="F929" s="7"/>
      <c r="G929" s="198"/>
      <c r="H929" s="198"/>
      <c r="I929" s="6"/>
      <c r="J929" s="7"/>
      <c r="K929" s="7"/>
      <c r="L929" s="6"/>
      <c r="M929" s="7"/>
      <c r="N929" s="6"/>
      <c r="O929" s="6"/>
      <c r="P929" s="6"/>
      <c r="Q929" s="6"/>
      <c r="R929" s="6"/>
      <c r="S929" s="6"/>
      <c r="T929" s="6"/>
      <c r="U929" s="6"/>
      <c r="V929" s="6"/>
      <c r="W929" s="6"/>
      <c r="X929" s="6"/>
      <c r="Y929" s="6"/>
      <c r="Z929" s="6"/>
      <c r="AA929" s="6"/>
      <c r="AB929" s="6"/>
      <c r="AC929" s="6"/>
      <c r="AD929" s="6"/>
      <c r="AE929" s="6"/>
      <c r="AF929" s="6"/>
      <c r="AG929" s="6"/>
      <c r="AH929" s="6"/>
      <c r="AI929" s="6"/>
      <c r="AJ929" s="6"/>
      <c r="AK929" s="6"/>
      <c r="AL929" s="6"/>
      <c r="AM929" s="6"/>
      <c r="AN929" s="6"/>
      <c r="AO929" s="6"/>
      <c r="AP929" s="6"/>
      <c r="AQ929" s="6"/>
      <c r="AR929" s="6"/>
      <c r="AS929" s="6"/>
      <c r="AT929" s="6"/>
      <c r="AU929" s="6"/>
      <c r="AV929" s="6"/>
    </row>
    <row r="930">
      <c r="A930" s="6"/>
      <c r="B930" s="199"/>
      <c r="C930" s="6"/>
      <c r="D930" s="6"/>
      <c r="E930" s="7"/>
      <c r="F930" s="7"/>
      <c r="G930" s="198"/>
      <c r="H930" s="198"/>
      <c r="I930" s="6"/>
      <c r="J930" s="7"/>
      <c r="K930" s="7"/>
      <c r="L930" s="6"/>
      <c r="M930" s="7"/>
      <c r="N930" s="6"/>
      <c r="O930" s="6"/>
      <c r="P930" s="6"/>
      <c r="Q930" s="6"/>
      <c r="R930" s="6"/>
      <c r="S930" s="6"/>
      <c r="T930" s="6"/>
      <c r="U930" s="6"/>
      <c r="V930" s="6"/>
      <c r="W930" s="6"/>
      <c r="X930" s="6"/>
      <c r="Y930" s="6"/>
      <c r="Z930" s="6"/>
      <c r="AA930" s="6"/>
      <c r="AB930" s="6"/>
      <c r="AC930" s="6"/>
      <c r="AD930" s="6"/>
      <c r="AE930" s="6"/>
      <c r="AF930" s="6"/>
      <c r="AG930" s="6"/>
      <c r="AH930" s="6"/>
      <c r="AI930" s="6"/>
      <c r="AJ930" s="6"/>
      <c r="AK930" s="6"/>
      <c r="AL930" s="6"/>
      <c r="AM930" s="6"/>
      <c r="AN930" s="6"/>
      <c r="AO930" s="6"/>
      <c r="AP930" s="6"/>
      <c r="AQ930" s="6"/>
      <c r="AR930" s="6"/>
      <c r="AS930" s="6"/>
      <c r="AT930" s="6"/>
      <c r="AU930" s="6"/>
      <c r="AV930" s="6"/>
    </row>
    <row r="931">
      <c r="A931" s="6"/>
      <c r="B931" s="199"/>
      <c r="C931" s="6"/>
      <c r="D931" s="6"/>
      <c r="E931" s="7"/>
      <c r="F931" s="7"/>
      <c r="G931" s="198"/>
      <c r="H931" s="198"/>
      <c r="I931" s="6"/>
      <c r="J931" s="7"/>
      <c r="K931" s="7"/>
      <c r="L931" s="6"/>
      <c r="M931" s="7"/>
      <c r="N931" s="6"/>
      <c r="O931" s="6"/>
      <c r="P931" s="6"/>
      <c r="Q931" s="6"/>
      <c r="R931" s="6"/>
      <c r="S931" s="6"/>
      <c r="T931" s="6"/>
      <c r="U931" s="6"/>
      <c r="V931" s="6"/>
      <c r="W931" s="6"/>
      <c r="X931" s="6"/>
      <c r="Y931" s="6"/>
      <c r="Z931" s="6"/>
      <c r="AA931" s="6"/>
      <c r="AB931" s="6"/>
      <c r="AC931" s="6"/>
      <c r="AD931" s="6"/>
      <c r="AE931" s="6"/>
      <c r="AF931" s="6"/>
      <c r="AG931" s="6"/>
      <c r="AH931" s="6"/>
      <c r="AI931" s="6"/>
      <c r="AJ931" s="6"/>
      <c r="AK931" s="6"/>
      <c r="AL931" s="6"/>
      <c r="AM931" s="6"/>
      <c r="AN931" s="6"/>
      <c r="AO931" s="6"/>
      <c r="AP931" s="6"/>
      <c r="AQ931" s="6"/>
      <c r="AR931" s="6"/>
      <c r="AS931" s="6"/>
      <c r="AT931" s="6"/>
      <c r="AU931" s="6"/>
      <c r="AV931" s="6"/>
    </row>
    <row r="932">
      <c r="A932" s="6"/>
      <c r="B932" s="199"/>
      <c r="C932" s="6"/>
      <c r="D932" s="6"/>
      <c r="E932" s="7"/>
      <c r="F932" s="7"/>
      <c r="G932" s="198"/>
      <c r="H932" s="198"/>
      <c r="I932" s="6"/>
      <c r="J932" s="7"/>
      <c r="K932" s="7"/>
      <c r="L932" s="6"/>
      <c r="M932" s="7"/>
      <c r="N932" s="6"/>
      <c r="O932" s="6"/>
      <c r="P932" s="6"/>
      <c r="Q932" s="6"/>
      <c r="R932" s="6"/>
      <c r="S932" s="6"/>
      <c r="T932" s="6"/>
      <c r="U932" s="6"/>
      <c r="V932" s="6"/>
      <c r="W932" s="6"/>
      <c r="X932" s="6"/>
      <c r="Y932" s="6"/>
      <c r="Z932" s="6"/>
      <c r="AA932" s="6"/>
      <c r="AB932" s="6"/>
      <c r="AC932" s="6"/>
      <c r="AD932" s="6"/>
      <c r="AE932" s="6"/>
      <c r="AF932" s="6"/>
      <c r="AG932" s="6"/>
      <c r="AH932" s="6"/>
      <c r="AI932" s="6"/>
      <c r="AJ932" s="6"/>
      <c r="AK932" s="6"/>
      <c r="AL932" s="6"/>
      <c r="AM932" s="6"/>
      <c r="AN932" s="6"/>
      <c r="AO932" s="6"/>
      <c r="AP932" s="6"/>
      <c r="AQ932" s="6"/>
      <c r="AR932" s="6"/>
      <c r="AS932" s="6"/>
      <c r="AT932" s="6"/>
      <c r="AU932" s="6"/>
      <c r="AV932" s="6"/>
    </row>
    <row r="933">
      <c r="A933" s="6"/>
      <c r="B933" s="199"/>
      <c r="C933" s="6"/>
      <c r="D933" s="6"/>
      <c r="E933" s="7"/>
      <c r="F933" s="7"/>
      <c r="G933" s="198"/>
      <c r="H933" s="198"/>
      <c r="I933" s="6"/>
      <c r="J933" s="7"/>
      <c r="K933" s="7"/>
      <c r="L933" s="6"/>
      <c r="M933" s="7"/>
      <c r="N933" s="6"/>
      <c r="O933" s="6"/>
      <c r="P933" s="6"/>
      <c r="Q933" s="6"/>
      <c r="R933" s="6"/>
      <c r="S933" s="6"/>
      <c r="T933" s="6"/>
      <c r="U933" s="6"/>
      <c r="V933" s="6"/>
      <c r="W933" s="6"/>
      <c r="X933" s="6"/>
      <c r="Y933" s="6"/>
      <c r="Z933" s="6"/>
      <c r="AA933" s="6"/>
      <c r="AB933" s="6"/>
      <c r="AC933" s="6"/>
      <c r="AD933" s="6"/>
      <c r="AE933" s="6"/>
      <c r="AF933" s="6"/>
      <c r="AG933" s="6"/>
      <c r="AH933" s="6"/>
      <c r="AI933" s="6"/>
      <c r="AJ933" s="6"/>
      <c r="AK933" s="6"/>
      <c r="AL933" s="6"/>
      <c r="AM933" s="6"/>
      <c r="AN933" s="6"/>
      <c r="AO933" s="6"/>
      <c r="AP933" s="6"/>
      <c r="AQ933" s="6"/>
      <c r="AR933" s="6"/>
      <c r="AS933" s="6"/>
      <c r="AT933" s="6"/>
      <c r="AU933" s="6"/>
      <c r="AV933" s="6"/>
    </row>
    <row r="934">
      <c r="A934" s="6"/>
      <c r="B934" s="199"/>
      <c r="C934" s="6"/>
      <c r="D934" s="6"/>
      <c r="E934" s="7"/>
      <c r="F934" s="7"/>
      <c r="G934" s="198"/>
      <c r="H934" s="198"/>
      <c r="I934" s="6"/>
      <c r="J934" s="7"/>
      <c r="K934" s="7"/>
      <c r="L934" s="6"/>
      <c r="M934" s="7"/>
      <c r="N934" s="6"/>
      <c r="O934" s="6"/>
      <c r="P934" s="6"/>
      <c r="Q934" s="6"/>
      <c r="R934" s="6"/>
      <c r="S934" s="6"/>
      <c r="T934" s="6"/>
      <c r="U934" s="6"/>
      <c r="V934" s="6"/>
      <c r="W934" s="6"/>
      <c r="X934" s="6"/>
      <c r="Y934" s="6"/>
      <c r="Z934" s="6"/>
      <c r="AA934" s="6"/>
      <c r="AB934" s="6"/>
      <c r="AC934" s="6"/>
      <c r="AD934" s="6"/>
      <c r="AE934" s="6"/>
      <c r="AF934" s="6"/>
      <c r="AG934" s="6"/>
      <c r="AH934" s="6"/>
      <c r="AI934" s="6"/>
      <c r="AJ934" s="6"/>
      <c r="AK934" s="6"/>
      <c r="AL934" s="6"/>
      <c r="AM934" s="6"/>
      <c r="AN934" s="6"/>
      <c r="AO934" s="6"/>
      <c r="AP934" s="6"/>
      <c r="AQ934" s="6"/>
      <c r="AR934" s="6"/>
      <c r="AS934" s="6"/>
      <c r="AT934" s="6"/>
      <c r="AU934" s="6"/>
      <c r="AV934" s="6"/>
    </row>
    <row r="935">
      <c r="A935" s="6"/>
      <c r="B935" s="199"/>
      <c r="C935" s="6"/>
      <c r="D935" s="6"/>
      <c r="E935" s="7"/>
      <c r="F935" s="7"/>
      <c r="G935" s="198"/>
      <c r="H935" s="198"/>
      <c r="I935" s="6"/>
      <c r="J935" s="7"/>
      <c r="K935" s="7"/>
      <c r="L935" s="6"/>
      <c r="M935" s="7"/>
      <c r="N935" s="6"/>
      <c r="O935" s="6"/>
      <c r="P935" s="6"/>
      <c r="Q935" s="6"/>
      <c r="R935" s="6"/>
      <c r="S935" s="6"/>
      <c r="T935" s="6"/>
      <c r="U935" s="6"/>
      <c r="V935" s="6"/>
      <c r="W935" s="6"/>
      <c r="X935" s="6"/>
      <c r="Y935" s="6"/>
      <c r="Z935" s="6"/>
      <c r="AA935" s="6"/>
      <c r="AB935" s="6"/>
      <c r="AC935" s="6"/>
      <c r="AD935" s="6"/>
      <c r="AE935" s="6"/>
      <c r="AF935" s="6"/>
      <c r="AG935" s="6"/>
      <c r="AH935" s="6"/>
      <c r="AI935" s="6"/>
      <c r="AJ935" s="6"/>
      <c r="AK935" s="6"/>
      <c r="AL935" s="6"/>
      <c r="AM935" s="6"/>
      <c r="AN935" s="6"/>
      <c r="AO935" s="6"/>
      <c r="AP935" s="6"/>
      <c r="AQ935" s="6"/>
      <c r="AR935" s="6"/>
      <c r="AS935" s="6"/>
      <c r="AT935" s="6"/>
      <c r="AU935" s="6"/>
      <c r="AV935" s="6"/>
    </row>
    <row r="936">
      <c r="A936" s="6"/>
      <c r="B936" s="199"/>
      <c r="C936" s="6"/>
      <c r="D936" s="6"/>
      <c r="E936" s="7"/>
      <c r="F936" s="7"/>
      <c r="G936" s="198"/>
      <c r="H936" s="198"/>
      <c r="I936" s="6"/>
      <c r="J936" s="7"/>
      <c r="K936" s="7"/>
      <c r="L936" s="6"/>
      <c r="M936" s="7"/>
      <c r="N936" s="6"/>
      <c r="O936" s="6"/>
      <c r="P936" s="6"/>
      <c r="Q936" s="6"/>
      <c r="R936" s="6"/>
      <c r="S936" s="6"/>
      <c r="T936" s="6"/>
      <c r="U936" s="6"/>
      <c r="V936" s="6"/>
      <c r="W936" s="6"/>
      <c r="X936" s="6"/>
      <c r="Y936" s="6"/>
      <c r="Z936" s="6"/>
      <c r="AA936" s="6"/>
      <c r="AB936" s="6"/>
      <c r="AC936" s="6"/>
      <c r="AD936" s="6"/>
      <c r="AE936" s="6"/>
      <c r="AF936" s="6"/>
      <c r="AG936" s="6"/>
      <c r="AH936" s="6"/>
      <c r="AI936" s="6"/>
      <c r="AJ936" s="6"/>
      <c r="AK936" s="6"/>
      <c r="AL936" s="6"/>
      <c r="AM936" s="6"/>
      <c r="AN936" s="6"/>
      <c r="AO936" s="6"/>
      <c r="AP936" s="6"/>
      <c r="AQ936" s="6"/>
      <c r="AR936" s="6"/>
      <c r="AS936" s="6"/>
      <c r="AT936" s="6"/>
      <c r="AU936" s="6"/>
      <c r="AV936" s="6"/>
    </row>
    <row r="937">
      <c r="A937" s="6"/>
      <c r="B937" s="199"/>
      <c r="C937" s="6"/>
      <c r="D937" s="6"/>
      <c r="E937" s="7"/>
      <c r="F937" s="7"/>
      <c r="G937" s="198"/>
      <c r="H937" s="198"/>
      <c r="I937" s="6"/>
      <c r="J937" s="7"/>
      <c r="K937" s="7"/>
      <c r="L937" s="6"/>
      <c r="M937" s="7"/>
      <c r="N937" s="6"/>
      <c r="O937" s="6"/>
      <c r="P937" s="6"/>
      <c r="Q937" s="6"/>
      <c r="R937" s="6"/>
      <c r="S937" s="6"/>
      <c r="T937" s="6"/>
      <c r="U937" s="6"/>
      <c r="V937" s="6"/>
      <c r="W937" s="6"/>
      <c r="X937" s="6"/>
      <c r="Y937" s="6"/>
      <c r="Z937" s="6"/>
      <c r="AA937" s="6"/>
      <c r="AB937" s="6"/>
      <c r="AC937" s="6"/>
      <c r="AD937" s="6"/>
      <c r="AE937" s="6"/>
      <c r="AF937" s="6"/>
      <c r="AG937" s="6"/>
      <c r="AH937" s="6"/>
      <c r="AI937" s="6"/>
      <c r="AJ937" s="6"/>
      <c r="AK937" s="6"/>
      <c r="AL937" s="6"/>
      <c r="AM937" s="6"/>
      <c r="AN937" s="6"/>
      <c r="AO937" s="6"/>
      <c r="AP937" s="6"/>
      <c r="AQ937" s="6"/>
      <c r="AR937" s="6"/>
      <c r="AS937" s="6"/>
      <c r="AT937" s="6"/>
      <c r="AU937" s="6"/>
      <c r="AV937" s="6"/>
    </row>
    <row r="938">
      <c r="A938" s="6"/>
      <c r="B938" s="199"/>
      <c r="C938" s="6"/>
      <c r="D938" s="6"/>
      <c r="E938" s="7"/>
      <c r="F938" s="7"/>
      <c r="G938" s="198"/>
      <c r="H938" s="198"/>
      <c r="I938" s="6"/>
      <c r="J938" s="7"/>
      <c r="K938" s="7"/>
      <c r="L938" s="6"/>
      <c r="M938" s="7"/>
      <c r="N938" s="6"/>
      <c r="O938" s="6"/>
      <c r="P938" s="6"/>
      <c r="Q938" s="6"/>
      <c r="R938" s="6"/>
      <c r="S938" s="6"/>
      <c r="T938" s="6"/>
      <c r="U938" s="6"/>
      <c r="V938" s="6"/>
      <c r="W938" s="6"/>
      <c r="X938" s="6"/>
      <c r="Y938" s="6"/>
      <c r="Z938" s="6"/>
      <c r="AA938" s="6"/>
      <c r="AB938" s="6"/>
      <c r="AC938" s="6"/>
      <c r="AD938" s="6"/>
      <c r="AE938" s="6"/>
      <c r="AF938" s="6"/>
      <c r="AG938" s="6"/>
      <c r="AH938" s="6"/>
      <c r="AI938" s="6"/>
      <c r="AJ938" s="6"/>
      <c r="AK938" s="6"/>
      <c r="AL938" s="6"/>
      <c r="AM938" s="6"/>
      <c r="AN938" s="6"/>
      <c r="AO938" s="6"/>
      <c r="AP938" s="6"/>
      <c r="AQ938" s="6"/>
      <c r="AR938" s="6"/>
      <c r="AS938" s="6"/>
      <c r="AT938" s="6"/>
      <c r="AU938" s="6"/>
      <c r="AV938" s="6"/>
    </row>
    <row r="939">
      <c r="A939" s="6"/>
      <c r="B939" s="199"/>
      <c r="C939" s="6"/>
      <c r="D939" s="6"/>
      <c r="E939" s="7"/>
      <c r="F939" s="7"/>
      <c r="G939" s="198"/>
      <c r="H939" s="198"/>
      <c r="I939" s="6"/>
      <c r="J939" s="7"/>
      <c r="K939" s="7"/>
      <c r="L939" s="6"/>
      <c r="M939" s="7"/>
      <c r="N939" s="6"/>
      <c r="O939" s="6"/>
      <c r="P939" s="6"/>
      <c r="Q939" s="6"/>
      <c r="R939" s="6"/>
      <c r="S939" s="6"/>
      <c r="T939" s="6"/>
      <c r="U939" s="6"/>
      <c r="V939" s="6"/>
      <c r="W939" s="6"/>
      <c r="X939" s="6"/>
      <c r="Y939" s="6"/>
      <c r="Z939" s="6"/>
      <c r="AA939" s="6"/>
      <c r="AB939" s="6"/>
      <c r="AC939" s="6"/>
      <c r="AD939" s="6"/>
      <c r="AE939" s="6"/>
      <c r="AF939" s="6"/>
      <c r="AG939" s="6"/>
      <c r="AH939" s="6"/>
      <c r="AI939" s="6"/>
      <c r="AJ939" s="6"/>
      <c r="AK939" s="6"/>
      <c r="AL939" s="6"/>
      <c r="AM939" s="6"/>
      <c r="AN939" s="6"/>
      <c r="AO939" s="6"/>
      <c r="AP939" s="6"/>
      <c r="AQ939" s="6"/>
      <c r="AR939" s="6"/>
      <c r="AS939" s="6"/>
      <c r="AT939" s="6"/>
      <c r="AU939" s="6"/>
      <c r="AV939" s="6"/>
    </row>
    <row r="940">
      <c r="A940" s="6"/>
      <c r="B940" s="199"/>
      <c r="C940" s="6"/>
      <c r="D940" s="6"/>
      <c r="E940" s="7"/>
      <c r="F940" s="7"/>
      <c r="G940" s="198"/>
      <c r="H940" s="198"/>
      <c r="I940" s="6"/>
      <c r="J940" s="7"/>
      <c r="K940" s="7"/>
      <c r="L940" s="6"/>
      <c r="M940" s="7"/>
      <c r="N940" s="6"/>
      <c r="O940" s="6"/>
      <c r="P940" s="6"/>
      <c r="Q940" s="6"/>
      <c r="R940" s="6"/>
      <c r="S940" s="6"/>
      <c r="T940" s="6"/>
      <c r="U940" s="6"/>
      <c r="V940" s="6"/>
      <c r="W940" s="6"/>
      <c r="X940" s="6"/>
      <c r="Y940" s="6"/>
      <c r="Z940" s="6"/>
      <c r="AA940" s="6"/>
      <c r="AB940" s="6"/>
      <c r="AC940" s="6"/>
      <c r="AD940" s="6"/>
      <c r="AE940" s="6"/>
      <c r="AF940" s="6"/>
      <c r="AG940" s="6"/>
      <c r="AH940" s="6"/>
      <c r="AI940" s="6"/>
      <c r="AJ940" s="6"/>
      <c r="AK940" s="6"/>
      <c r="AL940" s="6"/>
      <c r="AM940" s="6"/>
      <c r="AN940" s="6"/>
      <c r="AO940" s="6"/>
      <c r="AP940" s="6"/>
      <c r="AQ940" s="6"/>
      <c r="AR940" s="6"/>
      <c r="AS940" s="6"/>
      <c r="AT940" s="6"/>
      <c r="AU940" s="6"/>
      <c r="AV940" s="6"/>
    </row>
    <row r="941">
      <c r="A941" s="6"/>
      <c r="B941" s="199"/>
      <c r="C941" s="6"/>
      <c r="D941" s="6"/>
      <c r="E941" s="7"/>
      <c r="F941" s="7"/>
      <c r="G941" s="198"/>
      <c r="H941" s="198"/>
      <c r="I941" s="6"/>
      <c r="J941" s="7"/>
      <c r="K941" s="7"/>
      <c r="L941" s="6"/>
      <c r="M941" s="7"/>
      <c r="N941" s="6"/>
      <c r="O941" s="6"/>
      <c r="P941" s="6"/>
      <c r="Q941" s="6"/>
      <c r="R941" s="6"/>
      <c r="S941" s="6"/>
      <c r="T941" s="6"/>
      <c r="U941" s="6"/>
      <c r="V941" s="6"/>
      <c r="W941" s="6"/>
      <c r="X941" s="6"/>
      <c r="Y941" s="6"/>
      <c r="Z941" s="6"/>
      <c r="AA941" s="6"/>
      <c r="AB941" s="6"/>
      <c r="AC941" s="6"/>
      <c r="AD941" s="6"/>
      <c r="AE941" s="6"/>
      <c r="AF941" s="6"/>
      <c r="AG941" s="6"/>
      <c r="AH941" s="6"/>
      <c r="AI941" s="6"/>
      <c r="AJ941" s="6"/>
      <c r="AK941" s="6"/>
      <c r="AL941" s="6"/>
      <c r="AM941" s="6"/>
      <c r="AN941" s="6"/>
      <c r="AO941" s="6"/>
      <c r="AP941" s="6"/>
      <c r="AQ941" s="6"/>
      <c r="AR941" s="6"/>
      <c r="AS941" s="6"/>
      <c r="AT941" s="6"/>
      <c r="AU941" s="6"/>
      <c r="AV941" s="6"/>
    </row>
    <row r="942">
      <c r="A942" s="6"/>
      <c r="B942" s="199"/>
      <c r="C942" s="6"/>
      <c r="D942" s="6"/>
      <c r="E942" s="7"/>
      <c r="F942" s="7"/>
      <c r="G942" s="198"/>
      <c r="H942" s="198"/>
      <c r="I942" s="6"/>
      <c r="J942" s="7"/>
      <c r="K942" s="7"/>
      <c r="L942" s="6"/>
      <c r="M942" s="7"/>
      <c r="N942" s="6"/>
      <c r="O942" s="6"/>
      <c r="P942" s="6"/>
      <c r="Q942" s="6"/>
      <c r="R942" s="6"/>
      <c r="S942" s="6"/>
      <c r="T942" s="6"/>
      <c r="U942" s="6"/>
      <c r="V942" s="6"/>
      <c r="W942" s="6"/>
      <c r="X942" s="6"/>
      <c r="Y942" s="6"/>
      <c r="Z942" s="6"/>
      <c r="AA942" s="6"/>
      <c r="AB942" s="6"/>
      <c r="AC942" s="6"/>
      <c r="AD942" s="6"/>
      <c r="AE942" s="6"/>
      <c r="AF942" s="6"/>
      <c r="AG942" s="6"/>
      <c r="AH942" s="6"/>
      <c r="AI942" s="6"/>
      <c r="AJ942" s="6"/>
      <c r="AK942" s="6"/>
      <c r="AL942" s="6"/>
      <c r="AM942" s="6"/>
      <c r="AN942" s="6"/>
      <c r="AO942" s="6"/>
      <c r="AP942" s="6"/>
      <c r="AQ942" s="6"/>
      <c r="AR942" s="6"/>
      <c r="AS942" s="6"/>
      <c r="AT942" s="6"/>
      <c r="AU942" s="6"/>
      <c r="AV942" s="6"/>
    </row>
    <row r="943">
      <c r="A943" s="6"/>
      <c r="B943" s="199"/>
      <c r="C943" s="6"/>
      <c r="D943" s="6"/>
      <c r="E943" s="7"/>
      <c r="F943" s="7"/>
      <c r="G943" s="198"/>
      <c r="H943" s="198"/>
      <c r="I943" s="6"/>
      <c r="J943" s="7"/>
      <c r="K943" s="7"/>
      <c r="L943" s="6"/>
      <c r="M943" s="7"/>
      <c r="N943" s="6"/>
      <c r="O943" s="6"/>
      <c r="P943" s="6"/>
      <c r="Q943" s="6"/>
      <c r="R943" s="6"/>
      <c r="S943" s="6"/>
      <c r="T943" s="6"/>
      <c r="U943" s="6"/>
      <c r="V943" s="6"/>
      <c r="W943" s="6"/>
      <c r="X943" s="6"/>
      <c r="Y943" s="6"/>
      <c r="Z943" s="6"/>
      <c r="AA943" s="6"/>
      <c r="AB943" s="6"/>
      <c r="AC943" s="6"/>
      <c r="AD943" s="6"/>
      <c r="AE943" s="6"/>
      <c r="AF943" s="6"/>
      <c r="AG943" s="6"/>
      <c r="AH943" s="6"/>
      <c r="AI943" s="6"/>
      <c r="AJ943" s="6"/>
      <c r="AK943" s="6"/>
      <c r="AL943" s="6"/>
      <c r="AM943" s="6"/>
      <c r="AN943" s="6"/>
      <c r="AO943" s="6"/>
      <c r="AP943" s="6"/>
      <c r="AQ943" s="6"/>
      <c r="AR943" s="6"/>
      <c r="AS943" s="6"/>
      <c r="AT943" s="6"/>
      <c r="AU943" s="6"/>
      <c r="AV943" s="6"/>
    </row>
    <row r="944">
      <c r="A944" s="6"/>
      <c r="B944" s="199"/>
      <c r="C944" s="6"/>
      <c r="D944" s="6"/>
      <c r="E944" s="7"/>
      <c r="F944" s="7"/>
      <c r="G944" s="198"/>
      <c r="H944" s="198"/>
      <c r="I944" s="6"/>
      <c r="J944" s="7"/>
      <c r="K944" s="7"/>
      <c r="L944" s="6"/>
      <c r="M944" s="7"/>
      <c r="N944" s="6"/>
      <c r="O944" s="6"/>
      <c r="P944" s="6"/>
      <c r="Q944" s="6"/>
      <c r="R944" s="6"/>
      <c r="S944" s="6"/>
      <c r="T944" s="6"/>
      <c r="U944" s="6"/>
      <c r="V944" s="6"/>
      <c r="W944" s="6"/>
      <c r="X944" s="6"/>
      <c r="Y944" s="6"/>
      <c r="Z944" s="6"/>
      <c r="AA944" s="6"/>
      <c r="AB944" s="6"/>
      <c r="AC944" s="6"/>
      <c r="AD944" s="6"/>
      <c r="AE944" s="6"/>
      <c r="AF944" s="6"/>
      <c r="AG944" s="6"/>
      <c r="AH944" s="6"/>
      <c r="AI944" s="6"/>
      <c r="AJ944" s="6"/>
      <c r="AK944" s="6"/>
      <c r="AL944" s="6"/>
      <c r="AM944" s="6"/>
      <c r="AN944" s="6"/>
      <c r="AO944" s="6"/>
      <c r="AP944" s="6"/>
      <c r="AQ944" s="6"/>
      <c r="AR944" s="6"/>
      <c r="AS944" s="6"/>
      <c r="AT944" s="6"/>
      <c r="AU944" s="6"/>
      <c r="AV944" s="6"/>
    </row>
    <row r="945">
      <c r="A945" s="6"/>
      <c r="B945" s="199"/>
      <c r="C945" s="6"/>
      <c r="D945" s="6"/>
      <c r="E945" s="7"/>
      <c r="F945" s="7"/>
      <c r="G945" s="198"/>
      <c r="H945" s="198"/>
      <c r="I945" s="6"/>
      <c r="J945" s="7"/>
      <c r="K945" s="7"/>
      <c r="L945" s="6"/>
      <c r="M945" s="7"/>
      <c r="N945" s="6"/>
      <c r="O945" s="6"/>
      <c r="P945" s="6"/>
      <c r="Q945" s="6"/>
      <c r="R945" s="6"/>
      <c r="S945" s="6"/>
      <c r="T945" s="6"/>
      <c r="U945" s="6"/>
      <c r="V945" s="6"/>
      <c r="W945" s="6"/>
      <c r="X945" s="6"/>
      <c r="Y945" s="6"/>
      <c r="Z945" s="6"/>
      <c r="AA945" s="6"/>
      <c r="AB945" s="6"/>
      <c r="AC945" s="6"/>
      <c r="AD945" s="6"/>
      <c r="AE945" s="6"/>
      <c r="AF945" s="6"/>
      <c r="AG945" s="6"/>
      <c r="AH945" s="6"/>
      <c r="AI945" s="6"/>
      <c r="AJ945" s="6"/>
      <c r="AK945" s="6"/>
      <c r="AL945" s="6"/>
      <c r="AM945" s="6"/>
      <c r="AN945" s="6"/>
      <c r="AO945" s="6"/>
      <c r="AP945" s="6"/>
      <c r="AQ945" s="6"/>
      <c r="AR945" s="6"/>
      <c r="AS945" s="6"/>
      <c r="AT945" s="6"/>
      <c r="AU945" s="6"/>
      <c r="AV945" s="6"/>
    </row>
    <row r="946">
      <c r="A946" s="6"/>
      <c r="B946" s="199"/>
      <c r="C946" s="6"/>
      <c r="D946" s="6"/>
      <c r="E946" s="7"/>
      <c r="F946" s="7"/>
      <c r="G946" s="198"/>
      <c r="H946" s="198"/>
      <c r="I946" s="6"/>
      <c r="J946" s="7"/>
      <c r="K946" s="7"/>
      <c r="L946" s="6"/>
      <c r="M946" s="7"/>
      <c r="N946" s="6"/>
      <c r="O946" s="6"/>
      <c r="P946" s="6"/>
      <c r="Q946" s="6"/>
      <c r="R946" s="6"/>
      <c r="S946" s="6"/>
      <c r="T946" s="6"/>
      <c r="U946" s="6"/>
      <c r="V946" s="6"/>
      <c r="W946" s="6"/>
      <c r="X946" s="6"/>
      <c r="Y946" s="6"/>
      <c r="Z946" s="6"/>
      <c r="AA946" s="6"/>
      <c r="AB946" s="6"/>
      <c r="AC946" s="6"/>
      <c r="AD946" s="6"/>
      <c r="AE946" s="6"/>
      <c r="AF946" s="6"/>
      <c r="AG946" s="6"/>
      <c r="AH946" s="6"/>
      <c r="AI946" s="6"/>
      <c r="AJ946" s="6"/>
      <c r="AK946" s="6"/>
      <c r="AL946" s="6"/>
      <c r="AM946" s="6"/>
      <c r="AN946" s="6"/>
      <c r="AO946" s="6"/>
      <c r="AP946" s="6"/>
      <c r="AQ946" s="6"/>
      <c r="AR946" s="6"/>
      <c r="AS946" s="6"/>
      <c r="AT946" s="6"/>
      <c r="AU946" s="6"/>
      <c r="AV946" s="6"/>
    </row>
    <row r="947">
      <c r="A947" s="6"/>
      <c r="B947" s="199"/>
      <c r="C947" s="6"/>
      <c r="D947" s="6"/>
      <c r="E947" s="7"/>
      <c r="F947" s="7"/>
      <c r="G947" s="198"/>
      <c r="H947" s="198"/>
      <c r="I947" s="6"/>
      <c r="J947" s="7"/>
      <c r="K947" s="7"/>
      <c r="L947" s="6"/>
      <c r="M947" s="7"/>
      <c r="N947" s="6"/>
      <c r="O947" s="6"/>
      <c r="P947" s="6"/>
      <c r="Q947" s="6"/>
      <c r="R947" s="6"/>
      <c r="S947" s="6"/>
      <c r="T947" s="6"/>
      <c r="U947" s="6"/>
      <c r="V947" s="6"/>
      <c r="W947" s="6"/>
      <c r="X947" s="6"/>
      <c r="Y947" s="6"/>
      <c r="Z947" s="6"/>
      <c r="AA947" s="6"/>
      <c r="AB947" s="6"/>
      <c r="AC947" s="6"/>
      <c r="AD947" s="6"/>
      <c r="AE947" s="6"/>
      <c r="AF947" s="6"/>
      <c r="AG947" s="6"/>
      <c r="AH947" s="6"/>
      <c r="AI947" s="6"/>
      <c r="AJ947" s="6"/>
      <c r="AK947" s="6"/>
      <c r="AL947" s="6"/>
      <c r="AM947" s="6"/>
      <c r="AN947" s="6"/>
      <c r="AO947" s="6"/>
      <c r="AP947" s="6"/>
      <c r="AQ947" s="6"/>
      <c r="AR947" s="6"/>
      <c r="AS947" s="6"/>
      <c r="AT947" s="6"/>
      <c r="AU947" s="6"/>
      <c r="AV947" s="6"/>
    </row>
    <row r="948">
      <c r="A948" s="6"/>
      <c r="B948" s="199"/>
      <c r="C948" s="6"/>
      <c r="D948" s="6"/>
      <c r="E948" s="7"/>
      <c r="F948" s="7"/>
      <c r="G948" s="198"/>
      <c r="H948" s="198"/>
      <c r="I948" s="6"/>
      <c r="J948" s="7"/>
      <c r="K948" s="7"/>
      <c r="L948" s="6"/>
      <c r="M948" s="7"/>
      <c r="N948" s="6"/>
      <c r="O948" s="6"/>
      <c r="P948" s="6"/>
      <c r="Q948" s="6"/>
      <c r="R948" s="6"/>
      <c r="S948" s="6"/>
      <c r="T948" s="6"/>
      <c r="U948" s="6"/>
      <c r="V948" s="6"/>
      <c r="W948" s="6"/>
      <c r="X948" s="6"/>
      <c r="Y948" s="6"/>
      <c r="Z948" s="6"/>
      <c r="AA948" s="6"/>
      <c r="AB948" s="6"/>
      <c r="AC948" s="6"/>
      <c r="AD948" s="6"/>
      <c r="AE948" s="6"/>
      <c r="AF948" s="6"/>
      <c r="AG948" s="6"/>
      <c r="AH948" s="6"/>
      <c r="AI948" s="6"/>
      <c r="AJ948" s="6"/>
      <c r="AK948" s="6"/>
      <c r="AL948" s="6"/>
      <c r="AM948" s="6"/>
      <c r="AN948" s="6"/>
      <c r="AO948" s="6"/>
      <c r="AP948" s="6"/>
      <c r="AQ948" s="6"/>
      <c r="AR948" s="6"/>
      <c r="AS948" s="6"/>
      <c r="AT948" s="6"/>
      <c r="AU948" s="6"/>
      <c r="AV948" s="6"/>
    </row>
    <row r="949">
      <c r="A949" s="6"/>
      <c r="B949" s="199"/>
      <c r="C949" s="6"/>
      <c r="D949" s="6"/>
      <c r="E949" s="7"/>
      <c r="F949" s="7"/>
      <c r="G949" s="198"/>
      <c r="H949" s="198"/>
      <c r="I949" s="6"/>
      <c r="J949" s="7"/>
      <c r="K949" s="7"/>
      <c r="L949" s="6"/>
      <c r="M949" s="7"/>
      <c r="N949" s="6"/>
      <c r="O949" s="6"/>
      <c r="P949" s="6"/>
      <c r="Q949" s="6"/>
      <c r="R949" s="6"/>
      <c r="S949" s="6"/>
      <c r="T949" s="6"/>
      <c r="U949" s="6"/>
      <c r="V949" s="6"/>
      <c r="W949" s="6"/>
      <c r="X949" s="6"/>
      <c r="Y949" s="6"/>
      <c r="Z949" s="6"/>
      <c r="AA949" s="6"/>
      <c r="AB949" s="6"/>
      <c r="AC949" s="6"/>
      <c r="AD949" s="6"/>
      <c r="AE949" s="6"/>
      <c r="AF949" s="6"/>
      <c r="AG949" s="6"/>
      <c r="AH949" s="6"/>
      <c r="AI949" s="6"/>
      <c r="AJ949" s="6"/>
      <c r="AK949" s="6"/>
      <c r="AL949" s="6"/>
      <c r="AM949" s="6"/>
      <c r="AN949" s="6"/>
      <c r="AO949" s="6"/>
      <c r="AP949" s="6"/>
      <c r="AQ949" s="6"/>
      <c r="AR949" s="6"/>
      <c r="AS949" s="6"/>
      <c r="AT949" s="6"/>
      <c r="AU949" s="6"/>
      <c r="AV949" s="6"/>
    </row>
    <row r="950">
      <c r="A950" s="6"/>
      <c r="B950" s="199"/>
      <c r="C950" s="6"/>
      <c r="D950" s="6"/>
      <c r="E950" s="7"/>
      <c r="F950" s="7"/>
      <c r="G950" s="198"/>
      <c r="H950" s="198"/>
      <c r="I950" s="6"/>
      <c r="J950" s="7"/>
      <c r="K950" s="7"/>
      <c r="L950" s="6"/>
      <c r="M950" s="7"/>
      <c r="N950" s="6"/>
      <c r="O950" s="6"/>
      <c r="P950" s="6"/>
      <c r="Q950" s="6"/>
      <c r="R950" s="6"/>
      <c r="S950" s="6"/>
      <c r="T950" s="6"/>
      <c r="U950" s="6"/>
      <c r="V950" s="6"/>
      <c r="W950" s="6"/>
      <c r="X950" s="6"/>
      <c r="Y950" s="6"/>
      <c r="Z950" s="6"/>
      <c r="AA950" s="6"/>
      <c r="AB950" s="6"/>
      <c r="AC950" s="6"/>
      <c r="AD950" s="6"/>
      <c r="AE950" s="6"/>
      <c r="AF950" s="6"/>
      <c r="AG950" s="6"/>
      <c r="AH950" s="6"/>
      <c r="AI950" s="6"/>
      <c r="AJ950" s="6"/>
      <c r="AK950" s="6"/>
      <c r="AL950" s="6"/>
      <c r="AM950" s="6"/>
      <c r="AN950" s="6"/>
      <c r="AO950" s="6"/>
      <c r="AP950" s="6"/>
      <c r="AQ950" s="6"/>
      <c r="AR950" s="6"/>
      <c r="AS950" s="6"/>
      <c r="AT950" s="6"/>
      <c r="AU950" s="6"/>
      <c r="AV950" s="6"/>
    </row>
    <row r="951">
      <c r="A951" s="6"/>
      <c r="B951" s="199"/>
      <c r="C951" s="6"/>
      <c r="D951" s="6"/>
      <c r="E951" s="7"/>
      <c r="F951" s="7"/>
      <c r="G951" s="198"/>
      <c r="H951" s="198"/>
      <c r="I951" s="6"/>
      <c r="J951" s="7"/>
      <c r="K951" s="7"/>
      <c r="L951" s="6"/>
      <c r="M951" s="7"/>
      <c r="N951" s="6"/>
      <c r="O951" s="6"/>
      <c r="P951" s="6"/>
      <c r="Q951" s="6"/>
      <c r="R951" s="6"/>
      <c r="S951" s="6"/>
      <c r="T951" s="6"/>
      <c r="U951" s="6"/>
      <c r="V951" s="6"/>
      <c r="W951" s="6"/>
      <c r="X951" s="6"/>
      <c r="Y951" s="6"/>
      <c r="Z951" s="6"/>
      <c r="AA951" s="6"/>
      <c r="AB951" s="6"/>
      <c r="AC951" s="6"/>
      <c r="AD951" s="6"/>
      <c r="AE951" s="6"/>
      <c r="AF951" s="6"/>
      <c r="AG951" s="6"/>
      <c r="AH951" s="6"/>
      <c r="AI951" s="6"/>
      <c r="AJ951" s="6"/>
      <c r="AK951" s="6"/>
      <c r="AL951" s="6"/>
      <c r="AM951" s="6"/>
      <c r="AN951" s="6"/>
      <c r="AO951" s="6"/>
      <c r="AP951" s="6"/>
      <c r="AQ951" s="6"/>
      <c r="AR951" s="6"/>
      <c r="AS951" s="6"/>
      <c r="AT951" s="6"/>
      <c r="AU951" s="6"/>
      <c r="AV951" s="6"/>
    </row>
    <row r="952">
      <c r="A952" s="6"/>
      <c r="B952" s="199"/>
      <c r="C952" s="6"/>
      <c r="D952" s="6"/>
      <c r="E952" s="7"/>
      <c r="F952" s="7"/>
      <c r="G952" s="198"/>
      <c r="H952" s="198"/>
      <c r="I952" s="6"/>
      <c r="J952" s="7"/>
      <c r="K952" s="7"/>
      <c r="L952" s="6"/>
      <c r="M952" s="7"/>
      <c r="N952" s="6"/>
      <c r="O952" s="6"/>
      <c r="P952" s="6"/>
      <c r="Q952" s="6"/>
      <c r="R952" s="6"/>
      <c r="S952" s="6"/>
      <c r="T952" s="6"/>
      <c r="U952" s="6"/>
      <c r="V952" s="6"/>
      <c r="W952" s="6"/>
      <c r="X952" s="6"/>
      <c r="Y952" s="6"/>
      <c r="Z952" s="6"/>
      <c r="AA952" s="6"/>
      <c r="AB952" s="6"/>
      <c r="AC952" s="6"/>
      <c r="AD952" s="6"/>
      <c r="AE952" s="6"/>
      <c r="AF952" s="6"/>
      <c r="AG952" s="6"/>
      <c r="AH952" s="6"/>
      <c r="AI952" s="6"/>
      <c r="AJ952" s="6"/>
      <c r="AK952" s="6"/>
      <c r="AL952" s="6"/>
      <c r="AM952" s="6"/>
      <c r="AN952" s="6"/>
      <c r="AO952" s="6"/>
      <c r="AP952" s="6"/>
      <c r="AQ952" s="6"/>
      <c r="AR952" s="6"/>
      <c r="AS952" s="6"/>
      <c r="AT952" s="6"/>
      <c r="AU952" s="6"/>
      <c r="AV952" s="6"/>
    </row>
    <row r="953">
      <c r="A953" s="6"/>
      <c r="B953" s="199"/>
      <c r="C953" s="6"/>
      <c r="D953" s="6"/>
      <c r="E953" s="7"/>
      <c r="F953" s="7"/>
      <c r="G953" s="198"/>
      <c r="H953" s="198"/>
      <c r="I953" s="6"/>
      <c r="J953" s="7"/>
      <c r="K953" s="7"/>
      <c r="L953" s="6"/>
      <c r="M953" s="7"/>
      <c r="N953" s="6"/>
      <c r="O953" s="6"/>
      <c r="P953" s="6"/>
      <c r="Q953" s="6"/>
      <c r="R953" s="6"/>
      <c r="S953" s="6"/>
      <c r="T953" s="6"/>
      <c r="U953" s="6"/>
      <c r="V953" s="6"/>
      <c r="W953" s="6"/>
      <c r="X953" s="6"/>
      <c r="Y953" s="6"/>
      <c r="Z953" s="6"/>
      <c r="AA953" s="6"/>
      <c r="AB953" s="6"/>
      <c r="AC953" s="6"/>
      <c r="AD953" s="6"/>
      <c r="AE953" s="6"/>
      <c r="AF953" s="6"/>
      <c r="AG953" s="6"/>
      <c r="AH953" s="6"/>
      <c r="AI953" s="6"/>
      <c r="AJ953" s="6"/>
      <c r="AK953" s="6"/>
      <c r="AL953" s="6"/>
      <c r="AM953" s="6"/>
      <c r="AN953" s="6"/>
      <c r="AO953" s="6"/>
      <c r="AP953" s="6"/>
      <c r="AQ953" s="6"/>
      <c r="AR953" s="6"/>
      <c r="AS953" s="6"/>
      <c r="AT953" s="6"/>
      <c r="AU953" s="6"/>
      <c r="AV953" s="6"/>
    </row>
    <row r="954">
      <c r="A954" s="6"/>
      <c r="B954" s="199"/>
      <c r="C954" s="6"/>
      <c r="D954" s="6"/>
      <c r="E954" s="7"/>
      <c r="F954" s="7"/>
      <c r="G954" s="198"/>
      <c r="H954" s="198"/>
      <c r="I954" s="6"/>
      <c r="J954" s="7"/>
      <c r="K954" s="7"/>
      <c r="L954" s="6"/>
      <c r="M954" s="7"/>
      <c r="N954" s="6"/>
      <c r="O954" s="6"/>
      <c r="P954" s="6"/>
      <c r="Q954" s="6"/>
      <c r="R954" s="6"/>
      <c r="S954" s="6"/>
      <c r="T954" s="6"/>
      <c r="U954" s="6"/>
      <c r="V954" s="6"/>
      <c r="W954" s="6"/>
      <c r="X954" s="6"/>
      <c r="Y954" s="6"/>
      <c r="Z954" s="6"/>
      <c r="AA954" s="6"/>
      <c r="AB954" s="6"/>
      <c r="AC954" s="6"/>
      <c r="AD954" s="6"/>
      <c r="AE954" s="6"/>
      <c r="AF954" s="6"/>
      <c r="AG954" s="6"/>
      <c r="AH954" s="6"/>
      <c r="AI954" s="6"/>
      <c r="AJ954" s="6"/>
      <c r="AK954" s="6"/>
      <c r="AL954" s="6"/>
      <c r="AM954" s="6"/>
      <c r="AN954" s="6"/>
      <c r="AO954" s="6"/>
      <c r="AP954" s="6"/>
      <c r="AQ954" s="6"/>
      <c r="AR954" s="6"/>
      <c r="AS954" s="6"/>
      <c r="AT954" s="6"/>
      <c r="AU954" s="6"/>
      <c r="AV954" s="6"/>
    </row>
    <row r="955">
      <c r="A955" s="6"/>
      <c r="B955" s="199"/>
      <c r="C955" s="6"/>
      <c r="D955" s="6"/>
      <c r="E955" s="7"/>
      <c r="F955" s="7"/>
      <c r="G955" s="198"/>
      <c r="H955" s="198"/>
      <c r="I955" s="6"/>
      <c r="J955" s="7"/>
      <c r="K955" s="7"/>
      <c r="L955" s="6"/>
      <c r="M955" s="7"/>
      <c r="N955" s="6"/>
      <c r="O955" s="6"/>
      <c r="P955" s="6"/>
      <c r="Q955" s="6"/>
      <c r="R955" s="6"/>
      <c r="S955" s="6"/>
      <c r="T955" s="6"/>
      <c r="U955" s="6"/>
      <c r="V955" s="6"/>
      <c r="W955" s="6"/>
      <c r="X955" s="6"/>
      <c r="Y955" s="6"/>
      <c r="Z955" s="6"/>
      <c r="AA955" s="6"/>
      <c r="AB955" s="6"/>
      <c r="AC955" s="6"/>
      <c r="AD955" s="6"/>
      <c r="AE955" s="6"/>
      <c r="AF955" s="6"/>
      <c r="AG955" s="6"/>
      <c r="AH955" s="6"/>
      <c r="AI955" s="6"/>
      <c r="AJ955" s="6"/>
      <c r="AK955" s="6"/>
      <c r="AL955" s="6"/>
      <c r="AM955" s="6"/>
      <c r="AN955" s="6"/>
      <c r="AO955" s="6"/>
      <c r="AP955" s="6"/>
      <c r="AQ955" s="6"/>
      <c r="AR955" s="6"/>
      <c r="AS955" s="6"/>
      <c r="AT955" s="6"/>
      <c r="AU955" s="6"/>
      <c r="AV955" s="6"/>
    </row>
    <row r="956">
      <c r="A956" s="6"/>
      <c r="B956" s="199"/>
      <c r="C956" s="6"/>
      <c r="D956" s="6"/>
      <c r="E956" s="7"/>
      <c r="F956" s="7"/>
      <c r="G956" s="198"/>
      <c r="H956" s="198"/>
      <c r="I956" s="6"/>
      <c r="J956" s="7"/>
      <c r="K956" s="7"/>
      <c r="L956" s="6"/>
      <c r="M956" s="7"/>
      <c r="N956" s="6"/>
      <c r="O956" s="6"/>
      <c r="P956" s="6"/>
      <c r="Q956" s="6"/>
      <c r="R956" s="6"/>
      <c r="S956" s="6"/>
      <c r="T956" s="6"/>
      <c r="U956" s="6"/>
      <c r="V956" s="6"/>
      <c r="W956" s="6"/>
      <c r="X956" s="6"/>
      <c r="Y956" s="6"/>
      <c r="Z956" s="6"/>
      <c r="AA956" s="6"/>
      <c r="AB956" s="6"/>
      <c r="AC956" s="6"/>
      <c r="AD956" s="6"/>
      <c r="AE956" s="6"/>
      <c r="AF956" s="6"/>
      <c r="AG956" s="6"/>
      <c r="AH956" s="6"/>
      <c r="AI956" s="6"/>
      <c r="AJ956" s="6"/>
      <c r="AK956" s="6"/>
      <c r="AL956" s="6"/>
      <c r="AM956" s="6"/>
      <c r="AN956" s="6"/>
      <c r="AO956" s="6"/>
      <c r="AP956" s="6"/>
      <c r="AQ956" s="6"/>
      <c r="AR956" s="6"/>
      <c r="AS956" s="6"/>
      <c r="AT956" s="6"/>
      <c r="AU956" s="6"/>
      <c r="AV956" s="6"/>
    </row>
  </sheetData>
  <conditionalFormatting sqref="B8:B9">
    <cfRule type="expression" dxfId="5" priority="1">
      <formula>COUNTIF(B:B, B8) &gt; 1</formula>
    </cfRule>
  </conditionalFormatting>
  <conditionalFormatting sqref="F10:F940">
    <cfRule type="cellIs" dxfId="4" priority="2" operator="greaterThan">
      <formula>"20%"</formula>
    </cfRule>
  </conditionalFormatting>
  <conditionalFormatting sqref="F10:F940">
    <cfRule type="cellIs" dxfId="6" priority="3" operator="lessThan">
      <formula>0</formula>
    </cfRule>
  </conditionalFormatting>
  <conditionalFormatting sqref="J10:J956">
    <cfRule type="cellIs" dxfId="4" priority="4" operator="greaterThan">
      <formula>"20%"</formula>
    </cfRule>
  </conditionalFormatting>
  <conditionalFormatting sqref="J10:J956">
    <cfRule type="cellIs" dxfId="1" priority="5" operator="greaterThan">
      <formula>0</formula>
    </cfRule>
  </conditionalFormatting>
  <conditionalFormatting sqref="J10:J956">
    <cfRule type="cellIs" dxfId="6" priority="6" operator="lessThan">
      <formula>0</formula>
    </cfRule>
  </conditionalFormatting>
  <conditionalFormatting sqref="B10:B956">
    <cfRule type="expression" dxfId="5" priority="7">
      <formula>COUNTIF(B:B, B10) &gt; 1</formula>
    </cfRule>
  </conditionalFormatting>
  <conditionalFormatting sqref="F10:F940">
    <cfRule type="cellIs" dxfId="1" priority="8" operator="greaterThan">
      <formula>0</formula>
    </cfRule>
  </conditionalFormatting>
  <conditionalFormatting sqref="L10:L956 N10:N956 P10:P956 R10:R956">
    <cfRule type="cellIs" dxfId="4" priority="9" operator="greaterThan">
      <formula>"20%"</formula>
    </cfRule>
  </conditionalFormatting>
  <conditionalFormatting sqref="L10:L956 N10:N956 P10:P956 R10:R956">
    <cfRule type="cellIs" dxfId="1" priority="10" operator="greaterThan">
      <formula>0</formula>
    </cfRule>
  </conditionalFormatting>
  <conditionalFormatting sqref="L10:L956 N10:N956 P10:P956 R10:R956">
    <cfRule type="cellIs" dxfId="6" priority="11" operator="lessThan">
      <formula>0</formula>
    </cfRule>
  </conditionalFormatting>
  <conditionalFormatting sqref="N10:N956">
    <cfRule type="cellIs" dxfId="1" priority="12" operator="greaterThan">
      <formula>0</formula>
    </cfRule>
  </conditionalFormatting>
  <conditionalFormatting sqref="N10:N956">
    <cfRule type="cellIs" dxfId="6" priority="13" operator="lessThan">
      <formula>0</formula>
    </cfRule>
  </conditionalFormatting>
  <conditionalFormatting sqref="P10:P956">
    <cfRule type="cellIs" dxfId="1" priority="14" operator="greaterThan">
      <formula>0</formula>
    </cfRule>
  </conditionalFormatting>
  <conditionalFormatting sqref="P10:P956">
    <cfRule type="cellIs" dxfId="6" priority="15" operator="lessThan">
      <formula>0</formula>
    </cfRule>
  </conditionalFormatting>
  <conditionalFormatting sqref="R10:R956">
    <cfRule type="cellIs" dxfId="1" priority="16" operator="greaterThan">
      <formula>0</formula>
    </cfRule>
  </conditionalFormatting>
  <conditionalFormatting sqref="R10:R956">
    <cfRule type="cellIs" dxfId="6" priority="17" operator="lessThan">
      <formula>0</formula>
    </cfRule>
  </conditionalFormatting>
  <conditionalFormatting sqref="N7">
    <cfRule type="expression" dxfId="1" priority="18">
      <formula>$N7&gt;$L7</formula>
    </cfRule>
  </conditionalFormatting>
  <conditionalFormatting sqref="P7">
    <cfRule type="expression" dxfId="2" priority="19">
      <formula>$P7&lt;$N7</formula>
    </cfRule>
  </conditionalFormatting>
  <conditionalFormatting sqref="P7">
    <cfRule type="expression" dxfId="1" priority="20">
      <formula>$P7&gt;$N7</formula>
    </cfRule>
  </conditionalFormatting>
  <conditionalFormatting sqref="N7">
    <cfRule type="expression" dxfId="2" priority="21">
      <formula>$N7&lt;$L7</formula>
    </cfRule>
  </conditionalFormatting>
  <conditionalFormatting sqref="L7">
    <cfRule type="expression" dxfId="1" priority="22">
      <formula>$L7&gt;$J7</formula>
    </cfRule>
  </conditionalFormatting>
  <conditionalFormatting sqref="L7">
    <cfRule type="expression" dxfId="2" priority="23">
      <formula>$L7&lt;$J7</formula>
    </cfRule>
  </conditionalFormatting>
  <conditionalFormatting sqref="R7">
    <cfRule type="expression" dxfId="2" priority="24">
      <formula>$R7&lt;$P7</formula>
    </cfRule>
  </conditionalFormatting>
  <conditionalFormatting sqref="R7">
    <cfRule type="expression" dxfId="1" priority="25">
      <formula>$R7&gt;$P7</formula>
    </cfRule>
  </conditionalFormatting>
  <conditionalFormatting sqref="J7">
    <cfRule type="cellIs" dxfId="1" priority="26" operator="greaterThan">
      <formula>0</formula>
    </cfRule>
  </conditionalFormatting>
  <conditionalFormatting sqref="J7">
    <cfRule type="cellIs" dxfId="2" priority="27" operator="lessThan">
      <formula>0</formula>
    </cfRule>
  </conditionalFormatting>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75"/>
    <col customWidth="1" min="2" max="2" width="12.13"/>
    <col customWidth="1" min="3" max="3" width="15.25"/>
  </cols>
  <sheetData>
    <row r="1">
      <c r="A1" s="374" t="s">
        <v>5142</v>
      </c>
      <c r="B1" s="374" t="s">
        <v>5143</v>
      </c>
      <c r="C1" s="374" t="s">
        <v>5144</v>
      </c>
      <c r="D1" s="57"/>
      <c r="E1" s="57"/>
      <c r="F1" s="57"/>
      <c r="G1" s="57"/>
      <c r="H1" s="57"/>
      <c r="I1" s="57"/>
      <c r="J1" s="57"/>
      <c r="K1" s="57"/>
      <c r="L1" s="57"/>
      <c r="M1" s="57"/>
      <c r="N1" s="57"/>
      <c r="O1" s="57"/>
      <c r="P1" s="57"/>
      <c r="Q1" s="57"/>
      <c r="R1" s="57"/>
      <c r="S1" s="57"/>
      <c r="T1" s="57"/>
      <c r="U1" s="57"/>
      <c r="V1" s="57"/>
      <c r="W1" s="57"/>
      <c r="X1" s="57"/>
      <c r="Y1" s="57"/>
      <c r="Z1" s="57"/>
    </row>
    <row r="2">
      <c r="A2" s="276" t="s">
        <v>3344</v>
      </c>
      <c r="B2" s="202" t="str">
        <f>IF(ISBLANK(A2), "", VLOOKUP(A2, Database!A:E, 2, FALSE))</f>
        <v>亞航</v>
      </c>
      <c r="C2" s="276" t="s">
        <v>120</v>
      </c>
    </row>
    <row r="3">
      <c r="A3" s="276" t="s">
        <v>594</v>
      </c>
      <c r="B3" s="202" t="str">
        <f>IF(ISBLANK(A3), "", VLOOKUP(A3, Database!A:E, 2, FALSE))</f>
        <v>龍德造船</v>
      </c>
      <c r="C3" s="276" t="s">
        <v>120</v>
      </c>
    </row>
    <row r="4">
      <c r="A4" s="276" t="s">
        <v>1618</v>
      </c>
      <c r="B4" s="202" t="str">
        <f>IF(ISBLANK(A4), "", VLOOKUP(A4, Database!A:E, 2, FALSE))</f>
        <v>杏輝</v>
      </c>
      <c r="C4" s="276" t="s">
        <v>4690</v>
      </c>
    </row>
    <row r="5">
      <c r="A5" s="276" t="s">
        <v>4435</v>
      </c>
      <c r="B5" s="202" t="str">
        <f>IF(ISBLANK(A5), "", VLOOKUP(A5, Database!A:E, 2, FALSE))</f>
        <v>寶齡富錦</v>
      </c>
      <c r="C5" s="276" t="s">
        <v>4690</v>
      </c>
    </row>
    <row r="6">
      <c r="A6" s="276" t="s">
        <v>1494</v>
      </c>
      <c r="B6" s="202" t="str">
        <f>IF(ISBLANK(A6), "", VLOOKUP(A6, Database!A:E, 2, FALSE))</f>
        <v>美時</v>
      </c>
      <c r="C6" s="276" t="s">
        <v>4690</v>
      </c>
    </row>
    <row r="7">
      <c r="A7" s="276" t="s">
        <v>3693</v>
      </c>
      <c r="B7" s="202" t="str">
        <f>IF(ISBLANK(A7), "", VLOOKUP(A7, Database!A:E, 2, FALSE))</f>
        <v>中天</v>
      </c>
      <c r="C7" s="276" t="s">
        <v>4690</v>
      </c>
    </row>
    <row r="8">
      <c r="A8" s="276" t="s">
        <v>862</v>
      </c>
      <c r="B8" s="202" t="str">
        <f>IF(ISBLANK(A8), "", VLOOKUP(A8, Database!A:E, 2, FALSE))</f>
        <v>國光生</v>
      </c>
      <c r="C8" s="276" t="s">
        <v>4690</v>
      </c>
    </row>
    <row r="9">
      <c r="A9" s="276" t="s">
        <v>3346</v>
      </c>
      <c r="B9" s="202" t="str">
        <f>IF(ISBLANK(A9), "", VLOOKUP(A9, Database!A:E, 2, FALSE))</f>
        <v>泰博</v>
      </c>
      <c r="C9" s="276" t="s">
        <v>4690</v>
      </c>
    </row>
    <row r="10">
      <c r="A10" s="276" t="s">
        <v>3242</v>
      </c>
      <c r="B10" s="202" t="str">
        <f>IF(ISBLANK(A10), "", VLOOKUP(A10, Database!A:E, 2, FALSE))</f>
        <v>合一</v>
      </c>
      <c r="C10" s="276" t="s">
        <v>4690</v>
      </c>
    </row>
    <row r="11">
      <c r="A11" s="276" t="s">
        <v>2861</v>
      </c>
      <c r="B11" s="202" t="str">
        <f>IF(ISBLANK(A11), "", VLOOKUP(A11, Database!A:E, 2, FALSE))</f>
        <v>藥華藥</v>
      </c>
      <c r="C11" s="276" t="s">
        <v>4690</v>
      </c>
    </row>
    <row r="12">
      <c r="A12" s="276" t="s">
        <v>2224</v>
      </c>
      <c r="B12" s="202" t="str">
        <f>IF(ISBLANK(A12), "", VLOOKUP(A12, Database!A:E, 2, FALSE))</f>
        <v>高端疫苗</v>
      </c>
      <c r="C12" s="276" t="s">
        <v>4690</v>
      </c>
    </row>
    <row r="13">
      <c r="A13" s="276" t="s">
        <v>3520</v>
      </c>
      <c r="B13" s="202" t="str">
        <f>IF(ISBLANK(A13), "", VLOOKUP(A13, Database!A:E, 2, FALSE))</f>
        <v>北極星藥業-KY</v>
      </c>
      <c r="C13" s="276" t="s">
        <v>4690</v>
      </c>
    </row>
    <row r="14">
      <c r="A14" s="276" t="s">
        <v>4501</v>
      </c>
      <c r="B14" s="202" t="str">
        <f>IF(ISBLANK(A14), "", VLOOKUP(A14, Database!A:E, 2, FALSE))</f>
        <v>台康生技</v>
      </c>
      <c r="C14" s="276" t="s">
        <v>4690</v>
      </c>
    </row>
    <row r="15">
      <c r="A15" s="276" t="s">
        <v>2713</v>
      </c>
      <c r="B15" s="202" t="str">
        <f>IF(ISBLANK(A15), "", VLOOKUP(A15, Database!A:E, 2, FALSE))</f>
        <v>商之器</v>
      </c>
      <c r="C15" s="276" t="s">
        <v>4690</v>
      </c>
    </row>
    <row r="16">
      <c r="A16" s="276" t="s">
        <v>1877</v>
      </c>
      <c r="B16" s="202" t="str">
        <f>IF(ISBLANK(A16), "", VLOOKUP(A16, Database!A:E, 2, FALSE))</f>
        <v>安克</v>
      </c>
      <c r="C16" s="276" t="s">
        <v>4690</v>
      </c>
    </row>
    <row r="17">
      <c r="A17" s="276" t="s">
        <v>2733</v>
      </c>
      <c r="B17" s="202" t="str">
        <f>IF(ISBLANK(A17), "", VLOOKUP(A17, Database!A:E, 2, FALSE))</f>
        <v>佳醫</v>
      </c>
      <c r="C17" s="276" t="s">
        <v>4690</v>
      </c>
    </row>
    <row r="18">
      <c r="A18" s="276" t="s">
        <v>3733</v>
      </c>
      <c r="B18" s="202" t="str">
        <f>IF(ISBLANK(A18), "", VLOOKUP(A18, Database!A:E, 2, FALSE))</f>
        <v>雃博</v>
      </c>
      <c r="C18" s="276" t="s">
        <v>4690</v>
      </c>
    </row>
    <row r="19">
      <c r="A19" s="276" t="s">
        <v>942</v>
      </c>
      <c r="B19" s="202" t="str">
        <f>IF(ISBLANK(A19), "", VLOOKUP(A19, Database!A:E, 2, FALSE))</f>
        <v>懷特</v>
      </c>
      <c r="C19" s="276" t="s">
        <v>4690</v>
      </c>
    </row>
    <row r="20">
      <c r="A20" s="276" t="s">
        <v>906</v>
      </c>
      <c r="B20" s="202" t="str">
        <f>IF(ISBLANK(A20), "", VLOOKUP(A20, Database!A:E, 2, FALSE))</f>
        <v>旭富</v>
      </c>
      <c r="C20" s="276" t="s">
        <v>4690</v>
      </c>
    </row>
    <row r="21">
      <c r="A21" s="276" t="s">
        <v>4171</v>
      </c>
      <c r="B21" s="202" t="str">
        <f>IF(ISBLANK(A21), "", VLOOKUP(A21, Database!A:E, 2, FALSE))</f>
        <v>亞諾法</v>
      </c>
      <c r="C21" s="276" t="s">
        <v>4690</v>
      </c>
    </row>
    <row r="22">
      <c r="A22" s="276" t="s">
        <v>1230</v>
      </c>
      <c r="B22" s="202" t="str">
        <f>IF(ISBLANK(A22), "", VLOOKUP(A22, Database!A:E, 2, FALSE))</f>
        <v>麗豐-KY</v>
      </c>
      <c r="C22" s="276" t="s">
        <v>4690</v>
      </c>
    </row>
    <row r="23">
      <c r="A23" s="276" t="s">
        <v>4323</v>
      </c>
      <c r="B23" s="202" t="str">
        <f>IF(ISBLANK(A23), "", VLOOKUP(A23, Database!A:E, 2, FALSE))</f>
        <v>景碩</v>
      </c>
      <c r="C23" s="276" t="s">
        <v>5145</v>
      </c>
    </row>
    <row r="24">
      <c r="A24" s="276" t="s">
        <v>3378</v>
      </c>
      <c r="B24" s="202" t="str">
        <f>IF(ISBLANK(A24), "", VLOOKUP(A24, Database!A:E, 2, FALSE))</f>
        <v>欣興</v>
      </c>
      <c r="C24" s="276" t="s">
        <v>5145</v>
      </c>
    </row>
    <row r="25">
      <c r="A25" s="276" t="s">
        <v>1123</v>
      </c>
      <c r="B25" s="202" t="str">
        <f>IF(ISBLANK(A25), "", VLOOKUP(A25, Database!A:E, 2, FALSE))</f>
        <v>南電</v>
      </c>
      <c r="C25" s="276" t="s">
        <v>5145</v>
      </c>
    </row>
    <row r="26">
      <c r="A26" s="276" t="s">
        <v>3459</v>
      </c>
      <c r="B26" s="202" t="str">
        <f>IF(ISBLANK(A26), "", VLOOKUP(A26, Database!A:E, 2, FALSE))</f>
        <v>華通</v>
      </c>
      <c r="C26" s="276" t="s">
        <v>5146</v>
      </c>
    </row>
    <row r="27">
      <c r="A27" s="276" t="s">
        <v>774</v>
      </c>
      <c r="B27" s="202" t="str">
        <f>IF(ISBLANK(A27), "", VLOOKUP(A27, Database!A:E, 2, FALSE))</f>
        <v>楠梓電</v>
      </c>
      <c r="C27" s="276" t="s">
        <v>122</v>
      </c>
    </row>
    <row r="28">
      <c r="A28" s="276" t="s">
        <v>2649</v>
      </c>
      <c r="B28" s="202" t="str">
        <f>IF(ISBLANK(A28), "", VLOOKUP(A28, Database!A:E, 2, FALSE))</f>
        <v>敬鵬</v>
      </c>
      <c r="C28" s="276" t="s">
        <v>5146</v>
      </c>
    </row>
    <row r="29">
      <c r="A29" s="276" t="s">
        <v>571</v>
      </c>
      <c r="B29" s="202" t="str">
        <f>IF(ISBLANK(A29), "", VLOOKUP(A29, Database!A:E, 2, FALSE))</f>
        <v>燿華</v>
      </c>
      <c r="C29" s="276" t="s">
        <v>5146</v>
      </c>
    </row>
    <row r="30">
      <c r="A30" s="276" t="s">
        <v>1197</v>
      </c>
      <c r="B30" s="202" t="str">
        <f>IF(ISBLANK(A30), "", VLOOKUP(A30, Database!A:E, 2, FALSE))</f>
        <v>金像電</v>
      </c>
      <c r="C30" s="276" t="s">
        <v>5146</v>
      </c>
    </row>
    <row r="31">
      <c r="A31" s="276" t="s">
        <v>3501</v>
      </c>
      <c r="B31" s="202" t="str">
        <f>IF(ISBLANK(A31), "", VLOOKUP(A31, Database!A:E, 2, FALSE))</f>
        <v>台光電</v>
      </c>
      <c r="C31" s="276" t="s">
        <v>5146</v>
      </c>
    </row>
    <row r="32">
      <c r="A32" s="276" t="s">
        <v>1657</v>
      </c>
      <c r="B32" s="202" t="str">
        <f>IF(ISBLANK(A32), "", VLOOKUP(A32, Database!A:E, 2, FALSE))</f>
        <v>志聖</v>
      </c>
      <c r="C32" s="276" t="s">
        <v>5147</v>
      </c>
    </row>
    <row r="33">
      <c r="A33" s="276" t="s">
        <v>2269</v>
      </c>
      <c r="B33" s="202" t="str">
        <f>IF(ISBLANK(A33), "", VLOOKUP(A33, Database!A:E, 2, FALSE))</f>
        <v>揚博</v>
      </c>
      <c r="C33" s="276" t="s">
        <v>122</v>
      </c>
    </row>
    <row r="34">
      <c r="A34" s="276" t="s">
        <v>1881</v>
      </c>
      <c r="B34" s="202" t="str">
        <f>IF(ISBLANK(A34), "", VLOOKUP(A34, Database!A:E, 2, FALSE))</f>
        <v>建榮</v>
      </c>
      <c r="C34" s="276" t="s">
        <v>5148</v>
      </c>
    </row>
    <row r="35">
      <c r="A35" s="276" t="s">
        <v>3592</v>
      </c>
      <c r="B35" s="202" t="str">
        <f>IF(ISBLANK(A35), "", VLOOKUP(A35, Database!A:E, 2, FALSE))</f>
        <v>光譜</v>
      </c>
      <c r="C35" s="276" t="s">
        <v>122</v>
      </c>
    </row>
    <row r="36">
      <c r="A36" s="276" t="s">
        <v>2418</v>
      </c>
      <c r="B36" s="202" t="str">
        <f>IF(ISBLANK(A36), "", VLOOKUP(A36, Database!A:E, 2, FALSE))</f>
        <v>中探針</v>
      </c>
      <c r="C36" s="276" t="s">
        <v>5149</v>
      </c>
    </row>
    <row r="37">
      <c r="A37" s="276" t="s">
        <v>2056</v>
      </c>
      <c r="B37" s="202" t="str">
        <f>IF(ISBLANK(A37), "", VLOOKUP(A37, Database!A:E, 2, FALSE))</f>
        <v>凱崴</v>
      </c>
      <c r="C37" s="276" t="s">
        <v>5150</v>
      </c>
    </row>
    <row r="38">
      <c r="A38" s="276" t="s">
        <v>4473</v>
      </c>
      <c r="B38" s="202" t="str">
        <f>IF(ISBLANK(A38), "", VLOOKUP(A38, Database!A:E, 2, FALSE))</f>
        <v>富喬</v>
      </c>
      <c r="C38" s="276" t="s">
        <v>4866</v>
      </c>
    </row>
    <row r="39">
      <c r="A39" s="276" t="s">
        <v>2817</v>
      </c>
      <c r="B39" s="202" t="str">
        <f>IF(ISBLANK(A39), "", VLOOKUP(A39, Database!A:E, 2, FALSE))</f>
        <v>金居</v>
      </c>
      <c r="C39" s="276" t="s">
        <v>122</v>
      </c>
    </row>
    <row r="40">
      <c r="A40" s="182" t="s">
        <v>1403</v>
      </c>
      <c r="B40" s="202" t="str">
        <f>IF(ISBLANK(A40), "", VLOOKUP(A40, Database!A:E, 2, FALSE))</f>
        <v>精成科</v>
      </c>
      <c r="C40" s="276" t="s">
        <v>122</v>
      </c>
      <c r="G40" s="216"/>
    </row>
    <row r="41">
      <c r="A41" s="276" t="s">
        <v>3808</v>
      </c>
      <c r="B41" s="202" t="str">
        <f>IF(ISBLANK(A41), "", VLOOKUP(A41, Database!A:E, 2, FALSE))</f>
        <v>銘旺科</v>
      </c>
      <c r="C41" s="276" t="s">
        <v>122</v>
      </c>
    </row>
    <row r="42">
      <c r="A42" s="276" t="s">
        <v>605</v>
      </c>
      <c r="B42" s="202" t="str">
        <f>IF(ISBLANK(A42), "", VLOOKUP(A42, Database!A:E, 2, FALSE))</f>
        <v>光寶科</v>
      </c>
      <c r="C42" s="276" t="s">
        <v>123</v>
      </c>
    </row>
    <row r="43">
      <c r="A43" s="276" t="s">
        <v>1428</v>
      </c>
      <c r="B43" s="202" t="str">
        <f>IF(ISBLANK(A43), "", VLOOKUP(A43, Database!A:E, 2, FALSE))</f>
        <v>順達</v>
      </c>
      <c r="C43" s="276" t="s">
        <v>123</v>
      </c>
    </row>
    <row r="44">
      <c r="A44" s="276" t="s">
        <v>3532</v>
      </c>
      <c r="B44" s="202" t="str">
        <f>IF(ISBLANK(A44), "", VLOOKUP(A44, Database!A:E, 2, FALSE))</f>
        <v>加百裕</v>
      </c>
      <c r="C44" s="276" t="s">
        <v>123</v>
      </c>
    </row>
    <row r="45">
      <c r="A45" s="276" t="s">
        <v>4046</v>
      </c>
      <c r="B45" s="202" t="str">
        <f>IF(ISBLANK(A45), "", VLOOKUP(A45, Database!A:E, 2, FALSE))</f>
        <v>新盛力</v>
      </c>
      <c r="C45" s="276" t="s">
        <v>123</v>
      </c>
    </row>
    <row r="46">
      <c r="A46" s="276" t="s">
        <v>1359</v>
      </c>
      <c r="B46" s="202" t="str">
        <f>IF(ISBLANK(A46), "", VLOOKUP(A46, Database!A:E, 2, FALSE))</f>
        <v>興能高</v>
      </c>
      <c r="C46" s="276" t="s">
        <v>123</v>
      </c>
    </row>
    <row r="47">
      <c r="A47" s="276" t="s">
        <v>1923</v>
      </c>
      <c r="B47" s="202" t="str">
        <f>IF(ISBLANK(A47), "", VLOOKUP(A47, Database!A:E, 2, FALSE))</f>
        <v>AES-KY</v>
      </c>
      <c r="C47" s="276" t="s">
        <v>123</v>
      </c>
    </row>
    <row r="48">
      <c r="A48" s="276" t="s">
        <v>4333</v>
      </c>
      <c r="B48" s="202" t="str">
        <f>IF(ISBLANK(A48), "", VLOOKUP(A48, Database!A:E, 2, FALSE))</f>
        <v>錸德</v>
      </c>
      <c r="C48" s="276" t="s">
        <v>123</v>
      </c>
    </row>
    <row r="49">
      <c r="A49" s="276" t="s">
        <v>4113</v>
      </c>
      <c r="B49" s="202" t="str">
        <f>IF(ISBLANK(A49), "", VLOOKUP(A49, Database!A:E, 2, FALSE))</f>
        <v>系統電</v>
      </c>
      <c r="C49" s="276" t="s">
        <v>123</v>
      </c>
    </row>
    <row r="50">
      <c r="A50" s="276" t="s">
        <v>3729</v>
      </c>
      <c r="B50" s="202" t="str">
        <f>IF(ISBLANK(A50), "", VLOOKUP(A50, Database!A:E, 2, FALSE))</f>
        <v>漢翔</v>
      </c>
      <c r="C50" s="276" t="s">
        <v>5151</v>
      </c>
    </row>
    <row r="51">
      <c r="A51" s="276" t="s">
        <v>3528</v>
      </c>
      <c r="B51" s="202" t="str">
        <f>IF(ISBLANK(A51), "", VLOOKUP(A51, Database!A:E, 2, FALSE))</f>
        <v>長榮航太</v>
      </c>
      <c r="C51" s="276" t="s">
        <v>5151</v>
      </c>
    </row>
    <row r="52">
      <c r="A52" s="276" t="s">
        <v>3284</v>
      </c>
      <c r="B52" s="202" t="str">
        <f>IF(ISBLANK(A52), "", VLOOKUP(A52, Database!A:E, 2, FALSE))</f>
        <v>晟田</v>
      </c>
      <c r="C52" s="276" t="s">
        <v>5151</v>
      </c>
    </row>
    <row r="53">
      <c r="A53" s="276" t="s">
        <v>1247</v>
      </c>
      <c r="B53" s="202" t="str">
        <f>IF(ISBLANK(A53), "", VLOOKUP(A53, Database!A:E, 2, FALSE))</f>
        <v>駐龍</v>
      </c>
      <c r="C53" s="276" t="s">
        <v>5151</v>
      </c>
    </row>
    <row r="54">
      <c r="A54" s="276" t="s">
        <v>1485</v>
      </c>
      <c r="B54" s="202" t="str">
        <f>IF(ISBLANK(A54), "", VLOOKUP(A54, Database!A:E, 2, FALSE))</f>
        <v>千附精密</v>
      </c>
      <c r="C54" s="276" t="s">
        <v>5151</v>
      </c>
    </row>
    <row r="55">
      <c r="A55" s="276" t="s">
        <v>3678</v>
      </c>
      <c r="B55" s="202" t="str">
        <f>IF(ISBLANK(A55), "", VLOOKUP(A55, Database!A:E, 2, FALSE))</f>
        <v>jpp-KY</v>
      </c>
      <c r="C55" s="276" t="s">
        <v>124</v>
      </c>
    </row>
    <row r="56">
      <c r="A56" s="276" t="s">
        <v>652</v>
      </c>
      <c r="B56" s="202" t="str">
        <f>IF(ISBLANK(A56), "", VLOOKUP(A56, Database!A:E, 2, FALSE))</f>
        <v>寶一</v>
      </c>
      <c r="C56" s="276" t="s">
        <v>5151</v>
      </c>
    </row>
    <row r="57">
      <c r="A57" s="276" t="s">
        <v>1693</v>
      </c>
      <c r="B57" s="202" t="str">
        <f>IF(ISBLANK(A57), "", VLOOKUP(A57, Database!A:E, 2, FALSE))</f>
        <v>豐達科</v>
      </c>
      <c r="C57" s="276" t="s">
        <v>124</v>
      </c>
    </row>
    <row r="58">
      <c r="A58" s="276" t="s">
        <v>898</v>
      </c>
      <c r="B58" s="202" t="str">
        <f>IF(ISBLANK(A58), "", VLOOKUP(A58, Database!A:E, 2, FALSE))</f>
        <v>榮剛</v>
      </c>
      <c r="C58" s="276" t="s">
        <v>124</v>
      </c>
    </row>
    <row r="59">
      <c r="A59" s="276" t="s">
        <v>3381</v>
      </c>
      <c r="B59" s="202" t="str">
        <f>IF(ISBLANK(A59), "", VLOOKUP(A59, Database!A:E, 2, FALSE))</f>
        <v>拓凱</v>
      </c>
      <c r="C59" s="276" t="s">
        <v>124</v>
      </c>
    </row>
    <row r="60">
      <c r="A60" s="276" t="s">
        <v>1673</v>
      </c>
      <c r="B60" s="202" t="str">
        <f>IF(ISBLANK(A60), "", VLOOKUP(A60, Database!A:E, 2, FALSE))</f>
        <v>中興電</v>
      </c>
      <c r="C60" s="276" t="s">
        <v>124</v>
      </c>
    </row>
    <row r="61">
      <c r="A61" s="276" t="s">
        <v>4117</v>
      </c>
      <c r="B61" s="202" t="str">
        <f>IF(ISBLANK(A61), "", VLOOKUP(A61, Database!A:E, 2, FALSE))</f>
        <v>程泰</v>
      </c>
      <c r="C61" s="276" t="s">
        <v>124</v>
      </c>
    </row>
    <row r="62">
      <c r="A62" s="276" t="s">
        <v>3598</v>
      </c>
      <c r="B62" s="202" t="str">
        <f>IF(ISBLANK(A62), "", VLOOKUP(A62, Database!A:E, 2, FALSE))</f>
        <v>亞崴</v>
      </c>
      <c r="C62" s="276" t="s">
        <v>124</v>
      </c>
    </row>
    <row r="63">
      <c r="A63" s="276" t="s">
        <v>1304</v>
      </c>
      <c r="B63" s="202" t="str">
        <f>IF(ISBLANK(A63), "", VLOOKUP(A63, Database!A:E, 2, FALSE))</f>
        <v>事欣科</v>
      </c>
      <c r="C63" s="276" t="s">
        <v>5152</v>
      </c>
    </row>
    <row r="64">
      <c r="A64" s="276" t="s">
        <v>4012</v>
      </c>
      <c r="B64" s="202" t="str">
        <f>IF(ISBLANK(A64), "", VLOOKUP(A64, Database!A:E, 2, FALSE))</f>
        <v>雷虎</v>
      </c>
      <c r="C64" s="276" t="s">
        <v>5151</v>
      </c>
    </row>
    <row r="65">
      <c r="A65" s="276" t="s">
        <v>1477</v>
      </c>
      <c r="B65" s="202" t="str">
        <f>IF(ISBLANK(A65), "", VLOOKUP(A65, Database!A:E, 2, FALSE))</f>
        <v>中光電</v>
      </c>
      <c r="C65" s="276" t="s">
        <v>5153</v>
      </c>
    </row>
    <row r="66">
      <c r="A66" s="276" t="s">
        <v>3056</v>
      </c>
      <c r="B66" s="202" t="str">
        <f>IF(ISBLANK(A66), "", VLOOKUP(A66, Database!A:E, 2, FALSE))</f>
        <v>邑錡</v>
      </c>
      <c r="C66" s="276" t="s">
        <v>5151</v>
      </c>
    </row>
    <row r="67">
      <c r="A67" s="276" t="s">
        <v>1314</v>
      </c>
      <c r="B67" s="202" t="str">
        <f>IF(ISBLANK(A67), "", VLOOKUP(A67, Database!A:E, 2, FALSE))</f>
        <v>云辰</v>
      </c>
      <c r="C67" s="276" t="s">
        <v>125</v>
      </c>
    </row>
    <row r="68">
      <c r="A68" s="276" t="s">
        <v>2715</v>
      </c>
      <c r="B68" s="202" t="str">
        <f>IF(ISBLANK(A68), "", VLOOKUP(A68, Database!A:E, 2, FALSE))</f>
        <v>三商電</v>
      </c>
      <c r="C68" s="276" t="s">
        <v>125</v>
      </c>
    </row>
    <row r="69">
      <c r="A69" s="276" t="s">
        <v>860</v>
      </c>
      <c r="B69" s="202" t="str">
        <f>IF(ISBLANK(A69), "", VLOOKUP(A69, Database!A:E, 2, FALSE))</f>
        <v>凌群</v>
      </c>
      <c r="C69" s="276" t="s">
        <v>125</v>
      </c>
    </row>
    <row r="70">
      <c r="A70" s="276" t="s">
        <v>4283</v>
      </c>
      <c r="B70" s="202" t="str">
        <f>IF(ISBLANK(A70), "", VLOOKUP(A70, Database!A:E, 2, FALSE))</f>
        <v>華經</v>
      </c>
      <c r="C70" s="276" t="s">
        <v>125</v>
      </c>
    </row>
    <row r="71">
      <c r="A71" s="276" t="s">
        <v>735</v>
      </c>
      <c r="B71" s="202" t="str">
        <f>IF(ISBLANK(A71), "", VLOOKUP(A71, Database!A:E, 2, FALSE))</f>
        <v>資通</v>
      </c>
      <c r="C71" s="276" t="s">
        <v>125</v>
      </c>
    </row>
    <row r="72">
      <c r="A72" s="276" t="s">
        <v>3689</v>
      </c>
      <c r="B72" s="202" t="str">
        <f>IF(ISBLANK(A72), "", VLOOKUP(A72, Database!A:E, 2, FALSE))</f>
        <v>零壹</v>
      </c>
      <c r="C72" s="276" t="s">
        <v>125</v>
      </c>
    </row>
    <row r="73">
      <c r="A73" s="276" t="s">
        <v>567</v>
      </c>
      <c r="B73" s="202" t="str">
        <f>IF(ISBLANK(A73), "", VLOOKUP(A73, Database!A:E, 2, FALSE))</f>
        <v>敦陽科</v>
      </c>
      <c r="C73" s="276" t="s">
        <v>125</v>
      </c>
    </row>
    <row r="74">
      <c r="A74" s="276" t="s">
        <v>3712</v>
      </c>
      <c r="B74" s="202" t="str">
        <f>IF(ISBLANK(A74), "", VLOOKUP(A74, Database!A:E, 2, FALSE))</f>
        <v>鴻名</v>
      </c>
      <c r="C74" s="276" t="s">
        <v>125</v>
      </c>
    </row>
    <row r="75">
      <c r="A75" s="276" t="s">
        <v>2496</v>
      </c>
      <c r="B75" s="202" t="str">
        <f>IF(ISBLANK(A75), "", VLOOKUP(A75, Database!A:E, 2, FALSE))</f>
        <v>大塚</v>
      </c>
      <c r="C75" s="276" t="s">
        <v>125</v>
      </c>
    </row>
    <row r="76">
      <c r="A76" s="276" t="s">
        <v>3319</v>
      </c>
      <c r="B76" s="202" t="str">
        <f>IF(ISBLANK(A76), "", VLOOKUP(A76, Database!A:E, 2, FALSE))</f>
        <v>凱衛</v>
      </c>
      <c r="C76" s="276" t="s">
        <v>125</v>
      </c>
    </row>
    <row r="77">
      <c r="A77" s="276" t="s">
        <v>4058</v>
      </c>
      <c r="B77" s="202" t="str">
        <f>IF(ISBLANK(A77), "", VLOOKUP(A77, Database!A:E, 2, FALSE))</f>
        <v>中茂</v>
      </c>
      <c r="C77" s="276" t="s">
        <v>125</v>
      </c>
    </row>
    <row r="78">
      <c r="A78" s="276" t="s">
        <v>1316</v>
      </c>
      <c r="B78" s="202" t="str">
        <f>IF(ISBLANK(A78), "", VLOOKUP(A78, Database!A:E, 2, FALSE))</f>
        <v>新鼎</v>
      </c>
      <c r="C78" s="276" t="s">
        <v>125</v>
      </c>
    </row>
    <row r="79">
      <c r="A79" s="276" t="s">
        <v>4419</v>
      </c>
      <c r="B79" s="202" t="str">
        <f>IF(ISBLANK(A79), "", VLOOKUP(A79, Database!A:E, 2, FALSE))</f>
        <v>寶碩</v>
      </c>
      <c r="C79" s="276" t="s">
        <v>125</v>
      </c>
    </row>
    <row r="80">
      <c r="A80" s="276" t="s">
        <v>2640</v>
      </c>
      <c r="B80" s="202" t="str">
        <f>IF(ISBLANK(A80), "", VLOOKUP(A80, Database!A:E, 2, FALSE))</f>
        <v>邁達特</v>
      </c>
      <c r="C80" s="276" t="s">
        <v>125</v>
      </c>
    </row>
    <row r="81">
      <c r="A81" s="276" t="s">
        <v>3665</v>
      </c>
      <c r="B81" s="202" t="str">
        <f>IF(ISBLANK(A81), "", VLOOKUP(A81, Database!A:E, 2, FALSE))</f>
        <v>訊達</v>
      </c>
      <c r="C81" s="276" t="s">
        <v>125</v>
      </c>
    </row>
    <row r="82">
      <c r="A82" s="276" t="s">
        <v>4407</v>
      </c>
      <c r="B82" s="202" t="str">
        <f>IF(ISBLANK(A82), "", VLOOKUP(A82, Database!A:E, 2, FALSE))</f>
        <v>驊宏資</v>
      </c>
      <c r="C82" s="276" t="s">
        <v>125</v>
      </c>
    </row>
    <row r="83">
      <c r="A83" s="276" t="s">
        <v>3292</v>
      </c>
      <c r="B83" s="202" t="str">
        <f>IF(ISBLANK(A83), "", VLOOKUP(A83, Database!A:E, 2, FALSE))</f>
        <v>華電網</v>
      </c>
      <c r="C83" s="276" t="s">
        <v>125</v>
      </c>
    </row>
    <row r="84">
      <c r="A84" s="276" t="s">
        <v>3845</v>
      </c>
      <c r="B84" s="202" t="str">
        <f>IF(ISBLANK(A84), "", VLOOKUP(A84, Database!A:E, 2, FALSE))</f>
        <v>立端</v>
      </c>
      <c r="C84" s="276" t="s">
        <v>125</v>
      </c>
    </row>
    <row r="85">
      <c r="A85" s="276" t="s">
        <v>3473</v>
      </c>
      <c r="B85" s="202" t="str">
        <f>IF(ISBLANK(A85), "", VLOOKUP(A85, Database!A:E, 2, FALSE))</f>
        <v>陞泰</v>
      </c>
      <c r="C85" s="276" t="s">
        <v>5154</v>
      </c>
    </row>
    <row r="86">
      <c r="A86" s="276" t="s">
        <v>2837</v>
      </c>
      <c r="B86" s="202" t="str">
        <f>IF(ISBLANK(A86), "", VLOOKUP(A86, Database!A:E, 2, FALSE))</f>
        <v>昇銳</v>
      </c>
      <c r="C86" s="276" t="s">
        <v>5155</v>
      </c>
    </row>
    <row r="87">
      <c r="A87" s="276" t="s">
        <v>4463</v>
      </c>
      <c r="B87" s="202" t="str">
        <f>IF(ISBLANK(A87), "", VLOOKUP(A87, Database!A:E, 2, FALSE))</f>
        <v>杭特</v>
      </c>
      <c r="C87" s="276" t="s">
        <v>5155</v>
      </c>
    </row>
    <row r="88">
      <c r="A88" s="276" t="s">
        <v>4317</v>
      </c>
      <c r="B88" s="202" t="str">
        <f>IF(ISBLANK(A88), "", VLOOKUP(A88, Database!A:E, 2, FALSE))</f>
        <v>奇偶</v>
      </c>
      <c r="C88" s="276" t="s">
        <v>5155</v>
      </c>
    </row>
    <row r="89">
      <c r="A89" s="276" t="s">
        <v>1306</v>
      </c>
      <c r="B89" s="202" t="str">
        <f>IF(ISBLANK(A89), "", VLOOKUP(A89, Database!A:E, 2, FALSE))</f>
        <v>哲固</v>
      </c>
      <c r="C89" s="276" t="s">
        <v>5155</v>
      </c>
    </row>
    <row r="90">
      <c r="A90" s="276" t="s">
        <v>2455</v>
      </c>
      <c r="B90" s="202" t="str">
        <f>IF(ISBLANK(A90), "", VLOOKUP(A90, Database!A:E, 2, FALSE))</f>
        <v>天鉞電</v>
      </c>
      <c r="C90" s="276" t="s">
        <v>5155</v>
      </c>
    </row>
    <row r="91">
      <c r="A91" s="276" t="s">
        <v>3340</v>
      </c>
      <c r="B91" s="202" t="str">
        <f>IF(ISBLANK(A91), "", VLOOKUP(A91, Database!A:E, 2, FALSE))</f>
        <v>彩富</v>
      </c>
      <c r="C91" s="276" t="s">
        <v>5155</v>
      </c>
    </row>
    <row r="92">
      <c r="A92" s="276" t="s">
        <v>1705</v>
      </c>
      <c r="B92" s="202" t="str">
        <f>IF(ISBLANK(A92), "", VLOOKUP(A92, Database!A:E, 2, FALSE))</f>
        <v>瑞儀</v>
      </c>
      <c r="C92" s="276" t="s">
        <v>5155</v>
      </c>
    </row>
    <row r="93">
      <c r="A93" s="276" t="s">
        <v>1677</v>
      </c>
      <c r="B93" s="202" t="str">
        <f>IF(ISBLANK(A93), "", VLOOKUP(A93, Database!A:E, 2, FALSE))</f>
        <v>欣普羅</v>
      </c>
      <c r="C93" s="276" t="s">
        <v>5155</v>
      </c>
    </row>
    <row r="94">
      <c r="A94" s="276" t="s">
        <v>640</v>
      </c>
      <c r="B94" s="202" t="str">
        <f>IF(ISBLANK(A94), "", VLOOKUP(A94, Database!A:E, 2, FALSE))</f>
        <v>士電</v>
      </c>
      <c r="C94" s="1" t="s">
        <v>127</v>
      </c>
    </row>
    <row r="95">
      <c r="A95" s="276" t="s">
        <v>1697</v>
      </c>
      <c r="B95" s="202" t="str">
        <f>IF(ISBLANK(A95), "", VLOOKUP(A95, Database!A:E, 2, FALSE))</f>
        <v>東元</v>
      </c>
      <c r="C95" s="1" t="s">
        <v>127</v>
      </c>
    </row>
    <row r="96">
      <c r="A96" s="276" t="s">
        <v>2207</v>
      </c>
      <c r="B96" s="202" t="str">
        <f>IF(ISBLANK(A96), "", VLOOKUP(A96, Database!A:E, 2, FALSE))</f>
        <v>濱川</v>
      </c>
      <c r="C96" s="1" t="s">
        <v>127</v>
      </c>
    </row>
    <row r="97">
      <c r="A97" s="276" t="s">
        <v>4068</v>
      </c>
      <c r="B97" s="202" t="str">
        <f>IF(ISBLANK(A97), "", VLOOKUP(A97, Database!A:E, 2, FALSE))</f>
        <v>直得</v>
      </c>
      <c r="C97" s="1" t="s">
        <v>127</v>
      </c>
    </row>
    <row r="98">
      <c r="A98" s="276" t="s">
        <v>3924</v>
      </c>
      <c r="B98" s="202" t="str">
        <f>IF(ISBLANK(A98), "", VLOOKUP(A98, Database!A:E, 2, FALSE))</f>
        <v>台達電</v>
      </c>
      <c r="C98" s="276" t="s">
        <v>5156</v>
      </c>
    </row>
    <row r="99">
      <c r="A99" s="276" t="s">
        <v>2679</v>
      </c>
      <c r="B99" s="202" t="str">
        <f>IF(ISBLANK(A99), "", VLOOKUP(A99, Database!A:E, 2, FALSE))</f>
        <v>鴻海</v>
      </c>
      <c r="C99" s="1" t="s">
        <v>127</v>
      </c>
    </row>
    <row r="100">
      <c r="A100" s="276" t="s">
        <v>1322</v>
      </c>
      <c r="B100" s="202" t="str">
        <f>IF(ISBLANK(A100), "", VLOOKUP(A100, Database!A:E, 2, FALSE))</f>
        <v>所羅門</v>
      </c>
      <c r="C100" s="1" t="s">
        <v>127</v>
      </c>
    </row>
    <row r="101">
      <c r="A101" s="276" t="s">
        <v>1253</v>
      </c>
      <c r="B101" s="202" t="str">
        <f>IF(ISBLANK(A101), "", VLOOKUP(A101, Database!A:E, 2, FALSE))</f>
        <v>致茂</v>
      </c>
      <c r="C101" s="1" t="s">
        <v>5157</v>
      </c>
    </row>
    <row r="102">
      <c r="A102" s="276" t="s">
        <v>3586</v>
      </c>
      <c r="B102" s="202" t="str">
        <f>IF(ISBLANK(A102), "", VLOOKUP(A102, Database!A:E, 2, FALSE))</f>
        <v>昆盈</v>
      </c>
      <c r="C102" s="1" t="s">
        <v>127</v>
      </c>
    </row>
    <row r="103">
      <c r="A103" s="276" t="s">
        <v>2448</v>
      </c>
      <c r="B103" s="202" t="str">
        <f>IF(ISBLANK(A103), "", VLOOKUP(A103, Database!A:E, 2, FALSE))</f>
        <v>佳能</v>
      </c>
      <c r="C103" s="1" t="s">
        <v>127</v>
      </c>
    </row>
    <row r="104">
      <c r="A104" s="276" t="s">
        <v>2632</v>
      </c>
      <c r="B104" s="202" t="str">
        <f>IF(ISBLANK(A104), "", VLOOKUP(A104, Database!A:E, 2, FALSE))</f>
        <v>亞光</v>
      </c>
      <c r="C104" s="1" t="s">
        <v>127</v>
      </c>
    </row>
    <row r="105">
      <c r="A105" s="276" t="s">
        <v>4269</v>
      </c>
      <c r="B105" s="202" t="str">
        <f>IF(ISBLANK(A105), "", VLOOKUP(A105, Database!A:E, 2, FALSE))</f>
        <v>彬台</v>
      </c>
      <c r="C105" s="1" t="s">
        <v>127</v>
      </c>
    </row>
    <row r="106">
      <c r="A106" s="276" t="s">
        <v>1320</v>
      </c>
      <c r="B106" s="202" t="str">
        <f>IF(ISBLANK(A106), "", VLOOKUP(A106, Database!A:E, 2, FALSE))</f>
        <v>高鋒</v>
      </c>
      <c r="C106" s="1" t="s">
        <v>127</v>
      </c>
    </row>
    <row r="107">
      <c r="A107" s="276" t="s">
        <v>1467</v>
      </c>
      <c r="B107" s="202" t="str">
        <f>IF(ISBLANK(A107), "", VLOOKUP(A107, Database!A:E, 2, FALSE))</f>
        <v>東台</v>
      </c>
      <c r="C107" s="1" t="s">
        <v>5158</v>
      </c>
    </row>
    <row r="108">
      <c r="A108" s="276" t="s">
        <v>682</v>
      </c>
      <c r="B108" s="202" t="str">
        <f>IF(ISBLANK(A108), "", VLOOKUP(A108, Database!A:E, 2, FALSE))</f>
        <v>全球傳動</v>
      </c>
      <c r="C108" s="1" t="s">
        <v>127</v>
      </c>
    </row>
    <row r="109">
      <c r="A109" s="276" t="s">
        <v>1790</v>
      </c>
      <c r="B109" s="202" t="str">
        <f>IF(ISBLANK(A109), "", VLOOKUP(A109, Database!A:E, 2, FALSE))</f>
        <v>穎漢</v>
      </c>
      <c r="C109" s="1" t="s">
        <v>127</v>
      </c>
    </row>
    <row r="110">
      <c r="A110" s="276" t="s">
        <v>1560</v>
      </c>
      <c r="B110" s="202" t="str">
        <f>IF(ISBLANK(A110), "", VLOOKUP(A110, Database!A:E, 2, FALSE))</f>
        <v>廣明</v>
      </c>
      <c r="C110" s="1" t="s">
        <v>127</v>
      </c>
    </row>
    <row r="111">
      <c r="A111" s="276" t="s">
        <v>1408</v>
      </c>
      <c r="B111" s="202" t="str">
        <f>IF(ISBLANK(A111), "", VLOOKUP(A111, Database!A:E, 2, FALSE))</f>
        <v>和椿</v>
      </c>
      <c r="C111" s="1" t="s">
        <v>127</v>
      </c>
    </row>
    <row r="112">
      <c r="A112" s="276" t="s">
        <v>1746</v>
      </c>
      <c r="B112" s="202" t="str">
        <f>IF(ISBLANK(A112), "", VLOOKUP(A112, Database!A:E, 2, FALSE))</f>
        <v>新漢</v>
      </c>
      <c r="C112" s="1" t="s">
        <v>127</v>
      </c>
    </row>
    <row r="113">
      <c r="A113" s="276" t="s">
        <v>2877</v>
      </c>
      <c r="B113" s="202" t="str">
        <f>IF(ISBLANK(A113), "", VLOOKUP(A113, Database!A:E, 2, FALSE))</f>
        <v>世紀</v>
      </c>
      <c r="C113" s="1" t="s">
        <v>5159</v>
      </c>
    </row>
    <row r="114">
      <c r="A114" s="276" t="s">
        <v>4101</v>
      </c>
      <c r="B114" s="202" t="str">
        <f>IF(ISBLANK(A114), "", VLOOKUP(A114, Database!A:E, 2, FALSE))</f>
        <v>華邦電</v>
      </c>
      <c r="C114" s="276" t="s">
        <v>128</v>
      </c>
    </row>
    <row r="115">
      <c r="A115" s="276" t="s">
        <v>2987</v>
      </c>
      <c r="B115" s="202" t="str">
        <f>IF(ISBLANK(A115), "", VLOOKUP(A115, Database!A:E, 2, FALSE))</f>
        <v>南亞科</v>
      </c>
      <c r="C115" s="276" t="s">
        <v>128</v>
      </c>
      <c r="H115" s="276"/>
    </row>
    <row r="116">
      <c r="A116" s="276" t="s">
        <v>4479</v>
      </c>
      <c r="B116" s="202" t="str">
        <f>IF(ISBLANK(A116), "", VLOOKUP(A116, Database!A:E, 2, FALSE))</f>
        <v>創見</v>
      </c>
      <c r="C116" s="276" t="s">
        <v>128</v>
      </c>
      <c r="H116" s="276"/>
    </row>
    <row r="117">
      <c r="A117" s="276" t="s">
        <v>3497</v>
      </c>
      <c r="B117" s="202" t="str">
        <f>IF(ISBLANK(A117), "", VLOOKUP(A117, Database!A:E, 2, FALSE))</f>
        <v>晶豪科</v>
      </c>
      <c r="C117" s="276" t="s">
        <v>128</v>
      </c>
      <c r="H117" s="276"/>
    </row>
    <row r="118">
      <c r="A118" s="276" t="s">
        <v>4119</v>
      </c>
      <c r="B118" s="202" t="str">
        <f>IF(ISBLANK(A118), "", VLOOKUP(A118, Database!A:E, 2, FALSE))</f>
        <v>威剛</v>
      </c>
      <c r="C118" s="276" t="s">
        <v>128</v>
      </c>
      <c r="H118" s="276"/>
    </row>
    <row r="119">
      <c r="A119" s="276" t="s">
        <v>1569</v>
      </c>
      <c r="B119" s="202" t="str">
        <f>IF(ISBLANK(A119), "", VLOOKUP(A119, Database!A:E, 2, FALSE))</f>
        <v>十銓</v>
      </c>
      <c r="C119" s="276" t="s">
        <v>4884</v>
      </c>
      <c r="H119" s="276"/>
    </row>
    <row r="120">
      <c r="A120" s="276" t="s">
        <v>3156</v>
      </c>
      <c r="B120" s="202" t="str">
        <f>IF(ISBLANK(A120), "", VLOOKUP(A120, Database!A:E, 2, FALSE))</f>
        <v>廣穎</v>
      </c>
      <c r="C120" s="276" t="s">
        <v>4884</v>
      </c>
      <c r="H120" s="276"/>
    </row>
    <row r="121">
      <c r="A121" s="276" t="s">
        <v>3084</v>
      </c>
      <c r="B121" s="202" t="str">
        <f>IF(ISBLANK(A121), "", VLOOKUP(A121, Database!A:E, 2, FALSE))</f>
        <v>力成</v>
      </c>
      <c r="C121" s="276" t="s">
        <v>5160</v>
      </c>
      <c r="H121" s="276"/>
    </row>
    <row r="122">
      <c r="A122" s="276" t="s">
        <v>1904</v>
      </c>
      <c r="B122" s="202" t="str">
        <f>IF(ISBLANK(A122), "", VLOOKUP(A122, Database!A:E, 2, FALSE))</f>
        <v>品安</v>
      </c>
      <c r="C122" s="276" t="s">
        <v>5161</v>
      </c>
      <c r="H122" s="276"/>
    </row>
    <row r="123">
      <c r="A123" s="276" t="s">
        <v>1047</v>
      </c>
      <c r="B123" s="202" t="str">
        <f>IF(ISBLANK(A123), "", VLOOKUP(A123, Database!A:E, 2, FALSE))</f>
        <v>宇瞻</v>
      </c>
      <c r="C123" s="276" t="s">
        <v>4884</v>
      </c>
      <c r="H123" s="276"/>
    </row>
    <row r="124">
      <c r="A124" s="276" t="s">
        <v>3782</v>
      </c>
      <c r="B124" s="202" t="str">
        <f>IF(ISBLANK(A124), "", VLOOKUP(A124, Database!A:E, 2, FALSE))</f>
        <v>商丞</v>
      </c>
      <c r="C124" s="276" t="s">
        <v>4884</v>
      </c>
      <c r="H124" s="276"/>
    </row>
    <row r="125">
      <c r="A125" s="276" t="s">
        <v>1630</v>
      </c>
      <c r="B125" s="202" t="str">
        <f>IF(ISBLANK(A125), "", VLOOKUP(A125, Database!A:E, 2, FALSE))</f>
        <v>群聯</v>
      </c>
      <c r="C125" s="276" t="s">
        <v>4884</v>
      </c>
      <c r="H125" s="276"/>
    </row>
    <row r="126">
      <c r="A126" s="276" t="s">
        <v>2187</v>
      </c>
      <c r="B126" s="202" t="str">
        <f>IF(ISBLANK(A126), "", VLOOKUP(A126, Database!A:E, 2, FALSE))</f>
        <v>台船</v>
      </c>
      <c r="C126" s="276" t="s">
        <v>129</v>
      </c>
      <c r="H126" s="276"/>
    </row>
    <row r="127">
      <c r="A127" s="276" t="s">
        <v>2767</v>
      </c>
      <c r="B127" s="202" t="str">
        <f>IF(ISBLANK(A127), "", VLOOKUP(A127, Database!A:E, 2, FALSE))</f>
        <v>長榮</v>
      </c>
      <c r="C127" s="276" t="s">
        <v>129</v>
      </c>
      <c r="H127" s="276"/>
    </row>
    <row r="128">
      <c r="A128" s="276" t="s">
        <v>1664</v>
      </c>
      <c r="B128" s="202" t="str">
        <f>IF(ISBLANK(A128), "", VLOOKUP(A128, Database!A:E, 2, FALSE))</f>
        <v>新興</v>
      </c>
      <c r="C128" s="276" t="s">
        <v>129</v>
      </c>
    </row>
    <row r="129">
      <c r="A129" s="276" t="s">
        <v>3778</v>
      </c>
      <c r="B129" s="202" t="str">
        <f>IF(ISBLANK(A129), "", VLOOKUP(A129, Database!A:E, 2, FALSE))</f>
        <v>裕民</v>
      </c>
      <c r="C129" s="276" t="s">
        <v>129</v>
      </c>
    </row>
    <row r="130">
      <c r="A130" s="276" t="s">
        <v>2165</v>
      </c>
      <c r="B130" s="202" t="str">
        <f>IF(ISBLANK(A130), "", VLOOKUP(A130, Database!A:E, 2, FALSE))</f>
        <v>榮運</v>
      </c>
      <c r="C130" s="276" t="s">
        <v>129</v>
      </c>
    </row>
    <row r="131">
      <c r="A131" s="276" t="s">
        <v>1794</v>
      </c>
      <c r="B131" s="202" t="str">
        <f>IF(ISBLANK(A131), "", VLOOKUP(A131, Database!A:E, 2, FALSE))</f>
        <v>陽明</v>
      </c>
      <c r="C131" s="276" t="s">
        <v>129</v>
      </c>
    </row>
    <row r="132">
      <c r="A132" s="276" t="s">
        <v>848</v>
      </c>
      <c r="B132" s="202" t="str">
        <f>IF(ISBLANK(A132), "", VLOOKUP(A132, Database!A:E, 2, FALSE))</f>
        <v>華航</v>
      </c>
      <c r="C132" s="276" t="s">
        <v>129</v>
      </c>
    </row>
    <row r="133">
      <c r="A133" s="276" t="s">
        <v>4469</v>
      </c>
      <c r="B133" s="202" t="str">
        <f>IF(ISBLANK(A133), "", VLOOKUP(A133, Database!A:E, 2, FALSE))</f>
        <v>中航</v>
      </c>
      <c r="C133" s="276" t="s">
        <v>129</v>
      </c>
    </row>
    <row r="134">
      <c r="A134" s="276" t="s">
        <v>950</v>
      </c>
      <c r="B134" s="202" t="str">
        <f>IF(ISBLANK(A134), "", VLOOKUP(A134, Database!A:E, 2, FALSE))</f>
        <v>中櫃</v>
      </c>
      <c r="C134" s="276" t="s">
        <v>129</v>
      </c>
    </row>
    <row r="135">
      <c r="A135" s="276" t="s">
        <v>4411</v>
      </c>
      <c r="B135" s="202" t="str">
        <f>IF(ISBLANK(A135), "", VLOOKUP(A135, Database!A:E, 2, FALSE))</f>
        <v>萬海</v>
      </c>
      <c r="C135" s="276" t="s">
        <v>129</v>
      </c>
    </row>
    <row r="136">
      <c r="A136" s="276" t="s">
        <v>1997</v>
      </c>
      <c r="B136" s="202" t="str">
        <f>IF(ISBLANK(A136), "", VLOOKUP(A136, Database!A:E, 2, FALSE))</f>
        <v>台航</v>
      </c>
      <c r="C136" s="276" t="s">
        <v>129</v>
      </c>
    </row>
    <row r="137">
      <c r="A137" s="276" t="s">
        <v>2335</v>
      </c>
      <c r="B137" s="202" t="str">
        <f>IF(ISBLANK(A137), "", VLOOKUP(A137, Database!A:E, 2, FALSE))</f>
        <v>長榮航</v>
      </c>
      <c r="C137" s="276" t="s">
        <v>129</v>
      </c>
    </row>
    <row r="138">
      <c r="A138" s="276" t="s">
        <v>979</v>
      </c>
      <c r="B138" s="202" t="str">
        <f>IF(ISBLANK(A138), "", VLOOKUP(A138, Database!A:E, 2, FALSE))</f>
        <v>慧洋-KY</v>
      </c>
      <c r="C138" s="276" t="s">
        <v>129</v>
      </c>
    </row>
    <row r="139">
      <c r="A139" s="276" t="s">
        <v>4477</v>
      </c>
      <c r="B139" s="202" t="str">
        <f>IF(ISBLANK(A139), "", VLOOKUP(A139, Database!A:E, 2, FALSE))</f>
        <v>國巨</v>
      </c>
      <c r="C139" s="1" t="s">
        <v>4691</v>
      </c>
    </row>
    <row r="140">
      <c r="A140" s="276" t="s">
        <v>1567</v>
      </c>
      <c r="B140" s="202" t="str">
        <f>IF(ISBLANK(A140), "", VLOOKUP(A140, Database!A:E, 2, FALSE))</f>
        <v>華新科</v>
      </c>
      <c r="C140" s="1" t="s">
        <v>4691</v>
      </c>
    </row>
    <row r="141">
      <c r="A141" s="276" t="s">
        <v>3330</v>
      </c>
      <c r="B141" s="202" t="str">
        <f>IF(ISBLANK(A141), "", VLOOKUP(A141, Database!A:E, 2, FALSE))</f>
        <v>凱美</v>
      </c>
      <c r="C141" s="1" t="s">
        <v>4691</v>
      </c>
    </row>
    <row r="142">
      <c r="A142" s="276" t="s">
        <v>1721</v>
      </c>
      <c r="B142" s="202" t="str">
        <f>IF(ISBLANK(A142), "", VLOOKUP(A142, Database!A:E, 2, FALSE))</f>
        <v>大毅</v>
      </c>
      <c r="C142" s="1" t="s">
        <v>4691</v>
      </c>
    </row>
    <row r="143">
      <c r="A143" s="276" t="s">
        <v>1115</v>
      </c>
      <c r="B143" s="202" t="str">
        <f>IF(ISBLANK(A143), "", VLOOKUP(A143, Database!A:E, 2, FALSE))</f>
        <v>信昌電</v>
      </c>
      <c r="C143" s="1" t="s">
        <v>4691</v>
      </c>
    </row>
    <row r="144">
      <c r="A144" s="276" t="s">
        <v>2550</v>
      </c>
      <c r="B144" s="202" t="str">
        <f>IF(ISBLANK(A144), "", VLOOKUP(A144, Database!A:E, 2, FALSE))</f>
        <v>九豪</v>
      </c>
      <c r="C144" s="1" t="s">
        <v>4691</v>
      </c>
    </row>
    <row r="145">
      <c r="A145" s="276" t="s">
        <v>794</v>
      </c>
      <c r="B145" s="202" t="str">
        <f>IF(ISBLANK(A145), "", VLOOKUP(A145, Database!A:E, 2, FALSE))</f>
        <v>鈞寶</v>
      </c>
      <c r="C145" s="1" t="s">
        <v>4691</v>
      </c>
    </row>
    <row r="146">
      <c r="A146" s="276" t="s">
        <v>650</v>
      </c>
      <c r="B146" s="202" t="str">
        <f>IF(ISBLANK(A146), "", VLOOKUP(A146, Database!A:E, 2, FALSE))</f>
        <v>千如</v>
      </c>
      <c r="C146" s="1" t="s">
        <v>4691</v>
      </c>
    </row>
    <row r="147">
      <c r="A147" s="276" t="s">
        <v>1232</v>
      </c>
      <c r="B147" s="202" t="str">
        <f>IF(ISBLANK(A147), "", VLOOKUP(A147, Database!A:E, 2, FALSE))</f>
        <v>金山電</v>
      </c>
      <c r="C147" s="1" t="s">
        <v>4691</v>
      </c>
    </row>
    <row r="148">
      <c r="A148" s="276" t="s">
        <v>3125</v>
      </c>
      <c r="B148" s="202" t="str">
        <f>IF(ISBLANK(A148), "", VLOOKUP(A148, Database!A:E, 2, FALSE))</f>
        <v>堡達</v>
      </c>
      <c r="C148" s="1" t="s">
        <v>4691</v>
      </c>
    </row>
    <row r="149">
      <c r="A149" s="276" t="s">
        <v>2446</v>
      </c>
      <c r="B149" s="202" t="str">
        <f>IF(ISBLANK(A149), "", VLOOKUP(A149, Database!A:E, 2, FALSE))</f>
        <v>禾伸堂</v>
      </c>
      <c r="C149" s="1" t="s">
        <v>4691</v>
      </c>
    </row>
    <row r="150">
      <c r="A150" s="276" t="s">
        <v>4248</v>
      </c>
      <c r="B150" s="202" t="str">
        <f>IF(ISBLANK(A150), "", VLOOKUP(A150, Database!A:E, 2, FALSE))</f>
        <v>蜜望實</v>
      </c>
      <c r="C150" s="1" t="s">
        <v>4691</v>
      </c>
    </row>
    <row r="151">
      <c r="A151" s="276" t="s">
        <v>3948</v>
      </c>
      <c r="B151" s="202" t="str">
        <f>IF(ISBLANK(A151), "", VLOOKUP(A151, Database!A:E, 2, FALSE))</f>
        <v>定穎投控</v>
      </c>
      <c r="C151" s="276" t="s">
        <v>122</v>
      </c>
    </row>
    <row r="152">
      <c r="A152" s="276" t="s">
        <v>4109</v>
      </c>
      <c r="B152" s="202" t="str">
        <f>IF(ISBLANK(A152), "", VLOOKUP(A152, Database!A:E, 2, FALSE))</f>
        <v>茂矽</v>
      </c>
      <c r="C152" s="276" t="s">
        <v>4692</v>
      </c>
    </row>
    <row r="153">
      <c r="A153" s="276" t="s">
        <v>4265</v>
      </c>
      <c r="B153" s="202" t="str">
        <f>IF(ISBLANK(A153), "", VLOOKUP(A153, Database!A:E, 2, FALSE))</f>
        <v>漢磊</v>
      </c>
      <c r="C153" s="276" t="s">
        <v>4692</v>
      </c>
      <c r="G153" s="276"/>
    </row>
    <row r="154">
      <c r="A154" s="276" t="s">
        <v>2581</v>
      </c>
      <c r="B154" s="202" t="str">
        <f>IF(ISBLANK(A154), "", VLOOKUP(A154, Database!A:E, 2, FALSE))</f>
        <v>嘉晶</v>
      </c>
      <c r="C154" s="276" t="s">
        <v>4692</v>
      </c>
      <c r="G154" s="276"/>
    </row>
    <row r="155">
      <c r="A155" s="276" t="s">
        <v>1454</v>
      </c>
      <c r="B155" s="202" t="str">
        <f>IF(ISBLANK(A155), "", VLOOKUP(A155, Database!A:E, 2, FALSE))</f>
        <v>合晶</v>
      </c>
      <c r="C155" s="276" t="s">
        <v>4692</v>
      </c>
      <c r="G155" s="276"/>
    </row>
    <row r="156">
      <c r="A156" s="276" t="s">
        <v>1529</v>
      </c>
      <c r="B156" s="202" t="str">
        <f>IF(ISBLANK(A156), "", VLOOKUP(A156, Database!A:E, 2, FALSE))</f>
        <v>新應材</v>
      </c>
      <c r="C156" s="276" t="s">
        <v>132</v>
      </c>
      <c r="G156" s="276"/>
    </row>
    <row r="157">
      <c r="A157" s="276" t="s">
        <v>3204</v>
      </c>
      <c r="B157" s="202" t="str">
        <f>IF(ISBLANK(A157), "", VLOOKUP(A157, Database!A:E, 2, FALSE))</f>
        <v>崇越</v>
      </c>
      <c r="C157" s="276" t="s">
        <v>132</v>
      </c>
    </row>
    <row r="158">
      <c r="A158" s="276" t="s">
        <v>4399</v>
      </c>
      <c r="B158" s="202" t="str">
        <f>IF(ISBLANK(A158), "", VLOOKUP(A158, Database!A:E, 2, FALSE))</f>
        <v>長興</v>
      </c>
      <c r="C158" s="276" t="s">
        <v>132</v>
      </c>
    </row>
    <row r="159">
      <c r="A159" s="276" t="s">
        <v>4193</v>
      </c>
      <c r="B159" s="202" t="str">
        <f>IF(ISBLANK(A159), "", VLOOKUP(A159, Database!A:E, 2, FALSE))</f>
        <v>勝一</v>
      </c>
      <c r="C159" s="276" t="s">
        <v>132</v>
      </c>
    </row>
    <row r="160">
      <c r="A160" s="276" t="s">
        <v>4522</v>
      </c>
      <c r="B160" s="202" t="str">
        <f>IF(ISBLANK(A160), "", VLOOKUP(A160, Database!A:E, 2, FALSE))</f>
        <v>光洋科</v>
      </c>
      <c r="C160" s="276" t="s">
        <v>132</v>
      </c>
    </row>
    <row r="161">
      <c r="A161" s="276" t="s">
        <v>1251</v>
      </c>
      <c r="B161" s="202" t="str">
        <f>IF(ISBLANK(A161), "", VLOOKUP(A161, Database!A:E, 2, FALSE))</f>
        <v>達興材料</v>
      </c>
      <c r="C161" s="276" t="s">
        <v>132</v>
      </c>
    </row>
    <row r="162">
      <c r="A162" s="276" t="s">
        <v>3042</v>
      </c>
      <c r="B162" s="202" t="str">
        <f>IF(ISBLANK(A162), "", VLOOKUP(A162, Database!A:E, 2, FALSE))</f>
        <v>華立</v>
      </c>
      <c r="C162" s="276" t="s">
        <v>132</v>
      </c>
    </row>
    <row r="163">
      <c r="A163" s="276" t="s">
        <v>3915</v>
      </c>
      <c r="B163" s="202" t="str">
        <f>IF(ISBLANK(A163), "", VLOOKUP(A163, Database!A:E, 2, FALSE))</f>
        <v>國精化</v>
      </c>
      <c r="C163" s="276" t="s">
        <v>132</v>
      </c>
    </row>
    <row r="164">
      <c r="A164" s="276" t="s">
        <v>4287</v>
      </c>
      <c r="B164" s="202" t="str">
        <f>IF(ISBLANK(A164), "", VLOOKUP(A164, Database!A:E, 2, FALSE))</f>
        <v>晶呈科技</v>
      </c>
      <c r="C164" s="276" t="s">
        <v>132</v>
      </c>
    </row>
    <row r="165">
      <c r="A165" s="276" t="s">
        <v>4339</v>
      </c>
      <c r="B165" s="202" t="str">
        <f>IF(ISBLANK(A165), "", VLOOKUP(A165, Database!A:E, 2, FALSE))</f>
        <v>昇貿</v>
      </c>
      <c r="C165" s="276" t="s">
        <v>5162</v>
      </c>
    </row>
    <row r="166">
      <c r="A166" s="276" t="s">
        <v>3261</v>
      </c>
      <c r="B166" s="202" t="str">
        <f>IF(ISBLANK(A166), "", VLOOKUP(A166, Database!A:E, 2, FALSE))</f>
        <v>三福化</v>
      </c>
      <c r="C166" s="276" t="s">
        <v>132</v>
      </c>
    </row>
    <row r="167">
      <c r="A167" s="276" t="s">
        <v>1813</v>
      </c>
      <c r="B167" s="202" t="str">
        <f>IF(ISBLANK(A167), "", VLOOKUP(A167, Database!A:E, 2, FALSE))</f>
        <v>永光</v>
      </c>
      <c r="C167" s="276" t="s">
        <v>132</v>
      </c>
    </row>
    <row r="168">
      <c r="A168" s="276" t="s">
        <v>3780</v>
      </c>
      <c r="B168" s="202" t="str">
        <f>IF(ISBLANK(A168), "", VLOOKUP(A168, Database!A:E, 2, FALSE))</f>
        <v>康普</v>
      </c>
      <c r="C168" s="276" t="s">
        <v>132</v>
      </c>
    </row>
    <row r="169">
      <c r="A169" s="276" t="s">
        <v>2929</v>
      </c>
      <c r="B169" s="202" t="str">
        <f>IF(ISBLANK(A169), "", VLOOKUP(A169, Database!A:E, 2, FALSE))</f>
        <v>國化</v>
      </c>
      <c r="C169" s="276" t="s">
        <v>132</v>
      </c>
    </row>
    <row r="170">
      <c r="A170" s="276" t="s">
        <v>2753</v>
      </c>
      <c r="B170" s="202" t="str">
        <f>IF(ISBLANK(A170), "", VLOOKUP(A170, Database!A:E, 2, FALSE))</f>
        <v>中華化</v>
      </c>
      <c r="C170" s="276" t="s">
        <v>132</v>
      </c>
    </row>
    <row r="171">
      <c r="A171" s="276" t="s">
        <v>4246</v>
      </c>
      <c r="B171" s="202" t="str">
        <f>IF(ISBLANK(A171), "", VLOOKUP(A171, Database!A:E, 2, FALSE))</f>
        <v>全宇昕</v>
      </c>
      <c r="C171" s="276" t="s">
        <v>132</v>
      </c>
    </row>
    <row r="172">
      <c r="A172" s="276" t="s">
        <v>3725</v>
      </c>
      <c r="B172" s="202" t="str">
        <f>IF(ISBLANK(A172), "", VLOOKUP(A172, Database!A:E, 2, FALSE))</f>
        <v>昶和</v>
      </c>
      <c r="C172" s="276" t="s">
        <v>132</v>
      </c>
    </row>
    <row r="173">
      <c r="A173" s="276" t="s">
        <v>800</v>
      </c>
      <c r="B173" s="202" t="str">
        <f>IF(ISBLANK(A173), "", VLOOKUP(A173, Database!A:E, 2, FALSE))</f>
        <v>晟楠</v>
      </c>
      <c r="C173" s="276" t="s">
        <v>132</v>
      </c>
    </row>
    <row r="174">
      <c r="A174" s="276" t="s">
        <v>957</v>
      </c>
      <c r="B174" s="202" t="str">
        <f>IF(ISBLANK(A174), "", VLOOKUP(A174, Database!A:E, 2, FALSE))</f>
        <v>台蠟</v>
      </c>
      <c r="C174" s="276" t="s">
        <v>132</v>
      </c>
    </row>
    <row r="175">
      <c r="A175" s="276" t="s">
        <v>3327</v>
      </c>
      <c r="B175" s="202" t="str">
        <f>IF(ISBLANK(A175), "", VLOOKUP(A175, Database!A:E, 2, FALSE))</f>
        <v>華泰</v>
      </c>
      <c r="C175" s="276" t="s">
        <v>133</v>
      </c>
    </row>
    <row r="176">
      <c r="A176" s="276" t="s">
        <v>4091</v>
      </c>
      <c r="B176" s="202" t="str">
        <f>IF(ISBLANK(A176), "", VLOOKUP(A176, Database!A:E, 2, FALSE))</f>
        <v>菱生</v>
      </c>
      <c r="C176" s="276" t="s">
        <v>133</v>
      </c>
    </row>
    <row r="177">
      <c r="A177" s="276" t="s">
        <v>3843</v>
      </c>
      <c r="B177" s="202" t="str">
        <f>IF(ISBLANK(A177), "", VLOOKUP(A177, Database!A:E, 2, FALSE))</f>
        <v>超豐</v>
      </c>
      <c r="C177" s="276" t="s">
        <v>133</v>
      </c>
    </row>
    <row r="178">
      <c r="A178" s="276" t="s">
        <v>4064</v>
      </c>
      <c r="B178" s="202" t="str">
        <f>IF(ISBLANK(A178), "", VLOOKUP(A178, Database!A:E, 2, FALSE))</f>
        <v>京元電子</v>
      </c>
      <c r="C178" s="276" t="s">
        <v>133</v>
      </c>
    </row>
    <row r="179">
      <c r="A179" s="276" t="s">
        <v>1351</v>
      </c>
      <c r="B179" s="202" t="str">
        <f>IF(ISBLANK(A179), "", VLOOKUP(A179, Database!A:E, 2, FALSE))</f>
        <v>欣銓</v>
      </c>
      <c r="C179" s="276" t="s">
        <v>133</v>
      </c>
    </row>
    <row r="180">
      <c r="A180" s="276" t="s">
        <v>2534</v>
      </c>
      <c r="B180" s="202" t="str">
        <f>IF(ISBLANK(A180), "", VLOOKUP(A180, Database!A:E, 2, FALSE))</f>
        <v>台星科</v>
      </c>
      <c r="C180" s="276" t="s">
        <v>133</v>
      </c>
    </row>
    <row r="181">
      <c r="A181" s="276" t="s">
        <v>4267</v>
      </c>
      <c r="B181" s="202" t="str">
        <f>IF(ISBLANK(A181), "", VLOOKUP(A181, Database!A:E, 2, FALSE))</f>
        <v>典範</v>
      </c>
      <c r="C181" s="276" t="s">
        <v>133</v>
      </c>
    </row>
    <row r="182">
      <c r="A182" s="276" t="s">
        <v>2901</v>
      </c>
      <c r="B182" s="202" t="str">
        <f>IF(ISBLANK(A182), "", VLOOKUP(A182, Database!A:E, 2, FALSE))</f>
        <v>精材</v>
      </c>
      <c r="C182" s="276" t="s">
        <v>133</v>
      </c>
    </row>
    <row r="183">
      <c r="A183" s="276" t="s">
        <v>3861</v>
      </c>
      <c r="B183" s="202" t="str">
        <f>IF(ISBLANK(A183), "", VLOOKUP(A183, Database!A:E, 2, FALSE))</f>
        <v>日月光投控</v>
      </c>
      <c r="C183" s="276" t="s">
        <v>133</v>
      </c>
    </row>
    <row r="184">
      <c r="A184" s="276" t="s">
        <v>2594</v>
      </c>
      <c r="B184" s="202" t="str">
        <f>IF(ISBLANK(A184), "", VLOOKUP(A184, Database!A:E, 2, FALSE))</f>
        <v>頎邦</v>
      </c>
      <c r="C184" s="276" t="s">
        <v>133</v>
      </c>
    </row>
    <row r="185">
      <c r="A185" s="276" t="s">
        <v>3685</v>
      </c>
      <c r="B185" s="202" t="str">
        <f>IF(ISBLANK(A185), "", VLOOKUP(A185, Database!A:E, 2, FALSE))</f>
        <v>同欣電</v>
      </c>
      <c r="C185" s="276" t="s">
        <v>5163</v>
      </c>
    </row>
    <row r="186">
      <c r="A186" s="276" t="s">
        <v>3735</v>
      </c>
      <c r="B186" s="202" t="str">
        <f>IF(ISBLANK(A186), "", VLOOKUP(A186, Database!A:E, 2, FALSE))</f>
        <v>矽格</v>
      </c>
      <c r="C186" s="276" t="s">
        <v>133</v>
      </c>
    </row>
    <row r="187">
      <c r="A187" s="276" t="s">
        <v>2831</v>
      </c>
      <c r="B187" s="202" t="str">
        <f>IF(ISBLANK(A187), "", VLOOKUP(A187, Database!A:E, 2, FALSE))</f>
        <v>南茂</v>
      </c>
      <c r="C187" s="276" t="s">
        <v>133</v>
      </c>
    </row>
    <row r="188">
      <c r="A188" s="276" t="s">
        <v>3172</v>
      </c>
      <c r="B188" s="202" t="str">
        <f>IF(ISBLANK(A188), "", VLOOKUP(A188, Database!A:E, 2, FALSE))</f>
        <v>恆大</v>
      </c>
      <c r="C188" s="276" t="s">
        <v>4690</v>
      </c>
    </row>
    <row r="189">
      <c r="A189" s="276" t="s">
        <v>4173</v>
      </c>
      <c r="B189" s="202" t="str">
        <f>IF(ISBLANK(A189), "", VLOOKUP(A189, Database!A:E, 2, FALSE))</f>
        <v>康那香</v>
      </c>
      <c r="C189" s="276" t="s">
        <v>4690</v>
      </c>
    </row>
    <row r="190">
      <c r="A190" s="276" t="s">
        <v>3098</v>
      </c>
      <c r="B190" s="202" t="str">
        <f>IF(ISBLANK(A190), "", VLOOKUP(A190, Database!A:E, 2, FALSE))</f>
        <v>毛寶</v>
      </c>
      <c r="C190" s="276" t="s">
        <v>4690</v>
      </c>
    </row>
    <row r="191">
      <c r="A191" s="276" t="s">
        <v>2408</v>
      </c>
      <c r="B191" s="202" t="str">
        <f>IF(ISBLANK(A191), "", VLOOKUP(A191, Database!A:E, 2, FALSE))</f>
        <v>金寶</v>
      </c>
      <c r="C191" s="276" t="s">
        <v>134</v>
      </c>
    </row>
    <row r="192">
      <c r="A192" s="276" t="s">
        <v>3006</v>
      </c>
      <c r="B192" s="202" t="str">
        <f>IF(ISBLANK(A192), "", VLOOKUP(A192, Database!A:E, 2, FALSE))</f>
        <v>仲琦</v>
      </c>
      <c r="C192" s="276" t="s">
        <v>134</v>
      </c>
    </row>
    <row r="193">
      <c r="A193" s="276" t="s">
        <v>2322</v>
      </c>
      <c r="B193" s="202" t="str">
        <f>IF(ISBLANK(A193), "", VLOOKUP(A193, Database!A:E, 2, FALSE))</f>
        <v>兆赫</v>
      </c>
      <c r="C193" s="276" t="s">
        <v>134</v>
      </c>
    </row>
    <row r="194">
      <c r="A194" s="276" t="s">
        <v>4459</v>
      </c>
      <c r="B194" s="202" t="str">
        <f>IF(ISBLANK(A194), "", VLOOKUP(A194, Database!A:E, 2, FALSE))</f>
        <v>奇鋐</v>
      </c>
      <c r="C194" s="276" t="s">
        <v>5164</v>
      </c>
    </row>
    <row r="195">
      <c r="A195" s="276" t="s">
        <v>926</v>
      </c>
      <c r="B195" s="202" t="str">
        <f>IF(ISBLANK(A195), "", VLOOKUP(A195, Database!A:E, 2, FALSE))</f>
        <v>穩懋</v>
      </c>
      <c r="C195" s="276" t="s">
        <v>134</v>
      </c>
    </row>
    <row r="196">
      <c r="A196" s="276" t="s">
        <v>1547</v>
      </c>
      <c r="B196" s="202" t="str">
        <f>IF(ISBLANK(A196), "", VLOOKUP(A196, Database!A:E, 2, FALSE))</f>
        <v>耀登</v>
      </c>
      <c r="C196" s="276" t="s">
        <v>134</v>
      </c>
    </row>
    <row r="197">
      <c r="A197" s="276" t="s">
        <v>1624</v>
      </c>
      <c r="B197" s="202" t="str">
        <f>IF(ISBLANK(A197), "", VLOOKUP(A197, Database!A:E, 2, FALSE))</f>
        <v>群創</v>
      </c>
      <c r="C197" s="276" t="s">
        <v>134</v>
      </c>
    </row>
    <row r="198">
      <c r="A198" s="276" t="s">
        <v>2478</v>
      </c>
      <c r="B198" s="202" t="str">
        <f>IF(ISBLANK(A198), "", VLOOKUP(A198, Database!A:E, 2, FALSE))</f>
        <v>昇達科</v>
      </c>
      <c r="C198" s="276" t="s">
        <v>134</v>
      </c>
    </row>
    <row r="199">
      <c r="A199" s="276" t="s">
        <v>3323</v>
      </c>
      <c r="B199" s="202" t="str">
        <f>IF(ISBLANK(A199), "", VLOOKUP(A199, Database!A:E, 2, FALSE))</f>
        <v>百一</v>
      </c>
      <c r="C199" s="276" t="s">
        <v>134</v>
      </c>
    </row>
    <row r="200">
      <c r="A200" s="276" t="s">
        <v>3699</v>
      </c>
      <c r="B200" s="202" t="str">
        <f>IF(ISBLANK(A200), "", VLOOKUP(A200, Database!A:E, 2, FALSE))</f>
        <v>台燿</v>
      </c>
      <c r="C200" s="276" t="s">
        <v>134</v>
      </c>
    </row>
    <row r="201">
      <c r="A201" s="276" t="s">
        <v>1391</v>
      </c>
      <c r="B201" s="202" t="str">
        <f>IF(ISBLANK(A201), "", VLOOKUP(A201, Database!A:E, 2, FALSE))</f>
        <v>康舒</v>
      </c>
      <c r="C201" s="276" t="s">
        <v>134</v>
      </c>
    </row>
    <row r="202">
      <c r="A202" s="276" t="s">
        <v>2577</v>
      </c>
      <c r="B202" s="202" t="str">
        <f>IF(ISBLANK(A202), "", VLOOKUP(A202, Database!A:E, 2, FALSE))</f>
        <v>啟碁</v>
      </c>
      <c r="C202" s="276" t="s">
        <v>134</v>
      </c>
    </row>
    <row r="203">
      <c r="A203" s="276" t="s">
        <v>3647</v>
      </c>
      <c r="B203" s="202" t="str">
        <f>IF(ISBLANK(A203), "", VLOOKUP(A203, Database!A:E, 2, FALSE))</f>
        <v>群電</v>
      </c>
      <c r="C203" s="276" t="s">
        <v>134</v>
      </c>
    </row>
    <row r="204">
      <c r="A204" s="276" t="s">
        <v>1635</v>
      </c>
      <c r="B204" s="202" t="str">
        <f>IF(ISBLANK(A204), "", VLOOKUP(A204, Database!A:E, 2, FALSE))</f>
        <v>元晶</v>
      </c>
      <c r="C204" s="276" t="s">
        <v>134</v>
      </c>
    </row>
    <row r="205">
      <c r="A205" s="276" t="s">
        <v>2383</v>
      </c>
      <c r="B205" s="202" t="str">
        <f>IF(ISBLANK(A205), "", VLOOKUP(A205, Database!A:E, 2, FALSE))</f>
        <v>宏觀</v>
      </c>
      <c r="C205" s="276" t="s">
        <v>134</v>
      </c>
    </row>
    <row r="206">
      <c r="A206" s="276" t="s">
        <v>4540</v>
      </c>
      <c r="B206" s="202" t="str">
        <f>IF(ISBLANK(A206), "", VLOOKUP(A206, Database!A:E, 2, FALSE))</f>
        <v>騰輝電子-KY</v>
      </c>
      <c r="C206" s="276" t="s">
        <v>134</v>
      </c>
    </row>
    <row r="207">
      <c r="A207" s="276" t="s">
        <v>3548</v>
      </c>
      <c r="B207" s="202" t="str">
        <f>IF(ISBLANK(A207), "", VLOOKUP(A207, Database!A:E, 2, FALSE))</f>
        <v>宏捷科</v>
      </c>
      <c r="C207" s="276" t="s">
        <v>134</v>
      </c>
    </row>
    <row r="208">
      <c r="A208" s="276" t="s">
        <v>1725</v>
      </c>
      <c r="B208" s="202" t="str">
        <f>IF(ISBLANK(A208), "", VLOOKUP(A208, Database!A:E, 2, FALSE))</f>
        <v>健策</v>
      </c>
      <c r="C208" s="276" t="s">
        <v>4693</v>
      </c>
    </row>
    <row r="209">
      <c r="A209" s="276" t="s">
        <v>4383</v>
      </c>
      <c r="B209" s="202" t="str">
        <f>IF(ISBLANK(A209), "", VLOOKUP(A209, Database!A:E, 2, FALSE))</f>
        <v>雙鴻</v>
      </c>
      <c r="C209" s="276" t="s">
        <v>4693</v>
      </c>
    </row>
    <row r="210">
      <c r="A210" s="276" t="s">
        <v>2689</v>
      </c>
      <c r="B210" s="202" t="str">
        <f>IF(ISBLANK(A210), "", VLOOKUP(A210, Database!A:E, 2, FALSE))</f>
        <v>一詮</v>
      </c>
      <c r="C210" s="276" t="s">
        <v>4693</v>
      </c>
    </row>
    <row r="211">
      <c r="A211" s="276" t="s">
        <v>2267</v>
      </c>
      <c r="B211" s="202" t="str">
        <f>IF(ISBLANK(A211), "", VLOOKUP(A211, Database!A:E, 2, FALSE))</f>
        <v>建準</v>
      </c>
      <c r="C211" s="276" t="s">
        <v>4693</v>
      </c>
    </row>
    <row r="212">
      <c r="A212" s="276" t="s">
        <v>3304</v>
      </c>
      <c r="B212" s="202" t="str">
        <f>IF(ISBLANK(A212), "", VLOOKUP(A212, Database!A:E, 2, FALSE))</f>
        <v>光聖</v>
      </c>
      <c r="C212" s="276" t="s">
        <v>135</v>
      </c>
    </row>
    <row r="213">
      <c r="A213" s="276" t="s">
        <v>2540</v>
      </c>
      <c r="B213" s="202" t="str">
        <f>IF(ISBLANK(A213), "", VLOOKUP(A213, Database!A:E, 2, FALSE))</f>
        <v>聯亞</v>
      </c>
      <c r="C213" s="276" t="s">
        <v>135</v>
      </c>
    </row>
    <row r="214">
      <c r="A214" s="276" t="s">
        <v>2464</v>
      </c>
      <c r="B214" s="202" t="str">
        <f>IF(ISBLANK(A214), "", VLOOKUP(A214, Database!A:E, 2, FALSE))</f>
        <v>上詮</v>
      </c>
      <c r="C214" s="276" t="s">
        <v>135</v>
      </c>
    </row>
    <row r="215">
      <c r="A215" s="276" t="s">
        <v>2327</v>
      </c>
      <c r="B215" s="202" t="str">
        <f>IF(ISBLANK(A215), "", VLOOKUP(A215, Database!A:E, 2, FALSE))</f>
        <v>波若威</v>
      </c>
      <c r="C215" s="276" t="s">
        <v>135</v>
      </c>
    </row>
    <row r="216">
      <c r="A216" s="276" t="s">
        <v>2944</v>
      </c>
      <c r="B216" s="202" t="str">
        <f>IF(ISBLANK(A216), "", VLOOKUP(A216, Database!A:E, 2, FALSE))</f>
        <v>華星光</v>
      </c>
      <c r="C216" s="276" t="s">
        <v>135</v>
      </c>
    </row>
    <row r="217">
      <c r="A217" s="276" t="s">
        <v>2548</v>
      </c>
      <c r="B217" s="202" t="str">
        <f>IF(ISBLANK(A217), "", VLOOKUP(A217, Database!A:E, 2, FALSE))</f>
        <v>全新</v>
      </c>
      <c r="C217" s="276" t="s">
        <v>135</v>
      </c>
    </row>
    <row r="218">
      <c r="A218" s="276" t="s">
        <v>4257</v>
      </c>
      <c r="B218" s="202" t="str">
        <f>IF(ISBLANK(A218), "", VLOOKUP(A218, Database!A:E, 2, FALSE))</f>
        <v>聯鈞</v>
      </c>
      <c r="C218" s="276" t="s">
        <v>135</v>
      </c>
    </row>
    <row r="219">
      <c r="A219" s="276" t="s">
        <v>2362</v>
      </c>
      <c r="B219" s="202" t="str">
        <f>IF(ISBLANK(A219), "", VLOOKUP(A219, Database!A:E, 2, FALSE))</f>
        <v>眾達-KY</v>
      </c>
      <c r="C219" s="276" t="s">
        <v>135</v>
      </c>
    </row>
    <row r="220">
      <c r="A220" s="276" t="s">
        <v>3558</v>
      </c>
      <c r="B220" s="202" t="str">
        <f>IF(ISBLANK(A220), "", VLOOKUP(A220, Database!A:E, 2, FALSE))</f>
        <v>光環</v>
      </c>
      <c r="C220" s="276" t="s">
        <v>135</v>
      </c>
    </row>
    <row r="221">
      <c r="A221" s="276" t="s">
        <v>2859</v>
      </c>
      <c r="B221" s="202" t="str">
        <f>IF(ISBLANK(A221), "", VLOOKUP(A221, Database!A:E, 2, FALSE))</f>
        <v>前鼎</v>
      </c>
      <c r="C221" s="276" t="s">
        <v>135</v>
      </c>
    </row>
    <row r="222">
      <c r="A222" s="276" t="s">
        <v>952</v>
      </c>
      <c r="B222" s="202" t="str">
        <f>IF(ISBLANK(A222), "", VLOOKUP(A222, Database!A:E, 2, FALSE))</f>
        <v>正淩</v>
      </c>
      <c r="C222" s="276" t="s">
        <v>135</v>
      </c>
    </row>
    <row r="223">
      <c r="A223" s="276" t="s">
        <v>1855</v>
      </c>
      <c r="B223" s="202" t="str">
        <f>IF(ISBLANK(A223), "", VLOOKUP(A223, Database!A:E, 2, FALSE))</f>
        <v>東典光電</v>
      </c>
      <c r="C223" s="276" t="s">
        <v>135</v>
      </c>
    </row>
    <row r="224">
      <c r="A224" s="276" t="s">
        <v>2205</v>
      </c>
      <c r="B224" s="202" t="str">
        <f>IF(ISBLANK(A224), "", VLOOKUP(A224, Database!A:E, 2, FALSE))</f>
        <v>德勝</v>
      </c>
      <c r="C224" s="276" t="s">
        <v>135</v>
      </c>
    </row>
    <row r="225">
      <c r="A225" s="276" t="s">
        <v>4152</v>
      </c>
      <c r="B225" s="202" t="str">
        <f>IF(ISBLANK(A225), "", VLOOKUP(A225, Database!A:E, 2, FALSE))</f>
        <v>恩德</v>
      </c>
      <c r="C225" s="276" t="s">
        <v>5165</v>
      </c>
    </row>
    <row r="226">
      <c r="A226" s="276" t="s">
        <v>2010</v>
      </c>
      <c r="B226" s="202" t="str">
        <f>IF(ISBLANK(A226), "", VLOOKUP(A226, Database!A:E, 2, FALSE))</f>
        <v>大量</v>
      </c>
      <c r="C226" s="276" t="s">
        <v>5165</v>
      </c>
    </row>
    <row r="227">
      <c r="A227" s="276" t="s">
        <v>1270</v>
      </c>
      <c r="B227" s="202" t="str">
        <f>IF(ISBLANK(A227), "", VLOOKUP(A227, Database!A:E, 2, FALSE))</f>
        <v>達航科技</v>
      </c>
      <c r="C227" s="276" t="s">
        <v>5165</v>
      </c>
    </row>
    <row r="228">
      <c r="A228" s="276" t="s">
        <v>1551</v>
      </c>
      <c r="B228" s="202" t="str">
        <f>IF(ISBLANK(A228), "", VLOOKUP(A228, Database!A:E, 2, FALSE))</f>
        <v>高僑</v>
      </c>
      <c r="C228" s="276" t="s">
        <v>5165</v>
      </c>
    </row>
    <row r="229">
      <c r="A229" s="276" t="s">
        <v>1330</v>
      </c>
      <c r="B229" s="202" t="str">
        <f>IF(ISBLANK(A229), "", VLOOKUP(A229, Database!A:E, 2, FALSE))</f>
        <v>尖點</v>
      </c>
      <c r="C229" s="276" t="s">
        <v>5165</v>
      </c>
    </row>
    <row r="230">
      <c r="A230" s="276" t="s">
        <v>2203</v>
      </c>
      <c r="B230" s="202" t="str">
        <f>IF(ISBLANK(A230), "", VLOOKUP(A230, Database!A:E, 2, FALSE))</f>
        <v>台玻</v>
      </c>
      <c r="C230" s="276" t="s">
        <v>137</v>
      </c>
    </row>
    <row r="231">
      <c r="A231" s="276" t="s">
        <v>3731</v>
      </c>
      <c r="B231" s="202" t="str">
        <f>IF(ISBLANK(A231), "", VLOOKUP(A231, Database!A:E, 2, FALSE))</f>
        <v>德宏</v>
      </c>
      <c r="C231" s="276" t="s">
        <v>137</v>
      </c>
    </row>
    <row r="232">
      <c r="A232" s="276" t="s">
        <v>3571</v>
      </c>
      <c r="B232" s="202" t="str">
        <f>IF(ISBLANK(A232), "", VLOOKUP(A232, Database!A:E, 2, FALSE))</f>
        <v>旺玖</v>
      </c>
      <c r="C232" s="276" t="s">
        <v>5166</v>
      </c>
    </row>
    <row r="233">
      <c r="A233" s="276" t="s">
        <v>1826</v>
      </c>
      <c r="B233" s="202" t="str">
        <f>IF(ISBLANK(A233), "", VLOOKUP(A233, Database!A:E, 2, FALSE))</f>
        <v>穎崴</v>
      </c>
      <c r="C233" s="276" t="s">
        <v>5166</v>
      </c>
    </row>
    <row r="234">
      <c r="A234" s="276" t="s">
        <v>4648</v>
      </c>
      <c r="B234" s="202" t="str">
        <f>IF(ISBLANK(A234), "", VLOOKUP(A234, Database!A:E, 2, FALSE))</f>
        <v>#N/A</v>
      </c>
      <c r="C234" s="276" t="s">
        <v>5166</v>
      </c>
    </row>
    <row r="235">
      <c r="A235" s="276" t="s">
        <v>4649</v>
      </c>
      <c r="B235" s="202" t="str">
        <f>IF(ISBLANK(A235), "", VLOOKUP(A235, Database!A:E, 2, FALSE))</f>
        <v>#N/A</v>
      </c>
      <c r="C235" s="276" t="s">
        <v>5166</v>
      </c>
    </row>
    <row r="236">
      <c r="A236" s="276" t="s">
        <v>4650</v>
      </c>
      <c r="B236" s="202" t="str">
        <f>IF(ISBLANK(A236), "", VLOOKUP(A236, Database!A:E, 2, FALSE))</f>
        <v>#N/A</v>
      </c>
      <c r="C236" s="276" t="s">
        <v>5166</v>
      </c>
    </row>
    <row r="237">
      <c r="A237" s="276" t="s">
        <v>4651</v>
      </c>
      <c r="B237" s="202" t="str">
        <f>IF(ISBLANK(A237), "", VLOOKUP(A237, Database!A:E, 2, FALSE))</f>
        <v>#N/A</v>
      </c>
      <c r="C237" s="276" t="s">
        <v>5166</v>
      </c>
    </row>
    <row r="238">
      <c r="A238" s="276" t="s">
        <v>3218</v>
      </c>
      <c r="B238" s="202" t="str">
        <f>IF(ISBLANK(A238), "", VLOOKUP(A238, Database!A:E, 2, FALSE))</f>
        <v>漢唐</v>
      </c>
      <c r="C238" s="276" t="s">
        <v>138</v>
      </c>
    </row>
    <row r="239">
      <c r="A239" s="276" t="s">
        <v>4528</v>
      </c>
      <c r="B239" s="202" t="str">
        <f>IF(ISBLANK(A239), "", VLOOKUP(A239, Database!A:E, 2, FALSE))</f>
        <v>亞翔</v>
      </c>
      <c r="C239" s="276" t="s">
        <v>138</v>
      </c>
    </row>
    <row r="240">
      <c r="A240" s="276" t="s">
        <v>2470</v>
      </c>
      <c r="B240" s="202" t="str">
        <f>IF(ISBLANK(A240), "", VLOOKUP(A240, Database!A:E, 2, FALSE))</f>
        <v>聖暉*</v>
      </c>
      <c r="C240" s="276" t="s">
        <v>138</v>
      </c>
    </row>
    <row r="241">
      <c r="A241" s="276" t="s">
        <v>4150</v>
      </c>
      <c r="B241" s="202" t="str">
        <f>IF(ISBLANK(A241), "", VLOOKUP(A241, Database!A:E, 2, FALSE))</f>
        <v>洋基工程</v>
      </c>
      <c r="C241" s="276" t="s">
        <v>138</v>
      </c>
    </row>
    <row r="242">
      <c r="A242" s="276" t="s">
        <v>4654</v>
      </c>
      <c r="B242" s="202" t="str">
        <f>IF(ISBLANK(A242), "", VLOOKUP(A242, Database!A:E, 2, FALSE))</f>
        <v>#N/A</v>
      </c>
      <c r="C242" s="276" t="s">
        <v>138</v>
      </c>
    </row>
    <row r="243">
      <c r="A243" s="276" t="s">
        <v>721</v>
      </c>
      <c r="B243" s="202" t="str">
        <f>IF(ISBLANK(A243), "", VLOOKUP(A243, Database!A:E, 2, FALSE))</f>
        <v>帆宣</v>
      </c>
      <c r="C243" s="276" t="s">
        <v>138</v>
      </c>
    </row>
    <row r="244">
      <c r="A244" s="276" t="s">
        <v>2255</v>
      </c>
      <c r="B244" s="202" t="str">
        <f>IF(ISBLANK(A244), "", VLOOKUP(A244, Database!A:E, 2, FALSE))</f>
        <v>漢科</v>
      </c>
      <c r="C244" s="276" t="s">
        <v>138</v>
      </c>
    </row>
    <row r="245">
      <c r="A245" s="276" t="s">
        <v>1107</v>
      </c>
      <c r="B245" s="202" t="str">
        <f>IF(ISBLANK(A245), "", VLOOKUP(A245, Database!A:E, 2, FALSE))</f>
        <v>銳澤</v>
      </c>
      <c r="C245" s="276" t="s">
        <v>138</v>
      </c>
    </row>
    <row r="246">
      <c r="A246" s="276" t="s">
        <v>4002</v>
      </c>
      <c r="B246" s="202" t="str">
        <f>IF(ISBLANK(A246), "", VLOOKUP(A246, Database!A:E, 2, FALSE))</f>
        <v>朋億*</v>
      </c>
      <c r="C246" s="276" t="s">
        <v>138</v>
      </c>
    </row>
    <row r="247">
      <c r="A247" s="276" t="s">
        <v>3762</v>
      </c>
      <c r="B247" s="202" t="str">
        <f>IF(ISBLANK(A247), "", VLOOKUP(A247, Database!A:E, 2, FALSE))</f>
        <v>信紘科</v>
      </c>
      <c r="C247" s="276" t="s">
        <v>138</v>
      </c>
    </row>
    <row r="248">
      <c r="A248" s="276" t="s">
        <v>2337</v>
      </c>
      <c r="B248" s="202" t="str">
        <f>IF(ISBLANK(A248), "", VLOOKUP(A248, Database!A:E, 2, FALSE))</f>
        <v>萬潤</v>
      </c>
      <c r="C248" s="276" t="s">
        <v>138</v>
      </c>
    </row>
    <row r="249">
      <c r="A249" s="276" t="s">
        <v>3624</v>
      </c>
      <c r="B249" s="202" t="str">
        <f>IF(ISBLANK(A249), "", VLOOKUP(A249, Database!A:E, 2, FALSE))</f>
        <v>牧德</v>
      </c>
      <c r="C249" s="276" t="s">
        <v>138</v>
      </c>
    </row>
    <row r="250">
      <c r="A250" s="276" t="s">
        <v>4309</v>
      </c>
      <c r="B250" s="202" t="str">
        <f>IF(ISBLANK(A250), "", VLOOKUP(A250, Database!A:E, 2, FALSE))</f>
        <v>德律</v>
      </c>
      <c r="C250" s="276" t="s">
        <v>138</v>
      </c>
    </row>
    <row r="251">
      <c r="A251" s="276" t="s">
        <v>1226</v>
      </c>
      <c r="B251" s="202" t="str">
        <f>IF(ISBLANK(A251), "", VLOOKUP(A251, Database!A:E, 2, FALSE))</f>
        <v>南亞</v>
      </c>
      <c r="C251" s="276" t="s">
        <v>139</v>
      </c>
    </row>
    <row r="252">
      <c r="A252" s="276" t="s">
        <v>1521</v>
      </c>
      <c r="B252" s="202" t="str">
        <f>IF(ISBLANK(A252), "", VLOOKUP(A252, Database!A:E, 2, FALSE))</f>
        <v>台化</v>
      </c>
      <c r="C252" s="276" t="s">
        <v>139</v>
      </c>
    </row>
    <row r="253">
      <c r="A253" s="276" t="s">
        <v>2387</v>
      </c>
      <c r="B253" s="202" t="str">
        <f>IF(ISBLANK(A253), "", VLOOKUP(A253, Database!A:E, 2, FALSE))</f>
        <v>台苯</v>
      </c>
      <c r="C253" s="276" t="s">
        <v>139</v>
      </c>
    </row>
    <row r="254">
      <c r="A254" s="276" t="s">
        <v>3992</v>
      </c>
      <c r="B254" s="202" t="str">
        <f>IF(ISBLANK(A254), "", VLOOKUP(A254, Database!A:E, 2, FALSE))</f>
        <v>國喬</v>
      </c>
      <c r="C254" s="276" t="s">
        <v>139</v>
      </c>
    </row>
    <row r="255">
      <c r="A255" s="276" t="s">
        <v>3308</v>
      </c>
      <c r="B255" s="202" t="str">
        <f>IF(ISBLANK(A255), "", VLOOKUP(A255, Database!A:E, 2, FALSE))</f>
        <v>亞聚</v>
      </c>
      <c r="C255" s="276" t="s">
        <v>139</v>
      </c>
    </row>
    <row r="256">
      <c r="A256" s="276" t="s">
        <v>2393</v>
      </c>
      <c r="B256" s="202" t="str">
        <f>IF(ISBLANK(A256), "", VLOOKUP(A256, Database!A:E, 2, FALSE))</f>
        <v>台虹</v>
      </c>
      <c r="C256" s="276" t="s">
        <v>122</v>
      </c>
    </row>
    <row r="257">
      <c r="A257" s="182" t="s">
        <v>2083</v>
      </c>
      <c r="B257" s="202" t="str">
        <f>IF(ISBLANK(A257), "", VLOOKUP(A257, Database!A:E, 2, FALSE))</f>
        <v>鈦昇</v>
      </c>
      <c r="C257" s="276" t="s">
        <v>5166</v>
      </c>
    </row>
    <row r="258">
      <c r="A258" s="202"/>
      <c r="B258" s="202"/>
      <c r="C258" s="202"/>
    </row>
    <row r="259">
      <c r="A259" s="202"/>
      <c r="B259" s="202"/>
      <c r="C259" s="202"/>
    </row>
    <row r="260">
      <c r="A260" s="202"/>
      <c r="B260" s="202"/>
      <c r="C260" s="202"/>
    </row>
    <row r="261">
      <c r="A261" s="202"/>
      <c r="B261" s="202"/>
      <c r="C261" s="202"/>
    </row>
    <row r="262">
      <c r="A262" s="202"/>
      <c r="B262" s="202"/>
      <c r="C262" s="202"/>
    </row>
    <row r="263">
      <c r="A263" s="202"/>
      <c r="B263" s="202"/>
      <c r="C263" s="202"/>
    </row>
    <row r="264">
      <c r="A264" s="202"/>
      <c r="B264" s="202"/>
      <c r="C264" s="202"/>
    </row>
    <row r="265">
      <c r="A265" s="202"/>
      <c r="B265" s="202"/>
      <c r="C265" s="202"/>
    </row>
    <row r="266">
      <c r="A266" s="202"/>
      <c r="B266" s="202"/>
      <c r="C266" s="202"/>
    </row>
    <row r="267">
      <c r="A267" s="202"/>
      <c r="B267" s="202"/>
      <c r="C267" s="202"/>
    </row>
    <row r="268">
      <c r="A268" s="202"/>
      <c r="B268" s="202"/>
      <c r="C268" s="202"/>
    </row>
    <row r="269">
      <c r="A269" s="202"/>
      <c r="B269" s="202"/>
      <c r="C269" s="202"/>
    </row>
    <row r="270">
      <c r="A270" s="202"/>
      <c r="B270" s="202"/>
      <c r="C270" s="202"/>
    </row>
    <row r="271">
      <c r="A271" s="202"/>
      <c r="B271" s="202"/>
      <c r="C271" s="202"/>
    </row>
    <row r="272">
      <c r="A272" s="202"/>
      <c r="B272" s="202"/>
      <c r="C272" s="202"/>
    </row>
    <row r="273">
      <c r="A273" s="202"/>
      <c r="B273" s="202"/>
      <c r="C273" s="202"/>
    </row>
    <row r="274">
      <c r="A274" s="202"/>
      <c r="B274" s="202"/>
      <c r="C274" s="202"/>
    </row>
    <row r="275">
      <c r="A275" s="202"/>
      <c r="B275" s="202"/>
      <c r="C275" s="202"/>
    </row>
    <row r="276">
      <c r="A276" s="202"/>
      <c r="B276" s="202"/>
      <c r="C276" s="202"/>
    </row>
    <row r="277">
      <c r="A277" s="202"/>
      <c r="B277" s="202"/>
      <c r="C277" s="202"/>
    </row>
    <row r="278">
      <c r="A278" s="202"/>
      <c r="B278" s="202"/>
      <c r="C278" s="202"/>
    </row>
    <row r="279">
      <c r="A279" s="202"/>
      <c r="B279" s="202"/>
      <c r="C279" s="202"/>
    </row>
    <row r="280">
      <c r="A280" s="202"/>
      <c r="B280" s="202"/>
      <c r="C280" s="202"/>
    </row>
    <row r="281">
      <c r="A281" s="202"/>
      <c r="B281" s="202"/>
      <c r="C281" s="202"/>
    </row>
    <row r="282">
      <c r="A282" s="202"/>
      <c r="B282" s="202"/>
      <c r="C282" s="202"/>
    </row>
    <row r="283">
      <c r="A283" s="202"/>
      <c r="B283" s="202"/>
      <c r="C283" s="202"/>
    </row>
    <row r="284">
      <c r="A284" s="202"/>
      <c r="B284" s="202"/>
      <c r="C284" s="202"/>
    </row>
    <row r="285">
      <c r="A285" s="202"/>
      <c r="B285" s="202"/>
      <c r="C285" s="202"/>
    </row>
    <row r="286">
      <c r="A286" s="202"/>
      <c r="B286" s="202"/>
      <c r="C286" s="202"/>
    </row>
    <row r="287">
      <c r="A287" s="202"/>
      <c r="B287" s="202"/>
      <c r="C287" s="202"/>
    </row>
    <row r="288">
      <c r="A288" s="202"/>
      <c r="B288" s="202"/>
      <c r="C288" s="202"/>
    </row>
    <row r="289">
      <c r="A289" s="202"/>
      <c r="B289" s="202"/>
      <c r="C289" s="202"/>
    </row>
    <row r="290">
      <c r="A290" s="202"/>
      <c r="B290" s="202"/>
      <c r="C290" s="202"/>
    </row>
    <row r="291">
      <c r="A291" s="202"/>
      <c r="B291" s="202"/>
      <c r="C291" s="202"/>
    </row>
    <row r="292">
      <c r="A292" s="202"/>
      <c r="B292" s="202"/>
      <c r="C292" s="202"/>
    </row>
    <row r="293">
      <c r="A293" s="202"/>
      <c r="B293" s="202"/>
      <c r="C293" s="202"/>
    </row>
    <row r="294">
      <c r="A294" s="202"/>
      <c r="B294" s="202"/>
      <c r="C294" s="202"/>
    </row>
    <row r="295">
      <c r="A295" s="202"/>
      <c r="B295" s="202"/>
      <c r="C295" s="202"/>
    </row>
    <row r="296">
      <c r="A296" s="202"/>
      <c r="B296" s="202"/>
      <c r="C296" s="202"/>
    </row>
    <row r="297">
      <c r="A297" s="202"/>
      <c r="B297" s="202"/>
      <c r="C297" s="202"/>
    </row>
    <row r="298">
      <c r="A298" s="202"/>
      <c r="B298" s="202"/>
      <c r="C298" s="202"/>
    </row>
    <row r="299">
      <c r="A299" s="202"/>
      <c r="B299" s="202"/>
      <c r="C299" s="202"/>
    </row>
    <row r="300">
      <c r="A300" s="202"/>
      <c r="B300" s="202"/>
      <c r="C300" s="202"/>
    </row>
    <row r="301">
      <c r="A301" s="202"/>
      <c r="B301" s="202"/>
      <c r="C301" s="202"/>
    </row>
    <row r="302">
      <c r="A302" s="202"/>
      <c r="B302" s="202"/>
      <c r="C302" s="202"/>
    </row>
    <row r="303">
      <c r="A303" s="202"/>
      <c r="B303" s="202"/>
      <c r="C303" s="202"/>
    </row>
    <row r="304">
      <c r="A304" s="202"/>
      <c r="B304" s="202"/>
      <c r="C304" s="202"/>
    </row>
    <row r="305">
      <c r="A305" s="202"/>
      <c r="B305" s="202"/>
      <c r="C305" s="202"/>
    </row>
    <row r="306">
      <c r="A306" s="202"/>
      <c r="B306" s="202"/>
      <c r="C306" s="202"/>
    </row>
    <row r="307">
      <c r="A307" s="202"/>
      <c r="B307" s="202"/>
      <c r="C307" s="202"/>
    </row>
    <row r="308">
      <c r="A308" s="202"/>
      <c r="B308" s="202"/>
      <c r="C308" s="202"/>
    </row>
    <row r="309">
      <c r="A309" s="202"/>
      <c r="B309" s="202"/>
      <c r="C309" s="202"/>
    </row>
    <row r="310">
      <c r="A310" s="202"/>
      <c r="B310" s="202"/>
      <c r="C310" s="202"/>
    </row>
    <row r="311">
      <c r="A311" s="202"/>
      <c r="B311" s="202"/>
      <c r="C311" s="202"/>
    </row>
    <row r="312">
      <c r="A312" s="202"/>
      <c r="B312" s="202"/>
      <c r="C312" s="202"/>
    </row>
    <row r="313">
      <c r="A313" s="202"/>
      <c r="B313" s="202"/>
      <c r="C313" s="202"/>
    </row>
    <row r="314">
      <c r="A314" s="202"/>
      <c r="B314" s="202"/>
      <c r="C314" s="202"/>
    </row>
    <row r="315">
      <c r="A315" s="202"/>
      <c r="B315" s="202"/>
      <c r="C315" s="202"/>
    </row>
    <row r="316">
      <c r="A316" s="202"/>
      <c r="B316" s="202"/>
      <c r="C316" s="202"/>
    </row>
    <row r="317">
      <c r="A317" s="202"/>
      <c r="B317" s="202"/>
      <c r="C317" s="202"/>
    </row>
    <row r="318">
      <c r="A318" s="202"/>
      <c r="B318" s="202"/>
      <c r="C318" s="202"/>
    </row>
    <row r="319">
      <c r="A319" s="202"/>
      <c r="B319" s="202"/>
      <c r="C319" s="202"/>
    </row>
    <row r="320">
      <c r="A320" s="202"/>
      <c r="B320" s="202"/>
      <c r="C320" s="202"/>
    </row>
    <row r="321">
      <c r="A321" s="202"/>
      <c r="B321" s="202"/>
      <c r="C321" s="202"/>
    </row>
    <row r="322">
      <c r="A322" s="202"/>
      <c r="B322" s="202"/>
      <c r="C322" s="202"/>
    </row>
    <row r="323">
      <c r="A323" s="202"/>
      <c r="B323" s="202"/>
      <c r="C323" s="202"/>
    </row>
    <row r="324">
      <c r="A324" s="202"/>
      <c r="B324" s="202"/>
      <c r="C324" s="202"/>
    </row>
    <row r="325">
      <c r="A325" s="202"/>
      <c r="B325" s="202"/>
      <c r="C325" s="202"/>
    </row>
    <row r="326">
      <c r="A326" s="202"/>
      <c r="B326" s="202"/>
      <c r="C326" s="202"/>
    </row>
    <row r="327">
      <c r="A327" s="202"/>
      <c r="B327" s="202"/>
      <c r="C327" s="202"/>
    </row>
    <row r="328">
      <c r="A328" s="202"/>
      <c r="B328" s="202"/>
      <c r="C328" s="202"/>
    </row>
    <row r="329">
      <c r="A329" s="202"/>
      <c r="B329" s="202"/>
      <c r="C329" s="202"/>
    </row>
    <row r="330">
      <c r="A330" s="202"/>
      <c r="B330" s="202"/>
      <c r="C330" s="202"/>
    </row>
    <row r="331">
      <c r="A331" s="202"/>
      <c r="B331" s="202"/>
      <c r="C331" s="202"/>
    </row>
    <row r="332">
      <c r="A332" s="202"/>
      <c r="B332" s="202"/>
      <c r="C332" s="202"/>
    </row>
    <row r="333">
      <c r="A333" s="202"/>
      <c r="B333" s="202"/>
      <c r="C333" s="202"/>
    </row>
    <row r="334">
      <c r="A334" s="202"/>
      <c r="B334" s="202"/>
      <c r="C334" s="202"/>
    </row>
    <row r="335">
      <c r="A335" s="202"/>
      <c r="B335" s="202"/>
      <c r="C335" s="202"/>
    </row>
    <row r="336">
      <c r="A336" s="202"/>
      <c r="B336" s="202"/>
      <c r="C336" s="202"/>
    </row>
    <row r="337">
      <c r="A337" s="202"/>
      <c r="B337" s="202"/>
      <c r="C337" s="202"/>
    </row>
    <row r="338">
      <c r="A338" s="202"/>
      <c r="B338" s="202"/>
      <c r="C338" s="202"/>
    </row>
    <row r="339">
      <c r="A339" s="202"/>
      <c r="B339" s="202"/>
      <c r="C339" s="202"/>
    </row>
    <row r="340">
      <c r="A340" s="202"/>
      <c r="B340" s="202"/>
      <c r="C340" s="202"/>
    </row>
    <row r="341">
      <c r="A341" s="202"/>
      <c r="B341" s="202"/>
      <c r="C341" s="202"/>
    </row>
    <row r="342">
      <c r="A342" s="202"/>
      <c r="B342" s="202"/>
      <c r="C342" s="202"/>
    </row>
    <row r="343">
      <c r="A343" s="202"/>
      <c r="B343" s="202"/>
      <c r="C343" s="202"/>
    </row>
    <row r="344">
      <c r="A344" s="202"/>
      <c r="B344" s="202"/>
      <c r="C344" s="202"/>
    </row>
    <row r="345">
      <c r="A345" s="202"/>
      <c r="B345" s="202"/>
      <c r="C345" s="202"/>
    </row>
    <row r="346">
      <c r="A346" s="202"/>
      <c r="B346" s="202"/>
      <c r="C346" s="202"/>
    </row>
    <row r="347">
      <c r="A347" s="202"/>
      <c r="B347" s="202"/>
      <c r="C347" s="202"/>
    </row>
    <row r="348">
      <c r="A348" s="202"/>
      <c r="B348" s="202"/>
      <c r="C348" s="202"/>
    </row>
    <row r="349">
      <c r="A349" s="202"/>
      <c r="B349" s="202"/>
      <c r="C349" s="202"/>
    </row>
    <row r="350">
      <c r="A350" s="202"/>
      <c r="B350" s="202"/>
      <c r="C350" s="202"/>
    </row>
    <row r="351">
      <c r="A351" s="202"/>
      <c r="B351" s="202"/>
      <c r="C351" s="202"/>
    </row>
    <row r="352">
      <c r="A352" s="202"/>
      <c r="B352" s="202"/>
      <c r="C352" s="202"/>
    </row>
    <row r="353">
      <c r="A353" s="202"/>
      <c r="B353" s="202"/>
      <c r="C353" s="202"/>
    </row>
    <row r="354">
      <c r="A354" s="202"/>
      <c r="B354" s="202"/>
      <c r="C354" s="202"/>
    </row>
    <row r="355">
      <c r="A355" s="202"/>
      <c r="B355" s="202"/>
      <c r="C355" s="202"/>
    </row>
    <row r="356">
      <c r="A356" s="202"/>
      <c r="B356" s="202"/>
      <c r="C356" s="202"/>
    </row>
    <row r="357">
      <c r="A357" s="202"/>
      <c r="B357" s="202"/>
      <c r="C357" s="202"/>
    </row>
    <row r="358">
      <c r="A358" s="202"/>
      <c r="B358" s="202"/>
      <c r="C358" s="202"/>
    </row>
    <row r="359">
      <c r="A359" s="202"/>
      <c r="B359" s="202"/>
      <c r="C359" s="202"/>
    </row>
    <row r="360">
      <c r="A360" s="202"/>
      <c r="B360" s="202"/>
      <c r="C360" s="202"/>
    </row>
    <row r="361">
      <c r="A361" s="202"/>
      <c r="B361" s="202"/>
      <c r="C361" s="202"/>
    </row>
    <row r="362">
      <c r="A362" s="202"/>
      <c r="B362" s="202"/>
      <c r="C362" s="202"/>
    </row>
    <row r="363">
      <c r="A363" s="202"/>
      <c r="B363" s="202"/>
      <c r="C363" s="202"/>
    </row>
    <row r="364">
      <c r="A364" s="202"/>
      <c r="B364" s="202"/>
      <c r="C364" s="202"/>
    </row>
    <row r="365">
      <c r="A365" s="202"/>
      <c r="B365" s="202"/>
      <c r="C365" s="202"/>
    </row>
    <row r="366">
      <c r="A366" s="202"/>
      <c r="B366" s="202"/>
      <c r="C366" s="202"/>
    </row>
    <row r="367">
      <c r="A367" s="202"/>
      <c r="B367" s="202"/>
      <c r="C367" s="202"/>
    </row>
    <row r="368">
      <c r="A368" s="202"/>
      <c r="B368" s="202"/>
      <c r="C368" s="202"/>
    </row>
    <row r="369">
      <c r="A369" s="202"/>
      <c r="B369" s="202"/>
      <c r="C369" s="202"/>
    </row>
    <row r="370">
      <c r="A370" s="202"/>
      <c r="B370" s="202"/>
      <c r="C370" s="202"/>
    </row>
    <row r="371">
      <c r="A371" s="202"/>
      <c r="B371" s="202"/>
      <c r="C371" s="202"/>
    </row>
    <row r="372">
      <c r="A372" s="202"/>
      <c r="B372" s="202"/>
      <c r="C372" s="202"/>
    </row>
    <row r="373">
      <c r="A373" s="202"/>
      <c r="B373" s="202"/>
      <c r="C373" s="202"/>
    </row>
    <row r="374">
      <c r="A374" s="202"/>
      <c r="B374" s="202"/>
      <c r="C374" s="202"/>
    </row>
    <row r="375">
      <c r="A375" s="202"/>
      <c r="B375" s="202"/>
      <c r="C375" s="202"/>
    </row>
    <row r="376">
      <c r="A376" s="202"/>
      <c r="B376" s="202"/>
      <c r="C376" s="202"/>
    </row>
    <row r="377">
      <c r="A377" s="202"/>
      <c r="B377" s="202"/>
      <c r="C377" s="202"/>
    </row>
    <row r="378">
      <c r="A378" s="202"/>
      <c r="B378" s="202"/>
      <c r="C378" s="202"/>
    </row>
    <row r="379">
      <c r="A379" s="202"/>
      <c r="B379" s="202"/>
      <c r="C379" s="202"/>
    </row>
    <row r="380">
      <c r="A380" s="202"/>
      <c r="B380" s="202"/>
      <c r="C380" s="202"/>
    </row>
    <row r="381">
      <c r="A381" s="202"/>
      <c r="B381" s="202"/>
      <c r="C381" s="202"/>
    </row>
    <row r="382">
      <c r="A382" s="202"/>
      <c r="B382" s="202"/>
      <c r="C382" s="202"/>
    </row>
    <row r="383">
      <c r="A383" s="202"/>
      <c r="B383" s="202"/>
      <c r="C383" s="202"/>
    </row>
    <row r="384">
      <c r="A384" s="202"/>
      <c r="B384" s="202"/>
      <c r="C384" s="202"/>
    </row>
    <row r="385">
      <c r="A385" s="202"/>
      <c r="B385" s="202"/>
      <c r="C385" s="202"/>
    </row>
    <row r="386">
      <c r="A386" s="202"/>
      <c r="B386" s="202"/>
      <c r="C386" s="202"/>
    </row>
    <row r="387">
      <c r="A387" s="202"/>
      <c r="B387" s="202"/>
      <c r="C387" s="202"/>
    </row>
    <row r="388">
      <c r="A388" s="202"/>
      <c r="B388" s="202"/>
      <c r="C388" s="202"/>
    </row>
    <row r="389">
      <c r="A389" s="202"/>
      <c r="B389" s="202"/>
      <c r="C389" s="202"/>
    </row>
    <row r="390">
      <c r="A390" s="202"/>
      <c r="B390" s="202"/>
      <c r="C390" s="202"/>
    </row>
    <row r="391">
      <c r="A391" s="202"/>
      <c r="B391" s="202"/>
      <c r="C391" s="202"/>
    </row>
    <row r="392">
      <c r="A392" s="202"/>
      <c r="B392" s="202"/>
      <c r="C392" s="202"/>
    </row>
    <row r="393">
      <c r="A393" s="202"/>
      <c r="B393" s="202"/>
      <c r="C393" s="202"/>
    </row>
    <row r="394">
      <c r="A394" s="202"/>
      <c r="B394" s="202"/>
      <c r="C394" s="202"/>
    </row>
    <row r="395">
      <c r="A395" s="202"/>
      <c r="B395" s="202"/>
      <c r="C395" s="202"/>
    </row>
    <row r="396">
      <c r="A396" s="202"/>
      <c r="B396" s="202"/>
      <c r="C396" s="202"/>
    </row>
    <row r="397">
      <c r="A397" s="202"/>
      <c r="B397" s="202"/>
      <c r="C397" s="202"/>
    </row>
    <row r="398">
      <c r="A398" s="202"/>
      <c r="B398" s="202"/>
      <c r="C398" s="202"/>
    </row>
    <row r="399">
      <c r="A399" s="202"/>
      <c r="B399" s="202"/>
      <c r="C399" s="202"/>
    </row>
    <row r="400">
      <c r="A400" s="202"/>
      <c r="B400" s="202"/>
      <c r="C400" s="202"/>
    </row>
    <row r="401">
      <c r="A401" s="202"/>
      <c r="B401" s="202"/>
      <c r="C401" s="202"/>
    </row>
    <row r="402">
      <c r="A402" s="202"/>
      <c r="B402" s="202"/>
      <c r="C402" s="202"/>
    </row>
    <row r="403">
      <c r="A403" s="202"/>
      <c r="B403" s="202"/>
      <c r="C403" s="202"/>
    </row>
    <row r="404">
      <c r="A404" s="202"/>
      <c r="B404" s="202"/>
      <c r="C404" s="202"/>
    </row>
    <row r="405">
      <c r="A405" s="202"/>
      <c r="B405" s="202"/>
      <c r="C405" s="202"/>
    </row>
    <row r="406">
      <c r="A406" s="202"/>
      <c r="B406" s="202"/>
      <c r="C406" s="202"/>
    </row>
    <row r="407">
      <c r="A407" s="202"/>
      <c r="B407" s="202"/>
      <c r="C407" s="202"/>
    </row>
    <row r="408">
      <c r="A408" s="202"/>
      <c r="B408" s="202"/>
      <c r="C408" s="202"/>
    </row>
    <row r="409">
      <c r="A409" s="202"/>
      <c r="B409" s="202"/>
      <c r="C409" s="202"/>
    </row>
    <row r="410">
      <c r="A410" s="202"/>
      <c r="B410" s="202"/>
      <c r="C410" s="202"/>
    </row>
    <row r="411">
      <c r="A411" s="202"/>
      <c r="B411" s="202"/>
      <c r="C411" s="202"/>
    </row>
    <row r="412">
      <c r="A412" s="202"/>
      <c r="B412" s="202"/>
      <c r="C412" s="202"/>
    </row>
    <row r="413">
      <c r="A413" s="202"/>
      <c r="B413" s="202"/>
      <c r="C413" s="202"/>
    </row>
    <row r="414">
      <c r="A414" s="202"/>
      <c r="B414" s="202"/>
      <c r="C414" s="202"/>
    </row>
    <row r="415">
      <c r="A415" s="202"/>
      <c r="B415" s="202"/>
      <c r="C415" s="202"/>
    </row>
    <row r="416">
      <c r="A416" s="202"/>
      <c r="B416" s="202"/>
      <c r="C416" s="202"/>
    </row>
    <row r="417">
      <c r="A417" s="202"/>
      <c r="B417" s="202"/>
      <c r="C417" s="202"/>
    </row>
    <row r="418">
      <c r="A418" s="202"/>
      <c r="B418" s="202"/>
      <c r="C418" s="202"/>
    </row>
    <row r="419">
      <c r="A419" s="202"/>
      <c r="B419" s="202"/>
      <c r="C419" s="202"/>
    </row>
    <row r="420">
      <c r="A420" s="202"/>
      <c r="B420" s="202"/>
      <c r="C420" s="202"/>
    </row>
    <row r="421">
      <c r="A421" s="202"/>
      <c r="B421" s="202"/>
      <c r="C421" s="202"/>
    </row>
    <row r="422">
      <c r="A422" s="202"/>
      <c r="B422" s="202"/>
      <c r="C422" s="202"/>
    </row>
    <row r="423">
      <c r="A423" s="202"/>
      <c r="B423" s="202"/>
      <c r="C423" s="202"/>
    </row>
    <row r="424">
      <c r="A424" s="202"/>
      <c r="B424" s="202"/>
      <c r="C424" s="202"/>
    </row>
    <row r="425">
      <c r="A425" s="202"/>
      <c r="B425" s="202"/>
      <c r="C425" s="202"/>
    </row>
    <row r="426">
      <c r="A426" s="202"/>
      <c r="B426" s="202"/>
      <c r="C426" s="202"/>
    </row>
    <row r="427">
      <c r="A427" s="202"/>
      <c r="B427" s="202"/>
      <c r="C427" s="202"/>
    </row>
    <row r="428">
      <c r="A428" s="202"/>
      <c r="B428" s="202"/>
      <c r="C428" s="202"/>
    </row>
    <row r="429">
      <c r="A429" s="202"/>
      <c r="B429" s="202"/>
      <c r="C429" s="202"/>
    </row>
    <row r="430">
      <c r="A430" s="202"/>
      <c r="B430" s="202"/>
      <c r="C430" s="202"/>
    </row>
    <row r="431">
      <c r="A431" s="202"/>
      <c r="B431" s="202"/>
      <c r="C431" s="202"/>
    </row>
    <row r="432">
      <c r="A432" s="202"/>
      <c r="B432" s="202"/>
      <c r="C432" s="202"/>
    </row>
    <row r="433">
      <c r="A433" s="202"/>
      <c r="B433" s="202"/>
      <c r="C433" s="202"/>
    </row>
    <row r="434">
      <c r="A434" s="202"/>
      <c r="B434" s="202"/>
      <c r="C434" s="202"/>
    </row>
    <row r="435">
      <c r="A435" s="202"/>
      <c r="B435" s="202"/>
      <c r="C435" s="202"/>
    </row>
    <row r="436">
      <c r="A436" s="202"/>
      <c r="B436" s="202"/>
      <c r="C436" s="202"/>
    </row>
    <row r="437">
      <c r="A437" s="202"/>
      <c r="B437" s="202"/>
      <c r="C437" s="202"/>
    </row>
    <row r="438">
      <c r="A438" s="202"/>
      <c r="B438" s="202"/>
      <c r="C438" s="202"/>
    </row>
    <row r="439">
      <c r="A439" s="202"/>
      <c r="B439" s="202"/>
      <c r="C439" s="202"/>
    </row>
    <row r="440">
      <c r="A440" s="202"/>
      <c r="B440" s="202"/>
      <c r="C440" s="202"/>
    </row>
    <row r="441">
      <c r="A441" s="202"/>
      <c r="B441" s="202"/>
      <c r="C441" s="202"/>
    </row>
    <row r="442">
      <c r="A442" s="202"/>
      <c r="B442" s="202"/>
      <c r="C442" s="202"/>
    </row>
    <row r="443">
      <c r="A443" s="202"/>
      <c r="B443" s="202"/>
      <c r="C443" s="202"/>
    </row>
    <row r="444">
      <c r="A444" s="202"/>
      <c r="B444" s="202"/>
      <c r="C444" s="202"/>
    </row>
    <row r="445">
      <c r="A445" s="202"/>
      <c r="B445" s="202"/>
      <c r="C445" s="202"/>
    </row>
    <row r="446">
      <c r="A446" s="202"/>
      <c r="B446" s="202"/>
      <c r="C446" s="202"/>
    </row>
    <row r="447">
      <c r="A447" s="202"/>
      <c r="B447" s="202"/>
      <c r="C447" s="202"/>
    </row>
    <row r="448">
      <c r="A448" s="202"/>
      <c r="B448" s="202"/>
      <c r="C448" s="202"/>
    </row>
    <row r="449">
      <c r="A449" s="202"/>
      <c r="B449" s="202"/>
      <c r="C449" s="202"/>
    </row>
    <row r="450">
      <c r="A450" s="202"/>
      <c r="B450" s="202"/>
      <c r="C450" s="202"/>
    </row>
    <row r="451">
      <c r="A451" s="202"/>
      <c r="B451" s="202"/>
      <c r="C451" s="202"/>
    </row>
    <row r="452">
      <c r="A452" s="202"/>
      <c r="B452" s="202"/>
      <c r="C452" s="202"/>
    </row>
    <row r="453">
      <c r="A453" s="202"/>
      <c r="B453" s="202"/>
      <c r="C453" s="202"/>
    </row>
    <row r="454">
      <c r="A454" s="202"/>
      <c r="B454" s="202"/>
      <c r="C454" s="202"/>
    </row>
    <row r="455">
      <c r="A455" s="202"/>
      <c r="B455" s="202"/>
      <c r="C455" s="202"/>
    </row>
    <row r="456">
      <c r="A456" s="202"/>
      <c r="B456" s="202"/>
      <c r="C456" s="202"/>
    </row>
    <row r="457">
      <c r="A457" s="202"/>
      <c r="B457" s="202"/>
      <c r="C457" s="202"/>
    </row>
    <row r="458">
      <c r="A458" s="202"/>
      <c r="B458" s="202"/>
      <c r="C458" s="202"/>
    </row>
    <row r="459">
      <c r="A459" s="202"/>
      <c r="B459" s="202"/>
      <c r="C459" s="202"/>
    </row>
    <row r="460">
      <c r="A460" s="202"/>
      <c r="B460" s="202"/>
      <c r="C460" s="202"/>
    </row>
    <row r="461">
      <c r="A461" s="202"/>
      <c r="B461" s="202"/>
      <c r="C461" s="202"/>
    </row>
    <row r="462">
      <c r="A462" s="202"/>
      <c r="B462" s="202"/>
      <c r="C462" s="202"/>
    </row>
    <row r="463">
      <c r="A463" s="202"/>
      <c r="B463" s="202"/>
      <c r="C463" s="202"/>
    </row>
    <row r="464">
      <c r="A464" s="202"/>
      <c r="B464" s="202"/>
      <c r="C464" s="202"/>
    </row>
    <row r="465">
      <c r="A465" s="202"/>
      <c r="B465" s="202"/>
      <c r="C465" s="202"/>
    </row>
    <row r="466">
      <c r="A466" s="202"/>
      <c r="B466" s="202"/>
      <c r="C466" s="202"/>
    </row>
    <row r="467">
      <c r="A467" s="202"/>
      <c r="B467" s="202"/>
      <c r="C467" s="202"/>
    </row>
    <row r="468">
      <c r="A468" s="202"/>
      <c r="B468" s="202"/>
      <c r="C468" s="202"/>
    </row>
    <row r="469">
      <c r="A469" s="202"/>
      <c r="B469" s="202"/>
      <c r="C469" s="202"/>
    </row>
    <row r="470">
      <c r="A470" s="202"/>
      <c r="B470" s="202"/>
      <c r="C470" s="202"/>
    </row>
    <row r="471">
      <c r="A471" s="202"/>
      <c r="B471" s="202"/>
      <c r="C471" s="202"/>
    </row>
    <row r="472">
      <c r="A472" s="202"/>
      <c r="B472" s="202"/>
      <c r="C472" s="202"/>
    </row>
    <row r="473">
      <c r="A473" s="202"/>
      <c r="B473" s="202"/>
      <c r="C473" s="202"/>
    </row>
    <row r="474">
      <c r="A474" s="202"/>
      <c r="B474" s="202"/>
      <c r="C474" s="202"/>
    </row>
    <row r="475">
      <c r="A475" s="202"/>
      <c r="B475" s="202"/>
      <c r="C475" s="202"/>
    </row>
    <row r="476">
      <c r="A476" s="202"/>
      <c r="B476" s="202"/>
      <c r="C476" s="202"/>
    </row>
    <row r="477">
      <c r="A477" s="202"/>
      <c r="B477" s="202"/>
      <c r="C477" s="202"/>
    </row>
    <row r="478">
      <c r="A478" s="202"/>
      <c r="B478" s="202"/>
      <c r="C478" s="202"/>
    </row>
    <row r="479">
      <c r="A479" s="202"/>
      <c r="B479" s="202"/>
      <c r="C479" s="202"/>
    </row>
    <row r="480">
      <c r="A480" s="202"/>
      <c r="B480" s="202"/>
      <c r="C480" s="202"/>
    </row>
    <row r="481">
      <c r="A481" s="202"/>
      <c r="B481" s="202"/>
      <c r="C481" s="202"/>
    </row>
    <row r="482">
      <c r="A482" s="202"/>
      <c r="B482" s="202"/>
      <c r="C482" s="202"/>
    </row>
    <row r="483">
      <c r="A483" s="202"/>
      <c r="B483" s="202"/>
      <c r="C483" s="202"/>
    </row>
    <row r="484">
      <c r="A484" s="202"/>
      <c r="B484" s="202"/>
      <c r="C484" s="202"/>
    </row>
    <row r="485">
      <c r="A485" s="202"/>
      <c r="B485" s="202"/>
      <c r="C485" s="202"/>
    </row>
    <row r="486">
      <c r="A486" s="202"/>
      <c r="B486" s="202"/>
      <c r="C486" s="202"/>
    </row>
    <row r="487">
      <c r="A487" s="202"/>
      <c r="B487" s="202"/>
      <c r="C487" s="202"/>
    </row>
    <row r="488">
      <c r="A488" s="202"/>
      <c r="B488" s="202"/>
      <c r="C488" s="202"/>
    </row>
    <row r="489">
      <c r="A489" s="202"/>
      <c r="B489" s="202"/>
      <c r="C489" s="202"/>
    </row>
    <row r="490">
      <c r="A490" s="202"/>
      <c r="B490" s="202"/>
      <c r="C490" s="202"/>
    </row>
    <row r="491">
      <c r="A491" s="202"/>
      <c r="B491" s="202"/>
      <c r="C491" s="202"/>
    </row>
    <row r="492">
      <c r="A492" s="202"/>
      <c r="B492" s="202"/>
      <c r="C492" s="202"/>
    </row>
    <row r="493">
      <c r="A493" s="202"/>
      <c r="B493" s="202"/>
      <c r="C493" s="202"/>
    </row>
    <row r="494">
      <c r="A494" s="202"/>
      <c r="B494" s="202"/>
      <c r="C494" s="202"/>
    </row>
    <row r="495">
      <c r="A495" s="202"/>
      <c r="B495" s="202"/>
      <c r="C495" s="202"/>
    </row>
    <row r="496">
      <c r="A496" s="202"/>
      <c r="B496" s="202"/>
      <c r="C496" s="202"/>
    </row>
    <row r="497">
      <c r="A497" s="202"/>
      <c r="B497" s="202"/>
      <c r="C497" s="202"/>
    </row>
    <row r="498">
      <c r="A498" s="202"/>
      <c r="B498" s="202"/>
      <c r="C498" s="202"/>
    </row>
    <row r="499">
      <c r="A499" s="202"/>
      <c r="B499" s="202"/>
      <c r="C499" s="202"/>
    </row>
    <row r="500">
      <c r="A500" s="202"/>
      <c r="B500" s="202"/>
      <c r="C500" s="202"/>
    </row>
    <row r="501">
      <c r="A501" s="202"/>
      <c r="B501" s="202"/>
      <c r="C501" s="202"/>
    </row>
    <row r="502">
      <c r="A502" s="202"/>
      <c r="B502" s="202"/>
      <c r="C502" s="202"/>
    </row>
    <row r="503">
      <c r="A503" s="202"/>
      <c r="B503" s="202"/>
      <c r="C503" s="202"/>
    </row>
    <row r="504">
      <c r="A504" s="202"/>
      <c r="B504" s="202"/>
      <c r="C504" s="202"/>
    </row>
    <row r="505">
      <c r="A505" s="202"/>
      <c r="B505" s="202"/>
      <c r="C505" s="202"/>
    </row>
    <row r="506">
      <c r="A506" s="202"/>
      <c r="B506" s="202"/>
      <c r="C506" s="202"/>
    </row>
    <row r="507">
      <c r="A507" s="202"/>
      <c r="B507" s="202"/>
      <c r="C507" s="202"/>
    </row>
    <row r="508">
      <c r="A508" s="202"/>
      <c r="B508" s="202"/>
      <c r="C508" s="202"/>
    </row>
    <row r="509">
      <c r="A509" s="202"/>
      <c r="B509" s="202"/>
      <c r="C509" s="202"/>
    </row>
    <row r="510">
      <c r="A510" s="202"/>
      <c r="B510" s="202"/>
      <c r="C510" s="202"/>
    </row>
    <row r="511">
      <c r="A511" s="202"/>
      <c r="B511" s="202"/>
      <c r="C511" s="202"/>
    </row>
    <row r="512">
      <c r="A512" s="202"/>
      <c r="B512" s="202"/>
      <c r="C512" s="202"/>
    </row>
    <row r="513">
      <c r="A513" s="202"/>
      <c r="B513" s="202"/>
      <c r="C513" s="202"/>
    </row>
    <row r="514">
      <c r="A514" s="202"/>
      <c r="B514" s="202"/>
      <c r="C514" s="202"/>
    </row>
    <row r="515">
      <c r="A515" s="202"/>
      <c r="B515" s="202"/>
      <c r="C515" s="202"/>
    </row>
    <row r="516">
      <c r="A516" s="202"/>
      <c r="B516" s="202"/>
      <c r="C516" s="202"/>
    </row>
    <row r="517">
      <c r="A517" s="202"/>
      <c r="B517" s="202"/>
      <c r="C517" s="202"/>
    </row>
    <row r="518">
      <c r="A518" s="202"/>
      <c r="B518" s="202"/>
      <c r="C518" s="202"/>
    </row>
    <row r="519">
      <c r="A519" s="202"/>
      <c r="B519" s="202"/>
      <c r="C519" s="202"/>
    </row>
    <row r="520">
      <c r="A520" s="202"/>
      <c r="B520" s="202"/>
      <c r="C520" s="202"/>
    </row>
    <row r="521">
      <c r="A521" s="202"/>
      <c r="B521" s="202"/>
      <c r="C521" s="202"/>
    </row>
    <row r="522">
      <c r="A522" s="202"/>
      <c r="B522" s="202"/>
      <c r="C522" s="202"/>
    </row>
    <row r="523">
      <c r="A523" s="202"/>
      <c r="B523" s="202"/>
      <c r="C523" s="202"/>
    </row>
    <row r="524">
      <c r="A524" s="202"/>
      <c r="B524" s="202"/>
      <c r="C524" s="202"/>
    </row>
    <row r="525">
      <c r="A525" s="202"/>
      <c r="B525" s="202"/>
      <c r="C525" s="202"/>
    </row>
    <row r="526">
      <c r="A526" s="202"/>
      <c r="B526" s="202"/>
      <c r="C526" s="202"/>
    </row>
    <row r="527">
      <c r="A527" s="202"/>
      <c r="B527" s="202"/>
      <c r="C527" s="202"/>
    </row>
    <row r="528">
      <c r="A528" s="202"/>
      <c r="B528" s="202"/>
      <c r="C528" s="202"/>
    </row>
    <row r="529">
      <c r="A529" s="202"/>
      <c r="B529" s="202"/>
      <c r="C529" s="202"/>
    </row>
    <row r="530">
      <c r="A530" s="202"/>
      <c r="B530" s="202"/>
      <c r="C530" s="202"/>
    </row>
    <row r="531">
      <c r="A531" s="202"/>
      <c r="B531" s="202"/>
      <c r="C531" s="202"/>
    </row>
    <row r="532">
      <c r="A532" s="202"/>
      <c r="B532" s="202"/>
      <c r="C532" s="202"/>
    </row>
    <row r="533">
      <c r="A533" s="202"/>
      <c r="B533" s="202"/>
      <c r="C533" s="202"/>
    </row>
    <row r="534">
      <c r="A534" s="202"/>
      <c r="B534" s="202"/>
      <c r="C534" s="202"/>
    </row>
    <row r="535">
      <c r="A535" s="202"/>
      <c r="B535" s="202"/>
      <c r="C535" s="202"/>
    </row>
    <row r="536">
      <c r="A536" s="202"/>
      <c r="B536" s="202"/>
      <c r="C536" s="202"/>
    </row>
    <row r="537">
      <c r="A537" s="202"/>
      <c r="B537" s="202"/>
      <c r="C537" s="202"/>
    </row>
    <row r="538">
      <c r="A538" s="202"/>
      <c r="B538" s="202"/>
      <c r="C538" s="202"/>
    </row>
    <row r="539">
      <c r="A539" s="202"/>
      <c r="B539" s="202"/>
      <c r="C539" s="202"/>
    </row>
    <row r="540">
      <c r="A540" s="202"/>
      <c r="B540" s="202"/>
      <c r="C540" s="202"/>
    </row>
    <row r="541">
      <c r="A541" s="202"/>
      <c r="B541" s="202"/>
      <c r="C541" s="202"/>
    </row>
    <row r="542">
      <c r="A542" s="202"/>
      <c r="B542" s="202"/>
      <c r="C542" s="202"/>
    </row>
    <row r="543">
      <c r="A543" s="202"/>
      <c r="B543" s="202"/>
      <c r="C543" s="202"/>
    </row>
    <row r="544">
      <c r="A544" s="202"/>
      <c r="B544" s="202"/>
      <c r="C544" s="202"/>
    </row>
    <row r="545">
      <c r="A545" s="202"/>
      <c r="B545" s="202"/>
      <c r="C545" s="202"/>
    </row>
    <row r="546">
      <c r="A546" s="202"/>
      <c r="B546" s="202"/>
      <c r="C546" s="202"/>
    </row>
    <row r="547">
      <c r="A547" s="202"/>
      <c r="B547" s="202"/>
      <c r="C547" s="202"/>
    </row>
    <row r="548">
      <c r="A548" s="202"/>
      <c r="B548" s="202"/>
      <c r="C548" s="202"/>
    </row>
    <row r="549">
      <c r="A549" s="202"/>
      <c r="B549" s="202"/>
      <c r="C549" s="202"/>
    </row>
    <row r="550">
      <c r="A550" s="202"/>
      <c r="B550" s="202"/>
      <c r="C550" s="202"/>
    </row>
    <row r="551">
      <c r="A551" s="202"/>
      <c r="B551" s="202"/>
      <c r="C551" s="202"/>
    </row>
    <row r="552">
      <c r="A552" s="202"/>
      <c r="B552" s="202"/>
      <c r="C552" s="202"/>
    </row>
    <row r="553">
      <c r="A553" s="202"/>
      <c r="B553" s="202"/>
      <c r="C553" s="202"/>
    </row>
    <row r="554">
      <c r="A554" s="202"/>
      <c r="B554" s="202"/>
      <c r="C554" s="202"/>
    </row>
    <row r="555">
      <c r="A555" s="202"/>
      <c r="B555" s="202"/>
      <c r="C555" s="202"/>
    </row>
    <row r="556">
      <c r="A556" s="202"/>
      <c r="B556" s="202"/>
      <c r="C556" s="202"/>
    </row>
    <row r="557">
      <c r="A557" s="202"/>
      <c r="B557" s="202"/>
      <c r="C557" s="202"/>
    </row>
    <row r="558">
      <c r="A558" s="202"/>
      <c r="B558" s="202"/>
      <c r="C558" s="202"/>
    </row>
    <row r="559">
      <c r="A559" s="202"/>
      <c r="B559" s="202"/>
      <c r="C559" s="202"/>
    </row>
    <row r="560">
      <c r="A560" s="202"/>
      <c r="B560" s="202"/>
      <c r="C560" s="202"/>
    </row>
    <row r="561">
      <c r="A561" s="202"/>
      <c r="B561" s="202"/>
      <c r="C561" s="202"/>
    </row>
    <row r="562">
      <c r="A562" s="202"/>
      <c r="B562" s="202"/>
      <c r="C562" s="202"/>
    </row>
    <row r="563">
      <c r="A563" s="202"/>
      <c r="B563" s="202"/>
      <c r="C563" s="202"/>
    </row>
    <row r="564">
      <c r="A564" s="202"/>
      <c r="B564" s="202"/>
      <c r="C564" s="202"/>
    </row>
    <row r="565">
      <c r="A565" s="202"/>
      <c r="B565" s="202"/>
      <c r="C565" s="202"/>
    </row>
    <row r="566">
      <c r="A566" s="202"/>
      <c r="B566" s="202"/>
      <c r="C566" s="202"/>
    </row>
    <row r="567">
      <c r="A567" s="202"/>
      <c r="B567" s="202"/>
      <c r="C567" s="202"/>
    </row>
    <row r="568">
      <c r="A568" s="202"/>
      <c r="B568" s="202"/>
      <c r="C568" s="202"/>
    </row>
    <row r="569">
      <c r="A569" s="202"/>
      <c r="B569" s="202"/>
      <c r="C569" s="202"/>
    </row>
    <row r="570">
      <c r="A570" s="202"/>
      <c r="B570" s="202"/>
      <c r="C570" s="202"/>
    </row>
    <row r="571">
      <c r="A571" s="202"/>
      <c r="B571" s="202"/>
      <c r="C571" s="202"/>
    </row>
    <row r="572">
      <c r="A572" s="202"/>
      <c r="B572" s="202"/>
      <c r="C572" s="202"/>
    </row>
    <row r="573">
      <c r="A573" s="202"/>
      <c r="B573" s="202"/>
      <c r="C573" s="202"/>
    </row>
    <row r="574">
      <c r="A574" s="202"/>
      <c r="B574" s="202"/>
      <c r="C574" s="202"/>
    </row>
    <row r="575">
      <c r="A575" s="202"/>
      <c r="B575" s="202"/>
      <c r="C575" s="202"/>
    </row>
    <row r="576">
      <c r="A576" s="202"/>
      <c r="B576" s="202"/>
      <c r="C576" s="202"/>
    </row>
    <row r="577">
      <c r="A577" s="202"/>
      <c r="B577" s="202"/>
      <c r="C577" s="202"/>
    </row>
    <row r="578">
      <c r="A578" s="202"/>
      <c r="B578" s="202"/>
      <c r="C578" s="202"/>
    </row>
    <row r="579">
      <c r="A579" s="202"/>
      <c r="B579" s="202"/>
      <c r="C579" s="202"/>
    </row>
    <row r="580">
      <c r="A580" s="202"/>
      <c r="B580" s="202"/>
      <c r="C580" s="202"/>
    </row>
    <row r="581">
      <c r="A581" s="202"/>
      <c r="B581" s="202"/>
      <c r="C581" s="202"/>
    </row>
    <row r="582">
      <c r="A582" s="202"/>
      <c r="B582" s="202"/>
      <c r="C582" s="202"/>
    </row>
    <row r="583">
      <c r="A583" s="202"/>
      <c r="B583" s="202"/>
      <c r="C583" s="202"/>
    </row>
    <row r="584">
      <c r="A584" s="202"/>
      <c r="B584" s="202"/>
      <c r="C584" s="202"/>
    </row>
    <row r="585">
      <c r="A585" s="202"/>
      <c r="B585" s="202"/>
      <c r="C585" s="202"/>
    </row>
    <row r="586">
      <c r="A586" s="202"/>
      <c r="B586" s="202"/>
      <c r="C586" s="202"/>
    </row>
    <row r="587">
      <c r="A587" s="202"/>
      <c r="B587" s="202"/>
      <c r="C587" s="202"/>
    </row>
    <row r="588">
      <c r="A588" s="202"/>
      <c r="B588" s="202"/>
      <c r="C588" s="202"/>
    </row>
    <row r="589">
      <c r="A589" s="202"/>
      <c r="B589" s="202"/>
      <c r="C589" s="202"/>
    </row>
    <row r="590">
      <c r="A590" s="202"/>
      <c r="B590" s="202"/>
      <c r="C590" s="202"/>
    </row>
    <row r="591">
      <c r="A591" s="202"/>
      <c r="B591" s="202"/>
      <c r="C591" s="202"/>
    </row>
    <row r="592">
      <c r="A592" s="202"/>
      <c r="B592" s="202"/>
      <c r="C592" s="202"/>
    </row>
    <row r="593">
      <c r="A593" s="202"/>
      <c r="B593" s="202"/>
      <c r="C593" s="202"/>
    </row>
    <row r="594">
      <c r="A594" s="202"/>
      <c r="B594" s="202"/>
      <c r="C594" s="202"/>
    </row>
    <row r="595">
      <c r="A595" s="202"/>
      <c r="B595" s="202"/>
      <c r="C595" s="202"/>
    </row>
    <row r="596">
      <c r="A596" s="202"/>
      <c r="B596" s="202"/>
      <c r="C596" s="202"/>
    </row>
    <row r="597">
      <c r="A597" s="202"/>
      <c r="B597" s="202"/>
      <c r="C597" s="202"/>
    </row>
    <row r="598">
      <c r="A598" s="202"/>
      <c r="B598" s="202"/>
      <c r="C598" s="202"/>
    </row>
    <row r="599">
      <c r="A599" s="202"/>
      <c r="B599" s="202"/>
      <c r="C599" s="202"/>
    </row>
    <row r="600">
      <c r="A600" s="202"/>
      <c r="B600" s="202"/>
      <c r="C600" s="202"/>
    </row>
    <row r="601">
      <c r="A601" s="202"/>
      <c r="B601" s="202"/>
      <c r="C601" s="202"/>
    </row>
    <row r="602">
      <c r="A602" s="202"/>
      <c r="B602" s="202"/>
      <c r="C602" s="202"/>
    </row>
    <row r="603">
      <c r="A603" s="202"/>
      <c r="B603" s="202"/>
      <c r="C603" s="202"/>
    </row>
    <row r="604">
      <c r="A604" s="202"/>
      <c r="B604" s="202"/>
      <c r="C604" s="202"/>
    </row>
    <row r="605">
      <c r="A605" s="202"/>
      <c r="B605" s="202"/>
      <c r="C605" s="202"/>
    </row>
    <row r="606">
      <c r="A606" s="202"/>
      <c r="B606" s="202"/>
      <c r="C606" s="202"/>
    </row>
    <row r="607">
      <c r="A607" s="202"/>
      <c r="B607" s="202"/>
      <c r="C607" s="202"/>
    </row>
    <row r="608">
      <c r="A608" s="202"/>
      <c r="B608" s="202"/>
      <c r="C608" s="202"/>
    </row>
    <row r="609">
      <c r="A609" s="202"/>
      <c r="B609" s="202"/>
      <c r="C609" s="202"/>
    </row>
    <row r="610">
      <c r="A610" s="202"/>
      <c r="B610" s="202"/>
      <c r="C610" s="202"/>
    </row>
    <row r="611">
      <c r="A611" s="202"/>
      <c r="B611" s="202"/>
      <c r="C611" s="202"/>
    </row>
    <row r="612">
      <c r="A612" s="202"/>
      <c r="B612" s="202"/>
      <c r="C612" s="202"/>
    </row>
    <row r="613">
      <c r="A613" s="202"/>
      <c r="B613" s="202"/>
      <c r="C613" s="202"/>
    </row>
    <row r="614">
      <c r="A614" s="202"/>
      <c r="B614" s="202"/>
      <c r="C614" s="202"/>
    </row>
    <row r="615">
      <c r="A615" s="202"/>
      <c r="B615" s="202"/>
      <c r="C615" s="202"/>
    </row>
    <row r="616">
      <c r="A616" s="202"/>
      <c r="B616" s="202"/>
      <c r="C616" s="202"/>
    </row>
    <row r="617">
      <c r="A617" s="202"/>
      <c r="B617" s="202"/>
      <c r="C617" s="202"/>
    </row>
    <row r="618">
      <c r="A618" s="202"/>
      <c r="B618" s="202"/>
      <c r="C618" s="202"/>
    </row>
    <row r="619">
      <c r="A619" s="202"/>
      <c r="B619" s="202"/>
      <c r="C619" s="202"/>
    </row>
    <row r="620">
      <c r="A620" s="202"/>
      <c r="B620" s="202"/>
      <c r="C620" s="202"/>
    </row>
    <row r="621">
      <c r="A621" s="202"/>
      <c r="B621" s="202"/>
      <c r="C621" s="202"/>
    </row>
    <row r="622">
      <c r="A622" s="202"/>
      <c r="B622" s="202"/>
      <c r="C622" s="202"/>
    </row>
    <row r="623">
      <c r="A623" s="202"/>
      <c r="B623" s="202"/>
      <c r="C623" s="202"/>
    </row>
    <row r="624">
      <c r="A624" s="202"/>
      <c r="B624" s="202"/>
      <c r="C624" s="202"/>
    </row>
    <row r="625">
      <c r="A625" s="202"/>
      <c r="B625" s="202"/>
      <c r="C625" s="202"/>
    </row>
    <row r="626">
      <c r="A626" s="202"/>
      <c r="B626" s="202"/>
      <c r="C626" s="202"/>
    </row>
    <row r="627">
      <c r="A627" s="202"/>
      <c r="B627" s="202"/>
      <c r="C627" s="202"/>
    </row>
    <row r="628">
      <c r="A628" s="202"/>
      <c r="B628" s="202"/>
      <c r="C628" s="202"/>
    </row>
    <row r="629">
      <c r="A629" s="202"/>
      <c r="B629" s="202"/>
      <c r="C629" s="202"/>
    </row>
    <row r="630">
      <c r="A630" s="202"/>
      <c r="B630" s="202"/>
      <c r="C630" s="202"/>
    </row>
    <row r="631">
      <c r="A631" s="202"/>
      <c r="B631" s="202"/>
      <c r="C631" s="202"/>
    </row>
    <row r="632">
      <c r="A632" s="202"/>
      <c r="B632" s="202"/>
      <c r="C632" s="202"/>
    </row>
    <row r="633">
      <c r="A633" s="202"/>
      <c r="B633" s="202"/>
      <c r="C633" s="202"/>
    </row>
    <row r="634">
      <c r="A634" s="202"/>
      <c r="B634" s="202"/>
      <c r="C634" s="202"/>
    </row>
    <row r="635">
      <c r="A635" s="202"/>
      <c r="B635" s="202"/>
      <c r="C635" s="202"/>
    </row>
    <row r="636">
      <c r="A636" s="202"/>
      <c r="B636" s="202"/>
      <c r="C636" s="202"/>
    </row>
    <row r="637">
      <c r="A637" s="202"/>
      <c r="B637" s="202"/>
      <c r="C637" s="202"/>
    </row>
    <row r="638">
      <c r="A638" s="202"/>
      <c r="B638" s="202"/>
      <c r="C638" s="202"/>
    </row>
    <row r="639">
      <c r="A639" s="202"/>
      <c r="B639" s="202"/>
      <c r="C639" s="202"/>
    </row>
    <row r="640">
      <c r="A640" s="202"/>
      <c r="B640" s="202"/>
      <c r="C640" s="202"/>
    </row>
    <row r="641">
      <c r="A641" s="202"/>
      <c r="B641" s="202"/>
      <c r="C641" s="202"/>
    </row>
    <row r="642">
      <c r="A642" s="202"/>
      <c r="B642" s="202"/>
      <c r="C642" s="202"/>
    </row>
    <row r="643">
      <c r="A643" s="202"/>
      <c r="B643" s="202"/>
      <c r="C643" s="202"/>
    </row>
    <row r="644">
      <c r="A644" s="202"/>
      <c r="B644" s="202"/>
      <c r="C644" s="202"/>
    </row>
    <row r="645">
      <c r="A645" s="202"/>
      <c r="B645" s="202"/>
      <c r="C645" s="202"/>
    </row>
    <row r="646">
      <c r="A646" s="202"/>
      <c r="B646" s="202"/>
      <c r="C646" s="202"/>
    </row>
    <row r="647">
      <c r="A647" s="202"/>
      <c r="B647" s="202"/>
      <c r="C647" s="202"/>
    </row>
    <row r="648">
      <c r="A648" s="202"/>
      <c r="B648" s="202"/>
      <c r="C648" s="202"/>
    </row>
    <row r="649">
      <c r="A649" s="202"/>
      <c r="B649" s="202"/>
      <c r="C649" s="202"/>
    </row>
    <row r="650">
      <c r="A650" s="202"/>
      <c r="B650" s="202"/>
      <c r="C650" s="202"/>
    </row>
    <row r="651">
      <c r="A651" s="202"/>
      <c r="B651" s="202"/>
      <c r="C651" s="202"/>
    </row>
    <row r="652">
      <c r="A652" s="202"/>
      <c r="B652" s="202"/>
      <c r="C652" s="202"/>
    </row>
    <row r="653">
      <c r="A653" s="202"/>
      <c r="B653" s="202"/>
      <c r="C653" s="202"/>
    </row>
    <row r="654">
      <c r="A654" s="202"/>
      <c r="B654" s="202"/>
      <c r="C654" s="202"/>
    </row>
    <row r="655">
      <c r="A655" s="202"/>
      <c r="B655" s="202"/>
      <c r="C655" s="202"/>
    </row>
    <row r="656">
      <c r="A656" s="202"/>
      <c r="B656" s="202"/>
      <c r="C656" s="202"/>
    </row>
    <row r="657">
      <c r="A657" s="202"/>
      <c r="B657" s="202"/>
      <c r="C657" s="202"/>
    </row>
    <row r="658">
      <c r="A658" s="202"/>
      <c r="B658" s="202"/>
      <c r="C658" s="202"/>
    </row>
    <row r="659">
      <c r="A659" s="202"/>
      <c r="B659" s="202"/>
      <c r="C659" s="202"/>
    </row>
    <row r="660">
      <c r="A660" s="202"/>
      <c r="B660" s="202"/>
      <c r="C660" s="202"/>
    </row>
    <row r="661">
      <c r="A661" s="202"/>
      <c r="B661" s="202"/>
      <c r="C661" s="202"/>
    </row>
    <row r="662">
      <c r="A662" s="202"/>
      <c r="B662" s="202"/>
      <c r="C662" s="202"/>
    </row>
    <row r="663">
      <c r="A663" s="202"/>
      <c r="B663" s="202"/>
      <c r="C663" s="202"/>
    </row>
    <row r="664">
      <c r="A664" s="202"/>
      <c r="B664" s="202"/>
      <c r="C664" s="202"/>
    </row>
    <row r="665">
      <c r="A665" s="202"/>
      <c r="B665" s="202"/>
      <c r="C665" s="202"/>
    </row>
    <row r="666">
      <c r="A666" s="202"/>
      <c r="B666" s="202"/>
      <c r="C666" s="202"/>
    </row>
    <row r="667">
      <c r="A667" s="202"/>
      <c r="B667" s="202"/>
      <c r="C667" s="202"/>
    </row>
    <row r="668">
      <c r="A668" s="202"/>
      <c r="B668" s="202"/>
      <c r="C668" s="202"/>
    </row>
    <row r="669">
      <c r="A669" s="202"/>
      <c r="B669" s="202"/>
      <c r="C669" s="202"/>
    </row>
    <row r="670">
      <c r="A670" s="202"/>
      <c r="B670" s="202"/>
      <c r="C670" s="202"/>
    </row>
    <row r="671">
      <c r="A671" s="202"/>
      <c r="B671" s="202"/>
      <c r="C671" s="202"/>
    </row>
    <row r="672">
      <c r="A672" s="202"/>
      <c r="B672" s="202"/>
      <c r="C672" s="202"/>
    </row>
    <row r="673">
      <c r="A673" s="202"/>
      <c r="B673" s="202"/>
      <c r="C673" s="202"/>
    </row>
    <row r="674">
      <c r="A674" s="202"/>
      <c r="B674" s="202"/>
      <c r="C674" s="202"/>
    </row>
    <row r="675">
      <c r="A675" s="202"/>
      <c r="B675" s="202"/>
      <c r="C675" s="202"/>
    </row>
    <row r="676">
      <c r="A676" s="202"/>
      <c r="B676" s="202"/>
      <c r="C676" s="202"/>
    </row>
    <row r="677">
      <c r="A677" s="202"/>
      <c r="B677" s="202"/>
      <c r="C677" s="202"/>
    </row>
    <row r="678">
      <c r="A678" s="202"/>
      <c r="B678" s="202"/>
      <c r="C678" s="202"/>
    </row>
    <row r="679">
      <c r="A679" s="202"/>
      <c r="B679" s="202"/>
      <c r="C679" s="202"/>
    </row>
    <row r="680">
      <c r="A680" s="202"/>
      <c r="B680" s="202"/>
      <c r="C680" s="202"/>
    </row>
    <row r="681">
      <c r="A681" s="202"/>
      <c r="B681" s="202"/>
      <c r="C681" s="202"/>
    </row>
    <row r="682">
      <c r="A682" s="202"/>
      <c r="B682" s="202"/>
      <c r="C682" s="202"/>
    </row>
    <row r="683">
      <c r="A683" s="202"/>
      <c r="B683" s="202"/>
      <c r="C683" s="202"/>
    </row>
    <row r="684">
      <c r="A684" s="202"/>
      <c r="B684" s="202"/>
      <c r="C684" s="202"/>
    </row>
    <row r="685">
      <c r="A685" s="202"/>
      <c r="B685" s="202"/>
      <c r="C685" s="202"/>
    </row>
    <row r="686">
      <c r="A686" s="202"/>
      <c r="B686" s="202"/>
      <c r="C686" s="202"/>
    </row>
    <row r="687">
      <c r="A687" s="202"/>
      <c r="B687" s="202"/>
      <c r="C687" s="202"/>
    </row>
    <row r="688">
      <c r="A688" s="202"/>
      <c r="B688" s="202"/>
      <c r="C688" s="202"/>
    </row>
    <row r="689">
      <c r="A689" s="202"/>
      <c r="B689" s="202"/>
      <c r="C689" s="202"/>
    </row>
    <row r="690">
      <c r="A690" s="202"/>
      <c r="B690" s="202"/>
      <c r="C690" s="202"/>
    </row>
    <row r="691">
      <c r="A691" s="202"/>
      <c r="B691" s="202"/>
      <c r="C691" s="202"/>
    </row>
    <row r="692">
      <c r="A692" s="202"/>
      <c r="B692" s="202"/>
      <c r="C692" s="202"/>
    </row>
    <row r="693">
      <c r="A693" s="202"/>
      <c r="B693" s="202"/>
      <c r="C693" s="202"/>
    </row>
    <row r="694">
      <c r="A694" s="202"/>
      <c r="B694" s="202"/>
      <c r="C694" s="202"/>
    </row>
    <row r="695">
      <c r="A695" s="202"/>
      <c r="B695" s="202"/>
      <c r="C695" s="202"/>
    </row>
    <row r="696">
      <c r="A696" s="202"/>
      <c r="B696" s="202"/>
      <c r="C696" s="202"/>
    </row>
    <row r="697">
      <c r="A697" s="202"/>
      <c r="B697" s="202"/>
      <c r="C697" s="202"/>
    </row>
    <row r="698">
      <c r="A698" s="202"/>
      <c r="B698" s="202"/>
      <c r="C698" s="202"/>
    </row>
    <row r="699">
      <c r="A699" s="202"/>
      <c r="B699" s="202"/>
      <c r="C699" s="202"/>
    </row>
    <row r="700">
      <c r="A700" s="202"/>
      <c r="B700" s="202"/>
      <c r="C700" s="202"/>
    </row>
    <row r="701">
      <c r="A701" s="202"/>
      <c r="B701" s="202"/>
      <c r="C701" s="202"/>
    </row>
    <row r="702">
      <c r="A702" s="202"/>
      <c r="B702" s="202"/>
      <c r="C702" s="202"/>
    </row>
    <row r="703">
      <c r="A703" s="202"/>
      <c r="B703" s="202"/>
      <c r="C703" s="202"/>
    </row>
    <row r="704">
      <c r="A704" s="202"/>
      <c r="B704" s="202"/>
      <c r="C704" s="202"/>
    </row>
    <row r="705">
      <c r="A705" s="202"/>
      <c r="B705" s="202"/>
      <c r="C705" s="202"/>
    </row>
    <row r="706">
      <c r="A706" s="202"/>
      <c r="B706" s="202"/>
      <c r="C706" s="202"/>
    </row>
    <row r="707">
      <c r="A707" s="202"/>
      <c r="B707" s="202"/>
      <c r="C707" s="202"/>
    </row>
    <row r="708">
      <c r="A708" s="202"/>
      <c r="B708" s="202"/>
      <c r="C708" s="202"/>
    </row>
    <row r="709">
      <c r="A709" s="202"/>
      <c r="B709" s="202"/>
      <c r="C709" s="202"/>
    </row>
    <row r="710">
      <c r="A710" s="202"/>
      <c r="B710" s="202"/>
      <c r="C710" s="202"/>
    </row>
    <row r="711">
      <c r="A711" s="202"/>
      <c r="B711" s="202"/>
      <c r="C711" s="202"/>
    </row>
    <row r="712">
      <c r="A712" s="202"/>
      <c r="B712" s="202"/>
      <c r="C712" s="202"/>
    </row>
    <row r="713">
      <c r="A713" s="202"/>
      <c r="B713" s="202"/>
      <c r="C713" s="202"/>
    </row>
    <row r="714">
      <c r="A714" s="202"/>
      <c r="B714" s="202"/>
      <c r="C714" s="202"/>
    </row>
    <row r="715">
      <c r="A715" s="202"/>
      <c r="B715" s="202"/>
      <c r="C715" s="202"/>
    </row>
    <row r="716">
      <c r="A716" s="202"/>
      <c r="B716" s="202"/>
      <c r="C716" s="202"/>
    </row>
    <row r="717">
      <c r="A717" s="202"/>
      <c r="B717" s="202"/>
      <c r="C717" s="202"/>
    </row>
    <row r="718">
      <c r="A718" s="202"/>
      <c r="B718" s="202"/>
      <c r="C718" s="202"/>
    </row>
    <row r="719">
      <c r="A719" s="202"/>
      <c r="B719" s="202"/>
      <c r="C719" s="202"/>
    </row>
    <row r="720">
      <c r="A720" s="202"/>
      <c r="B720" s="202"/>
      <c r="C720" s="202"/>
    </row>
    <row r="721">
      <c r="A721" s="202"/>
      <c r="B721" s="202"/>
      <c r="C721" s="202"/>
    </row>
    <row r="722">
      <c r="A722" s="202"/>
      <c r="B722" s="202"/>
      <c r="C722" s="202"/>
    </row>
    <row r="723">
      <c r="A723" s="202"/>
      <c r="B723" s="202"/>
      <c r="C723" s="202"/>
    </row>
    <row r="724">
      <c r="A724" s="202"/>
      <c r="B724" s="202"/>
      <c r="C724" s="202"/>
    </row>
    <row r="725">
      <c r="A725" s="202"/>
      <c r="B725" s="202"/>
      <c r="C725" s="202"/>
    </row>
    <row r="726">
      <c r="A726" s="202"/>
      <c r="B726" s="202"/>
      <c r="C726" s="202"/>
    </row>
    <row r="727">
      <c r="A727" s="202"/>
      <c r="B727" s="202"/>
      <c r="C727" s="202"/>
    </row>
    <row r="728">
      <c r="A728" s="202"/>
      <c r="B728" s="202"/>
      <c r="C728" s="202"/>
    </row>
    <row r="729">
      <c r="A729" s="202"/>
      <c r="B729" s="202"/>
      <c r="C729" s="202"/>
    </row>
    <row r="730">
      <c r="A730" s="202"/>
      <c r="B730" s="202"/>
      <c r="C730" s="202"/>
    </row>
    <row r="731">
      <c r="A731" s="202"/>
      <c r="B731" s="202"/>
      <c r="C731" s="202"/>
    </row>
    <row r="732">
      <c r="A732" s="202"/>
      <c r="B732" s="202"/>
      <c r="C732" s="202"/>
    </row>
    <row r="733">
      <c r="A733" s="202"/>
      <c r="B733" s="202"/>
      <c r="C733" s="202"/>
    </row>
    <row r="734">
      <c r="A734" s="202"/>
      <c r="B734" s="202"/>
      <c r="C734" s="202"/>
    </row>
    <row r="735">
      <c r="A735" s="202"/>
      <c r="B735" s="202"/>
      <c r="C735" s="202"/>
    </row>
    <row r="736">
      <c r="A736" s="202"/>
      <c r="B736" s="202"/>
      <c r="C736" s="202"/>
    </row>
    <row r="737">
      <c r="A737" s="202"/>
      <c r="B737" s="202"/>
      <c r="C737" s="202"/>
    </row>
    <row r="738">
      <c r="A738" s="202"/>
      <c r="B738" s="202"/>
      <c r="C738" s="202"/>
    </row>
    <row r="739">
      <c r="A739" s="202"/>
      <c r="B739" s="202"/>
      <c r="C739" s="202"/>
    </row>
    <row r="740">
      <c r="A740" s="202"/>
      <c r="B740" s="202"/>
      <c r="C740" s="202"/>
    </row>
    <row r="741">
      <c r="A741" s="202"/>
      <c r="B741" s="202"/>
      <c r="C741" s="202"/>
    </row>
    <row r="742">
      <c r="A742" s="202"/>
      <c r="B742" s="202"/>
      <c r="C742" s="202"/>
    </row>
    <row r="743">
      <c r="A743" s="202"/>
      <c r="B743" s="202"/>
      <c r="C743" s="202"/>
    </row>
    <row r="744">
      <c r="A744" s="202"/>
      <c r="B744" s="202"/>
      <c r="C744" s="202"/>
    </row>
    <row r="745">
      <c r="A745" s="202"/>
      <c r="B745" s="202"/>
      <c r="C745" s="202"/>
    </row>
    <row r="746">
      <c r="A746" s="202"/>
      <c r="B746" s="202"/>
      <c r="C746" s="202"/>
    </row>
    <row r="747">
      <c r="A747" s="202"/>
      <c r="B747" s="202"/>
      <c r="C747" s="202"/>
    </row>
    <row r="748">
      <c r="A748" s="202"/>
      <c r="B748" s="202"/>
      <c r="C748" s="202"/>
    </row>
    <row r="749">
      <c r="A749" s="202"/>
      <c r="B749" s="202"/>
      <c r="C749" s="202"/>
    </row>
    <row r="750">
      <c r="A750" s="202"/>
      <c r="B750" s="202"/>
      <c r="C750" s="202"/>
    </row>
    <row r="751">
      <c r="A751" s="202"/>
      <c r="B751" s="202"/>
      <c r="C751" s="202"/>
    </row>
    <row r="752">
      <c r="A752" s="202"/>
      <c r="B752" s="202"/>
      <c r="C752" s="202"/>
    </row>
    <row r="753">
      <c r="A753" s="202"/>
      <c r="B753" s="202"/>
      <c r="C753" s="202"/>
    </row>
    <row r="754">
      <c r="A754" s="202"/>
      <c r="B754" s="202"/>
      <c r="C754" s="202"/>
    </row>
    <row r="755">
      <c r="A755" s="202"/>
      <c r="B755" s="202"/>
      <c r="C755" s="202"/>
    </row>
    <row r="756">
      <c r="A756" s="202"/>
      <c r="B756" s="202"/>
      <c r="C756" s="202"/>
    </row>
    <row r="757">
      <c r="A757" s="202"/>
      <c r="B757" s="202"/>
      <c r="C757" s="202"/>
    </row>
    <row r="758">
      <c r="A758" s="202"/>
      <c r="B758" s="202"/>
      <c r="C758" s="202"/>
    </row>
    <row r="759">
      <c r="A759" s="202"/>
      <c r="B759" s="202"/>
      <c r="C759" s="202"/>
    </row>
    <row r="760">
      <c r="A760" s="202"/>
      <c r="B760" s="202"/>
      <c r="C760" s="202"/>
    </row>
    <row r="761">
      <c r="A761" s="202"/>
      <c r="B761" s="202"/>
      <c r="C761" s="202"/>
    </row>
    <row r="762">
      <c r="A762" s="202"/>
      <c r="B762" s="202"/>
      <c r="C762" s="202"/>
    </row>
    <row r="763">
      <c r="A763" s="202"/>
      <c r="B763" s="202"/>
      <c r="C763" s="202"/>
    </row>
    <row r="764">
      <c r="A764" s="202"/>
      <c r="B764" s="202"/>
      <c r="C764" s="202"/>
    </row>
    <row r="765">
      <c r="A765" s="202"/>
      <c r="B765" s="202"/>
      <c r="C765" s="202"/>
    </row>
    <row r="766">
      <c r="A766" s="202"/>
      <c r="B766" s="202"/>
      <c r="C766" s="202"/>
    </row>
    <row r="767">
      <c r="A767" s="202"/>
      <c r="B767" s="202"/>
      <c r="C767" s="202"/>
    </row>
    <row r="768">
      <c r="A768" s="202"/>
      <c r="B768" s="202"/>
      <c r="C768" s="202"/>
    </row>
    <row r="769">
      <c r="A769" s="202"/>
      <c r="B769" s="202"/>
      <c r="C769" s="202"/>
    </row>
    <row r="770">
      <c r="A770" s="202"/>
      <c r="B770" s="202"/>
      <c r="C770" s="202"/>
    </row>
    <row r="771">
      <c r="A771" s="202"/>
      <c r="B771" s="202"/>
      <c r="C771" s="202"/>
    </row>
    <row r="772">
      <c r="A772" s="202"/>
      <c r="B772" s="202"/>
      <c r="C772" s="202"/>
    </row>
    <row r="773">
      <c r="A773" s="202"/>
      <c r="B773" s="202"/>
      <c r="C773" s="202"/>
    </row>
    <row r="774">
      <c r="A774" s="202"/>
      <c r="B774" s="202"/>
      <c r="C774" s="202"/>
    </row>
    <row r="775">
      <c r="A775" s="202"/>
      <c r="B775" s="202"/>
      <c r="C775" s="202"/>
    </row>
    <row r="776">
      <c r="A776" s="202"/>
      <c r="B776" s="202"/>
      <c r="C776" s="202"/>
    </row>
    <row r="777">
      <c r="A777" s="202"/>
      <c r="B777" s="202"/>
      <c r="C777" s="202"/>
    </row>
    <row r="778">
      <c r="A778" s="202"/>
      <c r="B778" s="202"/>
      <c r="C778" s="202"/>
    </row>
    <row r="779">
      <c r="A779" s="202"/>
      <c r="B779" s="202"/>
      <c r="C779" s="202"/>
    </row>
    <row r="780">
      <c r="A780" s="202"/>
      <c r="B780" s="202"/>
      <c r="C780" s="202"/>
    </row>
    <row r="781">
      <c r="A781" s="202"/>
      <c r="B781" s="202"/>
      <c r="C781" s="202"/>
    </row>
    <row r="782">
      <c r="A782" s="202"/>
      <c r="B782" s="202"/>
      <c r="C782" s="202"/>
    </row>
    <row r="783">
      <c r="A783" s="202"/>
      <c r="B783" s="202"/>
      <c r="C783" s="202"/>
    </row>
    <row r="784">
      <c r="A784" s="202"/>
      <c r="B784" s="202"/>
      <c r="C784" s="202"/>
    </row>
    <row r="785">
      <c r="A785" s="202"/>
      <c r="B785" s="202"/>
      <c r="C785" s="202"/>
    </row>
    <row r="786">
      <c r="A786" s="202"/>
      <c r="B786" s="202"/>
      <c r="C786" s="202"/>
    </row>
    <row r="787">
      <c r="A787" s="202"/>
      <c r="B787" s="202"/>
      <c r="C787" s="202"/>
    </row>
    <row r="788">
      <c r="A788" s="202"/>
      <c r="B788" s="202"/>
      <c r="C788" s="202"/>
    </row>
    <row r="789">
      <c r="A789" s="202"/>
      <c r="B789" s="202"/>
      <c r="C789" s="202"/>
    </row>
    <row r="790">
      <c r="A790" s="202"/>
      <c r="B790" s="202"/>
      <c r="C790" s="202"/>
    </row>
    <row r="791">
      <c r="A791" s="202"/>
      <c r="B791" s="202"/>
      <c r="C791" s="202"/>
    </row>
    <row r="792">
      <c r="A792" s="202"/>
      <c r="B792" s="202"/>
      <c r="C792" s="202"/>
    </row>
    <row r="793">
      <c r="A793" s="202"/>
      <c r="B793" s="202"/>
      <c r="C793" s="202"/>
    </row>
    <row r="794">
      <c r="A794" s="202"/>
      <c r="B794" s="202"/>
      <c r="C794" s="202"/>
    </row>
    <row r="795">
      <c r="A795" s="202"/>
      <c r="B795" s="202"/>
      <c r="C795" s="202"/>
    </row>
    <row r="796">
      <c r="A796" s="202"/>
      <c r="B796" s="202"/>
      <c r="C796" s="202"/>
    </row>
    <row r="797">
      <c r="A797" s="202"/>
      <c r="B797" s="202"/>
      <c r="C797" s="202"/>
    </row>
    <row r="798">
      <c r="A798" s="202"/>
      <c r="B798" s="202"/>
      <c r="C798" s="202"/>
    </row>
    <row r="799">
      <c r="A799" s="202"/>
      <c r="B799" s="202"/>
      <c r="C799" s="202"/>
    </row>
    <row r="800">
      <c r="A800" s="202"/>
      <c r="B800" s="202"/>
      <c r="C800" s="202"/>
    </row>
    <row r="801">
      <c r="A801" s="202"/>
      <c r="B801" s="202"/>
      <c r="C801" s="202"/>
    </row>
    <row r="802">
      <c r="A802" s="202"/>
      <c r="B802" s="202"/>
      <c r="C802" s="202"/>
    </row>
    <row r="803">
      <c r="A803" s="202"/>
      <c r="B803" s="202"/>
      <c r="C803" s="202"/>
    </row>
    <row r="804">
      <c r="A804" s="202"/>
      <c r="B804" s="202"/>
      <c r="C804" s="202"/>
    </row>
    <row r="805">
      <c r="A805" s="202"/>
      <c r="B805" s="202"/>
      <c r="C805" s="202"/>
    </row>
    <row r="806">
      <c r="A806" s="202"/>
      <c r="B806" s="202"/>
      <c r="C806" s="202"/>
    </row>
    <row r="807">
      <c r="A807" s="202"/>
      <c r="B807" s="202"/>
      <c r="C807" s="202"/>
    </row>
    <row r="808">
      <c r="A808" s="202"/>
      <c r="B808" s="202"/>
      <c r="C808" s="202"/>
    </row>
    <row r="809">
      <c r="A809" s="202"/>
      <c r="B809" s="202"/>
      <c r="C809" s="202"/>
    </row>
    <row r="810">
      <c r="A810" s="202"/>
      <c r="B810" s="202"/>
      <c r="C810" s="202"/>
    </row>
    <row r="811">
      <c r="A811" s="202"/>
      <c r="B811" s="202"/>
      <c r="C811" s="202"/>
    </row>
    <row r="812">
      <c r="A812" s="202"/>
      <c r="B812" s="202"/>
      <c r="C812" s="202"/>
    </row>
    <row r="813">
      <c r="A813" s="202"/>
      <c r="B813" s="202"/>
      <c r="C813" s="202"/>
    </row>
    <row r="814">
      <c r="A814" s="202"/>
      <c r="B814" s="202"/>
      <c r="C814" s="202"/>
    </row>
    <row r="815">
      <c r="A815" s="202"/>
      <c r="B815" s="202"/>
      <c r="C815" s="202"/>
    </row>
    <row r="816">
      <c r="A816" s="202"/>
      <c r="B816" s="202"/>
      <c r="C816" s="202"/>
    </row>
    <row r="817">
      <c r="A817" s="202"/>
      <c r="B817" s="202"/>
      <c r="C817" s="202"/>
    </row>
    <row r="818">
      <c r="A818" s="202"/>
      <c r="B818" s="202"/>
      <c r="C818" s="202"/>
    </row>
    <row r="819">
      <c r="A819" s="202"/>
      <c r="B819" s="202"/>
      <c r="C819" s="202"/>
    </row>
    <row r="820">
      <c r="A820" s="202"/>
      <c r="B820" s="202"/>
      <c r="C820" s="202"/>
    </row>
    <row r="821">
      <c r="A821" s="202"/>
      <c r="B821" s="202"/>
      <c r="C821" s="202"/>
    </row>
    <row r="822">
      <c r="A822" s="202"/>
      <c r="B822" s="202"/>
      <c r="C822" s="202"/>
    </row>
    <row r="823">
      <c r="A823" s="202"/>
      <c r="B823" s="202"/>
      <c r="C823" s="202"/>
    </row>
    <row r="824">
      <c r="A824" s="202"/>
      <c r="B824" s="202"/>
      <c r="C824" s="202"/>
    </row>
    <row r="825">
      <c r="A825" s="202"/>
      <c r="B825" s="202"/>
      <c r="C825" s="202"/>
    </row>
    <row r="826">
      <c r="A826" s="202"/>
      <c r="B826" s="202"/>
      <c r="C826" s="202"/>
    </row>
    <row r="827">
      <c r="A827" s="202"/>
      <c r="B827" s="202"/>
      <c r="C827" s="202"/>
    </row>
    <row r="828">
      <c r="A828" s="202"/>
      <c r="B828" s="202"/>
      <c r="C828" s="202"/>
    </row>
    <row r="829">
      <c r="A829" s="202"/>
      <c r="B829" s="202"/>
      <c r="C829" s="202"/>
    </row>
    <row r="830">
      <c r="A830" s="202"/>
      <c r="B830" s="202"/>
      <c r="C830" s="202"/>
    </row>
    <row r="831">
      <c r="A831" s="202"/>
      <c r="B831" s="202"/>
      <c r="C831" s="202"/>
    </row>
    <row r="832">
      <c r="A832" s="202"/>
      <c r="B832" s="202"/>
      <c r="C832" s="202"/>
    </row>
    <row r="833">
      <c r="A833" s="202"/>
      <c r="B833" s="202"/>
      <c r="C833" s="202"/>
    </row>
    <row r="834">
      <c r="A834" s="202"/>
      <c r="B834" s="202"/>
      <c r="C834" s="202"/>
    </row>
    <row r="835">
      <c r="A835" s="202"/>
      <c r="B835" s="202"/>
      <c r="C835" s="202"/>
    </row>
    <row r="836">
      <c r="A836" s="202"/>
      <c r="B836" s="202"/>
      <c r="C836" s="202"/>
    </row>
    <row r="837">
      <c r="A837" s="202"/>
      <c r="B837" s="202"/>
      <c r="C837" s="202"/>
    </row>
    <row r="838">
      <c r="A838" s="202"/>
      <c r="B838" s="202"/>
      <c r="C838" s="202"/>
    </row>
    <row r="839">
      <c r="A839" s="202"/>
      <c r="B839" s="202"/>
      <c r="C839" s="202"/>
    </row>
    <row r="840">
      <c r="A840" s="202"/>
      <c r="B840" s="202"/>
      <c r="C840" s="202"/>
    </row>
    <row r="841">
      <c r="A841" s="202"/>
      <c r="B841" s="202"/>
      <c r="C841" s="202"/>
    </row>
    <row r="842">
      <c r="A842" s="202"/>
      <c r="B842" s="202"/>
      <c r="C842" s="202"/>
    </row>
    <row r="843">
      <c r="A843" s="202"/>
      <c r="B843" s="202"/>
      <c r="C843" s="202"/>
    </row>
    <row r="844">
      <c r="A844" s="202"/>
      <c r="B844" s="202"/>
      <c r="C844" s="202"/>
    </row>
    <row r="845">
      <c r="A845" s="202"/>
      <c r="B845" s="202"/>
      <c r="C845" s="202"/>
    </row>
    <row r="846">
      <c r="A846" s="202"/>
      <c r="B846" s="202"/>
      <c r="C846" s="202"/>
    </row>
    <row r="847">
      <c r="A847" s="202"/>
      <c r="B847" s="202"/>
      <c r="C847" s="202"/>
    </row>
    <row r="848">
      <c r="A848" s="202"/>
      <c r="B848" s="202"/>
      <c r="C848" s="202"/>
    </row>
    <row r="849">
      <c r="A849" s="202"/>
      <c r="B849" s="202"/>
      <c r="C849" s="202"/>
    </row>
    <row r="850">
      <c r="A850" s="202"/>
      <c r="B850" s="202"/>
      <c r="C850" s="202"/>
    </row>
    <row r="851">
      <c r="A851" s="202"/>
      <c r="B851" s="202"/>
      <c r="C851" s="202"/>
    </row>
    <row r="852">
      <c r="A852" s="202"/>
      <c r="B852" s="202"/>
      <c r="C852" s="202"/>
    </row>
    <row r="853">
      <c r="A853" s="202"/>
      <c r="B853" s="202"/>
      <c r="C853" s="202"/>
    </row>
    <row r="854">
      <c r="A854" s="202"/>
      <c r="B854" s="202"/>
      <c r="C854" s="202"/>
    </row>
    <row r="855">
      <c r="A855" s="202"/>
      <c r="B855" s="202"/>
      <c r="C855" s="202"/>
    </row>
    <row r="856">
      <c r="A856" s="202"/>
      <c r="B856" s="202"/>
      <c r="C856" s="202"/>
    </row>
    <row r="857">
      <c r="A857" s="202"/>
      <c r="B857" s="202"/>
      <c r="C857" s="202"/>
    </row>
    <row r="858">
      <c r="A858" s="202"/>
      <c r="B858" s="202"/>
      <c r="C858" s="202"/>
    </row>
    <row r="859">
      <c r="A859" s="202"/>
      <c r="B859" s="202"/>
      <c r="C859" s="202"/>
    </row>
    <row r="860">
      <c r="A860" s="202"/>
      <c r="B860" s="202"/>
      <c r="C860" s="202"/>
    </row>
    <row r="861">
      <c r="A861" s="202"/>
      <c r="B861" s="202"/>
      <c r="C861" s="202"/>
    </row>
    <row r="862">
      <c r="A862" s="202"/>
      <c r="B862" s="202"/>
      <c r="C862" s="202"/>
    </row>
    <row r="863">
      <c r="A863" s="202"/>
      <c r="B863" s="202"/>
      <c r="C863" s="202"/>
    </row>
    <row r="864">
      <c r="A864" s="202"/>
      <c r="B864" s="202"/>
      <c r="C864" s="202"/>
    </row>
    <row r="865">
      <c r="A865" s="202"/>
      <c r="B865" s="202"/>
      <c r="C865" s="202"/>
    </row>
    <row r="866">
      <c r="A866" s="202"/>
      <c r="B866" s="202"/>
      <c r="C866" s="202"/>
    </row>
    <row r="867">
      <c r="A867" s="202"/>
      <c r="B867" s="202"/>
      <c r="C867" s="202"/>
    </row>
    <row r="868">
      <c r="A868" s="202"/>
      <c r="B868" s="202"/>
      <c r="C868" s="202"/>
    </row>
    <row r="869">
      <c r="A869" s="202"/>
      <c r="B869" s="202"/>
      <c r="C869" s="202"/>
    </row>
    <row r="870">
      <c r="A870" s="202"/>
      <c r="B870" s="202"/>
      <c r="C870" s="202"/>
    </row>
    <row r="871">
      <c r="A871" s="202"/>
      <c r="B871" s="202"/>
      <c r="C871" s="202"/>
    </row>
    <row r="872">
      <c r="A872" s="202"/>
      <c r="B872" s="202"/>
      <c r="C872" s="202"/>
    </row>
    <row r="873">
      <c r="A873" s="202"/>
      <c r="B873" s="202"/>
      <c r="C873" s="202"/>
    </row>
    <row r="874">
      <c r="A874" s="202"/>
      <c r="B874" s="202"/>
      <c r="C874" s="202"/>
    </row>
    <row r="875">
      <c r="A875" s="202"/>
      <c r="B875" s="202"/>
      <c r="C875" s="202"/>
    </row>
    <row r="876">
      <c r="A876" s="202"/>
      <c r="B876" s="202"/>
      <c r="C876" s="202"/>
    </row>
    <row r="877">
      <c r="A877" s="202"/>
      <c r="B877" s="202"/>
      <c r="C877" s="202"/>
    </row>
    <row r="878">
      <c r="A878" s="202"/>
      <c r="B878" s="202"/>
      <c r="C878" s="202"/>
    </row>
    <row r="879">
      <c r="A879" s="202"/>
      <c r="B879" s="202"/>
      <c r="C879" s="202"/>
    </row>
    <row r="880">
      <c r="A880" s="202"/>
      <c r="B880" s="202"/>
      <c r="C880" s="202"/>
    </row>
    <row r="881">
      <c r="A881" s="202"/>
      <c r="B881" s="202"/>
      <c r="C881" s="202"/>
    </row>
    <row r="882">
      <c r="A882" s="202"/>
      <c r="B882" s="202"/>
      <c r="C882" s="202"/>
    </row>
    <row r="883">
      <c r="A883" s="202"/>
      <c r="B883" s="202"/>
      <c r="C883" s="202"/>
    </row>
    <row r="884">
      <c r="A884" s="202"/>
      <c r="B884" s="202"/>
      <c r="C884" s="202"/>
    </row>
    <row r="885">
      <c r="A885" s="202"/>
      <c r="B885" s="202"/>
      <c r="C885" s="202"/>
    </row>
    <row r="886">
      <c r="A886" s="202"/>
      <c r="B886" s="202"/>
      <c r="C886" s="202"/>
    </row>
    <row r="887">
      <c r="A887" s="202"/>
      <c r="B887" s="202"/>
      <c r="C887" s="202"/>
    </row>
    <row r="888">
      <c r="A888" s="202"/>
      <c r="B888" s="202"/>
      <c r="C888" s="202"/>
    </row>
    <row r="889">
      <c r="A889" s="202"/>
      <c r="B889" s="202"/>
      <c r="C889" s="202"/>
    </row>
    <row r="890">
      <c r="A890" s="202"/>
      <c r="B890" s="202"/>
      <c r="C890" s="202"/>
    </row>
    <row r="891">
      <c r="A891" s="202"/>
      <c r="B891" s="202"/>
      <c r="C891" s="202"/>
    </row>
    <row r="892">
      <c r="A892" s="202"/>
      <c r="B892" s="202"/>
      <c r="C892" s="202"/>
    </row>
    <row r="893">
      <c r="A893" s="202"/>
      <c r="B893" s="202"/>
      <c r="C893" s="202"/>
    </row>
    <row r="894">
      <c r="A894" s="202"/>
      <c r="B894" s="202"/>
      <c r="C894" s="202"/>
    </row>
    <row r="895">
      <c r="A895" s="202"/>
      <c r="B895" s="202"/>
      <c r="C895" s="202"/>
    </row>
    <row r="896">
      <c r="A896" s="202"/>
      <c r="B896" s="202"/>
      <c r="C896" s="202"/>
    </row>
    <row r="897">
      <c r="A897" s="202"/>
      <c r="B897" s="202"/>
      <c r="C897" s="202"/>
    </row>
    <row r="898">
      <c r="A898" s="202"/>
      <c r="B898" s="202"/>
      <c r="C898" s="202"/>
    </row>
    <row r="899">
      <c r="A899" s="202"/>
      <c r="B899" s="202"/>
      <c r="C899" s="202"/>
    </row>
    <row r="900">
      <c r="A900" s="202"/>
      <c r="B900" s="202"/>
      <c r="C900" s="202"/>
    </row>
    <row r="901">
      <c r="A901" s="202"/>
      <c r="B901" s="202"/>
      <c r="C901" s="202"/>
    </row>
    <row r="902">
      <c r="A902" s="202"/>
      <c r="B902" s="202"/>
      <c r="C902" s="202"/>
    </row>
    <row r="903">
      <c r="A903" s="202"/>
      <c r="B903" s="202"/>
      <c r="C903" s="202"/>
    </row>
    <row r="904">
      <c r="A904" s="202"/>
      <c r="B904" s="202"/>
      <c r="C904" s="202"/>
    </row>
    <row r="905">
      <c r="A905" s="202"/>
      <c r="B905" s="202"/>
      <c r="C905" s="202"/>
    </row>
    <row r="906">
      <c r="A906" s="202"/>
      <c r="B906" s="202"/>
      <c r="C906" s="202"/>
    </row>
    <row r="907">
      <c r="A907" s="202"/>
      <c r="B907" s="202"/>
      <c r="C907" s="202"/>
    </row>
    <row r="908">
      <c r="A908" s="202"/>
      <c r="B908" s="202"/>
      <c r="C908" s="202"/>
    </row>
    <row r="909">
      <c r="A909" s="202"/>
      <c r="B909" s="202"/>
      <c r="C909" s="202"/>
    </row>
    <row r="910">
      <c r="A910" s="202"/>
      <c r="B910" s="202"/>
      <c r="C910" s="202"/>
    </row>
    <row r="911">
      <c r="A911" s="202"/>
      <c r="B911" s="202"/>
      <c r="C911" s="202"/>
    </row>
    <row r="912">
      <c r="A912" s="202"/>
      <c r="B912" s="202"/>
      <c r="C912" s="202"/>
    </row>
    <row r="913">
      <c r="A913" s="202"/>
      <c r="B913" s="202"/>
      <c r="C913" s="202"/>
    </row>
    <row r="914">
      <c r="A914" s="202"/>
      <c r="B914" s="202"/>
      <c r="C914" s="202"/>
    </row>
    <row r="915">
      <c r="A915" s="202"/>
      <c r="B915" s="202"/>
      <c r="C915" s="202"/>
    </row>
    <row r="916">
      <c r="A916" s="202"/>
      <c r="B916" s="202"/>
      <c r="C916" s="202"/>
    </row>
    <row r="917">
      <c r="A917" s="202"/>
      <c r="B917" s="202"/>
      <c r="C917" s="202"/>
    </row>
    <row r="918">
      <c r="A918" s="202"/>
      <c r="B918" s="202"/>
      <c r="C918" s="202"/>
    </row>
    <row r="919">
      <c r="A919" s="202"/>
      <c r="B919" s="202"/>
      <c r="C919" s="202"/>
    </row>
    <row r="920">
      <c r="A920" s="202"/>
      <c r="B920" s="202"/>
      <c r="C920" s="202"/>
    </row>
    <row r="921">
      <c r="A921" s="202"/>
      <c r="B921" s="202"/>
      <c r="C921" s="202"/>
    </row>
    <row r="922">
      <c r="A922" s="202"/>
      <c r="B922" s="202"/>
      <c r="C922" s="202"/>
    </row>
    <row r="923">
      <c r="A923" s="202"/>
      <c r="B923" s="202"/>
      <c r="C923" s="202"/>
    </row>
    <row r="924">
      <c r="A924" s="202"/>
      <c r="B924" s="202"/>
      <c r="C924" s="202"/>
    </row>
    <row r="925">
      <c r="A925" s="202"/>
      <c r="B925" s="202"/>
      <c r="C925" s="202"/>
    </row>
    <row r="926">
      <c r="A926" s="202"/>
      <c r="B926" s="202"/>
      <c r="C926" s="202"/>
    </row>
    <row r="927">
      <c r="A927" s="202"/>
      <c r="B927" s="202"/>
      <c r="C927" s="202"/>
    </row>
    <row r="928">
      <c r="A928" s="202"/>
      <c r="B928" s="202"/>
      <c r="C928" s="202"/>
    </row>
    <row r="929">
      <c r="A929" s="202"/>
      <c r="B929" s="202"/>
      <c r="C929" s="202"/>
    </row>
    <row r="930">
      <c r="A930" s="202"/>
      <c r="B930" s="202"/>
      <c r="C930" s="202"/>
    </row>
    <row r="931">
      <c r="A931" s="202"/>
      <c r="B931" s="202"/>
      <c r="C931" s="202"/>
    </row>
    <row r="932">
      <c r="A932" s="202"/>
      <c r="B932" s="202"/>
      <c r="C932" s="202"/>
    </row>
    <row r="933">
      <c r="A933" s="202"/>
      <c r="B933" s="202"/>
      <c r="C933" s="202"/>
    </row>
    <row r="934">
      <c r="A934" s="202"/>
      <c r="B934" s="202"/>
      <c r="C934" s="202"/>
    </row>
    <row r="935">
      <c r="A935" s="202"/>
      <c r="B935" s="202"/>
      <c r="C935" s="202"/>
    </row>
    <row r="936">
      <c r="A936" s="202"/>
      <c r="B936" s="202"/>
      <c r="C936" s="202"/>
    </row>
    <row r="937">
      <c r="A937" s="202"/>
      <c r="B937" s="202"/>
      <c r="C937" s="202"/>
    </row>
    <row r="938">
      <c r="A938" s="202"/>
      <c r="B938" s="202"/>
      <c r="C938" s="202"/>
    </row>
    <row r="939">
      <c r="A939" s="202"/>
      <c r="B939" s="202"/>
      <c r="C939" s="202"/>
    </row>
    <row r="940">
      <c r="A940" s="202"/>
      <c r="B940" s="202"/>
      <c r="C940" s="202"/>
    </row>
    <row r="941">
      <c r="A941" s="202"/>
      <c r="B941" s="202"/>
      <c r="C941" s="202"/>
    </row>
    <row r="942">
      <c r="A942" s="202"/>
      <c r="B942" s="202"/>
      <c r="C942" s="202"/>
    </row>
    <row r="943">
      <c r="A943" s="202"/>
      <c r="B943" s="202"/>
      <c r="C943" s="202"/>
    </row>
    <row r="944">
      <c r="A944" s="202"/>
      <c r="B944" s="202"/>
      <c r="C944" s="202"/>
    </row>
    <row r="945">
      <c r="A945" s="202"/>
      <c r="B945" s="202"/>
      <c r="C945" s="202"/>
    </row>
    <row r="946">
      <c r="A946" s="202"/>
      <c r="B946" s="202"/>
      <c r="C946" s="202"/>
    </row>
    <row r="947">
      <c r="A947" s="202"/>
      <c r="B947" s="202"/>
      <c r="C947" s="202"/>
    </row>
    <row r="948">
      <c r="A948" s="202"/>
      <c r="B948" s="202"/>
      <c r="C948" s="202"/>
    </row>
    <row r="949">
      <c r="A949" s="202"/>
      <c r="B949" s="202"/>
      <c r="C949" s="202"/>
    </row>
    <row r="950">
      <c r="A950" s="202"/>
      <c r="B950" s="202"/>
      <c r="C950" s="202"/>
    </row>
    <row r="951">
      <c r="A951" s="202"/>
      <c r="B951" s="202"/>
      <c r="C951" s="202"/>
    </row>
    <row r="952">
      <c r="A952" s="202"/>
      <c r="B952" s="202"/>
      <c r="C952" s="202"/>
    </row>
    <row r="953">
      <c r="A953" s="202"/>
      <c r="B953" s="202"/>
      <c r="C953" s="202"/>
    </row>
    <row r="954">
      <c r="A954" s="202"/>
      <c r="B954" s="202"/>
      <c r="C954" s="202"/>
    </row>
    <row r="955">
      <c r="A955" s="202"/>
      <c r="B955" s="202"/>
      <c r="C955" s="202"/>
    </row>
    <row r="956">
      <c r="A956" s="202"/>
      <c r="B956" s="202"/>
      <c r="C956" s="202"/>
    </row>
    <row r="957">
      <c r="A957" s="202"/>
      <c r="B957" s="202"/>
      <c r="C957" s="202"/>
    </row>
    <row r="958">
      <c r="A958" s="202"/>
      <c r="B958" s="202"/>
      <c r="C958" s="202"/>
    </row>
    <row r="959">
      <c r="A959" s="202"/>
      <c r="B959" s="202"/>
      <c r="C959" s="202"/>
    </row>
    <row r="960">
      <c r="A960" s="202"/>
      <c r="B960" s="202"/>
      <c r="C960" s="202"/>
    </row>
    <row r="961">
      <c r="A961" s="202"/>
      <c r="B961" s="202"/>
      <c r="C961" s="202"/>
    </row>
    <row r="962">
      <c r="A962" s="202"/>
      <c r="B962" s="202"/>
      <c r="C962" s="202"/>
    </row>
    <row r="963">
      <c r="A963" s="202"/>
      <c r="B963" s="202"/>
      <c r="C963" s="202"/>
    </row>
    <row r="964">
      <c r="A964" s="202"/>
      <c r="B964" s="202"/>
      <c r="C964" s="202"/>
    </row>
    <row r="965">
      <c r="A965" s="202"/>
      <c r="B965" s="202"/>
      <c r="C965" s="202"/>
    </row>
    <row r="966">
      <c r="A966" s="202"/>
      <c r="B966" s="202"/>
      <c r="C966" s="202"/>
    </row>
    <row r="967">
      <c r="A967" s="202"/>
      <c r="B967" s="202"/>
      <c r="C967" s="202"/>
    </row>
    <row r="968">
      <c r="A968" s="202"/>
      <c r="B968" s="202"/>
      <c r="C968" s="202"/>
    </row>
    <row r="969">
      <c r="A969" s="202"/>
      <c r="B969" s="202"/>
      <c r="C969" s="202"/>
    </row>
    <row r="970">
      <c r="A970" s="202"/>
      <c r="B970" s="202"/>
      <c r="C970" s="202"/>
    </row>
    <row r="971">
      <c r="A971" s="202"/>
      <c r="B971" s="202"/>
      <c r="C971" s="202"/>
    </row>
    <row r="972">
      <c r="A972" s="202"/>
      <c r="B972" s="202"/>
      <c r="C972" s="202"/>
    </row>
    <row r="973">
      <c r="A973" s="202"/>
      <c r="B973" s="202"/>
      <c r="C973" s="202"/>
    </row>
    <row r="974">
      <c r="A974" s="202"/>
      <c r="B974" s="202"/>
      <c r="C974" s="202"/>
    </row>
    <row r="975">
      <c r="A975" s="202"/>
      <c r="B975" s="202"/>
      <c r="C975" s="202"/>
    </row>
  </sheetData>
  <conditionalFormatting sqref="A1:A112 A114:A256 A258:A975">
    <cfRule type="expression" dxfId="2" priority="1">
      <formula>COUNTIF(A:A, A1) &gt; 1</formula>
    </cfRule>
  </conditionalFormatting>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7.63"/>
    <col customWidth="1" min="4" max="4" width="62.13"/>
    <col customWidth="1" min="5" max="5" width="109.88"/>
  </cols>
  <sheetData>
    <row r="1">
      <c r="A1" s="190" t="s">
        <v>4664</v>
      </c>
      <c r="B1" s="126" t="s">
        <v>4562</v>
      </c>
      <c r="C1" s="126" t="s">
        <v>5167</v>
      </c>
      <c r="D1" s="375" t="s">
        <v>5168</v>
      </c>
      <c r="E1" s="375" t="s">
        <v>5169</v>
      </c>
      <c r="F1" s="126" t="s">
        <v>5170</v>
      </c>
      <c r="G1" s="126" t="s">
        <v>5171</v>
      </c>
      <c r="H1" s="192"/>
      <c r="I1" s="192"/>
      <c r="J1" s="192"/>
      <c r="K1" s="192"/>
      <c r="L1" s="192"/>
      <c r="M1" s="192"/>
      <c r="N1" s="192"/>
      <c r="O1" s="192"/>
      <c r="P1" s="192"/>
      <c r="Q1" s="192"/>
      <c r="R1" s="192"/>
      <c r="S1" s="192"/>
      <c r="T1" s="192"/>
      <c r="U1" s="192"/>
      <c r="V1" s="192"/>
      <c r="W1" s="192"/>
      <c r="X1" s="192"/>
      <c r="Y1" s="192"/>
    </row>
    <row r="2">
      <c r="A2" s="92" t="s">
        <v>4109</v>
      </c>
      <c r="B2" s="3" t="s">
        <v>4110</v>
      </c>
      <c r="C2" s="3" t="s">
        <v>5172</v>
      </c>
      <c r="D2" s="376" t="s">
        <v>5173</v>
      </c>
      <c r="E2" s="5" t="s">
        <v>5174</v>
      </c>
      <c r="F2" s="6"/>
      <c r="G2" s="6"/>
    </row>
    <row r="3">
      <c r="A3" s="92" t="s">
        <v>3616</v>
      </c>
      <c r="B3" s="3" t="s">
        <v>3617</v>
      </c>
      <c r="C3" s="3" t="s">
        <v>5172</v>
      </c>
      <c r="D3" s="376" t="s">
        <v>5175</v>
      </c>
      <c r="E3" s="5" t="s">
        <v>5176</v>
      </c>
      <c r="F3" s="6"/>
      <c r="G3" s="6"/>
    </row>
    <row r="4">
      <c r="A4" s="92" t="s">
        <v>2563</v>
      </c>
      <c r="B4" s="3" t="s">
        <v>2564</v>
      </c>
      <c r="C4" s="3" t="s">
        <v>5177</v>
      </c>
      <c r="D4" s="376" t="s">
        <v>5178</v>
      </c>
      <c r="E4" s="5" t="s">
        <v>5179</v>
      </c>
      <c r="F4" s="107" t="s">
        <v>5180</v>
      </c>
      <c r="G4" s="6"/>
    </row>
    <row r="5">
      <c r="A5" s="92" t="s">
        <v>954</v>
      </c>
      <c r="B5" s="3" t="s">
        <v>955</v>
      </c>
      <c r="C5" s="3" t="s">
        <v>5181</v>
      </c>
      <c r="D5" s="376" t="s">
        <v>5182</v>
      </c>
      <c r="E5" s="5" t="s">
        <v>5183</v>
      </c>
      <c r="F5" s="6"/>
      <c r="G5" s="6"/>
    </row>
    <row r="6">
      <c r="A6" s="92" t="s">
        <v>2723</v>
      </c>
      <c r="B6" s="3" t="s">
        <v>2724</v>
      </c>
      <c r="C6" s="3" t="s">
        <v>754</v>
      </c>
      <c r="D6" s="376" t="s">
        <v>5184</v>
      </c>
      <c r="E6" s="5" t="s">
        <v>5185</v>
      </c>
      <c r="F6" s="6"/>
      <c r="G6" s="6"/>
    </row>
    <row r="7">
      <c r="A7" s="92" t="s">
        <v>2359</v>
      </c>
      <c r="B7" s="3" t="s">
        <v>2360</v>
      </c>
      <c r="C7" s="3" t="s">
        <v>5172</v>
      </c>
      <c r="D7" s="376" t="s">
        <v>5186</v>
      </c>
      <c r="E7" s="5" t="s">
        <v>5187</v>
      </c>
      <c r="F7" s="6"/>
      <c r="G7" s="6"/>
    </row>
    <row r="8" ht="13.5" customHeight="1">
      <c r="A8" s="92" t="s">
        <v>3170</v>
      </c>
      <c r="B8" s="3" t="s">
        <v>3171</v>
      </c>
      <c r="C8" s="3" t="s">
        <v>5188</v>
      </c>
      <c r="D8" s="376" t="s">
        <v>5188</v>
      </c>
      <c r="E8" s="5" t="s">
        <v>5189</v>
      </c>
      <c r="F8" s="6"/>
      <c r="G8" s="6"/>
    </row>
    <row r="9">
      <c r="A9" s="92" t="s">
        <v>3778</v>
      </c>
      <c r="B9" s="3" t="s">
        <v>3779</v>
      </c>
      <c r="C9" s="3" t="s">
        <v>129</v>
      </c>
      <c r="D9" s="376" t="s">
        <v>5190</v>
      </c>
      <c r="E9" s="5" t="s">
        <v>5191</v>
      </c>
      <c r="F9" s="6"/>
      <c r="G9" s="3" t="s">
        <v>4593</v>
      </c>
    </row>
    <row r="10">
      <c r="A10" s="92" t="s">
        <v>979</v>
      </c>
      <c r="B10" s="3" t="s">
        <v>980</v>
      </c>
      <c r="C10" s="3" t="s">
        <v>129</v>
      </c>
      <c r="D10" s="376" t="s">
        <v>5192</v>
      </c>
      <c r="E10" s="5" t="s">
        <v>5193</v>
      </c>
      <c r="F10" s="6"/>
      <c r="G10" s="6"/>
    </row>
    <row r="11">
      <c r="A11" s="92" t="s">
        <v>1203</v>
      </c>
      <c r="B11" s="3" t="s">
        <v>1204</v>
      </c>
      <c r="C11" s="3" t="s">
        <v>5172</v>
      </c>
      <c r="D11" s="376" t="s">
        <v>5194</v>
      </c>
      <c r="E11" s="5" t="s">
        <v>5195</v>
      </c>
      <c r="F11" s="6"/>
      <c r="G11" s="6"/>
    </row>
    <row r="12">
      <c r="A12" s="182" t="s">
        <v>4064</v>
      </c>
      <c r="B12" s="3" t="s">
        <v>4065</v>
      </c>
      <c r="C12" s="3" t="s">
        <v>5172</v>
      </c>
      <c r="D12" s="376" t="s">
        <v>5196</v>
      </c>
      <c r="E12" s="5" t="s">
        <v>5197</v>
      </c>
      <c r="F12" s="6"/>
      <c r="G12" s="6"/>
    </row>
    <row r="13">
      <c r="A13" s="92" t="s">
        <v>2767</v>
      </c>
      <c r="B13" s="3" t="s">
        <v>2768</v>
      </c>
      <c r="C13" s="3" t="s">
        <v>129</v>
      </c>
      <c r="D13" s="376" t="s">
        <v>5198</v>
      </c>
      <c r="E13" s="5" t="s">
        <v>5199</v>
      </c>
      <c r="F13" s="6"/>
      <c r="G13" s="6"/>
    </row>
    <row r="14">
      <c r="A14" s="92" t="s">
        <v>1794</v>
      </c>
      <c r="B14" s="3" t="s">
        <v>1795</v>
      </c>
      <c r="C14" s="3" t="s">
        <v>129</v>
      </c>
      <c r="D14" s="376" t="s">
        <v>5200</v>
      </c>
      <c r="E14" s="5" t="s">
        <v>5199</v>
      </c>
      <c r="F14" s="6"/>
      <c r="G14" s="6"/>
    </row>
    <row r="15">
      <c r="A15" s="203" t="s">
        <v>4534</v>
      </c>
      <c r="B15" s="3" t="s">
        <v>4535</v>
      </c>
      <c r="C15" s="3" t="s">
        <v>5172</v>
      </c>
      <c r="D15" s="376" t="s">
        <v>5201</v>
      </c>
      <c r="E15" s="5" t="s">
        <v>5202</v>
      </c>
      <c r="F15" s="6"/>
      <c r="G15" s="6"/>
    </row>
    <row r="16">
      <c r="A16" s="203" t="s">
        <v>778</v>
      </c>
      <c r="B16" s="3" t="s">
        <v>779</v>
      </c>
      <c r="C16" s="3" t="s">
        <v>5172</v>
      </c>
      <c r="D16" s="376" t="s">
        <v>5203</v>
      </c>
      <c r="E16" s="5" t="s">
        <v>5204</v>
      </c>
      <c r="F16" s="6"/>
      <c r="G16" s="6"/>
    </row>
    <row r="17">
      <c r="A17" s="203" t="s">
        <v>2917</v>
      </c>
      <c r="B17" s="3" t="s">
        <v>2918</v>
      </c>
      <c r="C17" s="3" t="s">
        <v>5172</v>
      </c>
      <c r="D17" s="376" t="s">
        <v>5205</v>
      </c>
      <c r="E17" s="5" t="s">
        <v>5206</v>
      </c>
      <c r="F17" s="6"/>
      <c r="G17" s="6"/>
    </row>
    <row r="18">
      <c r="A18" s="203" t="s">
        <v>1143</v>
      </c>
      <c r="B18" s="3" t="s">
        <v>1144</v>
      </c>
      <c r="C18" s="3" t="s">
        <v>5172</v>
      </c>
      <c r="D18" s="376" t="s">
        <v>5207</v>
      </c>
      <c r="E18" s="5" t="s">
        <v>5208</v>
      </c>
      <c r="F18" s="6"/>
      <c r="G18" s="6"/>
    </row>
    <row r="19">
      <c r="A19" s="92" t="s">
        <v>2303</v>
      </c>
      <c r="B19" s="3" t="s">
        <v>2304</v>
      </c>
      <c r="C19" s="3" t="s">
        <v>5209</v>
      </c>
      <c r="D19" s="376" t="s">
        <v>5210</v>
      </c>
      <c r="E19" s="5" t="s">
        <v>5211</v>
      </c>
      <c r="F19" s="6"/>
      <c r="G19" s="6"/>
    </row>
    <row r="20">
      <c r="A20" s="203" t="s">
        <v>870</v>
      </c>
      <c r="B20" s="3" t="s">
        <v>871</v>
      </c>
      <c r="C20" s="3" t="s">
        <v>5172</v>
      </c>
      <c r="D20" s="376" t="s">
        <v>5212</v>
      </c>
      <c r="E20" s="5" t="s">
        <v>5213</v>
      </c>
      <c r="F20" s="6"/>
      <c r="G20" s="6"/>
    </row>
    <row r="21">
      <c r="A21" s="203" t="s">
        <v>3025</v>
      </c>
      <c r="B21" s="3" t="s">
        <v>3026</v>
      </c>
      <c r="C21" s="3" t="s">
        <v>5172</v>
      </c>
      <c r="D21" s="376" t="s">
        <v>5214</v>
      </c>
      <c r="E21" s="5" t="s">
        <v>5215</v>
      </c>
      <c r="F21" s="6"/>
      <c r="G21" s="6"/>
    </row>
    <row r="22">
      <c r="A22" s="203" t="s">
        <v>2622</v>
      </c>
      <c r="B22" s="3" t="s">
        <v>2623</v>
      </c>
      <c r="C22" s="3" t="s">
        <v>5172</v>
      </c>
      <c r="D22" s="376" t="s">
        <v>5216</v>
      </c>
      <c r="E22" s="5" t="s">
        <v>5217</v>
      </c>
      <c r="F22" s="6"/>
      <c r="G22" s="6"/>
    </row>
    <row r="23">
      <c r="A23" s="203" t="s">
        <v>4075</v>
      </c>
      <c r="B23" s="3" t="s">
        <v>4076</v>
      </c>
      <c r="C23" s="3" t="s">
        <v>5172</v>
      </c>
      <c r="D23" s="376" t="s">
        <v>5218</v>
      </c>
      <c r="E23" s="5" t="s">
        <v>5219</v>
      </c>
      <c r="F23" s="6"/>
      <c r="G23" s="6"/>
    </row>
    <row r="24">
      <c r="A24" s="203" t="s">
        <v>2396</v>
      </c>
      <c r="B24" s="3" t="s">
        <v>2397</v>
      </c>
      <c r="C24" s="3" t="s">
        <v>5172</v>
      </c>
      <c r="D24" s="376" t="s">
        <v>5220</v>
      </c>
      <c r="E24" s="5" t="s">
        <v>5221</v>
      </c>
      <c r="F24" s="6"/>
      <c r="G24" s="6"/>
    </row>
    <row r="25">
      <c r="A25" s="203" t="s">
        <v>2598</v>
      </c>
      <c r="B25" s="3" t="s">
        <v>2599</v>
      </c>
      <c r="C25" s="3" t="s">
        <v>5172</v>
      </c>
      <c r="D25" s="376" t="s">
        <v>5222</v>
      </c>
      <c r="E25" s="5" t="s">
        <v>5223</v>
      </c>
      <c r="F25" s="6"/>
      <c r="G25" s="6"/>
    </row>
    <row r="26">
      <c r="A26" s="182" t="s">
        <v>1743</v>
      </c>
      <c r="B26" s="3" t="s">
        <v>1744</v>
      </c>
      <c r="C26" s="3" t="s">
        <v>5172</v>
      </c>
      <c r="D26" s="376" t="s">
        <v>5224</v>
      </c>
      <c r="E26" s="5" t="s">
        <v>5225</v>
      </c>
      <c r="F26" s="6"/>
      <c r="G26" s="6"/>
    </row>
    <row r="27">
      <c r="A27" s="92" t="s">
        <v>4042</v>
      </c>
      <c r="B27" s="3" t="s">
        <v>4043</v>
      </c>
      <c r="C27" s="3" t="s">
        <v>5226</v>
      </c>
      <c r="D27" s="376" t="s">
        <v>5227</v>
      </c>
      <c r="E27" s="5" t="s">
        <v>5228</v>
      </c>
      <c r="F27" s="6"/>
      <c r="G27" s="6"/>
    </row>
    <row r="28">
      <c r="A28" s="92" t="s">
        <v>2448</v>
      </c>
      <c r="B28" s="3" t="s">
        <v>2449</v>
      </c>
      <c r="C28" s="3" t="s">
        <v>5226</v>
      </c>
      <c r="D28" s="376" t="s">
        <v>5229</v>
      </c>
      <c r="E28" s="5" t="s">
        <v>5230</v>
      </c>
      <c r="F28" s="6"/>
      <c r="G28" s="6"/>
    </row>
    <row r="29">
      <c r="A29" s="92" t="s">
        <v>1300</v>
      </c>
      <c r="B29" s="3" t="s">
        <v>1301</v>
      </c>
      <c r="C29" s="3" t="s">
        <v>5226</v>
      </c>
      <c r="D29" s="376" t="s">
        <v>5231</v>
      </c>
      <c r="E29" s="5" t="s">
        <v>5232</v>
      </c>
      <c r="F29" s="6"/>
      <c r="G29" s="6"/>
    </row>
    <row r="30">
      <c r="A30" s="92" t="s">
        <v>3334</v>
      </c>
      <c r="B30" s="377" t="s">
        <v>3335</v>
      </c>
      <c r="C30" s="377" t="s">
        <v>5233</v>
      </c>
      <c r="D30" s="378" t="s">
        <v>5234</v>
      </c>
      <c r="E30" s="379" t="s">
        <v>5235</v>
      </c>
      <c r="F30" s="6"/>
      <c r="G30" s="6"/>
    </row>
    <row r="31">
      <c r="A31" s="92" t="s">
        <v>2155</v>
      </c>
      <c r="B31" s="3" t="s">
        <v>2156</v>
      </c>
      <c r="C31" s="3" t="s">
        <v>5226</v>
      </c>
      <c r="D31" s="376" t="s">
        <v>5236</v>
      </c>
      <c r="E31" s="5" t="s">
        <v>5237</v>
      </c>
      <c r="F31" s="6"/>
      <c r="G31" s="6"/>
    </row>
    <row r="32">
      <c r="A32" s="182" t="s">
        <v>627</v>
      </c>
      <c r="B32" s="3" t="s">
        <v>628</v>
      </c>
      <c r="C32" s="3" t="s">
        <v>5226</v>
      </c>
      <c r="D32" s="376" t="s">
        <v>5238</v>
      </c>
      <c r="E32" s="5" t="s">
        <v>5239</v>
      </c>
      <c r="F32" s="6"/>
      <c r="G32" s="6"/>
    </row>
    <row r="33">
      <c r="A33" s="182" t="s">
        <v>2355</v>
      </c>
      <c r="B33" s="3" t="s">
        <v>2356</v>
      </c>
      <c r="C33" s="3" t="s">
        <v>5226</v>
      </c>
      <c r="D33" s="376" t="s">
        <v>5240</v>
      </c>
      <c r="E33" s="5" t="s">
        <v>5241</v>
      </c>
      <c r="F33" s="6"/>
      <c r="G33" s="3" t="s">
        <v>4593</v>
      </c>
    </row>
    <row r="34">
      <c r="A34" s="92" t="s">
        <v>4058</v>
      </c>
      <c r="B34" s="3" t="s">
        <v>4059</v>
      </c>
      <c r="C34" s="3" t="s">
        <v>5242</v>
      </c>
      <c r="D34" s="376" t="s">
        <v>5243</v>
      </c>
      <c r="E34" s="5" t="s">
        <v>5244</v>
      </c>
      <c r="F34" s="3" t="s">
        <v>5245</v>
      </c>
      <c r="G34" s="6"/>
    </row>
    <row r="35">
      <c r="A35" s="203" t="s">
        <v>3564</v>
      </c>
      <c r="B35" s="3" t="s">
        <v>3565</v>
      </c>
      <c r="C35" s="3" t="s">
        <v>5226</v>
      </c>
      <c r="D35" s="376" t="s">
        <v>5246</v>
      </c>
      <c r="E35" s="5" t="s">
        <v>5247</v>
      </c>
      <c r="F35" s="6"/>
      <c r="G35" s="6"/>
    </row>
    <row r="36">
      <c r="A36" s="203" t="s">
        <v>3246</v>
      </c>
      <c r="B36" s="3" t="s">
        <v>3247</v>
      </c>
      <c r="C36" s="3" t="s">
        <v>5226</v>
      </c>
      <c r="D36" s="376" t="s">
        <v>5248</v>
      </c>
      <c r="E36" s="5" t="s">
        <v>5249</v>
      </c>
      <c r="F36" s="6"/>
      <c r="G36" s="6"/>
    </row>
    <row r="37">
      <c r="A37" s="203" t="s">
        <v>599</v>
      </c>
      <c r="B37" s="3" t="s">
        <v>600</v>
      </c>
      <c r="C37" s="3" t="s">
        <v>5226</v>
      </c>
      <c r="D37" s="376" t="s">
        <v>5250</v>
      </c>
      <c r="E37" s="5" t="s">
        <v>5251</v>
      </c>
      <c r="F37" s="6"/>
      <c r="G37" s="6"/>
    </row>
    <row r="38">
      <c r="A38" s="203" t="s">
        <v>2220</v>
      </c>
      <c r="B38" s="3" t="s">
        <v>2221</v>
      </c>
      <c r="C38" s="3" t="s">
        <v>5226</v>
      </c>
      <c r="D38" s="376" t="s">
        <v>5252</v>
      </c>
      <c r="E38" s="5" t="s">
        <v>5253</v>
      </c>
      <c r="F38" s="6"/>
      <c r="G38" s="6"/>
    </row>
    <row r="39">
      <c r="A39" s="203" t="s">
        <v>5254</v>
      </c>
      <c r="B39" s="3" t="s">
        <v>5255</v>
      </c>
      <c r="C39" s="3" t="s">
        <v>5226</v>
      </c>
      <c r="D39" s="376" t="s">
        <v>5256</v>
      </c>
      <c r="E39" s="5" t="s">
        <v>5257</v>
      </c>
      <c r="F39" s="6"/>
      <c r="G39" s="6"/>
    </row>
    <row r="40">
      <c r="A40" s="92" t="s">
        <v>1537</v>
      </c>
      <c r="B40" s="3" t="s">
        <v>1538</v>
      </c>
      <c r="C40" s="3" t="s">
        <v>5258</v>
      </c>
      <c r="D40" s="376" t="s">
        <v>5259</v>
      </c>
      <c r="E40" s="5" t="s">
        <v>5260</v>
      </c>
      <c r="F40" s="6"/>
      <c r="G40" s="6"/>
    </row>
    <row r="41">
      <c r="A41" s="203" t="s">
        <v>4221</v>
      </c>
      <c r="B41" s="3" t="s">
        <v>4222</v>
      </c>
      <c r="C41" s="3" t="s">
        <v>5226</v>
      </c>
      <c r="D41" s="376" t="s">
        <v>5261</v>
      </c>
      <c r="E41" s="5" t="s">
        <v>5232</v>
      </c>
      <c r="F41" s="6"/>
      <c r="G41" s="6"/>
    </row>
    <row r="42">
      <c r="A42" s="203" t="s">
        <v>3348</v>
      </c>
      <c r="B42" s="3" t="s">
        <v>3349</v>
      </c>
      <c r="C42" s="3" t="s">
        <v>5226</v>
      </c>
      <c r="D42" s="376" t="s">
        <v>5262</v>
      </c>
      <c r="E42" s="5" t="s">
        <v>5263</v>
      </c>
      <c r="F42" s="6"/>
      <c r="G42" s="6"/>
    </row>
    <row r="43">
      <c r="A43" s="92" t="s">
        <v>1983</v>
      </c>
      <c r="B43" s="3" t="s">
        <v>1984</v>
      </c>
      <c r="C43" s="3" t="s">
        <v>5264</v>
      </c>
      <c r="D43" s="376" t="s">
        <v>5265</v>
      </c>
      <c r="E43" s="5" t="s">
        <v>5266</v>
      </c>
      <c r="F43" s="6"/>
      <c r="G43" s="6"/>
    </row>
    <row r="44">
      <c r="A44" s="92" t="s">
        <v>2679</v>
      </c>
      <c r="B44" s="3" t="s">
        <v>2680</v>
      </c>
      <c r="C44" s="3" t="s">
        <v>5267</v>
      </c>
      <c r="D44" s="376" t="s">
        <v>5268</v>
      </c>
      <c r="E44" s="5" t="s">
        <v>5269</v>
      </c>
      <c r="F44" s="6"/>
      <c r="G44" s="6"/>
    </row>
    <row r="45">
      <c r="A45" s="92" t="s">
        <v>1191</v>
      </c>
      <c r="B45" s="3" t="s">
        <v>1192</v>
      </c>
      <c r="C45" s="3" t="s">
        <v>5267</v>
      </c>
      <c r="D45" s="376" t="s">
        <v>5270</v>
      </c>
      <c r="E45" s="5" t="s">
        <v>5271</v>
      </c>
      <c r="F45" s="6"/>
      <c r="G45" s="6"/>
    </row>
    <row r="46">
      <c r="A46" s="182" t="s">
        <v>1359</v>
      </c>
      <c r="B46" s="3" t="s">
        <v>1360</v>
      </c>
      <c r="C46" s="3" t="s">
        <v>5267</v>
      </c>
      <c r="D46" s="376" t="s">
        <v>5272</v>
      </c>
      <c r="E46" s="5" t="s">
        <v>5273</v>
      </c>
      <c r="F46" s="6"/>
      <c r="G46" s="6"/>
    </row>
    <row r="47">
      <c r="A47" s="203" t="s">
        <v>1012</v>
      </c>
      <c r="B47" s="3" t="s">
        <v>1013</v>
      </c>
      <c r="C47" s="3" t="s">
        <v>5267</v>
      </c>
      <c r="D47" s="376" t="s">
        <v>5274</v>
      </c>
      <c r="E47" s="5" t="s">
        <v>5275</v>
      </c>
      <c r="F47" s="6"/>
      <c r="G47" s="6"/>
    </row>
    <row r="48">
      <c r="A48" s="203" t="s">
        <v>3655</v>
      </c>
      <c r="B48" s="3" t="s">
        <v>3656</v>
      </c>
      <c r="C48" s="3" t="s">
        <v>5267</v>
      </c>
      <c r="D48" s="376" t="s">
        <v>5276</v>
      </c>
      <c r="E48" s="5" t="s">
        <v>5277</v>
      </c>
      <c r="F48" s="6"/>
      <c r="G48" s="6"/>
    </row>
    <row r="49">
      <c r="A49" s="203" t="s">
        <v>1314</v>
      </c>
      <c r="B49" s="3" t="s">
        <v>1315</v>
      </c>
      <c r="C49" s="3" t="s">
        <v>5267</v>
      </c>
      <c r="D49" s="376" t="s">
        <v>5278</v>
      </c>
      <c r="E49" s="5" t="s">
        <v>5279</v>
      </c>
      <c r="F49" s="6"/>
      <c r="G49" s="6"/>
    </row>
    <row r="50">
      <c r="A50" s="203" t="s">
        <v>1141</v>
      </c>
      <c r="B50" s="3" t="s">
        <v>1142</v>
      </c>
      <c r="C50" s="3" t="s">
        <v>5267</v>
      </c>
      <c r="D50" s="376" t="s">
        <v>5280</v>
      </c>
      <c r="E50" s="5" t="s">
        <v>5281</v>
      </c>
      <c r="F50" s="6"/>
      <c r="G50" s="6"/>
    </row>
    <row r="51">
      <c r="A51" s="203" t="s">
        <v>4150</v>
      </c>
      <c r="B51" s="3" t="s">
        <v>4151</v>
      </c>
      <c r="C51" s="3" t="s">
        <v>5267</v>
      </c>
      <c r="D51" s="376" t="s">
        <v>5282</v>
      </c>
      <c r="E51" s="5" t="s">
        <v>5283</v>
      </c>
      <c r="F51" s="6"/>
      <c r="G51" s="6"/>
    </row>
    <row r="52">
      <c r="A52" s="92" t="s">
        <v>1553</v>
      </c>
      <c r="B52" s="3" t="s">
        <v>1554</v>
      </c>
      <c r="C52" s="3" t="s">
        <v>754</v>
      </c>
      <c r="D52" s="376" t="s">
        <v>5284</v>
      </c>
      <c r="E52" s="5" t="s">
        <v>5285</v>
      </c>
      <c r="F52" s="6"/>
      <c r="G52" s="6"/>
    </row>
    <row r="53">
      <c r="A53" s="92" t="s">
        <v>3310</v>
      </c>
      <c r="B53" s="3" t="s">
        <v>3311</v>
      </c>
      <c r="C53" s="3" t="s">
        <v>5286</v>
      </c>
      <c r="D53" s="376" t="s">
        <v>5287</v>
      </c>
      <c r="E53" s="5" t="s">
        <v>5288</v>
      </c>
      <c r="F53" s="3" t="s">
        <v>5245</v>
      </c>
      <c r="G53" s="6"/>
    </row>
    <row r="54">
      <c r="A54" s="92" t="s">
        <v>3614</v>
      </c>
      <c r="B54" s="377" t="s">
        <v>3615</v>
      </c>
      <c r="C54" s="377" t="s">
        <v>5286</v>
      </c>
      <c r="D54" s="378" t="s">
        <v>5289</v>
      </c>
      <c r="E54" s="379" t="s">
        <v>5290</v>
      </c>
      <c r="F54" s="6"/>
      <c r="G54" s="6"/>
    </row>
    <row r="55">
      <c r="A55" s="92" t="s">
        <v>4303</v>
      </c>
      <c r="B55" s="377" t="s">
        <v>4304</v>
      </c>
      <c r="C55" s="377" t="s">
        <v>5286</v>
      </c>
      <c r="D55" s="378" t="s">
        <v>5291</v>
      </c>
      <c r="E55" s="379" t="s">
        <v>5292</v>
      </c>
      <c r="F55" s="107" t="s">
        <v>5245</v>
      </c>
      <c r="G55" s="6"/>
    </row>
    <row r="56">
      <c r="A56" s="92" t="s">
        <v>1547</v>
      </c>
      <c r="B56" s="3" t="s">
        <v>1548</v>
      </c>
      <c r="C56" s="3" t="s">
        <v>5286</v>
      </c>
      <c r="D56" s="376" t="s">
        <v>5293</v>
      </c>
      <c r="E56" s="5" t="s">
        <v>5294</v>
      </c>
      <c r="F56" s="6"/>
      <c r="G56" s="3" t="s">
        <v>4593</v>
      </c>
    </row>
    <row r="57">
      <c r="A57" s="92" t="s">
        <v>3536</v>
      </c>
      <c r="B57" s="3" t="s">
        <v>3537</v>
      </c>
      <c r="C57" s="3" t="s">
        <v>5286</v>
      </c>
      <c r="D57" s="376" t="s">
        <v>5295</v>
      </c>
      <c r="E57" s="5" t="s">
        <v>5296</v>
      </c>
      <c r="F57" s="6"/>
      <c r="G57" s="6"/>
    </row>
    <row r="58">
      <c r="A58" s="92" t="s">
        <v>4313</v>
      </c>
      <c r="B58" s="3" t="s">
        <v>4314</v>
      </c>
      <c r="C58" s="3" t="s">
        <v>5286</v>
      </c>
      <c r="D58" s="376" t="s">
        <v>5297</v>
      </c>
      <c r="E58" s="5" t="s">
        <v>5298</v>
      </c>
      <c r="F58" s="6"/>
      <c r="G58" s="6"/>
    </row>
    <row r="59">
      <c r="A59" s="182" t="s">
        <v>4311</v>
      </c>
      <c r="B59" s="3" t="s">
        <v>4312</v>
      </c>
      <c r="C59" s="3" t="s">
        <v>5286</v>
      </c>
      <c r="D59" s="376" t="s">
        <v>5299</v>
      </c>
      <c r="E59" s="5" t="s">
        <v>5300</v>
      </c>
      <c r="F59" s="6"/>
      <c r="G59" s="6"/>
    </row>
    <row r="60">
      <c r="A60" s="182" t="s">
        <v>2747</v>
      </c>
      <c r="B60" s="3" t="s">
        <v>2748</v>
      </c>
      <c r="C60" s="3" t="s">
        <v>5286</v>
      </c>
      <c r="D60" s="376" t="s">
        <v>5301</v>
      </c>
      <c r="E60" s="5" t="s">
        <v>5302</v>
      </c>
      <c r="F60" s="6"/>
      <c r="G60" s="6"/>
    </row>
    <row r="61">
      <c r="A61" s="182" t="s">
        <v>908</v>
      </c>
      <c r="B61" s="3" t="s">
        <v>909</v>
      </c>
      <c r="C61" s="3" t="s">
        <v>5303</v>
      </c>
      <c r="D61" s="376" t="s">
        <v>5304</v>
      </c>
      <c r="E61" s="5" t="s">
        <v>5305</v>
      </c>
      <c r="F61" s="6"/>
      <c r="G61" s="6"/>
    </row>
    <row r="62">
      <c r="A62" s="203" t="s">
        <v>2159</v>
      </c>
      <c r="B62" s="3" t="s">
        <v>2160</v>
      </c>
      <c r="C62" s="3" t="s">
        <v>5286</v>
      </c>
      <c r="D62" s="376" t="s">
        <v>5306</v>
      </c>
      <c r="E62" s="5" t="s">
        <v>5307</v>
      </c>
      <c r="F62" s="6"/>
      <c r="G62" s="6"/>
    </row>
    <row r="63">
      <c r="A63" s="203" t="s">
        <v>2991</v>
      </c>
      <c r="B63" s="3" t="s">
        <v>2992</v>
      </c>
      <c r="C63" s="3" t="s">
        <v>5286</v>
      </c>
      <c r="D63" s="376" t="s">
        <v>5308</v>
      </c>
      <c r="E63" s="5" t="s">
        <v>5309</v>
      </c>
      <c r="F63" s="6"/>
      <c r="G63" s="6"/>
    </row>
    <row r="64">
      <c r="A64" s="182" t="s">
        <v>3098</v>
      </c>
      <c r="B64" s="3" t="s">
        <v>3099</v>
      </c>
      <c r="C64" s="3" t="s">
        <v>5310</v>
      </c>
      <c r="D64" s="376" t="s">
        <v>5311</v>
      </c>
      <c r="E64" s="5" t="s">
        <v>5312</v>
      </c>
      <c r="F64" s="6"/>
      <c r="G64" s="6"/>
    </row>
    <row r="65">
      <c r="A65" s="203" t="s">
        <v>5313</v>
      </c>
      <c r="B65" s="3" t="s">
        <v>5314</v>
      </c>
      <c r="C65" s="3" t="s">
        <v>5286</v>
      </c>
      <c r="D65" s="376" t="s">
        <v>5315</v>
      </c>
      <c r="E65" s="5" t="s">
        <v>5316</v>
      </c>
      <c r="F65" s="6"/>
      <c r="G65" s="6"/>
    </row>
    <row r="66">
      <c r="A66" s="203" t="s">
        <v>2577</v>
      </c>
      <c r="B66" s="3" t="s">
        <v>2578</v>
      </c>
      <c r="C66" s="3" t="s">
        <v>5286</v>
      </c>
      <c r="D66" s="376" t="s">
        <v>5317</v>
      </c>
      <c r="E66" s="5" t="s">
        <v>5318</v>
      </c>
      <c r="F66" s="6"/>
      <c r="G66" s="6"/>
    </row>
    <row r="67">
      <c r="A67" s="203" t="s">
        <v>3172</v>
      </c>
      <c r="B67" s="3" t="s">
        <v>3173</v>
      </c>
      <c r="C67" s="3" t="s">
        <v>5177</v>
      </c>
      <c r="D67" s="376" t="s">
        <v>5319</v>
      </c>
      <c r="E67" s="5" t="s">
        <v>5320</v>
      </c>
      <c r="F67" s="6"/>
      <c r="G67" s="6"/>
    </row>
    <row r="68">
      <c r="A68" s="203" t="s">
        <v>1336</v>
      </c>
      <c r="B68" s="3" t="s">
        <v>1337</v>
      </c>
      <c r="C68" s="3" t="s">
        <v>5286</v>
      </c>
      <c r="D68" s="376" t="s">
        <v>5321</v>
      </c>
      <c r="E68" s="5" t="s">
        <v>5322</v>
      </c>
      <c r="F68" s="6"/>
      <c r="G68" s="6"/>
    </row>
    <row r="69">
      <c r="A69" s="203" t="s">
        <v>4050</v>
      </c>
      <c r="B69" s="3" t="s">
        <v>4051</v>
      </c>
      <c r="C69" s="3" t="s">
        <v>663</v>
      </c>
      <c r="D69" s="376" t="s">
        <v>5323</v>
      </c>
      <c r="E69" s="5" t="s">
        <v>5324</v>
      </c>
      <c r="F69" s="6"/>
      <c r="G69" s="6"/>
    </row>
    <row r="70">
      <c r="A70" s="182" t="s">
        <v>4283</v>
      </c>
      <c r="B70" s="3" t="s">
        <v>4284</v>
      </c>
      <c r="C70" s="3" t="s">
        <v>125</v>
      </c>
      <c r="D70" s="376" t="s">
        <v>5325</v>
      </c>
      <c r="E70" s="5" t="s">
        <v>5326</v>
      </c>
      <c r="F70" s="6"/>
      <c r="G70" s="3" t="s">
        <v>4593</v>
      </c>
    </row>
    <row r="71">
      <c r="A71" s="203" t="s">
        <v>3689</v>
      </c>
      <c r="B71" s="3" t="s">
        <v>3690</v>
      </c>
      <c r="C71" s="3" t="s">
        <v>125</v>
      </c>
      <c r="D71" s="376" t="s">
        <v>5327</v>
      </c>
      <c r="E71" s="5" t="s">
        <v>5328</v>
      </c>
      <c r="F71" s="6"/>
      <c r="G71" s="3" t="s">
        <v>4593</v>
      </c>
    </row>
    <row r="72">
      <c r="A72" s="182" t="s">
        <v>2438</v>
      </c>
      <c r="B72" s="3" t="s">
        <v>2439</v>
      </c>
      <c r="C72" s="3" t="s">
        <v>5329</v>
      </c>
      <c r="D72" s="376" t="s">
        <v>5330</v>
      </c>
      <c r="E72" s="5" t="s">
        <v>5331</v>
      </c>
      <c r="F72" s="6"/>
      <c r="G72" s="6"/>
    </row>
    <row r="73">
      <c r="A73" s="92" t="s">
        <v>4068</v>
      </c>
      <c r="B73" s="3" t="s">
        <v>4069</v>
      </c>
      <c r="C73" s="3" t="s">
        <v>565</v>
      </c>
      <c r="D73" s="376" t="s">
        <v>5332</v>
      </c>
      <c r="E73" s="5" t="s">
        <v>5333</v>
      </c>
      <c r="F73" s="6"/>
      <c r="G73" s="6"/>
    </row>
    <row r="74">
      <c r="A74" s="92" t="s">
        <v>2946</v>
      </c>
      <c r="B74" s="3" t="s">
        <v>2947</v>
      </c>
      <c r="C74" s="3" t="s">
        <v>565</v>
      </c>
      <c r="D74" s="376" t="s">
        <v>5334</v>
      </c>
      <c r="E74" s="5" t="s">
        <v>5335</v>
      </c>
      <c r="F74" s="6"/>
      <c r="G74" s="6"/>
    </row>
    <row r="75">
      <c r="A75" s="203" t="s">
        <v>4171</v>
      </c>
      <c r="B75" s="3" t="s">
        <v>4172</v>
      </c>
      <c r="C75" s="3" t="s">
        <v>5336</v>
      </c>
      <c r="D75" s="376" t="s">
        <v>5337</v>
      </c>
      <c r="E75" s="5" t="s">
        <v>5338</v>
      </c>
      <c r="F75" s="6"/>
      <c r="G75" s="6"/>
    </row>
    <row r="76">
      <c r="A76" s="203" t="s">
        <v>1027</v>
      </c>
      <c r="B76" s="3" t="s">
        <v>1028</v>
      </c>
      <c r="C76" s="3" t="s">
        <v>5303</v>
      </c>
      <c r="D76" s="376" t="s">
        <v>5339</v>
      </c>
      <c r="E76" s="5" t="s">
        <v>5340</v>
      </c>
      <c r="F76" s="6"/>
      <c r="G76" s="6"/>
    </row>
    <row r="77">
      <c r="A77" s="203" t="s">
        <v>2310</v>
      </c>
      <c r="B77" s="3" t="s">
        <v>2311</v>
      </c>
      <c r="C77" s="3" t="s">
        <v>565</v>
      </c>
      <c r="D77" s="376" t="s">
        <v>5341</v>
      </c>
      <c r="E77" s="5" t="s">
        <v>5342</v>
      </c>
      <c r="F77" s="6"/>
      <c r="G77" s="6"/>
    </row>
    <row r="78">
      <c r="A78" s="203" t="s">
        <v>1597</v>
      </c>
      <c r="B78" s="3" t="s">
        <v>1598</v>
      </c>
      <c r="C78" s="3" t="s">
        <v>565</v>
      </c>
      <c r="D78" s="376" t="s">
        <v>5343</v>
      </c>
      <c r="E78" s="5" t="s">
        <v>5335</v>
      </c>
      <c r="F78" s="6"/>
      <c r="G78" s="6"/>
    </row>
    <row r="79">
      <c r="A79" s="203" t="s">
        <v>1183</v>
      </c>
      <c r="B79" s="3" t="s">
        <v>1184</v>
      </c>
      <c r="C79" s="3" t="s">
        <v>859</v>
      </c>
      <c r="D79" s="376" t="s">
        <v>5344</v>
      </c>
      <c r="E79" s="5" t="s">
        <v>5345</v>
      </c>
      <c r="F79" s="6"/>
      <c r="G79" s="6"/>
    </row>
    <row r="80">
      <c r="A80" s="203" t="s">
        <v>1697</v>
      </c>
      <c r="B80" s="3" t="s">
        <v>1698</v>
      </c>
      <c r="C80" s="3" t="s">
        <v>565</v>
      </c>
      <c r="D80" s="376" t="s">
        <v>5346</v>
      </c>
      <c r="E80" s="5" t="s">
        <v>5347</v>
      </c>
      <c r="F80" s="6"/>
      <c r="G80" s="6"/>
    </row>
    <row r="81">
      <c r="A81" s="92" t="s">
        <v>1201</v>
      </c>
      <c r="B81" s="3" t="s">
        <v>1202</v>
      </c>
      <c r="C81" s="3" t="s">
        <v>5348</v>
      </c>
      <c r="D81" s="376" t="s">
        <v>5349</v>
      </c>
      <c r="E81" s="5" t="s">
        <v>5350</v>
      </c>
      <c r="F81" s="6"/>
      <c r="G81" s="6"/>
    </row>
    <row r="82">
      <c r="A82" s="92" t="s">
        <v>3176</v>
      </c>
      <c r="B82" s="377" t="s">
        <v>3177</v>
      </c>
      <c r="C82" s="377" t="s">
        <v>5348</v>
      </c>
      <c r="D82" s="378" t="s">
        <v>5351</v>
      </c>
      <c r="E82" s="379" t="s">
        <v>5352</v>
      </c>
      <c r="F82" s="3" t="s">
        <v>5245</v>
      </c>
      <c r="G82" s="6"/>
    </row>
    <row r="83">
      <c r="A83" s="203" t="s">
        <v>3683</v>
      </c>
      <c r="B83" s="3" t="s">
        <v>3684</v>
      </c>
      <c r="C83" s="3" t="s">
        <v>5348</v>
      </c>
      <c r="D83" s="376" t="s">
        <v>5353</v>
      </c>
      <c r="E83" s="5" t="s">
        <v>5354</v>
      </c>
      <c r="F83" s="6"/>
      <c r="G83" s="6"/>
    </row>
    <row r="84">
      <c r="A84" s="203" t="s">
        <v>4173</v>
      </c>
      <c r="B84" s="3" t="s">
        <v>4174</v>
      </c>
      <c r="C84" s="3" t="s">
        <v>5355</v>
      </c>
      <c r="D84" s="376" t="s">
        <v>5356</v>
      </c>
      <c r="E84" s="5" t="s">
        <v>5357</v>
      </c>
      <c r="F84" s="6"/>
      <c r="G84" s="6"/>
    </row>
    <row r="85">
      <c r="A85" s="182" t="s">
        <v>2265</v>
      </c>
      <c r="B85" s="3" t="s">
        <v>2266</v>
      </c>
      <c r="C85" s="3" t="s">
        <v>5348</v>
      </c>
      <c r="D85" s="376" t="s">
        <v>5358</v>
      </c>
      <c r="E85" s="5" t="s">
        <v>5359</v>
      </c>
      <c r="F85" s="6"/>
      <c r="G85" s="6"/>
    </row>
    <row r="86">
      <c r="A86" s="203" t="s">
        <v>1923</v>
      </c>
      <c r="B86" s="3" t="s">
        <v>1924</v>
      </c>
      <c r="C86" s="3" t="s">
        <v>5348</v>
      </c>
      <c r="D86" s="376" t="s">
        <v>5360</v>
      </c>
      <c r="E86" s="5" t="s">
        <v>5361</v>
      </c>
      <c r="F86" s="6"/>
      <c r="G86" s="6"/>
    </row>
    <row r="87">
      <c r="A87" s="203" t="s">
        <v>678</v>
      </c>
      <c r="B87" s="3" t="s">
        <v>679</v>
      </c>
      <c r="C87" s="3" t="s">
        <v>5348</v>
      </c>
      <c r="D87" s="376" t="s">
        <v>5362</v>
      </c>
      <c r="E87" s="5" t="s">
        <v>5363</v>
      </c>
      <c r="F87" s="6"/>
      <c r="G87" s="6"/>
    </row>
    <row r="88">
      <c r="A88" s="203" t="s">
        <v>4401</v>
      </c>
      <c r="B88" s="3" t="s">
        <v>4402</v>
      </c>
      <c r="C88" s="3" t="s">
        <v>5348</v>
      </c>
      <c r="D88" s="376" t="s">
        <v>5364</v>
      </c>
      <c r="E88" s="5" t="s">
        <v>5365</v>
      </c>
      <c r="F88" s="6"/>
      <c r="G88" s="6"/>
    </row>
    <row r="89">
      <c r="A89" s="92" t="s">
        <v>2877</v>
      </c>
      <c r="B89" s="3" t="s">
        <v>4689</v>
      </c>
      <c r="C89" s="3" t="s">
        <v>5366</v>
      </c>
      <c r="D89" s="376" t="s">
        <v>5367</v>
      </c>
      <c r="E89" s="5" t="s">
        <v>5368</v>
      </c>
      <c r="F89" s="6"/>
      <c r="G89" s="6"/>
    </row>
    <row r="90">
      <c r="A90" s="203" t="s">
        <v>3481</v>
      </c>
      <c r="B90" s="3" t="s">
        <v>3482</v>
      </c>
      <c r="C90" s="3" t="s">
        <v>5348</v>
      </c>
      <c r="D90" s="376" t="s">
        <v>5369</v>
      </c>
      <c r="E90" s="5" t="s">
        <v>5370</v>
      </c>
      <c r="F90" s="6"/>
      <c r="G90" s="6"/>
    </row>
    <row r="91">
      <c r="A91" s="92" t="s">
        <v>2379</v>
      </c>
      <c r="B91" s="3" t="s">
        <v>2380</v>
      </c>
      <c r="C91" s="3" t="s">
        <v>5366</v>
      </c>
      <c r="D91" s="376" t="s">
        <v>5371</v>
      </c>
      <c r="E91" s="5" t="s">
        <v>5372</v>
      </c>
      <c r="F91" s="6"/>
      <c r="G91" s="6"/>
    </row>
    <row r="92">
      <c r="A92" s="203" t="s">
        <v>2867</v>
      </c>
      <c r="B92" s="3" t="s">
        <v>2868</v>
      </c>
      <c r="C92" s="3" t="s">
        <v>5348</v>
      </c>
      <c r="D92" s="376" t="s">
        <v>5373</v>
      </c>
      <c r="E92" s="5" t="s">
        <v>5374</v>
      </c>
      <c r="F92" s="6"/>
      <c r="G92" s="6"/>
    </row>
    <row r="93">
      <c r="A93" s="203" t="s">
        <v>3146</v>
      </c>
      <c r="B93" s="3" t="s">
        <v>3147</v>
      </c>
      <c r="C93" s="3" t="s">
        <v>5348</v>
      </c>
      <c r="D93" s="376" t="s">
        <v>5375</v>
      </c>
      <c r="E93" s="5" t="s">
        <v>5359</v>
      </c>
      <c r="F93" s="6"/>
      <c r="G93" s="6"/>
    </row>
    <row r="94">
      <c r="A94" s="203" t="s">
        <v>3162</v>
      </c>
      <c r="B94" s="3" t="s">
        <v>3163</v>
      </c>
      <c r="C94" s="3" t="s">
        <v>5355</v>
      </c>
      <c r="D94" s="376" t="s">
        <v>5376</v>
      </c>
      <c r="E94" s="5" t="s">
        <v>5377</v>
      </c>
      <c r="F94" s="6"/>
      <c r="G94" s="6"/>
    </row>
    <row r="95">
      <c r="A95" s="203" t="s">
        <v>2287</v>
      </c>
      <c r="B95" s="3" t="s">
        <v>2288</v>
      </c>
      <c r="C95" s="3" t="s">
        <v>5348</v>
      </c>
      <c r="D95" s="376" t="s">
        <v>5378</v>
      </c>
      <c r="E95" s="5" t="s">
        <v>5359</v>
      </c>
      <c r="F95" s="6"/>
      <c r="G95" s="6"/>
    </row>
    <row r="96">
      <c r="A96" s="203" t="s">
        <v>680</v>
      </c>
      <c r="B96" s="3" t="s">
        <v>681</v>
      </c>
      <c r="C96" s="3" t="s">
        <v>5348</v>
      </c>
      <c r="D96" s="376" t="s">
        <v>5379</v>
      </c>
      <c r="E96" s="5" t="s">
        <v>5380</v>
      </c>
      <c r="F96" s="6"/>
      <c r="G96" s="6"/>
    </row>
    <row r="97">
      <c r="A97" s="203" t="s">
        <v>672</v>
      </c>
      <c r="B97" s="3" t="s">
        <v>5381</v>
      </c>
      <c r="C97" s="3" t="s">
        <v>5303</v>
      </c>
      <c r="D97" s="376" t="s">
        <v>5382</v>
      </c>
      <c r="E97" s="5" t="s">
        <v>5383</v>
      </c>
      <c r="F97" s="6"/>
      <c r="G97" s="6"/>
    </row>
    <row r="98">
      <c r="A98" s="203" t="s">
        <v>3368</v>
      </c>
      <c r="B98" s="3" t="s">
        <v>3369</v>
      </c>
      <c r="C98" s="3" t="s">
        <v>5366</v>
      </c>
      <c r="D98" s="376" t="s">
        <v>5384</v>
      </c>
      <c r="E98" s="5" t="s">
        <v>5385</v>
      </c>
      <c r="F98" s="6"/>
      <c r="G98" s="6"/>
    </row>
    <row r="99">
      <c r="A99" s="203" t="s">
        <v>3964</v>
      </c>
      <c r="B99" s="3" t="s">
        <v>3965</v>
      </c>
      <c r="C99" s="3" t="s">
        <v>5348</v>
      </c>
      <c r="D99" s="376" t="s">
        <v>5386</v>
      </c>
      <c r="E99" s="5" t="s">
        <v>5359</v>
      </c>
      <c r="F99" s="6"/>
      <c r="G99" s="6"/>
    </row>
    <row r="100">
      <c r="A100" s="203" t="s">
        <v>5387</v>
      </c>
      <c r="B100" s="3" t="s">
        <v>5388</v>
      </c>
      <c r="C100" s="3" t="s">
        <v>5233</v>
      </c>
      <c r="D100" s="376" t="s">
        <v>5389</v>
      </c>
      <c r="E100" s="5" t="s">
        <v>5390</v>
      </c>
      <c r="F100" s="6"/>
      <c r="G100" s="6"/>
    </row>
    <row r="101">
      <c r="A101" s="203" t="s">
        <v>1620</v>
      </c>
      <c r="B101" s="3" t="s">
        <v>1621</v>
      </c>
      <c r="C101" s="3" t="s">
        <v>5348</v>
      </c>
      <c r="D101" s="376" t="s">
        <v>5391</v>
      </c>
      <c r="E101" s="5" t="s">
        <v>5392</v>
      </c>
      <c r="F101" s="6"/>
      <c r="G101" s="6"/>
    </row>
    <row r="102">
      <c r="A102" s="203" t="s">
        <v>2964</v>
      </c>
      <c r="B102" s="3" t="s">
        <v>2965</v>
      </c>
      <c r="C102" s="3" t="s">
        <v>5348</v>
      </c>
      <c r="D102" s="376" t="s">
        <v>5393</v>
      </c>
      <c r="E102" s="5" t="s">
        <v>5394</v>
      </c>
      <c r="F102" s="6"/>
      <c r="G102" s="6"/>
    </row>
    <row r="103">
      <c r="A103" s="203" t="s">
        <v>3312</v>
      </c>
      <c r="B103" s="3" t="s">
        <v>3313</v>
      </c>
      <c r="C103" s="3" t="s">
        <v>5366</v>
      </c>
      <c r="D103" s="376" t="s">
        <v>5395</v>
      </c>
      <c r="E103" s="5" t="s">
        <v>5396</v>
      </c>
      <c r="F103" s="6"/>
      <c r="G103" s="6"/>
    </row>
    <row r="104">
      <c r="A104" s="203" t="s">
        <v>3710</v>
      </c>
      <c r="B104" s="3" t="s">
        <v>3711</v>
      </c>
      <c r="C104" s="3" t="s">
        <v>5366</v>
      </c>
      <c r="D104" s="376" t="s">
        <v>5397</v>
      </c>
      <c r="E104" s="5" t="s">
        <v>5398</v>
      </c>
      <c r="F104" s="6"/>
      <c r="G104" s="6"/>
    </row>
    <row r="105">
      <c r="A105" s="203" t="s">
        <v>3257</v>
      </c>
      <c r="B105" s="3" t="s">
        <v>5399</v>
      </c>
      <c r="C105" s="3" t="s">
        <v>5400</v>
      </c>
      <c r="D105" s="376" t="s">
        <v>5401</v>
      </c>
      <c r="E105" s="5" t="s">
        <v>5402</v>
      </c>
      <c r="F105" s="6"/>
      <c r="G105" s="6"/>
    </row>
    <row r="106">
      <c r="A106" s="203" t="s">
        <v>3969</v>
      </c>
      <c r="B106" s="3" t="s">
        <v>3970</v>
      </c>
      <c r="C106" s="3" t="s">
        <v>5348</v>
      </c>
      <c r="D106" s="376" t="s">
        <v>5403</v>
      </c>
      <c r="E106" s="5" t="s">
        <v>5404</v>
      </c>
      <c r="F106" s="6"/>
      <c r="G106" s="6"/>
    </row>
    <row r="107">
      <c r="A107" s="203" t="s">
        <v>1832</v>
      </c>
      <c r="B107" s="3" t="s">
        <v>1833</v>
      </c>
      <c r="C107" s="3" t="s">
        <v>5366</v>
      </c>
      <c r="D107" s="376" t="s">
        <v>5405</v>
      </c>
      <c r="E107" s="5" t="s">
        <v>5406</v>
      </c>
      <c r="F107" s="6"/>
      <c r="G107" s="6"/>
    </row>
    <row r="108">
      <c r="A108" s="203" t="s">
        <v>4431</v>
      </c>
      <c r="B108" s="3" t="s">
        <v>4432</v>
      </c>
      <c r="C108" s="3" t="s">
        <v>5348</v>
      </c>
      <c r="D108" s="376" t="s">
        <v>5407</v>
      </c>
      <c r="E108" s="5" t="s">
        <v>5408</v>
      </c>
      <c r="F108" s="6"/>
      <c r="G108" s="6"/>
    </row>
    <row r="109">
      <c r="A109" s="203" t="s">
        <v>1845</v>
      </c>
      <c r="B109" s="3" t="s">
        <v>1846</v>
      </c>
      <c r="C109" s="3" t="s">
        <v>5348</v>
      </c>
      <c r="D109" s="376" t="s">
        <v>5409</v>
      </c>
      <c r="E109" s="5" t="s">
        <v>5410</v>
      </c>
      <c r="F109" s="6"/>
      <c r="G109" s="6"/>
    </row>
    <row r="110">
      <c r="A110" s="203" t="s">
        <v>827</v>
      </c>
      <c r="B110" s="3" t="s">
        <v>828</v>
      </c>
      <c r="C110" s="3" t="s">
        <v>5366</v>
      </c>
      <c r="D110" s="376" t="s">
        <v>5222</v>
      </c>
      <c r="E110" s="5" t="s">
        <v>5411</v>
      </c>
      <c r="F110" s="6"/>
      <c r="G110" s="6"/>
    </row>
    <row r="111">
      <c r="A111" s="203" t="s">
        <v>3784</v>
      </c>
      <c r="B111" s="3" t="s">
        <v>3785</v>
      </c>
      <c r="C111" s="3" t="s">
        <v>5348</v>
      </c>
      <c r="D111" s="376" t="s">
        <v>5412</v>
      </c>
      <c r="E111" s="5" t="s">
        <v>5374</v>
      </c>
      <c r="F111" s="6"/>
      <c r="G111" s="6"/>
    </row>
    <row r="112">
      <c r="A112" s="203" t="s">
        <v>3501</v>
      </c>
      <c r="B112" s="3" t="s">
        <v>3502</v>
      </c>
      <c r="C112" s="3" t="s">
        <v>5348</v>
      </c>
      <c r="D112" s="376" t="s">
        <v>5413</v>
      </c>
      <c r="E112" s="5" t="s">
        <v>5414</v>
      </c>
      <c r="F112" s="6"/>
      <c r="G112" s="6"/>
    </row>
    <row r="113">
      <c r="A113" s="203" t="s">
        <v>580</v>
      </c>
      <c r="B113" s="3" t="s">
        <v>581</v>
      </c>
      <c r="C113" s="3" t="s">
        <v>5366</v>
      </c>
      <c r="D113" s="376" t="s">
        <v>5415</v>
      </c>
      <c r="E113" s="5" t="s">
        <v>5416</v>
      </c>
      <c r="F113" s="6"/>
      <c r="G113" s="6"/>
    </row>
    <row r="114">
      <c r="A114" s="203" t="s">
        <v>4506</v>
      </c>
      <c r="B114" s="3" t="s">
        <v>4507</v>
      </c>
      <c r="C114" s="3" t="s">
        <v>5366</v>
      </c>
      <c r="D114" s="376" t="s">
        <v>5417</v>
      </c>
      <c r="E114" s="5" t="s">
        <v>5418</v>
      </c>
      <c r="F114" s="6"/>
      <c r="G114" s="6"/>
    </row>
    <row r="115">
      <c r="A115" s="203" t="s">
        <v>3814</v>
      </c>
      <c r="B115" s="3" t="s">
        <v>3815</v>
      </c>
      <c r="C115" s="3" t="s">
        <v>5366</v>
      </c>
      <c r="D115" s="376" t="s">
        <v>5419</v>
      </c>
      <c r="E115" s="5" t="s">
        <v>5420</v>
      </c>
      <c r="F115" s="6"/>
      <c r="G115" s="6"/>
    </row>
    <row r="116">
      <c r="A116" s="92" t="s">
        <v>1549</v>
      </c>
      <c r="B116" s="3" t="s">
        <v>1550</v>
      </c>
      <c r="C116" s="3" t="s">
        <v>5421</v>
      </c>
      <c r="D116" s="376" t="s">
        <v>5422</v>
      </c>
      <c r="E116" s="5" t="s">
        <v>5423</v>
      </c>
      <c r="F116" s="6"/>
      <c r="G116" s="6"/>
    </row>
    <row r="117">
      <c r="A117" s="92" t="s">
        <v>2482</v>
      </c>
      <c r="B117" s="3" t="s">
        <v>2483</v>
      </c>
      <c r="C117" s="3" t="s">
        <v>5421</v>
      </c>
      <c r="D117" s="376" t="s">
        <v>5424</v>
      </c>
      <c r="E117" s="5" t="s">
        <v>5425</v>
      </c>
      <c r="F117" s="6"/>
      <c r="G117" s="6"/>
    </row>
    <row r="118">
      <c r="A118" s="203" t="s">
        <v>2781</v>
      </c>
      <c r="B118" s="3" t="s">
        <v>2782</v>
      </c>
      <c r="C118" s="3" t="s">
        <v>5355</v>
      </c>
      <c r="D118" s="376" t="s">
        <v>5426</v>
      </c>
      <c r="E118" s="5" t="s">
        <v>5427</v>
      </c>
      <c r="F118" s="6"/>
      <c r="G118" s="6"/>
    </row>
    <row r="119">
      <c r="A119" s="182" t="s">
        <v>4524</v>
      </c>
      <c r="B119" s="3" t="s">
        <v>4525</v>
      </c>
      <c r="C119" s="3" t="s">
        <v>5421</v>
      </c>
      <c r="D119" s="376" t="s">
        <v>5428</v>
      </c>
      <c r="E119" s="5" t="s">
        <v>5429</v>
      </c>
      <c r="F119" s="6"/>
      <c r="G119" s="6"/>
    </row>
    <row r="120">
      <c r="A120" s="203" t="s">
        <v>3988</v>
      </c>
      <c r="B120" s="3" t="s">
        <v>3989</v>
      </c>
      <c r="C120" s="3" t="s">
        <v>5421</v>
      </c>
      <c r="D120" s="376" t="s">
        <v>5430</v>
      </c>
      <c r="E120" s="5" t="s">
        <v>5431</v>
      </c>
      <c r="F120" s="6"/>
      <c r="G120" s="6"/>
    </row>
    <row r="121">
      <c r="A121" s="203" t="s">
        <v>862</v>
      </c>
      <c r="B121" s="3" t="s">
        <v>863</v>
      </c>
      <c r="C121" s="3" t="s">
        <v>5336</v>
      </c>
      <c r="D121" s="376" t="s">
        <v>5432</v>
      </c>
      <c r="E121" s="5" t="s">
        <v>5433</v>
      </c>
      <c r="F121" s="6"/>
      <c r="G121" s="6"/>
    </row>
    <row r="122">
      <c r="A122" s="203" t="s">
        <v>842</v>
      </c>
      <c r="B122" s="3" t="s">
        <v>843</v>
      </c>
      <c r="C122" s="3" t="s">
        <v>5421</v>
      </c>
      <c r="D122" s="376" t="s">
        <v>5434</v>
      </c>
      <c r="E122" s="5" t="s">
        <v>5435</v>
      </c>
      <c r="F122" s="6"/>
      <c r="G122" s="6"/>
    </row>
    <row r="123">
      <c r="A123" s="203" t="s">
        <v>648</v>
      </c>
      <c r="B123" s="3" t="s">
        <v>649</v>
      </c>
      <c r="C123" s="3" t="s">
        <v>5421</v>
      </c>
      <c r="D123" s="376" t="s">
        <v>5436</v>
      </c>
      <c r="E123" s="5" t="s">
        <v>5437</v>
      </c>
      <c r="F123" s="6"/>
      <c r="G123" s="6"/>
    </row>
    <row r="124">
      <c r="A124" s="203" t="s">
        <v>976</v>
      </c>
      <c r="B124" s="3" t="s">
        <v>977</v>
      </c>
      <c r="C124" s="3" t="s">
        <v>5438</v>
      </c>
      <c r="D124" s="376" t="s">
        <v>5439</v>
      </c>
      <c r="E124" s="5" t="s">
        <v>5440</v>
      </c>
      <c r="F124" s="6"/>
      <c r="G124" s="6"/>
    </row>
    <row r="125">
      <c r="A125" s="203" t="s">
        <v>1593</v>
      </c>
      <c r="B125" s="3" t="s">
        <v>1594</v>
      </c>
      <c r="C125" s="3" t="s">
        <v>5366</v>
      </c>
      <c r="D125" s="376" t="s">
        <v>5441</v>
      </c>
      <c r="E125" s="5" t="s">
        <v>5442</v>
      </c>
      <c r="F125" s="6"/>
      <c r="G125" s="6"/>
    </row>
    <row r="126">
      <c r="A126" s="203" t="s">
        <v>3632</v>
      </c>
      <c r="B126" s="3" t="s">
        <v>3633</v>
      </c>
      <c r="C126" s="3" t="s">
        <v>5336</v>
      </c>
      <c r="D126" s="376" t="s">
        <v>5443</v>
      </c>
      <c r="E126" s="5" t="s">
        <v>5444</v>
      </c>
      <c r="F126" s="6"/>
      <c r="G126" s="6"/>
    </row>
    <row r="127">
      <c r="A127" s="203" t="s">
        <v>2948</v>
      </c>
      <c r="B127" s="3" t="s">
        <v>2949</v>
      </c>
      <c r="C127" s="3" t="s">
        <v>5445</v>
      </c>
      <c r="D127" s="376" t="s">
        <v>5446</v>
      </c>
      <c r="E127" s="5" t="s">
        <v>5447</v>
      </c>
      <c r="F127" s="6"/>
      <c r="G127" s="6"/>
    </row>
    <row r="128">
      <c r="A128" s="203" t="s">
        <v>2490</v>
      </c>
      <c r="B128" s="3" t="s">
        <v>2491</v>
      </c>
      <c r="C128" s="3" t="s">
        <v>859</v>
      </c>
      <c r="D128" s="376" t="s">
        <v>5448</v>
      </c>
      <c r="E128" s="5" t="s">
        <v>5449</v>
      </c>
      <c r="F128" s="6"/>
      <c r="G128" s="6"/>
    </row>
    <row r="129">
      <c r="A129" s="203" t="s">
        <v>902</v>
      </c>
      <c r="B129" s="3" t="s">
        <v>903</v>
      </c>
      <c r="C129" s="3" t="s">
        <v>5366</v>
      </c>
      <c r="D129" s="376" t="s">
        <v>5450</v>
      </c>
      <c r="E129" s="5" t="s">
        <v>5398</v>
      </c>
      <c r="F129" s="6"/>
      <c r="G129" s="6"/>
    </row>
    <row r="130">
      <c r="A130" s="203" t="s">
        <v>2839</v>
      </c>
      <c r="B130" s="3" t="s">
        <v>2840</v>
      </c>
      <c r="C130" s="3" t="s">
        <v>5366</v>
      </c>
      <c r="D130" s="376" t="s">
        <v>5451</v>
      </c>
      <c r="E130" s="5" t="s">
        <v>5452</v>
      </c>
      <c r="F130" s="6"/>
      <c r="G130" s="6"/>
    </row>
    <row r="131">
      <c r="A131" s="203" t="s">
        <v>1351</v>
      </c>
      <c r="B131" s="3" t="s">
        <v>1352</v>
      </c>
      <c r="C131" s="3" t="s">
        <v>5366</v>
      </c>
      <c r="D131" s="376" t="s">
        <v>5453</v>
      </c>
      <c r="E131" s="5" t="s">
        <v>5406</v>
      </c>
      <c r="F131" s="6"/>
      <c r="G131" s="6"/>
    </row>
    <row r="132">
      <c r="A132" s="203" t="s">
        <v>2430</v>
      </c>
      <c r="B132" s="3" t="s">
        <v>2431</v>
      </c>
      <c r="C132" s="3" t="s">
        <v>5366</v>
      </c>
      <c r="D132" s="376" t="s">
        <v>5454</v>
      </c>
      <c r="E132" s="5" t="s">
        <v>5455</v>
      </c>
      <c r="F132" s="6"/>
      <c r="G132" s="6"/>
    </row>
    <row r="133">
      <c r="A133" s="203" t="s">
        <v>1179</v>
      </c>
      <c r="B133" s="3" t="s">
        <v>1180</v>
      </c>
      <c r="C133" s="3" t="s">
        <v>5233</v>
      </c>
      <c r="D133" s="376" t="s">
        <v>5456</v>
      </c>
      <c r="E133" s="5" t="s">
        <v>5457</v>
      </c>
      <c r="F133" s="6"/>
      <c r="G133" s="6"/>
    </row>
    <row r="134">
      <c r="A134" s="203" t="s">
        <v>1494</v>
      </c>
      <c r="B134" s="3" t="s">
        <v>1495</v>
      </c>
      <c r="C134" s="3" t="s">
        <v>5336</v>
      </c>
      <c r="D134" s="376" t="s">
        <v>5458</v>
      </c>
      <c r="E134" s="5" t="s">
        <v>5459</v>
      </c>
      <c r="F134" s="6"/>
      <c r="G134" s="6"/>
    </row>
    <row r="135">
      <c r="A135" s="203" t="s">
        <v>3226</v>
      </c>
      <c r="B135" s="3" t="s">
        <v>3227</v>
      </c>
      <c r="C135" s="3" t="s">
        <v>5366</v>
      </c>
      <c r="D135" s="376" t="s">
        <v>5460</v>
      </c>
      <c r="E135" s="5" t="s">
        <v>5461</v>
      </c>
      <c r="F135" s="6"/>
      <c r="G135" s="6"/>
    </row>
    <row r="136">
      <c r="A136" s="203" t="s">
        <v>4033</v>
      </c>
      <c r="B136" s="3" t="s">
        <v>4034</v>
      </c>
      <c r="C136" s="3" t="s">
        <v>5462</v>
      </c>
      <c r="D136" s="376" t="s">
        <v>5463</v>
      </c>
      <c r="E136" s="5" t="s">
        <v>5464</v>
      </c>
      <c r="F136" s="6"/>
      <c r="G136" s="6"/>
    </row>
    <row r="137">
      <c r="A137" s="203" t="s">
        <v>2111</v>
      </c>
      <c r="B137" s="3" t="s">
        <v>2112</v>
      </c>
      <c r="C137" s="3" t="s">
        <v>5188</v>
      </c>
      <c r="D137" s="376" t="s">
        <v>5188</v>
      </c>
      <c r="E137" s="5" t="s">
        <v>5189</v>
      </c>
      <c r="F137" s="6"/>
      <c r="G137" s="6"/>
    </row>
    <row r="138">
      <c r="A138" s="203" t="s">
        <v>3590</v>
      </c>
      <c r="B138" s="3" t="s">
        <v>3591</v>
      </c>
      <c r="C138" s="3" t="s">
        <v>5336</v>
      </c>
      <c r="D138" s="376" t="s">
        <v>5465</v>
      </c>
      <c r="E138" s="5" t="s">
        <v>5459</v>
      </c>
      <c r="F138" s="6"/>
      <c r="G138" s="6"/>
    </row>
    <row r="139">
      <c r="A139" s="203" t="s">
        <v>531</v>
      </c>
      <c r="B139" s="3" t="s">
        <v>532</v>
      </c>
      <c r="C139" s="3" t="s">
        <v>5366</v>
      </c>
      <c r="D139" s="376" t="s">
        <v>5466</v>
      </c>
      <c r="E139" s="5" t="s">
        <v>5467</v>
      </c>
      <c r="F139" s="6"/>
      <c r="G139" s="6"/>
    </row>
    <row r="140">
      <c r="A140" s="203" t="s">
        <v>1091</v>
      </c>
      <c r="B140" s="3" t="s">
        <v>1092</v>
      </c>
      <c r="C140" s="3" t="s">
        <v>5366</v>
      </c>
      <c r="D140" s="376" t="s">
        <v>5468</v>
      </c>
      <c r="E140" s="5" t="s">
        <v>5469</v>
      </c>
      <c r="F140" s="6"/>
      <c r="G140" s="6"/>
    </row>
    <row r="141">
      <c r="A141" s="203" t="s">
        <v>1432</v>
      </c>
      <c r="B141" s="3" t="s">
        <v>1433</v>
      </c>
      <c r="C141" s="3" t="s">
        <v>5366</v>
      </c>
      <c r="D141" s="376" t="s">
        <v>5470</v>
      </c>
      <c r="E141" s="5" t="s">
        <v>5471</v>
      </c>
      <c r="F141" s="6"/>
      <c r="G141" s="6"/>
    </row>
    <row r="142">
      <c r="A142" s="203" t="s">
        <v>2201</v>
      </c>
      <c r="B142" s="3" t="s">
        <v>2202</v>
      </c>
      <c r="C142" s="3" t="s">
        <v>5366</v>
      </c>
      <c r="D142" s="376" t="s">
        <v>5472</v>
      </c>
      <c r="E142" s="5" t="s">
        <v>5455</v>
      </c>
      <c r="F142" s="6"/>
      <c r="G142" s="6"/>
    </row>
    <row r="143">
      <c r="A143" s="203" t="s">
        <v>3230</v>
      </c>
      <c r="B143" s="3" t="s">
        <v>3231</v>
      </c>
      <c r="C143" s="3" t="s">
        <v>5366</v>
      </c>
      <c r="D143" s="376" t="s">
        <v>5473</v>
      </c>
      <c r="E143" s="5" t="s">
        <v>5474</v>
      </c>
      <c r="F143" s="6"/>
      <c r="G143" s="6"/>
    </row>
    <row r="144">
      <c r="A144" s="203" t="s">
        <v>4294</v>
      </c>
      <c r="B144" s="3" t="s">
        <v>4295</v>
      </c>
      <c r="C144" s="3" t="s">
        <v>5366</v>
      </c>
      <c r="D144" s="376" t="s">
        <v>5475</v>
      </c>
      <c r="E144" s="5" t="s">
        <v>5476</v>
      </c>
      <c r="F144" s="6"/>
      <c r="G144" s="6"/>
    </row>
    <row r="145">
      <c r="A145" s="92" t="s">
        <v>4305</v>
      </c>
      <c r="B145" s="3" t="s">
        <v>4306</v>
      </c>
      <c r="C145" s="3" t="s">
        <v>5477</v>
      </c>
      <c r="D145" s="376" t="s">
        <v>5478</v>
      </c>
      <c r="E145" s="5" t="s">
        <v>5479</v>
      </c>
      <c r="F145" s="6"/>
      <c r="G145" s="6"/>
    </row>
    <row r="146">
      <c r="A146" s="203" t="s">
        <v>2616</v>
      </c>
      <c r="B146" s="3" t="s">
        <v>2617</v>
      </c>
      <c r="C146" s="3" t="s">
        <v>5355</v>
      </c>
      <c r="D146" s="376" t="s">
        <v>5480</v>
      </c>
      <c r="E146" s="5" t="s">
        <v>5481</v>
      </c>
      <c r="F146" s="6"/>
      <c r="G146" s="6"/>
    </row>
    <row r="147">
      <c r="A147" s="203" t="s">
        <v>940</v>
      </c>
      <c r="B147" s="3" t="s">
        <v>941</v>
      </c>
      <c r="C147" s="3" t="s">
        <v>5477</v>
      </c>
      <c r="D147" s="376" t="s">
        <v>5482</v>
      </c>
      <c r="E147" s="5" t="s">
        <v>5483</v>
      </c>
      <c r="F147" s="6"/>
      <c r="G147" s="6"/>
    </row>
    <row r="148">
      <c r="A148" s="203" t="s">
        <v>2871</v>
      </c>
      <c r="B148" s="3" t="s">
        <v>2872</v>
      </c>
      <c r="C148" s="3" t="s">
        <v>5477</v>
      </c>
      <c r="D148" s="380"/>
      <c r="E148" s="5" t="s">
        <v>5484</v>
      </c>
      <c r="F148" s="6"/>
      <c r="G148" s="6"/>
    </row>
    <row r="149">
      <c r="A149" s="203" t="s">
        <v>4435</v>
      </c>
      <c r="B149" s="3" t="s">
        <v>4436</v>
      </c>
      <c r="C149" s="3" t="s">
        <v>5336</v>
      </c>
      <c r="D149" s="376" t="s">
        <v>5485</v>
      </c>
      <c r="E149" s="5" t="s">
        <v>5486</v>
      </c>
      <c r="F149" s="6"/>
      <c r="G149" s="6"/>
    </row>
    <row r="150">
      <c r="A150" s="203" t="s">
        <v>1618</v>
      </c>
      <c r="B150" s="3" t="s">
        <v>1619</v>
      </c>
      <c r="C150" s="3" t="s">
        <v>5336</v>
      </c>
      <c r="D150" s="376" t="s">
        <v>5487</v>
      </c>
      <c r="E150" s="5" t="s">
        <v>5488</v>
      </c>
      <c r="F150" s="6"/>
      <c r="G150" s="6"/>
    </row>
    <row r="151">
      <c r="A151" s="203" t="s">
        <v>1626</v>
      </c>
      <c r="B151" s="3" t="s">
        <v>1627</v>
      </c>
      <c r="C151" s="3" t="s">
        <v>5209</v>
      </c>
      <c r="D151" s="376" t="s">
        <v>5489</v>
      </c>
      <c r="E151" s="5" t="s">
        <v>5490</v>
      </c>
      <c r="F151" s="6"/>
      <c r="G151" s="6"/>
    </row>
    <row r="152">
      <c r="A152" s="203" t="s">
        <v>3325</v>
      </c>
      <c r="B152" s="3" t="s">
        <v>3326</v>
      </c>
      <c r="C152" s="3" t="s">
        <v>5477</v>
      </c>
      <c r="D152" s="376" t="s">
        <v>5491</v>
      </c>
      <c r="E152" s="5" t="s">
        <v>5492</v>
      </c>
      <c r="F152" s="6"/>
      <c r="G152" s="6"/>
    </row>
    <row r="153">
      <c r="A153" s="203" t="s">
        <v>1595</v>
      </c>
      <c r="B153" s="3" t="s">
        <v>1596</v>
      </c>
      <c r="C153" s="3" t="s">
        <v>5477</v>
      </c>
      <c r="D153" s="376" t="s">
        <v>5493</v>
      </c>
      <c r="E153" s="5" t="s">
        <v>5494</v>
      </c>
      <c r="F153" s="6"/>
      <c r="G153" s="6"/>
    </row>
    <row r="154">
      <c r="A154" s="203" t="s">
        <v>2620</v>
      </c>
      <c r="B154" s="3" t="s">
        <v>2621</v>
      </c>
      <c r="C154" s="3" t="s">
        <v>5477</v>
      </c>
      <c r="D154" s="376" t="s">
        <v>5495</v>
      </c>
      <c r="E154" s="5" t="s">
        <v>5496</v>
      </c>
      <c r="F154" s="6"/>
      <c r="G154" s="6"/>
    </row>
    <row r="155">
      <c r="A155" s="203" t="s">
        <v>1089</v>
      </c>
      <c r="B155" s="3" t="s">
        <v>1090</v>
      </c>
      <c r="C155" s="3" t="s">
        <v>5477</v>
      </c>
      <c r="D155" s="376" t="s">
        <v>5497</v>
      </c>
      <c r="E155" s="5" t="s">
        <v>5498</v>
      </c>
      <c r="F155" s="6"/>
      <c r="G155" s="6"/>
    </row>
    <row r="156">
      <c r="A156" s="203" t="s">
        <v>2224</v>
      </c>
      <c r="B156" s="3" t="s">
        <v>2225</v>
      </c>
      <c r="C156" s="3" t="s">
        <v>5477</v>
      </c>
      <c r="D156" s="376" t="s">
        <v>5499</v>
      </c>
      <c r="E156" s="5" t="s">
        <v>5433</v>
      </c>
      <c r="F156" s="6"/>
      <c r="G156" s="6"/>
    </row>
    <row r="157">
      <c r="A157" s="203" t="s">
        <v>1555</v>
      </c>
      <c r="B157" s="3" t="s">
        <v>1556</v>
      </c>
      <c r="C157" s="3" t="s">
        <v>5177</v>
      </c>
      <c r="D157" s="376" t="s">
        <v>5500</v>
      </c>
      <c r="E157" s="5" t="s">
        <v>5501</v>
      </c>
      <c r="F157" s="6"/>
      <c r="G157" s="6"/>
    </row>
    <row r="158">
      <c r="A158" s="203" t="s">
        <v>784</v>
      </c>
      <c r="B158" s="3" t="s">
        <v>785</v>
      </c>
      <c r="C158" s="3" t="s">
        <v>5477</v>
      </c>
      <c r="D158" s="376" t="s">
        <v>5502</v>
      </c>
      <c r="E158" s="5" t="s">
        <v>5503</v>
      </c>
      <c r="F158" s="6"/>
      <c r="G158" s="6"/>
    </row>
    <row r="159">
      <c r="A159" s="203" t="s">
        <v>4375</v>
      </c>
      <c r="B159" s="3" t="s">
        <v>4376</v>
      </c>
      <c r="C159" s="3" t="s">
        <v>5477</v>
      </c>
      <c r="D159" s="376" t="s">
        <v>5504</v>
      </c>
      <c r="E159" s="5" t="s">
        <v>5505</v>
      </c>
      <c r="F159" s="6"/>
      <c r="G159" s="6"/>
    </row>
    <row r="160">
      <c r="A160" s="203" t="s">
        <v>3228</v>
      </c>
      <c r="B160" s="3" t="s">
        <v>3229</v>
      </c>
      <c r="C160" s="3" t="s">
        <v>5233</v>
      </c>
      <c r="D160" s="376" t="s">
        <v>5506</v>
      </c>
      <c r="E160" s="5" t="s">
        <v>5507</v>
      </c>
      <c r="F160" s="6"/>
      <c r="G160" s="6"/>
    </row>
    <row r="161">
      <c r="A161" s="203" t="s">
        <v>4037</v>
      </c>
      <c r="B161" s="3" t="s">
        <v>4038</v>
      </c>
      <c r="C161" s="3" t="s">
        <v>5508</v>
      </c>
      <c r="D161" s="376" t="s">
        <v>5509</v>
      </c>
      <c r="E161" s="5" t="s">
        <v>5510</v>
      </c>
      <c r="F161" s="6"/>
      <c r="G161" s="6"/>
    </row>
    <row r="162">
      <c r="A162" s="203" t="s">
        <v>3520</v>
      </c>
      <c r="B162" s="3" t="s">
        <v>3521</v>
      </c>
      <c r="C162" s="3" t="s">
        <v>5336</v>
      </c>
      <c r="D162" s="376" t="s">
        <v>5511</v>
      </c>
      <c r="E162" s="5" t="s">
        <v>5512</v>
      </c>
      <c r="F162" s="6"/>
      <c r="G162" s="6"/>
    </row>
    <row r="163">
      <c r="A163" s="203" t="s">
        <v>1338</v>
      </c>
      <c r="B163" s="3" t="s">
        <v>1339</v>
      </c>
      <c r="C163" s="3" t="s">
        <v>5477</v>
      </c>
      <c r="D163" s="376" t="s">
        <v>5513</v>
      </c>
      <c r="E163" s="5" t="s">
        <v>5514</v>
      </c>
      <c r="F163" s="6"/>
      <c r="G163" s="6"/>
    </row>
    <row r="164">
      <c r="A164" s="203" t="s">
        <v>3139</v>
      </c>
      <c r="B164" s="3" t="s">
        <v>3140</v>
      </c>
      <c r="C164" s="3" t="s">
        <v>5477</v>
      </c>
      <c r="D164" s="376" t="s">
        <v>5515</v>
      </c>
      <c r="E164" s="5" t="s">
        <v>5459</v>
      </c>
      <c r="F164" s="6"/>
      <c r="G164" s="6"/>
    </row>
    <row r="165">
      <c r="A165" s="203" t="s">
        <v>1691</v>
      </c>
      <c r="B165" s="3" t="s">
        <v>1692</v>
      </c>
      <c r="C165" s="3" t="s">
        <v>5477</v>
      </c>
      <c r="D165" s="376" t="s">
        <v>5516</v>
      </c>
      <c r="E165" s="5" t="s">
        <v>5517</v>
      </c>
      <c r="F165" s="6"/>
      <c r="G165" s="6"/>
    </row>
    <row r="166">
      <c r="A166" s="203" t="s">
        <v>1883</v>
      </c>
      <c r="B166" s="3" t="s">
        <v>1884</v>
      </c>
      <c r="C166" s="3" t="s">
        <v>5477</v>
      </c>
      <c r="D166" s="376" t="s">
        <v>5518</v>
      </c>
      <c r="E166" s="5" t="s">
        <v>5519</v>
      </c>
      <c r="F166" s="6"/>
      <c r="G166" s="6"/>
    </row>
    <row r="167">
      <c r="A167" s="203" t="s">
        <v>3542</v>
      </c>
      <c r="B167" s="3" t="s">
        <v>3543</v>
      </c>
      <c r="C167" s="3" t="s">
        <v>5477</v>
      </c>
      <c r="D167" s="376" t="s">
        <v>5520</v>
      </c>
      <c r="E167" s="5" t="s">
        <v>5521</v>
      </c>
      <c r="F167" s="6"/>
      <c r="G167" s="6"/>
    </row>
    <row r="168">
      <c r="A168" s="203" t="s">
        <v>2530</v>
      </c>
      <c r="B168" s="3" t="s">
        <v>2531</v>
      </c>
      <c r="C168" s="3" t="s">
        <v>5522</v>
      </c>
      <c r="D168" s="376" t="s">
        <v>5523</v>
      </c>
      <c r="E168" s="5" t="s">
        <v>5524</v>
      </c>
      <c r="F168" s="6"/>
      <c r="G168" s="6"/>
    </row>
    <row r="169">
      <c r="A169" s="203" t="s">
        <v>2257</v>
      </c>
      <c r="B169" s="3" t="s">
        <v>2258</v>
      </c>
      <c r="C169" s="3" t="s">
        <v>5477</v>
      </c>
      <c r="D169" s="376" t="s">
        <v>5525</v>
      </c>
      <c r="E169" s="5" t="s">
        <v>5526</v>
      </c>
      <c r="F169" s="6"/>
      <c r="G169" s="6"/>
    </row>
    <row r="170">
      <c r="A170" s="203" t="s">
        <v>2102</v>
      </c>
      <c r="B170" s="3" t="s">
        <v>2103</v>
      </c>
      <c r="C170" s="3" t="s">
        <v>5477</v>
      </c>
      <c r="D170" s="376" t="s">
        <v>5493</v>
      </c>
      <c r="E170" s="5" t="s">
        <v>5527</v>
      </c>
      <c r="F170" s="6"/>
      <c r="G170" s="6"/>
    </row>
    <row r="171">
      <c r="A171" s="203" t="s">
        <v>2707</v>
      </c>
      <c r="B171" s="3" t="s">
        <v>2708</v>
      </c>
      <c r="C171" s="3" t="s">
        <v>5477</v>
      </c>
      <c r="D171" s="376" t="s">
        <v>5528</v>
      </c>
      <c r="E171" s="5" t="s">
        <v>5494</v>
      </c>
      <c r="F171" s="6"/>
      <c r="G171" s="6"/>
    </row>
    <row r="172">
      <c r="A172" s="203" t="s">
        <v>3376</v>
      </c>
      <c r="B172" s="3" t="s">
        <v>3377</v>
      </c>
      <c r="C172" s="3" t="s">
        <v>5477</v>
      </c>
      <c r="D172" s="376" t="s">
        <v>5529</v>
      </c>
      <c r="E172" s="5" t="s">
        <v>5530</v>
      </c>
      <c r="F172" s="6"/>
      <c r="G172" s="6"/>
    </row>
    <row r="173">
      <c r="A173" s="203" t="s">
        <v>999</v>
      </c>
      <c r="B173" s="3" t="s">
        <v>1000</v>
      </c>
      <c r="C173" s="3" t="s">
        <v>5477</v>
      </c>
      <c r="D173" s="376" t="s">
        <v>5531</v>
      </c>
      <c r="E173" s="5" t="s">
        <v>5532</v>
      </c>
      <c r="F173" s="6"/>
      <c r="G173" s="6"/>
    </row>
    <row r="174">
      <c r="A174" s="203" t="s">
        <v>4433</v>
      </c>
      <c r="B174" s="3" t="s">
        <v>4434</v>
      </c>
      <c r="C174" s="3" t="s">
        <v>5477</v>
      </c>
      <c r="D174" s="376" t="s">
        <v>5533</v>
      </c>
      <c r="E174" s="5" t="s">
        <v>5534</v>
      </c>
      <c r="F174" s="6"/>
      <c r="G174" s="6"/>
    </row>
    <row r="175">
      <c r="A175" s="203" t="s">
        <v>2012</v>
      </c>
      <c r="B175" s="3" t="s">
        <v>2013</v>
      </c>
      <c r="C175" s="3" t="s">
        <v>5188</v>
      </c>
      <c r="D175" s="376" t="s">
        <v>5535</v>
      </c>
      <c r="E175" s="5" t="s">
        <v>5189</v>
      </c>
      <c r="F175" s="6"/>
      <c r="G175" s="6"/>
    </row>
    <row r="176">
      <c r="A176" s="203" t="s">
        <v>1774</v>
      </c>
      <c r="B176" s="3" t="s">
        <v>1775</v>
      </c>
      <c r="C176" s="3" t="s">
        <v>5303</v>
      </c>
      <c r="D176" s="376" t="s">
        <v>5536</v>
      </c>
      <c r="E176" s="5" t="s">
        <v>5537</v>
      </c>
      <c r="F176" s="6"/>
      <c r="G176" s="6"/>
    </row>
    <row r="177">
      <c r="A177" s="203" t="s">
        <v>1877</v>
      </c>
      <c r="B177" s="3" t="s">
        <v>1878</v>
      </c>
      <c r="C177" s="3" t="s">
        <v>5477</v>
      </c>
      <c r="D177" s="376" t="s">
        <v>5538</v>
      </c>
      <c r="E177" s="5" t="s">
        <v>5498</v>
      </c>
      <c r="F177" s="6"/>
      <c r="G177" s="6"/>
    </row>
    <row r="178">
      <c r="A178" s="203" t="s">
        <v>4307</v>
      </c>
      <c r="B178" s="3" t="s">
        <v>4308</v>
      </c>
      <c r="C178" s="3" t="s">
        <v>5539</v>
      </c>
      <c r="D178" s="376" t="s">
        <v>5540</v>
      </c>
      <c r="E178" s="5" t="s">
        <v>5541</v>
      </c>
      <c r="F178" s="6"/>
      <c r="G178" s="6"/>
    </row>
    <row r="179">
      <c r="A179" s="92" t="s">
        <v>2966</v>
      </c>
      <c r="B179" s="3" t="s">
        <v>2967</v>
      </c>
      <c r="C179" s="3" t="s">
        <v>5542</v>
      </c>
      <c r="D179" s="376" t="s">
        <v>5543</v>
      </c>
      <c r="E179" s="5" t="s">
        <v>5544</v>
      </c>
      <c r="F179" s="6"/>
      <c r="G179" s="6"/>
    </row>
    <row r="180">
      <c r="A180" s="92" t="s">
        <v>4463</v>
      </c>
      <c r="B180" s="3" t="s">
        <v>4464</v>
      </c>
      <c r="C180" s="3" t="s">
        <v>5542</v>
      </c>
      <c r="D180" s="376" t="s">
        <v>5545</v>
      </c>
      <c r="E180" s="5" t="s">
        <v>5257</v>
      </c>
      <c r="F180" s="6"/>
      <c r="G180" s="6"/>
    </row>
    <row r="181">
      <c r="A181" s="203" t="s">
        <v>2590</v>
      </c>
      <c r="B181" s="3" t="s">
        <v>2591</v>
      </c>
      <c r="C181" s="3" t="s">
        <v>5542</v>
      </c>
      <c r="D181" s="376" t="s">
        <v>5546</v>
      </c>
      <c r="E181" s="5" t="s">
        <v>5247</v>
      </c>
      <c r="F181" s="6"/>
      <c r="G181" s="6"/>
    </row>
    <row r="182">
      <c r="A182" s="203" t="s">
        <v>3506</v>
      </c>
      <c r="B182" s="3" t="s">
        <v>3507</v>
      </c>
      <c r="C182" s="3" t="s">
        <v>5542</v>
      </c>
      <c r="D182" s="381" t="s">
        <v>5547</v>
      </c>
      <c r="E182" s="5" t="s">
        <v>5247</v>
      </c>
      <c r="F182" s="6"/>
      <c r="G182" s="6"/>
    </row>
    <row r="183">
      <c r="A183" s="203" t="s">
        <v>4026</v>
      </c>
      <c r="B183" s="3" t="s">
        <v>4027</v>
      </c>
      <c r="C183" s="3" t="s">
        <v>5542</v>
      </c>
      <c r="D183" s="376" t="s">
        <v>5548</v>
      </c>
      <c r="E183" s="5" t="s">
        <v>5549</v>
      </c>
      <c r="F183" s="6"/>
      <c r="G183" s="6"/>
    </row>
    <row r="184">
      <c r="A184" s="203" t="s">
        <v>942</v>
      </c>
      <c r="B184" s="3" t="s">
        <v>943</v>
      </c>
      <c r="C184" s="3" t="s">
        <v>5336</v>
      </c>
      <c r="D184" s="376" t="s">
        <v>5550</v>
      </c>
      <c r="E184" s="5" t="s">
        <v>5551</v>
      </c>
      <c r="F184" s="6"/>
      <c r="G184" s="6"/>
    </row>
    <row r="185">
      <c r="A185" s="203" t="s">
        <v>1900</v>
      </c>
      <c r="B185" s="3" t="s">
        <v>1901</v>
      </c>
      <c r="C185" s="3" t="s">
        <v>5542</v>
      </c>
      <c r="D185" s="376" t="s">
        <v>5552</v>
      </c>
      <c r="E185" s="5" t="s">
        <v>5553</v>
      </c>
      <c r="F185" s="6"/>
      <c r="G185" s="6"/>
    </row>
    <row r="186">
      <c r="A186" s="203" t="s">
        <v>4491</v>
      </c>
      <c r="B186" s="3" t="s">
        <v>4492</v>
      </c>
      <c r="C186" s="3" t="s">
        <v>5336</v>
      </c>
      <c r="D186" s="376" t="s">
        <v>5554</v>
      </c>
      <c r="E186" s="5" t="s">
        <v>5555</v>
      </c>
      <c r="F186" s="6"/>
      <c r="G186" s="6"/>
    </row>
    <row r="187">
      <c r="A187" s="203" t="s">
        <v>4364</v>
      </c>
      <c r="B187" s="3" t="s">
        <v>4365</v>
      </c>
      <c r="C187" s="3" t="s">
        <v>5542</v>
      </c>
      <c r="D187" s="376" t="s">
        <v>5556</v>
      </c>
      <c r="E187" s="5" t="s">
        <v>5557</v>
      </c>
      <c r="F187" s="6"/>
      <c r="G187" s="6"/>
    </row>
    <row r="188">
      <c r="A188" s="203" t="s">
        <v>1974</v>
      </c>
      <c r="B188" s="3" t="s">
        <v>1975</v>
      </c>
      <c r="C188" s="3" t="s">
        <v>5539</v>
      </c>
      <c r="D188" s="376" t="s">
        <v>5558</v>
      </c>
      <c r="E188" s="5" t="s">
        <v>5559</v>
      </c>
      <c r="F188" s="6"/>
      <c r="G188" s="6"/>
    </row>
    <row r="189">
      <c r="A189" s="203" t="s">
        <v>2120</v>
      </c>
      <c r="B189" s="3" t="s">
        <v>2121</v>
      </c>
      <c r="C189" s="3" t="s">
        <v>5400</v>
      </c>
      <c r="D189" s="376" t="s">
        <v>5560</v>
      </c>
      <c r="E189" s="5" t="s">
        <v>5561</v>
      </c>
      <c r="F189" s="6"/>
      <c r="G189" s="6"/>
    </row>
    <row r="190">
      <c r="A190" s="203" t="s">
        <v>4232</v>
      </c>
      <c r="B190" s="3" t="s">
        <v>4233</v>
      </c>
      <c r="C190" s="3" t="s">
        <v>5542</v>
      </c>
      <c r="D190" s="376" t="s">
        <v>5562</v>
      </c>
      <c r="E190" s="5" t="s">
        <v>5247</v>
      </c>
      <c r="F190" s="6"/>
      <c r="G190" s="6"/>
    </row>
    <row r="191">
      <c r="A191" s="203" t="s">
        <v>1558</v>
      </c>
      <c r="B191" s="3" t="s">
        <v>1559</v>
      </c>
      <c r="C191" s="3" t="s">
        <v>5563</v>
      </c>
      <c r="D191" s="376" t="s">
        <v>5564</v>
      </c>
      <c r="E191" s="5" t="s">
        <v>5565</v>
      </c>
      <c r="F191" s="6"/>
      <c r="G191" s="6"/>
    </row>
    <row r="192">
      <c r="A192" s="203" t="s">
        <v>1471</v>
      </c>
      <c r="B192" s="3" t="s">
        <v>1472</v>
      </c>
      <c r="C192" s="3" t="s">
        <v>5563</v>
      </c>
      <c r="D192" s="376" t="s">
        <v>5566</v>
      </c>
      <c r="E192" s="5" t="s">
        <v>5567</v>
      </c>
      <c r="F192" s="6"/>
      <c r="G192" s="6"/>
    </row>
    <row r="193">
      <c r="A193" s="203" t="s">
        <v>2847</v>
      </c>
      <c r="B193" s="3" t="s">
        <v>2848</v>
      </c>
      <c r="C193" s="3" t="s">
        <v>5563</v>
      </c>
      <c r="D193" s="376" t="s">
        <v>5568</v>
      </c>
      <c r="E193" s="5" t="s">
        <v>5283</v>
      </c>
      <c r="F193" s="6"/>
      <c r="G193" s="6"/>
    </row>
    <row r="194">
      <c r="A194" s="203" t="s">
        <v>4383</v>
      </c>
      <c r="B194" s="3" t="s">
        <v>4384</v>
      </c>
      <c r="C194" s="3" t="s">
        <v>5563</v>
      </c>
      <c r="D194" s="376" t="s">
        <v>5569</v>
      </c>
      <c r="E194" s="5" t="s">
        <v>5435</v>
      </c>
      <c r="F194" s="6"/>
      <c r="G194" s="6"/>
    </row>
    <row r="195">
      <c r="A195" s="203" t="s">
        <v>2779</v>
      </c>
      <c r="B195" s="3" t="s">
        <v>2780</v>
      </c>
      <c r="C195" s="3" t="s">
        <v>5209</v>
      </c>
      <c r="D195" s="376" t="s">
        <v>5570</v>
      </c>
      <c r="E195" s="5" t="s">
        <v>5571</v>
      </c>
      <c r="F195" s="6"/>
      <c r="G195" s="6"/>
    </row>
    <row r="196">
      <c r="A196" s="203" t="s">
        <v>1838</v>
      </c>
      <c r="B196" s="3" t="s">
        <v>1839</v>
      </c>
      <c r="C196" s="3" t="s">
        <v>552</v>
      </c>
      <c r="D196" s="376" t="s">
        <v>5572</v>
      </c>
      <c r="E196" s="5" t="s">
        <v>5573</v>
      </c>
      <c r="F196" s="6"/>
      <c r="G196" s="6"/>
    </row>
    <row r="197">
      <c r="A197" s="203" t="s">
        <v>1719</v>
      </c>
      <c r="B197" s="3" t="s">
        <v>1720</v>
      </c>
      <c r="C197" s="3" t="s">
        <v>5563</v>
      </c>
      <c r="D197" s="376" t="s">
        <v>5574</v>
      </c>
      <c r="E197" s="5" t="s">
        <v>5575</v>
      </c>
      <c r="F197" s="6"/>
      <c r="G197" s="6"/>
    </row>
    <row r="198">
      <c r="A198" s="203" t="s">
        <v>2911</v>
      </c>
      <c r="B198" s="3" t="s">
        <v>2912</v>
      </c>
      <c r="C198" s="3" t="s">
        <v>5188</v>
      </c>
      <c r="D198" s="376" t="s">
        <v>5576</v>
      </c>
      <c r="E198" s="5" t="s">
        <v>5189</v>
      </c>
      <c r="F198" s="6"/>
      <c r="G198" s="6"/>
    </row>
    <row r="199">
      <c r="A199" s="203" t="s">
        <v>1739</v>
      </c>
      <c r="B199" s="3" t="s">
        <v>1740</v>
      </c>
      <c r="C199" s="3" t="s">
        <v>5577</v>
      </c>
      <c r="D199" s="376" t="s">
        <v>5578</v>
      </c>
      <c r="E199" s="5" t="s">
        <v>5579</v>
      </c>
      <c r="F199" s="6"/>
      <c r="G199" s="6"/>
    </row>
    <row r="200">
      <c r="A200" s="203" t="s">
        <v>2470</v>
      </c>
      <c r="B200" s="3" t="s">
        <v>2471</v>
      </c>
      <c r="C200" s="3" t="s">
        <v>5563</v>
      </c>
      <c r="D200" s="376" t="s">
        <v>5580</v>
      </c>
      <c r="E200" s="5" t="s">
        <v>5581</v>
      </c>
      <c r="F200" s="6"/>
      <c r="G200" s="6"/>
    </row>
    <row r="201">
      <c r="A201" s="203" t="s">
        <v>3340</v>
      </c>
      <c r="B201" s="3" t="s">
        <v>3341</v>
      </c>
      <c r="C201" s="3" t="s">
        <v>5563</v>
      </c>
      <c r="D201" s="376" t="s">
        <v>5582</v>
      </c>
      <c r="E201" s="5" t="s">
        <v>5257</v>
      </c>
      <c r="F201" s="6"/>
      <c r="G201" s="6"/>
    </row>
    <row r="202">
      <c r="A202" s="203" t="s">
        <v>2655</v>
      </c>
      <c r="B202" s="3" t="s">
        <v>2656</v>
      </c>
      <c r="C202" s="3" t="s">
        <v>5563</v>
      </c>
      <c r="D202" s="376" t="s">
        <v>5583</v>
      </c>
      <c r="E202" s="5" t="s">
        <v>5584</v>
      </c>
      <c r="F202" s="6"/>
      <c r="G202" s="6"/>
    </row>
    <row r="203">
      <c r="A203" s="203" t="s">
        <v>637</v>
      </c>
      <c r="B203" s="3" t="s">
        <v>638</v>
      </c>
      <c r="C203" s="3" t="s">
        <v>5585</v>
      </c>
      <c r="D203" s="376" t="s">
        <v>5586</v>
      </c>
      <c r="E203" s="5" t="s">
        <v>5587</v>
      </c>
      <c r="F203" s="6"/>
      <c r="G203" s="6"/>
    </row>
    <row r="204">
      <c r="A204" s="203" t="s">
        <v>2813</v>
      </c>
      <c r="B204" s="3" t="s">
        <v>2814</v>
      </c>
      <c r="C204" s="3" t="s">
        <v>5585</v>
      </c>
      <c r="D204" s="376" t="s">
        <v>5588</v>
      </c>
      <c r="E204" s="5" t="s">
        <v>5589</v>
      </c>
      <c r="F204" s="6"/>
      <c r="G204" s="6"/>
    </row>
    <row r="205">
      <c r="A205" s="203" t="s">
        <v>3346</v>
      </c>
      <c r="B205" s="3" t="s">
        <v>3347</v>
      </c>
      <c r="C205" s="3" t="s">
        <v>5336</v>
      </c>
      <c r="D205" s="376" t="s">
        <v>5590</v>
      </c>
      <c r="E205" s="5" t="s">
        <v>5591</v>
      </c>
      <c r="F205" s="6"/>
      <c r="G205" s="6"/>
    </row>
    <row r="206">
      <c r="A206" s="203" t="s">
        <v>3859</v>
      </c>
      <c r="B206" s="3" t="s">
        <v>3860</v>
      </c>
      <c r="C206" s="3" t="s">
        <v>5585</v>
      </c>
      <c r="D206" s="376" t="s">
        <v>5592</v>
      </c>
      <c r="E206" s="5" t="s">
        <v>5593</v>
      </c>
      <c r="F206" s="6"/>
      <c r="G206" s="6"/>
    </row>
    <row r="207">
      <c r="A207" s="203" t="s">
        <v>4348</v>
      </c>
      <c r="B207" s="3" t="s">
        <v>4349</v>
      </c>
      <c r="C207" s="3" t="s">
        <v>5585</v>
      </c>
      <c r="D207" s="376" t="s">
        <v>5594</v>
      </c>
      <c r="E207" s="5" t="s">
        <v>5595</v>
      </c>
      <c r="F207" s="6"/>
      <c r="G207" s="6"/>
    </row>
    <row r="208">
      <c r="A208" s="203" t="s">
        <v>762</v>
      </c>
      <c r="B208" s="3" t="s">
        <v>763</v>
      </c>
      <c r="C208" s="3" t="s">
        <v>5539</v>
      </c>
      <c r="D208" s="376" t="s">
        <v>5596</v>
      </c>
      <c r="E208" s="5" t="s">
        <v>5597</v>
      </c>
      <c r="F208" s="6"/>
      <c r="G208" s="6"/>
    </row>
    <row r="209">
      <c r="A209" s="203" t="s">
        <v>2944</v>
      </c>
      <c r="B209" s="3" t="s">
        <v>2945</v>
      </c>
      <c r="C209" s="3" t="s">
        <v>5585</v>
      </c>
      <c r="D209" s="376" t="s">
        <v>5598</v>
      </c>
      <c r="E209" s="5" t="s">
        <v>5599</v>
      </c>
      <c r="F209" s="6"/>
      <c r="G209" s="6"/>
    </row>
    <row r="210">
      <c r="A210" s="182" t="s">
        <v>2129</v>
      </c>
      <c r="B210" s="3" t="s">
        <v>2130</v>
      </c>
      <c r="C210" s="3" t="s">
        <v>5600</v>
      </c>
      <c r="D210" s="376" t="s">
        <v>5601</v>
      </c>
      <c r="E210" s="5" t="s">
        <v>5602</v>
      </c>
      <c r="F210" s="6"/>
      <c r="G210" s="6"/>
    </row>
    <row r="211">
      <c r="A211" s="203" t="s">
        <v>3066</v>
      </c>
      <c r="B211" s="3" t="s">
        <v>3067</v>
      </c>
      <c r="C211" s="3" t="s">
        <v>5600</v>
      </c>
      <c r="D211" s="376" t="s">
        <v>5603</v>
      </c>
      <c r="E211" s="5" t="s">
        <v>5604</v>
      </c>
      <c r="F211" s="6"/>
      <c r="G211" s="6"/>
    </row>
    <row r="212">
      <c r="A212" s="203" t="s">
        <v>4177</v>
      </c>
      <c r="B212" s="3" t="s">
        <v>4178</v>
      </c>
      <c r="C212" s="3" t="s">
        <v>5600</v>
      </c>
      <c r="D212" s="376" t="s">
        <v>5605</v>
      </c>
      <c r="E212" s="5" t="s">
        <v>5606</v>
      </c>
      <c r="F212" s="6"/>
      <c r="G212" s="6"/>
    </row>
    <row r="213">
      <c r="A213" s="203" t="s">
        <v>3319</v>
      </c>
      <c r="B213" s="3" t="s">
        <v>3320</v>
      </c>
      <c r="C213" s="3" t="s">
        <v>5600</v>
      </c>
      <c r="D213" s="376" t="s">
        <v>5607</v>
      </c>
      <c r="E213" s="5" t="s">
        <v>5326</v>
      </c>
      <c r="F213" s="6"/>
      <c r="G213" s="6"/>
    </row>
    <row r="214">
      <c r="A214" s="92" t="s">
        <v>1139</v>
      </c>
      <c r="B214" s="3" t="s">
        <v>1140</v>
      </c>
      <c r="C214" s="3" t="s">
        <v>5608</v>
      </c>
      <c r="D214" s="376" t="s">
        <v>5609</v>
      </c>
      <c r="E214" s="5" t="s">
        <v>5610</v>
      </c>
      <c r="F214" s="6"/>
      <c r="G214" s="6"/>
    </row>
    <row r="215">
      <c r="A215" s="203" t="s">
        <v>806</v>
      </c>
      <c r="B215" s="3" t="s">
        <v>807</v>
      </c>
      <c r="C215" s="3" t="s">
        <v>5608</v>
      </c>
      <c r="D215" s="376" t="s">
        <v>5611</v>
      </c>
      <c r="E215" s="5" t="s">
        <v>5612</v>
      </c>
      <c r="F215" s="6"/>
      <c r="G215" s="6"/>
    </row>
    <row r="216">
      <c r="A216" s="203" t="s">
        <v>776</v>
      </c>
      <c r="B216" s="3" t="s">
        <v>5613</v>
      </c>
      <c r="C216" s="3" t="s">
        <v>5614</v>
      </c>
      <c r="D216" s="376" t="s">
        <v>5615</v>
      </c>
      <c r="E216" s="5" t="s">
        <v>5512</v>
      </c>
      <c r="F216" s="6"/>
      <c r="G216" s="6"/>
    </row>
    <row r="217">
      <c r="A217" s="203" t="s">
        <v>4350</v>
      </c>
      <c r="B217" s="3" t="s">
        <v>4351</v>
      </c>
      <c r="C217" s="3" t="s">
        <v>5608</v>
      </c>
      <c r="D217" s="376" t="s">
        <v>5616</v>
      </c>
      <c r="E217" s="5" t="s">
        <v>5617</v>
      </c>
      <c r="F217" s="6"/>
      <c r="G217" s="6"/>
    </row>
    <row r="218">
      <c r="A218" s="203" t="s">
        <v>2442</v>
      </c>
      <c r="B218" s="3" t="s">
        <v>2443</v>
      </c>
      <c r="C218" s="3" t="s">
        <v>5608</v>
      </c>
      <c r="D218" s="376" t="s">
        <v>5618</v>
      </c>
      <c r="E218" s="5" t="s">
        <v>5619</v>
      </c>
      <c r="F218" s="6"/>
      <c r="G218" s="6"/>
    </row>
    <row r="219">
      <c r="A219" s="203" t="s">
        <v>4465</v>
      </c>
      <c r="B219" s="3" t="s">
        <v>4466</v>
      </c>
      <c r="C219" s="3" t="s">
        <v>5188</v>
      </c>
      <c r="D219" s="376" t="s">
        <v>5620</v>
      </c>
      <c r="E219" s="5" t="s">
        <v>5189</v>
      </c>
      <c r="F219" s="6"/>
      <c r="G219" s="6"/>
    </row>
    <row r="220">
      <c r="A220" s="203" t="s">
        <v>1218</v>
      </c>
      <c r="B220" s="3" t="s">
        <v>1219</v>
      </c>
      <c r="C220" s="3" t="s">
        <v>5621</v>
      </c>
      <c r="D220" s="376" t="s">
        <v>5622</v>
      </c>
      <c r="E220" s="5" t="s">
        <v>5408</v>
      </c>
      <c r="F220" s="6"/>
      <c r="G220" s="6"/>
    </row>
    <row r="221">
      <c r="A221" s="203" t="s">
        <v>952</v>
      </c>
      <c r="B221" s="3" t="s">
        <v>953</v>
      </c>
      <c r="C221" s="3" t="s">
        <v>5621</v>
      </c>
      <c r="D221" s="376" t="s">
        <v>5623</v>
      </c>
      <c r="E221" s="5" t="s">
        <v>5624</v>
      </c>
      <c r="F221" s="6"/>
      <c r="G221" s="6"/>
    </row>
    <row r="222">
      <c r="A222" s="203" t="s">
        <v>2228</v>
      </c>
      <c r="B222" s="3" t="s">
        <v>2229</v>
      </c>
      <c r="C222" s="3" t="s">
        <v>5621</v>
      </c>
      <c r="D222" s="376" t="s">
        <v>5625</v>
      </c>
      <c r="E222" s="5" t="s">
        <v>5626</v>
      </c>
      <c r="F222" s="6"/>
      <c r="G222" s="6"/>
    </row>
    <row r="223">
      <c r="A223" s="203" t="s">
        <v>2630</v>
      </c>
      <c r="B223" s="3" t="s">
        <v>2631</v>
      </c>
      <c r="C223" s="3" t="s">
        <v>5621</v>
      </c>
      <c r="D223" s="376" t="s">
        <v>5627</v>
      </c>
      <c r="E223" s="5" t="s">
        <v>5628</v>
      </c>
      <c r="F223" s="6"/>
      <c r="G223" s="6"/>
    </row>
    <row r="224">
      <c r="A224" s="203" t="s">
        <v>2976</v>
      </c>
      <c r="B224" s="3" t="s">
        <v>2977</v>
      </c>
      <c r="C224" s="3" t="s">
        <v>5621</v>
      </c>
      <c r="D224" s="376" t="s">
        <v>5629</v>
      </c>
      <c r="E224" s="5" t="s">
        <v>5630</v>
      </c>
      <c r="F224" s="6"/>
      <c r="G224" s="6"/>
    </row>
    <row r="225">
      <c r="A225" s="203" t="s">
        <v>3731</v>
      </c>
      <c r="B225" s="3" t="s">
        <v>3732</v>
      </c>
      <c r="C225" s="3" t="s">
        <v>5621</v>
      </c>
      <c r="D225" s="376" t="s">
        <v>5631</v>
      </c>
      <c r="E225" s="5" t="s">
        <v>5632</v>
      </c>
      <c r="F225" s="6"/>
      <c r="G225" s="6"/>
    </row>
    <row r="226">
      <c r="A226" s="203" t="s">
        <v>2293</v>
      </c>
      <c r="B226" s="3" t="s">
        <v>2294</v>
      </c>
      <c r="C226" s="3" t="s">
        <v>5258</v>
      </c>
      <c r="D226" s="376" t="s">
        <v>5633</v>
      </c>
      <c r="E226" s="5" t="s">
        <v>5634</v>
      </c>
      <c r="F226" s="6"/>
      <c r="G226" s="6"/>
    </row>
    <row r="227">
      <c r="A227" s="203" t="s">
        <v>1383</v>
      </c>
      <c r="B227" s="3" t="s">
        <v>1384</v>
      </c>
      <c r="C227" s="3" t="s">
        <v>5310</v>
      </c>
      <c r="D227" s="376" t="s">
        <v>5635</v>
      </c>
      <c r="E227" s="5" t="s">
        <v>5312</v>
      </c>
      <c r="F227" s="6"/>
      <c r="G227" s="6"/>
    </row>
    <row r="228">
      <c r="A228" s="182" t="s">
        <v>1991</v>
      </c>
      <c r="B228" s="3" t="s">
        <v>1992</v>
      </c>
      <c r="C228" s="3" t="s">
        <v>5621</v>
      </c>
      <c r="D228" s="376" t="s">
        <v>5636</v>
      </c>
      <c r="E228" s="5" t="s">
        <v>5637</v>
      </c>
      <c r="F228" s="6"/>
      <c r="G228" s="6"/>
    </row>
    <row r="229">
      <c r="A229" s="92" t="s">
        <v>1746</v>
      </c>
      <c r="B229" s="3" t="s">
        <v>1747</v>
      </c>
      <c r="C229" s="3" t="s">
        <v>5638</v>
      </c>
      <c r="D229" s="376" t="s">
        <v>5639</v>
      </c>
      <c r="E229" s="5" t="s">
        <v>5640</v>
      </c>
      <c r="F229" s="6"/>
      <c r="G229" s="3" t="s">
        <v>4593</v>
      </c>
    </row>
    <row r="230">
      <c r="A230" s="92" t="s">
        <v>1750</v>
      </c>
      <c r="B230" s="3" t="s">
        <v>1751</v>
      </c>
      <c r="C230" s="3" t="s">
        <v>5638</v>
      </c>
      <c r="D230" s="376" t="s">
        <v>5641</v>
      </c>
      <c r="E230" s="5" t="s">
        <v>5587</v>
      </c>
      <c r="F230" s="6"/>
      <c r="G230" s="6"/>
    </row>
    <row r="231">
      <c r="A231" s="203" t="s">
        <v>3532</v>
      </c>
      <c r="B231" s="3" t="s">
        <v>3533</v>
      </c>
      <c r="C231" s="3" t="s">
        <v>5638</v>
      </c>
      <c r="D231" s="376" t="s">
        <v>5642</v>
      </c>
      <c r="E231" s="5" t="s">
        <v>5643</v>
      </c>
      <c r="F231" s="6"/>
      <c r="G231" s="3" t="s">
        <v>4593</v>
      </c>
    </row>
    <row r="232">
      <c r="A232" s="203" t="s">
        <v>1952</v>
      </c>
      <c r="B232" s="3" t="s">
        <v>1953</v>
      </c>
      <c r="C232" s="3" t="s">
        <v>5188</v>
      </c>
      <c r="D232" s="376" t="s">
        <v>5644</v>
      </c>
      <c r="E232" s="5" t="s">
        <v>5189</v>
      </c>
      <c r="F232" s="6"/>
      <c r="G232" s="6"/>
    </row>
    <row r="233">
      <c r="A233" s="92" t="s">
        <v>882</v>
      </c>
      <c r="B233" s="3" t="s">
        <v>883</v>
      </c>
      <c r="C233" s="3" t="s">
        <v>5638</v>
      </c>
      <c r="D233" s="376" t="s">
        <v>5645</v>
      </c>
      <c r="E233" s="5" t="s">
        <v>5643</v>
      </c>
      <c r="F233" s="6"/>
      <c r="G233" s="6"/>
    </row>
    <row r="234">
      <c r="A234" s="203" t="s">
        <v>4046</v>
      </c>
      <c r="B234" s="3" t="s">
        <v>4047</v>
      </c>
      <c r="C234" s="3" t="s">
        <v>5638</v>
      </c>
      <c r="D234" s="376" t="s">
        <v>5646</v>
      </c>
      <c r="E234" s="5" t="s">
        <v>5647</v>
      </c>
      <c r="F234" s="6"/>
      <c r="G234" s="3" t="s">
        <v>4593</v>
      </c>
    </row>
    <row r="235">
      <c r="A235" s="203" t="s">
        <v>2771</v>
      </c>
      <c r="B235" s="3" t="s">
        <v>2772</v>
      </c>
      <c r="C235" s="3" t="s">
        <v>5233</v>
      </c>
      <c r="D235" s="376" t="s">
        <v>5648</v>
      </c>
      <c r="E235" s="5" t="s">
        <v>5649</v>
      </c>
      <c r="F235" s="6"/>
      <c r="G235" s="6"/>
    </row>
    <row r="236">
      <c r="A236" s="203" t="s">
        <v>2596</v>
      </c>
      <c r="B236" s="3" t="s">
        <v>2597</v>
      </c>
      <c r="C236" s="3" t="s">
        <v>5638</v>
      </c>
      <c r="D236" s="376" t="s">
        <v>5650</v>
      </c>
      <c r="E236" s="5" t="s">
        <v>5651</v>
      </c>
      <c r="F236" s="6"/>
      <c r="G236" s="6"/>
    </row>
    <row r="237">
      <c r="A237" s="203" t="s">
        <v>2063</v>
      </c>
      <c r="B237" s="3" t="s">
        <v>2064</v>
      </c>
      <c r="C237" s="3" t="s">
        <v>5303</v>
      </c>
      <c r="D237" s="376" t="s">
        <v>5652</v>
      </c>
      <c r="E237" s="5" t="s">
        <v>5653</v>
      </c>
      <c r="F237" s="6"/>
      <c r="G237" s="6"/>
    </row>
    <row r="238">
      <c r="A238" s="203" t="s">
        <v>2962</v>
      </c>
      <c r="B238" s="3" t="s">
        <v>2963</v>
      </c>
      <c r="C238" s="3" t="s">
        <v>5539</v>
      </c>
      <c r="D238" s="376" t="s">
        <v>5654</v>
      </c>
      <c r="E238" s="5" t="s">
        <v>5597</v>
      </c>
      <c r="F238" s="6"/>
      <c r="G238" s="6"/>
    </row>
    <row r="239">
      <c r="A239" s="203" t="s">
        <v>1733</v>
      </c>
      <c r="B239" s="3" t="s">
        <v>1734</v>
      </c>
      <c r="C239" s="3" t="s">
        <v>5258</v>
      </c>
      <c r="D239" s="376" t="s">
        <v>5655</v>
      </c>
      <c r="E239" s="5" t="s">
        <v>5656</v>
      </c>
      <c r="F239" s="6"/>
      <c r="G239" s="3" t="s">
        <v>4593</v>
      </c>
    </row>
    <row r="240">
      <c r="A240" s="203" t="s">
        <v>1428</v>
      </c>
      <c r="B240" s="3" t="s">
        <v>1429</v>
      </c>
      <c r="C240" s="3" t="s">
        <v>5638</v>
      </c>
      <c r="D240" s="376" t="s">
        <v>5657</v>
      </c>
      <c r="E240" s="5" t="s">
        <v>5658</v>
      </c>
      <c r="F240" s="6"/>
      <c r="G240" s="6"/>
    </row>
    <row r="241">
      <c r="A241" s="203" t="s">
        <v>1607</v>
      </c>
      <c r="B241" s="3" t="s">
        <v>1608</v>
      </c>
      <c r="C241" s="3" t="s">
        <v>5638</v>
      </c>
      <c r="D241" s="376" t="s">
        <v>5659</v>
      </c>
      <c r="E241" s="5" t="s">
        <v>5660</v>
      </c>
      <c r="F241" s="6"/>
      <c r="G241" s="6"/>
    </row>
    <row r="242">
      <c r="A242" s="203" t="s">
        <v>3960</v>
      </c>
      <c r="B242" s="3" t="s">
        <v>3961</v>
      </c>
      <c r="C242" s="3" t="s">
        <v>5638</v>
      </c>
      <c r="D242" s="376" t="s">
        <v>5661</v>
      </c>
      <c r="E242" s="5" t="s">
        <v>5643</v>
      </c>
      <c r="F242" s="6"/>
      <c r="G242" s="6"/>
    </row>
    <row r="243">
      <c r="A243" s="203" t="s">
        <v>1707</v>
      </c>
      <c r="B243" s="3" t="s">
        <v>1708</v>
      </c>
      <c r="C243" s="3" t="s">
        <v>5336</v>
      </c>
      <c r="D243" s="376" t="s">
        <v>5662</v>
      </c>
      <c r="E243" s="5" t="s">
        <v>5663</v>
      </c>
      <c r="F243" s="6"/>
      <c r="G243" s="6"/>
    </row>
    <row r="244">
      <c r="A244" s="92" t="s">
        <v>4269</v>
      </c>
      <c r="B244" s="3" t="s">
        <v>4270</v>
      </c>
      <c r="C244" s="3" t="s">
        <v>5664</v>
      </c>
      <c r="D244" s="376" t="s">
        <v>5665</v>
      </c>
      <c r="E244" s="5" t="s">
        <v>5666</v>
      </c>
      <c r="F244" s="6"/>
      <c r="G244" s="3" t="s">
        <v>4593</v>
      </c>
    </row>
    <row r="245">
      <c r="A245" s="203" t="s">
        <v>4238</v>
      </c>
      <c r="B245" s="3" t="s">
        <v>4239</v>
      </c>
      <c r="C245" s="3" t="s">
        <v>5177</v>
      </c>
      <c r="D245" s="376" t="s">
        <v>5667</v>
      </c>
      <c r="E245" s="5" t="s">
        <v>5668</v>
      </c>
      <c r="F245" s="6"/>
      <c r="G245" s="6"/>
    </row>
    <row r="246">
      <c r="A246" s="203" t="s">
        <v>3733</v>
      </c>
      <c r="B246" s="3" t="s">
        <v>3734</v>
      </c>
      <c r="C246" s="3" t="s">
        <v>5336</v>
      </c>
      <c r="D246" s="376" t="s">
        <v>5669</v>
      </c>
      <c r="E246" s="5" t="s">
        <v>5670</v>
      </c>
      <c r="F246" s="6"/>
      <c r="G246" s="6"/>
    </row>
    <row r="247">
      <c r="A247" s="92" t="s">
        <v>2343</v>
      </c>
      <c r="B247" s="3" t="s">
        <v>2344</v>
      </c>
      <c r="C247" s="3" t="s">
        <v>5664</v>
      </c>
      <c r="D247" s="376" t="s">
        <v>5671</v>
      </c>
      <c r="E247" s="5" t="s">
        <v>5672</v>
      </c>
      <c r="F247" s="6"/>
      <c r="G247" s="6"/>
    </row>
    <row r="248">
      <c r="A248" s="92" t="s">
        <v>3727</v>
      </c>
      <c r="B248" s="3" t="s">
        <v>3728</v>
      </c>
      <c r="C248" s="3" t="s">
        <v>5664</v>
      </c>
      <c r="D248" s="376" t="s">
        <v>5673</v>
      </c>
      <c r="E248" s="5" t="s">
        <v>5674</v>
      </c>
      <c r="F248" s="6"/>
      <c r="G248" s="6"/>
    </row>
    <row r="249">
      <c r="A249" s="92" t="s">
        <v>1061</v>
      </c>
      <c r="B249" s="3" t="s">
        <v>1062</v>
      </c>
      <c r="C249" s="3" t="s">
        <v>5664</v>
      </c>
      <c r="D249" s="376" t="s">
        <v>5675</v>
      </c>
      <c r="E249" s="5" t="s">
        <v>5676</v>
      </c>
      <c r="F249" s="3" t="s">
        <v>5180</v>
      </c>
      <c r="G249" s="6"/>
    </row>
    <row r="250">
      <c r="A250" s="203" t="s">
        <v>3792</v>
      </c>
      <c r="B250" s="3" t="s">
        <v>3793</v>
      </c>
      <c r="C250" s="3" t="s">
        <v>5664</v>
      </c>
      <c r="D250" s="376" t="s">
        <v>5677</v>
      </c>
      <c r="E250" s="5" t="s">
        <v>5678</v>
      </c>
      <c r="F250" s="6"/>
      <c r="G250" s="6"/>
    </row>
    <row r="251">
      <c r="A251" s="203" t="s">
        <v>4437</v>
      </c>
      <c r="B251" s="3" t="s">
        <v>4438</v>
      </c>
      <c r="C251" s="3" t="s">
        <v>5664</v>
      </c>
      <c r="D251" s="376" t="s">
        <v>5679</v>
      </c>
      <c r="E251" s="5" t="s">
        <v>5680</v>
      </c>
      <c r="F251" s="6"/>
      <c r="G251" s="6"/>
    </row>
    <row r="252">
      <c r="A252" s="182" t="s">
        <v>4526</v>
      </c>
      <c r="B252" s="3" t="s">
        <v>5681</v>
      </c>
      <c r="C252" s="3" t="s">
        <v>5303</v>
      </c>
      <c r="D252" s="376" t="s">
        <v>5682</v>
      </c>
      <c r="E252" s="5" t="s">
        <v>5683</v>
      </c>
      <c r="F252" s="3" t="s">
        <v>5245</v>
      </c>
      <c r="G252" s="6"/>
    </row>
    <row r="253">
      <c r="A253" s="182" t="s">
        <v>2020</v>
      </c>
      <c r="B253" s="3" t="s">
        <v>2021</v>
      </c>
      <c r="C253" s="3" t="s">
        <v>5303</v>
      </c>
      <c r="D253" s="376" t="s">
        <v>5684</v>
      </c>
      <c r="E253" s="5" t="s">
        <v>5685</v>
      </c>
      <c r="F253" s="6"/>
      <c r="G253" s="6"/>
    </row>
    <row r="254">
      <c r="A254" s="182" t="s">
        <v>3078</v>
      </c>
      <c r="B254" s="3" t="s">
        <v>3079</v>
      </c>
      <c r="C254" s="3" t="s">
        <v>565</v>
      </c>
      <c r="D254" s="376" t="s">
        <v>5686</v>
      </c>
      <c r="E254" s="5" t="s">
        <v>5687</v>
      </c>
      <c r="F254" s="6"/>
      <c r="G254" s="6"/>
    </row>
    <row r="255">
      <c r="A255" s="182" t="s">
        <v>4467</v>
      </c>
      <c r="B255" s="3" t="s">
        <v>4468</v>
      </c>
      <c r="C255" s="3" t="s">
        <v>5242</v>
      </c>
      <c r="D255" s="376" t="s">
        <v>5688</v>
      </c>
      <c r="E255" s="5" t="s">
        <v>5689</v>
      </c>
      <c r="F255" s="6"/>
      <c r="G255" s="6"/>
    </row>
    <row r="256">
      <c r="A256" s="182" t="s">
        <v>3976</v>
      </c>
      <c r="B256" s="3" t="s">
        <v>3977</v>
      </c>
      <c r="C256" s="3" t="s">
        <v>5355</v>
      </c>
      <c r="D256" s="376" t="s">
        <v>5690</v>
      </c>
      <c r="E256" s="5" t="s">
        <v>5691</v>
      </c>
      <c r="F256" s="6"/>
      <c r="G256" s="6"/>
    </row>
    <row r="257">
      <c r="A257" s="182" t="s">
        <v>2426</v>
      </c>
      <c r="B257" s="3" t="s">
        <v>2427</v>
      </c>
      <c r="C257" s="3" t="s">
        <v>552</v>
      </c>
      <c r="D257" s="376" t="s">
        <v>5692</v>
      </c>
      <c r="E257" s="5" t="s">
        <v>5693</v>
      </c>
      <c r="F257" s="6"/>
      <c r="G257" s="6"/>
    </row>
    <row r="258">
      <c r="A258" s="182" t="s">
        <v>3419</v>
      </c>
      <c r="B258" s="3" t="s">
        <v>3420</v>
      </c>
      <c r="C258" s="3" t="e">
        <v>#N/A</v>
      </c>
      <c r="D258" s="376" t="e">
        <v>#N/A</v>
      </c>
      <c r="E258" s="5" t="e">
        <v>#N/A</v>
      </c>
      <c r="F258" s="6"/>
      <c r="G258" s="6"/>
    </row>
    <row r="259">
      <c r="A259" s="182" t="s">
        <v>5694</v>
      </c>
      <c r="B259" s="3" t="s">
        <v>5695</v>
      </c>
      <c r="C259" s="3" t="e">
        <v>#N/A</v>
      </c>
      <c r="D259" s="376" t="e">
        <v>#N/A</v>
      </c>
      <c r="E259" s="5" t="e">
        <v>#N/A</v>
      </c>
      <c r="F259" s="6"/>
      <c r="G259" s="6"/>
    </row>
    <row r="260">
      <c r="A260" s="182" t="s">
        <v>4296</v>
      </c>
      <c r="B260" s="3" t="s">
        <v>4297</v>
      </c>
      <c r="C260" s="3" t="s">
        <v>5242</v>
      </c>
      <c r="D260" s="376" t="s">
        <v>5696</v>
      </c>
      <c r="E260" s="5" t="s">
        <v>5697</v>
      </c>
      <c r="F260" s="6"/>
      <c r="G260" s="6"/>
    </row>
    <row r="261">
      <c r="A261" s="182" t="s">
        <v>4329</v>
      </c>
      <c r="B261" s="3" t="s">
        <v>4330</v>
      </c>
      <c r="C261" s="3" t="s">
        <v>5242</v>
      </c>
      <c r="D261" s="376" t="s">
        <v>5698</v>
      </c>
      <c r="E261" s="5" t="s">
        <v>5699</v>
      </c>
      <c r="F261" s="6"/>
      <c r="G261" s="6"/>
    </row>
    <row r="262">
      <c r="A262" s="182" t="s">
        <v>1355</v>
      </c>
      <c r="B262" s="3" t="s">
        <v>1356</v>
      </c>
      <c r="C262" s="3" t="s">
        <v>552</v>
      </c>
      <c r="D262" s="376" t="s">
        <v>5700</v>
      </c>
      <c r="E262" s="5" t="s">
        <v>5701</v>
      </c>
      <c r="F262" s="6"/>
      <c r="G262" s="3" t="s">
        <v>4593</v>
      </c>
    </row>
    <row r="263">
      <c r="A263" s="182" t="s">
        <v>5702</v>
      </c>
      <c r="B263" s="3" t="s">
        <v>5703</v>
      </c>
      <c r="C263" s="3" t="s">
        <v>5704</v>
      </c>
      <c r="D263" s="376" t="s">
        <v>5705</v>
      </c>
      <c r="E263" s="5" t="s">
        <v>5706</v>
      </c>
      <c r="F263" s="6"/>
      <c r="G263" s="6"/>
    </row>
    <row r="264">
      <c r="A264" s="199"/>
      <c r="B264" s="6"/>
      <c r="C264" s="6"/>
      <c r="D264" s="380"/>
      <c r="E264" s="268"/>
      <c r="F264" s="6"/>
      <c r="G264" s="6"/>
    </row>
    <row r="265">
      <c r="A265" s="382" t="s">
        <v>643</v>
      </c>
      <c r="B265" s="3" t="s">
        <v>644</v>
      </c>
      <c r="C265" s="3" t="s">
        <v>5462</v>
      </c>
      <c r="D265" s="376" t="s">
        <v>5707</v>
      </c>
      <c r="E265" s="5" t="s">
        <v>5708</v>
      </c>
      <c r="F265" s="6"/>
      <c r="G265" s="6"/>
    </row>
    <row r="266">
      <c r="A266" s="382" t="s">
        <v>962</v>
      </c>
      <c r="B266" s="3" t="s">
        <v>963</v>
      </c>
      <c r="C266" s="3" t="s">
        <v>5462</v>
      </c>
      <c r="D266" s="376" t="s">
        <v>5709</v>
      </c>
      <c r="E266" s="5" t="s">
        <v>5710</v>
      </c>
      <c r="F266" s="6"/>
      <c r="G266" s="6"/>
    </row>
    <row r="267">
      <c r="A267" s="382" t="s">
        <v>1003</v>
      </c>
      <c r="B267" s="3" t="s">
        <v>1004</v>
      </c>
      <c r="C267" s="3" t="s">
        <v>5462</v>
      </c>
      <c r="D267" s="376" t="s">
        <v>5711</v>
      </c>
      <c r="E267" s="5" t="s">
        <v>5712</v>
      </c>
      <c r="F267" s="6"/>
      <c r="G267" s="6"/>
    </row>
    <row r="268">
      <c r="A268" s="382" t="s">
        <v>2230</v>
      </c>
      <c r="B268" s="3" t="s">
        <v>2231</v>
      </c>
      <c r="C268" s="3" t="s">
        <v>5462</v>
      </c>
      <c r="D268" s="376" t="s">
        <v>5713</v>
      </c>
      <c r="E268" s="5" t="s">
        <v>5714</v>
      </c>
      <c r="F268" s="6"/>
      <c r="G268" s="6"/>
    </row>
    <row r="269">
      <c r="A269" s="382" t="s">
        <v>1236</v>
      </c>
      <c r="B269" s="3" t="s">
        <v>1237</v>
      </c>
      <c r="C269" s="3" t="s">
        <v>5462</v>
      </c>
      <c r="D269" s="376" t="s">
        <v>5715</v>
      </c>
      <c r="E269" s="5" t="s">
        <v>5714</v>
      </c>
      <c r="F269" s="6"/>
      <c r="G269" s="6"/>
    </row>
    <row r="270">
      <c r="A270" s="382" t="s">
        <v>4489</v>
      </c>
      <c r="B270" s="3" t="s">
        <v>4490</v>
      </c>
      <c r="C270" s="3" t="s">
        <v>5462</v>
      </c>
      <c r="D270" s="376" t="s">
        <v>5716</v>
      </c>
      <c r="E270" s="5" t="s">
        <v>5717</v>
      </c>
      <c r="F270" s="6"/>
      <c r="G270" s="6"/>
    </row>
    <row r="271">
      <c r="A271" s="382" t="s">
        <v>2145</v>
      </c>
      <c r="B271" s="3" t="s">
        <v>2146</v>
      </c>
      <c r="C271" s="3" t="s">
        <v>5718</v>
      </c>
      <c r="D271" s="376" t="s">
        <v>5719</v>
      </c>
      <c r="E271" s="5" t="s">
        <v>5720</v>
      </c>
      <c r="F271" s="6"/>
      <c r="G271" s="6"/>
    </row>
    <row r="272">
      <c r="A272" s="382" t="s">
        <v>4217</v>
      </c>
      <c r="B272" s="3" t="s">
        <v>4218</v>
      </c>
      <c r="C272" s="3" t="s">
        <v>5718</v>
      </c>
      <c r="D272" s="376" t="s">
        <v>5721</v>
      </c>
      <c r="E272" s="5" t="s">
        <v>5722</v>
      </c>
      <c r="F272" s="6"/>
      <c r="G272" s="6"/>
    </row>
    <row r="273">
      <c r="A273" s="382" t="s">
        <v>2214</v>
      </c>
      <c r="B273" s="3" t="s">
        <v>2215</v>
      </c>
      <c r="C273" s="3" t="s">
        <v>5718</v>
      </c>
      <c r="D273" s="376" t="s">
        <v>5723</v>
      </c>
      <c r="E273" s="5" t="s">
        <v>5724</v>
      </c>
      <c r="F273" s="6"/>
      <c r="G273" s="6"/>
    </row>
    <row r="274">
      <c r="A274" s="382" t="s">
        <v>4298</v>
      </c>
      <c r="B274" s="3" t="s">
        <v>4299</v>
      </c>
      <c r="C274" s="3" t="s">
        <v>5718</v>
      </c>
      <c r="D274" s="376" t="s">
        <v>5725</v>
      </c>
      <c r="E274" s="5" t="s">
        <v>5726</v>
      </c>
      <c r="F274" s="6"/>
      <c r="G274" s="6"/>
    </row>
    <row r="275">
      <c r="A275" s="382" t="s">
        <v>3544</v>
      </c>
      <c r="B275" s="3" t="s">
        <v>3545</v>
      </c>
      <c r="C275" s="3" t="s">
        <v>5718</v>
      </c>
      <c r="D275" s="376" t="s">
        <v>5727</v>
      </c>
      <c r="E275" s="5" t="s">
        <v>5728</v>
      </c>
      <c r="F275" s="6"/>
      <c r="G275" s="6"/>
    </row>
    <row r="276">
      <c r="A276" s="382" t="s">
        <v>3657</v>
      </c>
      <c r="B276" s="3" t="s">
        <v>3658</v>
      </c>
      <c r="C276" s="3" t="s">
        <v>5718</v>
      </c>
      <c r="D276" s="376" t="s">
        <v>5729</v>
      </c>
      <c r="E276" s="5" t="s">
        <v>5730</v>
      </c>
      <c r="F276" s="6"/>
      <c r="G276" s="6"/>
    </row>
    <row r="277">
      <c r="A277" s="382" t="s">
        <v>3186</v>
      </c>
      <c r="B277" s="3" t="s">
        <v>3187</v>
      </c>
      <c r="C277" s="3" t="s">
        <v>5718</v>
      </c>
      <c r="D277" s="376" t="s">
        <v>5718</v>
      </c>
      <c r="E277" s="5" t="s">
        <v>5731</v>
      </c>
      <c r="F277" s="6"/>
      <c r="G277" s="6"/>
    </row>
    <row r="278">
      <c r="A278" s="382" t="s">
        <v>3487</v>
      </c>
      <c r="B278" s="3" t="s">
        <v>3488</v>
      </c>
      <c r="C278" s="3" t="s">
        <v>5718</v>
      </c>
      <c r="D278" s="376" t="s">
        <v>5732</v>
      </c>
      <c r="E278" s="5" t="s">
        <v>5733</v>
      </c>
      <c r="F278" s="6"/>
      <c r="G278" s="6"/>
    </row>
    <row r="279">
      <c r="A279" s="382" t="s">
        <v>2835</v>
      </c>
      <c r="B279" s="3" t="s">
        <v>2836</v>
      </c>
      <c r="C279" s="3" t="s">
        <v>5718</v>
      </c>
      <c r="D279" s="376" t="s">
        <v>5734</v>
      </c>
      <c r="E279" s="5" t="s">
        <v>5735</v>
      </c>
      <c r="F279" s="6"/>
      <c r="G279" s="6"/>
    </row>
    <row r="280">
      <c r="A280" s="382" t="s">
        <v>1927</v>
      </c>
      <c r="B280" s="3" t="s">
        <v>1928</v>
      </c>
      <c r="C280" s="3" t="s">
        <v>5718</v>
      </c>
      <c r="D280" s="376" t="s">
        <v>5736</v>
      </c>
      <c r="E280" s="5" t="s">
        <v>5737</v>
      </c>
      <c r="F280" s="6"/>
      <c r="G280" s="6"/>
    </row>
    <row r="281">
      <c r="A281" s="382" t="s">
        <v>4035</v>
      </c>
      <c r="B281" s="3" t="s">
        <v>4036</v>
      </c>
      <c r="C281" s="3" t="s">
        <v>5718</v>
      </c>
      <c r="D281" s="376" t="s">
        <v>5738</v>
      </c>
      <c r="E281" s="5" t="s">
        <v>5739</v>
      </c>
      <c r="F281" s="6"/>
      <c r="G281" s="6"/>
    </row>
    <row r="282">
      <c r="A282" s="382" t="s">
        <v>864</v>
      </c>
      <c r="B282" s="3" t="s">
        <v>865</v>
      </c>
      <c r="C282" s="3" t="s">
        <v>5718</v>
      </c>
      <c r="D282" s="376" t="s">
        <v>5740</v>
      </c>
      <c r="E282" s="5" t="s">
        <v>5741</v>
      </c>
      <c r="F282" s="6"/>
      <c r="G282" s="6"/>
    </row>
    <row r="283">
      <c r="A283" s="382" t="s">
        <v>2913</v>
      </c>
      <c r="B283" s="3" t="s">
        <v>2914</v>
      </c>
      <c r="C283" s="3" t="s">
        <v>5718</v>
      </c>
      <c r="D283" s="376" t="s">
        <v>5742</v>
      </c>
      <c r="E283" s="5" t="s">
        <v>5743</v>
      </c>
      <c r="F283" s="6"/>
      <c r="G283" s="6"/>
    </row>
    <row r="284">
      <c r="A284" s="382" t="s">
        <v>2528</v>
      </c>
      <c r="B284" s="3" t="s">
        <v>2529</v>
      </c>
      <c r="C284" s="3" t="s">
        <v>5718</v>
      </c>
      <c r="D284" s="376" t="s">
        <v>5718</v>
      </c>
      <c r="E284" s="5" t="s">
        <v>5744</v>
      </c>
      <c r="F284" s="6"/>
      <c r="G284" s="6"/>
    </row>
    <row r="285">
      <c r="A285" s="382" t="s">
        <v>3872</v>
      </c>
      <c r="B285" s="3" t="s">
        <v>3873</v>
      </c>
      <c r="C285" s="3" t="s">
        <v>5718</v>
      </c>
      <c r="D285" s="376" t="s">
        <v>5745</v>
      </c>
      <c r="E285" s="5" t="s">
        <v>5746</v>
      </c>
      <c r="F285" s="6"/>
      <c r="G285" s="6"/>
    </row>
    <row r="286">
      <c r="A286" s="382" t="s">
        <v>1912</v>
      </c>
      <c r="B286" s="3" t="s">
        <v>1913</v>
      </c>
      <c r="C286" s="3" t="s">
        <v>5718</v>
      </c>
      <c r="D286" s="376" t="s">
        <v>5747</v>
      </c>
      <c r="E286" s="5" t="s">
        <v>5748</v>
      </c>
      <c r="F286" s="6"/>
      <c r="G286" s="6"/>
    </row>
    <row r="287">
      <c r="A287" s="382" t="s">
        <v>3178</v>
      </c>
      <c r="B287" s="3" t="s">
        <v>3179</v>
      </c>
      <c r="C287" s="3" t="s">
        <v>5718</v>
      </c>
      <c r="D287" s="376" t="s">
        <v>5749</v>
      </c>
      <c r="E287" s="5" t="s">
        <v>5750</v>
      </c>
      <c r="F287" s="6"/>
      <c r="G287" s="6"/>
    </row>
    <row r="288">
      <c r="A288" s="382" t="s">
        <v>4255</v>
      </c>
      <c r="B288" s="3" t="s">
        <v>4256</v>
      </c>
      <c r="C288" s="3" t="s">
        <v>5718</v>
      </c>
      <c r="D288" s="376" t="s">
        <v>5751</v>
      </c>
      <c r="E288" s="5" t="s">
        <v>5752</v>
      </c>
      <c r="F288" s="6"/>
      <c r="G288" s="3" t="s">
        <v>4593</v>
      </c>
    </row>
    <row r="289">
      <c r="A289" s="382" t="s">
        <v>4146</v>
      </c>
      <c r="B289" s="3" t="s">
        <v>4147</v>
      </c>
      <c r="C289" s="3" t="s">
        <v>5718</v>
      </c>
      <c r="D289" s="376" t="s">
        <v>5753</v>
      </c>
      <c r="E289" s="5" t="s">
        <v>5754</v>
      </c>
      <c r="F289" s="6"/>
      <c r="G289" s="6"/>
    </row>
    <row r="290">
      <c r="A290" s="382" t="s">
        <v>1293</v>
      </c>
      <c r="B290" s="3" t="s">
        <v>1294</v>
      </c>
      <c r="C290" s="3" t="s">
        <v>5445</v>
      </c>
      <c r="D290" s="376" t="s">
        <v>5755</v>
      </c>
      <c r="E290" s="5" t="s">
        <v>5756</v>
      </c>
      <c r="F290" s="6"/>
      <c r="G290" s="6"/>
    </row>
    <row r="291">
      <c r="A291" s="382" t="s">
        <v>4175</v>
      </c>
      <c r="B291" s="3" t="s">
        <v>4176</v>
      </c>
      <c r="C291" s="3" t="s">
        <v>5718</v>
      </c>
      <c r="D291" s="376" t="s">
        <v>5757</v>
      </c>
      <c r="E291" s="5" t="s">
        <v>5726</v>
      </c>
      <c r="F291" s="6"/>
      <c r="G291" s="6"/>
    </row>
    <row r="292">
      <c r="A292" s="382" t="s">
        <v>4160</v>
      </c>
      <c r="B292" s="3" t="s">
        <v>4161</v>
      </c>
      <c r="C292" s="3" t="s">
        <v>5233</v>
      </c>
      <c r="D292" s="376" t="s">
        <v>5758</v>
      </c>
      <c r="E292" s="5" t="s">
        <v>5649</v>
      </c>
      <c r="F292" s="6"/>
      <c r="G292" s="6"/>
    </row>
    <row r="293">
      <c r="A293" s="382" t="s">
        <v>2498</v>
      </c>
      <c r="B293" s="3" t="s">
        <v>2499</v>
      </c>
      <c r="C293" s="3" t="s">
        <v>5759</v>
      </c>
      <c r="D293" s="376" t="s">
        <v>5760</v>
      </c>
      <c r="E293" s="5" t="s">
        <v>5761</v>
      </c>
      <c r="F293" s="6"/>
      <c r="G293" s="6"/>
    </row>
    <row r="294">
      <c r="A294" s="382" t="s">
        <v>3530</v>
      </c>
      <c r="B294" s="3" t="s">
        <v>3531</v>
      </c>
      <c r="C294" s="3" t="s">
        <v>5233</v>
      </c>
      <c r="D294" s="376" t="s">
        <v>5762</v>
      </c>
      <c r="E294" s="5" t="s">
        <v>5649</v>
      </c>
      <c r="F294" s="6"/>
      <c r="G294" s="6"/>
    </row>
    <row r="295">
      <c r="A295" s="382" t="s">
        <v>3240</v>
      </c>
      <c r="B295" s="3" t="s">
        <v>3241</v>
      </c>
      <c r="C295" s="3" t="s">
        <v>5759</v>
      </c>
      <c r="D295" s="376" t="s">
        <v>5763</v>
      </c>
      <c r="E295" s="5" t="s">
        <v>5764</v>
      </c>
      <c r="F295" s="6"/>
      <c r="G295" s="6"/>
    </row>
    <row r="296">
      <c r="A296" s="382" t="s">
        <v>1226</v>
      </c>
      <c r="B296" s="3" t="s">
        <v>1227</v>
      </c>
      <c r="C296" s="3" t="s">
        <v>5177</v>
      </c>
      <c r="D296" s="376" t="s">
        <v>5765</v>
      </c>
      <c r="E296" s="5" t="s">
        <v>5766</v>
      </c>
      <c r="F296" s="6"/>
      <c r="G296" s="6"/>
    </row>
    <row r="297">
      <c r="A297" s="382" t="s">
        <v>3276</v>
      </c>
      <c r="B297" s="3" t="s">
        <v>3277</v>
      </c>
      <c r="C297" s="3" t="s">
        <v>5177</v>
      </c>
      <c r="D297" s="376" t="s">
        <v>5767</v>
      </c>
      <c r="E297" s="5" t="s">
        <v>5768</v>
      </c>
      <c r="F297" s="6"/>
      <c r="G297" s="6"/>
    </row>
    <row r="298">
      <c r="A298" s="382" t="s">
        <v>1956</v>
      </c>
      <c r="B298" s="3" t="s">
        <v>1957</v>
      </c>
      <c r="C298" s="3" t="s">
        <v>5177</v>
      </c>
      <c r="D298" s="376" t="s">
        <v>5769</v>
      </c>
      <c r="E298" s="5" t="s">
        <v>5770</v>
      </c>
      <c r="F298" s="6"/>
      <c r="G298" s="6"/>
    </row>
    <row r="299">
      <c r="A299" s="382" t="s">
        <v>3308</v>
      </c>
      <c r="B299" s="3" t="s">
        <v>3309</v>
      </c>
      <c r="C299" s="3" t="s">
        <v>5177</v>
      </c>
      <c r="D299" s="376" t="s">
        <v>5771</v>
      </c>
      <c r="E299" s="5" t="s">
        <v>5772</v>
      </c>
      <c r="F299" s="6"/>
      <c r="G299" s="6"/>
    </row>
    <row r="300">
      <c r="A300" s="382" t="s">
        <v>1818</v>
      </c>
      <c r="B300" s="3" t="s">
        <v>1819</v>
      </c>
      <c r="C300" s="3" t="s">
        <v>5177</v>
      </c>
      <c r="D300" s="376" t="s">
        <v>5773</v>
      </c>
      <c r="E300" s="5" t="s">
        <v>5774</v>
      </c>
      <c r="F300" s="6"/>
      <c r="G300" s="6"/>
    </row>
    <row r="301">
      <c r="A301" s="382" t="s">
        <v>2387</v>
      </c>
      <c r="B301" s="3" t="s">
        <v>2388</v>
      </c>
      <c r="C301" s="3" t="s">
        <v>5177</v>
      </c>
      <c r="D301" s="376" t="s">
        <v>5775</v>
      </c>
      <c r="E301" s="5" t="s">
        <v>5776</v>
      </c>
      <c r="F301" s="6"/>
      <c r="G301" s="6"/>
    </row>
    <row r="302">
      <c r="A302" s="382" t="s">
        <v>3992</v>
      </c>
      <c r="B302" s="3" t="s">
        <v>3993</v>
      </c>
      <c r="C302" s="3" t="s">
        <v>5177</v>
      </c>
      <c r="D302" s="376" t="s">
        <v>5777</v>
      </c>
      <c r="E302" s="5" t="s">
        <v>5778</v>
      </c>
      <c r="F302" s="6"/>
      <c r="G302" s="6"/>
    </row>
    <row r="303">
      <c r="A303" s="382" t="s">
        <v>853</v>
      </c>
      <c r="B303" s="3" t="s">
        <v>854</v>
      </c>
      <c r="C303" s="3" t="s">
        <v>5177</v>
      </c>
      <c r="D303" s="376" t="s">
        <v>5779</v>
      </c>
      <c r="E303" s="5" t="s">
        <v>5780</v>
      </c>
      <c r="F303" s="6"/>
      <c r="G303" s="6"/>
    </row>
    <row r="304">
      <c r="A304" s="382" t="s">
        <v>3445</v>
      </c>
      <c r="B304" s="3" t="s">
        <v>3446</v>
      </c>
      <c r="C304" s="3" t="s">
        <v>5177</v>
      </c>
      <c r="D304" s="376" t="s">
        <v>5781</v>
      </c>
      <c r="E304" s="5" t="s">
        <v>5782</v>
      </c>
      <c r="F304" s="6"/>
      <c r="G304" s="6"/>
    </row>
    <row r="305">
      <c r="A305" s="382" t="s">
        <v>792</v>
      </c>
      <c r="B305" s="3" t="s">
        <v>793</v>
      </c>
      <c r="C305" s="3" t="s">
        <v>5177</v>
      </c>
      <c r="D305" s="376" t="s">
        <v>5783</v>
      </c>
      <c r="E305" s="5" t="s">
        <v>5784</v>
      </c>
      <c r="F305" s="6"/>
      <c r="G305" s="6"/>
    </row>
    <row r="306">
      <c r="A306" s="382" t="s">
        <v>3401</v>
      </c>
      <c r="B306" s="3" t="s">
        <v>3402</v>
      </c>
      <c r="C306" s="3" t="s">
        <v>5188</v>
      </c>
      <c r="D306" s="376" t="s">
        <v>5785</v>
      </c>
      <c r="E306" s="5" t="s">
        <v>5786</v>
      </c>
      <c r="F306" s="6"/>
      <c r="G306" s="6"/>
    </row>
    <row r="307">
      <c r="A307" s="382" t="s">
        <v>2510</v>
      </c>
      <c r="B307" s="3" t="s">
        <v>2511</v>
      </c>
      <c r="C307" s="3" t="s">
        <v>5209</v>
      </c>
      <c r="D307" s="376" t="s">
        <v>5787</v>
      </c>
      <c r="E307" s="5" t="s">
        <v>5788</v>
      </c>
      <c r="F307" s="6"/>
      <c r="G307" s="6"/>
    </row>
    <row r="308">
      <c r="A308" s="382" t="s">
        <v>821</v>
      </c>
      <c r="B308" s="3" t="s">
        <v>822</v>
      </c>
      <c r="C308" s="3" t="s">
        <v>5177</v>
      </c>
      <c r="D308" s="376" t="s">
        <v>5789</v>
      </c>
      <c r="E308" s="5" t="s">
        <v>5790</v>
      </c>
      <c r="F308" s="6"/>
      <c r="G308" s="6"/>
    </row>
    <row r="309">
      <c r="A309" s="382" t="s">
        <v>2546</v>
      </c>
      <c r="B309" s="3" t="s">
        <v>2547</v>
      </c>
      <c r="C309" s="3" t="s">
        <v>5177</v>
      </c>
      <c r="D309" s="376" t="s">
        <v>5791</v>
      </c>
      <c r="E309" s="5" t="s">
        <v>5792</v>
      </c>
      <c r="F309" s="6"/>
      <c r="G309" s="6"/>
    </row>
    <row r="310">
      <c r="A310" s="382" t="s">
        <v>1521</v>
      </c>
      <c r="B310" s="3" t="s">
        <v>1522</v>
      </c>
      <c r="C310" s="3" t="s">
        <v>5177</v>
      </c>
      <c r="D310" s="376" t="s">
        <v>5793</v>
      </c>
      <c r="E310" s="5" t="s">
        <v>5794</v>
      </c>
      <c r="F310" s="6"/>
      <c r="G310" s="6"/>
    </row>
    <row r="311">
      <c r="A311" s="382" t="s">
        <v>2285</v>
      </c>
      <c r="B311" s="3" t="s">
        <v>2286</v>
      </c>
      <c r="C311" s="3" t="s">
        <v>5621</v>
      </c>
      <c r="D311" s="376" t="s">
        <v>5795</v>
      </c>
      <c r="E311" s="5" t="s">
        <v>5431</v>
      </c>
      <c r="F311" s="6"/>
      <c r="G311" s="6"/>
    </row>
    <row r="312">
      <c r="A312" s="382" t="s">
        <v>4285</v>
      </c>
      <c r="B312" s="3" t="s">
        <v>4286</v>
      </c>
      <c r="C312" s="3" t="s">
        <v>5177</v>
      </c>
      <c r="D312" s="376" t="s">
        <v>5796</v>
      </c>
      <c r="E312" s="5" t="s">
        <v>5797</v>
      </c>
      <c r="F312" s="6"/>
      <c r="G312" s="6"/>
    </row>
    <row r="313">
      <c r="A313" s="382" t="s">
        <v>4403</v>
      </c>
      <c r="B313" s="3" t="s">
        <v>4404</v>
      </c>
      <c r="C313" s="3" t="s">
        <v>5209</v>
      </c>
      <c r="D313" s="376" t="s">
        <v>5798</v>
      </c>
      <c r="E313" s="5" t="s">
        <v>5799</v>
      </c>
      <c r="F313" s="6"/>
      <c r="G313" s="6"/>
    </row>
    <row r="314">
      <c r="A314" s="382" t="s">
        <v>4209</v>
      </c>
      <c r="B314" s="3" t="s">
        <v>4210</v>
      </c>
      <c r="C314" s="3" t="s">
        <v>5209</v>
      </c>
      <c r="D314" s="376" t="s">
        <v>5800</v>
      </c>
      <c r="E314" s="5" t="s">
        <v>5801</v>
      </c>
      <c r="F314" s="6"/>
      <c r="G314" s="6"/>
    </row>
    <row r="315">
      <c r="A315" s="382" t="s">
        <v>526</v>
      </c>
      <c r="B315" s="3" t="s">
        <v>527</v>
      </c>
      <c r="C315" s="3" t="s">
        <v>5177</v>
      </c>
      <c r="D315" s="376" t="s">
        <v>5802</v>
      </c>
      <c r="E315" s="5" t="s">
        <v>5285</v>
      </c>
      <c r="F315" s="6"/>
      <c r="G315" s="6"/>
    </row>
    <row r="316">
      <c r="A316" s="382" t="s">
        <v>2113</v>
      </c>
      <c r="B316" s="3" t="s">
        <v>2114</v>
      </c>
      <c r="C316" s="3" t="s">
        <v>5177</v>
      </c>
      <c r="D316" s="376" t="s">
        <v>5803</v>
      </c>
      <c r="E316" s="5" t="s">
        <v>5804</v>
      </c>
      <c r="F316" s="6"/>
      <c r="G316" s="6"/>
    </row>
    <row r="317">
      <c r="A317" s="382" t="s">
        <v>1527</v>
      </c>
      <c r="B317" s="3" t="s">
        <v>1528</v>
      </c>
      <c r="C317" s="3" t="s">
        <v>5355</v>
      </c>
      <c r="D317" s="376" t="s">
        <v>5805</v>
      </c>
      <c r="E317" s="5" t="s">
        <v>5804</v>
      </c>
      <c r="F317" s="6"/>
      <c r="G317" s="6"/>
    </row>
    <row r="318">
      <c r="A318" s="382" t="s">
        <v>4343</v>
      </c>
      <c r="B318" s="3" t="s">
        <v>4344</v>
      </c>
      <c r="C318" s="3" t="s">
        <v>5258</v>
      </c>
      <c r="D318" s="376" t="s">
        <v>5806</v>
      </c>
      <c r="E318" s="5" t="s">
        <v>5807</v>
      </c>
      <c r="F318" s="6"/>
      <c r="G318" s="6"/>
    </row>
    <row r="319">
      <c r="A319" s="382" t="s">
        <v>1440</v>
      </c>
      <c r="B319" s="3" t="s">
        <v>1441</v>
      </c>
      <c r="C319" s="3" t="s">
        <v>5258</v>
      </c>
      <c r="D319" s="376" t="s">
        <v>5808</v>
      </c>
      <c r="E319" s="5" t="s">
        <v>5809</v>
      </c>
      <c r="F319" s="6"/>
      <c r="G319" s="6"/>
    </row>
    <row r="320">
      <c r="A320" s="382" t="s">
        <v>1754</v>
      </c>
      <c r="B320" s="3" t="s">
        <v>1755</v>
      </c>
      <c r="C320" s="3" t="s">
        <v>5258</v>
      </c>
      <c r="D320" s="376" t="s">
        <v>5810</v>
      </c>
      <c r="E320" s="5" t="s">
        <v>5811</v>
      </c>
      <c r="F320" s="6"/>
      <c r="G320" s="6"/>
    </row>
    <row r="321">
      <c r="A321" s="382" t="s">
        <v>2353</v>
      </c>
      <c r="B321" s="3" t="s">
        <v>2354</v>
      </c>
      <c r="C321" s="3" t="s">
        <v>5258</v>
      </c>
      <c r="D321" s="376" t="s">
        <v>5812</v>
      </c>
      <c r="E321" s="5" t="s">
        <v>5813</v>
      </c>
      <c r="F321" s="6"/>
      <c r="G321" s="6"/>
    </row>
    <row r="322">
      <c r="A322" s="382" t="s">
        <v>3687</v>
      </c>
      <c r="B322" s="3" t="s">
        <v>3688</v>
      </c>
      <c r="C322" s="3" t="s">
        <v>5258</v>
      </c>
      <c r="D322" s="376" t="s">
        <v>5814</v>
      </c>
      <c r="E322" s="5" t="s">
        <v>5815</v>
      </c>
      <c r="F322" s="6"/>
      <c r="G322" s="6"/>
    </row>
    <row r="323">
      <c r="A323" s="382" t="s">
        <v>1264</v>
      </c>
      <c r="B323" s="3" t="s">
        <v>1265</v>
      </c>
      <c r="C323" s="3" t="s">
        <v>5355</v>
      </c>
      <c r="D323" s="376" t="s">
        <v>5816</v>
      </c>
      <c r="E323" s="5" t="s">
        <v>5817</v>
      </c>
      <c r="F323" s="6"/>
      <c r="G323" s="6"/>
    </row>
    <row r="324">
      <c r="A324" s="382" t="s">
        <v>802</v>
      </c>
      <c r="B324" s="3" t="s">
        <v>803</v>
      </c>
      <c r="C324" s="3" t="s">
        <v>5258</v>
      </c>
      <c r="D324" s="376" t="s">
        <v>5818</v>
      </c>
      <c r="E324" s="5" t="s">
        <v>5819</v>
      </c>
      <c r="F324" s="6"/>
      <c r="G324" s="6"/>
    </row>
    <row r="325">
      <c r="A325" s="382" t="s">
        <v>1234</v>
      </c>
      <c r="B325" s="3" t="s">
        <v>1235</v>
      </c>
      <c r="C325" s="3" t="s">
        <v>5258</v>
      </c>
      <c r="D325" s="376" t="s">
        <v>5820</v>
      </c>
      <c r="E325" s="5" t="s">
        <v>5821</v>
      </c>
      <c r="F325" s="6"/>
      <c r="G325" s="6"/>
    </row>
    <row r="326">
      <c r="A326" s="382" t="s">
        <v>2775</v>
      </c>
      <c r="B326" s="3" t="s">
        <v>2776</v>
      </c>
      <c r="C326" s="3" t="s">
        <v>5258</v>
      </c>
      <c r="D326" s="376" t="s">
        <v>5822</v>
      </c>
      <c r="E326" s="5" t="s">
        <v>5823</v>
      </c>
      <c r="F326" s="6"/>
      <c r="G326" s="6"/>
    </row>
    <row r="327">
      <c r="A327" s="382" t="s">
        <v>2041</v>
      </c>
      <c r="B327" s="3" t="s">
        <v>2042</v>
      </c>
      <c r="C327" s="3" t="s">
        <v>5258</v>
      </c>
      <c r="D327" s="376" t="s">
        <v>5824</v>
      </c>
      <c r="E327" s="5" t="s">
        <v>5825</v>
      </c>
      <c r="F327" s="6"/>
      <c r="G327" s="6"/>
    </row>
    <row r="328">
      <c r="A328" s="382" t="s">
        <v>4281</v>
      </c>
      <c r="B328" s="3" t="s">
        <v>4282</v>
      </c>
      <c r="C328" s="3" t="s">
        <v>754</v>
      </c>
      <c r="D328" s="376" t="s">
        <v>5826</v>
      </c>
      <c r="E328" s="5" t="s">
        <v>5827</v>
      </c>
      <c r="F328" s="6"/>
      <c r="G328" s="6"/>
    </row>
    <row r="329">
      <c r="A329" s="382" t="s">
        <v>3200</v>
      </c>
      <c r="B329" s="3" t="s">
        <v>3201</v>
      </c>
      <c r="C329" s="3" t="s">
        <v>5258</v>
      </c>
      <c r="D329" s="376" t="s">
        <v>5828</v>
      </c>
      <c r="E329" s="5" t="s">
        <v>5829</v>
      </c>
      <c r="F329" s="6"/>
      <c r="G329" s="6"/>
    </row>
    <row r="330">
      <c r="A330" s="382" t="s">
        <v>1216</v>
      </c>
      <c r="B330" s="3" t="s">
        <v>1217</v>
      </c>
      <c r="C330" s="3" t="s">
        <v>5355</v>
      </c>
      <c r="D330" s="376" t="s">
        <v>5830</v>
      </c>
      <c r="E330" s="5" t="s">
        <v>5831</v>
      </c>
      <c r="F330" s="6"/>
      <c r="G330" s="6"/>
    </row>
    <row r="331">
      <c r="A331" s="382" t="s">
        <v>944</v>
      </c>
      <c r="B331" s="3" t="s">
        <v>945</v>
      </c>
      <c r="C331" s="3" t="s">
        <v>5188</v>
      </c>
      <c r="D331" s="376" t="s">
        <v>5832</v>
      </c>
      <c r="E331" s="5" t="s">
        <v>5189</v>
      </c>
      <c r="F331" s="6"/>
      <c r="G331" s="6"/>
    </row>
    <row r="332">
      <c r="A332" s="382" t="s">
        <v>2821</v>
      </c>
      <c r="B332" s="3" t="s">
        <v>2822</v>
      </c>
      <c r="C332" s="3" t="s">
        <v>5355</v>
      </c>
      <c r="D332" s="376" t="s">
        <v>5443</v>
      </c>
      <c r="E332" s="5" t="s">
        <v>5833</v>
      </c>
      <c r="F332" s="6"/>
      <c r="G332" s="6"/>
    </row>
    <row r="333">
      <c r="A333" s="382" t="s">
        <v>1916</v>
      </c>
      <c r="B333" s="3" t="s">
        <v>1917</v>
      </c>
      <c r="C333" s="3" t="s">
        <v>5188</v>
      </c>
      <c r="D333" s="376" t="s">
        <v>5834</v>
      </c>
      <c r="E333" s="5" t="s">
        <v>5835</v>
      </c>
      <c r="F333" s="6"/>
      <c r="G333" s="6"/>
    </row>
    <row r="334">
      <c r="A334" s="382" t="s">
        <v>1074</v>
      </c>
      <c r="B334" s="3" t="s">
        <v>1075</v>
      </c>
      <c r="C334" s="3" t="s">
        <v>5258</v>
      </c>
      <c r="D334" s="376" t="s">
        <v>5836</v>
      </c>
      <c r="E334" s="5" t="s">
        <v>5837</v>
      </c>
      <c r="F334" s="6"/>
      <c r="G334" s="6"/>
    </row>
    <row r="335">
      <c r="A335" s="382" t="s">
        <v>2974</v>
      </c>
      <c r="B335" s="3" t="s">
        <v>2975</v>
      </c>
      <c r="C335" s="3" t="s">
        <v>5258</v>
      </c>
      <c r="D335" s="376" t="s">
        <v>5838</v>
      </c>
      <c r="E335" s="5" t="s">
        <v>5839</v>
      </c>
      <c r="F335" s="6"/>
      <c r="G335" s="6"/>
    </row>
    <row r="336">
      <c r="A336" s="382" t="s">
        <v>2318</v>
      </c>
      <c r="B336" s="3" t="s">
        <v>5840</v>
      </c>
      <c r="C336" s="3" t="s">
        <v>5355</v>
      </c>
      <c r="D336" s="376" t="s">
        <v>5841</v>
      </c>
      <c r="E336" s="5" t="s">
        <v>5842</v>
      </c>
      <c r="F336" s="6"/>
      <c r="G336" s="6"/>
    </row>
    <row r="337">
      <c r="A337" s="382" t="s">
        <v>2169</v>
      </c>
      <c r="B337" s="3" t="s">
        <v>2170</v>
      </c>
      <c r="C337" s="3" t="s">
        <v>5258</v>
      </c>
      <c r="D337" s="376" t="s">
        <v>5843</v>
      </c>
      <c r="E337" s="5" t="s">
        <v>5844</v>
      </c>
      <c r="F337" s="6"/>
      <c r="G337" s="6"/>
    </row>
    <row r="338">
      <c r="A338" s="382" t="s">
        <v>2004</v>
      </c>
      <c r="B338" s="3" t="s">
        <v>2005</v>
      </c>
      <c r="C338" s="3" t="s">
        <v>5258</v>
      </c>
      <c r="D338" s="376" t="s">
        <v>5845</v>
      </c>
      <c r="E338" s="5" t="s">
        <v>5846</v>
      </c>
      <c r="F338" s="6"/>
      <c r="G338" s="6"/>
    </row>
    <row r="339">
      <c r="A339" s="382" t="s">
        <v>4538</v>
      </c>
      <c r="B339" s="3" t="s">
        <v>4539</v>
      </c>
      <c r="C339" s="3" t="s">
        <v>5258</v>
      </c>
      <c r="D339" s="376" t="s">
        <v>5847</v>
      </c>
      <c r="E339" s="5" t="s">
        <v>5848</v>
      </c>
      <c r="F339" s="6"/>
      <c r="G339" s="6"/>
    </row>
    <row r="340">
      <c r="A340" s="382" t="s">
        <v>1729</v>
      </c>
      <c r="B340" s="3" t="s">
        <v>1730</v>
      </c>
      <c r="C340" s="3" t="s">
        <v>5258</v>
      </c>
      <c r="D340" s="376" t="s">
        <v>5849</v>
      </c>
      <c r="E340" s="5" t="s">
        <v>5850</v>
      </c>
      <c r="F340" s="6"/>
      <c r="G340" s="6"/>
    </row>
    <row r="341">
      <c r="A341" s="382" t="s">
        <v>4277</v>
      </c>
      <c r="B341" s="3" t="s">
        <v>4278</v>
      </c>
      <c r="C341" s="3" t="s">
        <v>5258</v>
      </c>
      <c r="D341" s="376" t="s">
        <v>5851</v>
      </c>
      <c r="E341" s="5" t="s">
        <v>5852</v>
      </c>
      <c r="F341" s="6"/>
      <c r="G341" s="6"/>
    </row>
    <row r="342">
      <c r="A342" s="382" t="s">
        <v>2851</v>
      </c>
      <c r="B342" s="3" t="s">
        <v>2852</v>
      </c>
      <c r="C342" s="3" t="s">
        <v>5258</v>
      </c>
      <c r="D342" s="376" t="s">
        <v>5853</v>
      </c>
      <c r="E342" s="5" t="s">
        <v>5854</v>
      </c>
      <c r="F342" s="6"/>
      <c r="G342" s="6"/>
    </row>
    <row r="343">
      <c r="A343" s="382" t="s">
        <v>874</v>
      </c>
      <c r="B343" s="3" t="s">
        <v>875</v>
      </c>
      <c r="C343" s="3" t="s">
        <v>5258</v>
      </c>
      <c r="D343" s="376" t="s">
        <v>5855</v>
      </c>
      <c r="E343" s="5" t="s">
        <v>5846</v>
      </c>
      <c r="F343" s="6"/>
      <c r="G343" s="6"/>
    </row>
    <row r="344">
      <c r="A344" s="382" t="s">
        <v>4236</v>
      </c>
      <c r="B344" s="3" t="s">
        <v>4237</v>
      </c>
      <c r="C344" s="3" t="s">
        <v>5258</v>
      </c>
      <c r="D344" s="376" t="s">
        <v>5856</v>
      </c>
      <c r="E344" s="5" t="s">
        <v>5857</v>
      </c>
      <c r="F344" s="6"/>
      <c r="G344" s="6"/>
    </row>
    <row r="345">
      <c r="A345" s="382" t="s">
        <v>1612</v>
      </c>
      <c r="B345" s="3" t="s">
        <v>1613</v>
      </c>
      <c r="C345" s="3" t="s">
        <v>5188</v>
      </c>
      <c r="D345" s="376" t="s">
        <v>5858</v>
      </c>
      <c r="E345" s="5" t="s">
        <v>5189</v>
      </c>
      <c r="F345" s="6"/>
      <c r="G345" s="6"/>
    </row>
    <row r="346">
      <c r="A346" s="382" t="s">
        <v>1001</v>
      </c>
      <c r="B346" s="3" t="s">
        <v>1002</v>
      </c>
      <c r="C346" s="3" t="s">
        <v>5258</v>
      </c>
      <c r="D346" s="376" t="s">
        <v>5859</v>
      </c>
      <c r="E346" s="5" t="s">
        <v>5860</v>
      </c>
      <c r="F346" s="6"/>
      <c r="G346" s="6"/>
    </row>
    <row r="347">
      <c r="A347" s="382" t="s">
        <v>2137</v>
      </c>
      <c r="B347" s="3" t="s">
        <v>2138</v>
      </c>
      <c r="C347" s="3" t="s">
        <v>5258</v>
      </c>
      <c r="D347" s="376" t="s">
        <v>5861</v>
      </c>
      <c r="E347" s="5" t="s">
        <v>5854</v>
      </c>
      <c r="F347" s="6"/>
      <c r="G347" s="6"/>
    </row>
    <row r="348">
      <c r="A348" s="382" t="s">
        <v>1041</v>
      </c>
      <c r="B348" s="3" t="s">
        <v>1042</v>
      </c>
      <c r="C348" s="3" t="s">
        <v>5258</v>
      </c>
      <c r="D348" s="376" t="s">
        <v>5862</v>
      </c>
      <c r="E348" s="5" t="s">
        <v>5863</v>
      </c>
      <c r="F348" s="6"/>
      <c r="G348" s="6"/>
    </row>
    <row r="349">
      <c r="A349" s="382" t="s">
        <v>1419</v>
      </c>
      <c r="B349" s="3" t="s">
        <v>1420</v>
      </c>
      <c r="C349" s="3" t="s">
        <v>5258</v>
      </c>
      <c r="D349" s="376" t="s">
        <v>5864</v>
      </c>
      <c r="E349" s="5" t="s">
        <v>5865</v>
      </c>
      <c r="F349" s="6"/>
      <c r="G349" s="6"/>
    </row>
    <row r="350">
      <c r="A350" s="382" t="s">
        <v>3417</v>
      </c>
      <c r="B350" s="3" t="s">
        <v>3418</v>
      </c>
      <c r="C350" s="3" t="s">
        <v>5258</v>
      </c>
      <c r="D350" s="376" t="s">
        <v>5866</v>
      </c>
      <c r="E350" s="5" t="s">
        <v>5863</v>
      </c>
      <c r="F350" s="6"/>
      <c r="G350" s="6"/>
    </row>
    <row r="351">
      <c r="A351" s="382" t="s">
        <v>1249</v>
      </c>
      <c r="B351" s="3" t="s">
        <v>1250</v>
      </c>
      <c r="C351" s="3" t="s">
        <v>5258</v>
      </c>
      <c r="D351" s="376" t="s">
        <v>5867</v>
      </c>
      <c r="E351" s="5" t="s">
        <v>5863</v>
      </c>
      <c r="F351" s="6"/>
      <c r="G351" s="6"/>
    </row>
    <row r="352">
      <c r="A352" s="382" t="s">
        <v>1166</v>
      </c>
      <c r="B352" s="3" t="s">
        <v>1167</v>
      </c>
      <c r="C352" s="3" t="s">
        <v>5258</v>
      </c>
      <c r="D352" s="376" t="s">
        <v>5868</v>
      </c>
      <c r="E352" s="5" t="s">
        <v>5869</v>
      </c>
      <c r="F352" s="6"/>
      <c r="G352" s="6"/>
    </row>
    <row r="353">
      <c r="A353" s="382" t="s">
        <v>621</v>
      </c>
      <c r="B353" s="3" t="s">
        <v>622</v>
      </c>
      <c r="C353" s="3" t="s">
        <v>5258</v>
      </c>
      <c r="D353" s="376" t="s">
        <v>5870</v>
      </c>
      <c r="E353" s="5" t="s">
        <v>5871</v>
      </c>
      <c r="F353" s="6"/>
      <c r="G353" s="6"/>
    </row>
    <row r="354">
      <c r="A354" s="382" t="s">
        <v>3725</v>
      </c>
      <c r="B354" s="3" t="s">
        <v>3726</v>
      </c>
      <c r="C354" s="3" t="s">
        <v>5258</v>
      </c>
      <c r="D354" s="376" t="s">
        <v>5872</v>
      </c>
      <c r="E354" s="5" t="s">
        <v>5863</v>
      </c>
      <c r="F354" s="6"/>
      <c r="G354" s="6"/>
    </row>
    <row r="355">
      <c r="A355" s="382" t="s">
        <v>3166</v>
      </c>
      <c r="B355" s="3" t="s">
        <v>3167</v>
      </c>
      <c r="C355" s="3" t="s">
        <v>5258</v>
      </c>
      <c r="D355" s="376" t="s">
        <v>5873</v>
      </c>
      <c r="E355" s="5" t="s">
        <v>5874</v>
      </c>
      <c r="F355" s="6"/>
      <c r="G355" s="6"/>
    </row>
    <row r="356">
      <c r="A356" s="382" t="s">
        <v>3038</v>
      </c>
      <c r="B356" s="3" t="s">
        <v>3039</v>
      </c>
      <c r="C356" s="3" t="s">
        <v>5348</v>
      </c>
      <c r="D356" s="376" t="s">
        <v>5875</v>
      </c>
      <c r="E356" s="5" t="s">
        <v>5876</v>
      </c>
      <c r="F356" s="6"/>
      <c r="G356" s="6"/>
    </row>
    <row r="357">
      <c r="A357" s="382" t="s">
        <v>2232</v>
      </c>
      <c r="B357" s="3" t="s">
        <v>2233</v>
      </c>
      <c r="C357" s="3" t="s">
        <v>5188</v>
      </c>
      <c r="D357" s="376" t="s">
        <v>5877</v>
      </c>
      <c r="E357" s="5" t="s">
        <v>5878</v>
      </c>
      <c r="F357" s="6"/>
      <c r="G357" s="6"/>
    </row>
    <row r="358">
      <c r="A358" s="382" t="s">
        <v>4397</v>
      </c>
      <c r="B358" s="3" t="s">
        <v>4398</v>
      </c>
      <c r="C358" s="3" t="s">
        <v>5258</v>
      </c>
      <c r="D358" s="376" t="s">
        <v>5879</v>
      </c>
      <c r="E358" s="5" t="s">
        <v>5880</v>
      </c>
      <c r="F358" s="6"/>
      <c r="G358" s="6"/>
    </row>
    <row r="359">
      <c r="A359" s="382" t="s">
        <v>1885</v>
      </c>
      <c r="B359" s="3" t="s">
        <v>1886</v>
      </c>
      <c r="C359" s="3" t="s">
        <v>5258</v>
      </c>
      <c r="D359" s="376" t="s">
        <v>5881</v>
      </c>
      <c r="E359" s="5" t="s">
        <v>5882</v>
      </c>
      <c r="F359" s="6"/>
      <c r="G359" s="6"/>
    </row>
    <row r="360">
      <c r="A360" s="382" t="s">
        <v>2173</v>
      </c>
      <c r="B360" s="3" t="s">
        <v>2174</v>
      </c>
      <c r="C360" s="3" t="s">
        <v>5258</v>
      </c>
      <c r="D360" s="376" t="s">
        <v>5883</v>
      </c>
      <c r="E360" s="5" t="s">
        <v>5852</v>
      </c>
      <c r="F360" s="6"/>
      <c r="G360" s="6"/>
    </row>
    <row r="361">
      <c r="A361" s="382" t="s">
        <v>3980</v>
      </c>
      <c r="B361" s="3" t="s">
        <v>3981</v>
      </c>
      <c r="C361" s="3" t="s">
        <v>5258</v>
      </c>
      <c r="D361" s="376" t="s">
        <v>5884</v>
      </c>
      <c r="E361" s="5" t="s">
        <v>5634</v>
      </c>
      <c r="F361" s="6"/>
      <c r="G361" s="6"/>
    </row>
    <row r="362">
      <c r="A362" s="382" t="s">
        <v>640</v>
      </c>
      <c r="B362" s="3" t="s">
        <v>641</v>
      </c>
      <c r="C362" s="3" t="s">
        <v>565</v>
      </c>
      <c r="D362" s="376" t="s">
        <v>5885</v>
      </c>
      <c r="E362" s="5" t="s">
        <v>5886</v>
      </c>
      <c r="F362" s="6"/>
      <c r="G362" s="6"/>
    </row>
    <row r="363">
      <c r="A363" s="382" t="s">
        <v>916</v>
      </c>
      <c r="B363" s="3" t="s">
        <v>917</v>
      </c>
      <c r="C363" s="3" t="s">
        <v>565</v>
      </c>
      <c r="D363" s="376" t="s">
        <v>5887</v>
      </c>
      <c r="E363" s="5" t="s">
        <v>5888</v>
      </c>
      <c r="F363" s="6"/>
      <c r="G363" s="6"/>
    </row>
    <row r="364">
      <c r="A364" s="382" t="s">
        <v>1673</v>
      </c>
      <c r="B364" s="3" t="s">
        <v>1674</v>
      </c>
      <c r="C364" s="3" t="s">
        <v>565</v>
      </c>
      <c r="D364" s="376" t="s">
        <v>5889</v>
      </c>
      <c r="E364" s="5" t="s">
        <v>5890</v>
      </c>
      <c r="F364" s="6"/>
      <c r="G364" s="6"/>
    </row>
    <row r="365">
      <c r="A365" s="382" t="s">
        <v>737</v>
      </c>
      <c r="B365" s="3" t="s">
        <v>738</v>
      </c>
      <c r="C365" s="3" t="s">
        <v>565</v>
      </c>
      <c r="D365" s="376" t="s">
        <v>5891</v>
      </c>
      <c r="E365" s="5" t="s">
        <v>5892</v>
      </c>
      <c r="F365" s="6"/>
      <c r="G365" s="6"/>
    </row>
    <row r="366">
      <c r="A366" s="382" t="s">
        <v>2002</v>
      </c>
      <c r="B366" s="3" t="s">
        <v>2003</v>
      </c>
      <c r="C366" s="3" t="s">
        <v>565</v>
      </c>
      <c r="D366" s="376" t="s">
        <v>5893</v>
      </c>
      <c r="E366" s="5" t="s">
        <v>5894</v>
      </c>
      <c r="F366" s="6"/>
      <c r="G366" s="6"/>
    </row>
    <row r="367">
      <c r="A367" s="382" t="s">
        <v>2436</v>
      </c>
      <c r="B367" s="3" t="s">
        <v>2437</v>
      </c>
      <c r="C367" s="3" t="s">
        <v>5355</v>
      </c>
      <c r="D367" s="376" t="s">
        <v>5895</v>
      </c>
      <c r="E367" s="5" t="s">
        <v>5896</v>
      </c>
      <c r="F367" s="6"/>
      <c r="G367" s="6"/>
    </row>
    <row r="368">
      <c r="A368" s="382" t="s">
        <v>1164</v>
      </c>
      <c r="B368" s="3" t="s">
        <v>1165</v>
      </c>
      <c r="C368" s="3" t="s">
        <v>565</v>
      </c>
      <c r="D368" s="376" t="s">
        <v>5897</v>
      </c>
      <c r="E368" s="5" t="s">
        <v>5898</v>
      </c>
      <c r="F368" s="6"/>
      <c r="G368" s="6"/>
    </row>
    <row r="369">
      <c r="A369" s="382" t="s">
        <v>3866</v>
      </c>
      <c r="B369" s="3" t="s">
        <v>3867</v>
      </c>
      <c r="C369" s="3" t="s">
        <v>565</v>
      </c>
      <c r="D369" s="376" t="s">
        <v>5899</v>
      </c>
      <c r="E369" s="5" t="s">
        <v>5900</v>
      </c>
      <c r="F369" s="6"/>
      <c r="G369" s="6"/>
    </row>
    <row r="370">
      <c r="A370" s="382" t="s">
        <v>836</v>
      </c>
      <c r="B370" s="3" t="s">
        <v>837</v>
      </c>
      <c r="C370" s="3" t="s">
        <v>5209</v>
      </c>
      <c r="D370" s="376" t="s">
        <v>5901</v>
      </c>
      <c r="E370" s="5" t="s">
        <v>5902</v>
      </c>
      <c r="F370" s="6"/>
      <c r="G370" s="6"/>
    </row>
    <row r="371">
      <c r="A371" s="382" t="s">
        <v>2885</v>
      </c>
      <c r="B371" s="3" t="s">
        <v>2886</v>
      </c>
      <c r="C371" s="3" t="s">
        <v>5209</v>
      </c>
      <c r="D371" s="376" t="s">
        <v>5903</v>
      </c>
      <c r="E371" s="5" t="s">
        <v>5902</v>
      </c>
      <c r="F371" s="6"/>
      <c r="G371" s="6"/>
    </row>
    <row r="372">
      <c r="A372" s="382" t="s">
        <v>815</v>
      </c>
      <c r="B372" s="3" t="s">
        <v>816</v>
      </c>
      <c r="C372" s="3" t="s">
        <v>5209</v>
      </c>
      <c r="D372" s="376" t="s">
        <v>5904</v>
      </c>
      <c r="E372" s="5" t="s">
        <v>5905</v>
      </c>
      <c r="F372" s="6"/>
      <c r="G372" s="6"/>
    </row>
    <row r="373">
      <c r="A373" s="382" t="s">
        <v>840</v>
      </c>
      <c r="B373" s="3" t="s">
        <v>841</v>
      </c>
      <c r="C373" s="3" t="s">
        <v>5209</v>
      </c>
      <c r="D373" s="376" t="s">
        <v>5906</v>
      </c>
      <c r="E373" s="5" t="s">
        <v>5907</v>
      </c>
      <c r="F373" s="6"/>
      <c r="G373" s="6"/>
    </row>
    <row r="374">
      <c r="A374" s="382" t="s">
        <v>4014</v>
      </c>
      <c r="B374" s="3" t="s">
        <v>4015</v>
      </c>
      <c r="C374" s="3" t="s">
        <v>565</v>
      </c>
      <c r="D374" s="376" t="s">
        <v>5908</v>
      </c>
      <c r="E374" s="5" t="s">
        <v>5898</v>
      </c>
      <c r="F374" s="6"/>
      <c r="G374" s="6"/>
    </row>
    <row r="375">
      <c r="A375" s="382" t="s">
        <v>2823</v>
      </c>
      <c r="B375" s="3" t="s">
        <v>2824</v>
      </c>
      <c r="C375" s="3" t="s">
        <v>565</v>
      </c>
      <c r="D375" s="376" t="s">
        <v>5909</v>
      </c>
      <c r="E375" s="5" t="s">
        <v>5910</v>
      </c>
      <c r="F375" s="6"/>
      <c r="G375" s="6"/>
    </row>
    <row r="376">
      <c r="A376" s="382" t="s">
        <v>4152</v>
      </c>
      <c r="B376" s="3" t="s">
        <v>4153</v>
      </c>
      <c r="C376" s="3" t="s">
        <v>565</v>
      </c>
      <c r="D376" s="376" t="s">
        <v>5911</v>
      </c>
      <c r="E376" s="5" t="s">
        <v>5912</v>
      </c>
      <c r="F376" s="6"/>
      <c r="G376" s="6"/>
    </row>
    <row r="377">
      <c r="A377" s="382" t="s">
        <v>1228</v>
      </c>
      <c r="B377" s="3" t="s">
        <v>1229</v>
      </c>
      <c r="C377" s="3" t="s">
        <v>565</v>
      </c>
      <c r="D377" s="376" t="s">
        <v>5913</v>
      </c>
      <c r="E377" s="5" t="s">
        <v>5914</v>
      </c>
      <c r="F377" s="6"/>
      <c r="G377" s="6"/>
    </row>
    <row r="378">
      <c r="A378" s="382" t="s">
        <v>3598</v>
      </c>
      <c r="B378" s="3" t="s">
        <v>3599</v>
      </c>
      <c r="C378" s="3" t="s">
        <v>565</v>
      </c>
      <c r="D378" s="376" t="s">
        <v>5915</v>
      </c>
      <c r="E378" s="5" t="s">
        <v>5916</v>
      </c>
      <c r="F378" s="6"/>
      <c r="G378" s="6"/>
    </row>
    <row r="379">
      <c r="A379" s="382" t="s">
        <v>948</v>
      </c>
      <c r="B379" s="3" t="s">
        <v>949</v>
      </c>
      <c r="C379" s="3" t="s">
        <v>565</v>
      </c>
      <c r="D379" s="376" t="s">
        <v>5917</v>
      </c>
      <c r="E379" s="5" t="s">
        <v>5918</v>
      </c>
      <c r="F379" s="6"/>
      <c r="G379" s="6"/>
    </row>
    <row r="380">
      <c r="A380" s="382" t="s">
        <v>563</v>
      </c>
      <c r="B380" s="3" t="s">
        <v>564</v>
      </c>
      <c r="C380" s="3" t="s">
        <v>565</v>
      </c>
      <c r="D380" s="376" t="s">
        <v>5919</v>
      </c>
      <c r="E380" s="5" t="s">
        <v>5920</v>
      </c>
      <c r="F380" s="6"/>
      <c r="G380" s="6"/>
    </row>
    <row r="381">
      <c r="A381" s="382" t="s">
        <v>3425</v>
      </c>
      <c r="B381" s="3" t="s">
        <v>3426</v>
      </c>
      <c r="C381" s="3" t="s">
        <v>5209</v>
      </c>
      <c r="D381" s="376" t="s">
        <v>5921</v>
      </c>
      <c r="E381" s="5" t="s">
        <v>5922</v>
      </c>
      <c r="F381" s="6"/>
      <c r="G381" s="6"/>
    </row>
    <row r="382">
      <c r="A382" s="382" t="s">
        <v>1695</v>
      </c>
      <c r="B382" s="3" t="s">
        <v>1696</v>
      </c>
      <c r="C382" s="3" t="s">
        <v>5209</v>
      </c>
      <c r="D382" s="376" t="s">
        <v>5923</v>
      </c>
      <c r="E382" s="5" t="s">
        <v>5924</v>
      </c>
      <c r="F382" s="6"/>
      <c r="G382" s="3" t="s">
        <v>4593</v>
      </c>
    </row>
    <row r="383">
      <c r="A383" s="382" t="s">
        <v>3461</v>
      </c>
      <c r="B383" s="3" t="s">
        <v>3462</v>
      </c>
      <c r="C383" s="3" t="s">
        <v>565</v>
      </c>
      <c r="D383" s="376" t="s">
        <v>5925</v>
      </c>
      <c r="E383" s="5" t="s">
        <v>5926</v>
      </c>
      <c r="F383" s="6"/>
      <c r="G383" s="6"/>
    </row>
    <row r="384">
      <c r="A384" s="382" t="s">
        <v>2109</v>
      </c>
      <c r="B384" s="3" t="s">
        <v>2110</v>
      </c>
      <c r="C384" s="3" t="s">
        <v>565</v>
      </c>
      <c r="D384" s="376" t="s">
        <v>5927</v>
      </c>
      <c r="E384" s="5" t="s">
        <v>5928</v>
      </c>
      <c r="F384" s="6"/>
      <c r="G384" s="6"/>
    </row>
    <row r="385">
      <c r="A385" s="382" t="s">
        <v>4385</v>
      </c>
      <c r="B385" s="3" t="s">
        <v>4386</v>
      </c>
      <c r="C385" s="3" t="s">
        <v>565</v>
      </c>
      <c r="D385" s="376" t="s">
        <v>5929</v>
      </c>
      <c r="E385" s="5" t="s">
        <v>5930</v>
      </c>
      <c r="F385" s="6"/>
      <c r="G385" s="6"/>
    </row>
    <row r="386">
      <c r="A386" s="382" t="s">
        <v>3855</v>
      </c>
      <c r="B386" s="3" t="s">
        <v>3856</v>
      </c>
      <c r="C386" s="3" t="s">
        <v>565</v>
      </c>
      <c r="D386" s="376" t="s">
        <v>5931</v>
      </c>
      <c r="E386" s="5" t="s">
        <v>5932</v>
      </c>
      <c r="F386" s="6"/>
      <c r="G386" s="6"/>
    </row>
    <row r="387">
      <c r="A387" s="382" t="s">
        <v>1039</v>
      </c>
      <c r="B387" s="3" t="s">
        <v>1040</v>
      </c>
      <c r="C387" s="3" t="s">
        <v>565</v>
      </c>
      <c r="D387" s="376" t="s">
        <v>5933</v>
      </c>
      <c r="E387" s="5" t="s">
        <v>5930</v>
      </c>
      <c r="F387" s="6"/>
      <c r="G387" s="6"/>
    </row>
    <row r="388">
      <c r="A388" s="382" t="s">
        <v>4253</v>
      </c>
      <c r="B388" s="3" t="s">
        <v>4254</v>
      </c>
      <c r="C388" s="3" t="s">
        <v>565</v>
      </c>
      <c r="D388" s="376" t="s">
        <v>5934</v>
      </c>
      <c r="E388" s="5" t="s">
        <v>5935</v>
      </c>
      <c r="F388" s="6"/>
      <c r="G388" s="6"/>
    </row>
    <row r="389">
      <c r="A389" s="382" t="s">
        <v>1517</v>
      </c>
      <c r="B389" s="3" t="s">
        <v>1518</v>
      </c>
      <c r="C389" s="3" t="s">
        <v>565</v>
      </c>
      <c r="D389" s="376" t="s">
        <v>5936</v>
      </c>
      <c r="E389" s="5" t="s">
        <v>5937</v>
      </c>
      <c r="F389" s="6"/>
      <c r="G389" s="6"/>
    </row>
    <row r="390">
      <c r="A390" s="382" t="s">
        <v>3524</v>
      </c>
      <c r="B390" s="3" t="s">
        <v>3525</v>
      </c>
      <c r="C390" s="3" t="s">
        <v>5209</v>
      </c>
      <c r="D390" s="376" t="s">
        <v>5938</v>
      </c>
      <c r="E390" s="5" t="s">
        <v>5939</v>
      </c>
      <c r="F390" s="6"/>
      <c r="G390" s="6"/>
    </row>
    <row r="391">
      <c r="A391" s="382" t="s">
        <v>2207</v>
      </c>
      <c r="B391" s="3" t="s">
        <v>2208</v>
      </c>
      <c r="C391" s="3" t="s">
        <v>5638</v>
      </c>
      <c r="D391" s="376" t="s">
        <v>5940</v>
      </c>
      <c r="E391" s="5" t="s">
        <v>5941</v>
      </c>
      <c r="F391" s="6"/>
      <c r="G391" s="3" t="s">
        <v>4593</v>
      </c>
    </row>
    <row r="392">
      <c r="A392" s="382" t="s">
        <v>3695</v>
      </c>
      <c r="B392" s="3" t="s">
        <v>3696</v>
      </c>
      <c r="C392" s="3" t="s">
        <v>5664</v>
      </c>
      <c r="D392" s="376" t="s">
        <v>5942</v>
      </c>
      <c r="E392" s="5" t="s">
        <v>5943</v>
      </c>
      <c r="F392" s="6"/>
      <c r="G392" s="6"/>
    </row>
    <row r="393">
      <c r="A393" s="382" t="s">
        <v>3238</v>
      </c>
      <c r="B393" s="3" t="s">
        <v>3239</v>
      </c>
      <c r="C393" s="3" t="s">
        <v>5348</v>
      </c>
      <c r="D393" s="376" t="s">
        <v>5944</v>
      </c>
      <c r="E393" s="5" t="s">
        <v>5945</v>
      </c>
      <c r="F393" s="6"/>
      <c r="G393" s="6"/>
    </row>
    <row r="394">
      <c r="A394" s="382" t="s">
        <v>4117</v>
      </c>
      <c r="B394" s="3" t="s">
        <v>4118</v>
      </c>
      <c r="C394" s="3" t="s">
        <v>565</v>
      </c>
      <c r="D394" s="376" t="s">
        <v>5946</v>
      </c>
      <c r="E394" s="5" t="s">
        <v>5932</v>
      </c>
      <c r="F394" s="6"/>
      <c r="G394" s="6"/>
    </row>
    <row r="395">
      <c r="A395" s="382" t="s">
        <v>2047</v>
      </c>
      <c r="B395" s="3" t="s">
        <v>2048</v>
      </c>
      <c r="C395" s="3" t="s">
        <v>5303</v>
      </c>
      <c r="D395" s="376" t="s">
        <v>5947</v>
      </c>
      <c r="E395" s="5" t="s">
        <v>5948</v>
      </c>
      <c r="F395" s="6"/>
      <c r="G395" s="6"/>
    </row>
    <row r="396">
      <c r="A396" s="382" t="s">
        <v>3942</v>
      </c>
      <c r="B396" s="3" t="s">
        <v>3943</v>
      </c>
      <c r="C396" s="3" t="s">
        <v>5664</v>
      </c>
      <c r="D396" s="376" t="s">
        <v>5949</v>
      </c>
      <c r="E396" s="5" t="s">
        <v>5950</v>
      </c>
      <c r="F396" s="6"/>
      <c r="G396" s="6"/>
    </row>
    <row r="397">
      <c r="A397" s="382" t="s">
        <v>3196</v>
      </c>
      <c r="B397" s="3" t="s">
        <v>3197</v>
      </c>
      <c r="C397" s="3" t="s">
        <v>5209</v>
      </c>
      <c r="D397" s="376" t="s">
        <v>5951</v>
      </c>
      <c r="E397" s="5" t="s">
        <v>5952</v>
      </c>
      <c r="F397" s="6"/>
      <c r="G397" s="6"/>
    </row>
    <row r="398">
      <c r="A398" s="382" t="s">
        <v>5953</v>
      </c>
      <c r="B398" s="3" t="s">
        <v>5954</v>
      </c>
      <c r="C398" s="3" t="s">
        <v>565</v>
      </c>
      <c r="D398" s="376" t="s">
        <v>5955</v>
      </c>
      <c r="E398" s="5" t="s">
        <v>5335</v>
      </c>
      <c r="F398" s="6"/>
      <c r="G398" s="6"/>
    </row>
    <row r="399">
      <c r="A399" s="382" t="s">
        <v>4048</v>
      </c>
      <c r="B399" s="3" t="s">
        <v>4049</v>
      </c>
      <c r="C399" s="3" t="s">
        <v>565</v>
      </c>
      <c r="D399" s="376" t="s">
        <v>5956</v>
      </c>
      <c r="E399" s="5" t="s">
        <v>5335</v>
      </c>
      <c r="F399" s="6"/>
      <c r="G399" s="6"/>
    </row>
    <row r="400">
      <c r="A400" s="382" t="s">
        <v>3060</v>
      </c>
      <c r="B400" s="3" t="s">
        <v>3061</v>
      </c>
      <c r="C400" s="3" t="s">
        <v>5664</v>
      </c>
      <c r="D400" s="376" t="s">
        <v>5957</v>
      </c>
      <c r="E400" s="5" t="s">
        <v>5958</v>
      </c>
      <c r="F400" s="6"/>
      <c r="G400" s="6"/>
    </row>
    <row r="401">
      <c r="A401" s="382" t="s">
        <v>4169</v>
      </c>
      <c r="B401" s="3" t="s">
        <v>4170</v>
      </c>
      <c r="C401" s="3" t="s">
        <v>5959</v>
      </c>
      <c r="D401" s="376" t="s">
        <v>5960</v>
      </c>
      <c r="E401" s="5" t="s">
        <v>5961</v>
      </c>
      <c r="F401" s="6"/>
      <c r="G401" s="6"/>
    </row>
    <row r="402">
      <c r="A402" s="382" t="s">
        <v>4508</v>
      </c>
      <c r="B402" s="3" t="s">
        <v>4509</v>
      </c>
      <c r="C402" s="3" t="s">
        <v>5621</v>
      </c>
      <c r="D402" s="376" t="s">
        <v>5962</v>
      </c>
      <c r="E402" s="5" t="s">
        <v>5963</v>
      </c>
      <c r="F402" s="6"/>
      <c r="G402" s="6"/>
    </row>
    <row r="403">
      <c r="A403" s="382" t="s">
        <v>3788</v>
      </c>
      <c r="B403" s="3" t="s">
        <v>3789</v>
      </c>
      <c r="C403" s="3" t="s">
        <v>754</v>
      </c>
      <c r="D403" s="376" t="s">
        <v>5964</v>
      </c>
      <c r="E403" s="5" t="s">
        <v>5965</v>
      </c>
      <c r="F403" s="6"/>
      <c r="G403" s="6"/>
    </row>
    <row r="404">
      <c r="A404" s="382" t="s">
        <v>4275</v>
      </c>
      <c r="B404" s="3" t="s">
        <v>4276</v>
      </c>
      <c r="C404" s="3" t="s">
        <v>5664</v>
      </c>
      <c r="D404" s="376" t="s">
        <v>5966</v>
      </c>
      <c r="E404" s="5" t="s">
        <v>5967</v>
      </c>
      <c r="F404" s="6"/>
      <c r="G404" s="6"/>
    </row>
    <row r="405">
      <c r="A405" s="382" t="s">
        <v>3994</v>
      </c>
      <c r="B405" s="3" t="s">
        <v>3995</v>
      </c>
      <c r="C405" s="3" t="s">
        <v>859</v>
      </c>
      <c r="D405" s="376" t="s">
        <v>5968</v>
      </c>
      <c r="E405" s="5" t="s">
        <v>5969</v>
      </c>
      <c r="F405" s="6"/>
      <c r="G405" s="6"/>
    </row>
    <row r="406">
      <c r="A406" s="382" t="s">
        <v>3580</v>
      </c>
      <c r="B406" s="3" t="s">
        <v>3581</v>
      </c>
      <c r="C406" s="3" t="s">
        <v>859</v>
      </c>
      <c r="D406" s="376" t="s">
        <v>5970</v>
      </c>
      <c r="E406" s="5" t="s">
        <v>5971</v>
      </c>
      <c r="F406" s="6"/>
      <c r="G406" s="6"/>
    </row>
    <row r="407">
      <c r="A407" s="382" t="s">
        <v>1310</v>
      </c>
      <c r="B407" s="3" t="s">
        <v>1311</v>
      </c>
      <c r="C407" s="3" t="s">
        <v>859</v>
      </c>
      <c r="D407" s="376" t="s">
        <v>5972</v>
      </c>
      <c r="E407" s="5" t="s">
        <v>5973</v>
      </c>
      <c r="F407" s="6"/>
      <c r="G407" s="6"/>
    </row>
    <row r="408">
      <c r="A408" s="382" t="s">
        <v>2105</v>
      </c>
      <c r="B408" s="3" t="s">
        <v>2106</v>
      </c>
      <c r="C408" s="3" t="s">
        <v>859</v>
      </c>
      <c r="D408" s="376" t="s">
        <v>5974</v>
      </c>
      <c r="E408" s="5" t="s">
        <v>5975</v>
      </c>
      <c r="F408" s="6"/>
      <c r="G408" s="6"/>
    </row>
    <row r="409">
      <c r="A409" s="382" t="s">
        <v>1117</v>
      </c>
      <c r="B409" s="3" t="s">
        <v>1118</v>
      </c>
      <c r="C409" s="3" t="s">
        <v>859</v>
      </c>
      <c r="D409" s="376" t="s">
        <v>5976</v>
      </c>
      <c r="E409" s="5" t="s">
        <v>5977</v>
      </c>
      <c r="F409" s="6"/>
      <c r="G409" s="6"/>
    </row>
    <row r="410">
      <c r="A410" s="382" t="s">
        <v>4030</v>
      </c>
      <c r="B410" s="3" t="s">
        <v>4031</v>
      </c>
      <c r="C410" s="3" t="s">
        <v>859</v>
      </c>
      <c r="D410" s="376" t="s">
        <v>5978</v>
      </c>
      <c r="E410" s="5" t="s">
        <v>5979</v>
      </c>
      <c r="F410" s="6"/>
      <c r="G410" s="6"/>
    </row>
    <row r="411">
      <c r="A411" s="382" t="s">
        <v>3360</v>
      </c>
      <c r="B411" s="3" t="s">
        <v>3361</v>
      </c>
      <c r="C411" s="3" t="s">
        <v>859</v>
      </c>
      <c r="D411" s="376" t="s">
        <v>5980</v>
      </c>
      <c r="E411" s="5" t="s">
        <v>5449</v>
      </c>
      <c r="F411" s="6"/>
      <c r="G411" s="6"/>
    </row>
    <row r="412">
      <c r="A412" s="382" t="s">
        <v>2368</v>
      </c>
      <c r="B412" s="3" t="s">
        <v>2369</v>
      </c>
      <c r="C412" s="3" t="s">
        <v>859</v>
      </c>
      <c r="D412" s="376" t="s">
        <v>5981</v>
      </c>
      <c r="E412" s="5" t="s">
        <v>5982</v>
      </c>
      <c r="F412" s="6"/>
      <c r="G412" s="6"/>
    </row>
    <row r="413">
      <c r="A413" s="382" t="s">
        <v>1699</v>
      </c>
      <c r="B413" s="3" t="s">
        <v>1700</v>
      </c>
      <c r="C413" s="3" t="s">
        <v>859</v>
      </c>
      <c r="D413" s="376" t="s">
        <v>5983</v>
      </c>
      <c r="E413" s="5" t="s">
        <v>5449</v>
      </c>
      <c r="F413" s="6"/>
      <c r="G413" s="6"/>
    </row>
    <row r="414">
      <c r="A414" s="382" t="s">
        <v>1137</v>
      </c>
      <c r="B414" s="3" t="s">
        <v>1138</v>
      </c>
      <c r="C414" s="3" t="s">
        <v>859</v>
      </c>
      <c r="D414" s="376" t="s">
        <v>5984</v>
      </c>
      <c r="E414" s="5" t="s">
        <v>5449</v>
      </c>
      <c r="F414" s="6"/>
      <c r="G414" s="6"/>
    </row>
    <row r="415">
      <c r="A415" s="382" t="s">
        <v>2073</v>
      </c>
      <c r="B415" s="3" t="s">
        <v>2074</v>
      </c>
      <c r="C415" s="3" t="s">
        <v>859</v>
      </c>
      <c r="D415" s="376" t="s">
        <v>5985</v>
      </c>
      <c r="E415" s="5" t="s">
        <v>5524</v>
      </c>
      <c r="F415" s="6"/>
      <c r="G415" s="6"/>
    </row>
    <row r="416">
      <c r="A416" s="382" t="s">
        <v>1605</v>
      </c>
      <c r="B416" s="3" t="s">
        <v>1606</v>
      </c>
      <c r="C416" s="3" t="s">
        <v>5718</v>
      </c>
      <c r="D416" s="376" t="s">
        <v>5443</v>
      </c>
      <c r="E416" s="5" t="s">
        <v>5986</v>
      </c>
      <c r="F416" s="6"/>
      <c r="G416" s="6"/>
    </row>
    <row r="417">
      <c r="A417" s="382" t="s">
        <v>4475</v>
      </c>
      <c r="B417" s="3" t="s">
        <v>4476</v>
      </c>
      <c r="C417" s="3" t="s">
        <v>5336</v>
      </c>
      <c r="D417" s="376" t="s">
        <v>5987</v>
      </c>
      <c r="E417" s="5" t="s">
        <v>5988</v>
      </c>
      <c r="F417" s="6"/>
      <c r="G417" s="6"/>
    </row>
    <row r="418">
      <c r="A418" s="382" t="s">
        <v>517</v>
      </c>
      <c r="B418" s="3" t="s">
        <v>518</v>
      </c>
      <c r="C418" s="3" t="s">
        <v>5310</v>
      </c>
      <c r="D418" s="376" t="s">
        <v>5989</v>
      </c>
      <c r="E418" s="5" t="s">
        <v>5990</v>
      </c>
      <c r="F418" s="6"/>
      <c r="G418" s="6"/>
    </row>
    <row r="419">
      <c r="A419" s="382" t="s">
        <v>741</v>
      </c>
      <c r="B419" s="3" t="s">
        <v>742</v>
      </c>
      <c r="C419" s="3" t="s">
        <v>5310</v>
      </c>
      <c r="D419" s="376" t="s">
        <v>5991</v>
      </c>
      <c r="E419" s="5" t="s">
        <v>5992</v>
      </c>
      <c r="F419" s="6"/>
      <c r="G419" s="6"/>
    </row>
    <row r="420">
      <c r="A420" s="382" t="s">
        <v>1496</v>
      </c>
      <c r="B420" s="3" t="s">
        <v>1497</v>
      </c>
      <c r="C420" s="3" t="s">
        <v>5310</v>
      </c>
      <c r="D420" s="376" t="s">
        <v>5993</v>
      </c>
      <c r="E420" s="5" t="s">
        <v>5994</v>
      </c>
      <c r="F420" s="6"/>
      <c r="G420" s="6"/>
    </row>
    <row r="421">
      <c r="A421" s="382" t="s">
        <v>1813</v>
      </c>
      <c r="B421" s="3" t="s">
        <v>1814</v>
      </c>
      <c r="C421" s="3" t="s">
        <v>5310</v>
      </c>
      <c r="D421" s="376" t="s">
        <v>5995</v>
      </c>
      <c r="E421" s="5" t="s">
        <v>5996</v>
      </c>
      <c r="F421" s="6"/>
      <c r="G421" s="6"/>
    </row>
    <row r="422">
      <c r="A422" s="382" t="s">
        <v>3372</v>
      </c>
      <c r="B422" s="3" t="s">
        <v>3373</v>
      </c>
      <c r="C422" s="3" t="s">
        <v>5310</v>
      </c>
      <c r="D422" s="376" t="s">
        <v>5997</v>
      </c>
      <c r="E422" s="5" t="s">
        <v>5998</v>
      </c>
      <c r="F422" s="6"/>
      <c r="G422" s="6"/>
    </row>
    <row r="423">
      <c r="A423" s="382" t="s">
        <v>2929</v>
      </c>
      <c r="B423" s="3" t="s">
        <v>2930</v>
      </c>
      <c r="C423" s="3" t="s">
        <v>5310</v>
      </c>
      <c r="D423" s="376" t="s">
        <v>5999</v>
      </c>
      <c r="E423" s="5" t="s">
        <v>6000</v>
      </c>
      <c r="F423" s="6"/>
      <c r="G423" s="6"/>
    </row>
    <row r="424">
      <c r="A424" s="382" t="s">
        <v>1647</v>
      </c>
      <c r="B424" s="3" t="s">
        <v>1648</v>
      </c>
      <c r="C424" s="3" t="s">
        <v>5310</v>
      </c>
      <c r="D424" s="376" t="s">
        <v>6001</v>
      </c>
      <c r="E424" s="5" t="s">
        <v>6002</v>
      </c>
      <c r="F424" s="6"/>
      <c r="G424" s="6"/>
    </row>
    <row r="425">
      <c r="A425" s="382" t="s">
        <v>4399</v>
      </c>
      <c r="B425" s="3" t="s">
        <v>4400</v>
      </c>
      <c r="C425" s="3" t="s">
        <v>5310</v>
      </c>
      <c r="D425" s="376" t="s">
        <v>6003</v>
      </c>
      <c r="E425" s="5" t="s">
        <v>6004</v>
      </c>
      <c r="F425" s="6"/>
      <c r="G425" s="6"/>
    </row>
    <row r="426">
      <c r="A426" s="382" t="s">
        <v>2488</v>
      </c>
      <c r="B426" s="3" t="s">
        <v>2489</v>
      </c>
      <c r="C426" s="3" t="s">
        <v>5310</v>
      </c>
      <c r="D426" s="376" t="s">
        <v>6005</v>
      </c>
      <c r="E426" s="5" t="s">
        <v>6006</v>
      </c>
      <c r="F426" s="6"/>
      <c r="G426" s="6"/>
    </row>
    <row r="427">
      <c r="A427" s="382" t="s">
        <v>1291</v>
      </c>
      <c r="B427" s="3" t="s">
        <v>1292</v>
      </c>
      <c r="C427" s="3" t="s">
        <v>5336</v>
      </c>
      <c r="D427" s="376" t="s">
        <v>6007</v>
      </c>
      <c r="E427" s="5" t="s">
        <v>6008</v>
      </c>
      <c r="F427" s="6"/>
      <c r="G427" s="6"/>
    </row>
    <row r="428">
      <c r="A428" s="382" t="s">
        <v>2899</v>
      </c>
      <c r="B428" s="3" t="s">
        <v>2900</v>
      </c>
      <c r="C428" s="3" t="s">
        <v>5310</v>
      </c>
      <c r="D428" s="376" t="s">
        <v>6009</v>
      </c>
      <c r="E428" s="5" t="s">
        <v>6010</v>
      </c>
      <c r="F428" s="6"/>
      <c r="G428" s="6"/>
    </row>
    <row r="429">
      <c r="A429" s="382" t="s">
        <v>872</v>
      </c>
      <c r="B429" s="3" t="s">
        <v>873</v>
      </c>
      <c r="C429" s="3" t="s">
        <v>5310</v>
      </c>
      <c r="D429" s="376" t="s">
        <v>6011</v>
      </c>
      <c r="E429" s="5" t="s">
        <v>6012</v>
      </c>
      <c r="F429" s="6"/>
      <c r="G429" s="6"/>
    </row>
    <row r="430">
      <c r="A430" s="382" t="s">
        <v>2428</v>
      </c>
      <c r="B430" s="3" t="s">
        <v>2429</v>
      </c>
      <c r="C430" s="3" t="s">
        <v>5310</v>
      </c>
      <c r="D430" s="376" t="s">
        <v>6013</v>
      </c>
      <c r="E430" s="5" t="s">
        <v>6014</v>
      </c>
      <c r="F430" s="6"/>
      <c r="G430" s="6"/>
    </row>
    <row r="431">
      <c r="A431" s="382" t="s">
        <v>1828</v>
      </c>
      <c r="B431" s="3" t="s">
        <v>1829</v>
      </c>
      <c r="C431" s="3" t="s">
        <v>5310</v>
      </c>
      <c r="D431" s="376" t="s">
        <v>6015</v>
      </c>
      <c r="E431" s="5" t="s">
        <v>6016</v>
      </c>
      <c r="F431" s="6"/>
      <c r="G431" s="6"/>
    </row>
    <row r="432">
      <c r="A432" s="382" t="s">
        <v>2915</v>
      </c>
      <c r="B432" s="3" t="s">
        <v>2916</v>
      </c>
      <c r="C432" s="3" t="s">
        <v>5310</v>
      </c>
      <c r="D432" s="376" t="s">
        <v>6017</v>
      </c>
      <c r="E432" s="5" t="s">
        <v>6018</v>
      </c>
      <c r="F432" s="6"/>
      <c r="G432" s="6"/>
    </row>
    <row r="433">
      <c r="A433" s="382" t="s">
        <v>2753</v>
      </c>
      <c r="B433" s="3" t="s">
        <v>2754</v>
      </c>
      <c r="C433" s="3" t="s">
        <v>5310</v>
      </c>
      <c r="D433" s="376" t="s">
        <v>6019</v>
      </c>
      <c r="E433" s="5" t="s">
        <v>6020</v>
      </c>
      <c r="F433" s="6"/>
      <c r="G433" s="6"/>
    </row>
    <row r="434">
      <c r="A434" s="382" t="s">
        <v>3928</v>
      </c>
      <c r="B434" s="3" t="s">
        <v>3929</v>
      </c>
      <c r="C434" s="3" t="s">
        <v>5336</v>
      </c>
      <c r="D434" s="376" t="s">
        <v>6021</v>
      </c>
      <c r="E434" s="5" t="s">
        <v>6022</v>
      </c>
      <c r="F434" s="6"/>
      <c r="G434" s="6"/>
    </row>
    <row r="435">
      <c r="A435" s="382" t="s">
        <v>3477</v>
      </c>
      <c r="B435" s="3" t="s">
        <v>3478</v>
      </c>
      <c r="C435" s="3" t="s">
        <v>5336</v>
      </c>
      <c r="D435" s="376" t="s">
        <v>6023</v>
      </c>
      <c r="E435" s="5" t="s">
        <v>6024</v>
      </c>
      <c r="F435" s="6"/>
      <c r="G435" s="6"/>
    </row>
    <row r="436">
      <c r="A436" s="382" t="s">
        <v>1369</v>
      </c>
      <c r="B436" s="3" t="s">
        <v>1370</v>
      </c>
      <c r="C436" s="3" t="s">
        <v>5310</v>
      </c>
      <c r="D436" s="376" t="s">
        <v>6025</v>
      </c>
      <c r="E436" s="5" t="s">
        <v>6026</v>
      </c>
      <c r="F436" s="6"/>
      <c r="G436" s="6"/>
    </row>
    <row r="437">
      <c r="A437" s="382" t="s">
        <v>752</v>
      </c>
      <c r="B437" s="3" t="s">
        <v>753</v>
      </c>
      <c r="C437" s="3" t="s">
        <v>754</v>
      </c>
      <c r="D437" s="376" t="s">
        <v>6027</v>
      </c>
      <c r="E437" s="5" t="s">
        <v>6028</v>
      </c>
      <c r="F437" s="6"/>
      <c r="G437" s="6"/>
    </row>
    <row r="438">
      <c r="A438" s="382" t="s">
        <v>2100</v>
      </c>
      <c r="B438" s="3" t="s">
        <v>2101</v>
      </c>
      <c r="C438" s="3" t="s">
        <v>5718</v>
      </c>
      <c r="D438" s="376" t="s">
        <v>6029</v>
      </c>
      <c r="E438" s="5" t="s">
        <v>6030</v>
      </c>
      <c r="F438" s="6"/>
      <c r="G438" s="6"/>
    </row>
    <row r="439">
      <c r="A439" s="382" t="s">
        <v>957</v>
      </c>
      <c r="B439" s="3" t="s">
        <v>958</v>
      </c>
      <c r="C439" s="3" t="s">
        <v>6031</v>
      </c>
      <c r="D439" s="376" t="s">
        <v>6032</v>
      </c>
      <c r="E439" s="5" t="s">
        <v>6033</v>
      </c>
      <c r="F439" s="6"/>
      <c r="G439" s="6"/>
    </row>
    <row r="440">
      <c r="A440" s="382" t="s">
        <v>4193</v>
      </c>
      <c r="B440" s="3" t="s">
        <v>4194</v>
      </c>
      <c r="C440" s="3" t="s">
        <v>5310</v>
      </c>
      <c r="D440" s="376" t="s">
        <v>6034</v>
      </c>
      <c r="E440" s="5" t="s">
        <v>6035</v>
      </c>
      <c r="F440" s="6"/>
      <c r="G440" s="6"/>
    </row>
    <row r="441">
      <c r="A441" s="382" t="s">
        <v>2263</v>
      </c>
      <c r="B441" s="3" t="s">
        <v>2264</v>
      </c>
      <c r="C441" s="3" t="s">
        <v>5310</v>
      </c>
      <c r="D441" s="376" t="s">
        <v>6036</v>
      </c>
      <c r="E441" s="5" t="s">
        <v>6026</v>
      </c>
      <c r="F441" s="6"/>
      <c r="G441" s="6"/>
    </row>
    <row r="442">
      <c r="A442" s="382" t="s">
        <v>4520</v>
      </c>
      <c r="B442" s="3" t="s">
        <v>4521</v>
      </c>
      <c r="C442" s="3" t="s">
        <v>5477</v>
      </c>
      <c r="D442" s="376" t="s">
        <v>6037</v>
      </c>
      <c r="E442" s="5" t="s">
        <v>5555</v>
      </c>
      <c r="F442" s="6"/>
      <c r="G442" s="6"/>
    </row>
    <row r="443">
      <c r="A443" s="382" t="s">
        <v>1340</v>
      </c>
      <c r="B443" s="3" t="s">
        <v>1341</v>
      </c>
      <c r="C443" s="3" t="s">
        <v>5336</v>
      </c>
      <c r="D443" s="376" t="s">
        <v>6038</v>
      </c>
      <c r="E443" s="5" t="s">
        <v>6039</v>
      </c>
      <c r="F443" s="6"/>
      <c r="G443" s="6"/>
    </row>
    <row r="444">
      <c r="A444" s="382" t="s">
        <v>4321</v>
      </c>
      <c r="B444" s="3" t="s">
        <v>4322</v>
      </c>
      <c r="C444" s="3" t="s">
        <v>5477</v>
      </c>
      <c r="D444" s="376" t="s">
        <v>6040</v>
      </c>
      <c r="E444" s="5" t="s">
        <v>6041</v>
      </c>
      <c r="F444" s="6"/>
      <c r="G444" s="6"/>
    </row>
    <row r="445">
      <c r="A445" s="382" t="s">
        <v>4522</v>
      </c>
      <c r="B445" s="3" t="s">
        <v>4523</v>
      </c>
      <c r="C445" s="3" t="s">
        <v>5563</v>
      </c>
      <c r="D445" s="376" t="s">
        <v>6042</v>
      </c>
      <c r="E445" s="5" t="s">
        <v>6043</v>
      </c>
      <c r="F445" s="6"/>
      <c r="G445" s="6"/>
    </row>
    <row r="446">
      <c r="A446" s="382" t="s">
        <v>1103</v>
      </c>
      <c r="B446" s="3" t="s">
        <v>1104</v>
      </c>
      <c r="C446" s="3" t="s">
        <v>5336</v>
      </c>
      <c r="D446" s="376" t="s">
        <v>6044</v>
      </c>
      <c r="E446" s="5" t="s">
        <v>6039</v>
      </c>
      <c r="F446" s="6"/>
      <c r="G446" s="6"/>
    </row>
    <row r="447">
      <c r="A447" s="382" t="s">
        <v>3628</v>
      </c>
      <c r="B447" s="3" t="s">
        <v>3629</v>
      </c>
      <c r="C447" s="3" t="s">
        <v>5477</v>
      </c>
      <c r="D447" s="376" t="s">
        <v>6045</v>
      </c>
      <c r="E447" s="5" t="s">
        <v>6046</v>
      </c>
      <c r="F447" s="6"/>
      <c r="G447" s="6"/>
    </row>
    <row r="448">
      <c r="A448" s="382" t="s">
        <v>2983</v>
      </c>
      <c r="B448" s="3" t="s">
        <v>2984</v>
      </c>
      <c r="C448" s="3" t="s">
        <v>5336</v>
      </c>
      <c r="D448" s="376" t="s">
        <v>6047</v>
      </c>
      <c r="E448" s="5" t="s">
        <v>5526</v>
      </c>
      <c r="F448" s="6"/>
      <c r="G448" s="6"/>
    </row>
    <row r="449">
      <c r="A449" s="382" t="s">
        <v>993</v>
      </c>
      <c r="B449" s="3" t="s">
        <v>994</v>
      </c>
      <c r="C449" s="3" t="s">
        <v>5759</v>
      </c>
      <c r="D449" s="376" t="s">
        <v>6048</v>
      </c>
      <c r="E449" s="5" t="s">
        <v>5764</v>
      </c>
      <c r="F449" s="6"/>
      <c r="G449" s="6"/>
    </row>
    <row r="450">
      <c r="A450" s="382" t="s">
        <v>1357</v>
      </c>
      <c r="B450" s="3" t="s">
        <v>1358</v>
      </c>
      <c r="C450" s="3" t="s">
        <v>5477</v>
      </c>
      <c r="D450" s="376" t="s">
        <v>6049</v>
      </c>
      <c r="E450" s="5" t="s">
        <v>6050</v>
      </c>
      <c r="F450" s="6"/>
      <c r="G450" s="6"/>
    </row>
    <row r="451">
      <c r="A451" s="382" t="s">
        <v>2203</v>
      </c>
      <c r="B451" s="3" t="s">
        <v>2204</v>
      </c>
      <c r="C451" s="3" t="s">
        <v>5438</v>
      </c>
      <c r="D451" s="376" t="s">
        <v>6051</v>
      </c>
      <c r="E451" s="5" t="s">
        <v>6052</v>
      </c>
      <c r="F451" s="6"/>
      <c r="G451" s="6"/>
    </row>
    <row r="452">
      <c r="A452" s="382" t="s">
        <v>2731</v>
      </c>
      <c r="B452" s="3" t="s">
        <v>2732</v>
      </c>
      <c r="C452" s="3" t="s">
        <v>5188</v>
      </c>
      <c r="D452" s="376" t="s">
        <v>6053</v>
      </c>
      <c r="E452" s="5" t="s">
        <v>5189</v>
      </c>
      <c r="F452" s="6"/>
      <c r="G452" s="6"/>
    </row>
    <row r="453">
      <c r="A453" s="382" t="s">
        <v>2785</v>
      </c>
      <c r="B453" s="3" t="s">
        <v>2786</v>
      </c>
      <c r="C453" s="3" t="s">
        <v>5438</v>
      </c>
      <c r="D453" s="376" t="s">
        <v>6054</v>
      </c>
      <c r="E453" s="5" t="s">
        <v>6055</v>
      </c>
      <c r="F453" s="6"/>
      <c r="G453" s="6"/>
    </row>
    <row r="454">
      <c r="A454" s="382" t="s">
        <v>2486</v>
      </c>
      <c r="B454" s="3" t="s">
        <v>2487</v>
      </c>
      <c r="C454" s="3" t="s">
        <v>5188</v>
      </c>
      <c r="D454" s="376" t="s">
        <v>6056</v>
      </c>
      <c r="E454" s="5" t="s">
        <v>5189</v>
      </c>
      <c r="F454" s="6"/>
      <c r="G454" s="6"/>
    </row>
    <row r="455">
      <c r="A455" s="382" t="s">
        <v>2279</v>
      </c>
      <c r="B455" s="3" t="s">
        <v>2280</v>
      </c>
      <c r="C455" s="3" t="s">
        <v>5438</v>
      </c>
      <c r="D455" s="376" t="s">
        <v>6057</v>
      </c>
      <c r="E455" s="5" t="s">
        <v>6058</v>
      </c>
      <c r="F455" s="6"/>
      <c r="G455" s="6"/>
    </row>
    <row r="456">
      <c r="A456" s="382" t="s">
        <v>2484</v>
      </c>
      <c r="B456" s="3" t="s">
        <v>2485</v>
      </c>
      <c r="C456" s="3" t="s">
        <v>5477</v>
      </c>
      <c r="D456" s="376" t="s">
        <v>6059</v>
      </c>
      <c r="E456" s="5" t="s">
        <v>6060</v>
      </c>
      <c r="F456" s="6"/>
      <c r="G456" s="6"/>
    </row>
    <row r="457">
      <c r="A457" s="382" t="s">
        <v>4473</v>
      </c>
      <c r="B457" s="3" t="s">
        <v>4474</v>
      </c>
      <c r="C457" s="3" t="s">
        <v>5621</v>
      </c>
      <c r="D457" s="376" t="s">
        <v>6061</v>
      </c>
      <c r="E457" s="5" t="s">
        <v>5632</v>
      </c>
      <c r="F457" s="6"/>
      <c r="G457" s="6"/>
    </row>
    <row r="458">
      <c r="A458" s="382" t="s">
        <v>4224</v>
      </c>
      <c r="B458" s="3" t="s">
        <v>4225</v>
      </c>
      <c r="C458" s="3" t="s">
        <v>5438</v>
      </c>
      <c r="D458" s="376" t="s">
        <v>6062</v>
      </c>
      <c r="E458" s="5" t="s">
        <v>5440</v>
      </c>
      <c r="F458" s="6"/>
      <c r="G458" s="6"/>
    </row>
    <row r="459">
      <c r="A459" s="382" t="s">
        <v>3046</v>
      </c>
      <c r="B459" s="3" t="s">
        <v>3047</v>
      </c>
      <c r="C459" s="3" t="s">
        <v>6063</v>
      </c>
      <c r="D459" s="376" t="s">
        <v>6064</v>
      </c>
      <c r="E459" s="5" t="s">
        <v>6065</v>
      </c>
      <c r="F459" s="6"/>
      <c r="G459" s="6"/>
    </row>
    <row r="460">
      <c r="A460" s="382" t="s">
        <v>4263</v>
      </c>
      <c r="B460" s="3" t="s">
        <v>4264</v>
      </c>
      <c r="C460" s="3" t="s">
        <v>6063</v>
      </c>
      <c r="D460" s="376" t="s">
        <v>6066</v>
      </c>
      <c r="E460" s="5" t="s">
        <v>6067</v>
      </c>
      <c r="F460" s="6"/>
      <c r="G460" s="6"/>
    </row>
    <row r="461">
      <c r="A461" s="382" t="s">
        <v>1947</v>
      </c>
      <c r="B461" s="3" t="s">
        <v>1948</v>
      </c>
      <c r="C461" s="3" t="s">
        <v>6063</v>
      </c>
      <c r="D461" s="376" t="s">
        <v>6068</v>
      </c>
      <c r="E461" s="5" t="s">
        <v>6069</v>
      </c>
      <c r="F461" s="6"/>
      <c r="G461" s="6"/>
    </row>
    <row r="462">
      <c r="A462" s="382" t="s">
        <v>3086</v>
      </c>
      <c r="B462" s="3" t="s">
        <v>3087</v>
      </c>
      <c r="C462" s="3" t="s">
        <v>6063</v>
      </c>
      <c r="D462" s="376" t="s">
        <v>6070</v>
      </c>
      <c r="E462" s="5" t="s">
        <v>6071</v>
      </c>
      <c r="F462" s="6"/>
      <c r="G462" s="6"/>
    </row>
    <row r="463">
      <c r="A463" s="382" t="s">
        <v>2472</v>
      </c>
      <c r="B463" s="3" t="s">
        <v>2473</v>
      </c>
      <c r="C463" s="3" t="s">
        <v>6063</v>
      </c>
      <c r="D463" s="376" t="s">
        <v>5443</v>
      </c>
      <c r="E463" s="5" t="s">
        <v>6072</v>
      </c>
      <c r="F463" s="6"/>
      <c r="G463" s="6"/>
    </row>
    <row r="464">
      <c r="A464" s="382" t="s">
        <v>3288</v>
      </c>
      <c r="B464" s="3" t="s">
        <v>3289</v>
      </c>
      <c r="C464" s="3" t="s">
        <v>6063</v>
      </c>
      <c r="D464" s="376" t="s">
        <v>6073</v>
      </c>
      <c r="E464" s="5" t="s">
        <v>6071</v>
      </c>
      <c r="F464" s="6"/>
      <c r="G464" s="6"/>
    </row>
    <row r="465">
      <c r="A465" s="382" t="s">
        <v>1918</v>
      </c>
      <c r="B465" s="3" t="s">
        <v>1919</v>
      </c>
      <c r="C465" s="3" t="s">
        <v>5264</v>
      </c>
      <c r="D465" s="376" t="s">
        <v>6074</v>
      </c>
      <c r="E465" s="5" t="s">
        <v>6075</v>
      </c>
      <c r="F465" s="6"/>
      <c r="G465" s="6"/>
    </row>
    <row r="466">
      <c r="A466" s="382" t="s">
        <v>613</v>
      </c>
      <c r="B466" s="3" t="s">
        <v>614</v>
      </c>
      <c r="C466" s="3" t="s">
        <v>5264</v>
      </c>
      <c r="D466" s="376" t="s">
        <v>6076</v>
      </c>
      <c r="E466" s="5" t="s">
        <v>6077</v>
      </c>
      <c r="F466" s="6"/>
      <c r="G466" s="6"/>
    </row>
    <row r="467">
      <c r="A467" s="382" t="s">
        <v>1614</v>
      </c>
      <c r="B467" s="3" t="s">
        <v>1615</v>
      </c>
      <c r="C467" s="3" t="s">
        <v>5264</v>
      </c>
      <c r="D467" s="376" t="s">
        <v>6078</v>
      </c>
      <c r="E467" s="5" t="s">
        <v>6079</v>
      </c>
      <c r="F467" s="6"/>
      <c r="G467" s="6"/>
    </row>
    <row r="468">
      <c r="A468" s="382" t="s">
        <v>1906</v>
      </c>
      <c r="B468" s="3" t="s">
        <v>1907</v>
      </c>
      <c r="C468" s="3" t="s">
        <v>5264</v>
      </c>
      <c r="D468" s="376" t="s">
        <v>6080</v>
      </c>
      <c r="E468" s="5" t="s">
        <v>6081</v>
      </c>
      <c r="F468" s="6"/>
      <c r="G468" s="6"/>
    </row>
    <row r="469">
      <c r="A469" s="382" t="s">
        <v>3234</v>
      </c>
      <c r="B469" s="3" t="s">
        <v>3235</v>
      </c>
      <c r="C469" s="3" t="s">
        <v>5264</v>
      </c>
      <c r="D469" s="376" t="s">
        <v>6082</v>
      </c>
      <c r="E469" s="5" t="s">
        <v>6083</v>
      </c>
      <c r="F469" s="6"/>
      <c r="G469" s="6"/>
    </row>
    <row r="470">
      <c r="A470" s="382" t="s">
        <v>2565</v>
      </c>
      <c r="B470" s="3" t="s">
        <v>2566</v>
      </c>
      <c r="C470" s="3" t="s">
        <v>5264</v>
      </c>
      <c r="D470" s="376" t="s">
        <v>6084</v>
      </c>
      <c r="E470" s="5" t="s">
        <v>6085</v>
      </c>
      <c r="F470" s="6"/>
      <c r="G470" s="6"/>
    </row>
    <row r="471">
      <c r="A471" s="382" t="s">
        <v>1051</v>
      </c>
      <c r="B471" s="3" t="s">
        <v>1052</v>
      </c>
      <c r="C471" s="3" t="s">
        <v>5264</v>
      </c>
      <c r="D471" s="376" t="s">
        <v>6086</v>
      </c>
      <c r="E471" s="5" t="s">
        <v>5958</v>
      </c>
      <c r="F471" s="6"/>
      <c r="G471" s="6"/>
    </row>
    <row r="472">
      <c r="A472" s="382" t="s">
        <v>2389</v>
      </c>
      <c r="B472" s="3" t="s">
        <v>2390</v>
      </c>
      <c r="C472" s="3" t="s">
        <v>5264</v>
      </c>
      <c r="D472" s="376" t="s">
        <v>6087</v>
      </c>
      <c r="E472" s="5" t="s">
        <v>6088</v>
      </c>
      <c r="F472" s="6"/>
      <c r="G472" s="6"/>
    </row>
    <row r="473">
      <c r="A473" s="382" t="s">
        <v>2934</v>
      </c>
      <c r="B473" s="3" t="s">
        <v>2935</v>
      </c>
      <c r="C473" s="3" t="s">
        <v>5264</v>
      </c>
      <c r="D473" s="376" t="s">
        <v>6089</v>
      </c>
      <c r="E473" s="5" t="s">
        <v>6090</v>
      </c>
      <c r="F473" s="6"/>
      <c r="G473" s="6"/>
    </row>
    <row r="474">
      <c r="A474" s="382" t="s">
        <v>2365</v>
      </c>
      <c r="B474" s="3" t="s">
        <v>2366</v>
      </c>
      <c r="C474" s="3" t="s">
        <v>5264</v>
      </c>
      <c r="D474" s="376" t="s">
        <v>6091</v>
      </c>
      <c r="E474" s="5" t="s">
        <v>6092</v>
      </c>
      <c r="F474" s="6"/>
      <c r="G474" s="6"/>
    </row>
    <row r="475">
      <c r="A475" s="382" t="s">
        <v>3457</v>
      </c>
      <c r="B475" s="3" t="s">
        <v>3458</v>
      </c>
      <c r="C475" s="3" t="s">
        <v>5264</v>
      </c>
      <c r="D475" s="376" t="s">
        <v>6093</v>
      </c>
      <c r="E475" s="5" t="s">
        <v>6094</v>
      </c>
      <c r="F475" s="6"/>
      <c r="G475" s="6"/>
    </row>
    <row r="476">
      <c r="A476" s="382" t="s">
        <v>1055</v>
      </c>
      <c r="B476" s="3" t="s">
        <v>1056</v>
      </c>
      <c r="C476" s="3" t="s">
        <v>5264</v>
      </c>
      <c r="D476" s="376" t="s">
        <v>6095</v>
      </c>
      <c r="E476" s="5" t="s">
        <v>6096</v>
      </c>
      <c r="F476" s="6"/>
      <c r="G476" s="6"/>
    </row>
    <row r="477">
      <c r="A477" s="382" t="s">
        <v>1023</v>
      </c>
      <c r="B477" s="3" t="s">
        <v>1024</v>
      </c>
      <c r="C477" s="3" t="s">
        <v>5264</v>
      </c>
      <c r="D477" s="376" t="s">
        <v>6097</v>
      </c>
      <c r="E477" s="5" t="s">
        <v>6098</v>
      </c>
      <c r="F477" s="6"/>
      <c r="G477" s="6"/>
    </row>
    <row r="478">
      <c r="A478" s="382" t="s">
        <v>3483</v>
      </c>
      <c r="B478" s="3" t="s">
        <v>3484</v>
      </c>
      <c r="C478" s="3" t="s">
        <v>5264</v>
      </c>
      <c r="D478" s="376" t="s">
        <v>6099</v>
      </c>
      <c r="E478" s="5" t="s">
        <v>6100</v>
      </c>
      <c r="F478" s="6"/>
      <c r="G478" s="6"/>
    </row>
    <row r="479">
      <c r="A479" s="382" t="s">
        <v>1296</v>
      </c>
      <c r="B479" s="3" t="s">
        <v>1297</v>
      </c>
      <c r="C479" s="3" t="s">
        <v>5264</v>
      </c>
      <c r="D479" s="376" t="s">
        <v>6101</v>
      </c>
      <c r="E479" s="5" t="s">
        <v>6102</v>
      </c>
      <c r="F479" s="6"/>
      <c r="G479" s="6"/>
    </row>
    <row r="480">
      <c r="A480" s="382" t="s">
        <v>3040</v>
      </c>
      <c r="B480" s="3" t="s">
        <v>3041</v>
      </c>
      <c r="C480" s="3" t="s">
        <v>5264</v>
      </c>
      <c r="D480" s="376" t="s">
        <v>6103</v>
      </c>
      <c r="E480" s="5" t="s">
        <v>6104</v>
      </c>
      <c r="F480" s="6"/>
      <c r="G480" s="6"/>
    </row>
    <row r="481">
      <c r="A481" s="382" t="s">
        <v>1958</v>
      </c>
      <c r="B481" s="3" t="s">
        <v>1959</v>
      </c>
      <c r="C481" s="3" t="s">
        <v>5264</v>
      </c>
      <c r="D481" s="376" t="s">
        <v>6105</v>
      </c>
      <c r="E481" s="5" t="s">
        <v>6106</v>
      </c>
      <c r="F481" s="6"/>
      <c r="G481" s="6"/>
    </row>
    <row r="482">
      <c r="A482" s="382" t="s">
        <v>966</v>
      </c>
      <c r="B482" s="3" t="s">
        <v>967</v>
      </c>
      <c r="C482" s="3" t="s">
        <v>5264</v>
      </c>
      <c r="D482" s="376" t="s">
        <v>6107</v>
      </c>
      <c r="E482" s="5" t="s">
        <v>6100</v>
      </c>
      <c r="F482" s="6"/>
      <c r="G482" s="6"/>
    </row>
    <row r="483">
      <c r="A483" s="382" t="s">
        <v>3317</v>
      </c>
      <c r="B483" s="3" t="s">
        <v>3318</v>
      </c>
      <c r="C483" s="3" t="s">
        <v>5264</v>
      </c>
      <c r="D483" s="376" t="s">
        <v>6108</v>
      </c>
      <c r="E483" s="5" t="s">
        <v>6109</v>
      </c>
      <c r="F483" s="6"/>
      <c r="G483" s="6"/>
    </row>
    <row r="484">
      <c r="A484" s="382" t="s">
        <v>2579</v>
      </c>
      <c r="B484" s="3" t="s">
        <v>2580</v>
      </c>
      <c r="C484" s="3" t="s">
        <v>5264</v>
      </c>
      <c r="D484" s="376" t="s">
        <v>6110</v>
      </c>
      <c r="E484" s="5" t="s">
        <v>6111</v>
      </c>
      <c r="F484" s="6"/>
      <c r="G484" s="6"/>
    </row>
    <row r="485">
      <c r="A485" s="382" t="s">
        <v>1591</v>
      </c>
      <c r="B485" s="3" t="s">
        <v>1592</v>
      </c>
      <c r="C485" s="3" t="s">
        <v>5264</v>
      </c>
      <c r="D485" s="376" t="s">
        <v>6112</v>
      </c>
      <c r="E485" s="5" t="s">
        <v>6113</v>
      </c>
      <c r="F485" s="6"/>
      <c r="G485" s="6"/>
    </row>
    <row r="486">
      <c r="A486" s="382" t="s">
        <v>1171</v>
      </c>
      <c r="B486" s="3" t="s">
        <v>1172</v>
      </c>
      <c r="C486" s="3" t="s">
        <v>5264</v>
      </c>
      <c r="D486" s="376" t="s">
        <v>6114</v>
      </c>
      <c r="E486" s="5" t="s">
        <v>6115</v>
      </c>
      <c r="F486" s="6"/>
      <c r="G486" s="6"/>
    </row>
    <row r="487">
      <c r="A487" s="382" t="s">
        <v>3757</v>
      </c>
      <c r="B487" s="3" t="s">
        <v>3758</v>
      </c>
      <c r="C487" s="3" t="s">
        <v>5264</v>
      </c>
      <c r="D487" s="376" t="s">
        <v>6116</v>
      </c>
      <c r="E487" s="5" t="s">
        <v>6109</v>
      </c>
      <c r="F487" s="6"/>
      <c r="G487" s="6"/>
    </row>
    <row r="488">
      <c r="A488" s="382" t="s">
        <v>4136</v>
      </c>
      <c r="B488" s="3" t="s">
        <v>4137</v>
      </c>
      <c r="C488" s="3" t="s">
        <v>6117</v>
      </c>
      <c r="D488" s="376" t="s">
        <v>6118</v>
      </c>
      <c r="E488" s="5" t="s">
        <v>6119</v>
      </c>
      <c r="F488" s="6"/>
      <c r="G488" s="6"/>
    </row>
    <row r="489">
      <c r="A489" s="382" t="s">
        <v>3651</v>
      </c>
      <c r="B489" s="3" t="s">
        <v>3652</v>
      </c>
      <c r="C489" s="3" t="s">
        <v>5264</v>
      </c>
      <c r="D489" s="376" t="s">
        <v>6120</v>
      </c>
      <c r="E489" s="5" t="s">
        <v>6106</v>
      </c>
      <c r="F489" s="6"/>
      <c r="G489" s="6"/>
    </row>
    <row r="490">
      <c r="A490" s="382" t="s">
        <v>635</v>
      </c>
      <c r="B490" s="3" t="s">
        <v>636</v>
      </c>
      <c r="C490" s="3" t="s">
        <v>565</v>
      </c>
      <c r="D490" s="376" t="s">
        <v>6121</v>
      </c>
      <c r="E490" s="5" t="s">
        <v>6122</v>
      </c>
      <c r="F490" s="6"/>
      <c r="G490" s="6"/>
    </row>
    <row r="491">
      <c r="A491" s="382" t="s">
        <v>2195</v>
      </c>
      <c r="B491" s="3" t="s">
        <v>2196</v>
      </c>
      <c r="C491" s="3" t="s">
        <v>5348</v>
      </c>
      <c r="D491" s="376" t="s">
        <v>6123</v>
      </c>
      <c r="E491" s="5" t="s">
        <v>6124</v>
      </c>
      <c r="F491" s="6"/>
      <c r="G491" s="6"/>
    </row>
    <row r="492">
      <c r="A492" s="382" t="s">
        <v>3540</v>
      </c>
      <c r="B492" s="3" t="s">
        <v>3541</v>
      </c>
      <c r="C492" s="3" t="s">
        <v>6125</v>
      </c>
      <c r="D492" s="376" t="s">
        <v>6126</v>
      </c>
      <c r="E492" s="5" t="s">
        <v>5345</v>
      </c>
      <c r="F492" s="6"/>
      <c r="G492" s="6"/>
    </row>
    <row r="493">
      <c r="A493" s="382" t="s">
        <v>1643</v>
      </c>
      <c r="B493" s="3" t="s">
        <v>1644</v>
      </c>
      <c r="C493" s="3" t="s">
        <v>961</v>
      </c>
      <c r="D493" s="376" t="s">
        <v>6127</v>
      </c>
      <c r="E493" s="5" t="s">
        <v>6128</v>
      </c>
      <c r="F493" s="6"/>
      <c r="G493" s="6"/>
    </row>
    <row r="494">
      <c r="A494" s="382" t="s">
        <v>4142</v>
      </c>
      <c r="B494" s="3" t="s">
        <v>4143</v>
      </c>
      <c r="C494" s="3" t="s">
        <v>6117</v>
      </c>
      <c r="D494" s="376" t="s">
        <v>6129</v>
      </c>
      <c r="E494" s="5" t="s">
        <v>6130</v>
      </c>
      <c r="F494" s="6"/>
      <c r="G494" s="6"/>
    </row>
    <row r="495">
      <c r="A495" s="382" t="s">
        <v>2956</v>
      </c>
      <c r="B495" s="3" t="s">
        <v>2957</v>
      </c>
      <c r="C495" s="3" t="s">
        <v>6117</v>
      </c>
      <c r="D495" s="376" t="s">
        <v>6131</v>
      </c>
      <c r="E495" s="5" t="s">
        <v>5266</v>
      </c>
      <c r="F495" s="6"/>
      <c r="G495" s="6"/>
    </row>
    <row r="496">
      <c r="A496" s="382" t="s">
        <v>2970</v>
      </c>
      <c r="B496" s="3" t="s">
        <v>2971</v>
      </c>
      <c r="C496" s="3" t="s">
        <v>6117</v>
      </c>
      <c r="D496" s="376" t="s">
        <v>6132</v>
      </c>
      <c r="E496" s="5" t="s">
        <v>5958</v>
      </c>
      <c r="F496" s="6"/>
      <c r="G496" s="6"/>
    </row>
    <row r="497">
      <c r="A497" s="382" t="s">
        <v>1599</v>
      </c>
      <c r="B497" s="3" t="s">
        <v>1600</v>
      </c>
      <c r="C497" s="3" t="s">
        <v>5664</v>
      </c>
      <c r="D497" s="376" t="s">
        <v>6133</v>
      </c>
      <c r="E497" s="5" t="s">
        <v>5958</v>
      </c>
      <c r="F497" s="6"/>
      <c r="G497" s="6"/>
    </row>
    <row r="498">
      <c r="A498" s="382" t="s">
        <v>3953</v>
      </c>
      <c r="B498" s="3" t="s">
        <v>3954</v>
      </c>
      <c r="C498" s="3" t="s">
        <v>5664</v>
      </c>
      <c r="D498" s="376" t="s">
        <v>6134</v>
      </c>
      <c r="E498" s="5" t="s">
        <v>5335</v>
      </c>
      <c r="F498" s="6"/>
      <c r="G498" s="6"/>
    </row>
    <row r="499">
      <c r="A499" s="382" t="s">
        <v>2414</v>
      </c>
      <c r="B499" s="3" t="s">
        <v>2415</v>
      </c>
      <c r="C499" s="3" t="s">
        <v>5264</v>
      </c>
      <c r="D499" s="376" t="s">
        <v>6135</v>
      </c>
      <c r="E499" s="5" t="s">
        <v>6113</v>
      </c>
      <c r="F499" s="6"/>
      <c r="G499" s="6"/>
    </row>
    <row r="500">
      <c r="A500" s="382" t="s">
        <v>1545</v>
      </c>
      <c r="B500" s="3" t="s">
        <v>1546</v>
      </c>
      <c r="C500" s="3" t="s">
        <v>5664</v>
      </c>
      <c r="D500" s="376" t="s">
        <v>6136</v>
      </c>
      <c r="E500" s="5" t="s">
        <v>5584</v>
      </c>
      <c r="F500" s="6"/>
      <c r="G500" s="6"/>
    </row>
    <row r="501">
      <c r="A501" s="382" t="s">
        <v>1908</v>
      </c>
      <c r="B501" s="3" t="s">
        <v>1909</v>
      </c>
      <c r="C501" s="3" t="s">
        <v>6117</v>
      </c>
      <c r="D501" s="376" t="s">
        <v>6137</v>
      </c>
      <c r="E501" s="5" t="s">
        <v>6115</v>
      </c>
      <c r="F501" s="6"/>
      <c r="G501" s="6"/>
    </row>
    <row r="502">
      <c r="A502" s="382" t="s">
        <v>890</v>
      </c>
      <c r="B502" s="3" t="s">
        <v>891</v>
      </c>
      <c r="C502" s="3" t="s">
        <v>5508</v>
      </c>
      <c r="D502" s="376" t="s">
        <v>6138</v>
      </c>
      <c r="E502" s="5" t="s">
        <v>6139</v>
      </c>
      <c r="F502" s="6"/>
      <c r="G502" s="6"/>
    </row>
    <row r="503">
      <c r="A503" s="382" t="s">
        <v>2604</v>
      </c>
      <c r="B503" s="3" t="s">
        <v>2605</v>
      </c>
      <c r="C503" s="3" t="s">
        <v>5508</v>
      </c>
      <c r="D503" s="376" t="s">
        <v>6140</v>
      </c>
      <c r="E503" s="5" t="s">
        <v>6139</v>
      </c>
      <c r="F503" s="6"/>
      <c r="G503" s="6"/>
    </row>
    <row r="504">
      <c r="A504" s="382" t="s">
        <v>1063</v>
      </c>
      <c r="B504" s="3" t="s">
        <v>1064</v>
      </c>
      <c r="C504" s="3" t="s">
        <v>5508</v>
      </c>
      <c r="D504" s="376" t="s">
        <v>6141</v>
      </c>
      <c r="E504" s="5" t="s">
        <v>6142</v>
      </c>
      <c r="F504" s="6"/>
      <c r="G504" s="6"/>
    </row>
    <row r="505">
      <c r="A505" s="382" t="s">
        <v>3274</v>
      </c>
      <c r="B505" s="3" t="s">
        <v>3275</v>
      </c>
      <c r="C505" s="3" t="s">
        <v>5508</v>
      </c>
      <c r="D505" s="376" t="s">
        <v>5443</v>
      </c>
      <c r="E505" s="5" t="s">
        <v>6143</v>
      </c>
      <c r="F505" s="6"/>
      <c r="G505" s="6"/>
    </row>
    <row r="506">
      <c r="A506" s="382" t="s">
        <v>3198</v>
      </c>
      <c r="B506" s="3" t="s">
        <v>3199</v>
      </c>
      <c r="C506" s="3" t="s">
        <v>5508</v>
      </c>
      <c r="D506" s="376" t="s">
        <v>6144</v>
      </c>
      <c r="E506" s="5" t="s">
        <v>6145</v>
      </c>
      <c r="F506" s="6"/>
      <c r="G506" s="6"/>
    </row>
    <row r="507">
      <c r="A507" s="382" t="s">
        <v>4429</v>
      </c>
      <c r="B507" s="3" t="s">
        <v>4430</v>
      </c>
      <c r="C507" s="3" t="s">
        <v>5508</v>
      </c>
      <c r="D507" s="376" t="s">
        <v>6146</v>
      </c>
      <c r="E507" s="5" t="s">
        <v>6145</v>
      </c>
      <c r="F507" s="6"/>
      <c r="G507" s="6"/>
    </row>
    <row r="508">
      <c r="A508" s="382" t="s">
        <v>1993</v>
      </c>
      <c r="B508" s="3" t="s">
        <v>1994</v>
      </c>
      <c r="C508" s="3" t="s">
        <v>5508</v>
      </c>
      <c r="D508" s="376" t="s">
        <v>6147</v>
      </c>
      <c r="E508" s="5" t="s">
        <v>6148</v>
      </c>
      <c r="F508" s="6"/>
      <c r="G508" s="6"/>
    </row>
    <row r="509">
      <c r="A509" s="382" t="s">
        <v>3034</v>
      </c>
      <c r="B509" s="3" t="s">
        <v>3035</v>
      </c>
      <c r="C509" s="3" t="s">
        <v>5508</v>
      </c>
      <c r="D509" s="376" t="s">
        <v>6149</v>
      </c>
      <c r="E509" s="5" t="s">
        <v>6145</v>
      </c>
      <c r="F509" s="6"/>
      <c r="G509" s="6"/>
    </row>
    <row r="510">
      <c r="A510" s="382" t="s">
        <v>904</v>
      </c>
      <c r="B510" s="3" t="s">
        <v>905</v>
      </c>
      <c r="C510" s="3" t="s">
        <v>5508</v>
      </c>
      <c r="D510" s="376" t="s">
        <v>6150</v>
      </c>
      <c r="E510" s="5" t="s">
        <v>6151</v>
      </c>
      <c r="F510" s="6"/>
      <c r="G510" s="6"/>
    </row>
    <row r="511">
      <c r="A511" s="382" t="s">
        <v>4070</v>
      </c>
      <c r="B511" s="3" t="s">
        <v>4071</v>
      </c>
      <c r="C511" s="3" t="s">
        <v>5209</v>
      </c>
      <c r="D511" s="376" t="s">
        <v>6152</v>
      </c>
      <c r="E511" s="5" t="s">
        <v>6153</v>
      </c>
      <c r="F511" s="6"/>
      <c r="G511" s="6"/>
    </row>
    <row r="512">
      <c r="A512" s="382" t="s">
        <v>4341</v>
      </c>
      <c r="B512" s="3" t="s">
        <v>4342</v>
      </c>
      <c r="C512" s="3" t="s">
        <v>5209</v>
      </c>
      <c r="D512" s="376" t="s">
        <v>6154</v>
      </c>
      <c r="E512" s="5" t="s">
        <v>6155</v>
      </c>
      <c r="F512" s="6"/>
      <c r="G512" s="6"/>
    </row>
    <row r="513">
      <c r="A513" s="382" t="s">
        <v>3847</v>
      </c>
      <c r="B513" s="3" t="s">
        <v>3848</v>
      </c>
      <c r="C513" s="3" t="s">
        <v>5209</v>
      </c>
      <c r="D513" s="376" t="s">
        <v>6156</v>
      </c>
      <c r="E513" s="5" t="s">
        <v>6157</v>
      </c>
      <c r="F513" s="6"/>
      <c r="G513" s="6"/>
    </row>
    <row r="514">
      <c r="A514" s="382" t="s">
        <v>3027</v>
      </c>
      <c r="B514" s="3" t="s">
        <v>3028</v>
      </c>
      <c r="C514" s="3" t="s">
        <v>5209</v>
      </c>
      <c r="D514" s="376" t="s">
        <v>6158</v>
      </c>
      <c r="E514" s="5" t="s">
        <v>6159</v>
      </c>
      <c r="F514" s="6"/>
      <c r="G514" s="6"/>
    </row>
    <row r="515">
      <c r="A515" s="382" t="s">
        <v>1976</v>
      </c>
      <c r="B515" s="3" t="s">
        <v>1977</v>
      </c>
      <c r="C515" s="3" t="s">
        <v>5209</v>
      </c>
      <c r="D515" s="376" t="s">
        <v>6160</v>
      </c>
      <c r="E515" s="5" t="s">
        <v>6161</v>
      </c>
      <c r="F515" s="6"/>
      <c r="G515" s="6"/>
    </row>
    <row r="516">
      <c r="A516" s="382" t="s">
        <v>2187</v>
      </c>
      <c r="B516" s="3" t="s">
        <v>2188</v>
      </c>
      <c r="C516" s="3" t="s">
        <v>129</v>
      </c>
      <c r="D516" s="376" t="s">
        <v>6162</v>
      </c>
      <c r="E516" s="5" t="s">
        <v>6163</v>
      </c>
      <c r="F516" s="6"/>
      <c r="G516" s="6"/>
    </row>
    <row r="517">
      <c r="A517" s="382" t="s">
        <v>2811</v>
      </c>
      <c r="B517" s="3" t="s">
        <v>2812</v>
      </c>
      <c r="C517" s="3" t="s">
        <v>5264</v>
      </c>
      <c r="D517" s="376" t="s">
        <v>6164</v>
      </c>
      <c r="E517" s="5" t="s">
        <v>6165</v>
      </c>
      <c r="F517" s="6"/>
      <c r="G517" s="6"/>
    </row>
    <row r="518">
      <c r="A518" s="382" t="s">
        <v>3479</v>
      </c>
      <c r="B518" s="3" t="s">
        <v>3480</v>
      </c>
      <c r="C518" s="3" t="s">
        <v>5303</v>
      </c>
      <c r="D518" s="376" t="s">
        <v>6166</v>
      </c>
      <c r="E518" s="5" t="s">
        <v>6167</v>
      </c>
      <c r="F518" s="6"/>
      <c r="G518" s="6"/>
    </row>
    <row r="519">
      <c r="A519" s="382" t="s">
        <v>2745</v>
      </c>
      <c r="B519" s="3" t="s">
        <v>2746</v>
      </c>
      <c r="C519" s="3" t="s">
        <v>5209</v>
      </c>
      <c r="D519" s="376" t="s">
        <v>6168</v>
      </c>
      <c r="E519" s="5" t="s">
        <v>6169</v>
      </c>
      <c r="F519" s="6"/>
      <c r="G519" s="6"/>
    </row>
    <row r="520">
      <c r="A520" s="382" t="s">
        <v>2234</v>
      </c>
      <c r="B520" s="3" t="s">
        <v>2235</v>
      </c>
      <c r="C520" s="3" t="s">
        <v>5209</v>
      </c>
      <c r="D520" s="376" t="s">
        <v>6170</v>
      </c>
      <c r="E520" s="5" t="s">
        <v>6171</v>
      </c>
      <c r="F520" s="6"/>
      <c r="G520" s="6"/>
    </row>
    <row r="521">
      <c r="A521" s="382" t="s">
        <v>1475</v>
      </c>
      <c r="B521" s="3" t="s">
        <v>1476</v>
      </c>
      <c r="C521" s="3" t="s">
        <v>5664</v>
      </c>
      <c r="D521" s="376" t="s">
        <v>6172</v>
      </c>
      <c r="E521" s="5" t="s">
        <v>6173</v>
      </c>
      <c r="F521" s="6"/>
      <c r="G521" s="6"/>
    </row>
    <row r="522">
      <c r="A522" s="382" t="s">
        <v>3216</v>
      </c>
      <c r="B522" s="3" t="s">
        <v>3217</v>
      </c>
      <c r="C522" s="3" t="s">
        <v>5209</v>
      </c>
      <c r="D522" s="376" t="s">
        <v>6174</v>
      </c>
      <c r="E522" s="5" t="s">
        <v>6175</v>
      </c>
      <c r="F522" s="6"/>
      <c r="G522" s="6"/>
    </row>
    <row r="523">
      <c r="A523" s="382" t="s">
        <v>2209</v>
      </c>
      <c r="B523" s="3" t="s">
        <v>2210</v>
      </c>
      <c r="C523" s="3" t="s">
        <v>5209</v>
      </c>
      <c r="D523" s="376" t="s">
        <v>6176</v>
      </c>
      <c r="E523" s="5" t="s">
        <v>6177</v>
      </c>
      <c r="F523" s="6"/>
      <c r="G523" s="6"/>
    </row>
    <row r="524">
      <c r="A524" s="382" t="s">
        <v>2091</v>
      </c>
      <c r="B524" s="3" t="s">
        <v>2092</v>
      </c>
      <c r="C524" s="3" t="s">
        <v>5664</v>
      </c>
      <c r="D524" s="376" t="s">
        <v>6178</v>
      </c>
      <c r="E524" s="5" t="s">
        <v>5952</v>
      </c>
      <c r="F524" s="6"/>
      <c r="G524" s="6"/>
    </row>
    <row r="525">
      <c r="A525" s="382" t="s">
        <v>1668</v>
      </c>
      <c r="B525" s="3" t="s">
        <v>1669</v>
      </c>
      <c r="C525" s="3" t="s">
        <v>5209</v>
      </c>
      <c r="D525" s="376" t="s">
        <v>6179</v>
      </c>
      <c r="E525" s="5" t="s">
        <v>5678</v>
      </c>
      <c r="F525" s="6"/>
      <c r="G525" s="6"/>
    </row>
    <row r="526">
      <c r="A526" s="382" t="s">
        <v>2600</v>
      </c>
      <c r="B526" s="3" t="s">
        <v>2601</v>
      </c>
      <c r="C526" s="3" t="s">
        <v>5209</v>
      </c>
      <c r="D526" s="376" t="s">
        <v>6180</v>
      </c>
      <c r="E526" s="5" t="s">
        <v>6181</v>
      </c>
      <c r="F526" s="6"/>
      <c r="G526" s="6"/>
    </row>
    <row r="527">
      <c r="A527" s="382" t="s">
        <v>1289</v>
      </c>
      <c r="B527" s="3" t="s">
        <v>1290</v>
      </c>
      <c r="C527" s="3" t="s">
        <v>5209</v>
      </c>
      <c r="D527" s="376" t="s">
        <v>6182</v>
      </c>
      <c r="E527" s="5" t="s">
        <v>5678</v>
      </c>
      <c r="F527" s="6"/>
      <c r="G527" s="6"/>
    </row>
    <row r="528">
      <c r="A528" s="382" t="s">
        <v>3290</v>
      </c>
      <c r="B528" s="3" t="s">
        <v>3291</v>
      </c>
      <c r="C528" s="3" t="s">
        <v>5209</v>
      </c>
      <c r="D528" s="376" t="s">
        <v>6183</v>
      </c>
      <c r="E528" s="5" t="s">
        <v>5678</v>
      </c>
      <c r="F528" s="6"/>
      <c r="G528" s="6"/>
    </row>
    <row r="529">
      <c r="A529" s="382" t="s">
        <v>541</v>
      </c>
      <c r="B529" s="3" t="s">
        <v>542</v>
      </c>
      <c r="C529" s="3" t="s">
        <v>5209</v>
      </c>
      <c r="D529" s="376" t="s">
        <v>6184</v>
      </c>
      <c r="E529" s="5" t="s">
        <v>6185</v>
      </c>
      <c r="F529" s="6"/>
      <c r="G529" s="6"/>
    </row>
    <row r="530">
      <c r="A530" s="382" t="s">
        <v>605</v>
      </c>
      <c r="B530" s="3" t="s">
        <v>606</v>
      </c>
      <c r="C530" s="3" t="s">
        <v>5421</v>
      </c>
      <c r="D530" s="376" t="s">
        <v>6186</v>
      </c>
      <c r="E530" s="5" t="s">
        <v>6187</v>
      </c>
      <c r="F530" s="6"/>
      <c r="G530" s="6"/>
    </row>
    <row r="531">
      <c r="A531" s="382" t="s">
        <v>3463</v>
      </c>
      <c r="B531" s="3" t="s">
        <v>3464</v>
      </c>
      <c r="C531" s="3" t="s">
        <v>5172</v>
      </c>
      <c r="D531" s="376" t="s">
        <v>6188</v>
      </c>
      <c r="E531" s="5" t="s">
        <v>5174</v>
      </c>
      <c r="F531" s="6"/>
      <c r="G531" s="6"/>
    </row>
    <row r="532">
      <c r="A532" s="382" t="s">
        <v>3158</v>
      </c>
      <c r="B532" s="3" t="s">
        <v>3159</v>
      </c>
      <c r="C532" s="3" t="s">
        <v>5421</v>
      </c>
      <c r="D532" s="376" t="s">
        <v>6189</v>
      </c>
      <c r="E532" s="5" t="s">
        <v>6190</v>
      </c>
      <c r="F532" s="6"/>
      <c r="G532" s="6"/>
    </row>
    <row r="533">
      <c r="A533" s="382" t="s">
        <v>3924</v>
      </c>
      <c r="B533" s="3" t="s">
        <v>3925</v>
      </c>
      <c r="C533" s="3" t="s">
        <v>5348</v>
      </c>
      <c r="D533" s="376" t="s">
        <v>6191</v>
      </c>
      <c r="E533" s="5" t="s">
        <v>6192</v>
      </c>
      <c r="F533" s="6"/>
      <c r="G533" s="6"/>
    </row>
    <row r="534">
      <c r="A534" s="382" t="s">
        <v>2408</v>
      </c>
      <c r="B534" s="3" t="s">
        <v>2409</v>
      </c>
      <c r="C534" s="3" t="s">
        <v>5267</v>
      </c>
      <c r="D534" s="376" t="s">
        <v>6193</v>
      </c>
      <c r="E534" s="5" t="s">
        <v>6194</v>
      </c>
      <c r="F534" s="6"/>
      <c r="G534" s="6"/>
    </row>
    <row r="535">
      <c r="A535" s="382" t="s">
        <v>3459</v>
      </c>
      <c r="B535" s="3" t="s">
        <v>3460</v>
      </c>
      <c r="C535" s="3" t="s">
        <v>5348</v>
      </c>
      <c r="D535" s="376" t="s">
        <v>6195</v>
      </c>
      <c r="E535" s="5" t="s">
        <v>6196</v>
      </c>
      <c r="F535" s="6"/>
      <c r="G535" s="6"/>
    </row>
    <row r="536">
      <c r="A536" s="382" t="s">
        <v>774</v>
      </c>
      <c r="B536" s="3" t="s">
        <v>775</v>
      </c>
      <c r="C536" s="3" t="s">
        <v>5348</v>
      </c>
      <c r="D536" s="376" t="s">
        <v>6197</v>
      </c>
      <c r="E536" s="5" t="s">
        <v>5404</v>
      </c>
      <c r="F536" s="6"/>
      <c r="G536" s="6"/>
    </row>
    <row r="537">
      <c r="A537" s="382" t="s">
        <v>602</v>
      </c>
      <c r="B537" s="3" t="s">
        <v>603</v>
      </c>
      <c r="C537" s="3" t="s">
        <v>5226</v>
      </c>
      <c r="D537" s="376" t="s">
        <v>6198</v>
      </c>
      <c r="E537" s="5" t="s">
        <v>6199</v>
      </c>
      <c r="F537" s="6"/>
      <c r="G537" s="6"/>
    </row>
    <row r="538">
      <c r="A538" s="382" t="s">
        <v>3582</v>
      </c>
      <c r="B538" s="3" t="s">
        <v>3583</v>
      </c>
      <c r="C538" s="3" t="s">
        <v>5421</v>
      </c>
      <c r="D538" s="376" t="s">
        <v>6200</v>
      </c>
      <c r="E538" s="5" t="s">
        <v>6201</v>
      </c>
      <c r="F538" s="6"/>
      <c r="G538" s="6"/>
    </row>
    <row r="539">
      <c r="A539" s="382" t="s">
        <v>4477</v>
      </c>
      <c r="B539" s="3" t="s">
        <v>6202</v>
      </c>
      <c r="C539" s="3" t="s">
        <v>5348</v>
      </c>
      <c r="D539" s="376" t="s">
        <v>6203</v>
      </c>
      <c r="E539" s="5" t="s">
        <v>6204</v>
      </c>
      <c r="F539" s="6"/>
      <c r="G539" s="6"/>
    </row>
    <row r="540">
      <c r="A540" s="382" t="s">
        <v>3409</v>
      </c>
      <c r="B540" s="3" t="s">
        <v>3410</v>
      </c>
      <c r="C540" s="3" t="s">
        <v>5348</v>
      </c>
      <c r="D540" s="376" t="s">
        <v>6205</v>
      </c>
      <c r="E540" s="5" t="s">
        <v>6206</v>
      </c>
      <c r="F540" s="6"/>
      <c r="G540" s="6"/>
    </row>
    <row r="541">
      <c r="A541" s="382" t="s">
        <v>3327</v>
      </c>
      <c r="B541" s="3" t="s">
        <v>3328</v>
      </c>
      <c r="C541" s="3" t="s">
        <v>5172</v>
      </c>
      <c r="D541" s="376" t="s">
        <v>6207</v>
      </c>
      <c r="E541" s="5" t="s">
        <v>6208</v>
      </c>
      <c r="F541" s="6"/>
      <c r="G541" s="6"/>
    </row>
    <row r="542">
      <c r="A542" s="382" t="s">
        <v>1914</v>
      </c>
      <c r="B542" s="3" t="s">
        <v>1915</v>
      </c>
      <c r="C542" s="3" t="s">
        <v>5421</v>
      </c>
      <c r="D542" s="376" t="s">
        <v>6209</v>
      </c>
      <c r="E542" s="5" t="s">
        <v>6210</v>
      </c>
      <c r="F542" s="6"/>
      <c r="G542" s="6"/>
    </row>
    <row r="543">
      <c r="A543" s="382" t="s">
        <v>1413</v>
      </c>
      <c r="B543" s="3" t="s">
        <v>1414</v>
      </c>
      <c r="C543" s="3" t="s">
        <v>5172</v>
      </c>
      <c r="D543" s="376" t="s">
        <v>6211</v>
      </c>
      <c r="E543" s="5" t="s">
        <v>6212</v>
      </c>
      <c r="F543" s="6"/>
      <c r="G543" s="6"/>
    </row>
    <row r="544">
      <c r="A544" s="382" t="s">
        <v>4181</v>
      </c>
      <c r="B544" s="3" t="s">
        <v>4182</v>
      </c>
      <c r="C544" s="3" t="s">
        <v>5172</v>
      </c>
      <c r="D544" s="376" t="s">
        <v>6213</v>
      </c>
      <c r="E544" s="5" t="s">
        <v>6214</v>
      </c>
      <c r="F544" s="6"/>
      <c r="G544" s="6"/>
    </row>
    <row r="545">
      <c r="A545" s="382" t="s">
        <v>1966</v>
      </c>
      <c r="B545" s="3" t="s">
        <v>1967</v>
      </c>
      <c r="C545" s="3" t="s">
        <v>5172</v>
      </c>
      <c r="D545" s="376" t="s">
        <v>6215</v>
      </c>
      <c r="E545" s="5" t="s">
        <v>6216</v>
      </c>
      <c r="F545" s="6"/>
      <c r="G545" s="6"/>
    </row>
    <row r="546">
      <c r="A546" s="382" t="s">
        <v>4101</v>
      </c>
      <c r="B546" s="3" t="s">
        <v>4102</v>
      </c>
      <c r="C546" s="3" t="s">
        <v>5172</v>
      </c>
      <c r="D546" s="376" t="s">
        <v>6217</v>
      </c>
      <c r="E546" s="5" t="s">
        <v>6218</v>
      </c>
      <c r="F546" s="6"/>
      <c r="G546" s="6"/>
    </row>
    <row r="547">
      <c r="A547" s="382" t="s">
        <v>4219</v>
      </c>
      <c r="B547" s="3" t="s">
        <v>4220</v>
      </c>
      <c r="C547" s="3" t="s">
        <v>5329</v>
      </c>
      <c r="D547" s="376" t="s">
        <v>6219</v>
      </c>
      <c r="E547" s="5" t="s">
        <v>6220</v>
      </c>
      <c r="F547" s="6"/>
      <c r="G547" s="6"/>
    </row>
    <row r="548">
      <c r="A548" s="382" t="s">
        <v>4333</v>
      </c>
      <c r="B548" s="3" t="s">
        <v>4334</v>
      </c>
      <c r="C548" s="3" t="s">
        <v>5226</v>
      </c>
      <c r="D548" s="376" t="s">
        <v>6221</v>
      </c>
      <c r="E548" s="5" t="s">
        <v>6222</v>
      </c>
      <c r="F548" s="6"/>
      <c r="G548" s="6"/>
    </row>
    <row r="549">
      <c r="A549" s="382" t="s">
        <v>2673</v>
      </c>
      <c r="B549" s="3" t="s">
        <v>2674</v>
      </c>
      <c r="C549" s="3" t="s">
        <v>5172</v>
      </c>
      <c r="D549" s="376" t="s">
        <v>6223</v>
      </c>
      <c r="E549" s="5" t="s">
        <v>6224</v>
      </c>
      <c r="F549" s="6"/>
      <c r="G549" s="6"/>
    </row>
    <row r="550">
      <c r="A550" s="382" t="s">
        <v>1127</v>
      </c>
      <c r="B550" s="3" t="s">
        <v>1128</v>
      </c>
      <c r="C550" s="3" t="s">
        <v>5421</v>
      </c>
      <c r="D550" s="376" t="s">
        <v>6225</v>
      </c>
      <c r="E550" s="5" t="s">
        <v>6226</v>
      </c>
      <c r="F550" s="6"/>
      <c r="G550" s="6"/>
    </row>
    <row r="551">
      <c r="A551" s="382" t="s">
        <v>4022</v>
      </c>
      <c r="B551" s="3" t="s">
        <v>4023</v>
      </c>
      <c r="C551" s="3" t="s">
        <v>5421</v>
      </c>
      <c r="D551" s="376" t="s">
        <v>6227</v>
      </c>
      <c r="E551" s="5" t="s">
        <v>6228</v>
      </c>
      <c r="F551" s="6"/>
      <c r="G551" s="6"/>
    </row>
    <row r="552">
      <c r="A552" s="382" t="s">
        <v>3972</v>
      </c>
      <c r="B552" s="3" t="s">
        <v>3973</v>
      </c>
      <c r="C552" s="3" t="s">
        <v>5267</v>
      </c>
      <c r="D552" s="376" t="s">
        <v>6229</v>
      </c>
      <c r="E552" s="5" t="s">
        <v>6230</v>
      </c>
      <c r="F552" s="6"/>
      <c r="G552" s="6"/>
    </row>
    <row r="553">
      <c r="A553" s="382" t="s">
        <v>2649</v>
      </c>
      <c r="B553" s="3" t="s">
        <v>2650</v>
      </c>
      <c r="C553" s="3" t="s">
        <v>5348</v>
      </c>
      <c r="D553" s="376" t="s">
        <v>6231</v>
      </c>
      <c r="E553" s="5" t="s">
        <v>5374</v>
      </c>
      <c r="F553" s="6"/>
      <c r="G553" s="6"/>
    </row>
    <row r="554">
      <c r="A554" s="382" t="s">
        <v>1187</v>
      </c>
      <c r="B554" s="3" t="s">
        <v>1188</v>
      </c>
      <c r="C554" s="3" t="s">
        <v>5421</v>
      </c>
      <c r="D554" s="376" t="s">
        <v>6232</v>
      </c>
      <c r="E554" s="5" t="s">
        <v>6233</v>
      </c>
      <c r="F554" s="6"/>
      <c r="G554" s="6"/>
    </row>
    <row r="555">
      <c r="A555" s="382" t="s">
        <v>2236</v>
      </c>
      <c r="B555" s="3" t="s">
        <v>2237</v>
      </c>
      <c r="C555" s="3" t="s">
        <v>5421</v>
      </c>
      <c r="D555" s="376" t="s">
        <v>6234</v>
      </c>
      <c r="E555" s="5" t="s">
        <v>6235</v>
      </c>
      <c r="F555" s="6"/>
      <c r="G555" s="6"/>
    </row>
    <row r="556">
      <c r="A556" s="382" t="s">
        <v>1322</v>
      </c>
      <c r="B556" s="3" t="s">
        <v>1323</v>
      </c>
      <c r="C556" s="3" t="s">
        <v>5267</v>
      </c>
      <c r="D556" s="376" t="s">
        <v>6236</v>
      </c>
      <c r="E556" s="5" t="s">
        <v>6237</v>
      </c>
      <c r="F556" s="6"/>
      <c r="G556" s="6"/>
    </row>
    <row r="557">
      <c r="A557" s="382" t="s">
        <v>1253</v>
      </c>
      <c r="B557" s="3" t="s">
        <v>1254</v>
      </c>
      <c r="C557" s="3" t="s">
        <v>5267</v>
      </c>
      <c r="D557" s="376" t="s">
        <v>6238</v>
      </c>
      <c r="E557" s="5" t="s">
        <v>6239</v>
      </c>
      <c r="F557" s="6"/>
      <c r="G557" s="6"/>
    </row>
    <row r="558">
      <c r="A558" s="382" t="s">
        <v>1934</v>
      </c>
      <c r="B558" s="3" t="s">
        <v>1935</v>
      </c>
      <c r="C558" s="3" t="s">
        <v>5421</v>
      </c>
      <c r="D558" s="376" t="s">
        <v>6240</v>
      </c>
      <c r="E558" s="5" t="s">
        <v>6241</v>
      </c>
      <c r="F558" s="6"/>
      <c r="G558" s="6"/>
    </row>
    <row r="559">
      <c r="A559" s="382" t="s">
        <v>3265</v>
      </c>
      <c r="B559" s="3" t="s">
        <v>3266</v>
      </c>
      <c r="C559" s="3" t="s">
        <v>5172</v>
      </c>
      <c r="D559" s="376" t="s">
        <v>6242</v>
      </c>
      <c r="E559" s="5" t="s">
        <v>6243</v>
      </c>
      <c r="F559" s="6"/>
      <c r="G559" s="6"/>
    </row>
    <row r="560">
      <c r="A560" s="382" t="s">
        <v>4381</v>
      </c>
      <c r="B560" s="3" t="s">
        <v>4382</v>
      </c>
      <c r="C560" s="3" t="s">
        <v>5421</v>
      </c>
      <c r="D560" s="376" t="s">
        <v>6244</v>
      </c>
      <c r="E560" s="5" t="s">
        <v>6245</v>
      </c>
      <c r="F560" s="6"/>
      <c r="G560" s="6"/>
    </row>
    <row r="561">
      <c r="A561" s="382" t="s">
        <v>3586</v>
      </c>
      <c r="B561" s="3" t="s">
        <v>3587</v>
      </c>
      <c r="C561" s="3" t="s">
        <v>5421</v>
      </c>
      <c r="D561" s="376" t="s">
        <v>6246</v>
      </c>
      <c r="E561" s="5" t="s">
        <v>6247</v>
      </c>
      <c r="F561" s="6"/>
      <c r="G561" s="6"/>
    </row>
    <row r="562">
      <c r="A562" s="382" t="s">
        <v>571</v>
      </c>
      <c r="B562" s="3" t="s">
        <v>572</v>
      </c>
      <c r="C562" s="3" t="s">
        <v>5348</v>
      </c>
      <c r="D562" s="376" t="s">
        <v>6248</v>
      </c>
      <c r="E562" s="5" t="s">
        <v>5374</v>
      </c>
      <c r="F562" s="6"/>
      <c r="G562" s="6"/>
    </row>
    <row r="563">
      <c r="A563" s="382" t="s">
        <v>1197</v>
      </c>
      <c r="B563" s="3" t="s">
        <v>1198</v>
      </c>
      <c r="C563" s="3" t="s">
        <v>5348</v>
      </c>
      <c r="D563" s="376" t="s">
        <v>6249</v>
      </c>
      <c r="E563" s="5" t="s">
        <v>5374</v>
      </c>
      <c r="F563" s="6"/>
      <c r="G563" s="6"/>
    </row>
    <row r="564">
      <c r="A564" s="382" t="s">
        <v>4091</v>
      </c>
      <c r="B564" s="3" t="s">
        <v>4092</v>
      </c>
      <c r="C564" s="3" t="s">
        <v>5172</v>
      </c>
      <c r="D564" s="376" t="s">
        <v>6250</v>
      </c>
      <c r="E564" s="5" t="s">
        <v>6251</v>
      </c>
      <c r="F564" s="6"/>
      <c r="G564" s="6"/>
    </row>
    <row r="565">
      <c r="A565" s="382" t="s">
        <v>1406</v>
      </c>
      <c r="B565" s="3" t="s">
        <v>1407</v>
      </c>
      <c r="C565" s="3" t="s">
        <v>565</v>
      </c>
      <c r="D565" s="376" t="s">
        <v>6252</v>
      </c>
      <c r="E565" s="5" t="s">
        <v>6253</v>
      </c>
      <c r="F565" s="6"/>
      <c r="G565" s="6"/>
    </row>
    <row r="566">
      <c r="A566" s="382" t="s">
        <v>3604</v>
      </c>
      <c r="B566" s="3" t="s">
        <v>3605</v>
      </c>
      <c r="C566" s="3" t="s">
        <v>5267</v>
      </c>
      <c r="D566" s="376" t="s">
        <v>6254</v>
      </c>
      <c r="E566" s="5" t="s">
        <v>6255</v>
      </c>
      <c r="F566" s="6"/>
      <c r="G566" s="6"/>
    </row>
    <row r="567">
      <c r="A567" s="382" t="s">
        <v>3330</v>
      </c>
      <c r="B567" s="3" t="s">
        <v>3331</v>
      </c>
      <c r="C567" s="3" t="s">
        <v>5348</v>
      </c>
      <c r="D567" s="376" t="s">
        <v>6256</v>
      </c>
      <c r="E567" s="5" t="s">
        <v>6257</v>
      </c>
      <c r="F567" s="6"/>
      <c r="G567" s="6"/>
    </row>
    <row r="568">
      <c r="A568" s="382" t="s">
        <v>1929</v>
      </c>
      <c r="B568" s="3" t="s">
        <v>1930</v>
      </c>
      <c r="C568" s="3" t="s">
        <v>5421</v>
      </c>
      <c r="D568" s="376" t="s">
        <v>6258</v>
      </c>
      <c r="E568" s="5" t="s">
        <v>6259</v>
      </c>
      <c r="F568" s="6"/>
      <c r="G568" s="6"/>
    </row>
    <row r="569">
      <c r="A569" s="382" t="s">
        <v>2803</v>
      </c>
      <c r="B569" s="3" t="s">
        <v>2804</v>
      </c>
      <c r="C569" s="3" t="s">
        <v>5421</v>
      </c>
      <c r="D569" s="376" t="s">
        <v>6260</v>
      </c>
      <c r="E569" s="5" t="s">
        <v>6261</v>
      </c>
      <c r="F569" s="6"/>
      <c r="G569" s="6"/>
    </row>
    <row r="570">
      <c r="A570" s="382" t="s">
        <v>4154</v>
      </c>
      <c r="B570" s="3" t="s">
        <v>4155</v>
      </c>
      <c r="C570" s="3" t="s">
        <v>5421</v>
      </c>
      <c r="D570" s="376" t="s">
        <v>6262</v>
      </c>
      <c r="E570" s="5" t="s">
        <v>6263</v>
      </c>
      <c r="F570" s="6"/>
      <c r="G570" s="6"/>
    </row>
    <row r="571">
      <c r="A571" s="382" t="s">
        <v>2968</v>
      </c>
      <c r="B571" s="3" t="s">
        <v>2969</v>
      </c>
      <c r="C571" s="3" t="s">
        <v>5421</v>
      </c>
      <c r="D571" s="376" t="s">
        <v>6264</v>
      </c>
      <c r="E571" s="5" t="s">
        <v>6265</v>
      </c>
      <c r="F571" s="6"/>
      <c r="G571" s="6"/>
    </row>
    <row r="572">
      <c r="A572" s="382" t="s">
        <v>3596</v>
      </c>
      <c r="B572" s="3" t="s">
        <v>3597</v>
      </c>
      <c r="C572" s="3" t="s">
        <v>5421</v>
      </c>
      <c r="D572" s="376" t="s">
        <v>6266</v>
      </c>
      <c r="E572" s="5" t="s">
        <v>6267</v>
      </c>
      <c r="F572" s="6"/>
      <c r="G572" s="6"/>
    </row>
    <row r="573">
      <c r="A573" s="382" t="s">
        <v>2653</v>
      </c>
      <c r="B573" s="3" t="s">
        <v>2654</v>
      </c>
      <c r="C573" s="3" t="s">
        <v>5348</v>
      </c>
      <c r="D573" s="376" t="s">
        <v>6268</v>
      </c>
      <c r="E573" s="5" t="s">
        <v>6269</v>
      </c>
      <c r="F573" s="6"/>
      <c r="G573" s="6"/>
    </row>
    <row r="574">
      <c r="A574" s="382" t="s">
        <v>708</v>
      </c>
      <c r="B574" s="3" t="s">
        <v>709</v>
      </c>
      <c r="C574" s="3" t="s">
        <v>5421</v>
      </c>
      <c r="D574" s="376" t="s">
        <v>6270</v>
      </c>
      <c r="E574" s="5" t="s">
        <v>5640</v>
      </c>
      <c r="F574" s="6"/>
      <c r="G574" s="6"/>
    </row>
    <row r="575">
      <c r="A575" s="382" t="s">
        <v>1111</v>
      </c>
      <c r="B575" s="3" t="s">
        <v>1112</v>
      </c>
      <c r="C575" s="3" t="s">
        <v>5421</v>
      </c>
      <c r="D575" s="376" t="s">
        <v>6271</v>
      </c>
      <c r="E575" s="5" t="s">
        <v>5640</v>
      </c>
      <c r="F575" s="6"/>
      <c r="G575" s="6"/>
    </row>
    <row r="576">
      <c r="A576" s="382" t="s">
        <v>1713</v>
      </c>
      <c r="B576" s="3" t="s">
        <v>1714</v>
      </c>
      <c r="C576" s="3" t="s">
        <v>5421</v>
      </c>
      <c r="D576" s="376" t="s">
        <v>6272</v>
      </c>
      <c r="E576" s="5" t="s">
        <v>6273</v>
      </c>
      <c r="F576" s="6"/>
      <c r="G576" s="6"/>
    </row>
    <row r="577">
      <c r="A577" s="382" t="s">
        <v>3610</v>
      </c>
      <c r="B577" s="3" t="s">
        <v>3611</v>
      </c>
      <c r="C577" s="3" t="s">
        <v>5348</v>
      </c>
      <c r="D577" s="376" t="s">
        <v>6274</v>
      </c>
      <c r="E577" s="5" t="s">
        <v>6275</v>
      </c>
      <c r="F577" s="6"/>
      <c r="G577" s="6"/>
    </row>
    <row r="578">
      <c r="A578" s="382" t="s">
        <v>3218</v>
      </c>
      <c r="B578" s="3" t="s">
        <v>3219</v>
      </c>
      <c r="C578" s="3" t="s">
        <v>5267</v>
      </c>
      <c r="D578" s="376" t="s">
        <v>6276</v>
      </c>
      <c r="E578" s="5" t="s">
        <v>5283</v>
      </c>
      <c r="F578" s="6"/>
      <c r="G578" s="6"/>
    </row>
    <row r="579">
      <c r="A579" s="382" t="s">
        <v>2875</v>
      </c>
      <c r="B579" s="3" t="s">
        <v>2876</v>
      </c>
      <c r="C579" s="3" t="s">
        <v>5421</v>
      </c>
      <c r="D579" s="376" t="s">
        <v>6277</v>
      </c>
      <c r="E579" s="5" t="s">
        <v>6278</v>
      </c>
      <c r="F579" s="6"/>
      <c r="G579" s="6"/>
    </row>
    <row r="580">
      <c r="A580" s="382" t="s">
        <v>3526</v>
      </c>
      <c r="B580" s="3" t="s">
        <v>3527</v>
      </c>
      <c r="C580" s="3" t="s">
        <v>5226</v>
      </c>
      <c r="D580" s="376" t="s">
        <v>6279</v>
      </c>
      <c r="E580" s="5" t="s">
        <v>6280</v>
      </c>
      <c r="F580" s="6"/>
      <c r="G580" s="6"/>
    </row>
    <row r="581">
      <c r="A581" s="382" t="s">
        <v>2987</v>
      </c>
      <c r="B581" s="3" t="s">
        <v>2988</v>
      </c>
      <c r="C581" s="3" t="s">
        <v>5172</v>
      </c>
      <c r="D581" s="376" t="s">
        <v>6281</v>
      </c>
      <c r="E581" s="5" t="s">
        <v>6282</v>
      </c>
      <c r="F581" s="6"/>
      <c r="G581" s="6"/>
    </row>
    <row r="582">
      <c r="A582" s="382" t="s">
        <v>2299</v>
      </c>
      <c r="B582" s="3" t="s">
        <v>2300</v>
      </c>
      <c r="C582" s="3" t="s">
        <v>5226</v>
      </c>
      <c r="D582" s="376" t="s">
        <v>6283</v>
      </c>
      <c r="E582" s="5" t="s">
        <v>6284</v>
      </c>
      <c r="F582" s="6"/>
      <c r="G582" s="6"/>
    </row>
    <row r="583">
      <c r="A583" s="382" t="s">
        <v>2805</v>
      </c>
      <c r="B583" s="3" t="s">
        <v>2806</v>
      </c>
      <c r="C583" s="3" t="s">
        <v>5286</v>
      </c>
      <c r="D583" s="376" t="s">
        <v>6285</v>
      </c>
      <c r="E583" s="5" t="s">
        <v>6286</v>
      </c>
      <c r="F583" s="6"/>
      <c r="G583" s="6"/>
    </row>
    <row r="584">
      <c r="A584" s="382" t="s">
        <v>2825</v>
      </c>
      <c r="B584" s="3" t="s">
        <v>2826</v>
      </c>
      <c r="C584" s="3" t="s">
        <v>5348</v>
      </c>
      <c r="D584" s="376" t="s">
        <v>6287</v>
      </c>
      <c r="E584" s="5" t="s">
        <v>6288</v>
      </c>
      <c r="F584" s="6"/>
      <c r="G584" s="6"/>
    </row>
    <row r="585">
      <c r="A585" s="382" t="s">
        <v>3391</v>
      </c>
      <c r="B585" s="3" t="s">
        <v>3392</v>
      </c>
      <c r="C585" s="3" t="s">
        <v>5329</v>
      </c>
      <c r="D585" s="376" t="s">
        <v>6289</v>
      </c>
      <c r="E585" s="5" t="s">
        <v>5612</v>
      </c>
      <c r="F585" s="6"/>
      <c r="G585" s="6"/>
    </row>
    <row r="586">
      <c r="A586" s="382" t="s">
        <v>2777</v>
      </c>
      <c r="B586" s="3" t="s">
        <v>2778</v>
      </c>
      <c r="C586" s="3" t="s">
        <v>5348</v>
      </c>
      <c r="D586" s="376" t="s">
        <v>6290</v>
      </c>
      <c r="E586" s="5" t="s">
        <v>6291</v>
      </c>
      <c r="F586" s="6"/>
      <c r="G586" s="6"/>
    </row>
    <row r="587">
      <c r="A587" s="382" t="s">
        <v>4495</v>
      </c>
      <c r="B587" s="3" t="s">
        <v>4496</v>
      </c>
      <c r="C587" s="3" t="s">
        <v>5421</v>
      </c>
      <c r="D587" s="376" t="s">
        <v>6292</v>
      </c>
      <c r="E587" s="5" t="s">
        <v>6293</v>
      </c>
      <c r="F587" s="6"/>
      <c r="G587" s="6"/>
    </row>
    <row r="588">
      <c r="A588" s="382" t="s">
        <v>3006</v>
      </c>
      <c r="B588" s="3" t="s">
        <v>3007</v>
      </c>
      <c r="C588" s="3" t="s">
        <v>5286</v>
      </c>
      <c r="D588" s="376" t="s">
        <v>6294</v>
      </c>
      <c r="E588" s="5" t="s">
        <v>6295</v>
      </c>
      <c r="F588" s="6"/>
      <c r="G588" s="6"/>
    </row>
    <row r="589">
      <c r="A589" s="382" t="s">
        <v>3023</v>
      </c>
      <c r="B589" s="3" t="s">
        <v>3024</v>
      </c>
      <c r="C589" s="3" t="s">
        <v>5348</v>
      </c>
      <c r="D589" s="376" t="s">
        <v>6296</v>
      </c>
      <c r="E589" s="5" t="s">
        <v>6297</v>
      </c>
      <c r="F589" s="6"/>
      <c r="G589" s="6"/>
    </row>
    <row r="590">
      <c r="A590" s="382" t="s">
        <v>2267</v>
      </c>
      <c r="B590" s="3" t="s">
        <v>2268</v>
      </c>
      <c r="C590" s="3" t="s">
        <v>5348</v>
      </c>
      <c r="D590" s="376" t="s">
        <v>6298</v>
      </c>
      <c r="E590" s="5" t="s">
        <v>6299</v>
      </c>
      <c r="F590" s="6"/>
      <c r="G590" s="6"/>
    </row>
    <row r="591">
      <c r="A591" s="382" t="s">
        <v>838</v>
      </c>
      <c r="B591" s="3" t="s">
        <v>839</v>
      </c>
      <c r="C591" s="3" t="s">
        <v>5267</v>
      </c>
      <c r="D591" s="376" t="s">
        <v>6300</v>
      </c>
      <c r="E591" s="5" t="s">
        <v>6239</v>
      </c>
      <c r="F591" s="6"/>
      <c r="G591" s="6"/>
    </row>
    <row r="592">
      <c r="A592" s="382" t="s">
        <v>2149</v>
      </c>
      <c r="B592" s="3" t="s">
        <v>2150</v>
      </c>
      <c r="C592" s="3" t="s">
        <v>5286</v>
      </c>
      <c r="D592" s="376" t="s">
        <v>6301</v>
      </c>
      <c r="E592" s="5" t="s">
        <v>6302</v>
      </c>
      <c r="F592" s="6"/>
      <c r="G592" s="6"/>
    </row>
    <row r="593">
      <c r="A593" s="382" t="s">
        <v>817</v>
      </c>
      <c r="B593" s="3" t="s">
        <v>818</v>
      </c>
      <c r="C593" s="3" t="s">
        <v>5421</v>
      </c>
      <c r="D593" s="376" t="s">
        <v>6303</v>
      </c>
      <c r="E593" s="5" t="s">
        <v>6304</v>
      </c>
      <c r="F593" s="6"/>
      <c r="G593" s="6"/>
    </row>
    <row r="594">
      <c r="A594" s="382" t="s">
        <v>4183</v>
      </c>
      <c r="B594" s="3" t="s">
        <v>4184</v>
      </c>
      <c r="C594" s="3" t="s">
        <v>5226</v>
      </c>
      <c r="D594" s="376" t="s">
        <v>6305</v>
      </c>
      <c r="E594" s="5" t="s">
        <v>6306</v>
      </c>
      <c r="F594" s="6"/>
      <c r="G594" s="6"/>
    </row>
    <row r="595">
      <c r="A595" s="382" t="s">
        <v>2715</v>
      </c>
      <c r="B595" s="3" t="s">
        <v>2716</v>
      </c>
      <c r="C595" s="3" t="s">
        <v>125</v>
      </c>
      <c r="D595" s="376" t="s">
        <v>6307</v>
      </c>
      <c r="E595" s="5" t="s">
        <v>6308</v>
      </c>
      <c r="F595" s="6"/>
      <c r="G595" s="6"/>
    </row>
    <row r="596">
      <c r="A596" s="382" t="s">
        <v>2809</v>
      </c>
      <c r="B596" s="3" t="s">
        <v>2810</v>
      </c>
      <c r="C596" s="3" t="s">
        <v>5348</v>
      </c>
      <c r="D596" s="376" t="s">
        <v>6309</v>
      </c>
      <c r="E596" s="5" t="s">
        <v>6310</v>
      </c>
      <c r="F596" s="6"/>
      <c r="G596" s="6"/>
    </row>
    <row r="597">
      <c r="A597" s="382" t="s">
        <v>3808</v>
      </c>
      <c r="B597" s="3" t="s">
        <v>3809</v>
      </c>
      <c r="C597" s="3" t="s">
        <v>5226</v>
      </c>
      <c r="D597" s="376" t="s">
        <v>6311</v>
      </c>
      <c r="E597" s="5" t="s">
        <v>6312</v>
      </c>
      <c r="F597" s="6"/>
      <c r="G597" s="6"/>
    </row>
    <row r="598">
      <c r="A598" s="382" t="s">
        <v>1424</v>
      </c>
      <c r="B598" s="3" t="s">
        <v>1425</v>
      </c>
      <c r="C598" s="3" t="s">
        <v>5329</v>
      </c>
      <c r="D598" s="376" t="s">
        <v>6313</v>
      </c>
      <c r="E598" s="5" t="s">
        <v>6314</v>
      </c>
      <c r="F598" s="6"/>
      <c r="G598" s="6"/>
    </row>
    <row r="599">
      <c r="A599" s="382" t="s">
        <v>3908</v>
      </c>
      <c r="B599" s="3" t="s">
        <v>3909</v>
      </c>
      <c r="C599" s="3" t="s">
        <v>5267</v>
      </c>
      <c r="D599" s="376" t="s">
        <v>6315</v>
      </c>
      <c r="E599" s="5" t="s">
        <v>6316</v>
      </c>
      <c r="F599" s="6"/>
      <c r="G599" s="6"/>
    </row>
    <row r="600">
      <c r="A600" s="382" t="s">
        <v>1939</v>
      </c>
      <c r="B600" s="3" t="s">
        <v>1940</v>
      </c>
      <c r="C600" s="3" t="s">
        <v>5172</v>
      </c>
      <c r="D600" s="376" t="s">
        <v>6317</v>
      </c>
      <c r="E600" s="5" t="s">
        <v>5204</v>
      </c>
      <c r="F600" s="6"/>
      <c r="G600" s="6"/>
    </row>
    <row r="601">
      <c r="A601" s="382" t="s">
        <v>2687</v>
      </c>
      <c r="B601" s="3" t="s">
        <v>2688</v>
      </c>
      <c r="C601" s="3" t="s">
        <v>5172</v>
      </c>
      <c r="D601" s="376" t="s">
        <v>6318</v>
      </c>
      <c r="E601" s="5" t="s">
        <v>6319</v>
      </c>
      <c r="F601" s="6"/>
      <c r="G601" s="6"/>
    </row>
    <row r="602">
      <c r="A602" s="382" t="s">
        <v>1849</v>
      </c>
      <c r="B602" s="3" t="s">
        <v>1850</v>
      </c>
      <c r="C602" s="3" t="s">
        <v>5226</v>
      </c>
      <c r="D602" s="376" t="s">
        <v>6320</v>
      </c>
      <c r="E602" s="5" t="s">
        <v>6321</v>
      </c>
      <c r="F602" s="6"/>
      <c r="G602" s="6"/>
    </row>
    <row r="603">
      <c r="A603" s="382" t="s">
        <v>3300</v>
      </c>
      <c r="B603" s="3" t="s">
        <v>3301</v>
      </c>
      <c r="C603" s="3" t="s">
        <v>5286</v>
      </c>
      <c r="D603" s="376" t="s">
        <v>6322</v>
      </c>
      <c r="E603" s="5" t="s">
        <v>6323</v>
      </c>
      <c r="F603" s="6"/>
      <c r="G603" s="6"/>
    </row>
    <row r="604">
      <c r="A604" s="382" t="s">
        <v>1199</v>
      </c>
      <c r="B604" s="3" t="s">
        <v>1200</v>
      </c>
      <c r="C604" s="3" t="s">
        <v>5348</v>
      </c>
      <c r="D604" s="376" t="s">
        <v>6324</v>
      </c>
      <c r="E604" s="5" t="s">
        <v>6325</v>
      </c>
      <c r="F604" s="6"/>
      <c r="G604" s="6"/>
    </row>
    <row r="605">
      <c r="A605" s="382" t="s">
        <v>3843</v>
      </c>
      <c r="B605" s="3" t="s">
        <v>3844</v>
      </c>
      <c r="C605" s="3" t="s">
        <v>5172</v>
      </c>
      <c r="D605" s="376" t="s">
        <v>6326</v>
      </c>
      <c r="E605" s="5" t="s">
        <v>6251</v>
      </c>
      <c r="F605" s="6"/>
      <c r="G605" s="6"/>
    </row>
    <row r="606">
      <c r="A606" s="382" t="s">
        <v>3946</v>
      </c>
      <c r="B606" s="3" t="s">
        <v>3947</v>
      </c>
      <c r="C606" s="3" t="s">
        <v>5188</v>
      </c>
      <c r="D606" s="376" t="s">
        <v>6327</v>
      </c>
      <c r="E606" s="5" t="s">
        <v>5189</v>
      </c>
      <c r="F606" s="6"/>
      <c r="G606" s="6"/>
    </row>
    <row r="607">
      <c r="A607" s="382" t="s">
        <v>3106</v>
      </c>
      <c r="B607" s="3" t="s">
        <v>3107</v>
      </c>
      <c r="C607" s="3" t="s">
        <v>5286</v>
      </c>
      <c r="D607" s="376" t="s">
        <v>6328</v>
      </c>
      <c r="E607" s="5" t="s">
        <v>6329</v>
      </c>
      <c r="F607" s="6"/>
      <c r="G607" s="6"/>
    </row>
    <row r="608">
      <c r="A608" s="382" t="s">
        <v>4479</v>
      </c>
      <c r="B608" s="3" t="s">
        <v>4480</v>
      </c>
      <c r="C608" s="3" t="s">
        <v>5172</v>
      </c>
      <c r="D608" s="376" t="s">
        <v>6330</v>
      </c>
      <c r="E608" s="5" t="s">
        <v>6331</v>
      </c>
      <c r="F608" s="6"/>
      <c r="G608" s="6"/>
    </row>
    <row r="609">
      <c r="A609" s="382" t="s">
        <v>860</v>
      </c>
      <c r="B609" s="3" t="s">
        <v>861</v>
      </c>
      <c r="C609" s="3" t="s">
        <v>125</v>
      </c>
      <c r="D609" s="376" t="s">
        <v>6332</v>
      </c>
      <c r="E609" s="5" t="s">
        <v>6333</v>
      </c>
      <c r="F609" s="6"/>
      <c r="G609" s="6"/>
    </row>
    <row r="610">
      <c r="A610" s="382" t="s">
        <v>1240</v>
      </c>
      <c r="B610" s="3" t="s">
        <v>1241</v>
      </c>
      <c r="C610" s="3" t="s">
        <v>5172</v>
      </c>
      <c r="D610" s="376" t="s">
        <v>6334</v>
      </c>
      <c r="E610" s="5" t="s">
        <v>6335</v>
      </c>
      <c r="F610" s="6"/>
      <c r="G610" s="6"/>
    </row>
    <row r="611">
      <c r="A611" s="382" t="s">
        <v>2548</v>
      </c>
      <c r="B611" s="3" t="s">
        <v>2549</v>
      </c>
      <c r="C611" s="3" t="s">
        <v>5286</v>
      </c>
      <c r="D611" s="376" t="s">
        <v>6336</v>
      </c>
      <c r="E611" s="5" t="s">
        <v>6337</v>
      </c>
      <c r="F611" s="6"/>
      <c r="G611" s="6"/>
    </row>
    <row r="612">
      <c r="A612" s="382" t="s">
        <v>1043</v>
      </c>
      <c r="B612" s="3" t="s">
        <v>1044</v>
      </c>
      <c r="C612" s="3" t="s">
        <v>5348</v>
      </c>
      <c r="D612" s="376" t="s">
        <v>5358</v>
      </c>
      <c r="E612" s="5" t="s">
        <v>5359</v>
      </c>
      <c r="F612" s="6"/>
      <c r="G612" s="6"/>
    </row>
    <row r="613">
      <c r="A613" s="382" t="s">
        <v>1162</v>
      </c>
      <c r="B613" s="3" t="s">
        <v>1163</v>
      </c>
      <c r="C613" s="3" t="s">
        <v>5172</v>
      </c>
      <c r="D613" s="376" t="s">
        <v>6338</v>
      </c>
      <c r="E613" s="5" t="s">
        <v>6339</v>
      </c>
      <c r="F613" s="6"/>
      <c r="G613" s="6"/>
    </row>
    <row r="614">
      <c r="A614" s="382" t="s">
        <v>2374</v>
      </c>
      <c r="B614" s="3" t="s">
        <v>2375</v>
      </c>
      <c r="C614" s="3" t="s">
        <v>5267</v>
      </c>
      <c r="D614" s="376" t="s">
        <v>6340</v>
      </c>
      <c r="E614" s="5" t="s">
        <v>6341</v>
      </c>
      <c r="F614" s="6"/>
      <c r="G614" s="6"/>
    </row>
    <row r="615">
      <c r="A615" s="382" t="s">
        <v>1397</v>
      </c>
      <c r="B615" s="3" t="s">
        <v>1398</v>
      </c>
      <c r="C615" s="3" t="s">
        <v>5348</v>
      </c>
      <c r="D615" s="376" t="s">
        <v>6342</v>
      </c>
      <c r="E615" s="5" t="s">
        <v>6124</v>
      </c>
      <c r="F615" s="6"/>
      <c r="G615" s="6"/>
    </row>
    <row r="616">
      <c r="A616" s="382" t="s">
        <v>2628</v>
      </c>
      <c r="B616" s="3" t="s">
        <v>2629</v>
      </c>
      <c r="C616" s="3" t="s">
        <v>5267</v>
      </c>
      <c r="D616" s="376" t="s">
        <v>6343</v>
      </c>
      <c r="E616" s="5" t="s">
        <v>6344</v>
      </c>
      <c r="F616" s="6"/>
      <c r="G616" s="6"/>
    </row>
    <row r="617">
      <c r="A617" s="382" t="s">
        <v>2357</v>
      </c>
      <c r="B617" s="3" t="s">
        <v>2358</v>
      </c>
      <c r="C617" s="3" t="s">
        <v>5348</v>
      </c>
      <c r="D617" s="376" t="s">
        <v>6345</v>
      </c>
      <c r="E617" s="5" t="s">
        <v>6346</v>
      </c>
      <c r="F617" s="6"/>
      <c r="G617" s="6"/>
    </row>
    <row r="618">
      <c r="A618" s="382" t="s">
        <v>4124</v>
      </c>
      <c r="B618" s="3" t="s">
        <v>4125</v>
      </c>
      <c r="C618" s="3" t="s">
        <v>5267</v>
      </c>
      <c r="D618" s="376" t="s">
        <v>6347</v>
      </c>
      <c r="E618" s="5" t="s">
        <v>6348</v>
      </c>
      <c r="F618" s="6"/>
      <c r="G618" s="6"/>
    </row>
    <row r="619">
      <c r="A619" s="382" t="s">
        <v>3636</v>
      </c>
      <c r="B619" s="3" t="s">
        <v>3637</v>
      </c>
      <c r="C619" s="3" t="s">
        <v>5226</v>
      </c>
      <c r="D619" s="376" t="s">
        <v>6349</v>
      </c>
      <c r="E619" s="5" t="s">
        <v>6350</v>
      </c>
      <c r="F619" s="6"/>
      <c r="G619" s="6"/>
    </row>
    <row r="620">
      <c r="A620" s="382" t="s">
        <v>1657</v>
      </c>
      <c r="B620" s="3" t="s">
        <v>1658</v>
      </c>
      <c r="C620" s="3" t="s">
        <v>5348</v>
      </c>
      <c r="D620" s="376" t="s">
        <v>6351</v>
      </c>
      <c r="E620" s="5" t="s">
        <v>6352</v>
      </c>
      <c r="F620" s="6"/>
      <c r="G620" s="6"/>
    </row>
    <row r="621">
      <c r="A621" s="382" t="s">
        <v>735</v>
      </c>
      <c r="B621" s="3" t="s">
        <v>736</v>
      </c>
      <c r="C621" s="3" t="s">
        <v>125</v>
      </c>
      <c r="D621" s="376" t="s">
        <v>6353</v>
      </c>
      <c r="E621" s="5" t="s">
        <v>6354</v>
      </c>
      <c r="F621" s="6"/>
      <c r="G621" s="6"/>
    </row>
    <row r="622">
      <c r="A622" s="382" t="s">
        <v>930</v>
      </c>
      <c r="B622" s="3" t="s">
        <v>931</v>
      </c>
      <c r="C622" s="3" t="s">
        <v>5267</v>
      </c>
      <c r="D622" s="376" t="s">
        <v>6355</v>
      </c>
      <c r="E622" s="5" t="s">
        <v>6356</v>
      </c>
      <c r="F622" s="6"/>
      <c r="G622" s="6"/>
    </row>
    <row r="623">
      <c r="A623" s="382" t="s">
        <v>2665</v>
      </c>
      <c r="B623" s="3" t="s">
        <v>2666</v>
      </c>
      <c r="C623" s="3" t="s">
        <v>5348</v>
      </c>
      <c r="D623" s="376" t="s">
        <v>6357</v>
      </c>
      <c r="E623" s="5" t="s">
        <v>5544</v>
      </c>
      <c r="F623" s="6"/>
      <c r="G623" s="6"/>
    </row>
    <row r="624">
      <c r="A624" s="382" t="s">
        <v>1287</v>
      </c>
      <c r="B624" s="3" t="s">
        <v>1288</v>
      </c>
      <c r="C624" s="3" t="s">
        <v>5267</v>
      </c>
      <c r="D624" s="376" t="s">
        <v>6358</v>
      </c>
      <c r="E624" s="5" t="s">
        <v>6359</v>
      </c>
      <c r="F624" s="6"/>
      <c r="G624" s="6"/>
    </row>
    <row r="625">
      <c r="A625" s="382" t="s">
        <v>1721</v>
      </c>
      <c r="B625" s="3" t="s">
        <v>1722</v>
      </c>
      <c r="C625" s="3" t="s">
        <v>5348</v>
      </c>
      <c r="D625" s="376" t="s">
        <v>6360</v>
      </c>
      <c r="E625" s="5" t="s">
        <v>6361</v>
      </c>
      <c r="F625" s="6"/>
      <c r="G625" s="6"/>
    </row>
    <row r="626">
      <c r="A626" s="382" t="s">
        <v>567</v>
      </c>
      <c r="B626" s="3" t="s">
        <v>568</v>
      </c>
      <c r="C626" s="3" t="s">
        <v>125</v>
      </c>
      <c r="D626" s="376" t="s">
        <v>6362</v>
      </c>
      <c r="E626" s="5" t="s">
        <v>6363</v>
      </c>
      <c r="F626" s="6"/>
      <c r="G626" s="6"/>
    </row>
    <row r="627">
      <c r="A627" s="382" t="s">
        <v>2345</v>
      </c>
      <c r="B627" s="3" t="s">
        <v>2346</v>
      </c>
      <c r="C627" s="3" t="s">
        <v>5172</v>
      </c>
      <c r="D627" s="376" t="s">
        <v>6364</v>
      </c>
      <c r="E627" s="5" t="s">
        <v>5204</v>
      </c>
      <c r="F627" s="6"/>
      <c r="G627" s="6"/>
    </row>
    <row r="628">
      <c r="A628" s="382" t="s">
        <v>4199</v>
      </c>
      <c r="B628" s="3" t="s">
        <v>4200</v>
      </c>
      <c r="C628" s="3" t="s">
        <v>5348</v>
      </c>
      <c r="D628" s="376" t="s">
        <v>6365</v>
      </c>
      <c r="E628" s="5" t="s">
        <v>6366</v>
      </c>
      <c r="F628" s="6"/>
      <c r="G628" s="6"/>
    </row>
    <row r="629">
      <c r="A629" s="382" t="s">
        <v>4028</v>
      </c>
      <c r="B629" s="3" t="s">
        <v>4029</v>
      </c>
      <c r="C629" s="3" t="s">
        <v>5348</v>
      </c>
      <c r="D629" s="376" t="s">
        <v>6367</v>
      </c>
      <c r="E629" s="5" t="s">
        <v>5628</v>
      </c>
      <c r="F629" s="6"/>
      <c r="G629" s="6"/>
    </row>
    <row r="630">
      <c r="A630" s="382" t="s">
        <v>2322</v>
      </c>
      <c r="B630" s="3" t="s">
        <v>2323</v>
      </c>
      <c r="C630" s="3" t="s">
        <v>5286</v>
      </c>
      <c r="D630" s="376" t="s">
        <v>6368</v>
      </c>
      <c r="E630" s="5" t="s">
        <v>6369</v>
      </c>
      <c r="F630" s="6"/>
      <c r="G630" s="6"/>
    </row>
    <row r="631">
      <c r="A631" s="382" t="s">
        <v>2689</v>
      </c>
      <c r="B631" s="3" t="s">
        <v>2690</v>
      </c>
      <c r="C631" s="3" t="s">
        <v>5226</v>
      </c>
      <c r="D631" s="376" t="s">
        <v>6370</v>
      </c>
      <c r="E631" s="5" t="s">
        <v>6371</v>
      </c>
      <c r="F631" s="6"/>
      <c r="G631" s="6"/>
    </row>
    <row r="632">
      <c r="A632" s="382" t="s">
        <v>2008</v>
      </c>
      <c r="B632" s="3" t="s">
        <v>2009</v>
      </c>
      <c r="C632" s="3" t="s">
        <v>5267</v>
      </c>
      <c r="D632" s="376" t="s">
        <v>6372</v>
      </c>
      <c r="E632" s="5" t="s">
        <v>6359</v>
      </c>
      <c r="F632" s="6"/>
      <c r="G632" s="6"/>
    </row>
    <row r="633">
      <c r="A633" s="382" t="s">
        <v>1770</v>
      </c>
      <c r="B633" s="3" t="s">
        <v>1771</v>
      </c>
      <c r="C633" s="3" t="s">
        <v>5226</v>
      </c>
      <c r="D633" s="376" t="s">
        <v>6373</v>
      </c>
      <c r="E633" s="5" t="s">
        <v>6374</v>
      </c>
      <c r="F633" s="6"/>
      <c r="G633" s="6"/>
    </row>
    <row r="634">
      <c r="A634" s="382" t="s">
        <v>3996</v>
      </c>
      <c r="B634" s="3" t="s">
        <v>3997</v>
      </c>
      <c r="C634" s="3" t="s">
        <v>5226</v>
      </c>
      <c r="D634" s="376" t="s">
        <v>6375</v>
      </c>
      <c r="E634" s="5" t="s">
        <v>6376</v>
      </c>
      <c r="F634" s="6"/>
      <c r="G634" s="6"/>
    </row>
    <row r="635">
      <c r="A635" s="382" t="s">
        <v>1567</v>
      </c>
      <c r="B635" s="3" t="s">
        <v>1568</v>
      </c>
      <c r="C635" s="3" t="s">
        <v>5348</v>
      </c>
      <c r="D635" s="376" t="s">
        <v>6377</v>
      </c>
      <c r="E635" s="5" t="s">
        <v>6378</v>
      </c>
      <c r="F635" s="6"/>
      <c r="G635" s="6"/>
    </row>
    <row r="636">
      <c r="A636" s="382" t="s">
        <v>2269</v>
      </c>
      <c r="B636" s="3" t="s">
        <v>2270</v>
      </c>
      <c r="C636" s="3" t="s">
        <v>5348</v>
      </c>
      <c r="D636" s="376" t="s">
        <v>6379</v>
      </c>
      <c r="E636" s="5" t="s">
        <v>6380</v>
      </c>
      <c r="F636" s="6"/>
      <c r="G636" s="6"/>
    </row>
    <row r="637">
      <c r="A637" s="382" t="s">
        <v>4451</v>
      </c>
      <c r="B637" s="3" t="s">
        <v>4452</v>
      </c>
      <c r="C637" s="3" t="s">
        <v>5421</v>
      </c>
      <c r="D637" s="376" t="s">
        <v>6381</v>
      </c>
      <c r="E637" s="5" t="s">
        <v>5437</v>
      </c>
      <c r="F637" s="6"/>
      <c r="G637" s="6"/>
    </row>
    <row r="638">
      <c r="A638" s="382" t="s">
        <v>2514</v>
      </c>
      <c r="B638" s="3" t="s">
        <v>2515</v>
      </c>
      <c r="C638" s="3" t="s">
        <v>5355</v>
      </c>
      <c r="D638" s="376" t="s">
        <v>6382</v>
      </c>
      <c r="E638" s="5" t="s">
        <v>6383</v>
      </c>
      <c r="F638" s="6"/>
      <c r="G638" s="6"/>
    </row>
    <row r="639">
      <c r="A639" s="382" t="s">
        <v>1752</v>
      </c>
      <c r="B639" s="3" t="s">
        <v>1753</v>
      </c>
      <c r="C639" s="3" t="s">
        <v>5209</v>
      </c>
      <c r="D639" s="376" t="s">
        <v>6384</v>
      </c>
      <c r="E639" s="5" t="s">
        <v>6385</v>
      </c>
      <c r="F639" s="6"/>
      <c r="G639" s="6"/>
    </row>
    <row r="640">
      <c r="A640" s="382" t="s">
        <v>586</v>
      </c>
      <c r="B640" s="3" t="s">
        <v>587</v>
      </c>
      <c r="C640" s="3" t="s">
        <v>5188</v>
      </c>
      <c r="D640" s="376" t="s">
        <v>6386</v>
      </c>
      <c r="E640" s="5" t="s">
        <v>5189</v>
      </c>
      <c r="F640" s="6"/>
      <c r="G640" s="6"/>
    </row>
    <row r="641">
      <c r="A641" s="382" t="s">
        <v>2985</v>
      </c>
      <c r="B641" s="3" t="s">
        <v>2986</v>
      </c>
      <c r="C641" s="3" t="s">
        <v>5188</v>
      </c>
      <c r="D641" s="376" t="s">
        <v>6387</v>
      </c>
      <c r="E641" s="5" t="s">
        <v>6388</v>
      </c>
      <c r="F641" s="6"/>
      <c r="G641" s="6"/>
    </row>
    <row r="642">
      <c r="A642" s="382" t="s">
        <v>2938</v>
      </c>
      <c r="B642" s="3" t="s">
        <v>2939</v>
      </c>
      <c r="C642" s="3" t="s">
        <v>5188</v>
      </c>
      <c r="D642" s="376" t="s">
        <v>6389</v>
      </c>
      <c r="E642" s="5" t="s">
        <v>5189</v>
      </c>
      <c r="F642" s="6"/>
      <c r="G642" s="6"/>
    </row>
    <row r="643">
      <c r="A643" s="382" t="s">
        <v>3168</v>
      </c>
      <c r="B643" s="3" t="s">
        <v>3169</v>
      </c>
      <c r="C643" s="3" t="s">
        <v>5188</v>
      </c>
      <c r="D643" s="376" t="s">
        <v>6390</v>
      </c>
      <c r="E643" s="5" t="s">
        <v>5835</v>
      </c>
      <c r="F643" s="6"/>
      <c r="G643" s="6"/>
    </row>
    <row r="644">
      <c r="A644" s="382" t="s">
        <v>2212</v>
      </c>
      <c r="B644" s="3" t="s">
        <v>2213</v>
      </c>
      <c r="C644" s="3" t="s">
        <v>5188</v>
      </c>
      <c r="D644" s="376" t="s">
        <v>6391</v>
      </c>
      <c r="E644" s="5" t="s">
        <v>5189</v>
      </c>
      <c r="F644" s="6"/>
      <c r="G644" s="6"/>
    </row>
    <row r="645">
      <c r="A645" s="382" t="s">
        <v>4140</v>
      </c>
      <c r="B645" s="3" t="s">
        <v>4141</v>
      </c>
      <c r="C645" s="3" t="s">
        <v>5188</v>
      </c>
      <c r="D645" s="376" t="s">
        <v>6392</v>
      </c>
      <c r="E645" s="5" t="s">
        <v>6393</v>
      </c>
      <c r="F645" s="6"/>
      <c r="G645" s="6"/>
    </row>
    <row r="646">
      <c r="A646" s="382" t="s">
        <v>1255</v>
      </c>
      <c r="B646" s="3" t="s">
        <v>1256</v>
      </c>
      <c r="C646" s="3" t="s">
        <v>5355</v>
      </c>
      <c r="D646" s="376" t="s">
        <v>6394</v>
      </c>
      <c r="E646" s="5" t="s">
        <v>6395</v>
      </c>
      <c r="F646" s="6"/>
      <c r="G646" s="6"/>
    </row>
    <row r="647">
      <c r="A647" s="382" t="s">
        <v>1018</v>
      </c>
      <c r="B647" s="3" t="s">
        <v>1019</v>
      </c>
      <c r="C647" s="3" t="s">
        <v>5188</v>
      </c>
      <c r="D647" s="376" t="s">
        <v>6396</v>
      </c>
      <c r="E647" s="5" t="s">
        <v>6397</v>
      </c>
      <c r="F647" s="6"/>
      <c r="G647" s="6"/>
    </row>
    <row r="648">
      <c r="A648" s="382" t="s">
        <v>3180</v>
      </c>
      <c r="B648" s="3" t="s">
        <v>3181</v>
      </c>
      <c r="C648" s="3" t="s">
        <v>5188</v>
      </c>
      <c r="D648" s="376" t="s">
        <v>6398</v>
      </c>
      <c r="E648" s="5" t="s">
        <v>6399</v>
      </c>
      <c r="F648" s="6"/>
      <c r="G648" s="6"/>
    </row>
    <row r="649">
      <c r="A649" s="382" t="s">
        <v>968</v>
      </c>
      <c r="B649" s="3" t="s">
        <v>969</v>
      </c>
      <c r="C649" s="3" t="s">
        <v>5188</v>
      </c>
      <c r="D649" s="376" t="s">
        <v>6400</v>
      </c>
      <c r="E649" s="5" t="s">
        <v>6401</v>
      </c>
      <c r="F649" s="6"/>
      <c r="G649" s="6"/>
    </row>
    <row r="650">
      <c r="A650" s="382" t="s">
        <v>1960</v>
      </c>
      <c r="B650" s="3" t="s">
        <v>1961</v>
      </c>
      <c r="C650" s="3" t="s">
        <v>5188</v>
      </c>
      <c r="D650" s="376" t="s">
        <v>6402</v>
      </c>
      <c r="E650" s="5" t="s">
        <v>5189</v>
      </c>
      <c r="F650" s="6"/>
      <c r="G650" s="6"/>
    </row>
    <row r="651">
      <c r="A651" s="382" t="s">
        <v>3982</v>
      </c>
      <c r="B651" s="3" t="s">
        <v>3983</v>
      </c>
      <c r="C651" s="3" t="s">
        <v>5188</v>
      </c>
      <c r="D651" s="376" t="s">
        <v>6403</v>
      </c>
      <c r="E651" s="5" t="s">
        <v>5189</v>
      </c>
      <c r="F651" s="6"/>
      <c r="G651" s="6"/>
    </row>
    <row r="652">
      <c r="A652" s="382" t="s">
        <v>1887</v>
      </c>
      <c r="B652" s="3" t="s">
        <v>1888</v>
      </c>
      <c r="C652" s="3" t="s">
        <v>5188</v>
      </c>
      <c r="D652" s="376" t="s">
        <v>6404</v>
      </c>
      <c r="E652" s="5" t="s">
        <v>5189</v>
      </c>
      <c r="F652" s="6"/>
      <c r="G652" s="6"/>
    </row>
    <row r="653">
      <c r="A653" s="382" t="s">
        <v>3108</v>
      </c>
      <c r="B653" s="3" t="s">
        <v>3109</v>
      </c>
      <c r="C653" s="3" t="s">
        <v>5188</v>
      </c>
      <c r="D653" s="376" t="s">
        <v>6405</v>
      </c>
      <c r="E653" s="5" t="s">
        <v>5189</v>
      </c>
      <c r="F653" s="6"/>
      <c r="G653" s="6"/>
    </row>
    <row r="654">
      <c r="A654" s="382" t="s">
        <v>2314</v>
      </c>
      <c r="B654" s="3" t="s">
        <v>2315</v>
      </c>
      <c r="C654" s="3" t="s">
        <v>5188</v>
      </c>
      <c r="D654" s="376" t="s">
        <v>6406</v>
      </c>
      <c r="E654" s="5" t="s">
        <v>5835</v>
      </c>
      <c r="F654" s="6"/>
      <c r="G654" s="6"/>
    </row>
    <row r="655">
      <c r="A655" s="382" t="s">
        <v>2124</v>
      </c>
      <c r="B655" s="3" t="s">
        <v>2125</v>
      </c>
      <c r="C655" s="3" t="s">
        <v>5188</v>
      </c>
      <c r="D655" s="376" t="s">
        <v>6407</v>
      </c>
      <c r="E655" s="5" t="s">
        <v>6408</v>
      </c>
      <c r="F655" s="6"/>
      <c r="G655" s="6"/>
    </row>
    <row r="656">
      <c r="A656" s="382" t="s">
        <v>1492</v>
      </c>
      <c r="B656" s="3" t="s">
        <v>1493</v>
      </c>
      <c r="C656" s="3" t="s">
        <v>5188</v>
      </c>
      <c r="D656" s="376" t="s">
        <v>6409</v>
      </c>
      <c r="E656" s="5" t="s">
        <v>5189</v>
      </c>
      <c r="F656" s="6"/>
      <c r="G656" s="6"/>
    </row>
    <row r="657">
      <c r="A657" s="382" t="s">
        <v>4052</v>
      </c>
      <c r="B657" s="3" t="s">
        <v>4053</v>
      </c>
      <c r="C657" s="3" t="s">
        <v>5188</v>
      </c>
      <c r="D657" s="376" t="s">
        <v>6410</v>
      </c>
      <c r="E657" s="5" t="s">
        <v>5189</v>
      </c>
      <c r="F657" s="6"/>
      <c r="G657" s="6"/>
    </row>
    <row r="658">
      <c r="A658" s="382" t="s">
        <v>2799</v>
      </c>
      <c r="B658" s="3" t="s">
        <v>2800</v>
      </c>
      <c r="C658" s="3" t="s">
        <v>5188</v>
      </c>
      <c r="D658" s="376" t="s">
        <v>6411</v>
      </c>
      <c r="E658" s="5" t="s">
        <v>5189</v>
      </c>
      <c r="F658" s="6"/>
      <c r="G658" s="6"/>
    </row>
    <row r="659">
      <c r="A659" s="382" t="s">
        <v>2147</v>
      </c>
      <c r="B659" s="3" t="s">
        <v>2148</v>
      </c>
      <c r="C659" s="3" t="s">
        <v>5188</v>
      </c>
      <c r="D659" s="376" t="s">
        <v>6412</v>
      </c>
      <c r="E659" s="5" t="s">
        <v>6413</v>
      </c>
      <c r="F659" s="6"/>
      <c r="G659" s="6"/>
    </row>
    <row r="660">
      <c r="A660" s="382" t="s">
        <v>4215</v>
      </c>
      <c r="B660" s="3" t="s">
        <v>4216</v>
      </c>
      <c r="C660" s="3" t="s">
        <v>5188</v>
      </c>
      <c r="D660" s="376" t="s">
        <v>6414</v>
      </c>
      <c r="E660" s="5" t="s">
        <v>5189</v>
      </c>
      <c r="F660" s="6"/>
      <c r="G660" s="6"/>
    </row>
    <row r="661">
      <c r="A661" s="382" t="s">
        <v>1649</v>
      </c>
      <c r="B661" s="3" t="s">
        <v>1650</v>
      </c>
      <c r="C661" s="3" t="s">
        <v>5188</v>
      </c>
      <c r="D661" s="376" t="s">
        <v>6415</v>
      </c>
      <c r="E661" s="5" t="s">
        <v>5878</v>
      </c>
      <c r="F661" s="6"/>
      <c r="G661" s="3" t="s">
        <v>4593</v>
      </c>
    </row>
    <row r="662">
      <c r="A662" s="382" t="s">
        <v>1153</v>
      </c>
      <c r="B662" s="3" t="s">
        <v>1154</v>
      </c>
      <c r="C662" s="3" t="s">
        <v>5188</v>
      </c>
      <c r="D662" s="376" t="s">
        <v>6416</v>
      </c>
      <c r="E662" s="5" t="s">
        <v>5189</v>
      </c>
      <c r="F662" s="6"/>
      <c r="G662" s="6"/>
    </row>
    <row r="663">
      <c r="A663" s="382" t="s">
        <v>3978</v>
      </c>
      <c r="B663" s="3" t="s">
        <v>3979</v>
      </c>
      <c r="C663" s="3" t="s">
        <v>5188</v>
      </c>
      <c r="D663" s="376" t="s">
        <v>6417</v>
      </c>
      <c r="E663" s="5" t="s">
        <v>6408</v>
      </c>
      <c r="F663" s="6"/>
      <c r="G663" s="6"/>
    </row>
    <row r="664">
      <c r="A664" s="382" t="s">
        <v>1442</v>
      </c>
      <c r="B664" s="3" t="s">
        <v>1443</v>
      </c>
      <c r="C664" s="3" t="s">
        <v>5188</v>
      </c>
      <c r="D664" s="376" t="s">
        <v>6418</v>
      </c>
      <c r="E664" s="5" t="s">
        <v>6419</v>
      </c>
      <c r="F664" s="6"/>
      <c r="G664" s="6"/>
    </row>
    <row r="665">
      <c r="A665" s="382" t="s">
        <v>3714</v>
      </c>
      <c r="B665" s="3" t="s">
        <v>3715</v>
      </c>
      <c r="C665" s="3" t="s">
        <v>5577</v>
      </c>
      <c r="D665" s="376" t="s">
        <v>6420</v>
      </c>
      <c r="E665" s="5" t="s">
        <v>5189</v>
      </c>
      <c r="F665" s="6"/>
      <c r="G665" s="6"/>
    </row>
    <row r="666">
      <c r="A666" s="382" t="s">
        <v>938</v>
      </c>
      <c r="B666" s="3" t="s">
        <v>939</v>
      </c>
      <c r="C666" s="3" t="s">
        <v>5188</v>
      </c>
      <c r="D666" s="376" t="s">
        <v>6421</v>
      </c>
      <c r="E666" s="5" t="s">
        <v>6422</v>
      </c>
      <c r="F666" s="6"/>
      <c r="G666" s="6"/>
    </row>
    <row r="667">
      <c r="A667" s="382" t="s">
        <v>1727</v>
      </c>
      <c r="B667" s="3" t="s">
        <v>1728</v>
      </c>
      <c r="C667" s="3" t="s">
        <v>5181</v>
      </c>
      <c r="D667" s="376" t="s">
        <v>6423</v>
      </c>
      <c r="E667" s="5" t="s">
        <v>6424</v>
      </c>
      <c r="F667" s="6"/>
      <c r="G667" s="6"/>
    </row>
    <row r="668">
      <c r="A668" s="382" t="s">
        <v>1664</v>
      </c>
      <c r="B668" s="3" t="s">
        <v>1665</v>
      </c>
      <c r="C668" s="3" t="s">
        <v>129</v>
      </c>
      <c r="D668" s="376" t="s">
        <v>6425</v>
      </c>
      <c r="E668" s="5" t="s">
        <v>5191</v>
      </c>
      <c r="F668" s="6"/>
      <c r="G668" s="6"/>
    </row>
    <row r="669">
      <c r="A669" s="382" t="s">
        <v>2165</v>
      </c>
      <c r="B669" s="3" t="s">
        <v>2166</v>
      </c>
      <c r="C669" s="3" t="s">
        <v>129</v>
      </c>
      <c r="D669" s="376" t="s">
        <v>6426</v>
      </c>
      <c r="E669" s="5" t="s">
        <v>6427</v>
      </c>
      <c r="F669" s="6"/>
      <c r="G669" s="6"/>
    </row>
    <row r="670">
      <c r="A670" s="382" t="s">
        <v>3702</v>
      </c>
      <c r="B670" s="3" t="s">
        <v>3703</v>
      </c>
      <c r="C670" s="3" t="s">
        <v>129</v>
      </c>
      <c r="D670" s="376" t="s">
        <v>5947</v>
      </c>
      <c r="E670" s="5" t="s">
        <v>6428</v>
      </c>
      <c r="F670" s="6"/>
      <c r="G670" s="6"/>
    </row>
    <row r="671">
      <c r="A671" s="382" t="s">
        <v>848</v>
      </c>
      <c r="B671" s="3" t="s">
        <v>849</v>
      </c>
      <c r="C671" s="3" t="s">
        <v>129</v>
      </c>
      <c r="D671" s="376" t="s">
        <v>6429</v>
      </c>
      <c r="E671" s="5" t="s">
        <v>6430</v>
      </c>
      <c r="F671" s="6"/>
      <c r="G671" s="6"/>
    </row>
    <row r="672">
      <c r="A672" s="382" t="s">
        <v>3962</v>
      </c>
      <c r="B672" s="3" t="s">
        <v>3963</v>
      </c>
      <c r="C672" s="3" t="s">
        <v>129</v>
      </c>
      <c r="D672" s="376" t="s">
        <v>6431</v>
      </c>
      <c r="E672" s="5" t="s">
        <v>6432</v>
      </c>
      <c r="F672" s="6"/>
      <c r="G672" s="6"/>
    </row>
    <row r="673">
      <c r="A673" s="382" t="s">
        <v>4469</v>
      </c>
      <c r="B673" s="3" t="s">
        <v>4470</v>
      </c>
      <c r="C673" s="3" t="s">
        <v>129</v>
      </c>
      <c r="D673" s="376" t="s">
        <v>6433</v>
      </c>
      <c r="E673" s="5" t="s">
        <v>6434</v>
      </c>
      <c r="F673" s="6"/>
      <c r="G673" s="6"/>
    </row>
    <row r="674">
      <c r="A674" s="382" t="s">
        <v>950</v>
      </c>
      <c r="B674" s="3" t="s">
        <v>951</v>
      </c>
      <c r="C674" s="3" t="s">
        <v>129</v>
      </c>
      <c r="D674" s="376" t="s">
        <v>6435</v>
      </c>
      <c r="E674" s="5" t="s">
        <v>6436</v>
      </c>
      <c r="F674" s="6"/>
      <c r="G674" s="6"/>
    </row>
    <row r="675">
      <c r="A675" s="382" t="s">
        <v>3849</v>
      </c>
      <c r="B675" s="3" t="s">
        <v>3850</v>
      </c>
      <c r="C675" s="3" t="s">
        <v>5355</v>
      </c>
      <c r="D675" s="376" t="s">
        <v>6437</v>
      </c>
      <c r="E675" s="5" t="s">
        <v>6438</v>
      </c>
      <c r="F675" s="6"/>
      <c r="G675" s="6"/>
    </row>
    <row r="676">
      <c r="A676" s="382" t="s">
        <v>4411</v>
      </c>
      <c r="B676" s="3" t="s">
        <v>4412</v>
      </c>
      <c r="C676" s="3" t="s">
        <v>129</v>
      </c>
      <c r="D676" s="376" t="s">
        <v>6439</v>
      </c>
      <c r="E676" s="5" t="s">
        <v>5199</v>
      </c>
      <c r="F676" s="6"/>
      <c r="G676" s="6"/>
    </row>
    <row r="677">
      <c r="A677" s="382" t="s">
        <v>2960</v>
      </c>
      <c r="B677" s="3" t="s">
        <v>2961</v>
      </c>
      <c r="C677" s="3" t="s">
        <v>6440</v>
      </c>
      <c r="D677" s="376" t="s">
        <v>6441</v>
      </c>
      <c r="E677" s="5" t="s">
        <v>6442</v>
      </c>
      <c r="F677" s="6"/>
      <c r="G677" s="6"/>
    </row>
    <row r="678">
      <c r="A678" s="382" t="s">
        <v>1997</v>
      </c>
      <c r="B678" s="3" t="s">
        <v>1998</v>
      </c>
      <c r="C678" s="3" t="s">
        <v>129</v>
      </c>
      <c r="D678" s="376" t="s">
        <v>6443</v>
      </c>
      <c r="E678" s="5" t="s">
        <v>6444</v>
      </c>
      <c r="F678" s="6"/>
      <c r="G678" s="6"/>
    </row>
    <row r="679">
      <c r="A679" s="382" t="s">
        <v>2335</v>
      </c>
      <c r="B679" s="3" t="s">
        <v>2336</v>
      </c>
      <c r="C679" s="3" t="s">
        <v>129</v>
      </c>
      <c r="D679" s="376" t="s">
        <v>6445</v>
      </c>
      <c r="E679" s="5" t="s">
        <v>6430</v>
      </c>
      <c r="F679" s="6"/>
      <c r="G679" s="6"/>
    </row>
    <row r="680">
      <c r="A680" s="382" t="s">
        <v>3344</v>
      </c>
      <c r="B680" s="3" t="s">
        <v>3345</v>
      </c>
      <c r="C680" s="3" t="s">
        <v>129</v>
      </c>
      <c r="D680" s="376" t="s">
        <v>6446</v>
      </c>
      <c r="E680" s="5" t="s">
        <v>6447</v>
      </c>
      <c r="F680" s="6"/>
      <c r="G680" s="6"/>
    </row>
    <row r="681">
      <c r="A681" s="382" t="s">
        <v>3302</v>
      </c>
      <c r="B681" s="3" t="s">
        <v>3303</v>
      </c>
      <c r="C681" s="3" t="s">
        <v>129</v>
      </c>
      <c r="D681" s="376" t="s">
        <v>6448</v>
      </c>
      <c r="E681" s="5" t="s">
        <v>6449</v>
      </c>
      <c r="F681" s="6"/>
      <c r="G681" s="6"/>
    </row>
    <row r="682">
      <c r="A682" s="382" t="s">
        <v>3729</v>
      </c>
      <c r="B682" s="3" t="s">
        <v>3730</v>
      </c>
      <c r="C682" s="3" t="s">
        <v>129</v>
      </c>
      <c r="D682" s="376" t="s">
        <v>6450</v>
      </c>
      <c r="E682" s="5" t="s">
        <v>6451</v>
      </c>
      <c r="F682" s="6"/>
      <c r="G682" s="6"/>
    </row>
    <row r="683">
      <c r="A683" s="382" t="s">
        <v>3182</v>
      </c>
      <c r="B683" s="3" t="s">
        <v>3183</v>
      </c>
      <c r="C683" s="3" t="s">
        <v>129</v>
      </c>
      <c r="D683" s="376" t="s">
        <v>5443</v>
      </c>
      <c r="E683" s="5" t="s">
        <v>6452</v>
      </c>
      <c r="F683" s="6"/>
      <c r="G683" s="6"/>
    </row>
    <row r="684">
      <c r="A684" s="382" t="s">
        <v>661</v>
      </c>
      <c r="B684" s="3" t="s">
        <v>662</v>
      </c>
      <c r="C684" s="3" t="s">
        <v>5400</v>
      </c>
      <c r="D684" s="376" t="s">
        <v>6453</v>
      </c>
      <c r="E684" s="5" t="s">
        <v>6454</v>
      </c>
      <c r="F684" s="6"/>
      <c r="G684" s="6"/>
    </row>
    <row r="685">
      <c r="A685" s="382" t="s">
        <v>1824</v>
      </c>
      <c r="B685" s="3" t="s">
        <v>1825</v>
      </c>
      <c r="C685" s="3" t="s">
        <v>6455</v>
      </c>
      <c r="D685" s="376" t="s">
        <v>6456</v>
      </c>
      <c r="E685" s="5" t="s">
        <v>5193</v>
      </c>
      <c r="F685" s="6"/>
      <c r="G685" s="6"/>
    </row>
    <row r="686">
      <c r="A686" s="382" t="s">
        <v>1129</v>
      </c>
      <c r="B686" s="3" t="s">
        <v>1130</v>
      </c>
      <c r="C686" s="3" t="s">
        <v>129</v>
      </c>
      <c r="D686" s="376" t="s">
        <v>6457</v>
      </c>
      <c r="E686" s="5" t="s">
        <v>6458</v>
      </c>
      <c r="F686" s="6"/>
      <c r="G686" s="6"/>
    </row>
    <row r="687">
      <c r="A687" s="382" t="s">
        <v>4441</v>
      </c>
      <c r="B687" s="3" t="s">
        <v>4442</v>
      </c>
      <c r="C687" s="3" t="s">
        <v>6455</v>
      </c>
      <c r="D687" s="376" t="s">
        <v>6459</v>
      </c>
      <c r="E687" s="5" t="s">
        <v>6458</v>
      </c>
      <c r="F687" s="6"/>
      <c r="G687" s="6"/>
    </row>
    <row r="688">
      <c r="A688" s="382" t="s">
        <v>3528</v>
      </c>
      <c r="B688" s="3" t="s">
        <v>3529</v>
      </c>
      <c r="C688" s="3" t="s">
        <v>129</v>
      </c>
      <c r="D688" s="376" t="s">
        <v>6460</v>
      </c>
      <c r="E688" s="5" t="s">
        <v>6451</v>
      </c>
      <c r="F688" s="6"/>
      <c r="G688" s="6"/>
    </row>
    <row r="689">
      <c r="A689" s="382" t="s">
        <v>2893</v>
      </c>
      <c r="B689" s="3" t="s">
        <v>2894</v>
      </c>
      <c r="C689" s="3" t="s">
        <v>129</v>
      </c>
      <c r="D689" s="376" t="s">
        <v>6461</v>
      </c>
      <c r="E689" s="5" t="s">
        <v>6430</v>
      </c>
      <c r="F689" s="6"/>
      <c r="G689" s="6"/>
    </row>
    <row r="690">
      <c r="A690" s="382" t="s">
        <v>1031</v>
      </c>
      <c r="B690" s="3" t="s">
        <v>1032</v>
      </c>
      <c r="C690" s="3" t="s">
        <v>691</v>
      </c>
      <c r="D690" s="376" t="s">
        <v>6462</v>
      </c>
      <c r="E690" s="5" t="s">
        <v>6463</v>
      </c>
      <c r="F690" s="6"/>
      <c r="G690" s="6"/>
    </row>
    <row r="691">
      <c r="A691" s="382" t="s">
        <v>1723</v>
      </c>
      <c r="B691" s="3" t="s">
        <v>1724</v>
      </c>
      <c r="C691" s="3" t="s">
        <v>691</v>
      </c>
      <c r="D691" s="376" t="s">
        <v>6464</v>
      </c>
      <c r="E691" s="5" t="s">
        <v>5390</v>
      </c>
      <c r="F691" s="6"/>
      <c r="G691" s="6"/>
    </row>
    <row r="692">
      <c r="A692" s="382" t="s">
        <v>1185</v>
      </c>
      <c r="B692" s="3" t="s">
        <v>1186</v>
      </c>
      <c r="C692" s="3" t="s">
        <v>691</v>
      </c>
      <c r="D692" s="376" t="s">
        <v>6465</v>
      </c>
      <c r="E692" s="5" t="s">
        <v>6466</v>
      </c>
      <c r="F692" s="6"/>
      <c r="G692" s="6"/>
    </row>
    <row r="693">
      <c r="A693" s="382" t="s">
        <v>989</v>
      </c>
      <c r="B693" s="3" t="s">
        <v>990</v>
      </c>
      <c r="C693" s="3" t="s">
        <v>691</v>
      </c>
      <c r="D693" s="376" t="s">
        <v>6467</v>
      </c>
      <c r="E693" s="5" t="s">
        <v>6468</v>
      </c>
      <c r="F693" s="6"/>
      <c r="G693" s="6"/>
    </row>
    <row r="694">
      <c r="A694" s="382" t="s">
        <v>3467</v>
      </c>
      <c r="B694" s="3" t="s">
        <v>3468</v>
      </c>
      <c r="C694" s="3" t="s">
        <v>691</v>
      </c>
      <c r="D694" s="376" t="s">
        <v>6469</v>
      </c>
      <c r="E694" s="5" t="s">
        <v>6470</v>
      </c>
      <c r="F694" s="6"/>
      <c r="G694" s="6"/>
    </row>
    <row r="695">
      <c r="A695" s="382" t="s">
        <v>2506</v>
      </c>
      <c r="B695" s="3" t="s">
        <v>2507</v>
      </c>
      <c r="C695" s="3" t="s">
        <v>691</v>
      </c>
      <c r="D695" s="376" t="s">
        <v>6471</v>
      </c>
      <c r="E695" s="5" t="s">
        <v>5390</v>
      </c>
      <c r="F695" s="6"/>
      <c r="G695" s="6"/>
    </row>
    <row r="696">
      <c r="A696" s="382" t="s">
        <v>3878</v>
      </c>
      <c r="B696" s="3" t="s">
        <v>3879</v>
      </c>
      <c r="C696" s="3" t="s">
        <v>691</v>
      </c>
      <c r="D696" s="376" t="s">
        <v>6472</v>
      </c>
      <c r="E696" s="5" t="s">
        <v>5390</v>
      </c>
      <c r="F696" s="6"/>
      <c r="G696" s="6"/>
    </row>
    <row r="697">
      <c r="A697" s="382" t="s">
        <v>1373</v>
      </c>
      <c r="B697" s="3" t="s">
        <v>1374</v>
      </c>
      <c r="C697" s="3" t="s">
        <v>5577</v>
      </c>
      <c r="D697" s="376" t="s">
        <v>6473</v>
      </c>
      <c r="E697" s="5" t="s">
        <v>6474</v>
      </c>
      <c r="F697" s="6"/>
      <c r="G697" s="6"/>
    </row>
    <row r="698">
      <c r="A698" s="382" t="s">
        <v>3129</v>
      </c>
      <c r="B698" s="3" t="s">
        <v>3130</v>
      </c>
      <c r="C698" s="3" t="s">
        <v>5233</v>
      </c>
      <c r="D698" s="376" t="s">
        <v>6475</v>
      </c>
      <c r="E698" s="5" t="s">
        <v>6476</v>
      </c>
      <c r="F698" s="6"/>
      <c r="G698" s="6"/>
    </row>
    <row r="699">
      <c r="A699" s="382" t="s">
        <v>2978</v>
      </c>
      <c r="B699" s="3" t="s">
        <v>2979</v>
      </c>
      <c r="C699" s="3" t="s">
        <v>691</v>
      </c>
      <c r="D699" s="376" t="s">
        <v>6477</v>
      </c>
      <c r="E699" s="5" t="s">
        <v>5390</v>
      </c>
      <c r="F699" s="6"/>
      <c r="G699" s="6"/>
    </row>
    <row r="700">
      <c r="A700" s="382" t="s">
        <v>934</v>
      </c>
      <c r="B700" s="3" t="s">
        <v>935</v>
      </c>
      <c r="C700" s="3" t="s">
        <v>691</v>
      </c>
      <c r="D700" s="376" t="s">
        <v>6478</v>
      </c>
      <c r="E700" s="5" t="s">
        <v>6479</v>
      </c>
      <c r="F700" s="6"/>
      <c r="G700" s="6"/>
    </row>
    <row r="701">
      <c r="A701" s="382" t="s">
        <v>3810</v>
      </c>
      <c r="B701" s="3" t="s">
        <v>3811</v>
      </c>
      <c r="C701" s="3" t="s">
        <v>5233</v>
      </c>
      <c r="D701" s="376" t="s">
        <v>6480</v>
      </c>
      <c r="E701" s="5" t="s">
        <v>6481</v>
      </c>
      <c r="F701" s="6"/>
      <c r="G701" s="6"/>
    </row>
    <row r="702">
      <c r="A702" s="382" t="s">
        <v>886</v>
      </c>
      <c r="B702" s="3" t="s">
        <v>887</v>
      </c>
      <c r="C702" s="3" t="s">
        <v>5233</v>
      </c>
      <c r="D702" s="376" t="s">
        <v>6482</v>
      </c>
      <c r="E702" s="5" t="s">
        <v>5457</v>
      </c>
      <c r="F702" s="6"/>
      <c r="G702" s="6"/>
    </row>
    <row r="703">
      <c r="A703" s="382" t="s">
        <v>1857</v>
      </c>
      <c r="B703" s="3" t="s">
        <v>1858</v>
      </c>
      <c r="C703" s="3" t="s">
        <v>691</v>
      </c>
      <c r="D703" s="376" t="s">
        <v>6483</v>
      </c>
      <c r="E703" s="5" t="s">
        <v>5649</v>
      </c>
      <c r="F703" s="6"/>
      <c r="G703" s="6"/>
    </row>
    <row r="704">
      <c r="A704" s="382" t="s">
        <v>1859</v>
      </c>
      <c r="B704" s="3" t="s">
        <v>1860</v>
      </c>
      <c r="C704" s="3" t="s">
        <v>5233</v>
      </c>
      <c r="D704" s="376" t="s">
        <v>6484</v>
      </c>
      <c r="E704" s="5" t="s">
        <v>5649</v>
      </c>
      <c r="F704" s="6"/>
      <c r="G704" s="6"/>
    </row>
    <row r="705">
      <c r="A705" s="382" t="s">
        <v>3936</v>
      </c>
      <c r="B705" s="3" t="s">
        <v>3937</v>
      </c>
      <c r="C705" s="3" t="s">
        <v>691</v>
      </c>
      <c r="D705" s="376" t="s">
        <v>6475</v>
      </c>
      <c r="E705" s="5" t="s">
        <v>6476</v>
      </c>
      <c r="F705" s="6"/>
      <c r="G705" s="6"/>
    </row>
    <row r="706">
      <c r="A706" s="382" t="s">
        <v>3824</v>
      </c>
      <c r="B706" s="3" t="s">
        <v>3825</v>
      </c>
      <c r="C706" s="3" t="s">
        <v>5233</v>
      </c>
      <c r="D706" s="376" t="s">
        <v>5456</v>
      </c>
      <c r="E706" s="5" t="s">
        <v>5457</v>
      </c>
      <c r="F706" s="6"/>
      <c r="G706" s="6"/>
    </row>
    <row r="707">
      <c r="A707" s="382" t="s">
        <v>4156</v>
      </c>
      <c r="B707" s="3" t="s">
        <v>4157</v>
      </c>
      <c r="C707" s="3" t="s">
        <v>5233</v>
      </c>
      <c r="D707" s="376" t="s">
        <v>6475</v>
      </c>
      <c r="E707" s="5" t="s">
        <v>6485</v>
      </c>
      <c r="F707" s="6"/>
      <c r="G707" s="6"/>
    </row>
    <row r="708">
      <c r="A708" s="382" t="s">
        <v>2636</v>
      </c>
      <c r="B708" s="3" t="s">
        <v>2637</v>
      </c>
      <c r="C708" s="3" t="s">
        <v>5233</v>
      </c>
      <c r="D708" s="376" t="s">
        <v>6486</v>
      </c>
      <c r="E708" s="5" t="s">
        <v>5390</v>
      </c>
      <c r="F708" s="6"/>
      <c r="G708" s="6"/>
    </row>
    <row r="709">
      <c r="A709" s="382" t="s">
        <v>2045</v>
      </c>
      <c r="B709" s="3" t="s">
        <v>2046</v>
      </c>
      <c r="C709" s="3" t="s">
        <v>691</v>
      </c>
      <c r="D709" s="376" t="s">
        <v>6487</v>
      </c>
      <c r="E709" s="5" t="s">
        <v>5390</v>
      </c>
      <c r="F709" s="6"/>
      <c r="G709" s="6"/>
    </row>
    <row r="710">
      <c r="A710" s="382" t="s">
        <v>2681</v>
      </c>
      <c r="B710" s="3" t="s">
        <v>6488</v>
      </c>
      <c r="C710" s="3" t="s">
        <v>5233</v>
      </c>
      <c r="D710" s="376" t="s">
        <v>6484</v>
      </c>
      <c r="E710" s="5" t="s">
        <v>5649</v>
      </c>
      <c r="F710" s="6"/>
      <c r="G710" s="6"/>
    </row>
    <row r="711">
      <c r="A711" s="382" t="s">
        <v>2177</v>
      </c>
      <c r="B711" s="3" t="s">
        <v>2178</v>
      </c>
      <c r="C711" s="3" t="s">
        <v>5233</v>
      </c>
      <c r="D711" s="376" t="s">
        <v>6489</v>
      </c>
      <c r="E711" s="5" t="s">
        <v>6476</v>
      </c>
      <c r="F711" s="6"/>
      <c r="G711" s="6"/>
    </row>
    <row r="712">
      <c r="A712" s="382" t="s">
        <v>3263</v>
      </c>
      <c r="B712" s="3" t="s">
        <v>3264</v>
      </c>
      <c r="C712" s="3" t="s">
        <v>5233</v>
      </c>
      <c r="D712" s="376" t="s">
        <v>6490</v>
      </c>
      <c r="E712" s="5" t="s">
        <v>6476</v>
      </c>
      <c r="F712" s="6"/>
      <c r="G712" s="6"/>
    </row>
    <row r="713">
      <c r="A713" s="382" t="s">
        <v>1151</v>
      </c>
      <c r="B713" s="3" t="s">
        <v>1152</v>
      </c>
      <c r="C713" s="3" t="s">
        <v>691</v>
      </c>
      <c r="D713" s="376" t="s">
        <v>6491</v>
      </c>
      <c r="E713" s="5" t="s">
        <v>6492</v>
      </c>
      <c r="F713" s="6"/>
      <c r="G713" s="6"/>
    </row>
    <row r="714">
      <c r="A714" s="382" t="s">
        <v>2251</v>
      </c>
      <c r="B714" s="3" t="s">
        <v>2252</v>
      </c>
      <c r="C714" s="3" t="s">
        <v>5233</v>
      </c>
      <c r="D714" s="376" t="s">
        <v>5456</v>
      </c>
      <c r="E714" s="5" t="s">
        <v>5649</v>
      </c>
      <c r="F714" s="6"/>
      <c r="G714" s="6"/>
    </row>
    <row r="715">
      <c r="A715" s="382" t="s">
        <v>2167</v>
      </c>
      <c r="B715" s="3" t="s">
        <v>2168</v>
      </c>
      <c r="C715" s="3" t="s">
        <v>5233</v>
      </c>
      <c r="D715" s="376" t="s">
        <v>6493</v>
      </c>
      <c r="E715" s="5" t="s">
        <v>5649</v>
      </c>
      <c r="F715" s="6"/>
      <c r="G715" s="6"/>
    </row>
    <row r="716">
      <c r="A716" s="382" t="s">
        <v>1675</v>
      </c>
      <c r="B716" s="3" t="s">
        <v>1676</v>
      </c>
      <c r="C716" s="3" t="s">
        <v>691</v>
      </c>
      <c r="D716" s="376" t="s">
        <v>6482</v>
      </c>
      <c r="E716" s="5" t="s">
        <v>5649</v>
      </c>
      <c r="F716" s="6"/>
      <c r="G716" s="6"/>
    </row>
    <row r="717">
      <c r="A717" s="382" t="s">
        <v>3704</v>
      </c>
      <c r="B717" s="3" t="s">
        <v>3705</v>
      </c>
      <c r="C717" s="3" t="s">
        <v>5233</v>
      </c>
      <c r="D717" s="376" t="s">
        <v>6494</v>
      </c>
      <c r="E717" s="5" t="s">
        <v>5649</v>
      </c>
      <c r="F717" s="6"/>
      <c r="G717" s="6"/>
    </row>
    <row r="718">
      <c r="A718" s="382" t="s">
        <v>1212</v>
      </c>
      <c r="B718" s="3" t="s">
        <v>1213</v>
      </c>
      <c r="C718" s="3" t="s">
        <v>5233</v>
      </c>
      <c r="D718" s="376" t="s">
        <v>6495</v>
      </c>
      <c r="E718" s="5" t="s">
        <v>5649</v>
      </c>
      <c r="F718" s="6"/>
      <c r="G718" s="6"/>
    </row>
    <row r="719">
      <c r="A719" s="382" t="s">
        <v>3383</v>
      </c>
      <c r="B719" s="3" t="s">
        <v>3384</v>
      </c>
      <c r="C719" s="3" t="s">
        <v>754</v>
      </c>
      <c r="D719" s="376" t="s">
        <v>6496</v>
      </c>
      <c r="E719" s="5" t="s">
        <v>6497</v>
      </c>
      <c r="F719" s="6"/>
      <c r="G719" s="6"/>
    </row>
    <row r="720">
      <c r="A720" s="382" t="s">
        <v>3645</v>
      </c>
      <c r="B720" s="3" t="s">
        <v>3646</v>
      </c>
      <c r="C720" s="3" t="s">
        <v>6498</v>
      </c>
      <c r="D720" s="376" t="s">
        <v>6499</v>
      </c>
      <c r="E720" s="5" t="s">
        <v>6500</v>
      </c>
      <c r="F720" s="6"/>
      <c r="G720" s="6"/>
    </row>
    <row r="721">
      <c r="A721" s="382" t="s">
        <v>6501</v>
      </c>
      <c r="B721" s="3" t="s">
        <v>6502</v>
      </c>
      <c r="C721" s="3" t="s">
        <v>6498</v>
      </c>
      <c r="D721" s="376" t="s">
        <v>6503</v>
      </c>
      <c r="E721" s="5" t="s">
        <v>6500</v>
      </c>
      <c r="F721" s="6"/>
      <c r="G721" s="6"/>
    </row>
    <row r="722">
      <c r="A722" s="382" t="s">
        <v>513</v>
      </c>
      <c r="B722" s="3" t="s">
        <v>514</v>
      </c>
      <c r="C722" s="3" t="s">
        <v>6498</v>
      </c>
      <c r="D722" s="376" t="s">
        <v>6504</v>
      </c>
      <c r="E722" s="5" t="s">
        <v>6500</v>
      </c>
      <c r="F722" s="6"/>
      <c r="G722" s="6"/>
    </row>
    <row r="723">
      <c r="A723" s="382" t="s">
        <v>3534</v>
      </c>
      <c r="B723" s="3" t="s">
        <v>3535</v>
      </c>
      <c r="C723" s="3" t="s">
        <v>6498</v>
      </c>
      <c r="D723" s="376" t="s">
        <v>6505</v>
      </c>
      <c r="E723" s="5" t="s">
        <v>6506</v>
      </c>
      <c r="F723" s="6"/>
      <c r="G723" s="6"/>
    </row>
    <row r="724">
      <c r="A724" s="382" t="s">
        <v>3048</v>
      </c>
      <c r="B724" s="3" t="s">
        <v>3049</v>
      </c>
      <c r="C724" s="3" t="s">
        <v>6498</v>
      </c>
      <c r="D724" s="376" t="s">
        <v>6507</v>
      </c>
      <c r="E724" s="5" t="s">
        <v>6508</v>
      </c>
      <c r="F724" s="6"/>
      <c r="G724" s="6"/>
    </row>
    <row r="725">
      <c r="A725" s="382" t="s">
        <v>1283</v>
      </c>
      <c r="B725" s="3" t="s">
        <v>1284</v>
      </c>
      <c r="C725" s="3" t="s">
        <v>6498</v>
      </c>
      <c r="D725" s="376" t="s">
        <v>6509</v>
      </c>
      <c r="E725" s="5" t="s">
        <v>6506</v>
      </c>
      <c r="F725" s="6"/>
      <c r="G725" s="6"/>
    </row>
    <row r="726">
      <c r="A726" s="382" t="s">
        <v>1446</v>
      </c>
      <c r="B726" s="3" t="s">
        <v>1447</v>
      </c>
      <c r="C726" s="3" t="s">
        <v>6498</v>
      </c>
      <c r="D726" s="376" t="s">
        <v>6510</v>
      </c>
      <c r="E726" s="5" t="s">
        <v>6500</v>
      </c>
      <c r="F726" s="6"/>
      <c r="G726" s="6"/>
    </row>
    <row r="727">
      <c r="A727" s="382" t="s">
        <v>3930</v>
      </c>
      <c r="B727" s="3" t="s">
        <v>3931</v>
      </c>
      <c r="C727" s="3" t="s">
        <v>6498</v>
      </c>
      <c r="D727" s="376" t="s">
        <v>6511</v>
      </c>
      <c r="E727" s="5" t="s">
        <v>6500</v>
      </c>
      <c r="F727" s="6"/>
      <c r="G727" s="6"/>
    </row>
    <row r="728">
      <c r="A728" s="382" t="s">
        <v>1381</v>
      </c>
      <c r="B728" s="3" t="s">
        <v>1382</v>
      </c>
      <c r="C728" s="3" t="s">
        <v>6498</v>
      </c>
      <c r="D728" s="376" t="s">
        <v>6512</v>
      </c>
      <c r="E728" s="5" t="s">
        <v>6500</v>
      </c>
      <c r="F728" s="6"/>
      <c r="G728" s="6"/>
    </row>
    <row r="729">
      <c r="A729" s="382" t="s">
        <v>755</v>
      </c>
      <c r="B729" s="3" t="s">
        <v>756</v>
      </c>
      <c r="C729" s="3" t="s">
        <v>6498</v>
      </c>
      <c r="D729" s="376" t="s">
        <v>6513</v>
      </c>
      <c r="E729" s="5" t="s">
        <v>6500</v>
      </c>
      <c r="F729" s="6"/>
      <c r="G729" s="6"/>
    </row>
    <row r="730">
      <c r="A730" s="382" t="s">
        <v>1066</v>
      </c>
      <c r="B730" s="3" t="s">
        <v>1067</v>
      </c>
      <c r="C730" s="3" t="s">
        <v>6498</v>
      </c>
      <c r="D730" s="376" t="s">
        <v>6514</v>
      </c>
      <c r="E730" s="5" t="s">
        <v>6500</v>
      </c>
      <c r="F730" s="6"/>
      <c r="G730" s="6"/>
    </row>
    <row r="731">
      <c r="A731" s="382" t="s">
        <v>4493</v>
      </c>
      <c r="B731" s="3" t="s">
        <v>4494</v>
      </c>
      <c r="C731" s="3" t="s">
        <v>6498</v>
      </c>
      <c r="D731" s="376" t="s">
        <v>6515</v>
      </c>
      <c r="E731" s="5" t="s">
        <v>6506</v>
      </c>
      <c r="F731" s="6"/>
      <c r="G731" s="6"/>
    </row>
    <row r="732">
      <c r="A732" s="382" t="s">
        <v>2077</v>
      </c>
      <c r="B732" s="3" t="s">
        <v>2078</v>
      </c>
      <c r="C732" s="3" t="s">
        <v>6498</v>
      </c>
      <c r="D732" s="376" t="s">
        <v>6516</v>
      </c>
      <c r="E732" s="5" t="s">
        <v>6517</v>
      </c>
      <c r="F732" s="6"/>
      <c r="G732" s="6"/>
    </row>
    <row r="733">
      <c r="A733" s="382" t="s">
        <v>3112</v>
      </c>
      <c r="B733" s="3" t="s">
        <v>3113</v>
      </c>
      <c r="C733" s="3" t="s">
        <v>6498</v>
      </c>
      <c r="D733" s="376" t="s">
        <v>6515</v>
      </c>
      <c r="E733" s="5" t="s">
        <v>6518</v>
      </c>
      <c r="F733" s="6"/>
      <c r="G733" s="6"/>
    </row>
    <row r="734">
      <c r="A734" s="382" t="s">
        <v>3745</v>
      </c>
      <c r="B734" s="3" t="s">
        <v>3746</v>
      </c>
      <c r="C734" s="3" t="s">
        <v>6498</v>
      </c>
      <c r="D734" s="376" t="s">
        <v>6519</v>
      </c>
      <c r="E734" s="5" t="s">
        <v>6520</v>
      </c>
      <c r="F734" s="6"/>
      <c r="G734" s="6"/>
    </row>
    <row r="735">
      <c r="A735" s="382" t="s">
        <v>608</v>
      </c>
      <c r="B735" s="3" t="s">
        <v>609</v>
      </c>
      <c r="C735" s="3" t="s">
        <v>6498</v>
      </c>
      <c r="D735" s="376" t="s">
        <v>6521</v>
      </c>
      <c r="E735" s="5" t="s">
        <v>6522</v>
      </c>
      <c r="F735" s="6"/>
      <c r="G735" s="6"/>
    </row>
    <row r="736">
      <c r="A736" s="382" t="s">
        <v>2921</v>
      </c>
      <c r="B736" s="3" t="s">
        <v>2922</v>
      </c>
      <c r="C736" s="3" t="s">
        <v>6498</v>
      </c>
      <c r="D736" s="376" t="s">
        <v>6523</v>
      </c>
      <c r="E736" s="5" t="s">
        <v>6524</v>
      </c>
      <c r="F736" s="6"/>
      <c r="G736" s="6"/>
    </row>
    <row r="737">
      <c r="A737" s="382" t="s">
        <v>3919</v>
      </c>
      <c r="B737" s="3" t="s">
        <v>3920</v>
      </c>
      <c r="C737" s="3" t="s">
        <v>6498</v>
      </c>
      <c r="D737" s="376" t="s">
        <v>6525</v>
      </c>
      <c r="E737" s="5" t="s">
        <v>6526</v>
      </c>
      <c r="F737" s="6"/>
      <c r="G737" s="6"/>
    </row>
    <row r="738">
      <c r="A738" s="382" t="s">
        <v>3737</v>
      </c>
      <c r="B738" s="3" t="s">
        <v>3738</v>
      </c>
      <c r="C738" s="3" t="s">
        <v>6498</v>
      </c>
      <c r="D738" s="376" t="s">
        <v>5659</v>
      </c>
      <c r="E738" s="5" t="s">
        <v>6526</v>
      </c>
      <c r="F738" s="6"/>
      <c r="G738" s="6"/>
    </row>
    <row r="739">
      <c r="A739" s="382" t="s">
        <v>1436</v>
      </c>
      <c r="B739" s="3" t="s">
        <v>1437</v>
      </c>
      <c r="C739" s="3" t="s">
        <v>6498</v>
      </c>
      <c r="D739" s="376" t="s">
        <v>6527</v>
      </c>
      <c r="E739" s="5" t="s">
        <v>6528</v>
      </c>
      <c r="F739" s="6"/>
      <c r="G739" s="6"/>
    </row>
    <row r="740">
      <c r="A740" s="382" t="s">
        <v>3638</v>
      </c>
      <c r="B740" s="3" t="s">
        <v>3639</v>
      </c>
      <c r="C740" s="3" t="s">
        <v>6498</v>
      </c>
      <c r="D740" s="376" t="s">
        <v>6525</v>
      </c>
      <c r="E740" s="5" t="s">
        <v>6529</v>
      </c>
      <c r="F740" s="6"/>
      <c r="G740" s="6"/>
    </row>
    <row r="741">
      <c r="A741" s="382" t="s">
        <v>2931</v>
      </c>
      <c r="B741" s="3" t="s">
        <v>2932</v>
      </c>
      <c r="C741" s="3" t="s">
        <v>6498</v>
      </c>
      <c r="D741" s="376" t="s">
        <v>6525</v>
      </c>
      <c r="E741" s="5" t="s">
        <v>6530</v>
      </c>
      <c r="F741" s="6"/>
      <c r="G741" s="6"/>
    </row>
    <row r="742">
      <c r="A742" s="382" t="s">
        <v>1995</v>
      </c>
      <c r="B742" s="3" t="s">
        <v>1996</v>
      </c>
      <c r="C742" s="3" t="s">
        <v>6498</v>
      </c>
      <c r="D742" s="376" t="s">
        <v>6525</v>
      </c>
      <c r="E742" s="5" t="s">
        <v>6531</v>
      </c>
      <c r="F742" s="6"/>
      <c r="G742" s="6"/>
    </row>
    <row r="743">
      <c r="A743" s="382" t="s">
        <v>3619</v>
      </c>
      <c r="B743" s="3" t="s">
        <v>6532</v>
      </c>
      <c r="C743" s="3" t="s">
        <v>6498</v>
      </c>
      <c r="D743" s="376" t="s">
        <v>6525</v>
      </c>
      <c r="E743" s="5" t="s">
        <v>6533</v>
      </c>
      <c r="F743" s="6"/>
      <c r="G743" s="6"/>
    </row>
    <row r="744">
      <c r="A744" s="382" t="s">
        <v>6534</v>
      </c>
      <c r="B744" s="3" t="s">
        <v>6535</v>
      </c>
      <c r="C744" s="3" t="s">
        <v>6498</v>
      </c>
      <c r="D744" s="376" t="s">
        <v>6525</v>
      </c>
      <c r="E744" s="5" t="s">
        <v>6536</v>
      </c>
      <c r="F744" s="6"/>
      <c r="G744" s="6"/>
    </row>
    <row r="745">
      <c r="A745" s="382" t="s">
        <v>3816</v>
      </c>
      <c r="B745" s="3" t="s">
        <v>3817</v>
      </c>
      <c r="C745" s="3" t="s">
        <v>6498</v>
      </c>
      <c r="D745" s="376" t="s">
        <v>6525</v>
      </c>
      <c r="E745" s="5" t="s">
        <v>6537</v>
      </c>
      <c r="F745" s="6"/>
      <c r="G745" s="6"/>
    </row>
    <row r="746">
      <c r="A746" s="382" t="s">
        <v>4325</v>
      </c>
      <c r="B746" s="3" t="s">
        <v>4326</v>
      </c>
      <c r="C746" s="3" t="s">
        <v>6498</v>
      </c>
      <c r="D746" s="376" t="s">
        <v>6538</v>
      </c>
      <c r="E746" s="5" t="s">
        <v>6539</v>
      </c>
      <c r="F746" s="6"/>
      <c r="G746" s="6"/>
    </row>
    <row r="747">
      <c r="A747" s="382" t="s">
        <v>3314</v>
      </c>
      <c r="B747" s="3" t="s">
        <v>3315</v>
      </c>
      <c r="C747" s="3" t="s">
        <v>6498</v>
      </c>
      <c r="D747" s="376" t="s">
        <v>6540</v>
      </c>
      <c r="E747" s="5" t="s">
        <v>6541</v>
      </c>
      <c r="F747" s="6"/>
      <c r="G747" s="6"/>
    </row>
    <row r="748">
      <c r="A748" s="382" t="s">
        <v>3137</v>
      </c>
      <c r="B748" s="3" t="s">
        <v>3138</v>
      </c>
      <c r="C748" s="3" t="s">
        <v>6498</v>
      </c>
      <c r="D748" s="376" t="s">
        <v>6525</v>
      </c>
      <c r="E748" s="5" t="s">
        <v>6542</v>
      </c>
      <c r="F748" s="6"/>
      <c r="G748" s="6"/>
    </row>
    <row r="749">
      <c r="A749" s="382" t="s">
        <v>2295</v>
      </c>
      <c r="B749" s="3" t="s">
        <v>2296</v>
      </c>
      <c r="C749" s="3" t="s">
        <v>6498</v>
      </c>
      <c r="D749" s="376" t="s">
        <v>6543</v>
      </c>
      <c r="E749" s="5" t="s">
        <v>6500</v>
      </c>
      <c r="F749" s="6"/>
      <c r="G749" s="6"/>
    </row>
    <row r="750">
      <c r="A750" s="382" t="s">
        <v>3552</v>
      </c>
      <c r="B750" s="3" t="s">
        <v>3553</v>
      </c>
      <c r="C750" s="3" t="s">
        <v>5181</v>
      </c>
      <c r="D750" s="376" t="s">
        <v>6544</v>
      </c>
      <c r="E750" s="5" t="s">
        <v>6545</v>
      </c>
      <c r="F750" s="6"/>
      <c r="G750" s="6"/>
    </row>
    <row r="751">
      <c r="A751" s="382" t="s">
        <v>1021</v>
      </c>
      <c r="B751" s="3" t="s">
        <v>1022</v>
      </c>
      <c r="C751" s="3" t="s">
        <v>5181</v>
      </c>
      <c r="D751" s="376" t="s">
        <v>6546</v>
      </c>
      <c r="E751" s="5" t="s">
        <v>6547</v>
      </c>
      <c r="F751" s="6"/>
      <c r="G751" s="6"/>
    </row>
    <row r="752">
      <c r="A752" s="382" t="s">
        <v>2248</v>
      </c>
      <c r="B752" s="3" t="s">
        <v>2249</v>
      </c>
      <c r="C752" s="3" t="s">
        <v>5355</v>
      </c>
      <c r="D752" s="376" t="s">
        <v>6548</v>
      </c>
      <c r="E752" s="5" t="s">
        <v>6549</v>
      </c>
      <c r="F752" s="6"/>
      <c r="G752" s="6"/>
    </row>
    <row r="753">
      <c r="A753" s="382" t="s">
        <v>3672</v>
      </c>
      <c r="B753" s="3" t="s">
        <v>3673</v>
      </c>
      <c r="C753" s="3" t="s">
        <v>5181</v>
      </c>
      <c r="D753" s="376" t="s">
        <v>6550</v>
      </c>
      <c r="E753" s="5" t="s">
        <v>6551</v>
      </c>
      <c r="F753" s="6"/>
      <c r="G753" s="6"/>
    </row>
    <row r="754">
      <c r="A754" s="382" t="s">
        <v>1610</v>
      </c>
      <c r="B754" s="3" t="s">
        <v>1611</v>
      </c>
      <c r="C754" s="3" t="s">
        <v>5181</v>
      </c>
      <c r="D754" s="376" t="s">
        <v>6552</v>
      </c>
      <c r="E754" s="5" t="s">
        <v>6553</v>
      </c>
      <c r="F754" s="6"/>
      <c r="G754" s="6"/>
    </row>
    <row r="755">
      <c r="A755" s="382" t="s">
        <v>3516</v>
      </c>
      <c r="B755" s="3" t="s">
        <v>3517</v>
      </c>
      <c r="C755" s="3" t="s">
        <v>5181</v>
      </c>
      <c r="D755" s="376" t="s">
        <v>6554</v>
      </c>
      <c r="E755" s="5" t="s">
        <v>6555</v>
      </c>
      <c r="F755" s="6"/>
      <c r="G755" s="6"/>
    </row>
    <row r="756">
      <c r="A756" s="382" t="s">
        <v>2289</v>
      </c>
      <c r="B756" s="3" t="s">
        <v>2290</v>
      </c>
      <c r="C756" s="3" t="s">
        <v>5181</v>
      </c>
      <c r="D756" s="376" t="s">
        <v>6556</v>
      </c>
      <c r="E756" s="5" t="s">
        <v>6557</v>
      </c>
      <c r="F756" s="6"/>
      <c r="G756" s="6"/>
    </row>
    <row r="757">
      <c r="A757" s="382" t="s">
        <v>3269</v>
      </c>
      <c r="B757" s="3" t="s">
        <v>3270</v>
      </c>
      <c r="C757" s="3" t="s">
        <v>5181</v>
      </c>
      <c r="D757" s="376" t="s">
        <v>6558</v>
      </c>
      <c r="E757" s="5" t="s">
        <v>6559</v>
      </c>
      <c r="F757" s="6"/>
      <c r="G757" s="6"/>
    </row>
    <row r="758">
      <c r="A758" s="382" t="s">
        <v>3804</v>
      </c>
      <c r="B758" s="3" t="s">
        <v>3805</v>
      </c>
      <c r="C758" s="3" t="s">
        <v>5181</v>
      </c>
      <c r="D758" s="376" t="s">
        <v>6560</v>
      </c>
      <c r="E758" s="5" t="s">
        <v>6561</v>
      </c>
      <c r="F758" s="6"/>
      <c r="G758" s="6"/>
    </row>
    <row r="759">
      <c r="A759" s="382" t="s">
        <v>2556</v>
      </c>
      <c r="B759" s="3" t="s">
        <v>2557</v>
      </c>
      <c r="C759" s="3" t="s">
        <v>5181</v>
      </c>
      <c r="D759" s="376" t="s">
        <v>6562</v>
      </c>
      <c r="E759" s="5" t="s">
        <v>6563</v>
      </c>
      <c r="F759" s="6"/>
      <c r="G759" s="6"/>
    </row>
    <row r="760">
      <c r="A760" s="382" t="s">
        <v>2444</v>
      </c>
      <c r="B760" s="3" t="s">
        <v>2445</v>
      </c>
      <c r="C760" s="3" t="s">
        <v>5181</v>
      </c>
      <c r="D760" s="376" t="s">
        <v>6564</v>
      </c>
      <c r="E760" s="5" t="s">
        <v>6565</v>
      </c>
      <c r="F760" s="6"/>
      <c r="G760" s="6"/>
    </row>
    <row r="761">
      <c r="A761" s="382" t="s">
        <v>997</v>
      </c>
      <c r="B761" s="3" t="s">
        <v>998</v>
      </c>
      <c r="C761" s="3" t="s">
        <v>5522</v>
      </c>
      <c r="D761" s="376" t="s">
        <v>6566</v>
      </c>
      <c r="E761" s="5" t="s">
        <v>6567</v>
      </c>
      <c r="F761" s="6"/>
      <c r="G761" s="6"/>
    </row>
    <row r="762">
      <c r="A762" s="382" t="s">
        <v>3366</v>
      </c>
      <c r="B762" s="3" t="s">
        <v>3367</v>
      </c>
      <c r="C762" s="3" t="s">
        <v>5188</v>
      </c>
      <c r="D762" s="376" t="s">
        <v>6568</v>
      </c>
      <c r="E762" s="5" t="s">
        <v>5835</v>
      </c>
      <c r="F762" s="6"/>
      <c r="G762" s="6"/>
    </row>
    <row r="763">
      <c r="A763" s="382" t="s">
        <v>6569</v>
      </c>
      <c r="B763" s="3" t="s">
        <v>6570</v>
      </c>
      <c r="C763" s="3" t="s">
        <v>5522</v>
      </c>
      <c r="D763" s="376" t="s">
        <v>6571</v>
      </c>
      <c r="E763" s="5" t="s">
        <v>6559</v>
      </c>
      <c r="F763" s="6"/>
      <c r="G763" s="6"/>
    </row>
    <row r="764">
      <c r="A764" s="382" t="s">
        <v>3036</v>
      </c>
      <c r="B764" s="3" t="s">
        <v>3037</v>
      </c>
      <c r="C764" s="3" t="s">
        <v>5539</v>
      </c>
      <c r="D764" s="376" t="s">
        <v>6572</v>
      </c>
      <c r="E764" s="5" t="s">
        <v>6573</v>
      </c>
      <c r="F764" s="6"/>
      <c r="G764" s="6"/>
    </row>
    <row r="765">
      <c r="A765" s="382" t="s">
        <v>4354</v>
      </c>
      <c r="B765" s="3" t="s">
        <v>4355</v>
      </c>
      <c r="C765" s="3" t="s">
        <v>5181</v>
      </c>
      <c r="D765" s="376" t="s">
        <v>6574</v>
      </c>
      <c r="E765" s="5" t="s">
        <v>6575</v>
      </c>
      <c r="F765" s="6"/>
      <c r="G765" s="6"/>
    </row>
    <row r="766">
      <c r="A766" s="382" t="s">
        <v>1125</v>
      </c>
      <c r="B766" s="3" t="s">
        <v>1126</v>
      </c>
      <c r="C766" s="3" t="s">
        <v>5522</v>
      </c>
      <c r="D766" s="376" t="s">
        <v>6576</v>
      </c>
      <c r="E766" s="5" t="s">
        <v>6577</v>
      </c>
      <c r="F766" s="6"/>
      <c r="G766" s="6"/>
    </row>
    <row r="767">
      <c r="A767" s="382" t="s">
        <v>1281</v>
      </c>
      <c r="B767" s="3" t="s">
        <v>1282</v>
      </c>
      <c r="C767" s="3" t="s">
        <v>5181</v>
      </c>
      <c r="D767" s="376" t="s">
        <v>6578</v>
      </c>
      <c r="E767" s="5" t="s">
        <v>6579</v>
      </c>
      <c r="F767" s="6"/>
      <c r="G767" s="6"/>
    </row>
    <row r="768">
      <c r="A768" s="382" t="s">
        <v>1312</v>
      </c>
      <c r="B768" s="3" t="s">
        <v>1313</v>
      </c>
      <c r="C768" s="3" t="s">
        <v>5522</v>
      </c>
      <c r="D768" s="376" t="s">
        <v>6580</v>
      </c>
      <c r="E768" s="5" t="s">
        <v>6581</v>
      </c>
      <c r="F768" s="6"/>
      <c r="G768" s="6"/>
    </row>
    <row r="769">
      <c r="A769" s="382" t="s">
        <v>1506</v>
      </c>
      <c r="B769" s="3" t="s">
        <v>1507</v>
      </c>
      <c r="C769" s="3" t="s">
        <v>5181</v>
      </c>
      <c r="D769" s="376" t="s">
        <v>6582</v>
      </c>
      <c r="E769" s="5" t="s">
        <v>6583</v>
      </c>
      <c r="F769" s="6"/>
      <c r="G769" s="6"/>
    </row>
    <row r="770">
      <c r="A770" s="382" t="s">
        <v>2151</v>
      </c>
      <c r="B770" s="3" t="s">
        <v>2152</v>
      </c>
      <c r="C770" s="3" t="s">
        <v>5522</v>
      </c>
      <c r="D770" s="376" t="s">
        <v>6584</v>
      </c>
      <c r="E770" s="5" t="s">
        <v>6585</v>
      </c>
      <c r="F770" s="6"/>
      <c r="G770" s="6"/>
    </row>
    <row r="771">
      <c r="A771" s="382" t="s">
        <v>2677</v>
      </c>
      <c r="B771" s="3" t="s">
        <v>2678</v>
      </c>
      <c r="C771" s="3" t="s">
        <v>5522</v>
      </c>
      <c r="D771" s="376" t="s">
        <v>6586</v>
      </c>
      <c r="E771" s="5" t="s">
        <v>6587</v>
      </c>
      <c r="F771" s="6"/>
      <c r="G771" s="6"/>
    </row>
    <row r="772">
      <c r="A772" s="382" t="s">
        <v>3951</v>
      </c>
      <c r="B772" s="3" t="s">
        <v>3952</v>
      </c>
      <c r="C772" s="3" t="s">
        <v>5421</v>
      </c>
      <c r="D772" s="376" t="s">
        <v>6588</v>
      </c>
      <c r="E772" s="5" t="s">
        <v>6589</v>
      </c>
      <c r="F772" s="6"/>
      <c r="G772" s="6"/>
    </row>
    <row r="773">
      <c r="A773" s="382" t="s">
        <v>2171</v>
      </c>
      <c r="B773" s="3" t="s">
        <v>2172</v>
      </c>
      <c r="C773" s="3" t="s">
        <v>5348</v>
      </c>
      <c r="D773" s="376" t="s">
        <v>6590</v>
      </c>
      <c r="E773" s="5" t="s">
        <v>6591</v>
      </c>
      <c r="F773" s="6"/>
      <c r="G773" s="6"/>
    </row>
    <row r="774">
      <c r="A774" s="382" t="s">
        <v>1693</v>
      </c>
      <c r="B774" s="3" t="s">
        <v>1694</v>
      </c>
      <c r="C774" s="3" t="s">
        <v>5264</v>
      </c>
      <c r="D774" s="376" t="s">
        <v>6592</v>
      </c>
      <c r="E774" s="5" t="s">
        <v>6593</v>
      </c>
      <c r="F774" s="6"/>
      <c r="G774" s="6"/>
    </row>
    <row r="775">
      <c r="A775" s="382" t="s">
        <v>1541</v>
      </c>
      <c r="B775" s="3" t="s">
        <v>1542</v>
      </c>
      <c r="C775" s="3" t="s">
        <v>5421</v>
      </c>
      <c r="D775" s="376" t="s">
        <v>6594</v>
      </c>
      <c r="E775" s="5" t="s">
        <v>6595</v>
      </c>
      <c r="F775" s="6"/>
      <c r="G775" s="6"/>
    </row>
    <row r="776">
      <c r="A776" s="382" t="s">
        <v>3497</v>
      </c>
      <c r="B776" s="3" t="s">
        <v>3498</v>
      </c>
      <c r="C776" s="3" t="s">
        <v>5172</v>
      </c>
      <c r="D776" s="376" t="s">
        <v>6596</v>
      </c>
      <c r="E776" s="5" t="s">
        <v>6597</v>
      </c>
      <c r="F776" s="6"/>
      <c r="G776" s="6"/>
    </row>
    <row r="777">
      <c r="A777" s="382" t="s">
        <v>3042</v>
      </c>
      <c r="B777" s="3" t="s">
        <v>3043</v>
      </c>
      <c r="C777" s="3" t="s">
        <v>5329</v>
      </c>
      <c r="D777" s="376" t="s">
        <v>6598</v>
      </c>
      <c r="E777" s="5" t="s">
        <v>6599</v>
      </c>
      <c r="F777" s="6"/>
      <c r="G777" s="6"/>
    </row>
    <row r="778">
      <c r="A778" s="382" t="s">
        <v>703</v>
      </c>
      <c r="B778" s="3" t="s">
        <v>704</v>
      </c>
      <c r="C778" s="3" t="s">
        <v>5348</v>
      </c>
      <c r="D778" s="376" t="s">
        <v>6600</v>
      </c>
      <c r="E778" s="5" t="s">
        <v>6346</v>
      </c>
      <c r="F778" s="6"/>
      <c r="G778" s="6"/>
    </row>
    <row r="779">
      <c r="A779" s="382" t="s">
        <v>4099</v>
      </c>
      <c r="B779" s="3" t="s">
        <v>4100</v>
      </c>
      <c r="C779" s="3" t="s">
        <v>5172</v>
      </c>
      <c r="D779" s="376" t="s">
        <v>6601</v>
      </c>
      <c r="E779" s="5" t="s">
        <v>6602</v>
      </c>
      <c r="F779" s="6"/>
      <c r="G779" s="6"/>
    </row>
    <row r="780">
      <c r="A780" s="382" t="s">
        <v>4459</v>
      </c>
      <c r="B780" s="3" t="s">
        <v>4460</v>
      </c>
      <c r="C780" s="3" t="s">
        <v>5421</v>
      </c>
      <c r="D780" s="376" t="s">
        <v>6603</v>
      </c>
      <c r="E780" s="5" t="s">
        <v>6604</v>
      </c>
      <c r="F780" s="6"/>
      <c r="G780" s="6"/>
    </row>
    <row r="781">
      <c r="A781" s="382" t="s">
        <v>2632</v>
      </c>
      <c r="B781" s="3" t="s">
        <v>2633</v>
      </c>
      <c r="C781" s="3" t="s">
        <v>5226</v>
      </c>
      <c r="D781" s="376" t="s">
        <v>6605</v>
      </c>
      <c r="E781" s="5" t="s">
        <v>6606</v>
      </c>
      <c r="F781" s="6"/>
      <c r="G781" s="6"/>
    </row>
    <row r="782">
      <c r="A782" s="382" t="s">
        <v>3562</v>
      </c>
      <c r="B782" s="3" t="s">
        <v>3563</v>
      </c>
      <c r="C782" s="3" t="s">
        <v>5421</v>
      </c>
      <c r="D782" s="376" t="s">
        <v>6607</v>
      </c>
      <c r="E782" s="5" t="s">
        <v>5640</v>
      </c>
      <c r="F782" s="6"/>
      <c r="G782" s="3" t="s">
        <v>4593</v>
      </c>
    </row>
    <row r="783">
      <c r="A783" s="382" t="s">
        <v>3102</v>
      </c>
      <c r="B783" s="3" t="s">
        <v>3103</v>
      </c>
      <c r="C783" s="3" t="s">
        <v>5348</v>
      </c>
      <c r="D783" s="376" t="s">
        <v>6608</v>
      </c>
      <c r="E783" s="5" t="s">
        <v>5630</v>
      </c>
      <c r="F783" s="6"/>
      <c r="G783" s="6"/>
    </row>
    <row r="784">
      <c r="A784" s="382" t="s">
        <v>3790</v>
      </c>
      <c r="B784" s="3" t="s">
        <v>3791</v>
      </c>
      <c r="C784" s="3" t="s">
        <v>5226</v>
      </c>
      <c r="D784" s="376" t="s">
        <v>6609</v>
      </c>
      <c r="E784" s="5" t="s">
        <v>6610</v>
      </c>
      <c r="F784" s="6"/>
      <c r="G784" s="6"/>
    </row>
    <row r="785">
      <c r="A785" s="382" t="s">
        <v>1465</v>
      </c>
      <c r="B785" s="3" t="s">
        <v>1466</v>
      </c>
      <c r="C785" s="3" t="s">
        <v>5286</v>
      </c>
      <c r="D785" s="376" t="s">
        <v>6611</v>
      </c>
      <c r="E785" s="5" t="s">
        <v>6612</v>
      </c>
      <c r="F785" s="6"/>
      <c r="G785" s="6"/>
    </row>
    <row r="786">
      <c r="A786" s="382" t="s">
        <v>2446</v>
      </c>
      <c r="B786" s="3" t="s">
        <v>2447</v>
      </c>
      <c r="C786" s="3" t="s">
        <v>5348</v>
      </c>
      <c r="D786" s="376" t="s">
        <v>6613</v>
      </c>
      <c r="E786" s="5" t="s">
        <v>6614</v>
      </c>
      <c r="F786" s="6"/>
      <c r="G786" s="6"/>
    </row>
    <row r="787">
      <c r="A787" s="382" t="s">
        <v>3912</v>
      </c>
      <c r="B787" s="3" t="s">
        <v>3913</v>
      </c>
      <c r="C787" s="3" t="s">
        <v>5286</v>
      </c>
      <c r="D787" s="376" t="s">
        <v>6615</v>
      </c>
      <c r="E787" s="5" t="s">
        <v>6616</v>
      </c>
      <c r="F787" s="6"/>
      <c r="G787" s="6"/>
    </row>
    <row r="788">
      <c r="A788" s="382" t="s">
        <v>1109</v>
      </c>
      <c r="B788" s="3" t="s">
        <v>1110</v>
      </c>
      <c r="C788" s="3" t="s">
        <v>5329</v>
      </c>
      <c r="D788" s="376" t="s">
        <v>6617</v>
      </c>
      <c r="E788" s="5" t="s">
        <v>6618</v>
      </c>
      <c r="F788" s="6"/>
      <c r="G788" s="6"/>
    </row>
    <row r="789">
      <c r="A789" s="382" t="s">
        <v>4309</v>
      </c>
      <c r="B789" s="3" t="s">
        <v>4310</v>
      </c>
      <c r="C789" s="3" t="s">
        <v>5267</v>
      </c>
      <c r="D789" s="376" t="s">
        <v>6619</v>
      </c>
      <c r="E789" s="5" t="s">
        <v>6620</v>
      </c>
      <c r="F789" s="6"/>
      <c r="G789" s="6"/>
    </row>
    <row r="790">
      <c r="A790" s="382" t="s">
        <v>4066</v>
      </c>
      <c r="B790" s="3" t="s">
        <v>4067</v>
      </c>
      <c r="C790" s="3" t="s">
        <v>5226</v>
      </c>
      <c r="D790" s="376" t="s">
        <v>6621</v>
      </c>
      <c r="E790" s="5" t="s">
        <v>6622</v>
      </c>
      <c r="F790" s="6"/>
      <c r="G790" s="6"/>
    </row>
    <row r="791">
      <c r="A791" s="382" t="s">
        <v>1081</v>
      </c>
      <c r="B791" s="3" t="s">
        <v>1082</v>
      </c>
      <c r="C791" s="3" t="s">
        <v>5329</v>
      </c>
      <c r="D791" s="376" t="s">
        <v>6623</v>
      </c>
      <c r="E791" s="5" t="s">
        <v>5610</v>
      </c>
      <c r="F791" s="6"/>
      <c r="G791" s="6"/>
    </row>
    <row r="792">
      <c r="A792" s="382" t="s">
        <v>3839</v>
      </c>
      <c r="B792" s="3" t="s">
        <v>3840</v>
      </c>
      <c r="C792" s="3" t="s">
        <v>5172</v>
      </c>
      <c r="D792" s="376" t="s">
        <v>6624</v>
      </c>
      <c r="E792" s="5" t="s">
        <v>6625</v>
      </c>
      <c r="F792" s="6"/>
      <c r="G792" s="6"/>
    </row>
    <row r="793">
      <c r="A793" s="382" t="s">
        <v>1177</v>
      </c>
      <c r="B793" s="3" t="s">
        <v>1178</v>
      </c>
      <c r="C793" s="3" t="s">
        <v>5329</v>
      </c>
      <c r="D793" s="376" t="s">
        <v>6626</v>
      </c>
      <c r="E793" s="5" t="s">
        <v>5610</v>
      </c>
      <c r="F793" s="6"/>
      <c r="G793" s="6"/>
    </row>
    <row r="794">
      <c r="A794" s="382" t="s">
        <v>3378</v>
      </c>
      <c r="B794" s="3" t="s">
        <v>3379</v>
      </c>
      <c r="C794" s="3" t="s">
        <v>5348</v>
      </c>
      <c r="D794" s="376" t="s">
        <v>6627</v>
      </c>
      <c r="E794" s="5" t="s">
        <v>6628</v>
      </c>
      <c r="F794" s="6"/>
      <c r="G794" s="6"/>
    </row>
    <row r="795">
      <c r="A795" s="382" t="s">
        <v>3427</v>
      </c>
      <c r="B795" s="3" t="s">
        <v>3428</v>
      </c>
      <c r="C795" s="3" t="s">
        <v>5226</v>
      </c>
      <c r="D795" s="376" t="s">
        <v>6629</v>
      </c>
      <c r="E795" s="5" t="s">
        <v>6630</v>
      </c>
      <c r="F795" s="6"/>
      <c r="G795" s="6"/>
    </row>
    <row r="796">
      <c r="A796" s="382" t="s">
        <v>4362</v>
      </c>
      <c r="B796" s="3" t="s">
        <v>4363</v>
      </c>
      <c r="C796" s="3" t="s">
        <v>5348</v>
      </c>
      <c r="D796" s="376" t="s">
        <v>6631</v>
      </c>
      <c r="E796" s="5" t="s">
        <v>6632</v>
      </c>
      <c r="F796" s="6"/>
      <c r="G796" s="6"/>
    </row>
    <row r="797">
      <c r="A797" s="382" t="s">
        <v>995</v>
      </c>
      <c r="B797" s="3" t="s">
        <v>996</v>
      </c>
      <c r="C797" s="3" t="s">
        <v>5267</v>
      </c>
      <c r="D797" s="376" t="s">
        <v>6633</v>
      </c>
      <c r="E797" s="5" t="s">
        <v>6634</v>
      </c>
      <c r="F797" s="6"/>
      <c r="G797" s="6"/>
    </row>
    <row r="798">
      <c r="A798" s="382" t="s">
        <v>2571</v>
      </c>
      <c r="B798" s="3" t="s">
        <v>2572</v>
      </c>
      <c r="C798" s="3" t="s">
        <v>5286</v>
      </c>
      <c r="D798" s="376" t="s">
        <v>6635</v>
      </c>
      <c r="E798" s="5" t="s">
        <v>6636</v>
      </c>
      <c r="F798" s="6"/>
      <c r="G798" s="6"/>
    </row>
    <row r="799">
      <c r="A799" s="382" t="s">
        <v>2500</v>
      </c>
      <c r="B799" s="3" t="s">
        <v>2501</v>
      </c>
      <c r="C799" s="3" t="s">
        <v>5421</v>
      </c>
      <c r="D799" s="376" t="s">
        <v>6637</v>
      </c>
      <c r="E799" s="5" t="s">
        <v>6638</v>
      </c>
      <c r="F799" s="6"/>
      <c r="G799" s="6"/>
    </row>
    <row r="800">
      <c r="A800" s="382" t="s">
        <v>1685</v>
      </c>
      <c r="B800" s="3" t="s">
        <v>1686</v>
      </c>
      <c r="C800" s="3" t="s">
        <v>5286</v>
      </c>
      <c r="D800" s="376" t="s">
        <v>6639</v>
      </c>
      <c r="E800" s="5" t="s">
        <v>6640</v>
      </c>
      <c r="F800" s="6"/>
      <c r="G800" s="6"/>
    </row>
    <row r="801">
      <c r="A801" s="382" t="s">
        <v>3796</v>
      </c>
      <c r="B801" s="3" t="s">
        <v>3797</v>
      </c>
      <c r="C801" s="3" t="s">
        <v>5329</v>
      </c>
      <c r="D801" s="376" t="s">
        <v>6641</v>
      </c>
      <c r="E801" s="5" t="s">
        <v>5610</v>
      </c>
      <c r="F801" s="6"/>
      <c r="G801" s="6"/>
    </row>
    <row r="802">
      <c r="A802" s="382" t="s">
        <v>1804</v>
      </c>
      <c r="B802" s="3" t="s">
        <v>1805</v>
      </c>
      <c r="C802" s="3" t="s">
        <v>5226</v>
      </c>
      <c r="D802" s="376" t="s">
        <v>6642</v>
      </c>
      <c r="E802" s="5" t="s">
        <v>6643</v>
      </c>
      <c r="F802" s="6"/>
      <c r="G802" s="6"/>
    </row>
    <row r="803">
      <c r="A803" s="382" t="s">
        <v>3148</v>
      </c>
      <c r="B803" s="3" t="s">
        <v>3149</v>
      </c>
      <c r="C803" s="3" t="s">
        <v>5226</v>
      </c>
      <c r="D803" s="376" t="s">
        <v>6644</v>
      </c>
      <c r="E803" s="5" t="s">
        <v>6645</v>
      </c>
      <c r="F803" s="6"/>
      <c r="G803" s="6"/>
    </row>
    <row r="804">
      <c r="A804" s="382" t="s">
        <v>4360</v>
      </c>
      <c r="B804" s="3" t="s">
        <v>4361</v>
      </c>
      <c r="C804" s="3" t="s">
        <v>5226</v>
      </c>
      <c r="D804" s="376" t="s">
        <v>6646</v>
      </c>
      <c r="E804" s="5" t="s">
        <v>5263</v>
      </c>
      <c r="F804" s="6"/>
      <c r="G804" s="6"/>
    </row>
    <row r="805">
      <c r="A805" s="382" t="s">
        <v>3485</v>
      </c>
      <c r="B805" s="3" t="s">
        <v>3486</v>
      </c>
      <c r="C805" s="3" t="s">
        <v>5188</v>
      </c>
      <c r="D805" s="376" t="s">
        <v>6647</v>
      </c>
      <c r="E805" s="5" t="s">
        <v>6648</v>
      </c>
      <c r="F805" s="6"/>
      <c r="G805" s="6"/>
    </row>
    <row r="806">
      <c r="A806" s="382" t="s">
        <v>2883</v>
      </c>
      <c r="B806" s="3" t="s">
        <v>2884</v>
      </c>
      <c r="C806" s="3" t="s">
        <v>5718</v>
      </c>
      <c r="D806" s="376" t="s">
        <v>6649</v>
      </c>
      <c r="E806" s="5" t="s">
        <v>5764</v>
      </c>
      <c r="F806" s="6"/>
      <c r="G806" s="6"/>
    </row>
    <row r="807">
      <c r="A807" s="382" t="s">
        <v>1010</v>
      </c>
      <c r="B807" s="3" t="s">
        <v>1011</v>
      </c>
      <c r="C807" s="3" t="s">
        <v>5329</v>
      </c>
      <c r="D807" s="376" t="s">
        <v>6650</v>
      </c>
      <c r="E807" s="5" t="s">
        <v>6651</v>
      </c>
      <c r="F807" s="6"/>
      <c r="G807" s="6"/>
    </row>
    <row r="808">
      <c r="A808" s="382" t="s">
        <v>3874</v>
      </c>
      <c r="B808" s="3" t="s">
        <v>3875</v>
      </c>
      <c r="C808" s="3" t="s">
        <v>5188</v>
      </c>
      <c r="D808" s="376" t="s">
        <v>6652</v>
      </c>
      <c r="E808" s="5" t="s">
        <v>6474</v>
      </c>
      <c r="F808" s="6"/>
      <c r="G808" s="6"/>
    </row>
    <row r="809">
      <c r="A809" s="382" t="s">
        <v>1099</v>
      </c>
      <c r="B809" s="3" t="s">
        <v>1100</v>
      </c>
      <c r="C809" s="3" t="s">
        <v>5348</v>
      </c>
      <c r="D809" s="376" t="s">
        <v>6653</v>
      </c>
      <c r="E809" s="5" t="s">
        <v>6654</v>
      </c>
      <c r="F809" s="6"/>
      <c r="G809" s="6"/>
    </row>
    <row r="810">
      <c r="A810" s="382" t="s">
        <v>3567</v>
      </c>
      <c r="B810" s="3" t="s">
        <v>3568</v>
      </c>
      <c r="C810" s="3" t="s">
        <v>5226</v>
      </c>
      <c r="D810" s="376" t="s">
        <v>6655</v>
      </c>
      <c r="E810" s="5" t="s">
        <v>6656</v>
      </c>
      <c r="F810" s="6"/>
      <c r="G810" s="6"/>
    </row>
    <row r="811">
      <c r="A811" s="382" t="s">
        <v>3697</v>
      </c>
      <c r="B811" s="3" t="s">
        <v>3698</v>
      </c>
      <c r="C811" s="3" t="s">
        <v>5286</v>
      </c>
      <c r="D811" s="376" t="s">
        <v>6657</v>
      </c>
      <c r="E811" s="5" t="s">
        <v>6658</v>
      </c>
      <c r="F811" s="6"/>
      <c r="G811" s="6"/>
    </row>
    <row r="812">
      <c r="A812" s="382" t="s">
        <v>3439</v>
      </c>
      <c r="B812" s="3" t="s">
        <v>3440</v>
      </c>
      <c r="C812" s="3" t="s">
        <v>5539</v>
      </c>
      <c r="D812" s="376" t="s">
        <v>6659</v>
      </c>
      <c r="E812" s="5" t="s">
        <v>6660</v>
      </c>
      <c r="F812" s="6"/>
      <c r="G812" s="6"/>
    </row>
    <row r="813">
      <c r="A813" s="382" t="s">
        <v>3894</v>
      </c>
      <c r="B813" s="3" t="s">
        <v>3895</v>
      </c>
      <c r="C813" s="3" t="s">
        <v>5542</v>
      </c>
      <c r="D813" s="376" t="s">
        <v>6661</v>
      </c>
      <c r="E813" s="5" t="s">
        <v>6662</v>
      </c>
      <c r="F813" s="6"/>
      <c r="G813" s="6"/>
    </row>
    <row r="814">
      <c r="A814" s="382" t="s">
        <v>2855</v>
      </c>
      <c r="B814" s="3" t="s">
        <v>2856</v>
      </c>
      <c r="C814" s="3" t="s">
        <v>5563</v>
      </c>
      <c r="D814" s="376" t="s">
        <v>6663</v>
      </c>
      <c r="E814" s="5" t="s">
        <v>6359</v>
      </c>
      <c r="F814" s="6"/>
      <c r="G814" s="6"/>
    </row>
    <row r="815">
      <c r="A815" s="382" t="s">
        <v>3833</v>
      </c>
      <c r="B815" s="3" t="s">
        <v>3834</v>
      </c>
      <c r="C815" s="3" t="s">
        <v>5638</v>
      </c>
      <c r="D815" s="376" t="s">
        <v>6664</v>
      </c>
      <c r="E815" s="5" t="s">
        <v>6299</v>
      </c>
      <c r="F815" s="6"/>
      <c r="G815" s="6"/>
    </row>
    <row r="816">
      <c r="A816" s="382" t="s">
        <v>1575</v>
      </c>
      <c r="B816" s="3" t="s">
        <v>1576</v>
      </c>
      <c r="C816" s="3" t="s">
        <v>5242</v>
      </c>
      <c r="D816" s="376" t="s">
        <v>6665</v>
      </c>
      <c r="E816" s="5" t="s">
        <v>6666</v>
      </c>
      <c r="F816" s="6"/>
      <c r="G816" s="6"/>
    </row>
    <row r="817">
      <c r="A817" s="382" t="s">
        <v>2958</v>
      </c>
      <c r="B817" s="3" t="s">
        <v>2959</v>
      </c>
      <c r="C817" s="3" t="s">
        <v>5621</v>
      </c>
      <c r="D817" s="376" t="s">
        <v>6667</v>
      </c>
      <c r="E817" s="5" t="s">
        <v>6668</v>
      </c>
      <c r="F817" s="6"/>
      <c r="G817" s="6"/>
    </row>
    <row r="818">
      <c r="A818" s="382" t="s">
        <v>2540</v>
      </c>
      <c r="B818" s="3" t="s">
        <v>2541</v>
      </c>
      <c r="C818" s="3" t="s">
        <v>5585</v>
      </c>
      <c r="D818" s="376" t="s">
        <v>6669</v>
      </c>
      <c r="E818" s="5" t="s">
        <v>6337</v>
      </c>
      <c r="F818" s="6"/>
      <c r="G818" s="6"/>
    </row>
    <row r="819">
      <c r="A819" s="382" t="s">
        <v>3706</v>
      </c>
      <c r="B819" s="3" t="s">
        <v>3707</v>
      </c>
      <c r="C819" s="3" t="s">
        <v>5539</v>
      </c>
      <c r="D819" s="376" t="s">
        <v>6670</v>
      </c>
      <c r="E819" s="5" t="s">
        <v>5597</v>
      </c>
      <c r="F819" s="6"/>
      <c r="G819" s="6"/>
    </row>
    <row r="820">
      <c r="A820" s="382" t="s">
        <v>1834</v>
      </c>
      <c r="B820" s="3" t="s">
        <v>1835</v>
      </c>
      <c r="C820" s="3" t="s">
        <v>5400</v>
      </c>
      <c r="D820" s="376" t="s">
        <v>6671</v>
      </c>
      <c r="E820" s="5" t="s">
        <v>6672</v>
      </c>
      <c r="F820" s="6"/>
      <c r="G820" s="6"/>
    </row>
    <row r="821">
      <c r="A821" s="382" t="s">
        <v>2153</v>
      </c>
      <c r="B821" s="3" t="s">
        <v>6673</v>
      </c>
      <c r="C821" s="3" t="s">
        <v>5539</v>
      </c>
      <c r="D821" s="376" t="s">
        <v>6674</v>
      </c>
      <c r="E821" s="5" t="s">
        <v>6675</v>
      </c>
      <c r="F821" s="6"/>
      <c r="G821" s="6"/>
    </row>
    <row r="822">
      <c r="A822" s="382" t="s">
        <v>2698</v>
      </c>
      <c r="B822" s="3" t="s">
        <v>2699</v>
      </c>
      <c r="C822" s="3" t="s">
        <v>5638</v>
      </c>
      <c r="D822" s="376" t="s">
        <v>6676</v>
      </c>
      <c r="E822" s="5" t="s">
        <v>6677</v>
      </c>
      <c r="F822" s="6"/>
      <c r="G822" s="6"/>
    </row>
    <row r="823">
      <c r="A823" s="382" t="s">
        <v>2085</v>
      </c>
      <c r="B823" s="3" t="s">
        <v>2086</v>
      </c>
      <c r="C823" s="3" t="s">
        <v>5348</v>
      </c>
      <c r="D823" s="376" t="s">
        <v>6678</v>
      </c>
      <c r="E823" s="5" t="s">
        <v>6679</v>
      </c>
      <c r="F823" s="6"/>
      <c r="G823" s="6"/>
    </row>
    <row r="824">
      <c r="A824" s="382" t="s">
        <v>2069</v>
      </c>
      <c r="B824" s="3" t="s">
        <v>2070</v>
      </c>
      <c r="C824" s="3" t="s">
        <v>5348</v>
      </c>
      <c r="D824" s="376" t="s">
        <v>6680</v>
      </c>
      <c r="E824" s="5" t="s">
        <v>6346</v>
      </c>
      <c r="F824" s="6"/>
      <c r="G824" s="6"/>
    </row>
    <row r="825">
      <c r="A825" s="382" t="s">
        <v>590</v>
      </c>
      <c r="B825" s="3" t="s">
        <v>591</v>
      </c>
      <c r="C825" s="3" t="s">
        <v>5563</v>
      </c>
      <c r="D825" s="376" t="s">
        <v>6681</v>
      </c>
      <c r="E825" s="5" t="s">
        <v>6682</v>
      </c>
      <c r="F825" s="6"/>
      <c r="G825" s="6"/>
    </row>
    <row r="826">
      <c r="A826" s="382" t="s">
        <v>1836</v>
      </c>
      <c r="B826" s="3" t="s">
        <v>1837</v>
      </c>
      <c r="C826" s="3" t="s">
        <v>5172</v>
      </c>
      <c r="D826" s="376" t="s">
        <v>6683</v>
      </c>
      <c r="E826" s="5" t="s">
        <v>6684</v>
      </c>
      <c r="F826" s="6"/>
      <c r="G826" s="6"/>
    </row>
    <row r="827">
      <c r="A827" s="382" t="s">
        <v>4122</v>
      </c>
      <c r="B827" s="3" t="s">
        <v>4123</v>
      </c>
      <c r="C827" s="3" t="s">
        <v>5585</v>
      </c>
      <c r="D827" s="376" t="s">
        <v>6685</v>
      </c>
      <c r="E827" s="5" t="s">
        <v>5544</v>
      </c>
      <c r="F827" s="6"/>
      <c r="G827" s="6"/>
    </row>
    <row r="828">
      <c r="A828" s="382" t="s">
        <v>926</v>
      </c>
      <c r="B828" s="3" t="s">
        <v>927</v>
      </c>
      <c r="C828" s="3" t="s">
        <v>5366</v>
      </c>
      <c r="D828" s="376" t="s">
        <v>6686</v>
      </c>
      <c r="E828" s="5" t="s">
        <v>5396</v>
      </c>
      <c r="F828" s="6"/>
      <c r="G828" s="6"/>
    </row>
    <row r="829">
      <c r="A829" s="382" t="s">
        <v>974</v>
      </c>
      <c r="B829" s="3" t="s">
        <v>975</v>
      </c>
      <c r="C829" s="3" t="s">
        <v>5621</v>
      </c>
      <c r="D829" s="376" t="s">
        <v>6687</v>
      </c>
      <c r="E829" s="5" t="s">
        <v>6688</v>
      </c>
      <c r="F829" s="6"/>
      <c r="G829" s="6"/>
    </row>
    <row r="830">
      <c r="A830" s="382" t="s">
        <v>4346</v>
      </c>
      <c r="B830" s="3" t="s">
        <v>4347</v>
      </c>
      <c r="C830" s="3" t="s">
        <v>5621</v>
      </c>
      <c r="D830" s="376" t="s">
        <v>6689</v>
      </c>
      <c r="E830" s="5" t="s">
        <v>5394</v>
      </c>
      <c r="F830" s="6"/>
      <c r="G830" s="6"/>
    </row>
    <row r="831">
      <c r="A831" s="382" t="s">
        <v>739</v>
      </c>
      <c r="B831" s="3" t="s">
        <v>740</v>
      </c>
      <c r="C831" s="3" t="s">
        <v>5477</v>
      </c>
      <c r="D831" s="376" t="s">
        <v>6690</v>
      </c>
      <c r="E831" s="5" t="s">
        <v>6691</v>
      </c>
      <c r="F831" s="6"/>
      <c r="G831" s="6"/>
    </row>
    <row r="832">
      <c r="A832" s="382" t="s">
        <v>4226</v>
      </c>
      <c r="B832" s="3" t="s">
        <v>4227</v>
      </c>
      <c r="C832" s="3" t="s">
        <v>5366</v>
      </c>
      <c r="D832" s="376" t="s">
        <v>6692</v>
      </c>
      <c r="E832" s="5" t="s">
        <v>6693</v>
      </c>
      <c r="F832" s="6"/>
      <c r="G832" s="6"/>
    </row>
    <row r="833">
      <c r="A833" s="382" t="s">
        <v>2837</v>
      </c>
      <c r="B833" s="3" t="s">
        <v>2838</v>
      </c>
      <c r="C833" s="3" t="s">
        <v>5542</v>
      </c>
      <c r="D833" s="376" t="s">
        <v>6694</v>
      </c>
      <c r="E833" s="5" t="s">
        <v>6695</v>
      </c>
      <c r="F833" s="6"/>
      <c r="G833" s="6"/>
    </row>
    <row r="834">
      <c r="A834" s="382" t="s">
        <v>3062</v>
      </c>
      <c r="B834" s="3" t="s">
        <v>3063</v>
      </c>
      <c r="C834" s="3" t="s">
        <v>663</v>
      </c>
      <c r="D834" s="376" t="s">
        <v>6696</v>
      </c>
      <c r="E834" s="5" t="s">
        <v>6697</v>
      </c>
      <c r="F834" s="6"/>
      <c r="G834" s="6"/>
    </row>
    <row r="835">
      <c r="A835" s="382" t="s">
        <v>1450</v>
      </c>
      <c r="B835" s="3" t="s">
        <v>1451</v>
      </c>
      <c r="C835" s="3" t="s">
        <v>5563</v>
      </c>
      <c r="D835" s="376" t="s">
        <v>6698</v>
      </c>
      <c r="E835" s="5" t="s">
        <v>6699</v>
      </c>
      <c r="F835" s="6"/>
      <c r="G835" s="6"/>
    </row>
    <row r="836">
      <c r="A836" s="382" t="s">
        <v>4107</v>
      </c>
      <c r="B836" s="3" t="s">
        <v>4108</v>
      </c>
      <c r="C836" s="3" t="s">
        <v>5366</v>
      </c>
      <c r="D836" s="376" t="s">
        <v>6700</v>
      </c>
      <c r="E836" s="5" t="s">
        <v>6701</v>
      </c>
      <c r="F836" s="6"/>
      <c r="G836" s="6"/>
    </row>
    <row r="837">
      <c r="A837" s="382" t="s">
        <v>1076</v>
      </c>
      <c r="B837" s="3" t="s">
        <v>1077</v>
      </c>
      <c r="C837" s="3" t="s">
        <v>5585</v>
      </c>
      <c r="D837" s="376" t="s">
        <v>6702</v>
      </c>
      <c r="E837" s="5" t="s">
        <v>5595</v>
      </c>
      <c r="F837" s="6"/>
      <c r="G837" s="6"/>
    </row>
    <row r="838">
      <c r="A838" s="382" t="s">
        <v>710</v>
      </c>
      <c r="B838" s="3" t="s">
        <v>711</v>
      </c>
      <c r="C838" s="3" t="s">
        <v>5664</v>
      </c>
      <c r="D838" s="376" t="s">
        <v>6703</v>
      </c>
      <c r="E838" s="5" t="s">
        <v>5678</v>
      </c>
      <c r="F838" s="6"/>
      <c r="G838" s="6"/>
    </row>
    <row r="839">
      <c r="A839" s="382" t="s">
        <v>2327</v>
      </c>
      <c r="B839" s="3" t="s">
        <v>2328</v>
      </c>
      <c r="C839" s="3" t="s">
        <v>5585</v>
      </c>
      <c r="D839" s="376" t="s">
        <v>6704</v>
      </c>
      <c r="E839" s="5" t="s">
        <v>6705</v>
      </c>
      <c r="F839" s="6"/>
      <c r="G839" s="6"/>
    </row>
    <row r="840">
      <c r="A840" s="382" t="s">
        <v>2952</v>
      </c>
      <c r="B840" s="3" t="s">
        <v>2953</v>
      </c>
      <c r="C840" s="3" t="s">
        <v>5336</v>
      </c>
      <c r="D840" s="376" t="s">
        <v>6706</v>
      </c>
      <c r="E840" s="5" t="s">
        <v>6707</v>
      </c>
      <c r="F840" s="6"/>
      <c r="G840" s="6"/>
    </row>
    <row r="841">
      <c r="A841" s="382" t="s">
        <v>2010</v>
      </c>
      <c r="B841" s="3" t="s">
        <v>2011</v>
      </c>
      <c r="C841" s="3" t="s">
        <v>565</v>
      </c>
      <c r="D841" s="376" t="s">
        <v>6708</v>
      </c>
      <c r="E841" s="5" t="s">
        <v>6709</v>
      </c>
      <c r="F841" s="6"/>
      <c r="G841" s="6"/>
    </row>
    <row r="842">
      <c r="A842" s="382" t="s">
        <v>3667</v>
      </c>
      <c r="B842" s="3" t="s">
        <v>3668</v>
      </c>
      <c r="C842" s="3" t="s">
        <v>5226</v>
      </c>
      <c r="D842" s="376" t="s">
        <v>6710</v>
      </c>
      <c r="E842" s="5" t="s">
        <v>6711</v>
      </c>
      <c r="F842" s="6"/>
      <c r="G842" s="6"/>
    </row>
    <row r="843">
      <c r="A843" s="382" t="s">
        <v>4195</v>
      </c>
      <c r="B843" s="3" t="s">
        <v>4196</v>
      </c>
      <c r="C843" s="3" t="s">
        <v>5366</v>
      </c>
      <c r="D843" s="376" t="s">
        <v>6712</v>
      </c>
      <c r="E843" s="5" t="s">
        <v>6713</v>
      </c>
      <c r="F843" s="6"/>
      <c r="G843" s="6"/>
    </row>
    <row r="844">
      <c r="A844" s="382" t="s">
        <v>1879</v>
      </c>
      <c r="B844" s="3" t="s">
        <v>1880</v>
      </c>
      <c r="C844" s="3" t="s">
        <v>5522</v>
      </c>
      <c r="D844" s="376" t="s">
        <v>6714</v>
      </c>
      <c r="E844" s="5" t="s">
        <v>6715</v>
      </c>
      <c r="F844" s="6"/>
      <c r="G844" s="6"/>
    </row>
    <row r="845">
      <c r="A845" s="382" t="s">
        <v>2865</v>
      </c>
      <c r="B845" s="3" t="s">
        <v>2866</v>
      </c>
      <c r="C845" s="3" t="s">
        <v>5577</v>
      </c>
      <c r="D845" s="376" t="s">
        <v>6716</v>
      </c>
      <c r="E845" s="5" t="s">
        <v>5189</v>
      </c>
      <c r="F845" s="6"/>
      <c r="G845" s="6"/>
    </row>
    <row r="846">
      <c r="A846" s="382" t="s">
        <v>4323</v>
      </c>
      <c r="B846" s="3" t="s">
        <v>4324</v>
      </c>
      <c r="C846" s="3" t="s">
        <v>5172</v>
      </c>
      <c r="D846" s="376" t="s">
        <v>5403</v>
      </c>
      <c r="E846" s="5" t="s">
        <v>6717</v>
      </c>
      <c r="F846" s="6"/>
      <c r="G846" s="6"/>
    </row>
    <row r="847">
      <c r="A847" s="382" t="s">
        <v>1822</v>
      </c>
      <c r="B847" s="3" t="s">
        <v>1823</v>
      </c>
      <c r="C847" s="3" t="s">
        <v>5621</v>
      </c>
      <c r="D847" s="376" t="s">
        <v>6718</v>
      </c>
      <c r="E847" s="5" t="s">
        <v>6719</v>
      </c>
      <c r="F847" s="6"/>
      <c r="G847" s="6"/>
    </row>
    <row r="848">
      <c r="A848" s="382" t="s">
        <v>6720</v>
      </c>
      <c r="B848" s="3" t="s">
        <v>6721</v>
      </c>
      <c r="C848" s="3" t="s">
        <v>5621</v>
      </c>
      <c r="D848" s="376" t="s">
        <v>6722</v>
      </c>
      <c r="E848" s="5" t="s">
        <v>6346</v>
      </c>
      <c r="F848" s="6"/>
      <c r="G848" s="6"/>
    </row>
    <row r="849">
      <c r="A849" s="382" t="s">
        <v>1616</v>
      </c>
      <c r="B849" s="3" t="s">
        <v>1617</v>
      </c>
      <c r="C849" s="3" t="s">
        <v>5477</v>
      </c>
      <c r="D849" s="376" t="s">
        <v>6723</v>
      </c>
      <c r="E849" s="5" t="s">
        <v>6724</v>
      </c>
      <c r="F849" s="6"/>
      <c r="G849" s="6"/>
    </row>
    <row r="850">
      <c r="A850" s="382" t="s">
        <v>2783</v>
      </c>
      <c r="B850" s="3" t="s">
        <v>2784</v>
      </c>
      <c r="C850" s="3" t="s">
        <v>5621</v>
      </c>
      <c r="D850" s="376" t="s">
        <v>6725</v>
      </c>
      <c r="E850" s="5" t="s">
        <v>6726</v>
      </c>
      <c r="F850" s="6"/>
      <c r="G850" s="6"/>
    </row>
    <row r="851">
      <c r="A851" s="382" t="s">
        <v>3766</v>
      </c>
      <c r="B851" s="3" t="s">
        <v>3767</v>
      </c>
      <c r="C851" s="3" t="s">
        <v>5621</v>
      </c>
      <c r="D851" s="376" t="s">
        <v>6727</v>
      </c>
      <c r="E851" s="5" t="s">
        <v>6728</v>
      </c>
      <c r="F851" s="6"/>
      <c r="G851" s="6"/>
    </row>
    <row r="852">
      <c r="A852" s="382" t="s">
        <v>4261</v>
      </c>
      <c r="B852" s="3" t="s">
        <v>4262</v>
      </c>
      <c r="C852" s="3" t="s">
        <v>5329</v>
      </c>
      <c r="D852" s="376" t="s">
        <v>6729</v>
      </c>
      <c r="E852" s="5" t="s">
        <v>6730</v>
      </c>
      <c r="F852" s="6"/>
      <c r="G852" s="6"/>
    </row>
    <row r="853">
      <c r="A853" s="382" t="s">
        <v>2075</v>
      </c>
      <c r="B853" s="3" t="s">
        <v>2076</v>
      </c>
      <c r="C853" s="3" t="s">
        <v>5638</v>
      </c>
      <c r="D853" s="376" t="s">
        <v>6731</v>
      </c>
      <c r="E853" s="5" t="s">
        <v>6732</v>
      </c>
      <c r="F853" s="6"/>
      <c r="G853" s="6"/>
    </row>
    <row r="854">
      <c r="A854" s="382" t="s">
        <v>918</v>
      </c>
      <c r="B854" s="3" t="s">
        <v>919</v>
      </c>
      <c r="C854" s="3" t="s">
        <v>5621</v>
      </c>
      <c r="D854" s="376" t="s">
        <v>6733</v>
      </c>
      <c r="E854" s="5" t="s">
        <v>6734</v>
      </c>
      <c r="F854" s="6"/>
      <c r="G854" s="6"/>
    </row>
    <row r="855">
      <c r="A855" s="382" t="s">
        <v>4093</v>
      </c>
      <c r="B855" s="3" t="s">
        <v>4094</v>
      </c>
      <c r="C855" s="3" t="s">
        <v>5477</v>
      </c>
      <c r="D855" s="376" t="s">
        <v>6735</v>
      </c>
      <c r="E855" s="5" t="s">
        <v>5503</v>
      </c>
      <c r="F855" s="6"/>
      <c r="G855" s="6"/>
    </row>
    <row r="856">
      <c r="A856" s="382" t="s">
        <v>2118</v>
      </c>
      <c r="B856" s="3" t="s">
        <v>2119</v>
      </c>
      <c r="C856" s="3" t="s">
        <v>5585</v>
      </c>
      <c r="D856" s="376" t="s">
        <v>6736</v>
      </c>
      <c r="E856" s="5" t="s">
        <v>6737</v>
      </c>
      <c r="F856" s="6"/>
      <c r="G856" s="6"/>
    </row>
    <row r="857">
      <c r="A857" s="382" t="s">
        <v>4164</v>
      </c>
      <c r="B857" s="3" t="s">
        <v>4165</v>
      </c>
      <c r="C857" s="3" t="s">
        <v>5608</v>
      </c>
      <c r="D857" s="376" t="s">
        <v>6738</v>
      </c>
      <c r="E857" s="5" t="s">
        <v>6739</v>
      </c>
      <c r="F857" s="6"/>
      <c r="G857" s="6"/>
    </row>
    <row r="858">
      <c r="A858" s="382" t="s">
        <v>1622</v>
      </c>
      <c r="B858" s="3" t="s">
        <v>6740</v>
      </c>
      <c r="C858" s="3" t="s">
        <v>5664</v>
      </c>
      <c r="D858" s="376" t="s">
        <v>6741</v>
      </c>
      <c r="E858" s="5" t="s">
        <v>5902</v>
      </c>
      <c r="F858" s="6"/>
      <c r="G858" s="6"/>
    </row>
    <row r="859">
      <c r="A859" s="382" t="s">
        <v>3160</v>
      </c>
      <c r="B859" s="3" t="s">
        <v>3161</v>
      </c>
      <c r="C859" s="3" t="s">
        <v>5366</v>
      </c>
      <c r="D859" s="376" t="s">
        <v>6742</v>
      </c>
      <c r="E859" s="5" t="s">
        <v>6743</v>
      </c>
      <c r="F859" s="6"/>
      <c r="G859" s="6"/>
    </row>
    <row r="860">
      <c r="A860" s="382" t="s">
        <v>3938</v>
      </c>
      <c r="B860" s="3" t="s">
        <v>3939</v>
      </c>
      <c r="C860" s="3" t="s">
        <v>5348</v>
      </c>
      <c r="D860" s="376" t="s">
        <v>5373</v>
      </c>
      <c r="E860" s="5" t="s">
        <v>6744</v>
      </c>
      <c r="F860" s="6"/>
      <c r="G860" s="6"/>
    </row>
    <row r="861">
      <c r="A861" s="382" t="s">
        <v>576</v>
      </c>
      <c r="B861" s="3" t="s">
        <v>577</v>
      </c>
      <c r="C861" s="3" t="s">
        <v>5421</v>
      </c>
      <c r="D861" s="376" t="s">
        <v>6745</v>
      </c>
      <c r="E861" s="5" t="s">
        <v>6265</v>
      </c>
      <c r="F861" s="6"/>
      <c r="G861" s="6"/>
    </row>
    <row r="862">
      <c r="A862" s="382" t="s">
        <v>1277</v>
      </c>
      <c r="B862" s="3" t="s">
        <v>1278</v>
      </c>
      <c r="C862" s="3" t="s">
        <v>5608</v>
      </c>
      <c r="D862" s="376" t="s">
        <v>6746</v>
      </c>
      <c r="E862" s="5" t="s">
        <v>6747</v>
      </c>
      <c r="F862" s="6"/>
      <c r="G862" s="6"/>
    </row>
    <row r="863">
      <c r="A863" s="382" t="s">
        <v>3558</v>
      </c>
      <c r="B863" s="3" t="s">
        <v>3559</v>
      </c>
      <c r="C863" s="3" t="s">
        <v>5585</v>
      </c>
      <c r="D863" s="376" t="s">
        <v>6748</v>
      </c>
      <c r="E863" s="5" t="s">
        <v>6749</v>
      </c>
      <c r="F863" s="6"/>
      <c r="G863" s="6"/>
    </row>
    <row r="864">
      <c r="A864" s="382" t="s">
        <v>650</v>
      </c>
      <c r="B864" s="3" t="s">
        <v>651</v>
      </c>
      <c r="C864" s="3" t="s">
        <v>5621</v>
      </c>
      <c r="D864" s="376" t="s">
        <v>6750</v>
      </c>
      <c r="E864" s="5" t="s">
        <v>5365</v>
      </c>
      <c r="F864" s="6"/>
      <c r="G864" s="6"/>
    </row>
    <row r="865">
      <c r="A865" s="382" t="s">
        <v>3429</v>
      </c>
      <c r="B865" s="3" t="s">
        <v>3430</v>
      </c>
      <c r="C865" s="3" t="s">
        <v>5233</v>
      </c>
      <c r="D865" s="376" t="s">
        <v>6751</v>
      </c>
      <c r="E865" s="5" t="s">
        <v>5390</v>
      </c>
      <c r="F865" s="6"/>
      <c r="G865" s="6"/>
    </row>
    <row r="866">
      <c r="A866" s="382" t="s">
        <v>2663</v>
      </c>
      <c r="B866" s="3" t="s">
        <v>2664</v>
      </c>
      <c r="C866" s="3" t="s">
        <v>5366</v>
      </c>
      <c r="D866" s="376" t="s">
        <v>5403</v>
      </c>
      <c r="E866" s="5" t="s">
        <v>6752</v>
      </c>
      <c r="F866" s="6"/>
      <c r="G866" s="6"/>
    </row>
    <row r="867">
      <c r="A867" s="382" t="s">
        <v>4119</v>
      </c>
      <c r="B867" s="3" t="s">
        <v>4120</v>
      </c>
      <c r="C867" s="3" t="s">
        <v>5366</v>
      </c>
      <c r="D867" s="376" t="s">
        <v>6753</v>
      </c>
      <c r="E867" s="5" t="s">
        <v>6754</v>
      </c>
      <c r="F867" s="6"/>
      <c r="G867" s="6"/>
    </row>
    <row r="868">
      <c r="A868" s="382" t="s">
        <v>2534</v>
      </c>
      <c r="B868" s="3" t="s">
        <v>2535</v>
      </c>
      <c r="C868" s="3" t="s">
        <v>5366</v>
      </c>
      <c r="D868" s="376" t="s">
        <v>6755</v>
      </c>
      <c r="E868" s="5" t="s">
        <v>6251</v>
      </c>
      <c r="F868" s="6"/>
      <c r="G868" s="6"/>
    </row>
    <row r="869">
      <c r="A869" s="382" t="s">
        <v>3118</v>
      </c>
      <c r="B869" s="3" t="s">
        <v>3119</v>
      </c>
      <c r="C869" s="3" t="s">
        <v>5188</v>
      </c>
      <c r="D869" s="376" t="s">
        <v>6756</v>
      </c>
      <c r="E869" s="5" t="s">
        <v>5189</v>
      </c>
      <c r="F869" s="6"/>
      <c r="G869" s="6"/>
    </row>
    <row r="870">
      <c r="A870" s="382" t="s">
        <v>981</v>
      </c>
      <c r="B870" s="3" t="s">
        <v>982</v>
      </c>
      <c r="C870" s="3" t="s">
        <v>5366</v>
      </c>
      <c r="D870" s="376" t="s">
        <v>6757</v>
      </c>
      <c r="E870" s="5" t="s">
        <v>6758</v>
      </c>
      <c r="F870" s="6"/>
      <c r="G870" s="6"/>
    </row>
    <row r="871">
      <c r="A871" s="382" t="s">
        <v>1504</v>
      </c>
      <c r="B871" s="3" t="s">
        <v>1505</v>
      </c>
      <c r="C871" s="3" t="s">
        <v>5638</v>
      </c>
      <c r="D871" s="376" t="s">
        <v>6759</v>
      </c>
      <c r="E871" s="5" t="s">
        <v>6760</v>
      </c>
      <c r="F871" s="6"/>
      <c r="G871" s="6"/>
    </row>
    <row r="872">
      <c r="A872" s="382" t="s">
        <v>3190</v>
      </c>
      <c r="B872" s="3" t="s">
        <v>3191</v>
      </c>
      <c r="C872" s="3" t="s">
        <v>5621</v>
      </c>
      <c r="D872" s="376" t="s">
        <v>6761</v>
      </c>
      <c r="E872" s="5" t="s">
        <v>5374</v>
      </c>
      <c r="F872" s="6"/>
      <c r="G872" s="6"/>
    </row>
    <row r="873">
      <c r="A873" s="382" t="s">
        <v>1097</v>
      </c>
      <c r="B873" s="3" t="s">
        <v>1098</v>
      </c>
      <c r="C873" s="3" t="s">
        <v>5303</v>
      </c>
      <c r="D873" s="376" t="s">
        <v>6762</v>
      </c>
      <c r="E873" s="5" t="s">
        <v>5340</v>
      </c>
      <c r="F873" s="6"/>
      <c r="G873" s="6"/>
    </row>
    <row r="874">
      <c r="A874" s="382" t="s">
        <v>1796</v>
      </c>
      <c r="B874" s="3" t="s">
        <v>1797</v>
      </c>
      <c r="C874" s="3" t="s">
        <v>5638</v>
      </c>
      <c r="D874" s="376" t="s">
        <v>6763</v>
      </c>
      <c r="E874" s="5" t="s">
        <v>6764</v>
      </c>
      <c r="F874" s="6"/>
      <c r="G874" s="6"/>
    </row>
    <row r="875">
      <c r="A875" s="382" t="s">
        <v>1861</v>
      </c>
      <c r="B875" s="3" t="s">
        <v>1862</v>
      </c>
      <c r="C875" s="3" t="s">
        <v>5621</v>
      </c>
      <c r="D875" s="376" t="s">
        <v>6765</v>
      </c>
      <c r="E875" s="5" t="s">
        <v>6766</v>
      </c>
      <c r="F875" s="6"/>
      <c r="G875" s="6"/>
    </row>
    <row r="876">
      <c r="A876" s="382" t="s">
        <v>2476</v>
      </c>
      <c r="B876" s="3" t="s">
        <v>2477</v>
      </c>
      <c r="C876" s="3" t="s">
        <v>5563</v>
      </c>
      <c r="D876" s="376" t="s">
        <v>6767</v>
      </c>
      <c r="E876" s="5" t="s">
        <v>6768</v>
      </c>
      <c r="F876" s="6"/>
      <c r="G876" s="6"/>
    </row>
    <row r="877">
      <c r="A877" s="382" t="s">
        <v>1214</v>
      </c>
      <c r="B877" s="3" t="s">
        <v>1215</v>
      </c>
      <c r="C877" s="3" t="s">
        <v>5621</v>
      </c>
      <c r="D877" s="376" t="s">
        <v>6769</v>
      </c>
      <c r="E877" s="5" t="s">
        <v>5352</v>
      </c>
      <c r="F877" s="6"/>
      <c r="G877" s="6"/>
    </row>
    <row r="878">
      <c r="A878" s="382" t="s">
        <v>2995</v>
      </c>
      <c r="B878" s="3" t="s">
        <v>2996</v>
      </c>
      <c r="C878" s="3" t="s">
        <v>5539</v>
      </c>
      <c r="D878" s="376" t="s">
        <v>6770</v>
      </c>
      <c r="E878" s="5" t="s">
        <v>6771</v>
      </c>
      <c r="F878" s="6"/>
      <c r="G878" s="6"/>
    </row>
    <row r="879">
      <c r="A879" s="382" t="s">
        <v>2370</v>
      </c>
      <c r="B879" s="3" t="s">
        <v>2371</v>
      </c>
      <c r="C879" s="3" t="s">
        <v>5621</v>
      </c>
      <c r="D879" s="376" t="s">
        <v>6772</v>
      </c>
      <c r="E879" s="5" t="s">
        <v>5352</v>
      </c>
      <c r="F879" s="6"/>
      <c r="G879" s="6"/>
    </row>
    <row r="880">
      <c r="A880" s="382" t="s">
        <v>3212</v>
      </c>
      <c r="B880" s="3" t="s">
        <v>3213</v>
      </c>
      <c r="C880" s="3" t="s">
        <v>5563</v>
      </c>
      <c r="D880" s="376" t="s">
        <v>6773</v>
      </c>
      <c r="E880" s="5" t="s">
        <v>5253</v>
      </c>
      <c r="F880" s="6"/>
      <c r="G880" s="6"/>
    </row>
    <row r="881">
      <c r="A881" s="382" t="s">
        <v>4339</v>
      </c>
      <c r="B881" s="3" t="s">
        <v>4340</v>
      </c>
      <c r="C881" s="3" t="s">
        <v>5267</v>
      </c>
      <c r="D881" s="376" t="s">
        <v>6774</v>
      </c>
      <c r="E881" s="5" t="s">
        <v>6775</v>
      </c>
      <c r="F881" s="6"/>
      <c r="G881" s="6"/>
    </row>
    <row r="882">
      <c r="A882" s="382" t="s">
        <v>676</v>
      </c>
      <c r="B882" s="3" t="s">
        <v>677</v>
      </c>
      <c r="C882" s="3" t="s">
        <v>5585</v>
      </c>
      <c r="D882" s="376" t="s">
        <v>6776</v>
      </c>
      <c r="E882" s="5" t="s">
        <v>6777</v>
      </c>
      <c r="F882" s="6"/>
      <c r="G882" s="6"/>
    </row>
    <row r="883">
      <c r="A883" s="382" t="s">
        <v>1800</v>
      </c>
      <c r="B883" s="3" t="s">
        <v>1801</v>
      </c>
      <c r="C883" s="3" t="s">
        <v>5621</v>
      </c>
      <c r="D883" s="376" t="s">
        <v>6778</v>
      </c>
      <c r="E883" s="5" t="s">
        <v>6779</v>
      </c>
      <c r="F883" s="6"/>
      <c r="G883" s="6"/>
    </row>
    <row r="884">
      <c r="A884" s="382" t="s">
        <v>4481</v>
      </c>
      <c r="B884" s="3" t="s">
        <v>4482</v>
      </c>
      <c r="C884" s="3" t="s">
        <v>5286</v>
      </c>
      <c r="D884" s="376" t="s">
        <v>6780</v>
      </c>
      <c r="E884" s="5" t="s">
        <v>6781</v>
      </c>
      <c r="F884" s="6"/>
      <c r="G884" s="6"/>
    </row>
    <row r="885">
      <c r="A885" s="382" t="s">
        <v>3403</v>
      </c>
      <c r="B885" s="3" t="s">
        <v>3404</v>
      </c>
      <c r="C885" s="3" t="s">
        <v>5329</v>
      </c>
      <c r="D885" s="376" t="s">
        <v>6782</v>
      </c>
      <c r="E885" s="5" t="s">
        <v>5610</v>
      </c>
      <c r="F885" s="6"/>
      <c r="G885" s="6"/>
    </row>
    <row r="886">
      <c r="A886" s="382" t="s">
        <v>2163</v>
      </c>
      <c r="B886" s="3" t="s">
        <v>2164</v>
      </c>
      <c r="C886" s="3" t="s">
        <v>5366</v>
      </c>
      <c r="D886" s="376" t="s">
        <v>6783</v>
      </c>
      <c r="E886" s="5" t="s">
        <v>5398</v>
      </c>
      <c r="F886" s="6"/>
      <c r="G886" s="6"/>
    </row>
    <row r="887">
      <c r="A887" s="382" t="s">
        <v>2452</v>
      </c>
      <c r="B887" s="3" t="s">
        <v>2453</v>
      </c>
      <c r="C887" s="3" t="s">
        <v>5348</v>
      </c>
      <c r="D887" s="376" t="s">
        <v>6784</v>
      </c>
      <c r="E887" s="5" t="s">
        <v>6785</v>
      </c>
      <c r="F887" s="6"/>
      <c r="G887" s="6"/>
    </row>
    <row r="888">
      <c r="A888" s="382" t="s">
        <v>1562</v>
      </c>
      <c r="B888" s="3" t="s">
        <v>1563</v>
      </c>
      <c r="C888" s="3" t="s">
        <v>5638</v>
      </c>
      <c r="D888" s="376" t="s">
        <v>6786</v>
      </c>
      <c r="E888" s="5" t="s">
        <v>5431</v>
      </c>
      <c r="F888" s="6"/>
      <c r="G888" s="6"/>
    </row>
    <row r="889">
      <c r="A889" s="382" t="s">
        <v>1371</v>
      </c>
      <c r="B889" s="3" t="s">
        <v>1372</v>
      </c>
      <c r="C889" s="3" t="s">
        <v>5621</v>
      </c>
      <c r="D889" s="376" t="s">
        <v>6787</v>
      </c>
      <c r="E889" s="5" t="s">
        <v>5359</v>
      </c>
      <c r="F889" s="6"/>
      <c r="G889" s="6"/>
    </row>
    <row r="890">
      <c r="A890" s="382" t="s">
        <v>4425</v>
      </c>
      <c r="B890" s="3" t="s">
        <v>4426</v>
      </c>
      <c r="C890" s="3" t="s">
        <v>5348</v>
      </c>
      <c r="D890" s="376" t="s">
        <v>6788</v>
      </c>
      <c r="E890" s="5" t="s">
        <v>5435</v>
      </c>
      <c r="F890" s="6"/>
      <c r="G890" s="6"/>
    </row>
    <row r="891">
      <c r="A891" s="382" t="s">
        <v>2079</v>
      </c>
      <c r="B891" s="3" t="s">
        <v>2080</v>
      </c>
      <c r="C891" s="3" t="s">
        <v>5542</v>
      </c>
      <c r="D891" s="376" t="s">
        <v>6789</v>
      </c>
      <c r="E891" s="5" t="s">
        <v>6790</v>
      </c>
      <c r="F891" s="6"/>
      <c r="G891" s="6"/>
    </row>
    <row r="892">
      <c r="A892" s="382" t="s">
        <v>1057</v>
      </c>
      <c r="B892" s="3" t="s">
        <v>1058</v>
      </c>
      <c r="C892" s="3" t="s">
        <v>5209</v>
      </c>
      <c r="D892" s="376" t="s">
        <v>6791</v>
      </c>
      <c r="E892" s="5" t="s">
        <v>5232</v>
      </c>
      <c r="F892" s="6"/>
      <c r="G892" s="6"/>
    </row>
    <row r="893">
      <c r="A893" s="382" t="s">
        <v>4185</v>
      </c>
      <c r="B893" s="3" t="s">
        <v>4186</v>
      </c>
      <c r="C893" s="3" t="s">
        <v>5638</v>
      </c>
      <c r="D893" s="376" t="s">
        <v>6792</v>
      </c>
      <c r="E893" s="5" t="s">
        <v>6764</v>
      </c>
      <c r="F893" s="6"/>
      <c r="G893" s="6"/>
    </row>
    <row r="894">
      <c r="A894" s="382" t="s">
        <v>2197</v>
      </c>
      <c r="B894" s="3" t="s">
        <v>2198</v>
      </c>
      <c r="C894" s="3" t="s">
        <v>5621</v>
      </c>
      <c r="D894" s="376" t="s">
        <v>6793</v>
      </c>
      <c r="E894" s="5" t="s">
        <v>6794</v>
      </c>
      <c r="F894" s="6"/>
      <c r="G894" s="6"/>
    </row>
    <row r="895">
      <c r="A895" s="382" t="s">
        <v>4317</v>
      </c>
      <c r="B895" s="3" t="s">
        <v>4318</v>
      </c>
      <c r="C895" s="3" t="s">
        <v>5226</v>
      </c>
      <c r="D895" s="376" t="s">
        <v>6795</v>
      </c>
      <c r="E895" s="5" t="s">
        <v>5257</v>
      </c>
      <c r="F895" s="6"/>
      <c r="G895" s="6"/>
    </row>
    <row r="896">
      <c r="A896" s="382" t="s">
        <v>2879</v>
      </c>
      <c r="B896" s="3" t="s">
        <v>2880</v>
      </c>
      <c r="C896" s="3" t="s">
        <v>5621</v>
      </c>
      <c r="D896" s="376" t="s">
        <v>6796</v>
      </c>
      <c r="E896" s="5" t="s">
        <v>6797</v>
      </c>
      <c r="F896" s="6"/>
      <c r="G896" s="6"/>
    </row>
    <row r="897">
      <c r="A897" s="382" t="s">
        <v>1762</v>
      </c>
      <c r="B897" s="3" t="s">
        <v>1763</v>
      </c>
      <c r="C897" s="3" t="s">
        <v>5608</v>
      </c>
      <c r="D897" s="376" t="s">
        <v>6798</v>
      </c>
      <c r="E897" s="5" t="s">
        <v>6799</v>
      </c>
      <c r="F897" s="6"/>
      <c r="G897" s="6"/>
    </row>
    <row r="898">
      <c r="A898" s="382" t="s">
        <v>2464</v>
      </c>
      <c r="B898" s="3" t="s">
        <v>2465</v>
      </c>
      <c r="C898" s="3" t="s">
        <v>5585</v>
      </c>
      <c r="D898" s="376" t="s">
        <v>6800</v>
      </c>
      <c r="E898" s="5" t="s">
        <v>6705</v>
      </c>
      <c r="F898" s="6"/>
      <c r="G898" s="6"/>
    </row>
    <row r="899">
      <c r="A899" s="382" t="s">
        <v>4267</v>
      </c>
      <c r="B899" s="3" t="s">
        <v>4268</v>
      </c>
      <c r="C899" s="3" t="s">
        <v>5366</v>
      </c>
      <c r="D899" s="376" t="s">
        <v>6801</v>
      </c>
      <c r="E899" s="5" t="s">
        <v>6251</v>
      </c>
      <c r="F899" s="6"/>
      <c r="G899" s="6"/>
    </row>
    <row r="900">
      <c r="A900" s="382" t="s">
        <v>2901</v>
      </c>
      <c r="B900" s="3" t="s">
        <v>2902</v>
      </c>
      <c r="C900" s="3" t="s">
        <v>5366</v>
      </c>
      <c r="D900" s="376" t="s">
        <v>6802</v>
      </c>
      <c r="E900" s="5" t="s">
        <v>6803</v>
      </c>
      <c r="F900" s="6"/>
      <c r="G900" s="6"/>
    </row>
    <row r="901">
      <c r="A901" s="382" t="s">
        <v>2127</v>
      </c>
      <c r="B901" s="3" t="s">
        <v>2128</v>
      </c>
      <c r="C901" s="3" t="s">
        <v>5348</v>
      </c>
      <c r="D901" s="376" t="s">
        <v>6804</v>
      </c>
      <c r="E901" s="5" t="s">
        <v>6805</v>
      </c>
      <c r="F901" s="6"/>
      <c r="G901" s="6"/>
    </row>
    <row r="902">
      <c r="A902" s="382" t="s">
        <v>4455</v>
      </c>
      <c r="B902" s="3" t="s">
        <v>4456</v>
      </c>
      <c r="C902" s="3" t="s">
        <v>5286</v>
      </c>
      <c r="D902" s="376" t="s">
        <v>6806</v>
      </c>
      <c r="E902" s="5" t="s">
        <v>6640</v>
      </c>
      <c r="F902" s="6"/>
      <c r="G902" s="6"/>
    </row>
    <row r="903">
      <c r="A903" s="382" t="s">
        <v>2273</v>
      </c>
      <c r="B903" s="3" t="s">
        <v>2274</v>
      </c>
      <c r="C903" s="3" t="s">
        <v>5621</v>
      </c>
      <c r="D903" s="376" t="s">
        <v>6807</v>
      </c>
      <c r="E903" s="5" t="s">
        <v>6808</v>
      </c>
      <c r="F903" s="6"/>
      <c r="G903" s="6"/>
    </row>
    <row r="904">
      <c r="A904" s="382" t="s">
        <v>1601</v>
      </c>
      <c r="B904" s="3" t="s">
        <v>1602</v>
      </c>
      <c r="C904" s="3" t="s">
        <v>5621</v>
      </c>
      <c r="D904" s="376" t="s">
        <v>6809</v>
      </c>
      <c r="E904" s="5" t="s">
        <v>6785</v>
      </c>
      <c r="F904" s="6"/>
      <c r="G904" s="6"/>
    </row>
    <row r="905">
      <c r="A905" s="382" t="s">
        <v>2255</v>
      </c>
      <c r="B905" s="3" t="s">
        <v>2256</v>
      </c>
      <c r="C905" s="3" t="s">
        <v>5563</v>
      </c>
      <c r="D905" s="376" t="s">
        <v>6810</v>
      </c>
      <c r="E905" s="5" t="s">
        <v>5283</v>
      </c>
      <c r="F905" s="6"/>
      <c r="G905" s="6"/>
    </row>
    <row r="906">
      <c r="A906" s="382" t="s">
        <v>654</v>
      </c>
      <c r="B906" s="3" t="s">
        <v>655</v>
      </c>
      <c r="C906" s="3" t="s">
        <v>5172</v>
      </c>
      <c r="D906" s="376" t="s">
        <v>6811</v>
      </c>
      <c r="E906" s="5" t="s">
        <v>5455</v>
      </c>
      <c r="F906" s="6"/>
      <c r="G906" s="6"/>
    </row>
    <row r="907">
      <c r="A907" s="382" t="s">
        <v>4234</v>
      </c>
      <c r="B907" s="3" t="s">
        <v>4235</v>
      </c>
      <c r="C907" s="3" t="s">
        <v>5421</v>
      </c>
      <c r="D907" s="376" t="s">
        <v>6812</v>
      </c>
      <c r="E907" s="5" t="s">
        <v>6813</v>
      </c>
      <c r="F907" s="6"/>
      <c r="G907" s="6"/>
    </row>
    <row r="908">
      <c r="A908" s="382" t="s">
        <v>4393</v>
      </c>
      <c r="B908" s="3" t="s">
        <v>4394</v>
      </c>
      <c r="C908" s="3" t="s">
        <v>5286</v>
      </c>
      <c r="D908" s="376" t="s">
        <v>6814</v>
      </c>
      <c r="E908" s="5" t="e">
        <v>#N/A</v>
      </c>
      <c r="F908" s="6"/>
      <c r="G908" s="6"/>
    </row>
    <row r="909">
      <c r="A909" s="382" t="s">
        <v>2440</v>
      </c>
      <c r="B909" s="3" t="s">
        <v>2441</v>
      </c>
      <c r="C909" s="3" t="s">
        <v>5664</v>
      </c>
      <c r="D909" s="376" t="s">
        <v>6815</v>
      </c>
      <c r="E909" s="5" t="s">
        <v>6816</v>
      </c>
      <c r="F909" s="6"/>
      <c r="G909" s="6"/>
    </row>
    <row r="910">
      <c r="A910" s="382" t="s">
        <v>3296</v>
      </c>
      <c r="B910" s="3" t="s">
        <v>3297</v>
      </c>
      <c r="C910" s="3" t="s">
        <v>6031</v>
      </c>
      <c r="D910" s="376" t="s">
        <v>6817</v>
      </c>
      <c r="E910" s="5" t="s">
        <v>6818</v>
      </c>
      <c r="F910" s="6"/>
      <c r="G910" s="6"/>
    </row>
    <row r="911">
      <c r="A911" s="382" t="s">
        <v>2981</v>
      </c>
      <c r="B911" s="3" t="s">
        <v>2982</v>
      </c>
      <c r="C911" s="3" t="s">
        <v>5348</v>
      </c>
      <c r="D911" s="376" t="s">
        <v>6819</v>
      </c>
      <c r="E911" s="5" t="s">
        <v>5624</v>
      </c>
      <c r="F911" s="6"/>
      <c r="G911" s="6"/>
    </row>
    <row r="912">
      <c r="A912" s="382" t="s">
        <v>1306</v>
      </c>
      <c r="B912" s="3" t="s">
        <v>1307</v>
      </c>
      <c r="C912" s="3" t="s">
        <v>5542</v>
      </c>
      <c r="D912" s="376" t="s">
        <v>6820</v>
      </c>
      <c r="E912" s="5" t="s">
        <v>6821</v>
      </c>
      <c r="F912" s="6"/>
      <c r="G912" s="6"/>
    </row>
    <row r="913">
      <c r="A913" s="382" t="s">
        <v>4242</v>
      </c>
      <c r="B913" s="3" t="s">
        <v>4243</v>
      </c>
      <c r="C913" s="3" t="s">
        <v>5366</v>
      </c>
      <c r="D913" s="376" t="s">
        <v>5415</v>
      </c>
      <c r="E913" s="5" t="e">
        <v>#N/A</v>
      </c>
      <c r="F913" s="6"/>
      <c r="G913" s="6"/>
    </row>
    <row r="914">
      <c r="A914" s="382" t="s">
        <v>1195</v>
      </c>
      <c r="B914" s="3" t="s">
        <v>1196</v>
      </c>
      <c r="C914" s="3" t="s">
        <v>5172</v>
      </c>
      <c r="D914" s="376" t="s">
        <v>6822</v>
      </c>
      <c r="E914" s="5" t="s">
        <v>5187</v>
      </c>
      <c r="F914" s="6"/>
      <c r="G914" s="6"/>
    </row>
    <row r="915">
      <c r="A915" s="382" t="s">
        <v>3902</v>
      </c>
      <c r="B915" s="3" t="s">
        <v>3903</v>
      </c>
      <c r="C915" s="3" t="s">
        <v>5608</v>
      </c>
      <c r="D915" s="376" t="s">
        <v>6823</v>
      </c>
      <c r="E915" s="5" t="s">
        <v>6824</v>
      </c>
      <c r="F915" s="6"/>
      <c r="G915" s="6"/>
    </row>
    <row r="916">
      <c r="A916" s="382" t="s">
        <v>4289</v>
      </c>
      <c r="B916" s="3" t="s">
        <v>4290</v>
      </c>
      <c r="C916" s="3" t="s">
        <v>5286</v>
      </c>
      <c r="D916" s="376" t="s">
        <v>6825</v>
      </c>
      <c r="E916" s="5" t="s">
        <v>6826</v>
      </c>
      <c r="F916" s="6"/>
      <c r="G916" s="6"/>
    </row>
    <row r="917">
      <c r="A917" s="382" t="s">
        <v>4257</v>
      </c>
      <c r="B917" s="3" t="s">
        <v>4258</v>
      </c>
      <c r="C917" s="3" t="s">
        <v>5172</v>
      </c>
      <c r="D917" s="376" t="s">
        <v>6827</v>
      </c>
      <c r="E917" s="5" t="s">
        <v>6828</v>
      </c>
      <c r="F917" s="6"/>
      <c r="G917" s="6"/>
    </row>
    <row r="918">
      <c r="A918" s="382" t="s">
        <v>2139</v>
      </c>
      <c r="B918" s="3" t="s">
        <v>2140</v>
      </c>
      <c r="C918" s="3" t="s">
        <v>5542</v>
      </c>
      <c r="D918" s="376" t="s">
        <v>6829</v>
      </c>
      <c r="E918" s="5" t="s">
        <v>6830</v>
      </c>
      <c r="F918" s="6"/>
      <c r="G918" s="6"/>
    </row>
    <row r="919">
      <c r="A919" s="382" t="s">
        <v>914</v>
      </c>
      <c r="B919" s="3" t="s">
        <v>915</v>
      </c>
      <c r="C919" s="3" t="s">
        <v>5563</v>
      </c>
      <c r="D919" s="376" t="s">
        <v>6831</v>
      </c>
      <c r="E919" s="5" t="s">
        <v>6359</v>
      </c>
      <c r="F919" s="6"/>
      <c r="G919" s="6"/>
    </row>
    <row r="920">
      <c r="A920" s="382" t="s">
        <v>4000</v>
      </c>
      <c r="B920" s="3" t="s">
        <v>4001</v>
      </c>
      <c r="C920" s="3" t="s">
        <v>5638</v>
      </c>
      <c r="D920" s="376" t="s">
        <v>6832</v>
      </c>
      <c r="E920" s="5" t="s">
        <v>5640</v>
      </c>
      <c r="F920" s="6"/>
      <c r="G920" s="6"/>
    </row>
    <row r="921">
      <c r="A921" s="382" t="s">
        <v>1624</v>
      </c>
      <c r="B921" s="3" t="s">
        <v>1625</v>
      </c>
      <c r="C921" s="3" t="s">
        <v>5226</v>
      </c>
      <c r="D921" s="376" t="s">
        <v>6833</v>
      </c>
      <c r="E921" s="5" t="s">
        <v>6834</v>
      </c>
      <c r="F921" s="6"/>
      <c r="G921" s="6"/>
    </row>
    <row r="922">
      <c r="A922" s="382" t="s">
        <v>1353</v>
      </c>
      <c r="B922" s="3" t="s">
        <v>1354</v>
      </c>
      <c r="C922" s="3" t="s">
        <v>5638</v>
      </c>
      <c r="D922" s="376" t="s">
        <v>6835</v>
      </c>
      <c r="E922" s="5" t="s">
        <v>6836</v>
      </c>
      <c r="F922" s="6"/>
      <c r="G922" s="6"/>
    </row>
    <row r="923">
      <c r="A923" s="382" t="s">
        <v>2873</v>
      </c>
      <c r="B923" s="3" t="s">
        <v>2874</v>
      </c>
      <c r="C923" s="3" t="s">
        <v>5621</v>
      </c>
      <c r="D923" s="376" t="s">
        <v>6837</v>
      </c>
      <c r="E923" s="5" t="s">
        <v>6124</v>
      </c>
      <c r="F923" s="6"/>
      <c r="G923" s="6"/>
    </row>
    <row r="924">
      <c r="A924" s="382" t="s">
        <v>4020</v>
      </c>
      <c r="B924" s="3" t="s">
        <v>4021</v>
      </c>
      <c r="C924" s="3" t="s">
        <v>5542</v>
      </c>
      <c r="D924" s="376" t="s">
        <v>6838</v>
      </c>
      <c r="E924" s="5" t="s">
        <v>6839</v>
      </c>
      <c r="F924" s="6"/>
      <c r="G924" s="6"/>
    </row>
    <row r="925">
      <c r="A925" s="382" t="s">
        <v>2478</v>
      </c>
      <c r="B925" s="3" t="s">
        <v>2479</v>
      </c>
      <c r="C925" s="3" t="s">
        <v>5585</v>
      </c>
      <c r="D925" s="376" t="s">
        <v>6840</v>
      </c>
      <c r="E925" s="5" t="s">
        <v>6841</v>
      </c>
      <c r="F925" s="6"/>
      <c r="G925" s="6"/>
    </row>
    <row r="926">
      <c r="A926" s="382" t="s">
        <v>3554</v>
      </c>
      <c r="B926" s="3" t="s">
        <v>3555</v>
      </c>
      <c r="C926" s="3" t="s">
        <v>5621</v>
      </c>
      <c r="D926" s="376" t="s">
        <v>6842</v>
      </c>
      <c r="E926" s="5" t="s">
        <v>6843</v>
      </c>
      <c r="F926" s="6"/>
      <c r="G926" s="6"/>
    </row>
    <row r="927">
      <c r="A927" s="382" t="s">
        <v>3998</v>
      </c>
      <c r="B927" s="3" t="s">
        <v>3999</v>
      </c>
      <c r="C927" s="3" t="s">
        <v>5421</v>
      </c>
      <c r="D927" s="376" t="s">
        <v>6844</v>
      </c>
      <c r="E927" s="5" t="s">
        <v>6845</v>
      </c>
      <c r="F927" s="6"/>
      <c r="G927" s="6"/>
    </row>
    <row r="928">
      <c r="A928" s="382" t="s">
        <v>4366</v>
      </c>
      <c r="B928" s="3" t="s">
        <v>4367</v>
      </c>
      <c r="C928" s="3" t="s">
        <v>5563</v>
      </c>
      <c r="D928" s="376" t="s">
        <v>6846</v>
      </c>
      <c r="E928" s="5" t="s">
        <v>6847</v>
      </c>
      <c r="F928" s="6"/>
      <c r="G928" s="6"/>
    </row>
    <row r="929">
      <c r="A929" s="382" t="s">
        <v>1816</v>
      </c>
      <c r="B929" s="3" t="s">
        <v>1817</v>
      </c>
      <c r="C929" s="3" t="s">
        <v>5585</v>
      </c>
      <c r="D929" s="376" t="s">
        <v>6848</v>
      </c>
      <c r="E929" s="5" t="s">
        <v>6777</v>
      </c>
      <c r="F929" s="6"/>
      <c r="G929" s="6"/>
    </row>
    <row r="930">
      <c r="A930" s="382" t="s">
        <v>1168</v>
      </c>
      <c r="B930" s="3" t="s">
        <v>1169</v>
      </c>
      <c r="C930" s="3" t="s">
        <v>5348</v>
      </c>
      <c r="D930" s="376" t="s">
        <v>6849</v>
      </c>
      <c r="E930" s="5" t="s">
        <v>6346</v>
      </c>
      <c r="F930" s="6"/>
      <c r="G930" s="6"/>
    </row>
    <row r="931">
      <c r="A931" s="382" t="s">
        <v>4187</v>
      </c>
      <c r="B931" s="3" t="s">
        <v>4188</v>
      </c>
      <c r="C931" s="3" t="s">
        <v>5621</v>
      </c>
      <c r="D931" s="376" t="s">
        <v>6850</v>
      </c>
      <c r="E931" s="5" t="s">
        <v>5624</v>
      </c>
      <c r="F931" s="6"/>
      <c r="G931" s="6"/>
    </row>
    <row r="932">
      <c r="A932" s="382" t="s">
        <v>2459</v>
      </c>
      <c r="B932" s="3" t="s">
        <v>2460</v>
      </c>
      <c r="C932" s="3" t="s">
        <v>5577</v>
      </c>
      <c r="D932" s="376" t="s">
        <v>6851</v>
      </c>
      <c r="E932" s="5" t="s">
        <v>6852</v>
      </c>
      <c r="F932" s="6"/>
      <c r="G932" s="6"/>
    </row>
    <row r="933">
      <c r="A933" s="382" t="s">
        <v>2222</v>
      </c>
      <c r="B933" s="3" t="s">
        <v>2223</v>
      </c>
      <c r="C933" s="3" t="s">
        <v>5421</v>
      </c>
      <c r="D933" s="376" t="s">
        <v>6853</v>
      </c>
      <c r="E933" s="5" t="s">
        <v>6854</v>
      </c>
      <c r="F933" s="6"/>
      <c r="G933" s="6"/>
    </row>
    <row r="934">
      <c r="A934" s="382" t="s">
        <v>3499</v>
      </c>
      <c r="B934" s="3" t="s">
        <v>3500</v>
      </c>
      <c r="C934" s="3" t="s">
        <v>5542</v>
      </c>
      <c r="D934" s="376" t="s">
        <v>6855</v>
      </c>
      <c r="E934" s="5" t="s">
        <v>6856</v>
      </c>
      <c r="F934" s="6"/>
      <c r="G934" s="6"/>
    </row>
    <row r="935">
      <c r="A935" s="382" t="s">
        <v>1632</v>
      </c>
      <c r="B935" s="3" t="s">
        <v>1633</v>
      </c>
      <c r="C935" s="3" t="s">
        <v>5267</v>
      </c>
      <c r="D935" s="376" t="s">
        <v>6857</v>
      </c>
      <c r="E935" s="5" t="s">
        <v>5565</v>
      </c>
      <c r="F935" s="6"/>
      <c r="G935" s="6"/>
    </row>
    <row r="936">
      <c r="A936" s="382" t="s">
        <v>3017</v>
      </c>
      <c r="B936" s="3" t="s">
        <v>3018</v>
      </c>
      <c r="C936" s="3" t="s">
        <v>5621</v>
      </c>
      <c r="D936" s="376" t="s">
        <v>6858</v>
      </c>
      <c r="E936" s="5" t="s">
        <v>6859</v>
      </c>
      <c r="F936" s="6"/>
      <c r="G936" s="6"/>
    </row>
    <row r="937">
      <c r="A937" s="382" t="s">
        <v>1008</v>
      </c>
      <c r="B937" s="3" t="s">
        <v>6860</v>
      </c>
      <c r="C937" s="3" t="s">
        <v>5638</v>
      </c>
      <c r="D937" s="376" t="s">
        <v>6861</v>
      </c>
      <c r="E937" s="5" t="s">
        <v>6862</v>
      </c>
      <c r="F937" s="6"/>
      <c r="G937" s="6"/>
    </row>
    <row r="938">
      <c r="A938" s="382" t="s">
        <v>3164</v>
      </c>
      <c r="B938" s="3" t="s">
        <v>3165</v>
      </c>
      <c r="C938" s="3" t="s">
        <v>5542</v>
      </c>
      <c r="D938" s="376" t="s">
        <v>6863</v>
      </c>
      <c r="E938" s="5" t="s">
        <v>5557</v>
      </c>
      <c r="F938" s="6"/>
      <c r="G938" s="6"/>
    </row>
    <row r="939">
      <c r="A939" s="382" t="s">
        <v>2240</v>
      </c>
      <c r="B939" s="3" t="s">
        <v>2241</v>
      </c>
      <c r="C939" s="3" t="s">
        <v>5621</v>
      </c>
      <c r="D939" s="376" t="s">
        <v>6864</v>
      </c>
      <c r="E939" s="5" t="s">
        <v>5624</v>
      </c>
      <c r="F939" s="6"/>
      <c r="G939" s="6"/>
    </row>
    <row r="940">
      <c r="A940" s="382" t="s">
        <v>2226</v>
      </c>
      <c r="B940" s="3" t="s">
        <v>2227</v>
      </c>
      <c r="C940" s="3" t="s">
        <v>5329</v>
      </c>
      <c r="D940" s="376" t="s">
        <v>6865</v>
      </c>
      <c r="E940" s="5" t="s">
        <v>5610</v>
      </c>
      <c r="F940" s="6"/>
      <c r="G940" s="6"/>
    </row>
    <row r="941">
      <c r="A941" s="382" t="s">
        <v>3829</v>
      </c>
      <c r="B941" s="3" t="s">
        <v>3830</v>
      </c>
      <c r="C941" s="3" t="s">
        <v>5366</v>
      </c>
      <c r="D941" s="376" t="s">
        <v>6866</v>
      </c>
      <c r="E941" s="5" t="s">
        <v>6867</v>
      </c>
      <c r="F941" s="6"/>
      <c r="G941" s="6"/>
    </row>
    <row r="942">
      <c r="A942" s="382" t="s">
        <v>1989</v>
      </c>
      <c r="B942" s="3" t="s">
        <v>1990</v>
      </c>
      <c r="C942" s="3" t="s">
        <v>5542</v>
      </c>
      <c r="D942" s="376" t="s">
        <v>6868</v>
      </c>
      <c r="E942" s="5" t="s">
        <v>5553</v>
      </c>
      <c r="F942" s="6"/>
      <c r="G942" s="6"/>
    </row>
    <row r="943">
      <c r="A943" s="382" t="s">
        <v>4387</v>
      </c>
      <c r="B943" s="3" t="s">
        <v>4388</v>
      </c>
      <c r="C943" s="3" t="s">
        <v>5172</v>
      </c>
      <c r="D943" s="376" t="s">
        <v>6869</v>
      </c>
      <c r="E943" s="5" t="s">
        <v>6870</v>
      </c>
      <c r="F943" s="6"/>
      <c r="G943" s="6"/>
    </row>
    <row r="944">
      <c r="A944" s="382" t="s">
        <v>3770</v>
      </c>
      <c r="B944" s="3" t="s">
        <v>3771</v>
      </c>
      <c r="C944" s="3" t="s">
        <v>5348</v>
      </c>
      <c r="D944" s="376" t="s">
        <v>6819</v>
      </c>
      <c r="E944" s="5" t="s">
        <v>5624</v>
      </c>
      <c r="F944" s="6"/>
      <c r="G944" s="6"/>
    </row>
    <row r="945">
      <c r="A945" s="382" t="s">
        <v>2909</v>
      </c>
      <c r="B945" s="3" t="s">
        <v>2910</v>
      </c>
      <c r="C945" s="3" t="s">
        <v>5226</v>
      </c>
      <c r="D945" s="376" t="s">
        <v>6871</v>
      </c>
      <c r="E945" s="5" t="s">
        <v>6872</v>
      </c>
      <c r="F945" s="6"/>
      <c r="G945" s="6"/>
    </row>
    <row r="946">
      <c r="A946" s="382" t="s">
        <v>3125</v>
      </c>
      <c r="B946" s="3" t="s">
        <v>3126</v>
      </c>
      <c r="C946" s="3" t="s">
        <v>5621</v>
      </c>
      <c r="D946" s="376" t="s">
        <v>6873</v>
      </c>
      <c r="E946" s="5" t="s">
        <v>6874</v>
      </c>
      <c r="F946" s="6"/>
      <c r="G946" s="6"/>
    </row>
    <row r="947">
      <c r="A947" s="382" t="s">
        <v>3786</v>
      </c>
      <c r="B947" s="3" t="s">
        <v>3787</v>
      </c>
      <c r="C947" s="3" t="s">
        <v>5638</v>
      </c>
      <c r="D947" s="376" t="s">
        <v>6875</v>
      </c>
      <c r="E947" s="5" t="s">
        <v>6876</v>
      </c>
      <c r="F947" s="6"/>
      <c r="G947" s="6"/>
    </row>
    <row r="948">
      <c r="A948" s="382" t="s">
        <v>2833</v>
      </c>
      <c r="B948" s="3" t="s">
        <v>2834</v>
      </c>
      <c r="C948" s="3" t="s">
        <v>5563</v>
      </c>
      <c r="D948" s="376" t="s">
        <v>6877</v>
      </c>
      <c r="E948" s="5" t="s">
        <v>5587</v>
      </c>
      <c r="F948" s="6"/>
      <c r="G948" s="6"/>
    </row>
    <row r="949">
      <c r="A949" s="382" t="s">
        <v>991</v>
      </c>
      <c r="B949" s="3" t="s">
        <v>992</v>
      </c>
      <c r="C949" s="3" t="s">
        <v>5226</v>
      </c>
      <c r="D949" s="376" t="s">
        <v>6878</v>
      </c>
      <c r="E949" s="5" t="s">
        <v>6879</v>
      </c>
      <c r="F949" s="6"/>
      <c r="G949" s="6"/>
    </row>
    <row r="950">
      <c r="A950" s="382" t="s">
        <v>1049</v>
      </c>
      <c r="B950" s="3" t="s">
        <v>1050</v>
      </c>
      <c r="C950" s="3" t="s">
        <v>5172</v>
      </c>
      <c r="D950" s="376" t="s">
        <v>6880</v>
      </c>
      <c r="E950" s="5" t="s">
        <v>6881</v>
      </c>
      <c r="F950" s="6"/>
      <c r="G950" s="6"/>
    </row>
    <row r="951">
      <c r="A951" s="382" t="s">
        <v>4081</v>
      </c>
      <c r="B951" s="3" t="s">
        <v>4082</v>
      </c>
      <c r="C951" s="3" t="s">
        <v>5621</v>
      </c>
      <c r="D951" s="376" t="s">
        <v>6882</v>
      </c>
      <c r="E951" s="5" t="s">
        <v>5945</v>
      </c>
      <c r="F951" s="6"/>
      <c r="G951" s="6"/>
    </row>
    <row r="952">
      <c r="A952" s="382" t="s">
        <v>3431</v>
      </c>
      <c r="B952" s="3" t="s">
        <v>3432</v>
      </c>
      <c r="C952" s="3" t="s">
        <v>5348</v>
      </c>
      <c r="D952" s="376" t="s">
        <v>6883</v>
      </c>
      <c r="E952" s="5" t="s">
        <v>6346</v>
      </c>
      <c r="F952" s="6"/>
      <c r="G952" s="6"/>
    </row>
    <row r="953">
      <c r="A953" s="382" t="s">
        <v>1173</v>
      </c>
      <c r="B953" s="3" t="s">
        <v>1174</v>
      </c>
      <c r="C953" s="3" t="s">
        <v>5242</v>
      </c>
      <c r="D953" s="376" t="s">
        <v>6884</v>
      </c>
      <c r="E953" s="5" t="s">
        <v>5584</v>
      </c>
      <c r="F953" s="6"/>
      <c r="G953" s="6"/>
    </row>
    <row r="954">
      <c r="A954" s="382" t="s">
        <v>2735</v>
      </c>
      <c r="B954" s="3" t="s">
        <v>2736</v>
      </c>
      <c r="C954" s="3" t="s">
        <v>5563</v>
      </c>
      <c r="D954" s="376" t="s">
        <v>6885</v>
      </c>
      <c r="E954" s="5" t="s">
        <v>6886</v>
      </c>
      <c r="F954" s="6"/>
      <c r="G954" s="6"/>
    </row>
    <row r="955">
      <c r="A955" s="382" t="s">
        <v>3759</v>
      </c>
      <c r="B955" s="3" t="s">
        <v>3760</v>
      </c>
      <c r="C955" s="3" t="s">
        <v>5366</v>
      </c>
      <c r="D955" s="376" t="s">
        <v>6887</v>
      </c>
      <c r="E955" s="5" t="s">
        <v>6888</v>
      </c>
      <c r="F955" s="6"/>
      <c r="G955" s="6"/>
    </row>
    <row r="956">
      <c r="A956" s="382" t="s">
        <v>2043</v>
      </c>
      <c r="B956" s="3" t="s">
        <v>2044</v>
      </c>
      <c r="C956" s="3" t="s">
        <v>5366</v>
      </c>
      <c r="D956" s="376" t="s">
        <v>6889</v>
      </c>
      <c r="E956" s="5" t="s">
        <v>6890</v>
      </c>
      <c r="F956" s="6"/>
      <c r="G956" s="6"/>
    </row>
    <row r="957">
      <c r="A957" s="382" t="s">
        <v>959</v>
      </c>
      <c r="B957" s="3" t="s">
        <v>960</v>
      </c>
      <c r="C957" s="3" t="s">
        <v>961</v>
      </c>
      <c r="D957" s="376" t="s">
        <v>6891</v>
      </c>
      <c r="E957" s="5" t="s">
        <v>5683</v>
      </c>
      <c r="F957" s="6"/>
      <c r="G957" s="6"/>
    </row>
    <row r="958">
      <c r="A958" s="382" t="s">
        <v>3802</v>
      </c>
      <c r="B958" s="3" t="s">
        <v>3803</v>
      </c>
      <c r="C958" s="3" t="s">
        <v>5585</v>
      </c>
      <c r="D958" s="376" t="s">
        <v>6892</v>
      </c>
      <c r="E958" s="5" t="s">
        <v>5593</v>
      </c>
      <c r="F958" s="6"/>
      <c r="G958" s="6"/>
    </row>
    <row r="959">
      <c r="A959" s="382" t="s">
        <v>3624</v>
      </c>
      <c r="B959" s="3" t="s">
        <v>3625</v>
      </c>
      <c r="C959" s="3" t="s">
        <v>5226</v>
      </c>
      <c r="D959" s="376" t="s">
        <v>6893</v>
      </c>
      <c r="E959" s="5" t="s">
        <v>6894</v>
      </c>
      <c r="F959" s="6"/>
      <c r="G959" s="6"/>
    </row>
    <row r="960">
      <c r="A960" s="382" t="s">
        <v>1758</v>
      </c>
      <c r="B960" s="3" t="s">
        <v>1759</v>
      </c>
      <c r="C960" s="3" t="s">
        <v>5585</v>
      </c>
      <c r="D960" s="376" t="s">
        <v>6895</v>
      </c>
      <c r="E960" s="5" t="s">
        <v>6896</v>
      </c>
      <c r="F960" s="6"/>
      <c r="G960" s="6"/>
    </row>
    <row r="961">
      <c r="A961" s="382" t="s">
        <v>4213</v>
      </c>
      <c r="B961" s="3" t="s">
        <v>4214</v>
      </c>
      <c r="C961" s="3" t="s">
        <v>5366</v>
      </c>
      <c r="D961" s="376" t="s">
        <v>6897</v>
      </c>
      <c r="E961" s="5" t="s">
        <v>5406</v>
      </c>
      <c r="F961" s="6"/>
      <c r="G961" s="6"/>
    </row>
    <row r="962">
      <c r="A962" s="382" t="s">
        <v>2496</v>
      </c>
      <c r="B962" s="3" t="s">
        <v>2497</v>
      </c>
      <c r="C962" s="3" t="s">
        <v>5600</v>
      </c>
      <c r="D962" s="376" t="s">
        <v>6898</v>
      </c>
      <c r="E962" s="5" t="s">
        <v>6899</v>
      </c>
      <c r="F962" s="6"/>
      <c r="G962" s="6"/>
    </row>
    <row r="963">
      <c r="A963" s="382" t="s">
        <v>3082</v>
      </c>
      <c r="B963" s="3" t="s">
        <v>3083</v>
      </c>
      <c r="C963" s="3" t="s">
        <v>5638</v>
      </c>
      <c r="D963" s="376" t="s">
        <v>6900</v>
      </c>
      <c r="E963" s="5" t="s">
        <v>5640</v>
      </c>
      <c r="F963" s="6"/>
      <c r="G963" s="6"/>
    </row>
    <row r="964">
      <c r="A964" s="382" t="s">
        <v>780</v>
      </c>
      <c r="B964" s="3" t="s">
        <v>781</v>
      </c>
      <c r="C964" s="3" t="s">
        <v>5563</v>
      </c>
      <c r="D964" s="376" t="s">
        <v>6901</v>
      </c>
      <c r="E964" s="5" t="s">
        <v>5584</v>
      </c>
      <c r="F964" s="6"/>
      <c r="G964" s="6"/>
    </row>
    <row r="965">
      <c r="A965" s="382" t="s">
        <v>1784</v>
      </c>
      <c r="B965" s="3" t="s">
        <v>1785</v>
      </c>
      <c r="C965" s="3" t="s">
        <v>5366</v>
      </c>
      <c r="D965" s="376" t="s">
        <v>6902</v>
      </c>
      <c r="E965" s="5" t="s">
        <v>6903</v>
      </c>
      <c r="F965" s="6"/>
      <c r="G965" s="6"/>
    </row>
    <row r="966">
      <c r="A966" s="382" t="s">
        <v>4004</v>
      </c>
      <c r="B966" s="3" t="s">
        <v>4005</v>
      </c>
      <c r="C966" s="3" t="s">
        <v>5172</v>
      </c>
      <c r="D966" s="376" t="s">
        <v>6904</v>
      </c>
      <c r="E966" s="5" t="s">
        <v>6905</v>
      </c>
      <c r="F966" s="6"/>
      <c r="G966" s="6"/>
    </row>
    <row r="967">
      <c r="A967" s="382" t="s">
        <v>3990</v>
      </c>
      <c r="B967" s="3" t="s">
        <v>3991</v>
      </c>
      <c r="C967" s="3" t="s">
        <v>5563</v>
      </c>
      <c r="D967" s="376" t="s">
        <v>6906</v>
      </c>
      <c r="E967" s="5" t="s">
        <v>6768</v>
      </c>
      <c r="F967" s="6"/>
      <c r="G967" s="6"/>
    </row>
    <row r="968">
      <c r="A968" s="382" t="s">
        <v>2037</v>
      </c>
      <c r="B968" s="3" t="s">
        <v>2038</v>
      </c>
      <c r="C968" s="3" t="s">
        <v>5172</v>
      </c>
      <c r="D968" s="376" t="s">
        <v>6907</v>
      </c>
      <c r="E968" s="5" t="s">
        <v>6908</v>
      </c>
      <c r="F968" s="6"/>
      <c r="G968" s="6"/>
    </row>
    <row r="969">
      <c r="A969" s="382" t="s">
        <v>4457</v>
      </c>
      <c r="B969" s="3" t="s">
        <v>4458</v>
      </c>
      <c r="C969" s="3" t="s">
        <v>5226</v>
      </c>
      <c r="D969" s="376" t="s">
        <v>6909</v>
      </c>
      <c r="E969" s="5" t="s">
        <v>5228</v>
      </c>
      <c r="F969" s="6"/>
      <c r="G969" s="6"/>
    </row>
    <row r="970">
      <c r="A970" s="382" t="s">
        <v>2432</v>
      </c>
      <c r="B970" s="3" t="s">
        <v>2433</v>
      </c>
      <c r="C970" s="3" t="s">
        <v>5172</v>
      </c>
      <c r="D970" s="376" t="s">
        <v>6910</v>
      </c>
      <c r="E970" s="5" t="s">
        <v>6911</v>
      </c>
      <c r="F970" s="6"/>
      <c r="G970" s="6"/>
    </row>
    <row r="971">
      <c r="A971" s="382" t="s">
        <v>2696</v>
      </c>
      <c r="B971" s="3" t="s">
        <v>2697</v>
      </c>
      <c r="C971" s="3" t="s">
        <v>5638</v>
      </c>
      <c r="D971" s="376" t="s">
        <v>6912</v>
      </c>
      <c r="E971" s="5" t="s">
        <v>5640</v>
      </c>
      <c r="F971" s="6"/>
      <c r="G971" s="6"/>
    </row>
    <row r="972">
      <c r="A972" s="382" t="s">
        <v>3336</v>
      </c>
      <c r="B972" s="3" t="s">
        <v>3337</v>
      </c>
      <c r="C972" s="3" t="s">
        <v>5621</v>
      </c>
      <c r="D972" s="376" t="s">
        <v>6913</v>
      </c>
      <c r="E972" s="5" t="s">
        <v>6914</v>
      </c>
      <c r="F972" s="6"/>
      <c r="G972" s="6"/>
    </row>
    <row r="973">
      <c r="A973" s="382" t="s">
        <v>1603</v>
      </c>
      <c r="B973" s="3" t="s">
        <v>1604</v>
      </c>
      <c r="C973" s="3" t="s">
        <v>5348</v>
      </c>
      <c r="D973" s="376" t="s">
        <v>6915</v>
      </c>
      <c r="E973" s="5" t="s">
        <v>6916</v>
      </c>
      <c r="F973" s="6"/>
      <c r="G973" s="6"/>
    </row>
    <row r="974">
      <c r="A974" s="382" t="s">
        <v>1985</v>
      </c>
      <c r="B974" s="3" t="s">
        <v>1986</v>
      </c>
      <c r="C974" s="3" t="s">
        <v>5348</v>
      </c>
      <c r="D974" s="376" t="s">
        <v>6917</v>
      </c>
      <c r="E974" s="5" t="s">
        <v>5352</v>
      </c>
      <c r="F974" s="6"/>
      <c r="G974" s="6"/>
    </row>
    <row r="975">
      <c r="A975" s="382" t="s">
        <v>796</v>
      </c>
      <c r="B975" s="3" t="s">
        <v>797</v>
      </c>
      <c r="C975" s="3" t="s">
        <v>5621</v>
      </c>
      <c r="D975" s="376" t="s">
        <v>6918</v>
      </c>
      <c r="E975" s="5" t="s">
        <v>6919</v>
      </c>
      <c r="F975" s="6"/>
      <c r="G975" s="6"/>
    </row>
    <row r="976">
      <c r="A976" s="382" t="s">
        <v>629</v>
      </c>
      <c r="B976" s="3" t="s">
        <v>630</v>
      </c>
      <c r="C976" s="3" t="s">
        <v>5638</v>
      </c>
      <c r="D976" s="376" t="s">
        <v>6920</v>
      </c>
      <c r="E976" s="5" t="s">
        <v>6845</v>
      </c>
      <c r="F976" s="6"/>
      <c r="G976" s="6"/>
    </row>
    <row r="977">
      <c r="A977" s="382" t="s">
        <v>3338</v>
      </c>
      <c r="B977" s="3" t="s">
        <v>3339</v>
      </c>
      <c r="C977" s="3" t="s">
        <v>5542</v>
      </c>
      <c r="D977" s="376" t="s">
        <v>6921</v>
      </c>
      <c r="E977" s="5" t="s">
        <v>6922</v>
      </c>
      <c r="F977" s="6"/>
      <c r="G977" s="6"/>
    </row>
    <row r="978">
      <c r="A978" s="382" t="s">
        <v>3012</v>
      </c>
      <c r="B978" s="3" t="s">
        <v>3013</v>
      </c>
      <c r="C978" s="3" t="s">
        <v>5226</v>
      </c>
      <c r="D978" s="376" t="s">
        <v>6923</v>
      </c>
      <c r="E978" s="5" t="s">
        <v>6924</v>
      </c>
      <c r="F978" s="6"/>
      <c r="G978" s="6"/>
    </row>
    <row r="979">
      <c r="A979" s="382" t="s">
        <v>4103</v>
      </c>
      <c r="B979" s="3" t="s">
        <v>4104</v>
      </c>
      <c r="C979" s="3" t="s">
        <v>5542</v>
      </c>
      <c r="D979" s="376" t="s">
        <v>6925</v>
      </c>
      <c r="E979" s="5" t="s">
        <v>6643</v>
      </c>
      <c r="F979" s="6"/>
      <c r="G979" s="6"/>
    </row>
    <row r="980">
      <c r="A980" s="382" t="s">
        <v>1798</v>
      </c>
      <c r="B980" s="3" t="s">
        <v>1799</v>
      </c>
      <c r="C980" s="3" t="s">
        <v>5621</v>
      </c>
      <c r="D980" s="376" t="s">
        <v>6926</v>
      </c>
      <c r="E980" s="5" t="s">
        <v>6927</v>
      </c>
      <c r="F980" s="6"/>
      <c r="G980" s="6"/>
    </row>
    <row r="981">
      <c r="A981" s="382" t="s">
        <v>3070</v>
      </c>
      <c r="B981" s="3" t="s">
        <v>3071</v>
      </c>
      <c r="C981" s="3" t="s">
        <v>5563</v>
      </c>
      <c r="D981" s="376" t="s">
        <v>6928</v>
      </c>
      <c r="E981" s="5" t="s">
        <v>6929</v>
      </c>
      <c r="F981" s="6"/>
      <c r="G981" s="6"/>
    </row>
    <row r="982">
      <c r="A982" s="382" t="s">
        <v>3362</v>
      </c>
      <c r="B982" s="3" t="s">
        <v>3363</v>
      </c>
      <c r="C982" s="3" t="s">
        <v>5539</v>
      </c>
      <c r="D982" s="376" t="s">
        <v>6930</v>
      </c>
      <c r="E982" s="5" t="s">
        <v>6931</v>
      </c>
      <c r="F982" s="6"/>
      <c r="G982" s="6"/>
    </row>
    <row r="983">
      <c r="A983" s="382" t="s">
        <v>800</v>
      </c>
      <c r="B983" s="3" t="s">
        <v>801</v>
      </c>
      <c r="C983" s="3" t="s">
        <v>5621</v>
      </c>
      <c r="D983" s="376" t="s">
        <v>6932</v>
      </c>
      <c r="E983" s="5" t="s">
        <v>6933</v>
      </c>
      <c r="F983" s="6"/>
      <c r="G983" s="6"/>
    </row>
    <row r="984">
      <c r="A984" s="382" t="s">
        <v>3271</v>
      </c>
      <c r="B984" s="3" t="s">
        <v>3272</v>
      </c>
      <c r="C984" s="3" t="s">
        <v>5585</v>
      </c>
      <c r="D984" s="376" t="s">
        <v>6934</v>
      </c>
      <c r="E984" s="5" t="s">
        <v>6935</v>
      </c>
      <c r="F984" s="6"/>
      <c r="G984" s="6"/>
    </row>
    <row r="985">
      <c r="A985" s="382" t="s">
        <v>4461</v>
      </c>
      <c r="B985" s="3" t="s">
        <v>4462</v>
      </c>
      <c r="C985" s="3" t="s">
        <v>5621</v>
      </c>
      <c r="D985" s="376" t="s">
        <v>6936</v>
      </c>
      <c r="E985" s="5" t="s">
        <v>6843</v>
      </c>
      <c r="F985" s="6"/>
      <c r="G985" s="6"/>
    </row>
    <row r="986">
      <c r="A986" s="382" t="s">
        <v>2741</v>
      </c>
      <c r="B986" s="3" t="s">
        <v>2742</v>
      </c>
      <c r="C986" s="3" t="s">
        <v>5421</v>
      </c>
      <c r="D986" s="376" t="s">
        <v>6937</v>
      </c>
      <c r="E986" s="5" t="s">
        <v>6938</v>
      </c>
      <c r="F986" s="6"/>
      <c r="G986" s="6"/>
    </row>
    <row r="987">
      <c r="A987" s="382" t="s">
        <v>1725</v>
      </c>
      <c r="B987" s="3" t="s">
        <v>1726</v>
      </c>
      <c r="C987" s="3" t="s">
        <v>5348</v>
      </c>
      <c r="D987" s="376" t="s">
        <v>6939</v>
      </c>
      <c r="E987" s="5" t="s">
        <v>6940</v>
      </c>
      <c r="F987" s="6"/>
      <c r="G987" s="6"/>
    </row>
    <row r="988">
      <c r="A988" s="382" t="s">
        <v>2903</v>
      </c>
      <c r="B988" s="3" t="s">
        <v>2904</v>
      </c>
      <c r="C988" s="3" t="s">
        <v>5172</v>
      </c>
      <c r="D988" s="376" t="s">
        <v>6941</v>
      </c>
      <c r="E988" s="5" t="s">
        <v>5187</v>
      </c>
      <c r="F988" s="6"/>
      <c r="G988" s="6"/>
    </row>
    <row r="989">
      <c r="A989" s="382" t="s">
        <v>1302</v>
      </c>
      <c r="B989" s="3" t="s">
        <v>1303</v>
      </c>
      <c r="C989" s="3" t="s">
        <v>5563</v>
      </c>
      <c r="D989" s="376" t="s">
        <v>6942</v>
      </c>
      <c r="E989" s="5" t="s">
        <v>6943</v>
      </c>
      <c r="F989" s="6"/>
      <c r="G989" s="6"/>
    </row>
    <row r="990">
      <c r="A990" s="382" t="s">
        <v>767</v>
      </c>
      <c r="B990" s="3" t="s">
        <v>768</v>
      </c>
      <c r="C990" s="3" t="s">
        <v>5267</v>
      </c>
      <c r="D990" s="376" t="s">
        <v>6944</v>
      </c>
      <c r="E990" s="5" t="s">
        <v>6945</v>
      </c>
      <c r="F990" s="6"/>
      <c r="G990" s="6"/>
    </row>
    <row r="991">
      <c r="A991" s="382" t="s">
        <v>4536</v>
      </c>
      <c r="B991" s="3" t="s">
        <v>4537</v>
      </c>
      <c r="C991" s="3" t="s">
        <v>5542</v>
      </c>
      <c r="D991" s="376" t="s">
        <v>6946</v>
      </c>
      <c r="E991" s="5" t="e">
        <v>#N/A</v>
      </c>
      <c r="F991" s="6"/>
      <c r="G991" s="6"/>
    </row>
    <row r="992">
      <c r="A992" s="382" t="s">
        <v>1379</v>
      </c>
      <c r="B992" s="3" t="s">
        <v>1380</v>
      </c>
      <c r="C992" s="3" t="s">
        <v>5286</v>
      </c>
      <c r="D992" s="376" t="s">
        <v>6947</v>
      </c>
      <c r="E992" s="5" t="s">
        <v>6948</v>
      </c>
      <c r="F992" s="6"/>
      <c r="G992" s="6"/>
    </row>
    <row r="993">
      <c r="A993" s="382" t="s">
        <v>1500</v>
      </c>
      <c r="B993" s="3" t="s">
        <v>1501</v>
      </c>
      <c r="C993" s="3" t="s">
        <v>5585</v>
      </c>
      <c r="D993" s="376" t="s">
        <v>6949</v>
      </c>
      <c r="E993" s="5" t="s">
        <v>6950</v>
      </c>
      <c r="F993" s="6"/>
      <c r="G993" s="6"/>
    </row>
    <row r="994">
      <c r="A994" s="382" t="s">
        <v>4144</v>
      </c>
      <c r="B994" s="3" t="s">
        <v>4145</v>
      </c>
      <c r="C994" s="3" t="s">
        <v>5226</v>
      </c>
      <c r="D994" s="376" t="s">
        <v>6951</v>
      </c>
      <c r="E994" s="5" t="s">
        <v>6952</v>
      </c>
      <c r="F994" s="6"/>
      <c r="G994" s="6"/>
    </row>
    <row r="995">
      <c r="A995" s="382" t="s">
        <v>1243</v>
      </c>
      <c r="B995" s="3" t="s">
        <v>1244</v>
      </c>
      <c r="C995" s="3" t="s">
        <v>5366</v>
      </c>
      <c r="D995" s="376" t="s">
        <v>6953</v>
      </c>
      <c r="E995" s="5" t="e">
        <v>#N/A</v>
      </c>
      <c r="F995" s="6"/>
      <c r="G995" s="6"/>
    </row>
    <row r="996">
      <c r="A996" s="382" t="s">
        <v>2573</v>
      </c>
      <c r="B996" s="3" t="s">
        <v>2574</v>
      </c>
      <c r="C996" s="3" t="s">
        <v>5348</v>
      </c>
      <c r="D996" s="376" t="s">
        <v>6954</v>
      </c>
      <c r="E996" s="5" t="s">
        <v>5352</v>
      </c>
      <c r="F996" s="6"/>
      <c r="G996" s="6"/>
    </row>
    <row r="997">
      <c r="A997" s="382" t="s">
        <v>2023</v>
      </c>
      <c r="B997" s="3" t="s">
        <v>2024</v>
      </c>
      <c r="C997" s="3" t="s">
        <v>5366</v>
      </c>
      <c r="D997" s="376" t="s">
        <v>6955</v>
      </c>
      <c r="E997" s="5" t="e">
        <v>#N/A</v>
      </c>
      <c r="F997" s="6"/>
      <c r="G997" s="6"/>
    </row>
    <row r="998">
      <c r="A998" s="382" t="s">
        <v>2179</v>
      </c>
      <c r="B998" s="3" t="s">
        <v>2180</v>
      </c>
      <c r="C998" s="3" t="s">
        <v>5585</v>
      </c>
      <c r="D998" s="376" t="s">
        <v>6956</v>
      </c>
      <c r="E998" s="5" t="s">
        <v>6957</v>
      </c>
      <c r="F998" s="6"/>
      <c r="G998" s="6"/>
    </row>
    <row r="999">
      <c r="A999" s="382" t="s">
        <v>1101</v>
      </c>
      <c r="B999" s="3" t="s">
        <v>1102</v>
      </c>
      <c r="C999" s="3" t="s">
        <v>5172</v>
      </c>
      <c r="D999" s="376" t="s">
        <v>5403</v>
      </c>
      <c r="E999" s="5" t="s">
        <v>6958</v>
      </c>
      <c r="F999" s="6"/>
      <c r="G999" s="6"/>
    </row>
    <row r="1000">
      <c r="A1000" s="382" t="s">
        <v>2743</v>
      </c>
      <c r="B1000" s="3" t="s">
        <v>2744</v>
      </c>
      <c r="C1000" s="3" t="s">
        <v>5400</v>
      </c>
      <c r="D1000" s="376" t="s">
        <v>6959</v>
      </c>
      <c r="E1000" s="5" t="s">
        <v>6960</v>
      </c>
      <c r="F1000" s="6"/>
      <c r="G1000" s="6"/>
    </row>
    <row r="1001">
      <c r="A1001" s="382" t="s">
        <v>4197</v>
      </c>
      <c r="B1001" s="3" t="s">
        <v>4198</v>
      </c>
      <c r="C1001" s="3" t="s">
        <v>5621</v>
      </c>
      <c r="D1001" s="376" t="s">
        <v>6961</v>
      </c>
      <c r="E1001" s="5" t="s">
        <v>5624</v>
      </c>
      <c r="F1001" s="6"/>
      <c r="G1001" s="6"/>
    </row>
    <row r="1002">
      <c r="A1002" s="382" t="s">
        <v>2238</v>
      </c>
      <c r="B1002" s="3" t="s">
        <v>2239</v>
      </c>
      <c r="C1002" s="3" t="s">
        <v>5542</v>
      </c>
      <c r="D1002" s="376" t="s">
        <v>6962</v>
      </c>
      <c r="E1002" s="5" t="s">
        <v>6963</v>
      </c>
      <c r="F1002" s="6"/>
      <c r="G1002" s="6"/>
    </row>
    <row r="1003">
      <c r="A1003" s="382" t="s">
        <v>1851</v>
      </c>
      <c r="B1003" s="3" t="s">
        <v>1852</v>
      </c>
      <c r="C1003" s="3" t="s">
        <v>5638</v>
      </c>
      <c r="D1003" s="376" t="s">
        <v>6964</v>
      </c>
      <c r="E1003" s="5"/>
      <c r="F1003" s="6"/>
      <c r="G1003" s="6"/>
    </row>
    <row r="1004">
      <c r="A1004" s="382" t="s">
        <v>2412</v>
      </c>
      <c r="B1004" s="3" t="s">
        <v>2413</v>
      </c>
      <c r="C1004" s="3" t="s">
        <v>5286</v>
      </c>
      <c r="D1004" s="376" t="s">
        <v>6965</v>
      </c>
      <c r="E1004" s="5" t="s">
        <v>5595</v>
      </c>
      <c r="F1004" s="6"/>
      <c r="G1004" s="6"/>
    </row>
    <row r="1005">
      <c r="A1005" s="382" t="s">
        <v>1873</v>
      </c>
      <c r="B1005" s="3" t="s">
        <v>1874</v>
      </c>
      <c r="C1005" s="3" t="s">
        <v>5421</v>
      </c>
      <c r="D1005" s="376" t="s">
        <v>5443</v>
      </c>
      <c r="E1005" s="5" t="s">
        <v>6966</v>
      </c>
      <c r="F1005" s="6"/>
      <c r="G1005" s="6"/>
    </row>
    <row r="1006">
      <c r="A1006" s="382" t="s">
        <v>2244</v>
      </c>
      <c r="B1006" s="3" t="s">
        <v>2245</v>
      </c>
      <c r="C1006" s="3" t="s">
        <v>5329</v>
      </c>
      <c r="D1006" s="376" t="s">
        <v>6967</v>
      </c>
      <c r="E1006" s="5" t="s">
        <v>6968</v>
      </c>
      <c r="F1006" s="6"/>
      <c r="G1006" s="6"/>
    </row>
    <row r="1007">
      <c r="A1007" s="382" t="s">
        <v>1037</v>
      </c>
      <c r="B1007" s="3" t="s">
        <v>1038</v>
      </c>
      <c r="C1007" s="3" t="s">
        <v>5188</v>
      </c>
      <c r="D1007" s="376" t="s">
        <v>6969</v>
      </c>
      <c r="E1007" s="5" t="s">
        <v>6970</v>
      </c>
      <c r="F1007" s="6"/>
      <c r="G1007" s="6"/>
    </row>
    <row r="1008">
      <c r="A1008" s="382" t="s">
        <v>2333</v>
      </c>
      <c r="B1008" s="3" t="s">
        <v>2334</v>
      </c>
      <c r="C1008" s="3" t="s">
        <v>5286</v>
      </c>
      <c r="D1008" s="376" t="s">
        <v>5443</v>
      </c>
      <c r="E1008" s="5" t="s">
        <v>6971</v>
      </c>
      <c r="F1008" s="6"/>
      <c r="G1008" s="6"/>
    </row>
    <row r="1009">
      <c r="A1009" s="382" t="s">
        <v>3202</v>
      </c>
      <c r="B1009" s="3" t="s">
        <v>3203</v>
      </c>
      <c r="C1009" s="3" t="s">
        <v>5336</v>
      </c>
      <c r="D1009" s="376" t="s">
        <v>5443</v>
      </c>
      <c r="E1009" s="5" t="s">
        <v>6972</v>
      </c>
      <c r="F1009" s="6"/>
      <c r="G1009" s="6"/>
    </row>
    <row r="1010">
      <c r="A1010" s="382" t="s">
        <v>2016</v>
      </c>
      <c r="B1010" s="3" t="s">
        <v>2017</v>
      </c>
      <c r="C1010" s="3" t="s">
        <v>5421</v>
      </c>
      <c r="D1010" s="376" t="s">
        <v>6973</v>
      </c>
      <c r="E1010" s="5" t="s">
        <v>6974</v>
      </c>
      <c r="F1010" s="6"/>
      <c r="G1010" s="6"/>
    </row>
    <row r="1011">
      <c r="A1011" s="382" t="s">
        <v>4265</v>
      </c>
      <c r="B1011" s="3" t="s">
        <v>4266</v>
      </c>
      <c r="C1011" s="3" t="s">
        <v>5366</v>
      </c>
      <c r="D1011" s="376" t="s">
        <v>6975</v>
      </c>
      <c r="E1011" s="5" t="s">
        <v>6976</v>
      </c>
      <c r="F1011" s="6"/>
      <c r="G1011" s="6"/>
    </row>
    <row r="1012">
      <c r="A1012" s="382" t="s">
        <v>1483</v>
      </c>
      <c r="B1012" s="3" t="s">
        <v>1484</v>
      </c>
      <c r="C1012" s="3" t="s">
        <v>552</v>
      </c>
      <c r="D1012" s="376" t="s">
        <v>5443</v>
      </c>
      <c r="E1012" s="5" t="s">
        <v>6977</v>
      </c>
      <c r="F1012" s="6"/>
      <c r="G1012" s="6"/>
    </row>
    <row r="1013">
      <c r="A1013" s="382" t="s">
        <v>855</v>
      </c>
      <c r="B1013" s="3" t="s">
        <v>856</v>
      </c>
      <c r="C1013" s="3" t="s">
        <v>5621</v>
      </c>
      <c r="D1013" s="376" t="s">
        <v>5443</v>
      </c>
      <c r="E1013" s="5" t="s">
        <v>6978</v>
      </c>
      <c r="F1013" s="6"/>
      <c r="G1013" s="6"/>
    </row>
    <row r="1014">
      <c r="A1014" s="382" t="s">
        <v>3861</v>
      </c>
      <c r="B1014" s="3" t="s">
        <v>3862</v>
      </c>
      <c r="C1014" s="3" t="s">
        <v>5172</v>
      </c>
      <c r="D1014" s="376" t="s">
        <v>5443</v>
      </c>
      <c r="E1014" s="5" t="s">
        <v>6208</v>
      </c>
      <c r="F1014" s="6"/>
      <c r="G1014" s="6"/>
    </row>
    <row r="1015">
      <c r="A1015" s="382" t="s">
        <v>1871</v>
      </c>
      <c r="B1015" s="3" t="s">
        <v>1872</v>
      </c>
      <c r="C1015" s="3" t="s">
        <v>5421</v>
      </c>
      <c r="D1015" s="376" t="s">
        <v>5443</v>
      </c>
      <c r="E1015" s="5" t="s">
        <v>6979</v>
      </c>
      <c r="F1015" s="6"/>
      <c r="G1015" s="6"/>
    </row>
    <row r="1016">
      <c r="A1016" s="382" t="s">
        <v>1105</v>
      </c>
      <c r="B1016" s="3" t="s">
        <v>1106</v>
      </c>
      <c r="C1016" s="3" t="s">
        <v>5242</v>
      </c>
      <c r="D1016" s="376" t="s">
        <v>5443</v>
      </c>
      <c r="E1016" s="5" t="s">
        <v>6980</v>
      </c>
      <c r="F1016" s="6"/>
      <c r="G1016" s="6"/>
    </row>
    <row r="1017">
      <c r="A1017" s="382" t="s">
        <v>4072</v>
      </c>
      <c r="B1017" s="3" t="s">
        <v>4073</v>
      </c>
      <c r="C1017" s="3" t="s">
        <v>5226</v>
      </c>
      <c r="D1017" s="376" t="s">
        <v>6594</v>
      </c>
      <c r="E1017" s="5" t="s">
        <v>6981</v>
      </c>
      <c r="F1017" s="6"/>
      <c r="G1017" s="6"/>
    </row>
    <row r="1018">
      <c r="A1018" s="382" t="s">
        <v>3948</v>
      </c>
      <c r="B1018" s="3" t="s">
        <v>3949</v>
      </c>
      <c r="C1018" s="3" t="s">
        <v>5348</v>
      </c>
      <c r="D1018" s="376" t="s">
        <v>5443</v>
      </c>
      <c r="E1018" s="5" t="s">
        <v>6982</v>
      </c>
      <c r="F1018" s="6"/>
      <c r="G1018" s="6"/>
    </row>
    <row r="1019">
      <c r="A1019" s="382" t="s">
        <v>4203</v>
      </c>
      <c r="B1019" s="3" t="s">
        <v>4204</v>
      </c>
      <c r="C1019" s="3" t="s">
        <v>5477</v>
      </c>
      <c r="D1019" s="376" t="s">
        <v>6983</v>
      </c>
      <c r="E1019" s="5" t="s">
        <v>6984</v>
      </c>
      <c r="F1019" s="6"/>
      <c r="G1019" s="6"/>
    </row>
    <row r="1020">
      <c r="A1020" s="382" t="s">
        <v>2733</v>
      </c>
      <c r="B1020" s="3" t="s">
        <v>2734</v>
      </c>
      <c r="C1020" s="3" t="s">
        <v>5336</v>
      </c>
      <c r="D1020" s="376" t="s">
        <v>6985</v>
      </c>
      <c r="E1020" s="5" t="s">
        <v>6986</v>
      </c>
      <c r="F1020" s="6"/>
      <c r="G1020" s="6"/>
    </row>
    <row r="1021">
      <c r="A1021" s="382" t="s">
        <v>4024</v>
      </c>
      <c r="B1021" s="3" t="s">
        <v>4025</v>
      </c>
      <c r="C1021" s="3" t="s">
        <v>5477</v>
      </c>
      <c r="D1021" s="376" t="s">
        <v>6987</v>
      </c>
      <c r="E1021" s="5" t="s">
        <v>5459</v>
      </c>
      <c r="F1021" s="6"/>
      <c r="G1021" s="6"/>
    </row>
    <row r="1022">
      <c r="A1022" s="382" t="s">
        <v>3606</v>
      </c>
      <c r="B1022" s="3" t="s">
        <v>3607</v>
      </c>
      <c r="C1022" s="3" t="s">
        <v>5477</v>
      </c>
      <c r="D1022" s="376" t="s">
        <v>6988</v>
      </c>
      <c r="E1022" s="5" t="s">
        <v>6989</v>
      </c>
      <c r="F1022" s="6"/>
      <c r="G1022" s="6"/>
    </row>
    <row r="1023">
      <c r="A1023" s="382" t="s">
        <v>1582</v>
      </c>
      <c r="B1023" s="3" t="s">
        <v>1583</v>
      </c>
      <c r="C1023" s="3" t="s">
        <v>5477</v>
      </c>
      <c r="D1023" s="376" t="s">
        <v>6990</v>
      </c>
      <c r="E1023" s="5" t="s">
        <v>6991</v>
      </c>
      <c r="F1023" s="6"/>
      <c r="G1023" s="6"/>
    </row>
    <row r="1024">
      <c r="A1024" s="382" t="s">
        <v>1867</v>
      </c>
      <c r="B1024" s="3" t="s">
        <v>1868</v>
      </c>
      <c r="C1024" s="3" t="s">
        <v>5577</v>
      </c>
      <c r="D1024" s="376" t="s">
        <v>6992</v>
      </c>
      <c r="E1024" s="5" t="s">
        <v>5189</v>
      </c>
      <c r="F1024" s="6"/>
      <c r="G1024" s="6"/>
    </row>
    <row r="1025">
      <c r="A1025" s="382" t="s">
        <v>2749</v>
      </c>
      <c r="B1025" s="3" t="s">
        <v>2750</v>
      </c>
      <c r="C1025" s="3" t="s">
        <v>5477</v>
      </c>
      <c r="D1025" s="376" t="s">
        <v>6993</v>
      </c>
      <c r="E1025" s="5" t="s">
        <v>6994</v>
      </c>
      <c r="F1025" s="6"/>
      <c r="G1025" s="6"/>
    </row>
    <row r="1026">
      <c r="A1026" s="382" t="s">
        <v>906</v>
      </c>
      <c r="B1026" s="3" t="s">
        <v>907</v>
      </c>
      <c r="C1026" s="3" t="s">
        <v>5336</v>
      </c>
      <c r="D1026" s="376" t="s">
        <v>6995</v>
      </c>
      <c r="E1026" s="5" t="s">
        <v>5555</v>
      </c>
      <c r="F1026" s="6"/>
      <c r="G1026" s="6"/>
    </row>
    <row r="1027">
      <c r="A1027" s="382" t="s">
        <v>4453</v>
      </c>
      <c r="B1027" s="3" t="s">
        <v>4454</v>
      </c>
      <c r="C1027" s="3" t="s">
        <v>5477</v>
      </c>
      <c r="D1027" s="376" t="s">
        <v>6996</v>
      </c>
      <c r="E1027" s="5" t="s">
        <v>6997</v>
      </c>
      <c r="F1027" s="6"/>
      <c r="G1027" s="6"/>
    </row>
    <row r="1028">
      <c r="A1028" s="382" t="s">
        <v>1222</v>
      </c>
      <c r="B1028" s="3" t="s">
        <v>1223</v>
      </c>
      <c r="C1028" s="3" t="s">
        <v>5477</v>
      </c>
      <c r="D1028" s="376" t="s">
        <v>6998</v>
      </c>
      <c r="E1028" s="5" t="s">
        <v>6008</v>
      </c>
      <c r="F1028" s="6"/>
      <c r="G1028" s="6"/>
    </row>
    <row r="1029">
      <c r="A1029" s="382" t="s">
        <v>1365</v>
      </c>
      <c r="B1029" s="3" t="s">
        <v>1366</v>
      </c>
      <c r="C1029" s="3" t="s">
        <v>5477</v>
      </c>
      <c r="D1029" s="376" t="s">
        <v>6999</v>
      </c>
      <c r="E1029" s="5" t="s">
        <v>7000</v>
      </c>
      <c r="F1029" s="6"/>
      <c r="G1029" s="6"/>
    </row>
    <row r="1030">
      <c r="A1030" s="382" t="s">
        <v>4211</v>
      </c>
      <c r="B1030" s="3" t="s">
        <v>4212</v>
      </c>
      <c r="C1030" s="3" t="s">
        <v>5477</v>
      </c>
      <c r="D1030" s="376" t="s">
        <v>7001</v>
      </c>
      <c r="E1030" s="5" t="s">
        <v>7002</v>
      </c>
      <c r="F1030" s="6"/>
      <c r="G1030" s="6"/>
    </row>
    <row r="1031">
      <c r="A1031" s="382" t="s">
        <v>3693</v>
      </c>
      <c r="B1031" s="3" t="s">
        <v>3694</v>
      </c>
      <c r="C1031" s="3" t="s">
        <v>5477</v>
      </c>
      <c r="D1031" s="376" t="s">
        <v>5528</v>
      </c>
      <c r="E1031" s="5" t="s">
        <v>7003</v>
      </c>
      <c r="F1031" s="6"/>
      <c r="G1031" s="6"/>
    </row>
    <row r="1032">
      <c r="A1032" s="382" t="s">
        <v>715</v>
      </c>
      <c r="B1032" s="3" t="s">
        <v>716</v>
      </c>
      <c r="C1032" s="3" t="s">
        <v>5477</v>
      </c>
      <c r="D1032" s="376" t="s">
        <v>7004</v>
      </c>
      <c r="E1032" s="5" t="s">
        <v>7005</v>
      </c>
      <c r="F1032" s="6"/>
      <c r="G1032" s="6"/>
    </row>
    <row r="1033">
      <c r="A1033" s="382" t="s">
        <v>4271</v>
      </c>
      <c r="B1033" s="3" t="s">
        <v>4272</v>
      </c>
      <c r="C1033" s="3" t="s">
        <v>5477</v>
      </c>
      <c r="D1033" s="376" t="s">
        <v>7006</v>
      </c>
      <c r="E1033" s="5" t="s">
        <v>7007</v>
      </c>
      <c r="F1033" s="6"/>
      <c r="G1033" s="6"/>
    </row>
    <row r="1034">
      <c r="A1034" s="382" t="s">
        <v>4006</v>
      </c>
      <c r="B1034" s="3" t="s">
        <v>4007</v>
      </c>
      <c r="C1034" s="3" t="s">
        <v>5477</v>
      </c>
      <c r="D1034" s="376" t="s">
        <v>7008</v>
      </c>
      <c r="E1034" s="5" t="s">
        <v>7009</v>
      </c>
      <c r="F1034" s="6"/>
      <c r="G1034" s="6"/>
    </row>
    <row r="1035">
      <c r="A1035" s="382" t="s">
        <v>1230</v>
      </c>
      <c r="B1035" s="3" t="s">
        <v>1231</v>
      </c>
      <c r="C1035" s="3" t="s">
        <v>5336</v>
      </c>
      <c r="D1035" s="376" t="s">
        <v>7010</v>
      </c>
      <c r="E1035" s="5" t="s">
        <v>7011</v>
      </c>
      <c r="F1035" s="6"/>
      <c r="G1035" s="6"/>
    </row>
    <row r="1036">
      <c r="A1036" s="382" t="s">
        <v>3282</v>
      </c>
      <c r="B1036" s="3" t="s">
        <v>3283</v>
      </c>
      <c r="C1036" s="3" t="s">
        <v>5477</v>
      </c>
      <c r="D1036" s="376" t="s">
        <v>7012</v>
      </c>
      <c r="E1036" s="5" t="s">
        <v>7013</v>
      </c>
      <c r="F1036" s="6"/>
      <c r="G1036" s="6"/>
    </row>
    <row r="1037">
      <c r="A1037" s="382" t="s">
        <v>3974</v>
      </c>
      <c r="B1037" s="3" t="s">
        <v>3975</v>
      </c>
      <c r="C1037" s="3" t="s">
        <v>5336</v>
      </c>
      <c r="D1037" s="376" t="s">
        <v>7014</v>
      </c>
      <c r="E1037" s="5" t="s">
        <v>7015</v>
      </c>
      <c r="F1037" s="6"/>
      <c r="G1037" s="6"/>
    </row>
    <row r="1038">
      <c r="A1038" s="382" t="s">
        <v>3208</v>
      </c>
      <c r="B1038" s="3" t="s">
        <v>3209</v>
      </c>
      <c r="C1038" s="3" t="s">
        <v>5303</v>
      </c>
      <c r="D1038" s="376" t="s">
        <v>7016</v>
      </c>
      <c r="E1038" s="5" t="s">
        <v>5674</v>
      </c>
      <c r="F1038" s="6"/>
      <c r="G1038" s="6"/>
    </row>
    <row r="1039">
      <c r="A1039" s="382" t="s">
        <v>1279</v>
      </c>
      <c r="B1039" s="3" t="s">
        <v>1280</v>
      </c>
      <c r="C1039" s="3" t="s">
        <v>5336</v>
      </c>
      <c r="D1039" s="376" t="s">
        <v>7017</v>
      </c>
      <c r="E1039" s="5" t="s">
        <v>6024</v>
      </c>
      <c r="F1039" s="6"/>
      <c r="G1039" s="6"/>
    </row>
    <row r="1040">
      <c r="A1040" s="382" t="s">
        <v>2025</v>
      </c>
      <c r="B1040" s="3" t="s">
        <v>2026</v>
      </c>
      <c r="C1040" s="3" t="s">
        <v>5477</v>
      </c>
      <c r="D1040" s="376" t="s">
        <v>7018</v>
      </c>
      <c r="E1040" s="5" t="s">
        <v>7019</v>
      </c>
      <c r="F1040" s="6"/>
      <c r="G1040" s="6"/>
    </row>
    <row r="1041">
      <c r="A1041" s="382" t="s">
        <v>3008</v>
      </c>
      <c r="B1041" s="3" t="s">
        <v>3009</v>
      </c>
      <c r="C1041" s="3" t="s">
        <v>5477</v>
      </c>
      <c r="D1041" s="376" t="s">
        <v>7020</v>
      </c>
      <c r="E1041" s="5" t="s">
        <v>7021</v>
      </c>
      <c r="F1041" s="6"/>
      <c r="G1041" s="6"/>
    </row>
    <row r="1042">
      <c r="A1042" s="382" t="s">
        <v>3321</v>
      </c>
      <c r="B1042" s="3" t="s">
        <v>3322</v>
      </c>
      <c r="C1042" s="3" t="s">
        <v>5477</v>
      </c>
      <c r="D1042" s="376" t="s">
        <v>5528</v>
      </c>
      <c r="E1042" s="5" t="s">
        <v>5494</v>
      </c>
      <c r="F1042" s="6"/>
      <c r="G1042" s="6"/>
    </row>
    <row r="1043">
      <c r="A1043" s="382" t="s">
        <v>3236</v>
      </c>
      <c r="B1043" s="3" t="s">
        <v>3237</v>
      </c>
      <c r="C1043" s="3" t="s">
        <v>5477</v>
      </c>
      <c r="D1043" s="376" t="s">
        <v>7022</v>
      </c>
      <c r="E1043" s="5" t="s">
        <v>7023</v>
      </c>
      <c r="F1043" s="6"/>
      <c r="G1043" s="6"/>
    </row>
    <row r="1044">
      <c r="A1044" s="382" t="s">
        <v>3626</v>
      </c>
      <c r="B1044" s="3" t="s">
        <v>3627</v>
      </c>
      <c r="C1044" s="3" t="s">
        <v>5336</v>
      </c>
      <c r="D1044" s="376" t="s">
        <v>7024</v>
      </c>
      <c r="E1044" s="5" t="s">
        <v>7025</v>
      </c>
      <c r="F1044" s="6"/>
      <c r="G1044" s="6"/>
    </row>
    <row r="1045">
      <c r="A1045" s="382" t="s">
        <v>3798</v>
      </c>
      <c r="B1045" s="3" t="s">
        <v>3799</v>
      </c>
      <c r="C1045" s="3" t="s">
        <v>5477</v>
      </c>
      <c r="D1045" s="376" t="s">
        <v>7026</v>
      </c>
      <c r="E1045" s="5" t="s">
        <v>5527</v>
      </c>
      <c r="F1045" s="6"/>
      <c r="G1045" s="6"/>
    </row>
    <row r="1046">
      <c r="A1046" s="382" t="s">
        <v>3932</v>
      </c>
      <c r="B1046" s="3" t="s">
        <v>3933</v>
      </c>
      <c r="C1046" s="3" t="s">
        <v>5477</v>
      </c>
      <c r="D1046" s="376" t="s">
        <v>7027</v>
      </c>
      <c r="E1046" s="5" t="s">
        <v>7028</v>
      </c>
      <c r="F1046" s="6"/>
      <c r="G1046" s="6"/>
    </row>
    <row r="1047">
      <c r="A1047" s="382" t="s">
        <v>3588</v>
      </c>
      <c r="B1047" s="3" t="s">
        <v>3589</v>
      </c>
      <c r="C1047" s="3" t="s">
        <v>5477</v>
      </c>
      <c r="D1047" s="376" t="s">
        <v>5493</v>
      </c>
      <c r="E1047" s="5" t="s">
        <v>5527</v>
      </c>
      <c r="F1047" s="6"/>
      <c r="G1047" s="6"/>
    </row>
    <row r="1048">
      <c r="A1048" s="382" t="s">
        <v>765</v>
      </c>
      <c r="B1048" s="3" t="s">
        <v>766</v>
      </c>
      <c r="C1048" s="3" t="s">
        <v>5477</v>
      </c>
      <c r="D1048" s="376" t="s">
        <v>7029</v>
      </c>
      <c r="E1048" s="5" t="s">
        <v>7030</v>
      </c>
      <c r="F1048" s="6"/>
      <c r="G1048" s="6"/>
    </row>
    <row r="1049">
      <c r="A1049" s="382" t="s">
        <v>4279</v>
      </c>
      <c r="B1049" s="3" t="s">
        <v>4280</v>
      </c>
      <c r="C1049" s="3" t="s">
        <v>5477</v>
      </c>
      <c r="D1049" s="376" t="s">
        <v>7031</v>
      </c>
      <c r="E1049" s="5" t="s">
        <v>6024</v>
      </c>
      <c r="F1049" s="6"/>
      <c r="G1049" s="6"/>
    </row>
    <row r="1050">
      <c r="A1050" s="382" t="s">
        <v>2516</v>
      </c>
      <c r="B1050" s="3" t="s">
        <v>2517</v>
      </c>
      <c r="C1050" s="3" t="s">
        <v>5336</v>
      </c>
      <c r="D1050" s="376" t="s">
        <v>7032</v>
      </c>
      <c r="E1050" s="5" t="s">
        <v>7011</v>
      </c>
      <c r="F1050" s="6"/>
      <c r="G1050" s="6"/>
    </row>
    <row r="1051">
      <c r="A1051" s="382" t="s">
        <v>2081</v>
      </c>
      <c r="B1051" s="3" t="s">
        <v>2082</v>
      </c>
      <c r="C1051" s="3" t="s">
        <v>5477</v>
      </c>
      <c r="D1051" s="376" t="s">
        <v>7033</v>
      </c>
      <c r="E1051" s="5" t="s">
        <v>7034</v>
      </c>
      <c r="F1051" s="6"/>
      <c r="G1051" s="6"/>
    </row>
    <row r="1052">
      <c r="A1052" s="382" t="s">
        <v>946</v>
      </c>
      <c r="B1052" s="3" t="s">
        <v>947</v>
      </c>
      <c r="C1052" s="3" t="s">
        <v>5477</v>
      </c>
      <c r="D1052" s="376" t="s">
        <v>7035</v>
      </c>
      <c r="E1052" s="5" t="s">
        <v>7036</v>
      </c>
      <c r="F1052" s="6"/>
      <c r="G1052" s="6"/>
    </row>
    <row r="1053">
      <c r="A1053" s="382" t="s">
        <v>2518</v>
      </c>
      <c r="B1053" s="3" t="s">
        <v>2519</v>
      </c>
      <c r="C1053" s="3" t="s">
        <v>5759</v>
      </c>
      <c r="D1053" s="376" t="s">
        <v>7037</v>
      </c>
      <c r="E1053" s="5" t="s">
        <v>7038</v>
      </c>
      <c r="F1053" s="6"/>
      <c r="G1053" s="6"/>
    </row>
    <row r="1054">
      <c r="A1054" s="382" t="s">
        <v>3741</v>
      </c>
      <c r="B1054" s="3" t="s">
        <v>3742</v>
      </c>
      <c r="C1054" s="3" t="s">
        <v>5759</v>
      </c>
      <c r="D1054" s="376" t="s">
        <v>7039</v>
      </c>
      <c r="E1054" s="5" t="s">
        <v>7040</v>
      </c>
      <c r="F1054" s="6"/>
      <c r="G1054" s="6"/>
    </row>
    <row r="1055">
      <c r="A1055" s="382" t="s">
        <v>2316</v>
      </c>
      <c r="B1055" s="3" t="s">
        <v>2317</v>
      </c>
      <c r="C1055" s="3" t="s">
        <v>7041</v>
      </c>
      <c r="D1055" s="376" t="s">
        <v>7042</v>
      </c>
      <c r="E1055" s="5" t="s">
        <v>5804</v>
      </c>
      <c r="F1055" s="6"/>
      <c r="G1055" s="3" t="s">
        <v>4593</v>
      </c>
    </row>
    <row r="1056">
      <c r="A1056" s="382" t="s">
        <v>2552</v>
      </c>
      <c r="B1056" s="3" t="s">
        <v>2553</v>
      </c>
      <c r="C1056" s="3" t="s">
        <v>7041</v>
      </c>
      <c r="D1056" s="376" t="s">
        <v>7043</v>
      </c>
      <c r="E1056" s="5" t="s">
        <v>6715</v>
      </c>
      <c r="F1056" s="6"/>
      <c r="G1056" s="6"/>
    </row>
    <row r="1057">
      <c r="A1057" s="382" t="s">
        <v>1715</v>
      </c>
      <c r="B1057" s="3" t="s">
        <v>1716</v>
      </c>
      <c r="C1057" s="3" t="s">
        <v>7041</v>
      </c>
      <c r="D1057" s="376" t="s">
        <v>7044</v>
      </c>
      <c r="E1057" s="5" t="s">
        <v>5804</v>
      </c>
      <c r="F1057" s="6"/>
      <c r="G1057" s="6"/>
    </row>
    <row r="1058">
      <c r="A1058" s="382" t="s">
        <v>1458</v>
      </c>
      <c r="B1058" s="3" t="s">
        <v>1459</v>
      </c>
      <c r="C1058" s="3" t="s">
        <v>5177</v>
      </c>
      <c r="D1058" s="376" t="s">
        <v>7045</v>
      </c>
      <c r="E1058" s="5" t="s">
        <v>7046</v>
      </c>
      <c r="F1058" s="6"/>
      <c r="G1058" s="6"/>
    </row>
    <row r="1059">
      <c r="A1059" s="382" t="s">
        <v>1523</v>
      </c>
      <c r="B1059" s="3" t="s">
        <v>1524</v>
      </c>
      <c r="C1059" s="3" t="s">
        <v>7047</v>
      </c>
      <c r="D1059" s="376" t="s">
        <v>7048</v>
      </c>
      <c r="E1059" s="5" t="s">
        <v>7049</v>
      </c>
      <c r="F1059" s="6"/>
      <c r="G1059" s="6"/>
    </row>
    <row r="1060">
      <c r="A1060" s="382" t="s">
        <v>2271</v>
      </c>
      <c r="B1060" s="3" t="s">
        <v>2272</v>
      </c>
      <c r="C1060" s="3" t="s">
        <v>7047</v>
      </c>
      <c r="D1060" s="376" t="s">
        <v>7050</v>
      </c>
      <c r="E1060" s="5" t="s">
        <v>5863</v>
      </c>
      <c r="F1060" s="6"/>
      <c r="G1060" s="6"/>
    </row>
    <row r="1061">
      <c r="A1061" s="382" t="s">
        <v>2329</v>
      </c>
      <c r="B1061" s="3" t="s">
        <v>2330</v>
      </c>
      <c r="C1061" s="3" t="s">
        <v>7047</v>
      </c>
      <c r="D1061" s="376" t="s">
        <v>7051</v>
      </c>
      <c r="E1061" s="5" t="s">
        <v>5854</v>
      </c>
      <c r="F1061" s="6"/>
      <c r="G1061" s="6"/>
    </row>
    <row r="1062">
      <c r="A1062" s="382" t="s">
        <v>2700</v>
      </c>
      <c r="B1062" s="3" t="s">
        <v>2701</v>
      </c>
      <c r="C1062" s="3" t="s">
        <v>7047</v>
      </c>
      <c r="D1062" s="376" t="s">
        <v>7052</v>
      </c>
      <c r="E1062" s="5" t="s">
        <v>7053</v>
      </c>
      <c r="F1062" s="6"/>
      <c r="G1062" s="6"/>
    </row>
    <row r="1063">
      <c r="A1063" s="382" t="s">
        <v>1083</v>
      </c>
      <c r="B1063" s="3" t="s">
        <v>1084</v>
      </c>
      <c r="C1063" s="3" t="s">
        <v>5258</v>
      </c>
      <c r="D1063" s="376" t="s">
        <v>7054</v>
      </c>
      <c r="E1063" s="5" t="s">
        <v>5634</v>
      </c>
      <c r="F1063" s="6"/>
      <c r="G1063" s="6"/>
    </row>
    <row r="1064">
      <c r="A1064" s="382" t="s">
        <v>3957</v>
      </c>
      <c r="B1064" s="3" t="s">
        <v>3958</v>
      </c>
      <c r="C1064" s="3" t="s">
        <v>5577</v>
      </c>
      <c r="D1064" s="376" t="s">
        <v>7055</v>
      </c>
      <c r="E1064" s="5" t="s">
        <v>5835</v>
      </c>
      <c r="F1064" s="6"/>
      <c r="G1064" s="6"/>
    </row>
    <row r="1065">
      <c r="A1065" s="382" t="s">
        <v>3546</v>
      </c>
      <c r="B1065" s="3" t="s">
        <v>3547</v>
      </c>
      <c r="C1065" s="3" t="s">
        <v>7047</v>
      </c>
      <c r="D1065" s="376" t="s">
        <v>7056</v>
      </c>
      <c r="E1065" s="5" t="s">
        <v>7057</v>
      </c>
      <c r="F1065" s="6"/>
      <c r="G1065" s="6"/>
    </row>
    <row r="1066">
      <c r="A1066" s="382" t="s">
        <v>1709</v>
      </c>
      <c r="B1066" s="3" t="s">
        <v>1710</v>
      </c>
      <c r="C1066" s="3" t="s">
        <v>7047</v>
      </c>
      <c r="D1066" s="376" t="s">
        <v>7058</v>
      </c>
      <c r="E1066" s="5" t="s">
        <v>5854</v>
      </c>
      <c r="F1066" s="6"/>
      <c r="G1066" s="6"/>
    </row>
    <row r="1067">
      <c r="A1067" s="382" t="s">
        <v>1711</v>
      </c>
      <c r="B1067" s="3" t="s">
        <v>1712</v>
      </c>
      <c r="C1067" s="3" t="s">
        <v>5303</v>
      </c>
      <c r="D1067" s="376" t="s">
        <v>7059</v>
      </c>
      <c r="E1067" s="5" t="s">
        <v>7060</v>
      </c>
      <c r="F1067" s="6"/>
      <c r="G1067" s="6"/>
    </row>
    <row r="1068">
      <c r="A1068" s="382" t="s">
        <v>2052</v>
      </c>
      <c r="B1068" s="3" t="s">
        <v>2053</v>
      </c>
      <c r="C1068" s="3" t="s">
        <v>7047</v>
      </c>
      <c r="D1068" s="376" t="s">
        <v>7061</v>
      </c>
      <c r="E1068" s="5" t="s">
        <v>5634</v>
      </c>
      <c r="F1068" s="6"/>
      <c r="G1068" s="6"/>
    </row>
    <row r="1069">
      <c r="A1069" s="382" t="s">
        <v>2218</v>
      </c>
      <c r="B1069" s="3" t="s">
        <v>2219</v>
      </c>
      <c r="C1069" s="3" t="s">
        <v>7047</v>
      </c>
      <c r="D1069" s="376" t="s">
        <v>7062</v>
      </c>
      <c r="E1069" s="5" t="s">
        <v>7053</v>
      </c>
      <c r="F1069" s="6"/>
      <c r="G1069" s="6"/>
    </row>
    <row r="1070">
      <c r="A1070" s="382" t="s">
        <v>3407</v>
      </c>
      <c r="B1070" s="3" t="s">
        <v>3408</v>
      </c>
      <c r="C1070" s="3" t="s">
        <v>5258</v>
      </c>
      <c r="D1070" s="376" t="s">
        <v>7063</v>
      </c>
      <c r="E1070" s="5" t="s">
        <v>7064</v>
      </c>
      <c r="F1070" s="6"/>
      <c r="G1070" s="6"/>
    </row>
    <row r="1071">
      <c r="A1071" s="382" t="s">
        <v>2183</v>
      </c>
      <c r="B1071" s="3" t="s">
        <v>2184</v>
      </c>
      <c r="C1071" s="3" t="s">
        <v>5258</v>
      </c>
      <c r="D1071" s="376" t="s">
        <v>7065</v>
      </c>
      <c r="E1071" s="5" t="s">
        <v>5863</v>
      </c>
      <c r="F1071" s="6"/>
      <c r="G1071" s="6"/>
    </row>
    <row r="1072">
      <c r="A1072" s="382" t="s">
        <v>4413</v>
      </c>
      <c r="B1072" s="3" t="s">
        <v>4414</v>
      </c>
      <c r="C1072" s="3" t="s">
        <v>5258</v>
      </c>
      <c r="D1072" s="376" t="s">
        <v>7066</v>
      </c>
      <c r="E1072" s="5" t="s">
        <v>7067</v>
      </c>
      <c r="F1072" s="6"/>
      <c r="G1072" s="6"/>
    </row>
    <row r="1073">
      <c r="A1073" s="382" t="s">
        <v>2331</v>
      </c>
      <c r="B1073" s="3" t="s">
        <v>2332</v>
      </c>
      <c r="C1073" s="3" t="s">
        <v>7047</v>
      </c>
      <c r="D1073" s="376" t="s">
        <v>7068</v>
      </c>
      <c r="E1073" s="5" t="s">
        <v>5863</v>
      </c>
      <c r="F1073" s="6"/>
      <c r="G1073" s="6"/>
    </row>
    <row r="1074">
      <c r="A1074" s="382" t="s">
        <v>2261</v>
      </c>
      <c r="B1074" s="3" t="s">
        <v>2262</v>
      </c>
      <c r="C1074" s="3" t="s">
        <v>5664</v>
      </c>
      <c r="D1074" s="376" t="s">
        <v>7069</v>
      </c>
      <c r="E1074" s="5" t="s">
        <v>7070</v>
      </c>
      <c r="F1074" s="6"/>
      <c r="G1074" s="6"/>
    </row>
    <row r="1075">
      <c r="A1075" s="382" t="s">
        <v>3577</v>
      </c>
      <c r="B1075" s="3" t="s">
        <v>3578</v>
      </c>
      <c r="C1075" s="3" t="s">
        <v>5664</v>
      </c>
      <c r="D1075" s="376" t="s">
        <v>7071</v>
      </c>
      <c r="E1075" s="5" t="s">
        <v>7072</v>
      </c>
      <c r="F1075" s="6"/>
      <c r="G1075" s="6"/>
    </row>
    <row r="1076">
      <c r="A1076" s="382" t="s">
        <v>1395</v>
      </c>
      <c r="B1076" s="3" t="s">
        <v>1396</v>
      </c>
      <c r="C1076" s="3" t="s">
        <v>5664</v>
      </c>
      <c r="D1076" s="376" t="s">
        <v>7073</v>
      </c>
      <c r="E1076" s="5" t="s">
        <v>7074</v>
      </c>
      <c r="F1076" s="6"/>
      <c r="G1076" s="6"/>
    </row>
    <row r="1077">
      <c r="A1077" s="382" t="s">
        <v>1320</v>
      </c>
      <c r="B1077" s="3" t="s">
        <v>1321</v>
      </c>
      <c r="C1077" s="3" t="s">
        <v>5664</v>
      </c>
      <c r="D1077" s="376" t="s">
        <v>7075</v>
      </c>
      <c r="E1077" s="5" t="s">
        <v>5916</v>
      </c>
      <c r="F1077" s="6"/>
      <c r="G1077" s="3" t="s">
        <v>4593</v>
      </c>
    </row>
    <row r="1078">
      <c r="A1078" s="382" t="s">
        <v>3661</v>
      </c>
      <c r="B1078" s="3" t="s">
        <v>3662</v>
      </c>
      <c r="C1078" s="3" t="s">
        <v>5664</v>
      </c>
      <c r="D1078" s="376" t="s">
        <v>7076</v>
      </c>
      <c r="E1078" s="5" t="s">
        <v>5916</v>
      </c>
      <c r="F1078" s="6"/>
      <c r="G1078" s="6"/>
    </row>
    <row r="1079">
      <c r="A1079" s="382" t="s">
        <v>1467</v>
      </c>
      <c r="B1079" s="3" t="s">
        <v>1468</v>
      </c>
      <c r="C1079" s="3" t="s">
        <v>565</v>
      </c>
      <c r="D1079" s="376" t="s">
        <v>7077</v>
      </c>
      <c r="E1079" s="5" t="s">
        <v>7078</v>
      </c>
      <c r="F1079" s="6"/>
      <c r="G1079" s="6"/>
    </row>
    <row r="1080">
      <c r="A1080" s="382" t="s">
        <v>3259</v>
      </c>
      <c r="B1080" s="3" t="s">
        <v>3260</v>
      </c>
      <c r="C1080" s="3" t="s">
        <v>5664</v>
      </c>
      <c r="D1080" s="376" t="s">
        <v>7079</v>
      </c>
      <c r="E1080" s="5" t="s">
        <v>7080</v>
      </c>
      <c r="F1080" s="6"/>
      <c r="G1080" s="6"/>
    </row>
    <row r="1081">
      <c r="A1081" s="382" t="s">
        <v>657</v>
      </c>
      <c r="B1081" s="3" t="s">
        <v>658</v>
      </c>
      <c r="C1081" s="3" t="s">
        <v>5664</v>
      </c>
      <c r="D1081" s="376" t="s">
        <v>7081</v>
      </c>
      <c r="E1081" s="5" t="s">
        <v>7082</v>
      </c>
      <c r="F1081" s="6"/>
      <c r="G1081" s="6"/>
    </row>
    <row r="1082">
      <c r="A1082" s="382" t="s">
        <v>1343</v>
      </c>
      <c r="B1082" s="3" t="s">
        <v>1344</v>
      </c>
      <c r="C1082" s="3" t="s">
        <v>5303</v>
      </c>
      <c r="D1082" s="376" t="s">
        <v>7083</v>
      </c>
      <c r="E1082" s="5" t="s">
        <v>7084</v>
      </c>
      <c r="F1082" s="6"/>
      <c r="G1082" s="6"/>
    </row>
    <row r="1083">
      <c r="A1083" s="382" t="s">
        <v>1181</v>
      </c>
      <c r="B1083" s="3" t="s">
        <v>1182</v>
      </c>
      <c r="C1083" s="3" t="s">
        <v>5233</v>
      </c>
      <c r="D1083" s="376" t="s">
        <v>7085</v>
      </c>
      <c r="E1083" s="5" t="s">
        <v>7086</v>
      </c>
      <c r="F1083" s="6"/>
      <c r="G1083" s="6"/>
    </row>
    <row r="1084">
      <c r="A1084" s="382" t="s">
        <v>2468</v>
      </c>
      <c r="B1084" s="3" t="s">
        <v>2469</v>
      </c>
      <c r="C1084" s="3" t="s">
        <v>565</v>
      </c>
      <c r="D1084" s="376" t="s">
        <v>7087</v>
      </c>
      <c r="E1084" s="5" t="s">
        <v>7088</v>
      </c>
      <c r="F1084" s="6"/>
      <c r="G1084" s="6"/>
    </row>
    <row r="1085">
      <c r="A1085" s="382" t="s">
        <v>1780</v>
      </c>
      <c r="B1085" s="3" t="s">
        <v>1781</v>
      </c>
      <c r="C1085" s="3" t="s">
        <v>5664</v>
      </c>
      <c r="D1085" s="376" t="s">
        <v>7089</v>
      </c>
      <c r="E1085" s="5" t="s">
        <v>5932</v>
      </c>
      <c r="F1085" s="6"/>
      <c r="G1085" s="6"/>
    </row>
    <row r="1086">
      <c r="A1086" s="382" t="s">
        <v>3435</v>
      </c>
      <c r="B1086" s="3" t="s">
        <v>3436</v>
      </c>
      <c r="C1086" s="3" t="s">
        <v>5664</v>
      </c>
      <c r="D1086" s="376" t="s">
        <v>7090</v>
      </c>
      <c r="E1086" s="5" t="s">
        <v>7091</v>
      </c>
      <c r="F1086" s="6"/>
      <c r="G1086" s="6"/>
    </row>
    <row r="1087">
      <c r="A1087" s="382" t="s">
        <v>3381</v>
      </c>
      <c r="B1087" s="3" t="s">
        <v>3382</v>
      </c>
      <c r="C1087" s="3" t="s">
        <v>754</v>
      </c>
      <c r="D1087" s="376" t="s">
        <v>7092</v>
      </c>
      <c r="E1087" s="5" t="s">
        <v>7093</v>
      </c>
      <c r="F1087" s="6"/>
      <c r="G1087" s="6"/>
    </row>
    <row r="1088">
      <c r="A1088" s="382" t="s">
        <v>3332</v>
      </c>
      <c r="B1088" s="3" t="s">
        <v>3333</v>
      </c>
      <c r="C1088" s="3" t="s">
        <v>5664</v>
      </c>
      <c r="D1088" s="376" t="s">
        <v>7094</v>
      </c>
      <c r="E1088" s="5" t="s">
        <v>5335</v>
      </c>
      <c r="F1088" s="6"/>
      <c r="G1088" s="6"/>
    </row>
    <row r="1089">
      <c r="A1089" s="382" t="s">
        <v>682</v>
      </c>
      <c r="B1089" s="3" t="s">
        <v>683</v>
      </c>
      <c r="C1089" s="3" t="s">
        <v>565</v>
      </c>
      <c r="D1089" s="376" t="s">
        <v>7095</v>
      </c>
      <c r="E1089" s="5" t="s">
        <v>5333</v>
      </c>
      <c r="F1089" s="6"/>
      <c r="G1089" s="6"/>
    </row>
    <row r="1090">
      <c r="A1090" s="382" t="s">
        <v>3284</v>
      </c>
      <c r="B1090" s="3" t="s">
        <v>3285</v>
      </c>
      <c r="C1090" s="3" t="s">
        <v>5303</v>
      </c>
      <c r="D1090" s="376" t="s">
        <v>7096</v>
      </c>
      <c r="E1090" s="5" t="s">
        <v>7097</v>
      </c>
      <c r="F1090" s="6"/>
      <c r="G1090" s="6"/>
    </row>
    <row r="1091">
      <c r="A1091" s="382" t="s">
        <v>1902</v>
      </c>
      <c r="B1091" s="3" t="s">
        <v>1903</v>
      </c>
      <c r="C1091" s="3" t="s">
        <v>5621</v>
      </c>
      <c r="D1091" s="376" t="s">
        <v>7098</v>
      </c>
      <c r="E1091" s="5" t="s">
        <v>5963</v>
      </c>
      <c r="F1091" s="6"/>
      <c r="G1091" s="6"/>
    </row>
    <row r="1092">
      <c r="A1092" s="382" t="s">
        <v>3868</v>
      </c>
      <c r="B1092" s="3" t="s">
        <v>3869</v>
      </c>
      <c r="C1092" s="3" t="s">
        <v>5664</v>
      </c>
      <c r="D1092" s="376" t="s">
        <v>7099</v>
      </c>
      <c r="E1092" s="5" t="s">
        <v>7100</v>
      </c>
      <c r="F1092" s="6"/>
      <c r="G1092" s="6"/>
    </row>
    <row r="1093">
      <c r="A1093" s="382" t="s">
        <v>1025</v>
      </c>
      <c r="B1093" s="3" t="s">
        <v>1026</v>
      </c>
      <c r="C1093" s="3" t="s">
        <v>5348</v>
      </c>
      <c r="D1093" s="376" t="s">
        <v>7101</v>
      </c>
      <c r="E1093" s="5" t="s">
        <v>7102</v>
      </c>
      <c r="F1093" s="6"/>
      <c r="G1093" s="6"/>
    </row>
    <row r="1094">
      <c r="A1094" s="382" t="s">
        <v>4095</v>
      </c>
      <c r="B1094" s="3" t="s">
        <v>4096</v>
      </c>
      <c r="C1094" s="3" t="s">
        <v>5664</v>
      </c>
      <c r="D1094" s="376" t="s">
        <v>7103</v>
      </c>
      <c r="E1094" s="5" t="s">
        <v>7104</v>
      </c>
      <c r="F1094" s="6"/>
      <c r="G1094" s="6"/>
    </row>
    <row r="1095">
      <c r="A1095" s="382" t="s">
        <v>2424</v>
      </c>
      <c r="B1095" s="3" t="s">
        <v>2425</v>
      </c>
      <c r="C1095" s="3" t="s">
        <v>5664</v>
      </c>
      <c r="D1095" s="376" t="s">
        <v>7105</v>
      </c>
      <c r="E1095" s="5" t="s">
        <v>7106</v>
      </c>
      <c r="F1095" s="6"/>
      <c r="G1095" s="6"/>
    </row>
    <row r="1096">
      <c r="A1096" s="382" t="s">
        <v>3669</v>
      </c>
      <c r="B1096" s="3" t="s">
        <v>3670</v>
      </c>
      <c r="C1096" s="3" t="s">
        <v>5209</v>
      </c>
      <c r="D1096" s="376" t="s">
        <v>6176</v>
      </c>
      <c r="E1096" s="5" t="s">
        <v>6177</v>
      </c>
      <c r="F1096" s="6"/>
      <c r="G1096" s="6"/>
    </row>
    <row r="1097">
      <c r="A1097" s="382" t="s">
        <v>1347</v>
      </c>
      <c r="B1097" s="3" t="s">
        <v>1348</v>
      </c>
      <c r="C1097" s="3" t="s">
        <v>565</v>
      </c>
      <c r="D1097" s="376" t="s">
        <v>7107</v>
      </c>
      <c r="E1097" s="5" t="s">
        <v>7088</v>
      </c>
      <c r="F1097" s="6"/>
      <c r="G1097" s="6"/>
    </row>
    <row r="1098">
      <c r="A1098" s="382" t="s">
        <v>4179</v>
      </c>
      <c r="B1098" s="3" t="s">
        <v>4180</v>
      </c>
      <c r="C1098" s="3" t="s">
        <v>5563</v>
      </c>
      <c r="D1098" s="376" t="s">
        <v>7108</v>
      </c>
      <c r="E1098" s="5" t="s">
        <v>7109</v>
      </c>
      <c r="F1098" s="6"/>
      <c r="G1098" s="6"/>
    </row>
    <row r="1099">
      <c r="A1099" s="382" t="s">
        <v>750</v>
      </c>
      <c r="B1099" s="3" t="s">
        <v>751</v>
      </c>
      <c r="C1099" s="3" t="s">
        <v>565</v>
      </c>
      <c r="D1099" s="376" t="s">
        <v>7110</v>
      </c>
      <c r="E1099" s="5" t="s">
        <v>5335</v>
      </c>
      <c r="F1099" s="6"/>
      <c r="G1099" s="6"/>
    </row>
    <row r="1100">
      <c r="A1100" s="382" t="s">
        <v>2795</v>
      </c>
      <c r="B1100" s="3" t="s">
        <v>2796</v>
      </c>
      <c r="C1100" s="3" t="s">
        <v>5303</v>
      </c>
      <c r="D1100" s="376" t="s">
        <v>7111</v>
      </c>
      <c r="E1100" s="5" t="s">
        <v>7112</v>
      </c>
      <c r="F1100" s="6"/>
      <c r="G1100" s="6"/>
    </row>
    <row r="1101">
      <c r="A1101" s="382" t="s">
        <v>573</v>
      </c>
      <c r="B1101" s="3" t="s">
        <v>574</v>
      </c>
      <c r="C1101" s="3" t="s">
        <v>5209</v>
      </c>
      <c r="D1101" s="376" t="s">
        <v>7113</v>
      </c>
      <c r="E1101" s="5" t="s">
        <v>7114</v>
      </c>
      <c r="F1101" s="6"/>
      <c r="G1101" s="6"/>
    </row>
    <row r="1102">
      <c r="A1102" s="382" t="s">
        <v>1318</v>
      </c>
      <c r="B1102" s="3" t="s">
        <v>1319</v>
      </c>
      <c r="C1102" s="3" t="s">
        <v>5664</v>
      </c>
      <c r="D1102" s="376" t="s">
        <v>7115</v>
      </c>
      <c r="E1102" s="5" t="s">
        <v>7116</v>
      </c>
      <c r="F1102" s="6"/>
      <c r="G1102" s="6"/>
    </row>
    <row r="1103">
      <c r="A1103" s="382" t="s">
        <v>1308</v>
      </c>
      <c r="B1103" s="3" t="s">
        <v>1309</v>
      </c>
      <c r="C1103" s="3" t="s">
        <v>565</v>
      </c>
      <c r="D1103" s="376" t="s">
        <v>7117</v>
      </c>
      <c r="E1103" s="5" t="s">
        <v>7118</v>
      </c>
      <c r="F1103" s="6"/>
      <c r="G1103" s="6"/>
    </row>
    <row r="1104">
      <c r="A1104" s="382" t="s">
        <v>1259</v>
      </c>
      <c r="B1104" s="3" t="s">
        <v>1260</v>
      </c>
      <c r="C1104" s="3" t="s">
        <v>5664</v>
      </c>
      <c r="D1104" s="376" t="s">
        <v>7119</v>
      </c>
      <c r="E1104" s="5" t="s">
        <v>5335</v>
      </c>
      <c r="F1104" s="6"/>
      <c r="G1104" s="6"/>
    </row>
    <row r="1105">
      <c r="A1105" s="382" t="s">
        <v>1790</v>
      </c>
      <c r="B1105" s="3" t="s">
        <v>1791</v>
      </c>
      <c r="C1105" s="3" t="s">
        <v>565</v>
      </c>
      <c r="D1105" s="376" t="s">
        <v>7120</v>
      </c>
      <c r="E1105" s="5" t="s">
        <v>7121</v>
      </c>
      <c r="F1105" s="6"/>
      <c r="G1105" s="6"/>
    </row>
    <row r="1106">
      <c r="A1106" s="382" t="s">
        <v>733</v>
      </c>
      <c r="B1106" s="3" t="s">
        <v>734</v>
      </c>
      <c r="C1106" s="3" t="s">
        <v>5664</v>
      </c>
      <c r="D1106" s="376" t="s">
        <v>7122</v>
      </c>
      <c r="E1106" s="5" t="s">
        <v>5932</v>
      </c>
      <c r="F1106" s="6"/>
      <c r="G1106" s="6"/>
    </row>
    <row r="1107">
      <c r="A1107" s="382" t="s">
        <v>2400</v>
      </c>
      <c r="B1107" s="3" t="s">
        <v>2401</v>
      </c>
      <c r="C1107" s="3" t="s">
        <v>565</v>
      </c>
      <c r="D1107" s="376" t="s">
        <v>7123</v>
      </c>
      <c r="E1107" s="5" t="s">
        <v>7124</v>
      </c>
      <c r="F1107" s="6"/>
      <c r="G1107" s="6"/>
    </row>
    <row r="1108">
      <c r="A1108" s="382" t="s">
        <v>670</v>
      </c>
      <c r="B1108" s="3" t="s">
        <v>671</v>
      </c>
      <c r="C1108" s="3" t="s">
        <v>5664</v>
      </c>
      <c r="D1108" s="376" t="s">
        <v>7125</v>
      </c>
      <c r="E1108" s="5" t="s">
        <v>5676</v>
      </c>
      <c r="F1108" s="6"/>
      <c r="G1108" s="6"/>
    </row>
    <row r="1109">
      <c r="A1109" s="382" t="s">
        <v>1533</v>
      </c>
      <c r="B1109" s="3" t="s">
        <v>1534</v>
      </c>
      <c r="C1109" s="3" t="s">
        <v>5209</v>
      </c>
      <c r="D1109" s="376" t="s">
        <v>6176</v>
      </c>
      <c r="E1109" s="5" t="s">
        <v>7126</v>
      </c>
      <c r="F1109" s="6"/>
      <c r="G1109" s="6"/>
    </row>
    <row r="1110">
      <c r="A1110" s="382" t="s">
        <v>2989</v>
      </c>
      <c r="B1110" s="3" t="s">
        <v>2990</v>
      </c>
      <c r="C1110" s="3" t="s">
        <v>565</v>
      </c>
      <c r="D1110" s="376" t="s">
        <v>7127</v>
      </c>
      <c r="E1110" s="5" t="s">
        <v>5335</v>
      </c>
      <c r="F1110" s="6"/>
      <c r="G1110" s="6"/>
    </row>
    <row r="1111">
      <c r="A1111" s="382" t="s">
        <v>1247</v>
      </c>
      <c r="B1111" s="3" t="s">
        <v>1248</v>
      </c>
      <c r="C1111" s="3" t="s">
        <v>565</v>
      </c>
      <c r="D1111" s="376" t="s">
        <v>7128</v>
      </c>
      <c r="E1111" s="5" t="s">
        <v>7129</v>
      </c>
      <c r="F1111" s="6"/>
      <c r="G1111" s="6"/>
    </row>
    <row r="1112">
      <c r="A1112" s="382" t="s">
        <v>1270</v>
      </c>
      <c r="B1112" s="3" t="s">
        <v>1271</v>
      </c>
      <c r="C1112" s="3" t="s">
        <v>5563</v>
      </c>
      <c r="D1112" s="376" t="s">
        <v>7130</v>
      </c>
      <c r="E1112" s="5" t="s">
        <v>7131</v>
      </c>
      <c r="F1112" s="6"/>
      <c r="G1112" s="6"/>
    </row>
    <row r="1113">
      <c r="A1113" s="382" t="s">
        <v>3032</v>
      </c>
      <c r="B1113" s="3" t="s">
        <v>3033</v>
      </c>
      <c r="C1113" s="3" t="s">
        <v>5664</v>
      </c>
      <c r="D1113" s="376" t="s">
        <v>7132</v>
      </c>
      <c r="E1113" s="5" t="s">
        <v>7133</v>
      </c>
      <c r="F1113" s="6"/>
      <c r="G1113" s="6"/>
    </row>
    <row r="1114">
      <c r="A1114" s="382" t="s">
        <v>3393</v>
      </c>
      <c r="B1114" s="3" t="s">
        <v>3394</v>
      </c>
      <c r="C1114" s="3" t="s">
        <v>5209</v>
      </c>
      <c r="D1114" s="376" t="s">
        <v>7134</v>
      </c>
      <c r="E1114" s="5" t="s">
        <v>7135</v>
      </c>
      <c r="F1114" s="6"/>
      <c r="G1114" s="6"/>
    </row>
    <row r="1115">
      <c r="A1115" s="382" t="s">
        <v>1035</v>
      </c>
      <c r="B1115" s="3" t="s">
        <v>1036</v>
      </c>
      <c r="C1115" s="3" t="s">
        <v>5664</v>
      </c>
      <c r="D1115" s="376" t="s">
        <v>7136</v>
      </c>
      <c r="E1115" s="5" t="s">
        <v>5335</v>
      </c>
      <c r="F1115" s="6"/>
      <c r="G1115" s="6"/>
    </row>
    <row r="1116">
      <c r="A1116" s="382" t="s">
        <v>536</v>
      </c>
      <c r="B1116" s="3" t="s">
        <v>537</v>
      </c>
      <c r="C1116" s="3" t="s">
        <v>5267</v>
      </c>
      <c r="D1116" s="376" t="s">
        <v>7137</v>
      </c>
      <c r="E1116" s="5" t="s">
        <v>7138</v>
      </c>
      <c r="F1116" s="6"/>
      <c r="G1116" s="6"/>
    </row>
    <row r="1117">
      <c r="A1117" s="382" t="s">
        <v>3768</v>
      </c>
      <c r="B1117" s="3" t="s">
        <v>3769</v>
      </c>
      <c r="C1117" s="3" t="s">
        <v>5522</v>
      </c>
      <c r="D1117" s="376" t="s">
        <v>7139</v>
      </c>
      <c r="E1117" s="5" t="s">
        <v>7140</v>
      </c>
      <c r="F1117" s="6"/>
      <c r="G1117" s="6"/>
    </row>
    <row r="1118">
      <c r="A1118" s="382" t="s">
        <v>2301</v>
      </c>
      <c r="B1118" s="3" t="s">
        <v>2302</v>
      </c>
      <c r="C1118" s="3" t="s">
        <v>6031</v>
      </c>
      <c r="D1118" s="376" t="s">
        <v>7141</v>
      </c>
      <c r="E1118" s="5" t="s">
        <v>5882</v>
      </c>
      <c r="F1118" s="6"/>
      <c r="G1118" s="6"/>
    </row>
    <row r="1119">
      <c r="A1119" s="382" t="s">
        <v>4018</v>
      </c>
      <c r="B1119" s="3" t="s">
        <v>4019</v>
      </c>
      <c r="C1119" s="3" t="s">
        <v>6031</v>
      </c>
      <c r="D1119" s="376" t="s">
        <v>7142</v>
      </c>
      <c r="E1119" s="5" t="s">
        <v>7143</v>
      </c>
      <c r="F1119" s="6"/>
      <c r="G1119" s="6"/>
    </row>
    <row r="1120">
      <c r="A1120" s="382" t="s">
        <v>1641</v>
      </c>
      <c r="B1120" s="3" t="s">
        <v>1642</v>
      </c>
      <c r="C1120" s="3" t="s">
        <v>6031</v>
      </c>
      <c r="D1120" s="376" t="s">
        <v>7144</v>
      </c>
      <c r="E1120" s="5" t="s">
        <v>7145</v>
      </c>
      <c r="F1120" s="6"/>
      <c r="G1120" s="6"/>
    </row>
    <row r="1121">
      <c r="A1121" s="382" t="s">
        <v>2181</v>
      </c>
      <c r="B1121" s="3" t="s">
        <v>2182</v>
      </c>
      <c r="C1121" s="3" t="s">
        <v>6031</v>
      </c>
      <c r="D1121" s="376" t="s">
        <v>7146</v>
      </c>
      <c r="E1121" s="5" t="s">
        <v>7147</v>
      </c>
      <c r="F1121" s="6"/>
      <c r="G1121" s="6"/>
    </row>
    <row r="1122">
      <c r="A1122" s="382" t="s">
        <v>4010</v>
      </c>
      <c r="B1122" s="3" t="s">
        <v>4011</v>
      </c>
      <c r="C1122" s="3" t="s">
        <v>6031</v>
      </c>
      <c r="D1122" s="376" t="s">
        <v>7148</v>
      </c>
      <c r="E1122" s="5" t="s">
        <v>7145</v>
      </c>
      <c r="F1122" s="6"/>
      <c r="G1122" s="6"/>
    </row>
    <row r="1123">
      <c r="A1123" s="382" t="s">
        <v>1776</v>
      </c>
      <c r="B1123" s="3" t="s">
        <v>1777</v>
      </c>
      <c r="C1123" s="3" t="s">
        <v>5310</v>
      </c>
      <c r="D1123" s="376" t="s">
        <v>7149</v>
      </c>
      <c r="E1123" s="5" t="s">
        <v>7150</v>
      </c>
      <c r="F1123" s="6"/>
      <c r="G1123" s="6"/>
    </row>
    <row r="1124">
      <c r="A1124" s="382" t="s">
        <v>1328</v>
      </c>
      <c r="B1124" s="3" t="s">
        <v>1329</v>
      </c>
      <c r="C1124" s="3" t="s">
        <v>6031</v>
      </c>
      <c r="D1124" s="376" t="s">
        <v>7151</v>
      </c>
      <c r="E1124" s="5" t="s">
        <v>7152</v>
      </c>
      <c r="F1124" s="6"/>
      <c r="G1124" s="6"/>
    </row>
    <row r="1125">
      <c r="A1125" s="382" t="s">
        <v>3915</v>
      </c>
      <c r="B1125" s="3" t="s">
        <v>3916</v>
      </c>
      <c r="C1125" s="3" t="s">
        <v>5310</v>
      </c>
      <c r="D1125" s="376" t="s">
        <v>7153</v>
      </c>
      <c r="E1125" s="5" t="s">
        <v>7145</v>
      </c>
      <c r="F1125" s="6"/>
      <c r="G1125" s="6"/>
    </row>
    <row r="1126">
      <c r="A1126" s="382" t="s">
        <v>823</v>
      </c>
      <c r="B1126" s="3" t="s">
        <v>824</v>
      </c>
      <c r="C1126" s="3" t="s">
        <v>5477</v>
      </c>
      <c r="D1126" s="376" t="s">
        <v>7154</v>
      </c>
      <c r="E1126" s="5" t="s">
        <v>7155</v>
      </c>
      <c r="F1126" s="6"/>
      <c r="G1126" s="6"/>
    </row>
    <row r="1127">
      <c r="A1127" s="382" t="s">
        <v>2006</v>
      </c>
      <c r="B1127" s="3" t="s">
        <v>2007</v>
      </c>
      <c r="C1127" s="3" t="s">
        <v>5477</v>
      </c>
      <c r="D1127" s="376" t="s">
        <v>7156</v>
      </c>
      <c r="E1127" s="5" t="s">
        <v>6039</v>
      </c>
      <c r="F1127" s="6"/>
      <c r="G1127" s="6"/>
    </row>
    <row r="1128">
      <c r="A1128" s="382" t="s">
        <v>2061</v>
      </c>
      <c r="B1128" s="3" t="s">
        <v>2062</v>
      </c>
      <c r="C1128" s="3" t="s">
        <v>5542</v>
      </c>
      <c r="D1128" s="376" t="s">
        <v>7157</v>
      </c>
      <c r="E1128" s="5" t="s">
        <v>6643</v>
      </c>
      <c r="F1128" s="6"/>
      <c r="G1128" s="6"/>
    </row>
    <row r="1129">
      <c r="A1129" s="382" t="s">
        <v>4483</v>
      </c>
      <c r="B1129" s="3" t="s">
        <v>4484</v>
      </c>
      <c r="C1129" s="3" t="s">
        <v>5477</v>
      </c>
      <c r="D1129" s="376" t="s">
        <v>7158</v>
      </c>
      <c r="E1129" s="5" t="s">
        <v>7159</v>
      </c>
      <c r="F1129" s="6"/>
      <c r="G1129" s="6"/>
    </row>
    <row r="1130">
      <c r="A1130" s="382" t="s">
        <v>4207</v>
      </c>
      <c r="B1130" s="3" t="s">
        <v>4208</v>
      </c>
      <c r="C1130" s="3" t="s">
        <v>5336</v>
      </c>
      <c r="D1130" s="376" t="s">
        <v>7160</v>
      </c>
      <c r="E1130" s="5" t="s">
        <v>6024</v>
      </c>
      <c r="F1130" s="6"/>
      <c r="G1130" s="6"/>
    </row>
    <row r="1131">
      <c r="A1131" s="382" t="s">
        <v>3780</v>
      </c>
      <c r="B1131" s="3" t="s">
        <v>3781</v>
      </c>
      <c r="C1131" s="3" t="s">
        <v>5310</v>
      </c>
      <c r="D1131" s="376" t="s">
        <v>7161</v>
      </c>
      <c r="E1131" s="5" t="s">
        <v>7162</v>
      </c>
      <c r="F1131" s="6"/>
      <c r="G1131" s="6"/>
    </row>
    <row r="1132">
      <c r="A1132" s="382" t="s">
        <v>2787</v>
      </c>
      <c r="B1132" s="3" t="s">
        <v>2788</v>
      </c>
      <c r="C1132" s="3" t="s">
        <v>6031</v>
      </c>
      <c r="D1132" s="376" t="s">
        <v>7163</v>
      </c>
      <c r="E1132" s="5" t="s">
        <v>5882</v>
      </c>
      <c r="F1132" s="6"/>
      <c r="G1132" s="6"/>
    </row>
    <row r="1133">
      <c r="A1133" s="382" t="s">
        <v>3242</v>
      </c>
      <c r="B1133" s="3" t="s">
        <v>3243</v>
      </c>
      <c r="C1133" s="3" t="s">
        <v>5477</v>
      </c>
      <c r="D1133" s="376" t="s">
        <v>5528</v>
      </c>
      <c r="E1133" s="5" t="s">
        <v>7164</v>
      </c>
      <c r="F1133" s="6"/>
      <c r="G1133" s="6"/>
    </row>
    <row r="1134">
      <c r="A1134" s="382" t="s">
        <v>2843</v>
      </c>
      <c r="B1134" s="3" t="s">
        <v>2844</v>
      </c>
      <c r="C1134" s="3" t="s">
        <v>5477</v>
      </c>
      <c r="D1134" s="376" t="s">
        <v>7165</v>
      </c>
      <c r="E1134" s="5" t="s">
        <v>7166</v>
      </c>
      <c r="F1134" s="6"/>
      <c r="G1134" s="6"/>
    </row>
    <row r="1135">
      <c r="A1135" s="382" t="s">
        <v>1875</v>
      </c>
      <c r="B1135" s="3" t="s">
        <v>1876</v>
      </c>
      <c r="C1135" s="3" t="s">
        <v>5336</v>
      </c>
      <c r="D1135" s="376" t="s">
        <v>7167</v>
      </c>
      <c r="E1135" s="5" t="s">
        <v>5555</v>
      </c>
      <c r="F1135" s="6"/>
      <c r="G1135" s="6"/>
    </row>
    <row r="1136">
      <c r="A1136" s="382" t="s">
        <v>1452</v>
      </c>
      <c r="B1136" s="3" t="s">
        <v>1453</v>
      </c>
      <c r="C1136" s="3" t="s">
        <v>5477</v>
      </c>
      <c r="D1136" s="376" t="s">
        <v>7168</v>
      </c>
      <c r="E1136" s="5" t="s">
        <v>5459</v>
      </c>
      <c r="F1136" s="6"/>
      <c r="G1136" s="6"/>
    </row>
    <row r="1137">
      <c r="A1137" s="382" t="s">
        <v>1266</v>
      </c>
      <c r="B1137" s="3" t="s">
        <v>1267</v>
      </c>
      <c r="C1137" s="3" t="s">
        <v>6031</v>
      </c>
      <c r="D1137" s="376" t="s">
        <v>7169</v>
      </c>
      <c r="E1137" s="5" t="s">
        <v>7170</v>
      </c>
      <c r="F1137" s="6"/>
      <c r="G1137" s="6"/>
    </row>
    <row r="1138">
      <c r="A1138" s="382" t="s">
        <v>3261</v>
      </c>
      <c r="B1138" s="3" t="s">
        <v>3262</v>
      </c>
      <c r="C1138" s="3" t="s">
        <v>5310</v>
      </c>
      <c r="D1138" s="376" t="s">
        <v>7171</v>
      </c>
      <c r="E1138" s="5" t="s">
        <v>7172</v>
      </c>
      <c r="F1138" s="6"/>
      <c r="G1138" s="6"/>
    </row>
    <row r="1139">
      <c r="A1139" s="382" t="s">
        <v>1772</v>
      </c>
      <c r="B1139" s="3" t="s">
        <v>1773</v>
      </c>
      <c r="C1139" s="3" t="s">
        <v>5563</v>
      </c>
      <c r="D1139" s="376" t="s">
        <v>7173</v>
      </c>
      <c r="E1139" s="5" t="s">
        <v>7174</v>
      </c>
      <c r="F1139" s="6"/>
      <c r="G1139" s="6"/>
    </row>
    <row r="1140">
      <c r="A1140" s="382" t="s">
        <v>2801</v>
      </c>
      <c r="B1140" s="3" t="s">
        <v>7175</v>
      </c>
      <c r="C1140" s="3" t="s">
        <v>5310</v>
      </c>
      <c r="D1140" s="376" t="s">
        <v>7176</v>
      </c>
      <c r="E1140" s="5" t="s">
        <v>7177</v>
      </c>
      <c r="F1140" s="6"/>
      <c r="G1140" s="6"/>
    </row>
    <row r="1141">
      <c r="A1141" s="382" t="s">
        <v>1987</v>
      </c>
      <c r="B1141" s="3" t="s">
        <v>1988</v>
      </c>
      <c r="C1141" s="3" t="s">
        <v>5310</v>
      </c>
      <c r="D1141" s="376" t="s">
        <v>7178</v>
      </c>
      <c r="E1141" s="5" t="s">
        <v>7179</v>
      </c>
      <c r="F1141" s="6"/>
      <c r="G1141" s="6"/>
    </row>
    <row r="1142">
      <c r="A1142" s="382" t="s">
        <v>1367</v>
      </c>
      <c r="B1142" s="3" t="s">
        <v>1368</v>
      </c>
      <c r="C1142" s="3" t="s">
        <v>5310</v>
      </c>
      <c r="D1142" s="376" t="s">
        <v>7180</v>
      </c>
      <c r="E1142" s="5" t="s">
        <v>7181</v>
      </c>
      <c r="F1142" s="6"/>
      <c r="G1142" s="6"/>
    </row>
    <row r="1143">
      <c r="A1143" s="382" t="s">
        <v>4447</v>
      </c>
      <c r="B1143" s="3" t="s">
        <v>4448</v>
      </c>
      <c r="C1143" s="3" t="s">
        <v>6031</v>
      </c>
      <c r="D1143" s="376" t="s">
        <v>7182</v>
      </c>
      <c r="E1143" s="5" t="s">
        <v>7150</v>
      </c>
      <c r="F1143" s="6"/>
      <c r="G1143" s="6"/>
    </row>
    <row r="1144">
      <c r="A1144" s="382" t="s">
        <v>4287</v>
      </c>
      <c r="B1144" s="3" t="s">
        <v>4288</v>
      </c>
      <c r="C1144" s="3" t="s">
        <v>6031</v>
      </c>
      <c r="D1144" s="376" t="s">
        <v>7183</v>
      </c>
      <c r="E1144" s="5" t="s">
        <v>7184</v>
      </c>
      <c r="F1144" s="6"/>
      <c r="G1144" s="6"/>
    </row>
    <row r="1145">
      <c r="A1145" s="382" t="s">
        <v>1735</v>
      </c>
      <c r="B1145" s="3" t="s">
        <v>1736</v>
      </c>
      <c r="C1145" s="3" t="s">
        <v>5310</v>
      </c>
      <c r="D1145" s="376" t="s">
        <v>7185</v>
      </c>
      <c r="E1145" s="5" t="s">
        <v>7186</v>
      </c>
      <c r="F1145" s="6"/>
      <c r="G1145" s="6"/>
    </row>
    <row r="1146">
      <c r="A1146" s="382" t="s">
        <v>3214</v>
      </c>
      <c r="B1146" s="3" t="s">
        <v>3215</v>
      </c>
      <c r="C1146" s="3" t="s">
        <v>5336</v>
      </c>
      <c r="D1146" s="376" t="s">
        <v>7187</v>
      </c>
      <c r="E1146" s="5" t="s">
        <v>5530</v>
      </c>
      <c r="F1146" s="6"/>
      <c r="G1146" s="6"/>
    </row>
    <row r="1147">
      <c r="A1147" s="382" t="s">
        <v>2067</v>
      </c>
      <c r="B1147" s="3" t="s">
        <v>2068</v>
      </c>
      <c r="C1147" s="3" t="s">
        <v>6031</v>
      </c>
      <c r="D1147" s="376" t="s">
        <v>7188</v>
      </c>
      <c r="E1147" s="5" t="s">
        <v>7184</v>
      </c>
      <c r="F1147" s="6"/>
      <c r="G1147" s="6"/>
    </row>
    <row r="1148">
      <c r="A1148" s="382" t="s">
        <v>7189</v>
      </c>
      <c r="B1148" s="3" t="s">
        <v>7190</v>
      </c>
      <c r="C1148" s="3" t="s">
        <v>5233</v>
      </c>
      <c r="D1148" s="376" t="s">
        <v>7191</v>
      </c>
      <c r="E1148" s="5" t="s">
        <v>5390</v>
      </c>
      <c r="F1148" s="6"/>
      <c r="G1148" s="6"/>
    </row>
    <row r="1149">
      <c r="A1149" s="382" t="s">
        <v>880</v>
      </c>
      <c r="B1149" s="3" t="s">
        <v>881</v>
      </c>
      <c r="C1149" s="3" t="s">
        <v>5539</v>
      </c>
      <c r="D1149" s="376" t="s">
        <v>7192</v>
      </c>
      <c r="E1149" s="5" t="s">
        <v>7193</v>
      </c>
      <c r="F1149" s="6"/>
      <c r="G1149" s="6"/>
    </row>
    <row r="1150">
      <c r="A1150" s="382" t="s">
        <v>4259</v>
      </c>
      <c r="B1150" s="3" t="s">
        <v>4260</v>
      </c>
      <c r="C1150" s="3" t="s">
        <v>5181</v>
      </c>
      <c r="D1150" s="376" t="s">
        <v>7194</v>
      </c>
      <c r="E1150" s="5" t="s">
        <v>7195</v>
      </c>
      <c r="F1150" s="6"/>
      <c r="G1150" s="6"/>
    </row>
    <row r="1151">
      <c r="A1151" s="382" t="s">
        <v>2536</v>
      </c>
      <c r="B1151" s="3" t="s">
        <v>2537</v>
      </c>
      <c r="C1151" s="3" t="s">
        <v>5585</v>
      </c>
      <c r="D1151" s="376" t="s">
        <v>7196</v>
      </c>
      <c r="E1151" s="5" t="s">
        <v>7197</v>
      </c>
      <c r="F1151" s="6"/>
      <c r="G1151" s="6"/>
    </row>
    <row r="1152">
      <c r="A1152" s="382" t="s">
        <v>3882</v>
      </c>
      <c r="B1152" s="3" t="s">
        <v>3883</v>
      </c>
      <c r="C1152" s="3" t="s">
        <v>5286</v>
      </c>
      <c r="D1152" s="376" t="s">
        <v>7198</v>
      </c>
      <c r="E1152" s="5" t="s">
        <v>6286</v>
      </c>
      <c r="F1152" s="6"/>
      <c r="G1152" s="6"/>
    </row>
    <row r="1153">
      <c r="A1153" s="382" t="s">
        <v>769</v>
      </c>
      <c r="B1153" s="3" t="s">
        <v>770</v>
      </c>
      <c r="C1153" s="3" t="s">
        <v>5585</v>
      </c>
      <c r="D1153" s="376" t="s">
        <v>7199</v>
      </c>
      <c r="E1153" s="5" t="s">
        <v>7200</v>
      </c>
      <c r="F1153" s="6"/>
      <c r="G1153" s="6"/>
    </row>
    <row r="1154">
      <c r="A1154" s="382" t="s">
        <v>771</v>
      </c>
      <c r="B1154" s="3" t="s">
        <v>772</v>
      </c>
      <c r="C1154" s="3" t="s">
        <v>5286</v>
      </c>
      <c r="D1154" s="376" t="s">
        <v>7201</v>
      </c>
      <c r="E1154" s="5" t="s">
        <v>7202</v>
      </c>
      <c r="F1154" s="6"/>
      <c r="G1154" s="6"/>
    </row>
    <row r="1155">
      <c r="A1155" s="382" t="s">
        <v>748</v>
      </c>
      <c r="B1155" s="3" t="s">
        <v>749</v>
      </c>
      <c r="C1155" s="3" t="s">
        <v>5577</v>
      </c>
      <c r="D1155" s="376" t="s">
        <v>7203</v>
      </c>
      <c r="E1155" s="5" t="s">
        <v>7204</v>
      </c>
      <c r="F1155" s="6"/>
      <c r="G1155" s="6"/>
    </row>
    <row r="1156">
      <c r="A1156" s="382" t="s">
        <v>2859</v>
      </c>
      <c r="B1156" s="3" t="s">
        <v>2860</v>
      </c>
      <c r="C1156" s="3" t="s">
        <v>5585</v>
      </c>
      <c r="D1156" s="376" t="s">
        <v>7205</v>
      </c>
      <c r="E1156" s="5" t="s">
        <v>5599</v>
      </c>
      <c r="F1156" s="6"/>
      <c r="G1156" s="6"/>
    </row>
    <row r="1157">
      <c r="A1157" s="382" t="s">
        <v>3491</v>
      </c>
      <c r="B1157" s="3" t="s">
        <v>3492</v>
      </c>
      <c r="C1157" s="3" t="s">
        <v>5585</v>
      </c>
      <c r="D1157" s="376" t="s">
        <v>7206</v>
      </c>
      <c r="E1157" s="5" t="s">
        <v>5374</v>
      </c>
      <c r="F1157" s="6"/>
      <c r="G1157" s="6"/>
    </row>
    <row r="1158">
      <c r="A1158" s="382" t="s">
        <v>4331</v>
      </c>
      <c r="B1158" s="3" t="s">
        <v>4332</v>
      </c>
      <c r="C1158" s="3" t="s">
        <v>5477</v>
      </c>
      <c r="D1158" s="376" t="s">
        <v>7207</v>
      </c>
      <c r="E1158" s="5" t="s">
        <v>7034</v>
      </c>
      <c r="F1158" s="6"/>
      <c r="G1158" s="6"/>
    </row>
    <row r="1159">
      <c r="A1159" s="382" t="s">
        <v>2291</v>
      </c>
      <c r="B1159" s="3" t="s">
        <v>2292</v>
      </c>
      <c r="C1159" s="3" t="s">
        <v>5348</v>
      </c>
      <c r="D1159" s="376" t="s">
        <v>7208</v>
      </c>
      <c r="E1159" s="5" t="s">
        <v>7209</v>
      </c>
      <c r="F1159" s="6"/>
      <c r="G1159" s="6"/>
    </row>
    <row r="1160">
      <c r="A1160" s="382" t="s">
        <v>1304</v>
      </c>
      <c r="B1160" s="3" t="s">
        <v>1305</v>
      </c>
      <c r="C1160" s="3" t="s">
        <v>5421</v>
      </c>
      <c r="D1160" s="376" t="s">
        <v>7210</v>
      </c>
      <c r="E1160" s="5" t="s">
        <v>7211</v>
      </c>
      <c r="F1160" s="6"/>
      <c r="G1160" s="3" t="s">
        <v>4593</v>
      </c>
    </row>
    <row r="1161">
      <c r="A1161" s="382" t="s">
        <v>4368</v>
      </c>
      <c r="B1161" s="3" t="s">
        <v>4369</v>
      </c>
      <c r="C1161" s="3" t="s">
        <v>5172</v>
      </c>
      <c r="D1161" s="376" t="s">
        <v>7212</v>
      </c>
      <c r="E1161" s="5" t="s">
        <v>7213</v>
      </c>
      <c r="F1161" s="6"/>
      <c r="G1161" s="6"/>
    </row>
    <row r="1162">
      <c r="A1162" s="382" t="s">
        <v>3888</v>
      </c>
      <c r="B1162" s="3" t="s">
        <v>3889</v>
      </c>
      <c r="C1162" s="3" t="s">
        <v>5366</v>
      </c>
      <c r="D1162" s="376" t="s">
        <v>7214</v>
      </c>
      <c r="E1162" s="5" t="s">
        <v>5398</v>
      </c>
      <c r="F1162" s="6"/>
      <c r="G1162" s="3" t="s">
        <v>4593</v>
      </c>
    </row>
    <row r="1163">
      <c r="A1163" s="382" t="s">
        <v>1245</v>
      </c>
      <c r="B1163" s="3" t="s">
        <v>1246</v>
      </c>
      <c r="C1163" s="3" t="s">
        <v>5638</v>
      </c>
      <c r="D1163" s="376" t="s">
        <v>7215</v>
      </c>
      <c r="E1163" s="5" t="s">
        <v>7216</v>
      </c>
      <c r="F1163" s="6"/>
      <c r="G1163" s="6"/>
    </row>
    <row r="1164">
      <c r="A1164" s="382" t="s">
        <v>1448</v>
      </c>
      <c r="B1164" s="3" t="s">
        <v>1449</v>
      </c>
      <c r="C1164" s="3" t="s">
        <v>5348</v>
      </c>
      <c r="D1164" s="376" t="s">
        <v>7217</v>
      </c>
      <c r="E1164" s="5" t="s">
        <v>5374</v>
      </c>
      <c r="F1164" s="6"/>
      <c r="G1164" s="3" t="s">
        <v>4593</v>
      </c>
    </row>
    <row r="1165">
      <c r="A1165" s="382" t="s">
        <v>866</v>
      </c>
      <c r="B1165" s="3" t="s">
        <v>867</v>
      </c>
      <c r="C1165" s="3" t="s">
        <v>859</v>
      </c>
      <c r="D1165" s="376" t="s">
        <v>7218</v>
      </c>
      <c r="E1165" s="5" t="s">
        <v>5524</v>
      </c>
      <c r="F1165" s="6"/>
      <c r="G1165" s="6"/>
    </row>
    <row r="1166">
      <c r="A1166" s="382" t="s">
        <v>1189</v>
      </c>
      <c r="B1166" s="3" t="s">
        <v>1190</v>
      </c>
      <c r="C1166" s="3" t="s">
        <v>5542</v>
      </c>
      <c r="D1166" s="376" t="s">
        <v>7219</v>
      </c>
      <c r="E1166" s="5" t="s">
        <v>5557</v>
      </c>
      <c r="F1166" s="6"/>
      <c r="G1166" s="6"/>
    </row>
    <row r="1167">
      <c r="A1167" s="382" t="s">
        <v>2402</v>
      </c>
      <c r="B1167" s="3" t="s">
        <v>2403</v>
      </c>
      <c r="C1167" s="3" t="s">
        <v>5226</v>
      </c>
      <c r="D1167" s="376" t="s">
        <v>7220</v>
      </c>
      <c r="E1167" s="5" t="s">
        <v>7221</v>
      </c>
      <c r="F1167" s="6"/>
      <c r="G1167" s="6"/>
    </row>
    <row r="1168">
      <c r="A1168" s="382" t="s">
        <v>4371</v>
      </c>
      <c r="B1168" s="3" t="s">
        <v>4372</v>
      </c>
      <c r="C1168" s="3" t="s">
        <v>5621</v>
      </c>
      <c r="D1168" s="376" t="s">
        <v>7222</v>
      </c>
      <c r="E1168" s="5" t="s">
        <v>6794</v>
      </c>
      <c r="F1168" s="6"/>
      <c r="G1168" s="6"/>
    </row>
    <row r="1169">
      <c r="A1169" s="382" t="s">
        <v>2416</v>
      </c>
      <c r="B1169" s="3" t="s">
        <v>2417</v>
      </c>
      <c r="C1169" s="3" t="s">
        <v>5226</v>
      </c>
      <c r="D1169" s="376" t="s">
        <v>7223</v>
      </c>
      <c r="E1169" s="5" t="s">
        <v>5544</v>
      </c>
      <c r="F1169" s="6"/>
      <c r="G1169" s="6"/>
    </row>
    <row r="1170">
      <c r="A1170" s="382" t="s">
        <v>2797</v>
      </c>
      <c r="B1170" s="3" t="s">
        <v>2798</v>
      </c>
      <c r="C1170" s="3" t="s">
        <v>5348</v>
      </c>
      <c r="D1170" s="376" t="s">
        <v>7224</v>
      </c>
      <c r="E1170" s="5" t="s">
        <v>7225</v>
      </c>
      <c r="F1170" s="6"/>
      <c r="G1170" s="6"/>
    </row>
    <row r="1171">
      <c r="A1171" s="382" t="s">
        <v>7226</v>
      </c>
      <c r="B1171" s="3" t="s">
        <v>7227</v>
      </c>
      <c r="C1171" s="3" t="s">
        <v>5366</v>
      </c>
      <c r="D1171" s="376" t="s">
        <v>7228</v>
      </c>
      <c r="E1171" s="5" t="s">
        <v>7229</v>
      </c>
      <c r="F1171" s="6"/>
      <c r="G1171" s="6"/>
    </row>
    <row r="1172">
      <c r="A1172" s="382" t="s">
        <v>1653</v>
      </c>
      <c r="B1172" s="3" t="s">
        <v>1654</v>
      </c>
      <c r="C1172" s="3" t="s">
        <v>5539</v>
      </c>
      <c r="D1172" s="376" t="s">
        <v>7230</v>
      </c>
      <c r="E1172" s="5" t="s">
        <v>5597</v>
      </c>
      <c r="F1172" s="6"/>
      <c r="G1172" s="6"/>
    </row>
    <row r="1173">
      <c r="A1173" s="382" t="s">
        <v>4189</v>
      </c>
      <c r="B1173" s="3" t="s">
        <v>4190</v>
      </c>
      <c r="C1173" s="3" t="s">
        <v>5226</v>
      </c>
      <c r="D1173" s="376" t="s">
        <v>7231</v>
      </c>
      <c r="E1173" s="5" t="s">
        <v>7232</v>
      </c>
      <c r="F1173" s="6"/>
      <c r="G1173" s="6"/>
    </row>
    <row r="1174">
      <c r="A1174" s="382" t="s">
        <v>1788</v>
      </c>
      <c r="B1174" s="3" t="s">
        <v>1789</v>
      </c>
      <c r="C1174" s="3" t="s">
        <v>5366</v>
      </c>
      <c r="D1174" s="376" t="s">
        <v>7233</v>
      </c>
      <c r="E1174" s="5" t="s">
        <v>7234</v>
      </c>
      <c r="F1174" s="6"/>
      <c r="G1174" s="6"/>
    </row>
    <row r="1175">
      <c r="A1175" s="382" t="s">
        <v>2199</v>
      </c>
      <c r="B1175" s="3" t="s">
        <v>2200</v>
      </c>
      <c r="C1175" s="3" t="s">
        <v>5172</v>
      </c>
      <c r="D1175" s="376" t="s">
        <v>7235</v>
      </c>
      <c r="E1175" s="5" t="s">
        <v>7236</v>
      </c>
      <c r="F1175" s="6"/>
      <c r="G1175" s="6"/>
    </row>
    <row r="1176">
      <c r="A1176" s="382" t="s">
        <v>1737</v>
      </c>
      <c r="B1176" s="3" t="s">
        <v>1738</v>
      </c>
      <c r="C1176" s="3" t="s">
        <v>5600</v>
      </c>
      <c r="D1176" s="376" t="s">
        <v>7237</v>
      </c>
      <c r="E1176" s="5" t="s">
        <v>7238</v>
      </c>
      <c r="F1176" s="6"/>
      <c r="G1176" s="6"/>
    </row>
    <row r="1177">
      <c r="A1177" s="382" t="s">
        <v>646</v>
      </c>
      <c r="B1177" s="3" t="s">
        <v>647</v>
      </c>
      <c r="C1177" s="3" t="s">
        <v>5226</v>
      </c>
      <c r="D1177" s="376" t="s">
        <v>7239</v>
      </c>
      <c r="E1177" s="5" t="s">
        <v>6790</v>
      </c>
      <c r="F1177" s="6"/>
      <c r="G1177" s="6"/>
    </row>
    <row r="1178">
      <c r="A1178" s="382" t="s">
        <v>3719</v>
      </c>
      <c r="B1178" s="3" t="s">
        <v>3720</v>
      </c>
      <c r="C1178" s="3" t="s">
        <v>5348</v>
      </c>
      <c r="D1178" s="376" t="s">
        <v>122</v>
      </c>
      <c r="E1178" s="5" t="s">
        <v>6196</v>
      </c>
      <c r="F1178" s="6"/>
      <c r="G1178" s="6"/>
    </row>
    <row r="1179">
      <c r="A1179" s="382" t="s">
        <v>790</v>
      </c>
      <c r="B1179" s="3" t="s">
        <v>791</v>
      </c>
      <c r="C1179" s="3" t="s">
        <v>5172</v>
      </c>
      <c r="D1179" s="376" t="s">
        <v>7240</v>
      </c>
      <c r="E1179" s="5" t="s">
        <v>7241</v>
      </c>
      <c r="F1179" s="6"/>
      <c r="G1179" s="6"/>
    </row>
    <row r="1180">
      <c r="A1180" s="382" t="s">
        <v>2592</v>
      </c>
      <c r="B1180" s="3" t="s">
        <v>2593</v>
      </c>
      <c r="C1180" s="3" t="s">
        <v>5366</v>
      </c>
      <c r="D1180" s="376" t="s">
        <v>7242</v>
      </c>
      <c r="E1180" s="5" t="s">
        <v>7243</v>
      </c>
      <c r="F1180" s="6"/>
      <c r="G1180" s="6"/>
    </row>
    <row r="1181">
      <c r="A1181" s="382" t="s">
        <v>1569</v>
      </c>
      <c r="B1181" s="3" t="s">
        <v>1570</v>
      </c>
      <c r="C1181" s="3" t="s">
        <v>5172</v>
      </c>
      <c r="D1181" s="376" t="s">
        <v>7244</v>
      </c>
      <c r="E1181" s="5" t="s">
        <v>7245</v>
      </c>
      <c r="F1181" s="6"/>
      <c r="G1181" s="6"/>
    </row>
    <row r="1182">
      <c r="A1182" s="382" t="s">
        <v>2133</v>
      </c>
      <c r="B1182" s="3" t="s">
        <v>2134</v>
      </c>
      <c r="C1182" s="3" t="s">
        <v>5366</v>
      </c>
      <c r="D1182" s="376" t="s">
        <v>7246</v>
      </c>
      <c r="E1182" s="5" t="s">
        <v>6337</v>
      </c>
      <c r="F1182" s="6"/>
      <c r="G1182" s="6"/>
    </row>
    <row r="1183">
      <c r="A1183" s="382" t="s">
        <v>3691</v>
      </c>
      <c r="B1183" s="3" t="s">
        <v>3692</v>
      </c>
      <c r="C1183" s="3" t="s">
        <v>5542</v>
      </c>
      <c r="D1183" s="376" t="s">
        <v>7247</v>
      </c>
      <c r="E1183" s="5" t="s">
        <v>7248</v>
      </c>
      <c r="F1183" s="6"/>
      <c r="G1183" s="6"/>
    </row>
    <row r="1184">
      <c r="A1184" s="382" t="s">
        <v>3156</v>
      </c>
      <c r="B1184" s="3" t="s">
        <v>3157</v>
      </c>
      <c r="C1184" s="3" t="s">
        <v>5366</v>
      </c>
      <c r="D1184" s="376" t="s">
        <v>7249</v>
      </c>
      <c r="E1184" s="5" t="s">
        <v>6331</v>
      </c>
      <c r="F1184" s="6"/>
      <c r="G1184" s="6"/>
    </row>
    <row r="1185">
      <c r="A1185" s="382" t="s">
        <v>3653</v>
      </c>
      <c r="B1185" s="3" t="s">
        <v>3654</v>
      </c>
      <c r="C1185" s="3" t="s">
        <v>5226</v>
      </c>
      <c r="D1185" s="376" t="s">
        <v>7250</v>
      </c>
      <c r="E1185" s="5" t="s">
        <v>7251</v>
      </c>
      <c r="F1185" s="6"/>
      <c r="G1185" s="6"/>
    </row>
    <row r="1186">
      <c r="A1186" s="382" t="s">
        <v>2362</v>
      </c>
      <c r="B1186" s="3" t="s">
        <v>2363</v>
      </c>
      <c r="C1186" s="3" t="s">
        <v>5286</v>
      </c>
      <c r="D1186" s="376" t="s">
        <v>7252</v>
      </c>
      <c r="E1186" s="5" t="s">
        <v>5599</v>
      </c>
      <c r="F1186" s="6"/>
      <c r="G1186" s="6"/>
    </row>
    <row r="1187">
      <c r="A1187" s="382" t="s">
        <v>2702</v>
      </c>
      <c r="B1187" s="3" t="s">
        <v>2703</v>
      </c>
      <c r="C1187" s="3" t="s">
        <v>5638</v>
      </c>
      <c r="D1187" s="376" t="s">
        <v>7253</v>
      </c>
      <c r="E1187" s="5" t="s">
        <v>6845</v>
      </c>
      <c r="F1187" s="6"/>
      <c r="G1187" s="6"/>
    </row>
    <row r="1188">
      <c r="A1188" s="382" t="s">
        <v>3135</v>
      </c>
      <c r="B1188" s="3" t="s">
        <v>3136</v>
      </c>
      <c r="C1188" s="3" t="s">
        <v>125</v>
      </c>
      <c r="D1188" s="376" t="s">
        <v>7254</v>
      </c>
      <c r="E1188" s="5" t="s">
        <v>5597</v>
      </c>
      <c r="F1188" s="6"/>
      <c r="G1188" s="6"/>
    </row>
    <row r="1189">
      <c r="A1189" s="382" t="s">
        <v>2602</v>
      </c>
      <c r="B1189" s="3" t="s">
        <v>2603</v>
      </c>
      <c r="C1189" s="3" t="s">
        <v>5542</v>
      </c>
      <c r="D1189" s="376" t="s">
        <v>7255</v>
      </c>
      <c r="E1189" s="5" t="s">
        <v>7256</v>
      </c>
      <c r="F1189" s="6"/>
      <c r="G1189" s="6"/>
    </row>
    <row r="1190">
      <c r="A1190" s="382" t="s">
        <v>829</v>
      </c>
      <c r="B1190" s="3" t="s">
        <v>830</v>
      </c>
      <c r="C1190" s="3" t="s">
        <v>5348</v>
      </c>
      <c r="D1190" s="376" t="s">
        <v>7257</v>
      </c>
      <c r="E1190" s="5" t="s">
        <v>5945</v>
      </c>
      <c r="F1190" s="6"/>
      <c r="G1190" s="6"/>
    </row>
    <row r="1191">
      <c r="A1191" s="382" t="s">
        <v>3495</v>
      </c>
      <c r="B1191" s="3" t="s">
        <v>3496</v>
      </c>
      <c r="C1191" s="3" t="s">
        <v>5264</v>
      </c>
      <c r="D1191" s="376" t="s">
        <v>7258</v>
      </c>
      <c r="E1191" s="5" t="s">
        <v>5958</v>
      </c>
      <c r="F1191" s="6"/>
      <c r="G1191" s="6"/>
    </row>
    <row r="1192">
      <c r="A1192" s="382" t="s">
        <v>898</v>
      </c>
      <c r="B1192" s="3" t="s">
        <v>899</v>
      </c>
      <c r="C1192" s="3" t="s">
        <v>6117</v>
      </c>
      <c r="D1192" s="376" t="s">
        <v>7259</v>
      </c>
      <c r="E1192" s="5" t="s">
        <v>7260</v>
      </c>
      <c r="F1192" s="6"/>
      <c r="G1192" s="6"/>
    </row>
    <row r="1193">
      <c r="A1193" s="382" t="s">
        <v>3774</v>
      </c>
      <c r="B1193" s="3" t="s">
        <v>3775</v>
      </c>
      <c r="C1193" s="3" t="s">
        <v>6117</v>
      </c>
      <c r="D1193" s="376" t="s">
        <v>7261</v>
      </c>
      <c r="E1193" s="5" t="s">
        <v>5958</v>
      </c>
      <c r="F1193" s="6"/>
      <c r="G1193" s="6"/>
    </row>
    <row r="1194">
      <c r="A1194" s="382" t="s">
        <v>7262</v>
      </c>
      <c r="B1194" s="3" t="s">
        <v>7263</v>
      </c>
      <c r="C1194" s="3" t="s">
        <v>6117</v>
      </c>
      <c r="D1194" s="376" t="s">
        <v>7264</v>
      </c>
      <c r="E1194" s="5" t="s">
        <v>7265</v>
      </c>
      <c r="F1194" s="6"/>
      <c r="G1194" s="6"/>
    </row>
    <row r="1195">
      <c r="A1195" s="382" t="s">
        <v>2624</v>
      </c>
      <c r="B1195" s="3" t="s">
        <v>2625</v>
      </c>
      <c r="C1195" s="3" t="s">
        <v>6117</v>
      </c>
      <c r="D1195" s="376" t="s">
        <v>7266</v>
      </c>
      <c r="E1195" s="5" t="s">
        <v>6113</v>
      </c>
      <c r="F1195" s="6"/>
      <c r="G1195" s="6"/>
    </row>
    <row r="1196">
      <c r="A1196" s="382" t="s">
        <v>1298</v>
      </c>
      <c r="B1196" s="3" t="s">
        <v>1299</v>
      </c>
      <c r="C1196" s="3" t="s">
        <v>6117</v>
      </c>
      <c r="D1196" s="376" t="s">
        <v>7267</v>
      </c>
      <c r="E1196" s="5" t="s">
        <v>7268</v>
      </c>
      <c r="F1196" s="6"/>
      <c r="G1196" s="6"/>
    </row>
    <row r="1197">
      <c r="A1197" s="382" t="s">
        <v>3116</v>
      </c>
      <c r="B1197" s="3" t="s">
        <v>3117</v>
      </c>
      <c r="C1197" s="3" t="s">
        <v>6117</v>
      </c>
      <c r="D1197" s="376" t="s">
        <v>7269</v>
      </c>
      <c r="E1197" s="5" t="s">
        <v>7270</v>
      </c>
      <c r="F1197" s="6"/>
      <c r="G1197" s="6"/>
    </row>
    <row r="1198">
      <c r="A1198" s="382" t="s">
        <v>3250</v>
      </c>
      <c r="B1198" s="3" t="s">
        <v>3251</v>
      </c>
      <c r="C1198" s="3" t="s">
        <v>125</v>
      </c>
      <c r="D1198" s="376" t="s">
        <v>7271</v>
      </c>
      <c r="E1198" s="5" t="s">
        <v>7272</v>
      </c>
      <c r="F1198" s="6"/>
      <c r="G1198" s="6"/>
    </row>
    <row r="1199">
      <c r="A1199" s="382" t="s">
        <v>4499</v>
      </c>
      <c r="B1199" s="3" t="s">
        <v>4500</v>
      </c>
      <c r="C1199" s="3" t="s">
        <v>5577</v>
      </c>
      <c r="D1199" s="376" t="s">
        <v>7273</v>
      </c>
      <c r="E1199" s="5" t="s">
        <v>5189</v>
      </c>
      <c r="F1199" s="6"/>
      <c r="G1199" s="6"/>
    </row>
    <row r="1200">
      <c r="A1200" s="382" t="s">
        <v>1316</v>
      </c>
      <c r="B1200" s="3" t="s">
        <v>1317</v>
      </c>
      <c r="C1200" s="3" t="s">
        <v>5303</v>
      </c>
      <c r="D1200" s="376" t="s">
        <v>7274</v>
      </c>
      <c r="E1200" s="5" t="s">
        <v>6333</v>
      </c>
      <c r="F1200" s="6"/>
      <c r="G1200" s="6"/>
    </row>
    <row r="1201">
      <c r="A1201" s="382" t="s">
        <v>4419</v>
      </c>
      <c r="B1201" s="3" t="s">
        <v>4420</v>
      </c>
      <c r="C1201" s="3" t="s">
        <v>5600</v>
      </c>
      <c r="D1201" s="376" t="s">
        <v>7275</v>
      </c>
      <c r="E1201" s="5" t="s">
        <v>7276</v>
      </c>
      <c r="F1201" s="6"/>
      <c r="G1201" s="6"/>
    </row>
    <row r="1202">
      <c r="A1202" s="382" t="s">
        <v>3508</v>
      </c>
      <c r="B1202" s="3" t="s">
        <v>3509</v>
      </c>
      <c r="C1202" s="3" t="s">
        <v>5600</v>
      </c>
      <c r="D1202" s="376" t="s">
        <v>7277</v>
      </c>
      <c r="E1202" s="5" t="s">
        <v>7278</v>
      </c>
      <c r="F1202" s="6"/>
      <c r="G1202" s="6"/>
    </row>
    <row r="1203">
      <c r="A1203" s="382" t="s">
        <v>1430</v>
      </c>
      <c r="B1203" s="3" t="s">
        <v>1431</v>
      </c>
      <c r="C1203" s="3" t="s">
        <v>5600</v>
      </c>
      <c r="D1203" s="376" t="s">
        <v>7279</v>
      </c>
      <c r="E1203" s="5" t="s">
        <v>7280</v>
      </c>
      <c r="F1203" s="6"/>
      <c r="G1203" s="6"/>
    </row>
    <row r="1204">
      <c r="A1204" s="382" t="s">
        <v>2035</v>
      </c>
      <c r="B1204" s="3" t="s">
        <v>2036</v>
      </c>
      <c r="C1204" s="3" t="s">
        <v>5577</v>
      </c>
      <c r="D1204" s="376" t="s">
        <v>6473</v>
      </c>
      <c r="E1204" s="5" t="s">
        <v>5189</v>
      </c>
      <c r="F1204" s="6"/>
      <c r="G1204" s="6"/>
    </row>
    <row r="1205">
      <c r="A1205" s="382" t="s">
        <v>2642</v>
      </c>
      <c r="B1205" s="3" t="s">
        <v>2643</v>
      </c>
      <c r="C1205" s="3" t="s">
        <v>5421</v>
      </c>
      <c r="D1205" s="376" t="s">
        <v>7281</v>
      </c>
      <c r="E1205" s="5" t="s">
        <v>6267</v>
      </c>
      <c r="F1205" s="6"/>
      <c r="G1205" s="6"/>
    </row>
    <row r="1206">
      <c r="A1206" s="382" t="s">
        <v>920</v>
      </c>
      <c r="B1206" s="3" t="s">
        <v>921</v>
      </c>
      <c r="C1206" s="3" t="s">
        <v>5542</v>
      </c>
      <c r="D1206" s="376" t="s">
        <v>7282</v>
      </c>
      <c r="E1206" s="5" t="s">
        <v>6643</v>
      </c>
      <c r="F1206" s="6"/>
      <c r="G1206" s="6"/>
    </row>
    <row r="1207">
      <c r="A1207" s="382" t="s">
        <v>1508</v>
      </c>
      <c r="B1207" s="3" t="s">
        <v>1509</v>
      </c>
      <c r="C1207" s="3" t="s">
        <v>5172</v>
      </c>
      <c r="D1207" s="376" t="s">
        <v>7283</v>
      </c>
      <c r="E1207" s="5" t="s">
        <v>7284</v>
      </c>
      <c r="F1207" s="6"/>
      <c r="G1207" s="6"/>
    </row>
    <row r="1208">
      <c r="A1208" s="382" t="s">
        <v>4273</v>
      </c>
      <c r="B1208" s="3" t="s">
        <v>4274</v>
      </c>
      <c r="C1208" s="3" t="s">
        <v>5621</v>
      </c>
      <c r="D1208" s="376" t="s">
        <v>7285</v>
      </c>
      <c r="E1208" s="5" t="s">
        <v>5544</v>
      </c>
      <c r="F1208" s="6"/>
      <c r="G1208" s="6"/>
    </row>
    <row r="1209">
      <c r="A1209" s="382" t="s">
        <v>3441</v>
      </c>
      <c r="B1209" s="3" t="s">
        <v>3442</v>
      </c>
      <c r="C1209" s="3" t="s">
        <v>5267</v>
      </c>
      <c r="D1209" s="376" t="s">
        <v>7286</v>
      </c>
      <c r="E1209" s="5" t="s">
        <v>6359</v>
      </c>
      <c r="F1209" s="6"/>
      <c r="G1209" s="6"/>
    </row>
    <row r="1210">
      <c r="A1210" s="382" t="s">
        <v>4291</v>
      </c>
      <c r="B1210" s="3" t="s">
        <v>4292</v>
      </c>
      <c r="C1210" s="3" t="s">
        <v>5621</v>
      </c>
      <c r="D1210" s="376" t="s">
        <v>7287</v>
      </c>
      <c r="E1210" s="5" t="s">
        <v>5365</v>
      </c>
      <c r="F1210" s="6"/>
      <c r="G1210" s="6"/>
    </row>
    <row r="1211">
      <c r="A1211" s="382" t="s">
        <v>1970</v>
      </c>
      <c r="B1211" s="3" t="s">
        <v>1971</v>
      </c>
      <c r="C1211" s="3" t="s">
        <v>5542</v>
      </c>
      <c r="D1211" s="376" t="s">
        <v>7288</v>
      </c>
      <c r="E1211" s="5" t="s">
        <v>7289</v>
      </c>
      <c r="F1211" s="6"/>
      <c r="G1211" s="6"/>
    </row>
    <row r="1212">
      <c r="A1212" s="382" t="s">
        <v>1251</v>
      </c>
      <c r="B1212" s="3" t="s">
        <v>1252</v>
      </c>
      <c r="C1212" s="3" t="s">
        <v>5226</v>
      </c>
      <c r="D1212" s="376" t="s">
        <v>7290</v>
      </c>
      <c r="E1212" s="5" t="s">
        <v>7291</v>
      </c>
      <c r="F1212" s="6"/>
      <c r="G1212" s="6"/>
    </row>
    <row r="1213">
      <c r="A1213" s="382" t="s">
        <v>2618</v>
      </c>
      <c r="B1213" s="3" t="s">
        <v>2619</v>
      </c>
      <c r="C1213" s="3" t="s">
        <v>5366</v>
      </c>
      <c r="D1213" s="376" t="s">
        <v>7292</v>
      </c>
      <c r="E1213" s="5" t="s">
        <v>7293</v>
      </c>
      <c r="F1213" s="6"/>
      <c r="G1213" s="6"/>
    </row>
    <row r="1214">
      <c r="A1214" s="382" t="s">
        <v>3021</v>
      </c>
      <c r="B1214" s="3" t="s">
        <v>3022</v>
      </c>
      <c r="C1214" s="3" t="s">
        <v>5226</v>
      </c>
      <c r="D1214" s="376" t="s">
        <v>7294</v>
      </c>
      <c r="E1214" s="5" t="s">
        <v>5350</v>
      </c>
      <c r="F1214" s="6"/>
      <c r="G1214" s="6"/>
    </row>
    <row r="1215">
      <c r="A1215" s="382" t="s">
        <v>2372</v>
      </c>
      <c r="B1215" s="3" t="s">
        <v>2373</v>
      </c>
      <c r="C1215" s="3" t="s">
        <v>5226</v>
      </c>
      <c r="D1215" s="376" t="s">
        <v>7295</v>
      </c>
      <c r="E1215" s="5" t="s">
        <v>5232</v>
      </c>
      <c r="F1215" s="6"/>
      <c r="G1215" s="6"/>
    </row>
    <row r="1216">
      <c r="A1216" s="382" t="s">
        <v>3395</v>
      </c>
      <c r="B1216" s="3" t="s">
        <v>3396</v>
      </c>
      <c r="C1216" s="3" t="s">
        <v>5542</v>
      </c>
      <c r="D1216" s="376" t="s">
        <v>7296</v>
      </c>
      <c r="E1216" s="5" t="s">
        <v>7297</v>
      </c>
      <c r="F1216" s="6"/>
      <c r="G1216" s="6"/>
    </row>
    <row r="1217">
      <c r="A1217" s="382" t="s">
        <v>2455</v>
      </c>
      <c r="B1217" s="3" t="s">
        <v>2456</v>
      </c>
      <c r="C1217" s="3" t="s">
        <v>5542</v>
      </c>
      <c r="D1217" s="376" t="s">
        <v>7298</v>
      </c>
      <c r="E1217" s="5" t="s">
        <v>7299</v>
      </c>
      <c r="F1217" s="6"/>
      <c r="G1217" s="6"/>
    </row>
    <row r="1218">
      <c r="A1218" s="382" t="s">
        <v>3364</v>
      </c>
      <c r="B1218" s="3" t="s">
        <v>3365</v>
      </c>
      <c r="C1218" s="3" t="s">
        <v>5421</v>
      </c>
      <c r="D1218" s="376" t="s">
        <v>7300</v>
      </c>
      <c r="E1218" s="5" t="s">
        <v>7301</v>
      </c>
      <c r="F1218" s="6"/>
      <c r="G1218" s="6"/>
    </row>
    <row r="1219">
      <c r="A1219" s="382" t="s">
        <v>1093</v>
      </c>
      <c r="B1219" s="3" t="s">
        <v>1094</v>
      </c>
      <c r="C1219" s="3" t="s">
        <v>5539</v>
      </c>
      <c r="D1219" s="376" t="s">
        <v>7302</v>
      </c>
      <c r="E1219" s="5" t="s">
        <v>7303</v>
      </c>
      <c r="F1219" s="6"/>
      <c r="G1219" s="6"/>
    </row>
    <row r="1220">
      <c r="A1220" s="382" t="s">
        <v>2606</v>
      </c>
      <c r="B1220" s="3" t="s">
        <v>2607</v>
      </c>
      <c r="C1220" s="3" t="s">
        <v>5172</v>
      </c>
      <c r="D1220" s="376" t="s">
        <v>7304</v>
      </c>
      <c r="E1220" s="5" t="s">
        <v>5213</v>
      </c>
      <c r="F1220" s="6"/>
      <c r="G1220" s="6"/>
    </row>
    <row r="1221">
      <c r="A1221" s="382" t="s">
        <v>846</v>
      </c>
      <c r="B1221" s="3" t="s">
        <v>847</v>
      </c>
      <c r="C1221" s="3" t="s">
        <v>5366</v>
      </c>
      <c r="D1221" s="376" t="s">
        <v>7305</v>
      </c>
      <c r="E1221" s="5" t="s">
        <v>7306</v>
      </c>
      <c r="F1221" s="6"/>
      <c r="G1221" s="6"/>
    </row>
    <row r="1222">
      <c r="A1222" s="382" t="s">
        <v>2297</v>
      </c>
      <c r="B1222" s="3" t="s">
        <v>2298</v>
      </c>
      <c r="C1222" s="3" t="s">
        <v>5366</v>
      </c>
      <c r="D1222" s="376" t="s">
        <v>7307</v>
      </c>
      <c r="E1222" s="5" t="s">
        <v>7308</v>
      </c>
      <c r="F1222" s="6"/>
      <c r="G1222" s="6"/>
    </row>
    <row r="1223">
      <c r="A1223" s="382" t="s">
        <v>2789</v>
      </c>
      <c r="B1223" s="3" t="s">
        <v>2790</v>
      </c>
      <c r="C1223" s="3" t="s">
        <v>5303</v>
      </c>
      <c r="D1223" s="376" t="s">
        <v>7309</v>
      </c>
      <c r="E1223" s="5" t="s">
        <v>7310</v>
      </c>
      <c r="F1223" s="6"/>
      <c r="G1223" s="6"/>
    </row>
    <row r="1224">
      <c r="A1224" s="382" t="s">
        <v>4097</v>
      </c>
      <c r="B1224" s="3" t="s">
        <v>4098</v>
      </c>
      <c r="C1224" s="3" t="s">
        <v>859</v>
      </c>
      <c r="D1224" s="376" t="s">
        <v>7311</v>
      </c>
      <c r="E1224" s="5" t="s">
        <v>7312</v>
      </c>
      <c r="F1224" s="6"/>
      <c r="G1224" s="6"/>
    </row>
    <row r="1225">
      <c r="A1225" s="382" t="s">
        <v>3678</v>
      </c>
      <c r="B1225" s="3" t="s">
        <v>3679</v>
      </c>
      <c r="C1225" s="3" t="s">
        <v>5355</v>
      </c>
      <c r="D1225" s="376" t="s">
        <v>7313</v>
      </c>
      <c r="E1225" s="5" t="s">
        <v>5544</v>
      </c>
      <c r="F1225" s="6"/>
      <c r="G1225" s="6"/>
    </row>
    <row r="1226">
      <c r="A1226" s="382" t="s">
        <v>4327</v>
      </c>
      <c r="B1226" s="3" t="s">
        <v>4328</v>
      </c>
      <c r="C1226" s="3" t="s">
        <v>5172</v>
      </c>
      <c r="D1226" s="376" t="s">
        <v>7314</v>
      </c>
      <c r="E1226" s="5" t="e">
        <v>#N/A</v>
      </c>
      <c r="F1226" s="6"/>
      <c r="G1226" s="6"/>
    </row>
    <row r="1227">
      <c r="A1227" s="382" t="s">
        <v>4077</v>
      </c>
      <c r="B1227" s="3" t="s">
        <v>4078</v>
      </c>
      <c r="C1227" s="3" t="s">
        <v>5400</v>
      </c>
      <c r="D1227" s="376" t="s">
        <v>7315</v>
      </c>
      <c r="E1227" s="5" t="s">
        <v>7316</v>
      </c>
      <c r="F1227" s="6"/>
      <c r="G1227" s="6"/>
    </row>
    <row r="1228">
      <c r="A1228" s="382" t="s">
        <v>2773</v>
      </c>
      <c r="B1228" s="3" t="s">
        <v>2774</v>
      </c>
      <c r="C1228" s="3" t="s">
        <v>565</v>
      </c>
      <c r="D1228" s="376" t="s">
        <v>7317</v>
      </c>
      <c r="E1228" s="5" t="s">
        <v>7318</v>
      </c>
      <c r="F1228" s="6"/>
      <c r="G1228" s="6"/>
    </row>
    <row r="1229">
      <c r="A1229" s="382" t="s">
        <v>610</v>
      </c>
      <c r="B1229" s="3" t="s">
        <v>611</v>
      </c>
      <c r="C1229" s="3" t="s">
        <v>5638</v>
      </c>
      <c r="D1229" s="376" t="s">
        <v>7319</v>
      </c>
      <c r="E1229" s="5" t="s">
        <v>7320</v>
      </c>
      <c r="F1229" s="6"/>
      <c r="G1229" s="6"/>
    </row>
    <row r="1230">
      <c r="A1230" s="382" t="s">
        <v>2107</v>
      </c>
      <c r="B1230" s="3" t="s">
        <v>2108</v>
      </c>
      <c r="C1230" s="3" t="s">
        <v>5621</v>
      </c>
      <c r="D1230" s="376" t="s">
        <v>7321</v>
      </c>
      <c r="E1230" s="5" t="s">
        <v>7322</v>
      </c>
      <c r="F1230" s="6"/>
      <c r="G1230" s="6"/>
    </row>
    <row r="1231">
      <c r="A1231" s="382" t="s">
        <v>3044</v>
      </c>
      <c r="B1231" s="3" t="s">
        <v>3045</v>
      </c>
      <c r="C1231" s="3" t="s">
        <v>5366</v>
      </c>
      <c r="D1231" s="376" t="s">
        <v>7323</v>
      </c>
      <c r="E1231" s="5" t="s">
        <v>7324</v>
      </c>
      <c r="F1231" s="6"/>
      <c r="G1231" s="6"/>
    </row>
    <row r="1232">
      <c r="A1232" s="382" t="s">
        <v>2542</v>
      </c>
      <c r="B1232" s="3" t="s">
        <v>2543</v>
      </c>
      <c r="C1232" s="3" t="s">
        <v>5366</v>
      </c>
      <c r="D1232" s="376" t="s">
        <v>7325</v>
      </c>
      <c r="E1232" s="5" t="s">
        <v>7326</v>
      </c>
      <c r="F1232" s="6"/>
      <c r="G1232" s="6"/>
    </row>
    <row r="1233">
      <c r="A1233" s="382" t="s">
        <v>1863</v>
      </c>
      <c r="B1233" s="3" t="s">
        <v>1864</v>
      </c>
      <c r="C1233" s="3" t="s">
        <v>754</v>
      </c>
      <c r="D1233" s="376" t="s">
        <v>7327</v>
      </c>
      <c r="E1233" s="5" t="s">
        <v>5898</v>
      </c>
      <c r="F1233" s="6"/>
      <c r="G1233" s="6"/>
    </row>
    <row r="1234">
      <c r="A1234" s="382" t="s">
        <v>4113</v>
      </c>
      <c r="B1234" s="3" t="s">
        <v>4114</v>
      </c>
      <c r="C1234" s="3" t="s">
        <v>5621</v>
      </c>
      <c r="D1234" s="376" t="s">
        <v>7328</v>
      </c>
      <c r="E1234" s="5" t="s">
        <v>7329</v>
      </c>
      <c r="F1234" s="6"/>
      <c r="G1234" s="6"/>
    </row>
    <row r="1235">
      <c r="A1235" s="382" t="s">
        <v>1444</v>
      </c>
      <c r="B1235" s="3" t="s">
        <v>1445</v>
      </c>
      <c r="C1235" s="3" t="s">
        <v>5600</v>
      </c>
      <c r="D1235" s="376" t="s">
        <v>7330</v>
      </c>
      <c r="E1235" s="5" t="s">
        <v>7331</v>
      </c>
      <c r="F1235" s="6"/>
      <c r="G1235" s="6"/>
    </row>
    <row r="1236">
      <c r="A1236" s="382" t="s">
        <v>1950</v>
      </c>
      <c r="B1236" s="3" t="s">
        <v>1951</v>
      </c>
      <c r="C1236" s="3" t="s">
        <v>5477</v>
      </c>
      <c r="D1236" s="376" t="s">
        <v>7332</v>
      </c>
      <c r="E1236" s="5" t="s">
        <v>6060</v>
      </c>
      <c r="F1236" s="6"/>
      <c r="G1236" s="6"/>
    </row>
    <row r="1237">
      <c r="A1237" s="382" t="s">
        <v>2757</v>
      </c>
      <c r="B1237" s="3" t="s">
        <v>2758</v>
      </c>
      <c r="C1237" s="3" t="s">
        <v>5542</v>
      </c>
      <c r="D1237" s="376" t="s">
        <v>7333</v>
      </c>
      <c r="E1237" s="5" t="s">
        <v>6711</v>
      </c>
      <c r="F1237" s="6"/>
      <c r="G1237" s="6"/>
    </row>
    <row r="1238">
      <c r="A1238" s="382" t="s">
        <v>1121</v>
      </c>
      <c r="B1238" s="3" t="s">
        <v>1122</v>
      </c>
      <c r="C1238" s="3" t="s">
        <v>5400</v>
      </c>
      <c r="D1238" s="376" t="s">
        <v>7334</v>
      </c>
      <c r="E1238" s="5" t="s">
        <v>7335</v>
      </c>
      <c r="F1238" s="6"/>
      <c r="G1238" s="6"/>
    </row>
    <row r="1239">
      <c r="A1239" s="382" t="s">
        <v>4228</v>
      </c>
      <c r="B1239" s="3" t="s">
        <v>4229</v>
      </c>
      <c r="C1239" s="3" t="s">
        <v>5577</v>
      </c>
      <c r="D1239" s="376" t="s">
        <v>7336</v>
      </c>
      <c r="E1239" s="5" t="s">
        <v>7337</v>
      </c>
      <c r="F1239" s="6"/>
      <c r="G1239" s="6"/>
    </row>
    <row r="1240">
      <c r="A1240" s="382" t="s">
        <v>1843</v>
      </c>
      <c r="B1240" s="3" t="s">
        <v>1844</v>
      </c>
      <c r="C1240" s="3" t="s">
        <v>5621</v>
      </c>
      <c r="D1240" s="376" t="s">
        <v>7338</v>
      </c>
      <c r="E1240" s="5" t="s">
        <v>7339</v>
      </c>
      <c r="F1240" s="6"/>
      <c r="G1240" s="6"/>
    </row>
    <row r="1241">
      <c r="A1241" s="382" t="s">
        <v>1881</v>
      </c>
      <c r="B1241" s="3" t="s">
        <v>1882</v>
      </c>
      <c r="C1241" s="3" t="s">
        <v>5621</v>
      </c>
      <c r="D1241" s="376" t="s">
        <v>7340</v>
      </c>
      <c r="E1241" s="5" t="s">
        <v>5632</v>
      </c>
      <c r="F1241" s="6"/>
      <c r="G1241" s="6"/>
    </row>
    <row r="1242">
      <c r="A1242" s="382" t="s">
        <v>668</v>
      </c>
      <c r="B1242" s="3" t="s">
        <v>7341</v>
      </c>
      <c r="C1242" s="3" t="s">
        <v>5303</v>
      </c>
      <c r="D1242" s="376" t="s">
        <v>7342</v>
      </c>
      <c r="E1242" s="5" t="s">
        <v>5926</v>
      </c>
      <c r="F1242" s="6"/>
      <c r="G1242" s="6"/>
    </row>
    <row r="1243">
      <c r="A1243" s="382" t="s">
        <v>2259</v>
      </c>
      <c r="B1243" s="3" t="s">
        <v>2260</v>
      </c>
      <c r="C1243" s="3" t="s">
        <v>5366</v>
      </c>
      <c r="D1243" s="376" t="s">
        <v>7343</v>
      </c>
      <c r="E1243" s="5" t="s">
        <v>5176</v>
      </c>
      <c r="F1243" s="6"/>
      <c r="G1243" s="6"/>
    </row>
    <row r="1244">
      <c r="A1244" s="382" t="s">
        <v>2000</v>
      </c>
      <c r="B1244" s="3" t="s">
        <v>2001</v>
      </c>
      <c r="C1244" s="3" t="s">
        <v>5585</v>
      </c>
      <c r="D1244" s="376" t="s">
        <v>7344</v>
      </c>
      <c r="E1244" s="5" t="s">
        <v>7345</v>
      </c>
      <c r="F1244" s="6"/>
      <c r="G1244" s="6"/>
    </row>
    <row r="1245">
      <c r="A1245" s="382" t="s">
        <v>2755</v>
      </c>
      <c r="B1245" s="3" t="s">
        <v>2756</v>
      </c>
      <c r="C1245" s="3" t="s">
        <v>5366</v>
      </c>
      <c r="D1245" s="376" t="s">
        <v>7346</v>
      </c>
      <c r="E1245" s="5" t="s">
        <v>7347</v>
      </c>
      <c r="F1245" s="6"/>
      <c r="G1245" s="6"/>
    </row>
    <row r="1246">
      <c r="A1246" s="382" t="s">
        <v>878</v>
      </c>
      <c r="B1246" s="3" t="s">
        <v>879</v>
      </c>
      <c r="C1246" s="3" t="s">
        <v>5585</v>
      </c>
      <c r="D1246" s="376" t="s">
        <v>7348</v>
      </c>
      <c r="E1246" s="5" t="s">
        <v>7349</v>
      </c>
      <c r="F1246" s="6"/>
      <c r="G1246" s="6"/>
    </row>
    <row r="1247">
      <c r="A1247" s="382" t="s">
        <v>3244</v>
      </c>
      <c r="B1247" s="3" t="s">
        <v>3245</v>
      </c>
      <c r="C1247" s="3" t="s">
        <v>5621</v>
      </c>
      <c r="D1247" s="376" t="s">
        <v>7350</v>
      </c>
      <c r="E1247" s="5" t="s">
        <v>5374</v>
      </c>
      <c r="F1247" s="6"/>
      <c r="G1247" s="6"/>
    </row>
    <row r="1248">
      <c r="A1248" s="382" t="s">
        <v>786</v>
      </c>
      <c r="B1248" s="3" t="s">
        <v>787</v>
      </c>
      <c r="C1248" s="3" t="s">
        <v>5638</v>
      </c>
      <c r="D1248" s="376" t="s">
        <v>7351</v>
      </c>
      <c r="E1248" s="5" t="s">
        <v>7352</v>
      </c>
      <c r="F1248" s="6"/>
      <c r="G1248" s="6"/>
    </row>
    <row r="1249">
      <c r="A1249" s="382" t="s">
        <v>1767</v>
      </c>
      <c r="B1249" s="3" t="s">
        <v>1768</v>
      </c>
      <c r="C1249" s="3" t="s">
        <v>5233</v>
      </c>
      <c r="D1249" s="376" t="s">
        <v>7353</v>
      </c>
      <c r="E1249" s="5" t="s">
        <v>5390</v>
      </c>
      <c r="F1249" s="6"/>
      <c r="G1249" s="6"/>
    </row>
    <row r="1250">
      <c r="A1250" s="382" t="s">
        <v>1477</v>
      </c>
      <c r="B1250" s="3" t="s">
        <v>1478</v>
      </c>
      <c r="C1250" s="3" t="s">
        <v>5542</v>
      </c>
      <c r="D1250" s="376" t="s">
        <v>7354</v>
      </c>
      <c r="E1250" s="5" t="s">
        <v>7355</v>
      </c>
      <c r="F1250" s="6"/>
      <c r="G1250" s="3" t="s">
        <v>4593</v>
      </c>
    </row>
    <row r="1251">
      <c r="A1251" s="382" t="s">
        <v>3592</v>
      </c>
      <c r="B1251" s="3" t="s">
        <v>3593</v>
      </c>
      <c r="C1251" s="3" t="s">
        <v>5621</v>
      </c>
      <c r="D1251" s="376" t="s">
        <v>7356</v>
      </c>
      <c r="E1251" s="5" t="s">
        <v>7357</v>
      </c>
      <c r="F1251" s="6"/>
      <c r="G1251" s="6"/>
    </row>
    <row r="1252">
      <c r="A1252" s="382" t="s">
        <v>1426</v>
      </c>
      <c r="B1252" s="3" t="s">
        <v>1427</v>
      </c>
      <c r="C1252" s="3" t="s">
        <v>5638</v>
      </c>
      <c r="D1252" s="376" t="s">
        <v>7358</v>
      </c>
      <c r="E1252" s="5" t="s">
        <v>5612</v>
      </c>
      <c r="F1252" s="6"/>
      <c r="G1252" s="6"/>
    </row>
    <row r="1253">
      <c r="A1253" s="382" t="s">
        <v>1275</v>
      </c>
      <c r="B1253" s="3" t="s">
        <v>1276</v>
      </c>
      <c r="C1253" s="3" t="s">
        <v>5286</v>
      </c>
      <c r="D1253" s="376" t="s">
        <v>7359</v>
      </c>
      <c r="E1253" s="5" t="s">
        <v>7360</v>
      </c>
      <c r="F1253" s="6"/>
      <c r="G1253" s="6"/>
    </row>
    <row r="1254">
      <c r="A1254" s="382" t="s">
        <v>3489</v>
      </c>
      <c r="B1254" s="3" t="s">
        <v>3490</v>
      </c>
      <c r="C1254" s="3" t="s">
        <v>5542</v>
      </c>
      <c r="D1254" s="376" t="s">
        <v>7361</v>
      </c>
      <c r="E1254" s="5" t="s">
        <v>7362</v>
      </c>
      <c r="F1254" s="6"/>
      <c r="G1254" s="6"/>
    </row>
    <row r="1255">
      <c r="A1255" s="382" t="s">
        <v>809</v>
      </c>
      <c r="B1255" s="3" t="s">
        <v>810</v>
      </c>
      <c r="C1255" s="3" t="s">
        <v>5303</v>
      </c>
      <c r="D1255" s="376" t="s">
        <v>7363</v>
      </c>
      <c r="E1255" s="5" t="s">
        <v>7364</v>
      </c>
      <c r="F1255" s="6"/>
      <c r="G1255" s="6"/>
    </row>
    <row r="1256">
      <c r="A1256" s="382" t="s">
        <v>592</v>
      </c>
      <c r="B1256" s="3" t="s">
        <v>593</v>
      </c>
      <c r="C1256" s="3" t="s">
        <v>5600</v>
      </c>
      <c r="D1256" s="376" t="s">
        <v>7365</v>
      </c>
      <c r="E1256" s="5" t="s">
        <v>5326</v>
      </c>
      <c r="F1256" s="6"/>
      <c r="G1256" s="6"/>
    </row>
    <row r="1257">
      <c r="A1257" s="382" t="s">
        <v>2312</v>
      </c>
      <c r="B1257" s="3" t="s">
        <v>2313</v>
      </c>
      <c r="C1257" s="3" t="s">
        <v>5600</v>
      </c>
      <c r="D1257" s="376" t="s">
        <v>7366</v>
      </c>
      <c r="E1257" s="5" t="s">
        <v>7367</v>
      </c>
      <c r="F1257" s="6"/>
      <c r="G1257" s="6"/>
    </row>
    <row r="1258">
      <c r="A1258" s="382" t="s">
        <v>819</v>
      </c>
      <c r="B1258" s="3" t="s">
        <v>820</v>
      </c>
      <c r="C1258" s="3" t="s">
        <v>5638</v>
      </c>
      <c r="D1258" s="376" t="s">
        <v>7368</v>
      </c>
      <c r="E1258" s="5" t="s">
        <v>5431</v>
      </c>
      <c r="F1258" s="6"/>
      <c r="G1258" s="6"/>
    </row>
    <row r="1259">
      <c r="A1259" s="382" t="s">
        <v>2634</v>
      </c>
      <c r="B1259" s="3" t="s">
        <v>2635</v>
      </c>
      <c r="C1259" s="3" t="s">
        <v>5242</v>
      </c>
      <c r="D1259" s="376" t="s">
        <v>7369</v>
      </c>
      <c r="E1259" s="5" t="s">
        <v>7370</v>
      </c>
      <c r="F1259" s="6"/>
      <c r="G1259" s="6"/>
    </row>
    <row r="1260">
      <c r="A1260" s="382" t="s">
        <v>3204</v>
      </c>
      <c r="B1260" s="3" t="s">
        <v>3205</v>
      </c>
      <c r="C1260" s="3" t="s">
        <v>5329</v>
      </c>
      <c r="D1260" s="376" t="s">
        <v>7371</v>
      </c>
      <c r="E1260" s="5" t="s">
        <v>7372</v>
      </c>
      <c r="F1260" s="6"/>
      <c r="G1260" s="6"/>
    </row>
    <row r="1261">
      <c r="A1261" s="382" t="s">
        <v>3413</v>
      </c>
      <c r="B1261" s="3" t="s">
        <v>3414</v>
      </c>
      <c r="C1261" s="3" t="s">
        <v>5638</v>
      </c>
      <c r="D1261" s="376" t="s">
        <v>7373</v>
      </c>
      <c r="E1261" s="5" t="s">
        <v>7374</v>
      </c>
      <c r="F1261" s="6"/>
      <c r="G1261" s="6"/>
    </row>
    <row r="1262">
      <c r="A1262" s="382" t="s">
        <v>3074</v>
      </c>
      <c r="B1262" s="3" t="s">
        <v>3075</v>
      </c>
      <c r="C1262" s="3" t="s">
        <v>5621</v>
      </c>
      <c r="D1262" s="376" t="s">
        <v>7375</v>
      </c>
      <c r="E1262" s="5" t="s">
        <v>5374</v>
      </c>
      <c r="F1262" s="6"/>
      <c r="G1262" s="6"/>
    </row>
    <row r="1263">
      <c r="A1263" s="382" t="s">
        <v>685</v>
      </c>
      <c r="B1263" s="3" t="s">
        <v>686</v>
      </c>
      <c r="C1263" s="3" t="s">
        <v>5542</v>
      </c>
      <c r="D1263" s="376" t="s">
        <v>7376</v>
      </c>
      <c r="E1263" s="5" t="s">
        <v>7377</v>
      </c>
      <c r="F1263" s="6"/>
      <c r="G1263" s="6"/>
    </row>
    <row r="1264">
      <c r="A1264" s="382" t="s">
        <v>1087</v>
      </c>
      <c r="B1264" s="3" t="s">
        <v>1088</v>
      </c>
      <c r="C1264" s="3" t="s">
        <v>5303</v>
      </c>
      <c r="D1264" s="376" t="s">
        <v>7378</v>
      </c>
      <c r="E1264" s="5" t="s">
        <v>7379</v>
      </c>
      <c r="F1264" s="6"/>
      <c r="G1264" s="6"/>
    </row>
    <row r="1265">
      <c r="A1265" s="382" t="s">
        <v>2567</v>
      </c>
      <c r="B1265" s="3" t="s">
        <v>2568</v>
      </c>
      <c r="C1265" s="3" t="s">
        <v>5563</v>
      </c>
      <c r="D1265" s="376" t="s">
        <v>7380</v>
      </c>
      <c r="E1265" s="5" t="s">
        <v>7381</v>
      </c>
      <c r="F1265" s="6"/>
      <c r="G1265" s="6"/>
    </row>
    <row r="1266">
      <c r="A1266" s="382" t="s">
        <v>1133</v>
      </c>
      <c r="B1266" s="3" t="s">
        <v>1134</v>
      </c>
      <c r="C1266" s="3" t="s">
        <v>5577</v>
      </c>
      <c r="D1266" s="376" t="s">
        <v>7382</v>
      </c>
      <c r="E1266" s="5" t="s">
        <v>5189</v>
      </c>
      <c r="F1266" s="6"/>
      <c r="G1266" s="6"/>
    </row>
    <row r="1267">
      <c r="A1267" s="382" t="s">
        <v>2919</v>
      </c>
      <c r="B1267" s="3" t="s">
        <v>2920</v>
      </c>
      <c r="C1267" s="3" t="s">
        <v>5621</v>
      </c>
      <c r="D1267" s="376" t="s">
        <v>7383</v>
      </c>
      <c r="E1267" s="5" t="s">
        <v>7384</v>
      </c>
      <c r="F1267" s="6"/>
      <c r="G1267" s="6"/>
    </row>
    <row r="1268">
      <c r="A1268" s="382" t="s">
        <v>1660</v>
      </c>
      <c r="B1268" s="3" t="s">
        <v>1661</v>
      </c>
      <c r="C1268" s="3" t="s">
        <v>5621</v>
      </c>
      <c r="D1268" s="376" t="s">
        <v>7385</v>
      </c>
      <c r="E1268" s="5" t="s">
        <v>5544</v>
      </c>
      <c r="F1268" s="6"/>
      <c r="G1268" s="6"/>
    </row>
    <row r="1269">
      <c r="A1269" s="382" t="s">
        <v>2763</v>
      </c>
      <c r="B1269" s="3" t="s">
        <v>2764</v>
      </c>
      <c r="C1269" s="3" t="s">
        <v>5621</v>
      </c>
      <c r="D1269" s="376" t="s">
        <v>7386</v>
      </c>
      <c r="E1269" s="5" t="s">
        <v>5374</v>
      </c>
      <c r="F1269" s="6"/>
      <c r="G1269" s="6"/>
    </row>
    <row r="1270">
      <c r="A1270" s="382" t="s">
        <v>2657</v>
      </c>
      <c r="B1270" s="3" t="s">
        <v>2658</v>
      </c>
      <c r="C1270" s="3" t="s">
        <v>5539</v>
      </c>
      <c r="D1270" s="376" t="s">
        <v>7387</v>
      </c>
      <c r="E1270" s="5" t="s">
        <v>7388</v>
      </c>
      <c r="F1270" s="6"/>
      <c r="G1270" s="6"/>
    </row>
    <row r="1271">
      <c r="A1271" s="382" t="s">
        <v>1645</v>
      </c>
      <c r="B1271" s="3" t="s">
        <v>1646</v>
      </c>
      <c r="C1271" s="3" t="s">
        <v>5303</v>
      </c>
      <c r="D1271" s="376" t="s">
        <v>7389</v>
      </c>
      <c r="E1271" s="5" t="s">
        <v>7390</v>
      </c>
      <c r="F1271" s="6"/>
      <c r="G1271" s="6"/>
    </row>
    <row r="1272">
      <c r="A1272" s="382" t="s">
        <v>1324</v>
      </c>
      <c r="B1272" s="3" t="s">
        <v>1325</v>
      </c>
      <c r="C1272" s="3" t="s">
        <v>5366</v>
      </c>
      <c r="D1272" s="376" t="s">
        <v>7391</v>
      </c>
      <c r="E1272" s="5" t="s">
        <v>7392</v>
      </c>
      <c r="F1272" s="3" t="s">
        <v>5245</v>
      </c>
      <c r="G1272" s="6"/>
    </row>
    <row r="1273">
      <c r="A1273" s="382" t="s">
        <v>1070</v>
      </c>
      <c r="B1273" s="3" t="s">
        <v>1071</v>
      </c>
      <c r="C1273" s="3" t="s">
        <v>5226</v>
      </c>
      <c r="D1273" s="376" t="s">
        <v>7393</v>
      </c>
      <c r="E1273" s="5" t="s">
        <v>5257</v>
      </c>
      <c r="F1273" s="6"/>
      <c r="G1273" s="6"/>
    </row>
    <row r="1274">
      <c r="A1274" s="382" t="s">
        <v>3512</v>
      </c>
      <c r="B1274" s="3" t="s">
        <v>3513</v>
      </c>
      <c r="C1274" s="3" t="s">
        <v>5366</v>
      </c>
      <c r="D1274" s="376" t="s">
        <v>7394</v>
      </c>
      <c r="E1274" s="5" t="s">
        <v>7395</v>
      </c>
      <c r="F1274" s="6"/>
      <c r="G1274" s="6"/>
    </row>
    <row r="1275">
      <c r="A1275" s="382" t="s">
        <v>4335</v>
      </c>
      <c r="B1275" s="3" t="s">
        <v>4336</v>
      </c>
      <c r="C1275" s="3" t="s">
        <v>5621</v>
      </c>
      <c r="D1275" s="376" t="s">
        <v>7396</v>
      </c>
      <c r="E1275" s="5" t="s">
        <v>6346</v>
      </c>
      <c r="F1275" s="6"/>
      <c r="G1275" s="6"/>
    </row>
    <row r="1276">
      <c r="A1276" s="382" t="s">
        <v>4487</v>
      </c>
      <c r="B1276" s="3" t="s">
        <v>4488</v>
      </c>
      <c r="C1276" s="3" t="s">
        <v>5638</v>
      </c>
      <c r="D1276" s="376" t="s">
        <v>7397</v>
      </c>
      <c r="E1276" s="5" t="s">
        <v>7301</v>
      </c>
      <c r="F1276" s="6"/>
      <c r="G1276" s="6"/>
    </row>
    <row r="1277">
      <c r="A1277" s="382" t="s">
        <v>3298</v>
      </c>
      <c r="B1277" s="3" t="s">
        <v>3299</v>
      </c>
      <c r="C1277" s="3" t="s">
        <v>5563</v>
      </c>
      <c r="D1277" s="376" t="s">
        <v>7398</v>
      </c>
      <c r="E1277" s="5" t="s">
        <v>7399</v>
      </c>
      <c r="F1277" s="6"/>
      <c r="G1277" s="6"/>
    </row>
    <row r="1278">
      <c r="A1278" s="382" t="s">
        <v>2056</v>
      </c>
      <c r="B1278" s="3" t="s">
        <v>2057</v>
      </c>
      <c r="C1278" s="3" t="s">
        <v>5621</v>
      </c>
      <c r="D1278" s="376" t="s">
        <v>7400</v>
      </c>
      <c r="E1278" s="5" t="s">
        <v>7131</v>
      </c>
      <c r="F1278" s="6"/>
      <c r="G1278" s="6"/>
    </row>
    <row r="1279">
      <c r="A1279" s="382" t="s">
        <v>2014</v>
      </c>
      <c r="B1279" s="3" t="s">
        <v>2015</v>
      </c>
      <c r="C1279" s="3" t="s">
        <v>5577</v>
      </c>
      <c r="D1279" s="376" t="s">
        <v>7401</v>
      </c>
      <c r="E1279" s="5" t="s">
        <v>5189</v>
      </c>
      <c r="F1279" s="6"/>
      <c r="G1279" s="6"/>
    </row>
    <row r="1280">
      <c r="A1280" s="382" t="s">
        <v>2391</v>
      </c>
      <c r="B1280" s="3" t="s">
        <v>2392</v>
      </c>
      <c r="C1280" s="3" t="s">
        <v>5577</v>
      </c>
      <c r="D1280" s="376" t="s">
        <v>7402</v>
      </c>
      <c r="E1280" s="5" t="s">
        <v>6408</v>
      </c>
      <c r="F1280" s="6"/>
      <c r="G1280" s="6"/>
    </row>
    <row r="1281">
      <c r="A1281" s="382" t="s">
        <v>1417</v>
      </c>
      <c r="B1281" s="3" t="s">
        <v>1418</v>
      </c>
      <c r="C1281" s="3" t="s">
        <v>5577</v>
      </c>
      <c r="D1281" s="376" t="s">
        <v>7403</v>
      </c>
      <c r="E1281" s="5" t="s">
        <v>7404</v>
      </c>
      <c r="F1281" s="6"/>
      <c r="G1281" s="6"/>
    </row>
    <row r="1282">
      <c r="A1282" s="382" t="s">
        <v>3019</v>
      </c>
      <c r="B1282" s="3" t="s">
        <v>3020</v>
      </c>
      <c r="C1282" s="3" t="s">
        <v>5577</v>
      </c>
      <c r="D1282" s="376" t="s">
        <v>7405</v>
      </c>
      <c r="E1282" s="5" t="s">
        <v>5835</v>
      </c>
      <c r="F1282" s="6"/>
      <c r="G1282" s="6"/>
    </row>
    <row r="1283">
      <c r="A1283" s="382" t="s">
        <v>1662</v>
      </c>
      <c r="B1283" s="3" t="s">
        <v>1663</v>
      </c>
      <c r="C1283" s="3" t="s">
        <v>5188</v>
      </c>
      <c r="D1283" s="376" t="s">
        <v>7406</v>
      </c>
      <c r="E1283" s="5" t="e">
        <v>#N/A</v>
      </c>
      <c r="F1283" s="6"/>
      <c r="G1283" s="6"/>
    </row>
    <row r="1284">
      <c r="A1284" s="382" t="s">
        <v>1510</v>
      </c>
      <c r="B1284" s="3" t="s">
        <v>1511</v>
      </c>
      <c r="C1284" s="3" t="s">
        <v>5577</v>
      </c>
      <c r="D1284" s="376" t="s">
        <v>7407</v>
      </c>
      <c r="E1284" s="5" t="s">
        <v>7408</v>
      </c>
      <c r="F1284" s="6"/>
      <c r="G1284" s="6"/>
    </row>
    <row r="1285">
      <c r="A1285" s="382" t="s">
        <v>1889</v>
      </c>
      <c r="B1285" s="3" t="s">
        <v>1890</v>
      </c>
      <c r="C1285" s="3" t="s">
        <v>5188</v>
      </c>
      <c r="D1285" s="376" t="s">
        <v>7409</v>
      </c>
      <c r="E1285" s="5" t="s">
        <v>5189</v>
      </c>
      <c r="F1285" s="6"/>
      <c r="G1285" s="6"/>
    </row>
    <row r="1286">
      <c r="A1286" s="382" t="s">
        <v>1224</v>
      </c>
      <c r="B1286" s="3" t="s">
        <v>1225</v>
      </c>
      <c r="C1286" s="3" t="s">
        <v>5577</v>
      </c>
      <c r="D1286" s="376" t="s">
        <v>7410</v>
      </c>
      <c r="E1286" s="5" t="s">
        <v>7411</v>
      </c>
      <c r="F1286" s="6"/>
      <c r="G1286" s="6"/>
    </row>
    <row r="1287">
      <c r="A1287" s="382" t="s">
        <v>3088</v>
      </c>
      <c r="B1287" s="3" t="s">
        <v>3089</v>
      </c>
      <c r="C1287" s="3" t="s">
        <v>5188</v>
      </c>
      <c r="D1287" s="376" t="s">
        <v>7412</v>
      </c>
      <c r="E1287" s="5" t="s">
        <v>5878</v>
      </c>
      <c r="F1287" s="6"/>
      <c r="G1287" s="6"/>
    </row>
    <row r="1288">
      <c r="A1288" s="382" t="s">
        <v>665</v>
      </c>
      <c r="B1288" s="3" t="s">
        <v>666</v>
      </c>
      <c r="C1288" s="3" t="s">
        <v>5577</v>
      </c>
      <c r="D1288" s="376" t="s">
        <v>7413</v>
      </c>
      <c r="E1288" s="5" t="s">
        <v>5189</v>
      </c>
      <c r="F1288" s="6"/>
      <c r="G1288" s="6"/>
    </row>
    <row r="1289">
      <c r="A1289" s="382" t="s">
        <v>1479</v>
      </c>
      <c r="B1289" s="3" t="s">
        <v>1480</v>
      </c>
      <c r="C1289" s="3" t="s">
        <v>5188</v>
      </c>
      <c r="D1289" s="376" t="s">
        <v>7414</v>
      </c>
      <c r="E1289" s="5" t="s">
        <v>5835</v>
      </c>
      <c r="F1289" s="6"/>
      <c r="G1289" s="6"/>
    </row>
    <row r="1290">
      <c r="A1290" s="382" t="s">
        <v>888</v>
      </c>
      <c r="B1290" s="3" t="s">
        <v>889</v>
      </c>
      <c r="C1290" s="3" t="s">
        <v>5577</v>
      </c>
      <c r="D1290" s="376" t="s">
        <v>7415</v>
      </c>
      <c r="E1290" s="5" t="s">
        <v>5189</v>
      </c>
      <c r="F1290" s="6"/>
      <c r="G1290" s="6"/>
    </row>
    <row r="1291">
      <c r="A1291" s="382" t="s">
        <v>2569</v>
      </c>
      <c r="B1291" s="3" t="s">
        <v>2570</v>
      </c>
      <c r="C1291" s="3" t="s">
        <v>5303</v>
      </c>
      <c r="D1291" s="376" t="s">
        <v>7416</v>
      </c>
      <c r="E1291" s="5" t="s">
        <v>7417</v>
      </c>
      <c r="F1291" s="6"/>
      <c r="G1291" s="6"/>
    </row>
    <row r="1292">
      <c r="A1292" s="382" t="s">
        <v>2739</v>
      </c>
      <c r="B1292" s="3" t="s">
        <v>2740</v>
      </c>
      <c r="C1292" s="3" t="s">
        <v>5188</v>
      </c>
      <c r="D1292" s="376" t="s">
        <v>7418</v>
      </c>
      <c r="E1292" s="5" t="s">
        <v>7419</v>
      </c>
      <c r="F1292" s="6"/>
      <c r="G1292" s="6"/>
    </row>
    <row r="1293">
      <c r="A1293" s="382" t="s">
        <v>2191</v>
      </c>
      <c r="B1293" s="3" t="s">
        <v>2192</v>
      </c>
      <c r="C1293" s="3" t="s">
        <v>5188</v>
      </c>
      <c r="D1293" s="376" t="s">
        <v>7420</v>
      </c>
      <c r="E1293" s="5" t="e">
        <v>#N/A</v>
      </c>
      <c r="F1293" s="6"/>
      <c r="G1293" s="6"/>
    </row>
    <row r="1294">
      <c r="A1294" s="382" t="s">
        <v>3389</v>
      </c>
      <c r="B1294" s="3" t="s">
        <v>3390</v>
      </c>
      <c r="C1294" s="3" t="s">
        <v>5188</v>
      </c>
      <c r="D1294" s="376" t="s">
        <v>7421</v>
      </c>
      <c r="E1294" s="5" t="s">
        <v>5189</v>
      </c>
      <c r="F1294" s="6"/>
      <c r="G1294" s="6"/>
    </row>
    <row r="1295">
      <c r="A1295" s="382" t="s">
        <v>4085</v>
      </c>
      <c r="B1295" s="3" t="s">
        <v>4086</v>
      </c>
      <c r="C1295" s="3" t="s">
        <v>5264</v>
      </c>
      <c r="D1295" s="376" t="s">
        <v>7422</v>
      </c>
      <c r="E1295" s="5" t="s">
        <v>7268</v>
      </c>
      <c r="F1295" s="6"/>
      <c r="G1295" s="6"/>
    </row>
    <row r="1296">
      <c r="A1296" s="382" t="s">
        <v>3469</v>
      </c>
      <c r="B1296" s="3" t="s">
        <v>3470</v>
      </c>
      <c r="C1296" s="3" t="s">
        <v>5577</v>
      </c>
      <c r="D1296" s="376" t="s">
        <v>7423</v>
      </c>
      <c r="E1296" s="5" t="s">
        <v>7424</v>
      </c>
      <c r="F1296" s="6"/>
      <c r="G1296" s="6"/>
    </row>
    <row r="1297">
      <c r="A1297" s="382" t="s">
        <v>2347</v>
      </c>
      <c r="B1297" s="3" t="s">
        <v>2348</v>
      </c>
      <c r="C1297" s="3" t="s">
        <v>5188</v>
      </c>
      <c r="D1297" s="376" t="s">
        <v>7425</v>
      </c>
      <c r="E1297" s="5" t="s">
        <v>7411</v>
      </c>
      <c r="F1297" s="6"/>
      <c r="G1297" s="6"/>
    </row>
    <row r="1298">
      <c r="A1298" s="382" t="s">
        <v>3144</v>
      </c>
      <c r="B1298" s="3" t="s">
        <v>3145</v>
      </c>
      <c r="C1298" s="3" t="s">
        <v>5577</v>
      </c>
      <c r="D1298" s="376" t="s">
        <v>7426</v>
      </c>
      <c r="E1298" s="5" t="s">
        <v>5878</v>
      </c>
      <c r="F1298" s="6"/>
      <c r="G1298" s="6"/>
    </row>
    <row r="1299">
      <c r="A1299" s="382" t="s">
        <v>1820</v>
      </c>
      <c r="B1299" s="3" t="s">
        <v>1821</v>
      </c>
      <c r="C1299" s="3" t="s">
        <v>6455</v>
      </c>
      <c r="D1299" s="376" t="s">
        <v>7427</v>
      </c>
      <c r="E1299" s="5" t="s">
        <v>6436</v>
      </c>
      <c r="F1299" s="6"/>
      <c r="G1299" s="6"/>
    </row>
    <row r="1300">
      <c r="A1300" s="382" t="s">
        <v>1498</v>
      </c>
      <c r="B1300" s="3" t="s">
        <v>1499</v>
      </c>
      <c r="C1300" s="3" t="s">
        <v>6455</v>
      </c>
      <c r="D1300" s="376" t="s">
        <v>7428</v>
      </c>
      <c r="E1300" s="5" t="s">
        <v>7429</v>
      </c>
      <c r="F1300" s="6"/>
      <c r="G1300" s="6"/>
    </row>
    <row r="1301">
      <c r="A1301" s="382" t="s">
        <v>1962</v>
      </c>
      <c r="B1301" s="3" t="s">
        <v>1963</v>
      </c>
      <c r="C1301" s="3" t="s">
        <v>5303</v>
      </c>
      <c r="D1301" s="376" t="s">
        <v>7430</v>
      </c>
      <c r="E1301" s="5" t="s">
        <v>5831</v>
      </c>
      <c r="F1301" s="6"/>
      <c r="G1301" s="6"/>
    </row>
    <row r="1302">
      <c r="A1302" s="382" t="s">
        <v>804</v>
      </c>
      <c r="B1302" s="3" t="s">
        <v>805</v>
      </c>
      <c r="C1302" s="3" t="s">
        <v>129</v>
      </c>
      <c r="D1302" s="376" t="s">
        <v>6594</v>
      </c>
      <c r="E1302" s="5" t="s">
        <v>7431</v>
      </c>
      <c r="F1302" s="6"/>
      <c r="G1302" s="6"/>
    </row>
    <row r="1303">
      <c r="A1303" s="382" t="s">
        <v>1689</v>
      </c>
      <c r="B1303" s="3" t="s">
        <v>1690</v>
      </c>
      <c r="C1303" s="3" t="s">
        <v>129</v>
      </c>
      <c r="D1303" s="376" t="s">
        <v>7432</v>
      </c>
      <c r="E1303" s="5" t="s">
        <v>5193</v>
      </c>
      <c r="F1303" s="6"/>
      <c r="G1303" s="6"/>
    </row>
    <row r="1304">
      <c r="A1304" s="382" t="s">
        <v>2737</v>
      </c>
      <c r="B1304" s="3" t="s">
        <v>2738</v>
      </c>
      <c r="C1304" s="3" t="s">
        <v>6455</v>
      </c>
      <c r="D1304" s="376" t="s">
        <v>7433</v>
      </c>
      <c r="E1304" s="5" t="s">
        <v>6452</v>
      </c>
      <c r="F1304" s="6"/>
      <c r="G1304" s="6"/>
    </row>
    <row r="1305">
      <c r="A1305" s="382" t="s">
        <v>3743</v>
      </c>
      <c r="B1305" s="3" t="s">
        <v>3744</v>
      </c>
      <c r="C1305" s="3" t="s">
        <v>5233</v>
      </c>
      <c r="D1305" s="376" t="s">
        <v>7434</v>
      </c>
      <c r="E1305" s="5" t="s">
        <v>7435</v>
      </c>
      <c r="F1305" s="6"/>
      <c r="G1305" s="6"/>
    </row>
    <row r="1306">
      <c r="A1306" s="382" t="s">
        <v>689</v>
      </c>
      <c r="B1306" s="3" t="s">
        <v>690</v>
      </c>
      <c r="C1306" s="3" t="s">
        <v>5233</v>
      </c>
      <c r="D1306" s="376" t="s">
        <v>7436</v>
      </c>
      <c r="E1306" s="5" t="s">
        <v>5390</v>
      </c>
      <c r="F1306" s="6"/>
      <c r="G1306" s="6"/>
    </row>
    <row r="1307">
      <c r="A1307" s="382" t="s">
        <v>2520</v>
      </c>
      <c r="B1307" s="3" t="s">
        <v>2521</v>
      </c>
      <c r="C1307" s="3" t="s">
        <v>5233</v>
      </c>
      <c r="D1307" s="376" t="s">
        <v>7437</v>
      </c>
      <c r="E1307" s="5" t="s">
        <v>5390</v>
      </c>
      <c r="F1307" s="6"/>
      <c r="G1307" s="6"/>
    </row>
    <row r="1308">
      <c r="A1308" s="382" t="s">
        <v>4134</v>
      </c>
      <c r="B1308" s="3" t="s">
        <v>4135</v>
      </c>
      <c r="C1308" s="3" t="s">
        <v>691</v>
      </c>
      <c r="D1308" s="376" t="s">
        <v>7438</v>
      </c>
      <c r="E1308" s="5" t="s">
        <v>6476</v>
      </c>
      <c r="F1308" s="6"/>
      <c r="G1308" s="6"/>
    </row>
    <row r="1309">
      <c r="A1309" s="382" t="s">
        <v>2863</v>
      </c>
      <c r="B1309" s="3" t="s">
        <v>2864</v>
      </c>
      <c r="C1309" s="3" t="s">
        <v>7439</v>
      </c>
      <c r="D1309" s="376" t="s">
        <v>7440</v>
      </c>
      <c r="E1309" s="5" t="s">
        <v>6520</v>
      </c>
      <c r="F1309" s="6"/>
      <c r="G1309" s="6"/>
    </row>
    <row r="1310">
      <c r="A1310" s="382" t="s">
        <v>3857</v>
      </c>
      <c r="B1310" s="3" t="s">
        <v>3858</v>
      </c>
      <c r="C1310" s="3" t="s">
        <v>5355</v>
      </c>
      <c r="D1310" s="376" t="s">
        <v>7441</v>
      </c>
      <c r="E1310" s="5" t="s">
        <v>7442</v>
      </c>
      <c r="F1310" s="6"/>
      <c r="G1310" s="6"/>
    </row>
    <row r="1311">
      <c r="A1311" s="382" t="s">
        <v>1893</v>
      </c>
      <c r="B1311" s="3" t="s">
        <v>1894</v>
      </c>
      <c r="C1311" s="3" t="s">
        <v>6498</v>
      </c>
      <c r="D1311" s="376" t="s">
        <v>7443</v>
      </c>
      <c r="E1311" s="5" t="s">
        <v>6500</v>
      </c>
      <c r="F1311" s="6"/>
      <c r="G1311" s="6"/>
    </row>
    <row r="1312">
      <c r="A1312" s="382" t="s">
        <v>4443</v>
      </c>
      <c r="B1312" s="3" t="s">
        <v>4444</v>
      </c>
      <c r="C1312" s="3" t="s">
        <v>7439</v>
      </c>
      <c r="D1312" s="376" t="s">
        <v>7444</v>
      </c>
      <c r="E1312" s="5" t="s">
        <v>7445</v>
      </c>
      <c r="F1312" s="6"/>
      <c r="G1312" s="6"/>
    </row>
    <row r="1313">
      <c r="A1313" s="382" t="s">
        <v>3764</v>
      </c>
      <c r="B1313" s="3" t="s">
        <v>3765</v>
      </c>
      <c r="C1313" s="3" t="s">
        <v>6498</v>
      </c>
      <c r="D1313" s="376" t="s">
        <v>6525</v>
      </c>
      <c r="E1313" s="5" t="s">
        <v>7446</v>
      </c>
      <c r="F1313" s="6"/>
      <c r="G1313" s="6"/>
    </row>
    <row r="1314">
      <c r="A1314" s="382" t="s">
        <v>3192</v>
      </c>
      <c r="B1314" s="3" t="s">
        <v>3193</v>
      </c>
      <c r="C1314" s="3" t="s">
        <v>5522</v>
      </c>
      <c r="D1314" s="376" t="s">
        <v>7447</v>
      </c>
      <c r="E1314" s="5" t="s">
        <v>7448</v>
      </c>
      <c r="F1314" s="6"/>
      <c r="G1314" s="6"/>
    </row>
    <row r="1315">
      <c r="A1315" s="382" t="s">
        <v>2141</v>
      </c>
      <c r="B1315" s="3" t="s">
        <v>2142</v>
      </c>
      <c r="C1315" s="3" t="s">
        <v>5522</v>
      </c>
      <c r="D1315" s="376" t="s">
        <v>7449</v>
      </c>
      <c r="E1315" s="5" t="s">
        <v>7450</v>
      </c>
      <c r="F1315" s="6"/>
      <c r="G1315" s="6"/>
    </row>
    <row r="1316">
      <c r="A1316" s="382" t="s">
        <v>3721</v>
      </c>
      <c r="B1316" s="3" t="s">
        <v>3722</v>
      </c>
      <c r="C1316" s="3" t="s">
        <v>5522</v>
      </c>
      <c r="D1316" s="376" t="s">
        <v>7451</v>
      </c>
      <c r="E1316" s="5" t="s">
        <v>7452</v>
      </c>
      <c r="F1316" s="6"/>
      <c r="G1316" s="6"/>
    </row>
    <row r="1317">
      <c r="A1317" s="382" t="s">
        <v>2033</v>
      </c>
      <c r="B1317" s="3" t="s">
        <v>2034</v>
      </c>
      <c r="C1317" s="3" t="s">
        <v>5233</v>
      </c>
      <c r="D1317" s="376" t="s">
        <v>7453</v>
      </c>
      <c r="E1317" s="5" t="s">
        <v>7454</v>
      </c>
      <c r="F1317" s="6"/>
      <c r="G1317" s="6"/>
    </row>
    <row r="1318">
      <c r="A1318" s="382" t="s">
        <v>3984</v>
      </c>
      <c r="B1318" s="3" t="s">
        <v>3985</v>
      </c>
      <c r="C1318" s="3" t="s">
        <v>5181</v>
      </c>
      <c r="D1318" s="376" t="s">
        <v>7455</v>
      </c>
      <c r="E1318" s="5" t="s">
        <v>7456</v>
      </c>
      <c r="F1318" s="6"/>
      <c r="G1318" s="6"/>
    </row>
    <row r="1319">
      <c r="A1319" s="382" t="s">
        <v>2704</v>
      </c>
      <c r="B1319" s="3" t="s">
        <v>2705</v>
      </c>
      <c r="C1319" s="3" t="s">
        <v>5181</v>
      </c>
      <c r="D1319" s="376" t="s">
        <v>7457</v>
      </c>
      <c r="E1319" s="5" t="s">
        <v>7458</v>
      </c>
      <c r="F1319" s="6"/>
      <c r="G1319" s="6"/>
    </row>
    <row r="1320">
      <c r="A1320" s="382" t="s">
        <v>2526</v>
      </c>
      <c r="B1320" s="3" t="s">
        <v>2527</v>
      </c>
      <c r="C1320" s="3" t="s">
        <v>6498</v>
      </c>
      <c r="D1320" s="376" t="s">
        <v>7459</v>
      </c>
      <c r="E1320" s="5" t="s">
        <v>6520</v>
      </c>
      <c r="F1320" s="6"/>
      <c r="G1320" s="6"/>
    </row>
    <row r="1321">
      <c r="A1321" s="382" t="s">
        <v>2719</v>
      </c>
      <c r="B1321" s="3" t="s">
        <v>2720</v>
      </c>
      <c r="C1321" s="3" t="s">
        <v>7439</v>
      </c>
      <c r="D1321" s="376" t="s">
        <v>7460</v>
      </c>
      <c r="E1321" s="5" t="s">
        <v>6520</v>
      </c>
      <c r="F1321" s="6"/>
      <c r="G1321" s="6"/>
    </row>
    <row r="1322">
      <c r="A1322" s="382" t="s">
        <v>1456</v>
      </c>
      <c r="B1322" s="3" t="s">
        <v>1457</v>
      </c>
      <c r="C1322" s="3" t="s">
        <v>7439</v>
      </c>
      <c r="D1322" s="376" t="s">
        <v>7461</v>
      </c>
      <c r="E1322" s="5" t="s">
        <v>6520</v>
      </c>
      <c r="F1322" s="6"/>
      <c r="G1322" s="6"/>
    </row>
    <row r="1323">
      <c r="A1323" s="382" t="s">
        <v>1701</v>
      </c>
      <c r="B1323" s="3" t="s">
        <v>1702</v>
      </c>
      <c r="C1323" s="3" t="s">
        <v>7439</v>
      </c>
      <c r="D1323" s="376" t="s">
        <v>7462</v>
      </c>
      <c r="E1323" s="5" t="s">
        <v>6520</v>
      </c>
      <c r="F1323" s="6"/>
      <c r="G1323" s="6"/>
    </row>
    <row r="1324">
      <c r="A1324" s="382" t="s">
        <v>2494</v>
      </c>
      <c r="B1324" s="3" t="s">
        <v>2495</v>
      </c>
      <c r="C1324" s="3" t="s">
        <v>7439</v>
      </c>
      <c r="D1324" s="376" t="s">
        <v>7463</v>
      </c>
      <c r="E1324" s="5" t="s">
        <v>6520</v>
      </c>
      <c r="F1324" s="6"/>
      <c r="G1324" s="6"/>
    </row>
    <row r="1325">
      <c r="A1325" s="382" t="s">
        <v>1514</v>
      </c>
      <c r="B1325" s="3" t="s">
        <v>1515</v>
      </c>
      <c r="C1325" s="3" t="s">
        <v>7439</v>
      </c>
      <c r="D1325" s="376" t="s">
        <v>7464</v>
      </c>
      <c r="E1325" s="5" t="s">
        <v>6520</v>
      </c>
      <c r="F1325" s="6"/>
      <c r="G1325" s="6"/>
    </row>
    <row r="1326">
      <c r="A1326" s="382" t="s">
        <v>1399</v>
      </c>
      <c r="B1326" s="3" t="s">
        <v>1400</v>
      </c>
      <c r="C1326" s="3" t="s">
        <v>6498</v>
      </c>
      <c r="D1326" s="376" t="s">
        <v>7465</v>
      </c>
      <c r="E1326" s="5" t="s">
        <v>6520</v>
      </c>
      <c r="F1326" s="6"/>
      <c r="G1326" s="6"/>
    </row>
    <row r="1327">
      <c r="A1327" s="382" t="s">
        <v>3050</v>
      </c>
      <c r="B1327" s="3" t="s">
        <v>3051</v>
      </c>
      <c r="C1327" s="3" t="s">
        <v>7439</v>
      </c>
      <c r="D1327" s="376" t="s">
        <v>7466</v>
      </c>
      <c r="E1327" s="5" t="s">
        <v>6520</v>
      </c>
      <c r="F1327" s="6"/>
      <c r="G1327" s="6"/>
    </row>
    <row r="1328">
      <c r="A1328" s="382" t="s">
        <v>3514</v>
      </c>
      <c r="B1328" s="3" t="s">
        <v>3515</v>
      </c>
      <c r="C1328" s="3" t="s">
        <v>5539</v>
      </c>
      <c r="D1328" s="376" t="s">
        <v>7467</v>
      </c>
      <c r="E1328" s="5" t="s">
        <v>7193</v>
      </c>
      <c r="F1328" s="6"/>
      <c r="G1328" s="6"/>
    </row>
    <row r="1329">
      <c r="A1329" s="382" t="s">
        <v>1389</v>
      </c>
      <c r="B1329" s="3" t="s">
        <v>1390</v>
      </c>
      <c r="C1329" s="3" t="s">
        <v>5366</v>
      </c>
      <c r="D1329" s="376" t="s">
        <v>7468</v>
      </c>
      <c r="E1329" s="5" t="s">
        <v>7469</v>
      </c>
      <c r="F1329" s="6"/>
      <c r="G1329" s="6"/>
    </row>
    <row r="1330">
      <c r="A1330" s="382" t="s">
        <v>4251</v>
      </c>
      <c r="B1330" s="3" t="s">
        <v>4252</v>
      </c>
      <c r="C1330" s="3" t="s">
        <v>5348</v>
      </c>
      <c r="D1330" s="376" t="s">
        <v>7470</v>
      </c>
      <c r="E1330" s="5" t="s">
        <v>5374</v>
      </c>
      <c r="F1330" s="6"/>
      <c r="G1330" s="6"/>
    </row>
    <row r="1331">
      <c r="A1331" s="382" t="s">
        <v>4449</v>
      </c>
      <c r="B1331" s="3" t="s">
        <v>4450</v>
      </c>
      <c r="C1331" s="3" t="s">
        <v>5585</v>
      </c>
      <c r="D1331" s="376" t="s">
        <v>7471</v>
      </c>
      <c r="E1331" s="5" t="s">
        <v>6654</v>
      </c>
      <c r="F1331" s="6"/>
      <c r="G1331" s="6"/>
    </row>
    <row r="1332">
      <c r="A1332" s="382" t="s">
        <v>1639</v>
      </c>
      <c r="B1332" s="3" t="s">
        <v>7472</v>
      </c>
      <c r="C1332" s="3" t="s">
        <v>5539</v>
      </c>
      <c r="D1332" s="376" t="s">
        <v>7473</v>
      </c>
      <c r="E1332" s="5" t="s">
        <v>5597</v>
      </c>
      <c r="F1332" s="6"/>
      <c r="G1332" s="6"/>
    </row>
    <row r="1333">
      <c r="A1333" s="382" t="s">
        <v>2640</v>
      </c>
      <c r="B1333" s="3" t="s">
        <v>2641</v>
      </c>
      <c r="C1333" s="3" t="s">
        <v>125</v>
      </c>
      <c r="D1333" s="376" t="s">
        <v>7474</v>
      </c>
      <c r="E1333" s="5" t="s">
        <v>7475</v>
      </c>
      <c r="F1333" s="6"/>
      <c r="G1333" s="6"/>
    </row>
    <row r="1334">
      <c r="A1334" s="382" t="s">
        <v>705</v>
      </c>
      <c r="B1334" s="3" t="s">
        <v>706</v>
      </c>
      <c r="C1334" s="3" t="s">
        <v>5608</v>
      </c>
      <c r="D1334" s="376" t="s">
        <v>7476</v>
      </c>
      <c r="E1334" s="5" t="s">
        <v>5610</v>
      </c>
      <c r="F1334" s="6"/>
      <c r="G1334" s="6"/>
    </row>
    <row r="1335">
      <c r="A1335" s="382" t="s">
        <v>1438</v>
      </c>
      <c r="B1335" s="3" t="s">
        <v>1439</v>
      </c>
      <c r="C1335" s="3" t="s">
        <v>5621</v>
      </c>
      <c r="D1335" s="376" t="s">
        <v>7477</v>
      </c>
      <c r="E1335" s="5" t="s">
        <v>7478</v>
      </c>
      <c r="F1335" s="6"/>
      <c r="G1335" s="6"/>
    </row>
    <row r="1336">
      <c r="A1336" s="382" t="s">
        <v>1964</v>
      </c>
      <c r="B1336" s="3" t="s">
        <v>1965</v>
      </c>
      <c r="C1336" s="3" t="s">
        <v>5348</v>
      </c>
      <c r="D1336" s="376" t="s">
        <v>7479</v>
      </c>
      <c r="E1336" s="5" t="s">
        <v>6346</v>
      </c>
      <c r="F1336" s="6"/>
      <c r="G1336" s="6"/>
    </row>
    <row r="1337">
      <c r="A1337" s="382" t="s">
        <v>4405</v>
      </c>
      <c r="B1337" s="3" t="s">
        <v>4406</v>
      </c>
      <c r="C1337" s="3" t="s">
        <v>5226</v>
      </c>
      <c r="D1337" s="376" t="s">
        <v>7480</v>
      </c>
      <c r="E1337" s="5" t="s">
        <v>7481</v>
      </c>
      <c r="F1337" s="6"/>
      <c r="G1337" s="6"/>
    </row>
    <row r="1338">
      <c r="A1338" s="382" t="s">
        <v>2185</v>
      </c>
      <c r="B1338" s="3" t="s">
        <v>2186</v>
      </c>
      <c r="C1338" s="3" t="s">
        <v>5421</v>
      </c>
      <c r="D1338" s="376" t="s">
        <v>7482</v>
      </c>
      <c r="E1338" s="5" t="s">
        <v>7483</v>
      </c>
      <c r="F1338" s="6"/>
      <c r="G1338" s="6"/>
    </row>
    <row r="1339">
      <c r="A1339" s="382" t="s">
        <v>2275</v>
      </c>
      <c r="B1339" s="3" t="s">
        <v>2276</v>
      </c>
      <c r="C1339" s="3" t="s">
        <v>5226</v>
      </c>
      <c r="D1339" s="376" t="s">
        <v>7484</v>
      </c>
      <c r="E1339" s="5" t="s">
        <v>7485</v>
      </c>
      <c r="F1339" s="6"/>
      <c r="G1339" s="6"/>
    </row>
    <row r="1340">
      <c r="A1340" s="382" t="s">
        <v>2575</v>
      </c>
      <c r="B1340" s="3" t="s">
        <v>2576</v>
      </c>
      <c r="C1340" s="3" t="s">
        <v>5664</v>
      </c>
      <c r="D1340" s="376" t="s">
        <v>7486</v>
      </c>
      <c r="E1340" s="5" t="s">
        <v>7487</v>
      </c>
      <c r="F1340" s="6"/>
      <c r="G1340" s="6"/>
    </row>
    <row r="1341">
      <c r="A1341" s="382" t="s">
        <v>1764</v>
      </c>
      <c r="B1341" s="3" t="s">
        <v>1765</v>
      </c>
      <c r="C1341" s="3" t="s">
        <v>5600</v>
      </c>
      <c r="D1341" s="376" t="s">
        <v>7488</v>
      </c>
      <c r="E1341" s="5" t="s">
        <v>7489</v>
      </c>
      <c r="F1341" s="6"/>
      <c r="G1341" s="6"/>
    </row>
    <row r="1342">
      <c r="A1342" s="382" t="s">
        <v>725</v>
      </c>
      <c r="B1342" s="3" t="s">
        <v>726</v>
      </c>
      <c r="C1342" s="3" t="s">
        <v>5621</v>
      </c>
      <c r="D1342" s="376" t="s">
        <v>7490</v>
      </c>
      <c r="E1342" s="5" t="s">
        <v>7491</v>
      </c>
      <c r="F1342" s="6"/>
      <c r="G1342" s="6"/>
    </row>
    <row r="1343">
      <c r="A1343" s="382" t="s">
        <v>2143</v>
      </c>
      <c r="B1343" s="3" t="s">
        <v>2144</v>
      </c>
      <c r="C1343" s="3" t="s">
        <v>5542</v>
      </c>
      <c r="D1343" s="376" t="s">
        <v>7492</v>
      </c>
      <c r="E1343" s="5" t="s">
        <v>7493</v>
      </c>
      <c r="F1343" s="6"/>
      <c r="G1343" s="6"/>
    </row>
    <row r="1344">
      <c r="A1344" s="382" t="s">
        <v>4044</v>
      </c>
      <c r="B1344" s="3" t="s">
        <v>4045</v>
      </c>
      <c r="C1344" s="3" t="s">
        <v>5621</v>
      </c>
      <c r="D1344" s="376" t="s">
        <v>7494</v>
      </c>
      <c r="E1344" s="5" t="s">
        <v>5624</v>
      </c>
      <c r="F1344" s="6"/>
      <c r="G1344" s="6"/>
    </row>
    <row r="1345">
      <c r="A1345" s="382" t="s">
        <v>2550</v>
      </c>
      <c r="B1345" s="3" t="s">
        <v>2551</v>
      </c>
      <c r="C1345" s="3" t="s">
        <v>5621</v>
      </c>
      <c r="D1345" s="376" t="s">
        <v>7495</v>
      </c>
      <c r="E1345" s="5" t="s">
        <v>7496</v>
      </c>
      <c r="F1345" s="6"/>
      <c r="G1345" s="6"/>
    </row>
    <row r="1346">
      <c r="A1346" s="382" t="s">
        <v>659</v>
      </c>
      <c r="B1346" s="3" t="s">
        <v>660</v>
      </c>
      <c r="C1346" s="3" t="s">
        <v>5421</v>
      </c>
      <c r="D1346" s="376" t="s">
        <v>7497</v>
      </c>
      <c r="E1346" s="5" t="s">
        <v>7498</v>
      </c>
      <c r="F1346" s="6"/>
      <c r="G1346" s="6"/>
    </row>
    <row r="1347">
      <c r="A1347" s="382" t="s">
        <v>3342</v>
      </c>
      <c r="B1347" s="3" t="s">
        <v>3343</v>
      </c>
      <c r="C1347" s="3" t="s">
        <v>5366</v>
      </c>
      <c r="D1347" s="376" t="s">
        <v>7499</v>
      </c>
      <c r="E1347" s="5" t="s">
        <v>7500</v>
      </c>
      <c r="F1347" s="6"/>
      <c r="G1347" s="6"/>
    </row>
    <row r="1348">
      <c r="A1348" s="382" t="s">
        <v>1896</v>
      </c>
      <c r="B1348" s="3" t="s">
        <v>1897</v>
      </c>
      <c r="C1348" s="3" t="s">
        <v>5477</v>
      </c>
      <c r="D1348" s="376" t="s">
        <v>7501</v>
      </c>
      <c r="E1348" s="5" t="s">
        <v>7502</v>
      </c>
      <c r="F1348" s="6"/>
      <c r="G1348" s="6"/>
    </row>
    <row r="1349">
      <c r="A1349" s="382" t="s">
        <v>3248</v>
      </c>
      <c r="B1349" s="3" t="s">
        <v>3249</v>
      </c>
      <c r="C1349" s="3" t="s">
        <v>5348</v>
      </c>
      <c r="D1349" s="376" t="s">
        <v>7503</v>
      </c>
      <c r="E1349" s="5" t="s">
        <v>6346</v>
      </c>
      <c r="F1349" s="6"/>
      <c r="G1349" s="6"/>
    </row>
    <row r="1350">
      <c r="A1350" s="382" t="s">
        <v>717</v>
      </c>
      <c r="B1350" s="3" t="s">
        <v>718</v>
      </c>
      <c r="C1350" s="3" t="s">
        <v>5621</v>
      </c>
      <c r="D1350" s="376" t="s">
        <v>7504</v>
      </c>
      <c r="E1350" s="5" t="s">
        <v>7505</v>
      </c>
      <c r="F1350" s="6"/>
      <c r="G1350" s="6"/>
    </row>
    <row r="1351">
      <c r="A1351" s="382" t="s">
        <v>3068</v>
      </c>
      <c r="B1351" s="3" t="s">
        <v>3069</v>
      </c>
      <c r="C1351" s="3" t="s">
        <v>5286</v>
      </c>
      <c r="D1351" s="376" t="s">
        <v>7506</v>
      </c>
      <c r="E1351" s="5" t="s">
        <v>7507</v>
      </c>
      <c r="F1351" s="6"/>
      <c r="G1351" s="6"/>
    </row>
    <row r="1352">
      <c r="A1352" s="382" t="s">
        <v>895</v>
      </c>
      <c r="B1352" s="3" t="s">
        <v>896</v>
      </c>
      <c r="C1352" s="3" t="s">
        <v>5366</v>
      </c>
      <c r="D1352" s="376" t="s">
        <v>7508</v>
      </c>
      <c r="E1352" s="5" t="s">
        <v>7509</v>
      </c>
      <c r="F1352" s="6"/>
      <c r="G1352" s="6"/>
    </row>
    <row r="1353">
      <c r="A1353" s="382" t="s">
        <v>4528</v>
      </c>
      <c r="B1353" s="3" t="s">
        <v>4529</v>
      </c>
      <c r="C1353" s="3" t="s">
        <v>5267</v>
      </c>
      <c r="D1353" s="376" t="s">
        <v>7510</v>
      </c>
      <c r="E1353" s="5" t="s">
        <v>5283</v>
      </c>
      <c r="F1353" s="6"/>
      <c r="G1353" s="6"/>
    </row>
    <row r="1354">
      <c r="A1354" s="382" t="s">
        <v>3665</v>
      </c>
      <c r="B1354" s="3" t="s">
        <v>3666</v>
      </c>
      <c r="C1354" s="3" t="s">
        <v>5600</v>
      </c>
      <c r="D1354" s="376" t="s">
        <v>7511</v>
      </c>
      <c r="E1354" s="5" t="s">
        <v>7512</v>
      </c>
      <c r="F1354" s="6"/>
      <c r="G1354" s="6"/>
    </row>
    <row r="1355">
      <c r="A1355" s="382" t="s">
        <v>3608</v>
      </c>
      <c r="B1355" s="3" t="s">
        <v>3609</v>
      </c>
      <c r="C1355" s="3" t="s">
        <v>5585</v>
      </c>
      <c r="D1355" s="376" t="s">
        <v>7513</v>
      </c>
      <c r="E1355" s="5" t="s">
        <v>7514</v>
      </c>
      <c r="F1355" s="6"/>
      <c r="G1355" s="6"/>
    </row>
    <row r="1356">
      <c r="A1356" s="382" t="s">
        <v>4518</v>
      </c>
      <c r="B1356" s="3" t="s">
        <v>4519</v>
      </c>
      <c r="C1356" s="3" t="s">
        <v>5539</v>
      </c>
      <c r="D1356" s="376" t="s">
        <v>7515</v>
      </c>
      <c r="E1356" s="5" t="s">
        <v>7516</v>
      </c>
      <c r="F1356" s="6"/>
      <c r="G1356" s="6"/>
    </row>
    <row r="1357">
      <c r="A1357" s="382" t="s">
        <v>1936</v>
      </c>
      <c r="B1357" s="3" t="s">
        <v>1937</v>
      </c>
      <c r="C1357" s="3" t="s">
        <v>5563</v>
      </c>
      <c r="D1357" s="376" t="s">
        <v>7517</v>
      </c>
      <c r="E1357" s="5" t="s">
        <v>6768</v>
      </c>
      <c r="F1357" s="6"/>
      <c r="G1357" s="6"/>
    </row>
    <row r="1358">
      <c r="A1358" s="382" t="s">
        <v>2594</v>
      </c>
      <c r="B1358" s="3" t="s">
        <v>2595</v>
      </c>
      <c r="C1358" s="3" t="s">
        <v>5366</v>
      </c>
      <c r="D1358" s="376" t="s">
        <v>7518</v>
      </c>
      <c r="E1358" s="5" t="s">
        <v>7519</v>
      </c>
      <c r="F1358" s="6"/>
      <c r="G1358" s="6"/>
    </row>
    <row r="1359">
      <c r="A1359" s="382" t="s">
        <v>4407</v>
      </c>
      <c r="B1359" s="3" t="s">
        <v>4408</v>
      </c>
      <c r="C1359" s="3" t="s">
        <v>5600</v>
      </c>
      <c r="D1359" s="376" t="s">
        <v>7520</v>
      </c>
      <c r="E1359" s="5" t="s">
        <v>5604</v>
      </c>
      <c r="F1359" s="6"/>
      <c r="G1359" s="6"/>
    </row>
    <row r="1360">
      <c r="A1360" s="382" t="s">
        <v>1393</v>
      </c>
      <c r="B1360" s="3" t="s">
        <v>1394</v>
      </c>
      <c r="C1360" s="3" t="s">
        <v>5638</v>
      </c>
      <c r="D1360" s="376" t="s">
        <v>7521</v>
      </c>
      <c r="E1360" s="5" t="s">
        <v>5429</v>
      </c>
      <c r="F1360" s="6"/>
      <c r="G1360" s="6"/>
    </row>
    <row r="1361">
      <c r="A1361" s="382" t="s">
        <v>3090</v>
      </c>
      <c r="B1361" s="3" t="s">
        <v>3091</v>
      </c>
      <c r="C1361" s="3" t="s">
        <v>5563</v>
      </c>
      <c r="D1361" s="376" t="s">
        <v>7522</v>
      </c>
      <c r="E1361" s="5" t="s">
        <v>7523</v>
      </c>
      <c r="F1361" s="6"/>
      <c r="G1361" s="6"/>
    </row>
    <row r="1362">
      <c r="A1362" s="382" t="s">
        <v>3323</v>
      </c>
      <c r="B1362" s="3" t="s">
        <v>3324</v>
      </c>
      <c r="C1362" s="3" t="s">
        <v>5286</v>
      </c>
      <c r="D1362" s="376" t="s">
        <v>7524</v>
      </c>
      <c r="E1362" s="5" t="s">
        <v>6369</v>
      </c>
      <c r="F1362" s="6"/>
      <c r="G1362" s="6"/>
    </row>
    <row r="1363">
      <c r="A1363" s="382" t="s">
        <v>3723</v>
      </c>
      <c r="B1363" s="3" t="s">
        <v>3724</v>
      </c>
      <c r="C1363" s="3" t="s">
        <v>5348</v>
      </c>
      <c r="D1363" s="376" t="s">
        <v>7525</v>
      </c>
      <c r="E1363" s="5" t="s">
        <v>6785</v>
      </c>
      <c r="F1363" s="6"/>
      <c r="G1363" s="6"/>
    </row>
    <row r="1364">
      <c r="A1364" s="382" t="s">
        <v>2410</v>
      </c>
      <c r="B1364" s="3" t="s">
        <v>2411</v>
      </c>
      <c r="C1364" s="3" t="s">
        <v>5608</v>
      </c>
      <c r="D1364" s="376" t="s">
        <v>7526</v>
      </c>
      <c r="E1364" s="5" t="s">
        <v>7527</v>
      </c>
      <c r="F1364" s="6"/>
      <c r="G1364" s="6"/>
    </row>
    <row r="1365">
      <c r="A1365" s="382" t="s">
        <v>794</v>
      </c>
      <c r="B1365" s="3" t="s">
        <v>795</v>
      </c>
      <c r="C1365" s="3" t="s">
        <v>5348</v>
      </c>
      <c r="D1365" s="376" t="s">
        <v>7528</v>
      </c>
      <c r="E1365" s="5" t="s">
        <v>7529</v>
      </c>
      <c r="F1365" s="6"/>
      <c r="G1365" s="6"/>
    </row>
    <row r="1366">
      <c r="A1366" s="382" t="s">
        <v>4485</v>
      </c>
      <c r="B1366" s="3" t="s">
        <v>4486</v>
      </c>
      <c r="C1366" s="3" t="s">
        <v>5621</v>
      </c>
      <c r="D1366" s="376" t="s">
        <v>7530</v>
      </c>
      <c r="E1366" s="5" t="s">
        <v>7531</v>
      </c>
      <c r="F1366" s="6"/>
      <c r="G1366" s="6"/>
    </row>
    <row r="1367">
      <c r="A1367" s="382" t="s">
        <v>2324</v>
      </c>
      <c r="B1367" s="3" t="s">
        <v>2325</v>
      </c>
      <c r="C1367" s="3" t="s">
        <v>5621</v>
      </c>
      <c r="D1367" s="376" t="s">
        <v>7532</v>
      </c>
      <c r="E1367" s="5" t="s">
        <v>5624</v>
      </c>
      <c r="F1367" s="6"/>
      <c r="G1367" s="6"/>
    </row>
    <row r="1368">
      <c r="A1368" s="382" t="s">
        <v>713</v>
      </c>
      <c r="B1368" s="3" t="s">
        <v>714</v>
      </c>
      <c r="C1368" s="3" t="s">
        <v>5638</v>
      </c>
      <c r="D1368" s="376" t="s">
        <v>7533</v>
      </c>
      <c r="E1368" s="5" t="s">
        <v>5640</v>
      </c>
      <c r="F1368" s="6"/>
      <c r="G1368" s="6"/>
    </row>
    <row r="1369">
      <c r="A1369" s="382" t="s">
        <v>3749</v>
      </c>
      <c r="B1369" s="3" t="s">
        <v>3750</v>
      </c>
      <c r="C1369" s="3" t="s">
        <v>5638</v>
      </c>
      <c r="D1369" s="376" t="s">
        <v>7534</v>
      </c>
      <c r="E1369" s="5" t="s">
        <v>7535</v>
      </c>
      <c r="F1369" s="6"/>
      <c r="G1369" s="6"/>
    </row>
    <row r="1370">
      <c r="A1370" s="382" t="s">
        <v>3292</v>
      </c>
      <c r="B1370" s="3" t="s">
        <v>3293</v>
      </c>
      <c r="C1370" s="3" t="s">
        <v>5585</v>
      </c>
      <c r="D1370" s="376" t="s">
        <v>7536</v>
      </c>
      <c r="E1370" s="5" t="s">
        <v>7512</v>
      </c>
      <c r="F1370" s="6"/>
      <c r="G1370" s="6"/>
    </row>
    <row r="1371">
      <c r="A1371" s="382" t="s">
        <v>2815</v>
      </c>
      <c r="B1371" s="3" t="s">
        <v>2816</v>
      </c>
      <c r="C1371" s="3" t="s">
        <v>5226</v>
      </c>
      <c r="D1371" s="376" t="s">
        <v>7537</v>
      </c>
      <c r="E1371" s="5" t="s">
        <v>6622</v>
      </c>
      <c r="F1371" s="6"/>
      <c r="G1371" s="6"/>
    </row>
    <row r="1372">
      <c r="A1372" s="382" t="s">
        <v>3851</v>
      </c>
      <c r="B1372" s="3" t="s">
        <v>3852</v>
      </c>
      <c r="C1372" s="3" t="s">
        <v>663</v>
      </c>
      <c r="D1372" s="376" t="s">
        <v>7538</v>
      </c>
      <c r="E1372" s="5" t="s">
        <v>7539</v>
      </c>
      <c r="F1372" s="6"/>
      <c r="G1372" s="6"/>
    </row>
    <row r="1373">
      <c r="A1373" s="382" t="s">
        <v>3641</v>
      </c>
      <c r="B1373" s="3" t="s">
        <v>3642</v>
      </c>
      <c r="C1373" s="3" t="s">
        <v>5421</v>
      </c>
      <c r="D1373" s="376" t="s">
        <v>7540</v>
      </c>
      <c r="E1373" s="5" t="s">
        <v>5640</v>
      </c>
      <c r="F1373" s="6"/>
      <c r="G1373" s="6"/>
    </row>
    <row r="1374">
      <c r="A1374" s="382" t="s">
        <v>2524</v>
      </c>
      <c r="B1374" s="3" t="s">
        <v>2525</v>
      </c>
      <c r="C1374" s="3" t="s">
        <v>5542</v>
      </c>
      <c r="D1374" s="376" t="s">
        <v>7541</v>
      </c>
      <c r="E1374" s="5" t="s">
        <v>7542</v>
      </c>
      <c r="F1374" s="6"/>
      <c r="G1374" s="6"/>
    </row>
    <row r="1375">
      <c r="A1375" s="382" t="s">
        <v>2942</v>
      </c>
      <c r="B1375" s="3" t="s">
        <v>2943</v>
      </c>
      <c r="C1375" s="3" t="s">
        <v>5539</v>
      </c>
      <c r="D1375" s="376" t="s">
        <v>7543</v>
      </c>
      <c r="E1375" s="5" t="s">
        <v>5597</v>
      </c>
      <c r="F1375" s="6"/>
      <c r="G1375" s="6"/>
    </row>
    <row r="1376">
      <c r="A1376" s="382" t="s">
        <v>3001</v>
      </c>
      <c r="B1376" s="3" t="s">
        <v>3002</v>
      </c>
      <c r="C1376" s="3" t="s">
        <v>5585</v>
      </c>
      <c r="D1376" s="376" t="s">
        <v>7544</v>
      </c>
      <c r="E1376" s="5" t="s">
        <v>7545</v>
      </c>
      <c r="F1376" s="6"/>
      <c r="G1376" s="6"/>
    </row>
    <row r="1377">
      <c r="A1377" s="382" t="s">
        <v>3890</v>
      </c>
      <c r="B1377" s="3" t="s">
        <v>3891</v>
      </c>
      <c r="C1377" s="3" t="s">
        <v>5577</v>
      </c>
      <c r="D1377" s="376" t="s">
        <v>7413</v>
      </c>
      <c r="E1377" s="5" t="s">
        <v>5189</v>
      </c>
      <c r="F1377" s="6"/>
      <c r="G1377" s="6"/>
    </row>
    <row r="1378">
      <c r="A1378" s="382" t="s">
        <v>1115</v>
      </c>
      <c r="B1378" s="3" t="s">
        <v>1116</v>
      </c>
      <c r="C1378" s="3" t="s">
        <v>5621</v>
      </c>
      <c r="D1378" s="376" t="s">
        <v>7546</v>
      </c>
      <c r="E1378" s="5" t="s">
        <v>7547</v>
      </c>
      <c r="F1378" s="6"/>
      <c r="G1378" s="6"/>
    </row>
    <row r="1379">
      <c r="A1379" s="382" t="s">
        <v>2349</v>
      </c>
      <c r="B1379" s="3" t="s">
        <v>2350</v>
      </c>
      <c r="C1379" s="3" t="s">
        <v>5621</v>
      </c>
      <c r="D1379" s="376" t="s">
        <v>7548</v>
      </c>
      <c r="E1379" s="5" t="s">
        <v>7496</v>
      </c>
      <c r="F1379" s="6"/>
      <c r="G1379" s="6"/>
    </row>
    <row r="1380">
      <c r="A1380" s="382" t="s">
        <v>1705</v>
      </c>
      <c r="B1380" s="3" t="s">
        <v>1706</v>
      </c>
      <c r="C1380" s="3" t="s">
        <v>5226</v>
      </c>
      <c r="D1380" s="376" t="s">
        <v>7549</v>
      </c>
      <c r="E1380" s="5" t="s">
        <v>5553</v>
      </c>
      <c r="F1380" s="6"/>
      <c r="G1380" s="6"/>
    </row>
    <row r="1381">
      <c r="A1381" s="382" t="s">
        <v>1703</v>
      </c>
      <c r="B1381" s="3" t="s">
        <v>1704</v>
      </c>
      <c r="C1381" s="3" t="s">
        <v>5188</v>
      </c>
      <c r="D1381" s="376" t="s">
        <v>7550</v>
      </c>
      <c r="E1381" s="5" t="s">
        <v>5189</v>
      </c>
      <c r="F1381" s="6"/>
      <c r="G1381" s="6"/>
    </row>
    <row r="1382">
      <c r="A1382" s="382" t="s">
        <v>1979</v>
      </c>
      <c r="B1382" s="3" t="s">
        <v>1980</v>
      </c>
      <c r="C1382" s="3" t="s">
        <v>5303</v>
      </c>
      <c r="D1382" s="376" t="s">
        <v>7551</v>
      </c>
      <c r="E1382" s="5" t="s">
        <v>5691</v>
      </c>
      <c r="F1382" s="6"/>
      <c r="G1382" s="6"/>
    </row>
    <row r="1383">
      <c r="A1383" s="382" t="s">
        <v>3294</v>
      </c>
      <c r="B1383" s="3" t="s">
        <v>3295</v>
      </c>
      <c r="C1383" s="3" t="s">
        <v>5539</v>
      </c>
      <c r="D1383" s="376" t="s">
        <v>7552</v>
      </c>
      <c r="E1383" s="5" t="s">
        <v>7553</v>
      </c>
      <c r="F1383" s="6"/>
      <c r="G1383" s="6"/>
    </row>
    <row r="1384">
      <c r="A1384" s="382" t="s">
        <v>1454</v>
      </c>
      <c r="B1384" s="3" t="s">
        <v>1455</v>
      </c>
      <c r="C1384" s="3" t="s">
        <v>5366</v>
      </c>
      <c r="D1384" s="376" t="s">
        <v>7554</v>
      </c>
      <c r="E1384" s="5" t="s">
        <v>7555</v>
      </c>
      <c r="F1384" s="6"/>
      <c r="G1384" s="6"/>
    </row>
    <row r="1385">
      <c r="A1385" s="382" t="s">
        <v>2791</v>
      </c>
      <c r="B1385" s="3" t="s">
        <v>2792</v>
      </c>
      <c r="C1385" s="3" t="s">
        <v>125</v>
      </c>
      <c r="D1385" s="376" t="s">
        <v>7556</v>
      </c>
      <c r="E1385" s="5" t="s">
        <v>7557</v>
      </c>
      <c r="F1385" s="6"/>
      <c r="G1385" s="6"/>
    </row>
    <row r="1386">
      <c r="A1386" s="382" t="s">
        <v>2667</v>
      </c>
      <c r="B1386" s="3" t="s">
        <v>2668</v>
      </c>
      <c r="C1386" s="3" t="s">
        <v>5355</v>
      </c>
      <c r="D1386" s="376" t="s">
        <v>7558</v>
      </c>
      <c r="E1386" s="5" t="s">
        <v>7559</v>
      </c>
      <c r="F1386" s="6"/>
      <c r="G1386" s="6"/>
    </row>
    <row r="1387">
      <c r="A1387" s="382" t="s">
        <v>1840</v>
      </c>
      <c r="B1387" s="3" t="s">
        <v>1841</v>
      </c>
      <c r="C1387" s="3" t="s">
        <v>5621</v>
      </c>
      <c r="D1387" s="376" t="s">
        <v>6819</v>
      </c>
      <c r="E1387" s="5" t="s">
        <v>5624</v>
      </c>
      <c r="F1387" s="6"/>
      <c r="G1387" s="6"/>
    </row>
    <row r="1388">
      <c r="A1388" s="382" t="s">
        <v>3370</v>
      </c>
      <c r="B1388" s="3" t="s">
        <v>3371</v>
      </c>
      <c r="C1388" s="3" t="s">
        <v>5577</v>
      </c>
      <c r="D1388" s="376" t="s">
        <v>7560</v>
      </c>
      <c r="E1388" s="5" t="s">
        <v>5189</v>
      </c>
      <c r="F1388" s="6"/>
      <c r="G1388" s="6"/>
    </row>
    <row r="1389">
      <c r="A1389" s="382" t="s">
        <v>2337</v>
      </c>
      <c r="B1389" s="3" t="s">
        <v>2338</v>
      </c>
      <c r="C1389" s="3" t="s">
        <v>5563</v>
      </c>
      <c r="D1389" s="376" t="s">
        <v>7561</v>
      </c>
      <c r="E1389" s="5" t="s">
        <v>7562</v>
      </c>
      <c r="F1389" s="6"/>
      <c r="G1389" s="6"/>
    </row>
    <row r="1390">
      <c r="A1390" s="382" t="s">
        <v>1560</v>
      </c>
      <c r="B1390" s="3" t="s">
        <v>1561</v>
      </c>
      <c r="C1390" s="3" t="s">
        <v>5638</v>
      </c>
      <c r="D1390" s="376" t="s">
        <v>7563</v>
      </c>
      <c r="E1390" s="5" t="s">
        <v>7564</v>
      </c>
      <c r="F1390" s="6"/>
      <c r="G1390" s="6"/>
    </row>
    <row r="1391">
      <c r="A1391" s="382" t="s">
        <v>3831</v>
      </c>
      <c r="B1391" s="3" t="s">
        <v>3832</v>
      </c>
      <c r="C1391" s="3" t="s">
        <v>5329</v>
      </c>
      <c r="D1391" s="376" t="s">
        <v>7565</v>
      </c>
      <c r="E1391" s="5" t="s">
        <v>7566</v>
      </c>
      <c r="F1391" s="6"/>
      <c r="G1391" s="6"/>
    </row>
    <row r="1392">
      <c r="A1392" s="382" t="s">
        <v>910</v>
      </c>
      <c r="B1392" s="3" t="s">
        <v>911</v>
      </c>
      <c r="C1392" s="3" t="s">
        <v>5585</v>
      </c>
      <c r="D1392" s="376" t="s">
        <v>7567</v>
      </c>
      <c r="E1392" s="5" t="s">
        <v>6346</v>
      </c>
      <c r="F1392" s="6"/>
      <c r="G1392" s="6"/>
    </row>
    <row r="1393">
      <c r="A1393" s="382" t="s">
        <v>1403</v>
      </c>
      <c r="B1393" s="3" t="s">
        <v>1404</v>
      </c>
      <c r="C1393" s="3" t="s">
        <v>5348</v>
      </c>
      <c r="D1393" s="376" t="s">
        <v>7568</v>
      </c>
      <c r="E1393" s="5" t="s">
        <v>5404</v>
      </c>
      <c r="F1393" s="6"/>
      <c r="G1393" s="6"/>
    </row>
    <row r="1394">
      <c r="A1394" s="382" t="s">
        <v>4148</v>
      </c>
      <c r="B1394" s="3" t="s">
        <v>4149</v>
      </c>
      <c r="C1394" s="3" t="s">
        <v>5267</v>
      </c>
      <c r="D1394" s="376" t="s">
        <v>7569</v>
      </c>
      <c r="E1394" s="5" t="s">
        <v>7570</v>
      </c>
      <c r="F1394" s="6"/>
      <c r="G1394" s="6"/>
    </row>
    <row r="1395">
      <c r="A1395" s="382" t="s">
        <v>900</v>
      </c>
      <c r="B1395" s="3" t="s">
        <v>901</v>
      </c>
      <c r="C1395" s="3" t="s">
        <v>5621</v>
      </c>
      <c r="D1395" s="376" t="s">
        <v>7571</v>
      </c>
      <c r="E1395" s="5" t="s">
        <v>5374</v>
      </c>
      <c r="F1395" s="6"/>
      <c r="G1395" s="6"/>
    </row>
    <row r="1396">
      <c r="A1396" s="382" t="s">
        <v>3904</v>
      </c>
      <c r="B1396" s="3" t="s">
        <v>3905</v>
      </c>
      <c r="C1396" s="3" t="s">
        <v>5522</v>
      </c>
      <c r="D1396" s="376" t="s">
        <v>7572</v>
      </c>
      <c r="E1396" s="5" t="s">
        <v>6587</v>
      </c>
      <c r="F1396" s="6"/>
      <c r="G1396" s="6"/>
    </row>
    <row r="1397">
      <c r="A1397" s="382" t="s">
        <v>721</v>
      </c>
      <c r="B1397" s="3" t="s">
        <v>722</v>
      </c>
      <c r="C1397" s="3" t="s">
        <v>5267</v>
      </c>
      <c r="D1397" s="376" t="s">
        <v>7573</v>
      </c>
      <c r="E1397" s="5" t="s">
        <v>7574</v>
      </c>
      <c r="F1397" s="6"/>
      <c r="G1397" s="6"/>
    </row>
    <row r="1398">
      <c r="A1398" s="382" t="s">
        <v>1741</v>
      </c>
      <c r="B1398" s="3" t="s">
        <v>1742</v>
      </c>
      <c r="C1398" s="3" t="s">
        <v>5348</v>
      </c>
      <c r="D1398" s="376" t="s">
        <v>7575</v>
      </c>
      <c r="E1398" s="5" t="s">
        <v>5624</v>
      </c>
      <c r="F1398" s="6"/>
      <c r="G1398" s="6"/>
    </row>
    <row r="1399">
      <c r="A1399" s="382" t="s">
        <v>3569</v>
      </c>
      <c r="B1399" s="3" t="s">
        <v>3570</v>
      </c>
      <c r="C1399" s="3" t="s">
        <v>5577</v>
      </c>
      <c r="D1399" s="376" t="s">
        <v>7576</v>
      </c>
      <c r="E1399" s="5" t="s">
        <v>5189</v>
      </c>
      <c r="F1399" s="6"/>
      <c r="G1399" s="6"/>
    </row>
    <row r="1400">
      <c r="A1400" s="382" t="s">
        <v>4421</v>
      </c>
      <c r="B1400" s="3" t="s">
        <v>4422</v>
      </c>
      <c r="C1400" s="3" t="s">
        <v>5303</v>
      </c>
      <c r="D1400" s="376" t="s">
        <v>7577</v>
      </c>
      <c r="E1400" s="5" t="s">
        <v>7578</v>
      </c>
      <c r="F1400" s="6"/>
      <c r="G1400" s="6"/>
    </row>
    <row r="1401">
      <c r="A1401" s="382" t="s">
        <v>1193</v>
      </c>
      <c r="B1401" s="3" t="s">
        <v>1194</v>
      </c>
      <c r="C1401" s="3" t="s">
        <v>5267</v>
      </c>
      <c r="D1401" s="376" t="s">
        <v>7579</v>
      </c>
      <c r="E1401" s="5" t="s">
        <v>6359</v>
      </c>
      <c r="F1401" s="6"/>
      <c r="G1401" s="6"/>
    </row>
    <row r="1402">
      <c r="A1402" s="382" t="s">
        <v>2340</v>
      </c>
      <c r="B1402" s="3" t="s">
        <v>2341</v>
      </c>
      <c r="C1402" s="3" t="s">
        <v>5172</v>
      </c>
      <c r="D1402" s="376" t="s">
        <v>7580</v>
      </c>
      <c r="E1402" s="5" t="s">
        <v>7581</v>
      </c>
      <c r="F1402" s="6"/>
      <c r="G1402" s="6"/>
    </row>
    <row r="1403">
      <c r="A1403" s="382" t="s">
        <v>1053</v>
      </c>
      <c r="B1403" s="3" t="s">
        <v>1054</v>
      </c>
      <c r="C1403" s="3" t="s">
        <v>5621</v>
      </c>
      <c r="D1403" s="376" t="s">
        <v>7582</v>
      </c>
      <c r="E1403" s="5" t="s">
        <v>5359</v>
      </c>
      <c r="F1403" s="6"/>
      <c r="G1403" s="6"/>
    </row>
    <row r="1404">
      <c r="A1404" s="382" t="s">
        <v>3921</v>
      </c>
      <c r="B1404" s="3" t="s">
        <v>3922</v>
      </c>
      <c r="C1404" s="3" t="s">
        <v>5621</v>
      </c>
      <c r="D1404" s="376" t="s">
        <v>7583</v>
      </c>
      <c r="E1404" s="5" t="e">
        <v>#N/A</v>
      </c>
      <c r="F1404" s="6"/>
      <c r="G1404" s="6"/>
    </row>
    <row r="1405">
      <c r="A1405" s="382" t="s">
        <v>2422</v>
      </c>
      <c r="B1405" s="3" t="s">
        <v>2423</v>
      </c>
      <c r="C1405" s="3" t="s">
        <v>5348</v>
      </c>
      <c r="D1405" s="376" t="s">
        <v>7584</v>
      </c>
      <c r="E1405" s="5" t="e">
        <v>#N/A</v>
      </c>
      <c r="F1405" s="6"/>
      <c r="G1405" s="6"/>
    </row>
    <row r="1406">
      <c r="A1406" s="382" t="s">
        <v>936</v>
      </c>
      <c r="B1406" s="3" t="s">
        <v>937</v>
      </c>
      <c r="C1406" s="3" t="s">
        <v>5421</v>
      </c>
      <c r="D1406" s="376" t="s">
        <v>7585</v>
      </c>
      <c r="E1406" s="5" t="e">
        <v>#N/A</v>
      </c>
      <c r="F1406" s="6"/>
      <c r="G1406" s="6"/>
    </row>
    <row r="1407">
      <c r="A1407" s="382" t="s">
        <v>964</v>
      </c>
      <c r="B1407" s="3" t="s">
        <v>965</v>
      </c>
      <c r="C1407" s="3" t="s">
        <v>5621</v>
      </c>
      <c r="D1407" s="376" t="s">
        <v>7586</v>
      </c>
      <c r="E1407" s="5" t="e">
        <v>#N/A</v>
      </c>
      <c r="F1407" s="6"/>
      <c r="G1407" s="6"/>
    </row>
    <row r="1408">
      <c r="A1408" s="382" t="s">
        <v>2759</v>
      </c>
      <c r="B1408" s="3" t="s">
        <v>2760</v>
      </c>
      <c r="C1408" s="3" t="s">
        <v>5621</v>
      </c>
      <c r="D1408" s="376" t="s">
        <v>7587</v>
      </c>
      <c r="E1408" s="5" t="e">
        <v>#N/A</v>
      </c>
      <c r="F1408" s="6"/>
      <c r="G1408" s="6"/>
    </row>
    <row r="1409">
      <c r="A1409" s="382" t="s">
        <v>4379</v>
      </c>
      <c r="B1409" s="3" t="s">
        <v>4380</v>
      </c>
      <c r="C1409" s="3" t="s">
        <v>5226</v>
      </c>
      <c r="D1409" s="376" t="s">
        <v>7588</v>
      </c>
      <c r="E1409" s="5" t="e">
        <v>#N/A</v>
      </c>
      <c r="F1409" s="6"/>
      <c r="G1409" s="6"/>
    </row>
    <row r="1410">
      <c r="A1410" s="382" t="s">
        <v>2512</v>
      </c>
      <c r="B1410" s="3" t="s">
        <v>2513</v>
      </c>
      <c r="C1410" s="3" t="s">
        <v>5621</v>
      </c>
      <c r="D1410" s="376" t="s">
        <v>7589</v>
      </c>
      <c r="E1410" s="5" t="s">
        <v>5374</v>
      </c>
      <c r="F1410" s="6"/>
      <c r="G1410" s="6"/>
    </row>
    <row r="1411">
      <c r="A1411" s="382" t="s">
        <v>2522</v>
      </c>
      <c r="B1411" s="3" t="s">
        <v>2523</v>
      </c>
      <c r="C1411" s="3" t="s">
        <v>5577</v>
      </c>
      <c r="D1411" s="376" t="s">
        <v>7590</v>
      </c>
      <c r="E1411" s="5" t="s">
        <v>5189</v>
      </c>
      <c r="F1411" s="6"/>
      <c r="G1411" s="6"/>
    </row>
    <row r="1412">
      <c r="A1412" s="382" t="s">
        <v>2997</v>
      </c>
      <c r="B1412" s="3" t="s">
        <v>2998</v>
      </c>
      <c r="C1412" s="3" t="s">
        <v>125</v>
      </c>
      <c r="D1412" s="376" t="s">
        <v>7591</v>
      </c>
      <c r="E1412" s="5" t="s">
        <v>7592</v>
      </c>
      <c r="F1412" s="6"/>
      <c r="G1412" s="6"/>
    </row>
    <row r="1413">
      <c r="A1413" s="382" t="s">
        <v>1408</v>
      </c>
      <c r="B1413" s="3" t="s">
        <v>1409</v>
      </c>
      <c r="C1413" s="3" t="s">
        <v>5267</v>
      </c>
      <c r="D1413" s="376" t="s">
        <v>7593</v>
      </c>
      <c r="E1413" s="5" t="s">
        <v>7594</v>
      </c>
      <c r="F1413" s="6"/>
      <c r="G1413" s="6"/>
    </row>
    <row r="1414">
      <c r="A1414" s="382" t="s">
        <v>2853</v>
      </c>
      <c r="B1414" s="3" t="s">
        <v>2854</v>
      </c>
      <c r="C1414" s="3" t="s">
        <v>5286</v>
      </c>
      <c r="D1414" s="376" t="s">
        <v>7595</v>
      </c>
      <c r="E1414" s="5" t="s">
        <v>5296</v>
      </c>
      <c r="F1414" s="6"/>
      <c r="G1414" s="6"/>
    </row>
    <row r="1415">
      <c r="A1415" s="382" t="s">
        <v>2418</v>
      </c>
      <c r="B1415" s="3" t="s">
        <v>2419</v>
      </c>
      <c r="C1415" s="3" t="s">
        <v>5621</v>
      </c>
      <c r="D1415" s="376" t="s">
        <v>7596</v>
      </c>
      <c r="E1415" s="5" t="s">
        <v>7597</v>
      </c>
      <c r="F1415" s="6"/>
      <c r="G1415" s="6"/>
    </row>
    <row r="1416">
      <c r="A1416" s="382" t="s">
        <v>3944</v>
      </c>
      <c r="B1416" s="3" t="s">
        <v>3945</v>
      </c>
      <c r="C1416" s="3" t="s">
        <v>5585</v>
      </c>
      <c r="D1416" s="376" t="s">
        <v>7598</v>
      </c>
      <c r="E1416" s="5" t="e">
        <v>#N/A</v>
      </c>
      <c r="F1416" s="6"/>
      <c r="G1416" s="6"/>
    </row>
    <row r="1417">
      <c r="A1417" s="382" t="s">
        <v>2907</v>
      </c>
      <c r="B1417" s="3" t="s">
        <v>2908</v>
      </c>
      <c r="C1417" s="3" t="s">
        <v>5577</v>
      </c>
      <c r="D1417" s="376" t="s">
        <v>7599</v>
      </c>
      <c r="E1417" s="5" t="e">
        <v>#N/A</v>
      </c>
      <c r="F1417" s="6"/>
      <c r="G1417" s="6"/>
    </row>
    <row r="1418">
      <c r="A1418" s="382" t="s">
        <v>2474</v>
      </c>
      <c r="B1418" s="3" t="s">
        <v>2475</v>
      </c>
      <c r="C1418" s="3" t="s">
        <v>5621</v>
      </c>
      <c r="D1418" s="376" t="s">
        <v>7600</v>
      </c>
      <c r="E1418" s="5" t="e">
        <v>#N/A</v>
      </c>
      <c r="F1418" s="6"/>
      <c r="G1418" s="6"/>
    </row>
    <row r="1419">
      <c r="A1419" s="382" t="s">
        <v>4439</v>
      </c>
      <c r="B1419" s="3" t="s">
        <v>4440</v>
      </c>
      <c r="C1419" s="3" t="s">
        <v>5600</v>
      </c>
      <c r="D1419" s="376" t="s">
        <v>7601</v>
      </c>
      <c r="E1419" s="5" t="s">
        <v>7592</v>
      </c>
      <c r="F1419" s="6"/>
      <c r="G1419" s="6"/>
    </row>
    <row r="1420">
      <c r="A1420" s="382" t="s">
        <v>1572</v>
      </c>
      <c r="B1420" s="3" t="s">
        <v>1573</v>
      </c>
      <c r="C1420" s="3" t="s">
        <v>5542</v>
      </c>
      <c r="D1420" s="376" t="s">
        <v>7602</v>
      </c>
      <c r="E1420" s="5" t="s">
        <v>5579</v>
      </c>
      <c r="F1420" s="6"/>
      <c r="G1420" s="6"/>
    </row>
    <row r="1421">
      <c r="A1421" s="382" t="s">
        <v>1671</v>
      </c>
      <c r="B1421" s="3" t="s">
        <v>1672</v>
      </c>
      <c r="C1421" s="3" t="s">
        <v>5366</v>
      </c>
      <c r="D1421" s="376" t="s">
        <v>7603</v>
      </c>
      <c r="E1421" s="5" t="s">
        <v>7604</v>
      </c>
      <c r="F1421" s="6"/>
      <c r="G1421" s="6"/>
    </row>
    <row r="1422">
      <c r="A1422" s="382" t="s">
        <v>811</v>
      </c>
      <c r="B1422" s="3" t="s">
        <v>812</v>
      </c>
      <c r="C1422" s="3" t="s">
        <v>5348</v>
      </c>
      <c r="D1422" s="376" t="s">
        <v>5636</v>
      </c>
      <c r="E1422" s="5" t="s">
        <v>7605</v>
      </c>
      <c r="F1422" s="6"/>
      <c r="G1422" s="6"/>
    </row>
    <row r="1423">
      <c r="A1423" s="382" t="s">
        <v>2936</v>
      </c>
      <c r="B1423" s="3" t="s">
        <v>2937</v>
      </c>
      <c r="C1423" s="3" t="s">
        <v>5226</v>
      </c>
      <c r="D1423" s="376" t="s">
        <v>7606</v>
      </c>
      <c r="E1423" s="5" t="s">
        <v>7607</v>
      </c>
      <c r="F1423" s="6"/>
      <c r="G1423" s="6"/>
    </row>
    <row r="1424">
      <c r="A1424" s="382" t="s">
        <v>1717</v>
      </c>
      <c r="B1424" s="3" t="s">
        <v>1718</v>
      </c>
      <c r="C1424" s="3" t="s">
        <v>5226</v>
      </c>
      <c r="D1424" s="376" t="s">
        <v>7608</v>
      </c>
      <c r="E1424" s="5" t="s">
        <v>6622</v>
      </c>
      <c r="F1424" s="6"/>
      <c r="G1424" s="6"/>
    </row>
    <row r="1425">
      <c r="A1425" s="382" t="s">
        <v>2923</v>
      </c>
      <c r="B1425" s="3" t="s">
        <v>2924</v>
      </c>
      <c r="C1425" s="3" t="s">
        <v>5638</v>
      </c>
      <c r="D1425" s="376" t="s">
        <v>7609</v>
      </c>
      <c r="E1425" s="5" t="s">
        <v>7610</v>
      </c>
      <c r="F1425" s="6"/>
      <c r="G1425" s="6"/>
    </row>
    <row r="1426">
      <c r="A1426" s="382" t="s">
        <v>2765</v>
      </c>
      <c r="B1426" s="3" t="s">
        <v>2766</v>
      </c>
      <c r="C1426" s="3" t="s">
        <v>5366</v>
      </c>
      <c r="D1426" s="376" t="s">
        <v>7611</v>
      </c>
      <c r="E1426" s="5" t="s">
        <v>7612</v>
      </c>
      <c r="F1426" s="6"/>
      <c r="G1426" s="6"/>
    </row>
    <row r="1427">
      <c r="A1427" s="382" t="s">
        <v>3141</v>
      </c>
      <c r="B1427" s="3" t="s">
        <v>3142</v>
      </c>
      <c r="C1427" s="3" t="s">
        <v>5600</v>
      </c>
      <c r="D1427" s="376" t="s">
        <v>7613</v>
      </c>
      <c r="E1427" s="5" t="s">
        <v>7614</v>
      </c>
      <c r="F1427" s="6"/>
      <c r="G1427" s="6"/>
    </row>
    <row r="1428">
      <c r="A1428" s="382" t="s">
        <v>3571</v>
      </c>
      <c r="B1428" s="3" t="s">
        <v>3572</v>
      </c>
      <c r="C1428" s="3" t="s">
        <v>5366</v>
      </c>
      <c r="D1428" s="376" t="s">
        <v>7615</v>
      </c>
      <c r="E1428" s="5" t="s">
        <v>7616</v>
      </c>
      <c r="F1428" s="6"/>
      <c r="G1428" s="6"/>
    </row>
    <row r="1429">
      <c r="A1429" s="382" t="s">
        <v>1551</v>
      </c>
      <c r="B1429" s="3" t="s">
        <v>1552</v>
      </c>
      <c r="C1429" s="3" t="s">
        <v>5542</v>
      </c>
      <c r="D1429" s="376" t="s">
        <v>7617</v>
      </c>
      <c r="E1429" s="5" t="s">
        <v>7618</v>
      </c>
      <c r="F1429" s="6"/>
      <c r="G1429" s="6"/>
    </row>
    <row r="1430">
      <c r="A1430" s="382" t="s">
        <v>4427</v>
      </c>
      <c r="B1430" s="3" t="s">
        <v>4428</v>
      </c>
      <c r="C1430" s="3" t="s">
        <v>5421</v>
      </c>
      <c r="D1430" s="376" t="s">
        <v>7619</v>
      </c>
      <c r="E1430" s="5" t="s">
        <v>7620</v>
      </c>
      <c r="F1430" s="6"/>
      <c r="G1430" s="6"/>
    </row>
    <row r="1431">
      <c r="A1431" s="382" t="s">
        <v>7621</v>
      </c>
      <c r="B1431" s="3" t="s">
        <v>7622</v>
      </c>
      <c r="C1431" s="3" t="s">
        <v>5303</v>
      </c>
      <c r="D1431" s="376" t="s">
        <v>7623</v>
      </c>
      <c r="E1431" s="5" t="s">
        <v>7624</v>
      </c>
      <c r="F1431" s="6"/>
      <c r="G1431" s="6"/>
    </row>
    <row r="1432">
      <c r="A1432" s="382" t="s">
        <v>3084</v>
      </c>
      <c r="B1432" s="3" t="s">
        <v>3085</v>
      </c>
      <c r="C1432" s="3" t="s">
        <v>5172</v>
      </c>
      <c r="D1432" s="376" t="s">
        <v>7625</v>
      </c>
      <c r="E1432" s="5" t="s">
        <v>6251</v>
      </c>
      <c r="F1432" s="6"/>
      <c r="G1432" s="6"/>
    </row>
    <row r="1433">
      <c r="A1433" s="382" t="s">
        <v>2645</v>
      </c>
      <c r="B1433" s="3" t="s">
        <v>2646</v>
      </c>
      <c r="C1433" s="3" t="s">
        <v>5303</v>
      </c>
      <c r="D1433" s="376" t="s">
        <v>7626</v>
      </c>
      <c r="E1433" s="5" t="s">
        <v>7627</v>
      </c>
      <c r="F1433" s="6"/>
      <c r="G1433" s="6"/>
    </row>
    <row r="1434">
      <c r="A1434" s="382" t="s">
        <v>729</v>
      </c>
      <c r="B1434" s="3" t="s">
        <v>730</v>
      </c>
      <c r="C1434" s="3" t="s">
        <v>5585</v>
      </c>
      <c r="D1434" s="376" t="s">
        <v>7628</v>
      </c>
      <c r="E1434" s="5" t="s">
        <v>5593</v>
      </c>
      <c r="F1434" s="6"/>
      <c r="G1434" s="6"/>
    </row>
    <row r="1435">
      <c r="A1435" s="382" t="s">
        <v>3058</v>
      </c>
      <c r="B1435" s="3" t="s">
        <v>3059</v>
      </c>
      <c r="C1435" s="3" t="s">
        <v>5477</v>
      </c>
      <c r="D1435" s="376" t="s">
        <v>7629</v>
      </c>
      <c r="E1435" s="5" t="s">
        <v>7630</v>
      </c>
      <c r="F1435" s="6"/>
      <c r="G1435" s="3" t="s">
        <v>4593</v>
      </c>
    </row>
    <row r="1436">
      <c r="A1436" s="382" t="s">
        <v>1519</v>
      </c>
      <c r="B1436" s="3" t="s">
        <v>1520</v>
      </c>
      <c r="C1436" s="3" t="s">
        <v>5172</v>
      </c>
      <c r="D1436" s="376" t="s">
        <v>7631</v>
      </c>
      <c r="E1436" s="5" t="s">
        <v>7632</v>
      </c>
      <c r="F1436" s="6"/>
      <c r="G1436" s="6"/>
    </row>
    <row r="1437">
      <c r="A1437" s="382" t="s">
        <v>3356</v>
      </c>
      <c r="B1437" s="3" t="s">
        <v>3357</v>
      </c>
      <c r="C1437" s="3" t="s">
        <v>5542</v>
      </c>
      <c r="D1437" s="376" t="s">
        <v>7633</v>
      </c>
      <c r="E1437" s="5" t="s">
        <v>7634</v>
      </c>
      <c r="F1437" s="6"/>
      <c r="G1437" s="6"/>
    </row>
    <row r="1438">
      <c r="A1438" s="382" t="s">
        <v>3845</v>
      </c>
      <c r="B1438" s="3" t="s">
        <v>3846</v>
      </c>
      <c r="C1438" s="3" t="s">
        <v>5585</v>
      </c>
      <c r="D1438" s="376" t="s">
        <v>7635</v>
      </c>
      <c r="E1438" s="5" t="s">
        <v>6896</v>
      </c>
      <c r="F1438" s="6"/>
      <c r="G1438" s="6"/>
    </row>
    <row r="1439">
      <c r="A1439" s="382" t="s">
        <v>3100</v>
      </c>
      <c r="B1439" s="3" t="s">
        <v>3101</v>
      </c>
      <c r="C1439" s="3" t="s">
        <v>6117</v>
      </c>
      <c r="D1439" s="376" t="s">
        <v>7636</v>
      </c>
      <c r="E1439" s="5" t="s">
        <v>6106</v>
      </c>
      <c r="F1439" s="6"/>
      <c r="G1439" s="6"/>
    </row>
    <row r="1440">
      <c r="A1440" s="382" t="s">
        <v>3735</v>
      </c>
      <c r="B1440" s="3" t="s">
        <v>3736</v>
      </c>
      <c r="C1440" s="3" t="s">
        <v>5172</v>
      </c>
      <c r="D1440" s="376" t="s">
        <v>7637</v>
      </c>
      <c r="E1440" s="5" t="s">
        <v>5197</v>
      </c>
      <c r="F1440" s="6"/>
      <c r="G1440" s="6"/>
    </row>
    <row r="1441">
      <c r="A1441" s="382" t="s">
        <v>3503</v>
      </c>
      <c r="B1441" s="3" t="s">
        <v>3504</v>
      </c>
      <c r="C1441" s="3" t="s">
        <v>5621</v>
      </c>
      <c r="D1441" s="376" t="s">
        <v>7638</v>
      </c>
      <c r="E1441" s="5" t="s">
        <v>7639</v>
      </c>
      <c r="F1441" s="6"/>
      <c r="G1441" s="6"/>
    </row>
    <row r="1442">
      <c r="A1442" s="382" t="s">
        <v>813</v>
      </c>
      <c r="B1442" s="3" t="s">
        <v>814</v>
      </c>
      <c r="C1442" s="3" t="s">
        <v>5366</v>
      </c>
      <c r="D1442" s="376" t="s">
        <v>7640</v>
      </c>
      <c r="E1442" s="5" t="s">
        <v>7641</v>
      </c>
      <c r="F1442" s="6"/>
      <c r="G1442" s="6"/>
    </row>
    <row r="1443">
      <c r="A1443" s="382" t="s">
        <v>4008</v>
      </c>
      <c r="B1443" s="3" t="s">
        <v>4009</v>
      </c>
      <c r="C1443" s="3" t="s">
        <v>5585</v>
      </c>
      <c r="D1443" s="376" t="s">
        <v>7642</v>
      </c>
      <c r="E1443" s="5" t="s">
        <v>7643</v>
      </c>
      <c r="F1443" s="6"/>
      <c r="G1443" s="6"/>
    </row>
    <row r="1444">
      <c r="A1444" s="382" t="s">
        <v>825</v>
      </c>
      <c r="B1444" s="3" t="s">
        <v>826</v>
      </c>
      <c r="C1444" s="3" t="s">
        <v>5577</v>
      </c>
      <c r="D1444" s="376" t="s">
        <v>7644</v>
      </c>
      <c r="E1444" s="5" t="s">
        <v>5189</v>
      </c>
      <c r="F1444" s="6"/>
      <c r="G1444" s="6"/>
    </row>
    <row r="1445">
      <c r="A1445" s="382" t="s">
        <v>985</v>
      </c>
      <c r="B1445" s="3" t="s">
        <v>986</v>
      </c>
      <c r="C1445" s="3" t="s">
        <v>5608</v>
      </c>
      <c r="D1445" s="376" t="s">
        <v>7645</v>
      </c>
      <c r="E1445" s="5" t="s">
        <v>5610</v>
      </c>
      <c r="F1445" s="6"/>
      <c r="G1445" s="6"/>
    </row>
    <row r="1446">
      <c r="A1446" s="382" t="s">
        <v>2717</v>
      </c>
      <c r="B1446" s="3" t="s">
        <v>2718</v>
      </c>
      <c r="C1446" s="3" t="s">
        <v>5621</v>
      </c>
      <c r="D1446" s="376" t="s">
        <v>7646</v>
      </c>
      <c r="E1446" s="5" t="s">
        <v>7647</v>
      </c>
      <c r="F1446" s="6"/>
      <c r="G1446" s="6"/>
    </row>
    <row r="1447">
      <c r="A1447" s="382" t="s">
        <v>3602</v>
      </c>
      <c r="B1447" s="3" t="s">
        <v>3603</v>
      </c>
      <c r="C1447" s="3" t="s">
        <v>5348</v>
      </c>
      <c r="D1447" s="376" t="s">
        <v>7648</v>
      </c>
      <c r="E1447" s="5" t="s">
        <v>6785</v>
      </c>
      <c r="F1447" s="6"/>
      <c r="G1447" s="6"/>
    </row>
    <row r="1448">
      <c r="A1448" s="382" t="s">
        <v>2638</v>
      </c>
      <c r="B1448" s="3" t="s">
        <v>2639</v>
      </c>
      <c r="C1448" s="3" t="s">
        <v>5608</v>
      </c>
      <c r="D1448" s="376" t="s">
        <v>7649</v>
      </c>
      <c r="E1448" s="5" t="s">
        <v>5610</v>
      </c>
      <c r="F1448" s="6"/>
      <c r="G1448" s="6"/>
    </row>
    <row r="1449">
      <c r="A1449" s="382" t="s">
        <v>3685</v>
      </c>
      <c r="B1449" s="3" t="s">
        <v>3686</v>
      </c>
      <c r="C1449" s="3" t="s">
        <v>5172</v>
      </c>
      <c r="D1449" s="376" t="s">
        <v>7650</v>
      </c>
      <c r="E1449" s="5" t="s">
        <v>7651</v>
      </c>
      <c r="F1449" s="6"/>
      <c r="G1449" s="6"/>
    </row>
    <row r="1450">
      <c r="A1450" s="382" t="s">
        <v>3699</v>
      </c>
      <c r="B1450" s="3" t="s">
        <v>3700</v>
      </c>
      <c r="C1450" s="3" t="s">
        <v>5621</v>
      </c>
      <c r="D1450" s="376" t="s">
        <v>7652</v>
      </c>
      <c r="E1450" s="5" t="s">
        <v>5414</v>
      </c>
      <c r="F1450" s="6"/>
      <c r="G1450" s="6"/>
    </row>
    <row r="1451">
      <c r="A1451" s="382" t="s">
        <v>2793</v>
      </c>
      <c r="B1451" s="3" t="s">
        <v>2794</v>
      </c>
      <c r="C1451" s="3" t="s">
        <v>5638</v>
      </c>
      <c r="D1451" s="376" t="s">
        <v>7653</v>
      </c>
      <c r="E1451" s="5" t="s">
        <v>5876</v>
      </c>
      <c r="F1451" s="6"/>
      <c r="G1451" s="6"/>
    </row>
    <row r="1452">
      <c r="A1452" s="382" t="s">
        <v>3739</v>
      </c>
      <c r="B1452" s="3" t="s">
        <v>3740</v>
      </c>
      <c r="C1452" s="3" t="s">
        <v>5421</v>
      </c>
      <c r="D1452" s="376" t="s">
        <v>7654</v>
      </c>
      <c r="E1452" s="5" t="s">
        <v>7655</v>
      </c>
      <c r="F1452" s="6"/>
      <c r="G1452" s="6"/>
    </row>
    <row r="1453">
      <c r="A1453" s="382" t="s">
        <v>1586</v>
      </c>
      <c r="B1453" s="3" t="s">
        <v>1587</v>
      </c>
      <c r="C1453" s="3" t="s">
        <v>5226</v>
      </c>
      <c r="D1453" s="376" t="s">
        <v>7656</v>
      </c>
      <c r="E1453" s="5" t="s">
        <v>7657</v>
      </c>
      <c r="F1453" s="6"/>
      <c r="G1453" s="6"/>
    </row>
    <row r="1454">
      <c r="A1454" s="382" t="s">
        <v>3630</v>
      </c>
      <c r="B1454" s="3" t="s">
        <v>3631</v>
      </c>
      <c r="C1454" s="3" t="s">
        <v>5621</v>
      </c>
      <c r="D1454" s="376" t="s">
        <v>7658</v>
      </c>
      <c r="E1454" s="5" t="s">
        <v>7659</v>
      </c>
      <c r="F1454" s="6"/>
      <c r="G1454" s="6"/>
    </row>
    <row r="1455">
      <c r="A1455" s="382" t="s">
        <v>3556</v>
      </c>
      <c r="B1455" s="3" t="s">
        <v>3557</v>
      </c>
      <c r="C1455" s="3" t="s">
        <v>5329</v>
      </c>
      <c r="D1455" s="376" t="s">
        <v>7660</v>
      </c>
      <c r="E1455" s="5" t="s">
        <v>7661</v>
      </c>
      <c r="F1455" s="6"/>
      <c r="G1455" s="6"/>
    </row>
    <row r="1456">
      <c r="A1456" s="382" t="s">
        <v>1391</v>
      </c>
      <c r="B1456" s="3" t="s">
        <v>1392</v>
      </c>
      <c r="C1456" s="3" t="s">
        <v>5348</v>
      </c>
      <c r="D1456" s="376" t="s">
        <v>7662</v>
      </c>
      <c r="E1456" s="5" t="s">
        <v>5359</v>
      </c>
      <c r="F1456" s="6"/>
      <c r="G1456" s="6"/>
    </row>
    <row r="1457">
      <c r="A1457" s="382" t="s">
        <v>3612</v>
      </c>
      <c r="B1457" s="3" t="s">
        <v>3613</v>
      </c>
      <c r="C1457" s="3" t="s">
        <v>5621</v>
      </c>
      <c r="D1457" s="376" t="s">
        <v>7663</v>
      </c>
      <c r="E1457" s="5" t="s">
        <v>7664</v>
      </c>
      <c r="F1457" s="6"/>
      <c r="G1457" s="6"/>
    </row>
    <row r="1458">
      <c r="A1458" s="382" t="s">
        <v>7665</v>
      </c>
      <c r="B1458" s="3" t="s">
        <v>7666</v>
      </c>
      <c r="C1458" s="3" t="s">
        <v>5366</v>
      </c>
      <c r="D1458" s="376" t="s">
        <v>7667</v>
      </c>
      <c r="E1458" s="5" t="s">
        <v>5176</v>
      </c>
      <c r="F1458" s="6"/>
      <c r="G1458" s="6"/>
    </row>
    <row r="1459">
      <c r="A1459" s="382" t="s">
        <v>7668</v>
      </c>
      <c r="B1459" s="3" t="s">
        <v>7669</v>
      </c>
      <c r="C1459" s="3" t="s">
        <v>5209</v>
      </c>
      <c r="D1459" s="376" t="s">
        <v>7670</v>
      </c>
      <c r="E1459" s="5" t="s">
        <v>5232</v>
      </c>
      <c r="F1459" s="6"/>
      <c r="G1459" s="6"/>
    </row>
    <row r="1460">
      <c r="A1460" s="382" t="s">
        <v>4083</v>
      </c>
      <c r="B1460" s="3" t="s">
        <v>4084</v>
      </c>
      <c r="C1460" s="3" t="s">
        <v>5621</v>
      </c>
      <c r="D1460" s="376" t="s">
        <v>7671</v>
      </c>
      <c r="E1460" s="5" t="s">
        <v>6346</v>
      </c>
      <c r="F1460" s="6"/>
      <c r="G1460" s="6"/>
    </row>
    <row r="1461">
      <c r="A1461" s="382" t="s">
        <v>1207</v>
      </c>
      <c r="B1461" s="3" t="s">
        <v>1208</v>
      </c>
      <c r="C1461" s="3" t="s">
        <v>5366</v>
      </c>
      <c r="D1461" s="376" t="s">
        <v>7672</v>
      </c>
      <c r="E1461" s="5" t="s">
        <v>7673</v>
      </c>
      <c r="F1461" s="6"/>
      <c r="G1461" s="6"/>
    </row>
    <row r="1462">
      <c r="A1462" s="382" t="s">
        <v>3465</v>
      </c>
      <c r="B1462" s="3" t="s">
        <v>3466</v>
      </c>
      <c r="C1462" s="3" t="s">
        <v>5621</v>
      </c>
      <c r="D1462" s="376" t="s">
        <v>7674</v>
      </c>
      <c r="E1462" s="5" t="s">
        <v>6719</v>
      </c>
      <c r="F1462" s="6"/>
      <c r="G1462" s="6"/>
    </row>
    <row r="1463">
      <c r="A1463" s="382" t="s">
        <v>4244</v>
      </c>
      <c r="B1463" s="3" t="s">
        <v>4245</v>
      </c>
      <c r="C1463" s="3" t="s">
        <v>5539</v>
      </c>
      <c r="D1463" s="376" t="s">
        <v>7675</v>
      </c>
      <c r="E1463" s="5" t="s">
        <v>6383</v>
      </c>
      <c r="F1463" s="6"/>
      <c r="G1463" s="6"/>
    </row>
    <row r="1464">
      <c r="A1464" s="382" t="s">
        <v>1135</v>
      </c>
      <c r="B1464" s="3" t="s">
        <v>1136</v>
      </c>
      <c r="C1464" s="3" t="s">
        <v>5226</v>
      </c>
      <c r="D1464" s="376" t="s">
        <v>7676</v>
      </c>
      <c r="E1464" s="5" t="s">
        <v>6312</v>
      </c>
      <c r="F1464" s="6"/>
      <c r="G1464" s="6"/>
    </row>
    <row r="1465">
      <c r="A1465" s="382" t="s">
        <v>3471</v>
      </c>
      <c r="B1465" s="3" t="s">
        <v>3472</v>
      </c>
      <c r="C1465" s="3" t="s">
        <v>5267</v>
      </c>
      <c r="D1465" s="376" t="s">
        <v>7677</v>
      </c>
      <c r="E1465" s="5" t="s">
        <v>7678</v>
      </c>
      <c r="F1465" s="6"/>
      <c r="G1465" s="6"/>
    </row>
    <row r="1466">
      <c r="A1466" s="382" t="s">
        <v>3278</v>
      </c>
      <c r="B1466" s="3" t="s">
        <v>3279</v>
      </c>
      <c r="C1466" s="3" t="s">
        <v>5366</v>
      </c>
      <c r="D1466" s="376" t="s">
        <v>5371</v>
      </c>
      <c r="E1466" s="5" t="s">
        <v>7679</v>
      </c>
      <c r="F1466" s="6"/>
      <c r="G1466" s="6"/>
    </row>
    <row r="1467">
      <c r="A1467" s="382" t="s">
        <v>3647</v>
      </c>
      <c r="B1467" s="3" t="s">
        <v>3648</v>
      </c>
      <c r="C1467" s="3" t="s">
        <v>5348</v>
      </c>
      <c r="D1467" s="376" t="s">
        <v>7680</v>
      </c>
      <c r="E1467" s="5" t="s">
        <v>5359</v>
      </c>
      <c r="F1467" s="6"/>
      <c r="G1467" s="6"/>
    </row>
    <row r="1468">
      <c r="A1468" s="382" t="s">
        <v>2175</v>
      </c>
      <c r="B1468" s="3" t="s">
        <v>2176</v>
      </c>
      <c r="C1468" s="3" t="s">
        <v>5421</v>
      </c>
      <c r="D1468" s="376" t="s">
        <v>7681</v>
      </c>
      <c r="E1468" s="5" t="s">
        <v>5640</v>
      </c>
      <c r="F1468" s="6"/>
      <c r="G1468" s="6"/>
    </row>
    <row r="1469">
      <c r="A1469" s="382" t="s">
        <v>1072</v>
      </c>
      <c r="B1469" s="3" t="s">
        <v>1073</v>
      </c>
      <c r="C1469" s="3" t="s">
        <v>5172</v>
      </c>
      <c r="D1469" s="376" t="s">
        <v>7682</v>
      </c>
      <c r="E1469" s="5" t="s">
        <v>6908</v>
      </c>
      <c r="F1469" s="6"/>
      <c r="G1469" s="6"/>
    </row>
    <row r="1470">
      <c r="A1470" s="382" t="s">
        <v>3674</v>
      </c>
      <c r="B1470" s="3" t="s">
        <v>3675</v>
      </c>
      <c r="C1470" s="3" t="s">
        <v>5286</v>
      </c>
      <c r="D1470" s="376" t="s">
        <v>7681</v>
      </c>
      <c r="E1470" s="5" t="s">
        <v>6896</v>
      </c>
      <c r="F1470" s="6"/>
      <c r="G1470" s="6"/>
    </row>
    <row r="1471">
      <c r="A1471" s="382" t="s">
        <v>3806</v>
      </c>
      <c r="B1471" s="3" t="s">
        <v>3807</v>
      </c>
      <c r="C1471" s="3" t="s">
        <v>5585</v>
      </c>
      <c r="D1471" s="376" t="s">
        <v>7683</v>
      </c>
      <c r="E1471" s="5" t="s">
        <v>7684</v>
      </c>
      <c r="F1471" s="6"/>
      <c r="G1471" s="6"/>
    </row>
    <row r="1472">
      <c r="A1472" s="382" t="s">
        <v>2351</v>
      </c>
      <c r="B1472" s="3" t="s">
        <v>2352</v>
      </c>
      <c r="C1472" s="3" t="s">
        <v>5621</v>
      </c>
      <c r="D1472" s="376" t="s">
        <v>7685</v>
      </c>
      <c r="E1472" s="5" t="s">
        <v>6843</v>
      </c>
      <c r="F1472" s="6"/>
      <c r="G1472" s="6"/>
    </row>
    <row r="1473">
      <c r="A1473" s="382" t="s">
        <v>1460</v>
      </c>
      <c r="B1473" s="3" t="s">
        <v>1461</v>
      </c>
      <c r="C1473" s="3" t="s">
        <v>5542</v>
      </c>
      <c r="D1473" s="376" t="s">
        <v>6795</v>
      </c>
      <c r="E1473" s="5" t="s">
        <v>5257</v>
      </c>
      <c r="F1473" s="6"/>
      <c r="G1473" s="6"/>
    </row>
    <row r="1474">
      <c r="A1474" s="382" t="s">
        <v>3841</v>
      </c>
      <c r="B1474" s="3" t="s">
        <v>3842</v>
      </c>
      <c r="C1474" s="3" t="s">
        <v>5664</v>
      </c>
      <c r="D1474" s="376" t="s">
        <v>7686</v>
      </c>
      <c r="E1474" s="5" t="s">
        <v>7687</v>
      </c>
      <c r="F1474" s="6"/>
      <c r="G1474" s="6"/>
    </row>
    <row r="1475">
      <c r="A1475" s="382" t="s">
        <v>619</v>
      </c>
      <c r="B1475" s="3" t="s">
        <v>620</v>
      </c>
      <c r="C1475" s="3" t="s">
        <v>5336</v>
      </c>
      <c r="D1475" s="376" t="s">
        <v>7688</v>
      </c>
      <c r="E1475" s="5" t="s">
        <v>5532</v>
      </c>
      <c r="F1475" s="6"/>
      <c r="G1475" s="6"/>
    </row>
    <row r="1476">
      <c r="A1476" s="382" t="s">
        <v>746</v>
      </c>
      <c r="B1476" s="3" t="s">
        <v>747</v>
      </c>
      <c r="C1476" s="3" t="s">
        <v>5621</v>
      </c>
      <c r="D1476" s="376" t="s">
        <v>7689</v>
      </c>
      <c r="E1476" s="5" t="s">
        <v>7690</v>
      </c>
      <c r="F1476" s="6"/>
      <c r="G1476" s="6"/>
    </row>
    <row r="1477">
      <c r="A1477" s="382" t="s">
        <v>4373</v>
      </c>
      <c r="B1477" s="3" t="s">
        <v>4374</v>
      </c>
      <c r="C1477" s="3" t="s">
        <v>5267</v>
      </c>
      <c r="D1477" s="376" t="s">
        <v>7691</v>
      </c>
      <c r="E1477" s="5" t="s">
        <v>5963</v>
      </c>
      <c r="F1477" s="6"/>
      <c r="G1477" s="6"/>
    </row>
    <row r="1478">
      <c r="A1478" s="382" t="s">
        <v>1806</v>
      </c>
      <c r="B1478" s="3" t="s">
        <v>1807</v>
      </c>
      <c r="C1478" s="3" t="s">
        <v>5638</v>
      </c>
      <c r="D1478" s="376" t="s">
        <v>7692</v>
      </c>
      <c r="E1478" s="5" t="s">
        <v>7693</v>
      </c>
      <c r="F1478" s="6"/>
      <c r="G1478" s="6"/>
    </row>
    <row r="1479">
      <c r="A1479" s="382" t="s">
        <v>3304</v>
      </c>
      <c r="B1479" s="3" t="s">
        <v>3305</v>
      </c>
      <c r="C1479" s="3" t="s">
        <v>5286</v>
      </c>
      <c r="D1479" s="376" t="s">
        <v>7694</v>
      </c>
      <c r="E1479" s="5" t="s">
        <v>7695</v>
      </c>
      <c r="F1479" s="6"/>
      <c r="G1479" s="6"/>
    </row>
    <row r="1480">
      <c r="A1480" s="382" t="s">
        <v>1635</v>
      </c>
      <c r="B1480" s="3" t="s">
        <v>1636</v>
      </c>
      <c r="C1480" s="3" t="s">
        <v>5226</v>
      </c>
      <c r="D1480" s="376" t="s">
        <v>7696</v>
      </c>
      <c r="E1480" s="5" t="s">
        <v>7634</v>
      </c>
      <c r="F1480" s="6"/>
      <c r="G1480" s="6"/>
    </row>
    <row r="1481">
      <c r="A1481" s="382" t="s">
        <v>2861</v>
      </c>
      <c r="B1481" s="3" t="s">
        <v>2862</v>
      </c>
      <c r="C1481" s="3" t="s">
        <v>5336</v>
      </c>
      <c r="D1481" s="376" t="s">
        <v>7697</v>
      </c>
      <c r="E1481" s="5" t="s">
        <v>5527</v>
      </c>
      <c r="F1481" s="6"/>
      <c r="G1481" s="6"/>
    </row>
    <row r="1482">
      <c r="A1482" s="382" t="s">
        <v>3252</v>
      </c>
      <c r="B1482" s="3" t="s">
        <v>3253</v>
      </c>
      <c r="C1482" s="3" t="s">
        <v>5172</v>
      </c>
      <c r="D1482" s="376" t="s">
        <v>7698</v>
      </c>
      <c r="E1482" s="5" t="s">
        <v>6251</v>
      </c>
      <c r="F1482" s="6"/>
      <c r="G1482" s="6"/>
    </row>
    <row r="1483">
      <c r="A1483" s="382" t="s">
        <v>893</v>
      </c>
      <c r="B1483" s="3" t="s">
        <v>894</v>
      </c>
      <c r="C1483" s="3" t="s">
        <v>5226</v>
      </c>
      <c r="D1483" s="376" t="s">
        <v>7699</v>
      </c>
      <c r="E1483" s="5" t="s">
        <v>6643</v>
      </c>
      <c r="F1483" s="6"/>
      <c r="G1483" s="6"/>
    </row>
    <row r="1484">
      <c r="A1484" s="382" t="s">
        <v>3447</v>
      </c>
      <c r="B1484" s="3" t="s">
        <v>3448</v>
      </c>
      <c r="C1484" s="3" t="s">
        <v>5477</v>
      </c>
      <c r="D1484" s="376" t="s">
        <v>7700</v>
      </c>
      <c r="E1484" s="5" t="s">
        <v>7007</v>
      </c>
      <c r="F1484" s="6"/>
      <c r="G1484" s="6"/>
    </row>
    <row r="1485">
      <c r="A1485" s="382" t="s">
        <v>1363</v>
      </c>
      <c r="B1485" s="3" t="s">
        <v>1364</v>
      </c>
      <c r="C1485" s="3" t="s">
        <v>5366</v>
      </c>
      <c r="D1485" s="376" t="s">
        <v>7701</v>
      </c>
      <c r="E1485" s="5" t="s">
        <v>7702</v>
      </c>
      <c r="F1485" s="6"/>
      <c r="G1485" s="6"/>
    </row>
    <row r="1486">
      <c r="A1486" s="382" t="s">
        <v>1968</v>
      </c>
      <c r="B1486" s="3" t="s">
        <v>1969</v>
      </c>
      <c r="C1486" s="3" t="s">
        <v>5355</v>
      </c>
      <c r="D1486" s="376" t="s">
        <v>7703</v>
      </c>
      <c r="E1486" s="5" t="s">
        <v>7559</v>
      </c>
      <c r="F1486" s="6"/>
      <c r="G1486" s="6"/>
    </row>
    <row r="1487">
      <c r="A1487" s="382" t="s">
        <v>4319</v>
      </c>
      <c r="B1487" s="3" t="s">
        <v>4320</v>
      </c>
      <c r="C1487" s="3" t="s">
        <v>5585</v>
      </c>
      <c r="D1487" s="376" t="s">
        <v>7704</v>
      </c>
      <c r="E1487" s="5" t="s">
        <v>6777</v>
      </c>
      <c r="F1487" s="6"/>
      <c r="G1487" s="6"/>
    </row>
    <row r="1488">
      <c r="A1488" s="382" t="s">
        <v>3280</v>
      </c>
      <c r="B1488" s="3" t="s">
        <v>3281</v>
      </c>
      <c r="C1488" s="3" t="s">
        <v>5585</v>
      </c>
      <c r="D1488" s="376" t="s">
        <v>7705</v>
      </c>
      <c r="E1488" s="5" t="s">
        <v>5593</v>
      </c>
      <c r="F1488" s="6"/>
      <c r="G1488" s="6"/>
    </row>
    <row r="1489">
      <c r="A1489" s="382" t="s">
        <v>3966</v>
      </c>
      <c r="B1489" s="3" t="s">
        <v>3967</v>
      </c>
      <c r="C1489" s="3" t="s">
        <v>5336</v>
      </c>
      <c r="D1489" s="376" t="s">
        <v>7706</v>
      </c>
      <c r="E1489" s="5" t="s">
        <v>7707</v>
      </c>
      <c r="F1489" s="6"/>
      <c r="G1489" s="6"/>
    </row>
    <row r="1490">
      <c r="A1490" s="382" t="s">
        <v>3940</v>
      </c>
      <c r="B1490" s="3" t="s">
        <v>3941</v>
      </c>
      <c r="C1490" s="3" t="s">
        <v>5226</v>
      </c>
      <c r="D1490" s="376" t="s">
        <v>7708</v>
      </c>
      <c r="E1490" s="5" t="s">
        <v>7709</v>
      </c>
      <c r="F1490" s="6"/>
      <c r="G1490" s="6"/>
    </row>
    <row r="1491">
      <c r="A1491" s="382" t="s">
        <v>3896</v>
      </c>
      <c r="B1491" s="3" t="s">
        <v>3897</v>
      </c>
      <c r="C1491" s="3" t="s">
        <v>5539</v>
      </c>
      <c r="D1491" s="376" t="s">
        <v>7710</v>
      </c>
      <c r="E1491" s="5" t="s">
        <v>5597</v>
      </c>
      <c r="F1491" s="6"/>
      <c r="G1491" s="6"/>
    </row>
    <row r="1492">
      <c r="A1492" s="382" t="s">
        <v>2242</v>
      </c>
      <c r="B1492" s="3" t="s">
        <v>2243</v>
      </c>
      <c r="C1492" s="3" t="s">
        <v>5366</v>
      </c>
      <c r="D1492" s="376" t="s">
        <v>7711</v>
      </c>
      <c r="E1492" s="5" t="s">
        <v>7712</v>
      </c>
      <c r="F1492" s="6"/>
      <c r="G1492" s="6"/>
    </row>
    <row r="1493">
      <c r="A1493" s="382" t="s">
        <v>3094</v>
      </c>
      <c r="B1493" s="3" t="s">
        <v>3095</v>
      </c>
      <c r="C1493" s="3" t="s">
        <v>5585</v>
      </c>
      <c r="D1493" s="376" t="s">
        <v>7713</v>
      </c>
      <c r="E1493" s="5" t="s">
        <v>5326</v>
      </c>
      <c r="F1493" s="6"/>
      <c r="G1493" s="6"/>
    </row>
    <row r="1494">
      <c r="A1494" s="382" t="s">
        <v>731</v>
      </c>
      <c r="B1494" s="3" t="s">
        <v>732</v>
      </c>
      <c r="C1494" s="3" t="s">
        <v>5366</v>
      </c>
      <c r="D1494" s="376" t="s">
        <v>7714</v>
      </c>
      <c r="E1494" s="5" t="s">
        <v>6870</v>
      </c>
      <c r="F1494" s="6"/>
      <c r="G1494" s="6"/>
    </row>
    <row r="1495">
      <c r="A1495" s="382" t="s">
        <v>617</v>
      </c>
      <c r="B1495" s="3" t="s">
        <v>618</v>
      </c>
      <c r="C1495" s="3" t="s">
        <v>5336</v>
      </c>
      <c r="D1495" s="376" t="s">
        <v>7715</v>
      </c>
      <c r="E1495" s="5" t="s">
        <v>5530</v>
      </c>
      <c r="F1495" s="6"/>
      <c r="G1495" s="6"/>
    </row>
    <row r="1496">
      <c r="A1496" s="382" t="s">
        <v>2691</v>
      </c>
      <c r="B1496" s="3" t="s">
        <v>2692</v>
      </c>
      <c r="C1496" s="3" t="s">
        <v>5366</v>
      </c>
      <c r="D1496" s="376" t="s">
        <v>7716</v>
      </c>
      <c r="E1496" s="5" t="s">
        <v>7717</v>
      </c>
      <c r="F1496" s="6"/>
      <c r="G1496" s="6"/>
    </row>
    <row r="1497">
      <c r="A1497" s="382" t="s">
        <v>2709</v>
      </c>
      <c r="B1497" s="3" t="s">
        <v>2710</v>
      </c>
      <c r="C1497" s="3" t="s">
        <v>5477</v>
      </c>
      <c r="D1497" s="376" t="s">
        <v>7718</v>
      </c>
      <c r="E1497" s="5" t="s">
        <v>7719</v>
      </c>
      <c r="F1497" s="6"/>
      <c r="G1497" s="6"/>
    </row>
    <row r="1498">
      <c r="A1498" s="382" t="s">
        <v>932</v>
      </c>
      <c r="B1498" s="3" t="s">
        <v>933</v>
      </c>
      <c r="C1498" s="3" t="s">
        <v>5477</v>
      </c>
      <c r="D1498" s="376" t="s">
        <v>7720</v>
      </c>
      <c r="E1498" s="5" t="s">
        <v>7721</v>
      </c>
      <c r="F1498" s="6"/>
      <c r="G1498" s="6"/>
    </row>
    <row r="1499">
      <c r="A1499" s="382" t="s">
        <v>3820</v>
      </c>
      <c r="B1499" s="3" t="s">
        <v>3821</v>
      </c>
      <c r="C1499" s="3" t="s">
        <v>6440</v>
      </c>
      <c r="D1499" s="376" t="s">
        <v>7722</v>
      </c>
      <c r="E1499" s="5" t="s">
        <v>7723</v>
      </c>
      <c r="F1499" s="6"/>
      <c r="G1499" s="6"/>
    </row>
    <row r="1500">
      <c r="A1500" s="382" t="s">
        <v>2769</v>
      </c>
      <c r="B1500" s="3" t="s">
        <v>2770</v>
      </c>
      <c r="C1500" s="3" t="s">
        <v>7047</v>
      </c>
      <c r="D1500" s="376" t="s">
        <v>7724</v>
      </c>
      <c r="E1500" s="5" t="s">
        <v>7725</v>
      </c>
      <c r="F1500" s="6"/>
      <c r="G1500" s="6"/>
    </row>
    <row r="1501">
      <c r="A1501" s="382" t="s">
        <v>1809</v>
      </c>
      <c r="B1501" s="3" t="s">
        <v>1810</v>
      </c>
      <c r="C1501" s="3" t="s">
        <v>5445</v>
      </c>
      <c r="D1501" s="376" t="s">
        <v>7726</v>
      </c>
      <c r="E1501" s="5" t="s">
        <v>7727</v>
      </c>
      <c r="F1501" s="6"/>
      <c r="G1501" s="6"/>
    </row>
    <row r="1502">
      <c r="A1502" s="382" t="s">
        <v>788</v>
      </c>
      <c r="B1502" s="3" t="s">
        <v>789</v>
      </c>
      <c r="C1502" s="3" t="s">
        <v>6031</v>
      </c>
      <c r="D1502" s="376" t="s">
        <v>7728</v>
      </c>
      <c r="E1502" s="5" t="s">
        <v>7729</v>
      </c>
      <c r="F1502" s="6"/>
      <c r="G1502" s="6"/>
    </row>
    <row r="1503">
      <c r="A1503" s="382" t="s">
        <v>2049</v>
      </c>
      <c r="B1503" s="3" t="s">
        <v>2050</v>
      </c>
      <c r="C1503" s="3" t="s">
        <v>5366</v>
      </c>
      <c r="D1503" s="376" t="s">
        <v>7730</v>
      </c>
      <c r="E1503" s="5" t="s">
        <v>5452</v>
      </c>
      <c r="F1503" s="6"/>
      <c r="G1503" s="6"/>
    </row>
    <row r="1504">
      <c r="A1504" s="382" t="s">
        <v>2381</v>
      </c>
      <c r="B1504" s="3" t="s">
        <v>2382</v>
      </c>
      <c r="C1504" s="3" t="s">
        <v>5563</v>
      </c>
      <c r="D1504" s="376" t="s">
        <v>7731</v>
      </c>
      <c r="E1504" s="5" t="s">
        <v>5587</v>
      </c>
      <c r="F1504" s="6"/>
      <c r="G1504" s="6"/>
    </row>
    <row r="1505">
      <c r="A1505" s="382" t="s">
        <v>1826</v>
      </c>
      <c r="B1505" s="3" t="s">
        <v>1827</v>
      </c>
      <c r="C1505" s="3" t="s">
        <v>5172</v>
      </c>
      <c r="D1505" s="376" t="s">
        <v>7732</v>
      </c>
      <c r="E1505" s="5" t="s">
        <v>7733</v>
      </c>
      <c r="F1505" s="6"/>
      <c r="G1505" s="6"/>
    </row>
    <row r="1506">
      <c r="A1506" s="382" t="s">
        <v>1898</v>
      </c>
      <c r="B1506" s="3" t="s">
        <v>1899</v>
      </c>
      <c r="C1506" s="3" t="s">
        <v>5600</v>
      </c>
      <c r="D1506" s="376" t="s">
        <v>7734</v>
      </c>
      <c r="E1506" s="5" t="s">
        <v>7735</v>
      </c>
      <c r="F1506" s="6"/>
      <c r="G1506" s="6"/>
    </row>
    <row r="1507">
      <c r="A1507" s="382" t="s">
        <v>4126</v>
      </c>
      <c r="B1507" s="3" t="s">
        <v>4127</v>
      </c>
      <c r="C1507" s="3" t="s">
        <v>5477</v>
      </c>
      <c r="D1507" s="376" t="s">
        <v>7736</v>
      </c>
      <c r="E1507" s="5" t="s">
        <v>5532</v>
      </c>
      <c r="F1507" s="6"/>
      <c r="G1507" s="6"/>
    </row>
    <row r="1508">
      <c r="A1508" s="382" t="s">
        <v>834</v>
      </c>
      <c r="B1508" s="3" t="s">
        <v>835</v>
      </c>
      <c r="C1508" s="3" t="s">
        <v>5172</v>
      </c>
      <c r="D1508" s="376" t="s">
        <v>7737</v>
      </c>
      <c r="E1508" s="5" t="s">
        <v>7738</v>
      </c>
      <c r="F1508" s="6"/>
      <c r="G1508" s="6"/>
    </row>
    <row r="1509">
      <c r="A1509" s="382" t="s">
        <v>3818</v>
      </c>
      <c r="B1509" s="3" t="s">
        <v>3819</v>
      </c>
      <c r="C1509" s="3" t="s">
        <v>5172</v>
      </c>
      <c r="D1509" s="376" t="s">
        <v>7739</v>
      </c>
      <c r="E1509" s="5" t="s">
        <v>7740</v>
      </c>
      <c r="F1509" s="6"/>
      <c r="G1509" s="6"/>
    </row>
    <row r="1510">
      <c r="A1510" s="382" t="s">
        <v>723</v>
      </c>
      <c r="B1510" s="3" t="s">
        <v>724</v>
      </c>
      <c r="C1510" s="3" t="s">
        <v>5477</v>
      </c>
      <c r="D1510" s="376" t="s">
        <v>7741</v>
      </c>
      <c r="E1510" s="5" t="s">
        <v>7036</v>
      </c>
      <c r="F1510" s="6"/>
      <c r="G1510" s="6"/>
    </row>
    <row r="1511">
      <c r="A1511" s="382" t="s">
        <v>3550</v>
      </c>
      <c r="B1511" s="3" t="s">
        <v>3551</v>
      </c>
      <c r="C1511" s="3" t="s">
        <v>5585</v>
      </c>
      <c r="D1511" s="376" t="s">
        <v>7742</v>
      </c>
      <c r="E1511" s="5" t="s">
        <v>5599</v>
      </c>
      <c r="F1511" s="6"/>
      <c r="G1511" s="6"/>
    </row>
    <row r="1512">
      <c r="A1512" s="382" t="s">
        <v>2869</v>
      </c>
      <c r="B1512" s="3" t="s">
        <v>2870</v>
      </c>
      <c r="C1512" s="3" t="s">
        <v>5172</v>
      </c>
      <c r="D1512" s="376" t="s">
        <v>7743</v>
      </c>
      <c r="E1512" s="5" t="s">
        <v>7744</v>
      </c>
      <c r="F1512" s="6"/>
      <c r="G1512" s="6"/>
    </row>
    <row r="1513">
      <c r="A1513" s="382" t="s">
        <v>2614</v>
      </c>
      <c r="B1513" s="3" t="s">
        <v>2615</v>
      </c>
      <c r="C1513" s="3" t="s">
        <v>5366</v>
      </c>
      <c r="D1513" s="376" t="s">
        <v>7745</v>
      </c>
      <c r="E1513" s="5" t="s">
        <v>5455</v>
      </c>
      <c r="F1513" s="6"/>
      <c r="G1513" s="6"/>
    </row>
    <row r="1514">
      <c r="A1514" s="382" t="s">
        <v>1651</v>
      </c>
      <c r="B1514" s="3" t="s">
        <v>1652</v>
      </c>
      <c r="C1514" s="3" t="s">
        <v>5621</v>
      </c>
      <c r="D1514" s="376" t="s">
        <v>7746</v>
      </c>
      <c r="E1514" s="5" t="s">
        <v>5253</v>
      </c>
      <c r="F1514" s="6"/>
      <c r="G1514" s="6"/>
    </row>
    <row r="1515">
      <c r="A1515" s="382" t="s">
        <v>4356</v>
      </c>
      <c r="B1515" s="3" t="s">
        <v>4357</v>
      </c>
      <c r="C1515" s="3" t="s">
        <v>5336</v>
      </c>
      <c r="D1515" s="376" t="s">
        <v>7747</v>
      </c>
      <c r="E1515" s="5" t="s">
        <v>5527</v>
      </c>
      <c r="F1515" s="6"/>
      <c r="G1515" s="6"/>
    </row>
    <row r="1516">
      <c r="A1516" s="382" t="s">
        <v>1778</v>
      </c>
      <c r="B1516" s="3" t="s">
        <v>1779</v>
      </c>
      <c r="C1516" s="3" t="s">
        <v>5539</v>
      </c>
      <c r="D1516" s="376" t="s">
        <v>7748</v>
      </c>
      <c r="E1516" s="5" t="s">
        <v>7749</v>
      </c>
      <c r="F1516" s="6"/>
      <c r="G1516" s="6"/>
    </row>
    <row r="1517">
      <c r="A1517" s="382" t="s">
        <v>2887</v>
      </c>
      <c r="B1517" s="3" t="s">
        <v>2888</v>
      </c>
      <c r="C1517" s="3" t="s">
        <v>5366</v>
      </c>
      <c r="D1517" s="376" t="s">
        <v>7750</v>
      </c>
      <c r="E1517" s="5" t="s">
        <v>7751</v>
      </c>
      <c r="F1517" s="6"/>
      <c r="G1517" s="6"/>
    </row>
    <row r="1518">
      <c r="A1518" s="382" t="s">
        <v>4191</v>
      </c>
      <c r="B1518" s="3" t="s">
        <v>4192</v>
      </c>
      <c r="C1518" s="3" t="s">
        <v>5172</v>
      </c>
      <c r="D1518" s="376" t="s">
        <v>7752</v>
      </c>
      <c r="E1518" s="5" t="s">
        <v>7753</v>
      </c>
      <c r="F1518" s="6"/>
      <c r="G1518" s="6"/>
    </row>
    <row r="1519">
      <c r="A1519" s="382" t="s">
        <v>3174</v>
      </c>
      <c r="B1519" s="3" t="s">
        <v>3175</v>
      </c>
      <c r="C1519" s="3" t="s">
        <v>5542</v>
      </c>
      <c r="D1519" s="376" t="s">
        <v>7754</v>
      </c>
      <c r="E1519" s="5" t="s">
        <v>5257</v>
      </c>
      <c r="F1519" s="6"/>
      <c r="G1519" s="6"/>
    </row>
    <row r="1520">
      <c r="A1520" s="382" t="s">
        <v>1677</v>
      </c>
      <c r="B1520" s="3" t="s">
        <v>1678</v>
      </c>
      <c r="C1520" s="3" t="s">
        <v>5542</v>
      </c>
      <c r="D1520" s="376" t="s">
        <v>7755</v>
      </c>
      <c r="E1520" s="5" t="s">
        <v>5257</v>
      </c>
      <c r="F1520" s="6"/>
      <c r="G1520" s="6"/>
    </row>
    <row r="1521">
      <c r="A1521" s="382" t="s">
        <v>2721</v>
      </c>
      <c r="B1521" s="3" t="s">
        <v>2722</v>
      </c>
      <c r="C1521" s="3" t="s">
        <v>5585</v>
      </c>
      <c r="D1521" s="376" t="s">
        <v>7756</v>
      </c>
      <c r="E1521" s="5" t="s">
        <v>7757</v>
      </c>
      <c r="F1521" s="6"/>
      <c r="G1521" s="6"/>
    </row>
    <row r="1522">
      <c r="A1522" s="382" t="s">
        <v>2383</v>
      </c>
      <c r="B1522" s="3" t="s">
        <v>2384</v>
      </c>
      <c r="C1522" s="3" t="s">
        <v>5366</v>
      </c>
      <c r="D1522" s="376" t="s">
        <v>7758</v>
      </c>
      <c r="E1522" s="5" t="s">
        <v>7759</v>
      </c>
      <c r="F1522" s="6"/>
      <c r="G1522" s="6"/>
    </row>
    <row r="1523">
      <c r="A1523" s="382" t="s">
        <v>1401</v>
      </c>
      <c r="B1523" s="3" t="s">
        <v>1402</v>
      </c>
      <c r="C1523" s="3" t="s">
        <v>5477</v>
      </c>
      <c r="D1523" s="376" t="s">
        <v>7760</v>
      </c>
      <c r="E1523" s="5" t="s">
        <v>5640</v>
      </c>
      <c r="F1523" s="6"/>
      <c r="G1523" s="6"/>
    </row>
    <row r="1524">
      <c r="A1524" s="382" t="s">
        <v>1910</v>
      </c>
      <c r="B1524" s="3" t="s">
        <v>1911</v>
      </c>
      <c r="C1524" s="3" t="s">
        <v>5638</v>
      </c>
      <c r="D1524" s="376" t="s">
        <v>7761</v>
      </c>
      <c r="E1524" s="5" t="s">
        <v>5640</v>
      </c>
      <c r="F1524" s="6"/>
      <c r="G1524" s="6"/>
    </row>
    <row r="1525">
      <c r="A1525" s="382" t="s">
        <v>4510</v>
      </c>
      <c r="B1525" s="3" t="s">
        <v>4511</v>
      </c>
      <c r="C1525" s="3" t="s">
        <v>5172</v>
      </c>
      <c r="D1525" s="376" t="s">
        <v>7762</v>
      </c>
      <c r="E1525" s="5" t="s">
        <v>7763</v>
      </c>
      <c r="F1525" s="6"/>
      <c r="G1525" s="6"/>
    </row>
    <row r="1526">
      <c r="A1526" s="382" t="s">
        <v>2999</v>
      </c>
      <c r="B1526" s="3" t="s">
        <v>3000</v>
      </c>
      <c r="C1526" s="3" t="s">
        <v>5477</v>
      </c>
      <c r="D1526" s="376" t="s">
        <v>5493</v>
      </c>
      <c r="E1526" s="5" t="s">
        <v>7764</v>
      </c>
      <c r="F1526" s="6"/>
      <c r="G1526" s="6"/>
    </row>
    <row r="1527">
      <c r="A1527" s="382" t="s">
        <v>3934</v>
      </c>
      <c r="B1527" s="3" t="s">
        <v>3935</v>
      </c>
      <c r="C1527" s="3" t="s">
        <v>5638</v>
      </c>
      <c r="D1527" s="376" t="s">
        <v>7765</v>
      </c>
      <c r="E1527" s="5" t="s">
        <v>6813</v>
      </c>
      <c r="F1527" s="6"/>
      <c r="G1527" s="6"/>
    </row>
    <row r="1528">
      <c r="A1528" s="382" t="s">
        <v>3926</v>
      </c>
      <c r="B1528" s="3" t="s">
        <v>3927</v>
      </c>
      <c r="C1528" s="3" t="s">
        <v>5445</v>
      </c>
      <c r="D1528" s="376" t="s">
        <v>7766</v>
      </c>
      <c r="E1528" s="5" t="s">
        <v>7767</v>
      </c>
      <c r="F1528" s="6"/>
      <c r="G1528" s="6"/>
    </row>
    <row r="1529">
      <c r="A1529" s="382" t="s">
        <v>1210</v>
      </c>
      <c r="B1529" s="3" t="s">
        <v>1211</v>
      </c>
      <c r="C1529" s="3" t="s">
        <v>5421</v>
      </c>
      <c r="D1529" s="376" t="s">
        <v>7768</v>
      </c>
      <c r="E1529" s="5" t="s">
        <v>5640</v>
      </c>
      <c r="F1529" s="6"/>
      <c r="G1529" s="6"/>
    </row>
    <row r="1530">
      <c r="A1530" s="382" t="s">
        <v>1925</v>
      </c>
      <c r="B1530" s="3" t="s">
        <v>1926</v>
      </c>
      <c r="C1530" s="3" t="s">
        <v>552</v>
      </c>
      <c r="D1530" s="376" t="s">
        <v>7769</v>
      </c>
      <c r="E1530" s="5" t="s">
        <v>7770</v>
      </c>
      <c r="F1530" s="6"/>
      <c r="G1530" s="6"/>
    </row>
    <row r="1531">
      <c r="A1531" s="382" t="s">
        <v>1584</v>
      </c>
      <c r="B1531" s="3" t="s">
        <v>1585</v>
      </c>
      <c r="C1531" s="3" t="s">
        <v>5508</v>
      </c>
      <c r="D1531" s="376" t="s">
        <v>7771</v>
      </c>
      <c r="E1531" s="5" t="s">
        <v>7772</v>
      </c>
      <c r="F1531" s="6"/>
      <c r="G1531" s="6"/>
    </row>
    <row r="1532">
      <c r="A1532" s="382" t="s">
        <v>3133</v>
      </c>
      <c r="B1532" s="3" t="s">
        <v>3134</v>
      </c>
      <c r="C1532" s="3" t="s">
        <v>5621</v>
      </c>
      <c r="D1532" s="376" t="s">
        <v>7773</v>
      </c>
      <c r="E1532" s="5" t="s">
        <v>6124</v>
      </c>
      <c r="F1532" s="6"/>
      <c r="G1532" s="6"/>
    </row>
    <row r="1533">
      <c r="A1533" s="382" t="s">
        <v>3399</v>
      </c>
      <c r="B1533" s="3" t="s">
        <v>3400</v>
      </c>
      <c r="C1533" s="3" t="s">
        <v>5355</v>
      </c>
      <c r="D1533" s="376" t="s">
        <v>7774</v>
      </c>
      <c r="E1533" s="5" t="s">
        <v>7775</v>
      </c>
      <c r="F1533" s="6"/>
      <c r="G1533" s="6"/>
    </row>
    <row r="1534">
      <c r="A1534" s="382" t="s">
        <v>1855</v>
      </c>
      <c r="B1534" s="3" t="s">
        <v>1856</v>
      </c>
      <c r="C1534" s="3" t="s">
        <v>5585</v>
      </c>
      <c r="D1534" s="376" t="s">
        <v>7776</v>
      </c>
      <c r="E1534" s="5" t="s">
        <v>5309</v>
      </c>
      <c r="F1534" s="6"/>
      <c r="G1534" s="6"/>
    </row>
    <row r="1535">
      <c r="A1535" s="382" t="s">
        <v>4501</v>
      </c>
      <c r="B1535" s="3" t="s">
        <v>4502</v>
      </c>
      <c r="C1535" s="3" t="s">
        <v>5477</v>
      </c>
      <c r="D1535" s="376" t="s">
        <v>7777</v>
      </c>
      <c r="E1535" s="5" t="s">
        <v>7155</v>
      </c>
      <c r="F1535" s="6"/>
      <c r="G1535" s="6"/>
    </row>
    <row r="1536">
      <c r="A1536" s="382" t="s">
        <v>4504</v>
      </c>
      <c r="B1536" s="3" t="s">
        <v>4505</v>
      </c>
      <c r="C1536" s="3" t="s">
        <v>5600</v>
      </c>
      <c r="D1536" s="376" t="s">
        <v>7778</v>
      </c>
      <c r="E1536" s="5" t="s">
        <v>7779</v>
      </c>
      <c r="F1536" s="6"/>
      <c r="G1536" s="6"/>
    </row>
    <row r="1537">
      <c r="A1537" s="382" t="s">
        <v>3560</v>
      </c>
      <c r="B1537" s="3" t="s">
        <v>3561</v>
      </c>
      <c r="C1537" s="3" t="s">
        <v>5421</v>
      </c>
      <c r="D1537" s="376" t="s">
        <v>7780</v>
      </c>
      <c r="E1537" s="5" t="s">
        <v>7781</v>
      </c>
      <c r="F1537" s="6"/>
      <c r="G1537" s="6"/>
    </row>
    <row r="1538">
      <c r="A1538" s="382" t="s">
        <v>583</v>
      </c>
      <c r="B1538" s="3" t="s">
        <v>584</v>
      </c>
      <c r="C1538" s="3" t="s">
        <v>5355</v>
      </c>
      <c r="D1538" s="376" t="s">
        <v>7782</v>
      </c>
      <c r="E1538" s="5" t="s">
        <v>7783</v>
      </c>
      <c r="F1538" s="6"/>
      <c r="G1538" s="6"/>
    </row>
    <row r="1539">
      <c r="A1539" s="382" t="s">
        <v>3188</v>
      </c>
      <c r="B1539" s="3" t="s">
        <v>3189</v>
      </c>
      <c r="C1539" s="3" t="s">
        <v>5600</v>
      </c>
      <c r="D1539" s="376" t="s">
        <v>7784</v>
      </c>
      <c r="E1539" s="5" t="s">
        <v>7785</v>
      </c>
      <c r="F1539" s="6"/>
      <c r="G1539" s="6"/>
    </row>
    <row r="1540">
      <c r="A1540" s="382" t="s">
        <v>1481</v>
      </c>
      <c r="B1540" s="3" t="s">
        <v>1482</v>
      </c>
      <c r="C1540" s="3" t="s">
        <v>5664</v>
      </c>
      <c r="D1540" s="376" t="s">
        <v>7786</v>
      </c>
      <c r="E1540" s="5" t="s">
        <v>7787</v>
      </c>
      <c r="F1540" s="6"/>
      <c r="G1540" s="6"/>
    </row>
    <row r="1541">
      <c r="A1541" s="382" t="s">
        <v>3210</v>
      </c>
      <c r="B1541" s="3" t="s">
        <v>3211</v>
      </c>
      <c r="C1541" s="3" t="s">
        <v>5209</v>
      </c>
      <c r="D1541" s="376" t="s">
        <v>7788</v>
      </c>
      <c r="E1541" s="5" t="s">
        <v>5902</v>
      </c>
      <c r="F1541" s="6"/>
      <c r="G1541" s="6"/>
    </row>
    <row r="1542">
      <c r="A1542" s="382" t="s">
        <v>631</v>
      </c>
      <c r="B1542" s="3" t="s">
        <v>632</v>
      </c>
      <c r="C1542" s="3" t="s">
        <v>565</v>
      </c>
      <c r="D1542" s="376" t="s">
        <v>7789</v>
      </c>
      <c r="E1542" s="5" t="s">
        <v>5916</v>
      </c>
      <c r="F1542" s="6"/>
      <c r="G1542" s="6"/>
    </row>
    <row r="1543">
      <c r="A1543" s="382" t="s">
        <v>1490</v>
      </c>
      <c r="B1543" s="3" t="s">
        <v>1491</v>
      </c>
      <c r="C1543" s="3" t="s">
        <v>5664</v>
      </c>
      <c r="D1543" s="376" t="s">
        <v>7790</v>
      </c>
      <c r="E1543" s="5" t="s">
        <v>5932</v>
      </c>
      <c r="F1543" s="6"/>
      <c r="G1543" s="6"/>
    </row>
    <row r="1544">
      <c r="A1544" s="382" t="s">
        <v>4002</v>
      </c>
      <c r="B1544" s="3" t="s">
        <v>4003</v>
      </c>
      <c r="C1544" s="3" t="s">
        <v>5563</v>
      </c>
      <c r="D1544" s="376" t="s">
        <v>7791</v>
      </c>
      <c r="E1544" s="5" t="s">
        <v>5584</v>
      </c>
      <c r="F1544" s="6"/>
      <c r="G1544" s="6"/>
    </row>
    <row r="1545">
      <c r="A1545" s="382" t="s">
        <v>2054</v>
      </c>
      <c r="B1545" s="3" t="s">
        <v>2055</v>
      </c>
      <c r="C1545" s="3" t="s">
        <v>5477</v>
      </c>
      <c r="D1545" s="376" t="s">
        <v>7792</v>
      </c>
      <c r="E1545" s="5" t="s">
        <v>7793</v>
      </c>
      <c r="F1545" s="6"/>
      <c r="G1545" s="6"/>
    </row>
    <row r="1546">
      <c r="A1546" s="382" t="s">
        <v>3220</v>
      </c>
      <c r="B1546" s="3" t="s">
        <v>3221</v>
      </c>
      <c r="C1546" s="3" t="s">
        <v>5522</v>
      </c>
      <c r="D1546" s="376" t="s">
        <v>7794</v>
      </c>
      <c r="E1546" s="5" t="s">
        <v>7795</v>
      </c>
      <c r="F1546" s="6"/>
      <c r="G1546" s="6"/>
    </row>
    <row r="1547">
      <c r="A1547" s="382" t="s">
        <v>1332</v>
      </c>
      <c r="B1547" s="3" t="s">
        <v>1333</v>
      </c>
      <c r="C1547" s="3" t="s">
        <v>5477</v>
      </c>
      <c r="D1547" s="376" t="s">
        <v>7796</v>
      </c>
      <c r="E1547" s="5" t="s">
        <v>5494</v>
      </c>
      <c r="F1547" s="6"/>
      <c r="G1547" s="6"/>
    </row>
    <row r="1548">
      <c r="A1548" s="382" t="s">
        <v>2404</v>
      </c>
      <c r="B1548" s="3" t="s">
        <v>2405</v>
      </c>
      <c r="C1548" s="3" t="s">
        <v>5355</v>
      </c>
      <c r="D1548" s="376" t="s">
        <v>7797</v>
      </c>
      <c r="E1548" s="5" t="s">
        <v>7193</v>
      </c>
      <c r="F1548" s="6"/>
      <c r="G1548" s="6"/>
    </row>
    <row r="1549">
      <c r="A1549" s="382" t="s">
        <v>4315</v>
      </c>
      <c r="B1549" s="3" t="s">
        <v>4316</v>
      </c>
      <c r="C1549" s="3" t="s">
        <v>5522</v>
      </c>
      <c r="D1549" s="376" t="s">
        <v>7798</v>
      </c>
      <c r="E1549" s="5" t="s">
        <v>5674</v>
      </c>
      <c r="F1549" s="6"/>
      <c r="G1549" s="6"/>
    </row>
    <row r="1550">
      <c r="A1550" s="382" t="s">
        <v>1628</v>
      </c>
      <c r="B1550" s="3" t="s">
        <v>1629</v>
      </c>
      <c r="C1550" s="3" t="s">
        <v>5477</v>
      </c>
      <c r="D1550" s="376" t="s">
        <v>7799</v>
      </c>
      <c r="E1550" s="5" t="s">
        <v>7030</v>
      </c>
      <c r="F1550" s="6"/>
      <c r="G1550" s="6"/>
    </row>
    <row r="1551">
      <c r="A1551" s="382" t="s">
        <v>2881</v>
      </c>
      <c r="B1551" s="3" t="s">
        <v>2882</v>
      </c>
      <c r="C1551" s="3" t="s">
        <v>5366</v>
      </c>
      <c r="D1551" s="376" t="s">
        <v>7800</v>
      </c>
      <c r="E1551" s="5" t="s">
        <v>7562</v>
      </c>
      <c r="F1551" s="6"/>
      <c r="G1551" s="6"/>
    </row>
    <row r="1552">
      <c r="A1552" s="382" t="s">
        <v>1285</v>
      </c>
      <c r="B1552" s="3" t="s">
        <v>1286</v>
      </c>
      <c r="C1552" s="3" t="s">
        <v>552</v>
      </c>
      <c r="D1552" s="376" t="s">
        <v>7801</v>
      </c>
      <c r="E1552" s="5" t="s">
        <v>7802</v>
      </c>
      <c r="F1552" s="6"/>
      <c r="G1552" s="6"/>
    </row>
    <row r="1553">
      <c r="A1553" s="382" t="s">
        <v>3643</v>
      </c>
      <c r="B1553" s="3" t="s">
        <v>3644</v>
      </c>
      <c r="C1553" s="3" t="s">
        <v>5366</v>
      </c>
      <c r="D1553" s="376" t="s">
        <v>7803</v>
      </c>
      <c r="E1553" s="5" t="s">
        <v>5225</v>
      </c>
      <c r="F1553" s="6"/>
      <c r="G1553" s="6"/>
    </row>
    <row r="1554">
      <c r="A1554" s="382" t="s">
        <v>4445</v>
      </c>
      <c r="B1554" s="3" t="s">
        <v>4446</v>
      </c>
      <c r="C1554" s="3" t="s">
        <v>5477</v>
      </c>
      <c r="D1554" s="376" t="s">
        <v>7720</v>
      </c>
      <c r="E1554" s="5" t="s">
        <v>5534</v>
      </c>
      <c r="F1554" s="6"/>
      <c r="G1554" s="6"/>
    </row>
    <row r="1555">
      <c r="A1555" s="382" t="s">
        <v>4246</v>
      </c>
      <c r="B1555" s="3" t="s">
        <v>4247</v>
      </c>
      <c r="C1555" s="3" t="s">
        <v>5366</v>
      </c>
      <c r="D1555" s="376" t="s">
        <v>5403</v>
      </c>
      <c r="E1555" s="5" t="s">
        <v>7804</v>
      </c>
      <c r="F1555" s="6"/>
      <c r="G1555" s="6"/>
    </row>
    <row r="1556">
      <c r="A1556" s="382" t="s">
        <v>2993</v>
      </c>
      <c r="B1556" s="3" t="s">
        <v>2994</v>
      </c>
      <c r="C1556" s="3" t="s">
        <v>5563</v>
      </c>
      <c r="D1556" s="376" t="s">
        <v>7805</v>
      </c>
      <c r="E1556" s="5" t="s">
        <v>5584</v>
      </c>
      <c r="F1556" s="6"/>
      <c r="G1556" s="6"/>
    </row>
    <row r="1557">
      <c r="A1557" s="382" t="s">
        <v>3076</v>
      </c>
      <c r="B1557" s="3" t="s">
        <v>3077</v>
      </c>
      <c r="C1557" s="3" t="s">
        <v>5355</v>
      </c>
      <c r="D1557" s="376" t="s">
        <v>7806</v>
      </c>
      <c r="E1557" s="5" t="s">
        <v>7807</v>
      </c>
      <c r="F1557" s="6"/>
      <c r="G1557" s="6"/>
    </row>
    <row r="1558">
      <c r="A1558" s="382" t="s">
        <v>1679</v>
      </c>
      <c r="B1558" s="3" t="s">
        <v>1680</v>
      </c>
      <c r="C1558" s="3" t="s">
        <v>5336</v>
      </c>
      <c r="D1558" s="376" t="s">
        <v>7808</v>
      </c>
      <c r="E1558" s="5" t="s">
        <v>7809</v>
      </c>
      <c r="F1558" s="6"/>
      <c r="G1558" s="3" t="s">
        <v>4593</v>
      </c>
    </row>
    <row r="1559">
      <c r="A1559" s="382" t="s">
        <v>2727</v>
      </c>
      <c r="B1559" s="3" t="s">
        <v>2728</v>
      </c>
      <c r="C1559" s="3" t="s">
        <v>5267</v>
      </c>
      <c r="D1559" s="376" t="s">
        <v>7810</v>
      </c>
      <c r="E1559" s="5" t="s">
        <v>6620</v>
      </c>
      <c r="F1559" s="6"/>
      <c r="G1559" s="6"/>
    </row>
    <row r="1560">
      <c r="A1560" s="382" t="s">
        <v>2087</v>
      </c>
      <c r="B1560" s="3" t="s">
        <v>2088</v>
      </c>
      <c r="C1560" s="3" t="s">
        <v>5477</v>
      </c>
      <c r="D1560" s="376" t="s">
        <v>7811</v>
      </c>
      <c r="E1560" s="5" t="s">
        <v>7812</v>
      </c>
      <c r="F1560" s="6"/>
      <c r="G1560" s="6"/>
    </row>
    <row r="1561">
      <c r="A1561" s="382" t="s">
        <v>2189</v>
      </c>
      <c r="B1561" s="3" t="s">
        <v>2190</v>
      </c>
      <c r="C1561" s="3" t="s">
        <v>5477</v>
      </c>
      <c r="D1561" s="376" t="s">
        <v>7813</v>
      </c>
      <c r="E1561" s="5" t="s">
        <v>7814</v>
      </c>
      <c r="F1561" s="6"/>
      <c r="G1561" s="6"/>
    </row>
    <row r="1562">
      <c r="A1562" s="382" t="s">
        <v>3886</v>
      </c>
      <c r="B1562" s="3" t="s">
        <v>3887</v>
      </c>
      <c r="C1562" s="3" t="s">
        <v>5621</v>
      </c>
      <c r="D1562" s="376" t="s">
        <v>7815</v>
      </c>
      <c r="E1562" s="5" t="s">
        <v>6620</v>
      </c>
      <c r="F1562" s="6"/>
      <c r="G1562" s="6"/>
    </row>
    <row r="1563">
      <c r="A1563" s="382" t="s">
        <v>1943</v>
      </c>
      <c r="B1563" s="3" t="s">
        <v>1944</v>
      </c>
      <c r="C1563" s="3" t="s">
        <v>5336</v>
      </c>
      <c r="D1563" s="376" t="s">
        <v>7816</v>
      </c>
      <c r="E1563" s="5" t="s">
        <v>7817</v>
      </c>
      <c r="F1563" s="6"/>
      <c r="G1563" s="6"/>
    </row>
    <row r="1564">
      <c r="A1564" s="382" t="s">
        <v>3762</v>
      </c>
      <c r="B1564" s="3" t="s">
        <v>3763</v>
      </c>
      <c r="C1564" s="3" t="s">
        <v>5563</v>
      </c>
      <c r="D1564" s="376" t="s">
        <v>7818</v>
      </c>
      <c r="E1564" s="5" t="s">
        <v>5584</v>
      </c>
      <c r="F1564" s="6"/>
      <c r="G1564" s="6"/>
    </row>
    <row r="1565">
      <c r="A1565" s="382" t="s">
        <v>1434</v>
      </c>
      <c r="B1565" s="3" t="s">
        <v>1435</v>
      </c>
      <c r="C1565" s="3" t="s">
        <v>5226</v>
      </c>
      <c r="D1565" s="376" t="s">
        <v>7819</v>
      </c>
      <c r="E1565" s="5" t="s">
        <v>7820</v>
      </c>
      <c r="F1565" s="6"/>
      <c r="G1565" s="6"/>
    </row>
    <row r="1566">
      <c r="A1566" s="382" t="s">
        <v>2115</v>
      </c>
      <c r="B1566" s="3" t="s">
        <v>2116</v>
      </c>
      <c r="C1566" s="3" t="s">
        <v>5421</v>
      </c>
      <c r="D1566" s="376" t="s">
        <v>7821</v>
      </c>
      <c r="E1566" s="5" t="s">
        <v>7822</v>
      </c>
      <c r="F1566" s="6"/>
      <c r="G1566" s="6"/>
    </row>
    <row r="1567">
      <c r="A1567" s="382" t="s">
        <v>2588</v>
      </c>
      <c r="B1567" s="3" t="s">
        <v>2589</v>
      </c>
      <c r="C1567" s="3" t="s">
        <v>754</v>
      </c>
      <c r="D1567" s="376" t="s">
        <v>7823</v>
      </c>
      <c r="E1567" s="5" t="s">
        <v>7824</v>
      </c>
      <c r="F1567" s="6"/>
      <c r="G1567" s="6"/>
    </row>
    <row r="1568">
      <c r="A1568" s="382" t="s">
        <v>2450</v>
      </c>
      <c r="B1568" s="3" t="s">
        <v>2451</v>
      </c>
      <c r="C1568" s="3" t="s">
        <v>961</v>
      </c>
      <c r="D1568" s="376" t="s">
        <v>7825</v>
      </c>
      <c r="E1568" s="5" t="s">
        <v>7826</v>
      </c>
      <c r="F1568" s="6"/>
      <c r="G1568" s="6"/>
    </row>
    <row r="1569">
      <c r="A1569" s="382" t="s">
        <v>4540</v>
      </c>
      <c r="B1569" s="3" t="s">
        <v>4541</v>
      </c>
      <c r="C1569" s="3" t="s">
        <v>5348</v>
      </c>
      <c r="D1569" s="376" t="s">
        <v>7827</v>
      </c>
      <c r="E1569" s="5" t="s">
        <v>5414</v>
      </c>
      <c r="F1569" s="6"/>
      <c r="G1569" s="6"/>
    </row>
    <row r="1570">
      <c r="A1570" s="382" t="s">
        <v>4087</v>
      </c>
      <c r="B1570" s="3" t="s">
        <v>4088</v>
      </c>
      <c r="C1570" s="3" t="s">
        <v>5286</v>
      </c>
      <c r="D1570" s="376" t="s">
        <v>7828</v>
      </c>
      <c r="E1570" s="5" t="s">
        <v>7829</v>
      </c>
      <c r="F1570" s="6"/>
      <c r="G1570" s="6"/>
    </row>
    <row r="1571">
      <c r="A1571" s="382" t="s">
        <v>2502</v>
      </c>
      <c r="B1571" s="3" t="s">
        <v>2503</v>
      </c>
      <c r="C1571" s="3" t="s">
        <v>5366</v>
      </c>
      <c r="D1571" s="376" t="s">
        <v>7830</v>
      </c>
      <c r="E1571" s="5" t="s">
        <v>7831</v>
      </c>
      <c r="F1571" s="6"/>
      <c r="G1571" s="6"/>
    </row>
    <row r="1572">
      <c r="A1572" s="382" t="s">
        <v>555</v>
      </c>
      <c r="B1572" s="3" t="s">
        <v>556</v>
      </c>
      <c r="C1572" s="3" t="s">
        <v>5638</v>
      </c>
      <c r="D1572" s="376" t="s">
        <v>7832</v>
      </c>
      <c r="E1572" s="5" t="s">
        <v>5640</v>
      </c>
      <c r="F1572" s="6"/>
      <c r="G1572" s="6"/>
    </row>
    <row r="1573">
      <c r="A1573" s="382" t="s">
        <v>3634</v>
      </c>
      <c r="B1573" s="3" t="s">
        <v>3635</v>
      </c>
      <c r="C1573" s="3" t="s">
        <v>5366</v>
      </c>
      <c r="D1573" s="376" t="s">
        <v>7833</v>
      </c>
      <c r="E1573" s="5" t="s">
        <v>7834</v>
      </c>
      <c r="F1573" s="6"/>
      <c r="G1573" s="6"/>
    </row>
    <row r="1574">
      <c r="A1574" s="382" t="s">
        <v>1782</v>
      </c>
      <c r="B1574" s="3" t="s">
        <v>1783</v>
      </c>
      <c r="C1574" s="3" t="s">
        <v>663</v>
      </c>
      <c r="D1574" s="376" t="s">
        <v>7835</v>
      </c>
      <c r="E1574" s="5" t="s">
        <v>7836</v>
      </c>
      <c r="F1574" s="6"/>
      <c r="G1574" s="6"/>
    </row>
    <row r="1575">
      <c r="A1575" s="382" t="s">
        <v>1931</v>
      </c>
      <c r="B1575" s="3" t="s">
        <v>1932</v>
      </c>
      <c r="C1575" s="3" t="s">
        <v>5400</v>
      </c>
      <c r="D1575" s="376" t="s">
        <v>7837</v>
      </c>
      <c r="E1575" s="5" t="s">
        <v>7838</v>
      </c>
      <c r="F1575" s="6"/>
      <c r="G1575" s="6"/>
    </row>
    <row r="1576">
      <c r="A1576" s="382" t="s">
        <v>2157</v>
      </c>
      <c r="B1576" s="3" t="s">
        <v>2158</v>
      </c>
      <c r="C1576" s="3" t="s">
        <v>5242</v>
      </c>
      <c r="D1576" s="376" t="s">
        <v>7839</v>
      </c>
      <c r="E1576" s="5" t="s">
        <v>7840</v>
      </c>
      <c r="F1576" s="6"/>
      <c r="G1576" s="6"/>
    </row>
    <row r="1577">
      <c r="A1577" s="382" t="s">
        <v>3753</v>
      </c>
      <c r="B1577" s="3" t="s">
        <v>3754</v>
      </c>
      <c r="C1577" s="3" t="s">
        <v>5366</v>
      </c>
      <c r="D1577" s="376" t="s">
        <v>7841</v>
      </c>
      <c r="E1577" s="5" t="s">
        <v>7842</v>
      </c>
      <c r="F1577" s="6"/>
      <c r="G1577" s="6"/>
    </row>
    <row r="1578">
      <c r="A1578" s="382" t="s">
        <v>3906</v>
      </c>
      <c r="B1578" s="3" t="s">
        <v>3907</v>
      </c>
      <c r="C1578" s="3" t="s">
        <v>5172</v>
      </c>
      <c r="D1578" s="376" t="s">
        <v>7292</v>
      </c>
      <c r="E1578" s="5" t="s">
        <v>7843</v>
      </c>
      <c r="F1578" s="6"/>
      <c r="G1578" s="6"/>
    </row>
    <row r="1579">
      <c r="A1579" s="382" t="s">
        <v>2889</v>
      </c>
      <c r="B1579" s="3" t="s">
        <v>2890</v>
      </c>
      <c r="C1579" s="3" t="s">
        <v>5600</v>
      </c>
      <c r="D1579" s="376" t="s">
        <v>7844</v>
      </c>
      <c r="E1579" s="5" t="s">
        <v>7845</v>
      </c>
      <c r="F1579" s="6"/>
      <c r="G1579" s="6"/>
    </row>
    <row r="1580">
      <c r="A1580" s="382" t="s">
        <v>1655</v>
      </c>
      <c r="B1580" s="3" t="s">
        <v>1656</v>
      </c>
      <c r="C1580" s="3" t="s">
        <v>5267</v>
      </c>
      <c r="D1580" s="376" t="s">
        <v>7846</v>
      </c>
      <c r="E1580" s="5" t="s">
        <v>7847</v>
      </c>
      <c r="F1580" s="6"/>
      <c r="G1580" s="6"/>
    </row>
    <row r="1581">
      <c r="A1581" s="382" t="s">
        <v>1068</v>
      </c>
      <c r="B1581" s="3" t="s">
        <v>1069</v>
      </c>
      <c r="C1581" s="3" t="s">
        <v>5477</v>
      </c>
      <c r="D1581" s="376" t="s">
        <v>7848</v>
      </c>
      <c r="E1581" s="5" t="s">
        <v>7849</v>
      </c>
      <c r="F1581" s="6"/>
      <c r="G1581" s="6"/>
    </row>
    <row r="1582">
      <c r="A1582" s="382" t="s">
        <v>3354</v>
      </c>
      <c r="B1582" s="3" t="s">
        <v>3355</v>
      </c>
      <c r="C1582" s="3" t="s">
        <v>5226</v>
      </c>
      <c r="D1582" s="376" t="s">
        <v>7850</v>
      </c>
      <c r="E1582" s="5" t="s">
        <v>7851</v>
      </c>
      <c r="F1582" s="6"/>
      <c r="G1582" s="6"/>
    </row>
    <row r="1583">
      <c r="A1583" s="382" t="s">
        <v>1981</v>
      </c>
      <c r="B1583" s="3" t="s">
        <v>1982</v>
      </c>
      <c r="C1583" s="3" t="s">
        <v>5477</v>
      </c>
      <c r="D1583" s="376" t="s">
        <v>7852</v>
      </c>
      <c r="E1583" s="5" t="s">
        <v>7853</v>
      </c>
      <c r="F1583" s="6"/>
      <c r="G1583" s="6"/>
    </row>
    <row r="1584">
      <c r="A1584" s="382" t="s">
        <v>3306</v>
      </c>
      <c r="B1584" s="3" t="s">
        <v>3307</v>
      </c>
      <c r="C1584" s="3" t="s">
        <v>5348</v>
      </c>
      <c r="D1584" s="376" t="s">
        <v>7854</v>
      </c>
      <c r="E1584" s="5" t="s">
        <v>7855</v>
      </c>
      <c r="F1584" s="6"/>
      <c r="G1584" s="6"/>
    </row>
    <row r="1585">
      <c r="A1585" s="382" t="s">
        <v>970</v>
      </c>
      <c r="B1585" s="3" t="s">
        <v>971</v>
      </c>
      <c r="C1585" s="3" t="s">
        <v>5366</v>
      </c>
      <c r="D1585" s="376" t="s">
        <v>7856</v>
      </c>
      <c r="E1585" s="5" t="s">
        <v>6693</v>
      </c>
      <c r="F1585" s="6"/>
      <c r="G1585" s="6"/>
    </row>
    <row r="1586">
      <c r="A1586" s="382" t="s">
        <v>1941</v>
      </c>
      <c r="B1586" s="3" t="s">
        <v>1942</v>
      </c>
      <c r="C1586" s="3" t="s">
        <v>5172</v>
      </c>
      <c r="D1586" s="376" t="s">
        <v>7857</v>
      </c>
      <c r="E1586" s="5" t="s">
        <v>5420</v>
      </c>
      <c r="F1586" s="6"/>
      <c r="G1586" s="6"/>
    </row>
    <row r="1587">
      <c r="A1587" s="382" t="s">
        <v>3127</v>
      </c>
      <c r="B1587" s="3" t="s">
        <v>3128</v>
      </c>
      <c r="C1587" s="3" t="s">
        <v>5303</v>
      </c>
      <c r="D1587" s="376" t="s">
        <v>7858</v>
      </c>
      <c r="E1587" s="5" t="s">
        <v>7859</v>
      </c>
      <c r="F1587" s="6"/>
      <c r="G1587" s="6"/>
    </row>
    <row r="1588">
      <c r="A1588" s="382" t="s">
        <v>4201</v>
      </c>
      <c r="B1588" s="3" t="s">
        <v>4202</v>
      </c>
      <c r="C1588" s="3" t="s">
        <v>5621</v>
      </c>
      <c r="D1588" s="376" t="s">
        <v>7860</v>
      </c>
      <c r="E1588" s="5" t="s">
        <v>6620</v>
      </c>
      <c r="F1588" s="6"/>
      <c r="G1588" s="6"/>
    </row>
    <row r="1589">
      <c r="A1589" s="382" t="s">
        <v>3681</v>
      </c>
      <c r="B1589" s="3" t="s">
        <v>3682</v>
      </c>
      <c r="C1589" s="3" t="s">
        <v>5522</v>
      </c>
      <c r="D1589" s="376" t="s">
        <v>7861</v>
      </c>
      <c r="E1589" s="5" t="s">
        <v>7862</v>
      </c>
      <c r="F1589" s="6"/>
      <c r="G1589" s="6"/>
    </row>
    <row r="1590">
      <c r="A1590" s="382" t="s">
        <v>4162</v>
      </c>
      <c r="B1590" s="3" t="s">
        <v>4163</v>
      </c>
      <c r="C1590" s="3" t="s">
        <v>5477</v>
      </c>
      <c r="D1590" s="376" t="s">
        <v>7863</v>
      </c>
      <c r="E1590" s="5" t="s">
        <v>5505</v>
      </c>
      <c r="F1590" s="6"/>
      <c r="G1590" s="6"/>
    </row>
    <row r="1591">
      <c r="A1591" s="382" t="s">
        <v>4352</v>
      </c>
      <c r="B1591" s="3" t="s">
        <v>4353</v>
      </c>
      <c r="C1591" s="3" t="s">
        <v>5563</v>
      </c>
      <c r="D1591" s="376" t="s">
        <v>7864</v>
      </c>
      <c r="E1591" s="5" t="s">
        <v>7865</v>
      </c>
      <c r="F1591" s="6"/>
      <c r="G1591" s="6"/>
    </row>
    <row r="1592">
      <c r="A1592" s="382" t="s">
        <v>1085</v>
      </c>
      <c r="B1592" s="3" t="s">
        <v>1086</v>
      </c>
      <c r="C1592" s="3" t="s">
        <v>5563</v>
      </c>
      <c r="D1592" s="376" t="s">
        <v>7866</v>
      </c>
      <c r="E1592" s="5" t="s">
        <v>5584</v>
      </c>
      <c r="F1592" s="6"/>
      <c r="G1592" s="6"/>
    </row>
    <row r="1593">
      <c r="A1593" s="382" t="s">
        <v>692</v>
      </c>
      <c r="B1593" s="3" t="s">
        <v>693</v>
      </c>
      <c r="C1593" s="3" t="s">
        <v>5400</v>
      </c>
      <c r="D1593" s="376" t="s">
        <v>7867</v>
      </c>
      <c r="E1593" s="5" t="s">
        <v>7868</v>
      </c>
      <c r="F1593" s="6"/>
      <c r="G1593" s="6"/>
    </row>
    <row r="1594">
      <c r="A1594" s="382" t="s">
        <v>3600</v>
      </c>
      <c r="B1594" s="3" t="s">
        <v>3601</v>
      </c>
      <c r="C1594" s="3" t="s">
        <v>5267</v>
      </c>
      <c r="D1594" s="376" t="s">
        <v>7869</v>
      </c>
      <c r="E1594" s="5" t="s">
        <v>7870</v>
      </c>
      <c r="F1594" s="6"/>
      <c r="G1594" s="6"/>
    </row>
    <row r="1595">
      <c r="A1595" s="382" t="s">
        <v>7871</v>
      </c>
      <c r="B1595" s="3" t="s">
        <v>7872</v>
      </c>
      <c r="C1595" s="3" t="s">
        <v>5477</v>
      </c>
      <c r="D1595" s="376" t="s">
        <v>7873</v>
      </c>
      <c r="E1595" s="5" t="s">
        <v>5530</v>
      </c>
      <c r="F1595" s="6"/>
      <c r="G1595" s="6"/>
    </row>
    <row r="1596">
      <c r="A1596" s="382" t="s">
        <v>3267</v>
      </c>
      <c r="B1596" s="3" t="s">
        <v>3268</v>
      </c>
      <c r="C1596" s="3" t="s">
        <v>5600</v>
      </c>
      <c r="D1596" s="376" t="s">
        <v>7874</v>
      </c>
      <c r="E1596" s="5" t="s">
        <v>5326</v>
      </c>
      <c r="F1596" s="6"/>
      <c r="G1596" s="6"/>
    </row>
    <row r="1597">
      <c r="A1597" s="382" t="s">
        <v>2972</v>
      </c>
      <c r="B1597" s="3" t="s">
        <v>2973</v>
      </c>
      <c r="C1597" s="3" t="s">
        <v>5600</v>
      </c>
      <c r="D1597" s="376" t="s">
        <v>7875</v>
      </c>
      <c r="E1597" s="5" t="s">
        <v>7876</v>
      </c>
      <c r="F1597" s="6"/>
      <c r="G1597" s="6"/>
    </row>
    <row r="1598">
      <c r="A1598" s="382" t="s">
        <v>594</v>
      </c>
      <c r="B1598" s="3" t="s">
        <v>595</v>
      </c>
      <c r="C1598" s="3" t="s">
        <v>129</v>
      </c>
      <c r="D1598" s="376" t="s">
        <v>7877</v>
      </c>
      <c r="E1598" s="5" t="s">
        <v>6163</v>
      </c>
      <c r="F1598" s="6"/>
      <c r="G1598" s="6"/>
    </row>
    <row r="1599">
      <c r="A1599" s="382" t="s">
        <v>2406</v>
      </c>
      <c r="B1599" s="3" t="s">
        <v>2407</v>
      </c>
      <c r="C1599" s="3" t="s">
        <v>961</v>
      </c>
      <c r="D1599" s="376" t="s">
        <v>7878</v>
      </c>
      <c r="E1599" s="5" t="s">
        <v>7879</v>
      </c>
      <c r="F1599" s="6"/>
      <c r="G1599" s="6"/>
    </row>
    <row r="1600">
      <c r="A1600" s="382" t="s">
        <v>2829</v>
      </c>
      <c r="B1600" s="3" t="s">
        <v>2830</v>
      </c>
      <c r="C1600" s="3" t="s">
        <v>129</v>
      </c>
      <c r="D1600" s="376" t="s">
        <v>7880</v>
      </c>
      <c r="E1600" s="5" t="s">
        <v>6430</v>
      </c>
      <c r="F1600" s="6"/>
      <c r="G1600" s="6"/>
    </row>
    <row r="1601">
      <c r="A1601" s="382" t="s">
        <v>559</v>
      </c>
      <c r="B1601" s="3" t="s">
        <v>560</v>
      </c>
      <c r="C1601" s="3" t="s">
        <v>5621</v>
      </c>
      <c r="D1601" s="376" t="s">
        <v>7881</v>
      </c>
      <c r="E1601" s="5" t="s">
        <v>7882</v>
      </c>
      <c r="F1601" s="6"/>
      <c r="G1601" s="6"/>
    </row>
    <row r="1602">
      <c r="A1602" s="382" t="s">
        <v>687</v>
      </c>
      <c r="B1602" s="3" t="s">
        <v>688</v>
      </c>
      <c r="C1602" s="3" t="s">
        <v>5477</v>
      </c>
      <c r="D1602" s="376" t="s">
        <v>7883</v>
      </c>
      <c r="E1602" s="5" t="s">
        <v>7884</v>
      </c>
      <c r="F1602" s="6"/>
      <c r="G1602" s="6"/>
    </row>
    <row r="1603">
      <c r="A1603" s="382" t="s">
        <v>2135</v>
      </c>
      <c r="B1603" s="3" t="s">
        <v>2136</v>
      </c>
      <c r="C1603" s="3" t="s">
        <v>5400</v>
      </c>
      <c r="D1603" s="376" t="s">
        <v>5323</v>
      </c>
      <c r="E1603" s="5" t="s">
        <v>5324</v>
      </c>
      <c r="F1603" s="6"/>
      <c r="G1603" s="6"/>
    </row>
    <row r="1604">
      <c r="A1604" s="382" t="s">
        <v>1921</v>
      </c>
      <c r="B1604" s="3" t="s">
        <v>1922</v>
      </c>
      <c r="C1604" s="3" t="s">
        <v>754</v>
      </c>
      <c r="D1604" s="376" t="s">
        <v>7885</v>
      </c>
      <c r="E1604" s="5" t="s">
        <v>5285</v>
      </c>
      <c r="F1604" s="6"/>
      <c r="G1604" s="6"/>
    </row>
    <row r="1605">
      <c r="A1605" s="382" t="s">
        <v>3863</v>
      </c>
      <c r="B1605" s="3" t="s">
        <v>3864</v>
      </c>
      <c r="C1605" s="3" t="s">
        <v>5172</v>
      </c>
      <c r="D1605" s="376" t="s">
        <v>7886</v>
      </c>
      <c r="E1605" s="5" t="s">
        <v>5174</v>
      </c>
      <c r="F1605" s="6"/>
      <c r="G1605" s="6"/>
    </row>
    <row r="1606">
      <c r="A1606" s="382" t="s">
        <v>2457</v>
      </c>
      <c r="B1606" s="3" t="s">
        <v>2458</v>
      </c>
      <c r="C1606" s="3" t="s">
        <v>5329</v>
      </c>
      <c r="D1606" s="376" t="s">
        <v>7887</v>
      </c>
      <c r="E1606" s="5" t="s">
        <v>7888</v>
      </c>
      <c r="F1606" s="6"/>
      <c r="G1606" s="6"/>
    </row>
    <row r="1607">
      <c r="A1607" s="382" t="s">
        <v>3898</v>
      </c>
      <c r="B1607" s="3" t="s">
        <v>3899</v>
      </c>
      <c r="C1607" s="3" t="s">
        <v>5336</v>
      </c>
      <c r="D1607" s="376" t="s">
        <v>7889</v>
      </c>
      <c r="E1607" s="5" t="s">
        <v>5530</v>
      </c>
      <c r="F1607" s="6"/>
      <c r="G1607" s="6"/>
    </row>
    <row r="1608">
      <c r="A1608" s="382" t="s">
        <v>2246</v>
      </c>
      <c r="B1608" s="3" t="s">
        <v>2247</v>
      </c>
      <c r="C1608" s="3" t="s">
        <v>5477</v>
      </c>
      <c r="D1608" s="376" t="s">
        <v>5493</v>
      </c>
      <c r="E1608" s="5" t="s">
        <v>5519</v>
      </c>
      <c r="F1608" s="6"/>
      <c r="G1608" s="6"/>
    </row>
    <row r="1609">
      <c r="A1609" s="382" t="s">
        <v>3584</v>
      </c>
      <c r="B1609" s="3" t="s">
        <v>3585</v>
      </c>
      <c r="C1609" s="3" t="s">
        <v>5366</v>
      </c>
      <c r="D1609" s="376" t="s">
        <v>7890</v>
      </c>
      <c r="E1609" s="5" t="s">
        <v>5455</v>
      </c>
      <c r="F1609" s="6"/>
      <c r="G1609" s="6"/>
    </row>
    <row r="1610">
      <c r="A1610" s="382" t="s">
        <v>1411</v>
      </c>
      <c r="B1610" s="3" t="s">
        <v>1412</v>
      </c>
      <c r="C1610" s="3" t="s">
        <v>5172</v>
      </c>
      <c r="D1610" s="376" t="s">
        <v>7891</v>
      </c>
      <c r="E1610" s="5" t="s">
        <v>7892</v>
      </c>
      <c r="F1610" s="6"/>
      <c r="G1610" s="6"/>
    </row>
    <row r="1611">
      <c r="A1611" s="382" t="s">
        <v>2925</v>
      </c>
      <c r="B1611" s="3" t="s">
        <v>2926</v>
      </c>
      <c r="C1611" s="3" t="s">
        <v>6063</v>
      </c>
      <c r="D1611" s="376" t="s">
        <v>7893</v>
      </c>
      <c r="E1611" s="5" t="s">
        <v>7894</v>
      </c>
      <c r="F1611" s="6"/>
      <c r="G1611" s="6"/>
    </row>
    <row r="1612">
      <c r="A1612" s="382" t="s">
        <v>3826</v>
      </c>
      <c r="B1612" s="3" t="s">
        <v>3827</v>
      </c>
      <c r="C1612" s="3" t="s">
        <v>5600</v>
      </c>
      <c r="D1612" s="376" t="s">
        <v>7895</v>
      </c>
      <c r="E1612" s="5" t="s">
        <v>7512</v>
      </c>
      <c r="F1612" s="6"/>
      <c r="G1612" s="6"/>
    </row>
    <row r="1613">
      <c r="A1613" s="382" t="s">
        <v>3910</v>
      </c>
      <c r="B1613" s="3" t="s">
        <v>3911</v>
      </c>
      <c r="C1613" s="3" t="s">
        <v>5286</v>
      </c>
      <c r="D1613" s="376" t="s">
        <v>7896</v>
      </c>
      <c r="E1613" s="5" t="s">
        <v>7664</v>
      </c>
      <c r="F1613" s="6"/>
      <c r="G1613" s="6"/>
    </row>
    <row r="1614">
      <c r="A1614" s="382" t="s">
        <v>1853</v>
      </c>
      <c r="B1614" s="3" t="s">
        <v>1854</v>
      </c>
      <c r="C1614" s="3" t="s">
        <v>5336</v>
      </c>
      <c r="D1614" s="376" t="s">
        <v>7897</v>
      </c>
      <c r="E1614" s="5" t="s">
        <v>7036</v>
      </c>
      <c r="F1614" s="6"/>
      <c r="G1614" s="6"/>
    </row>
    <row r="1615">
      <c r="A1615" s="382" t="s">
        <v>2610</v>
      </c>
      <c r="B1615" s="3" t="s">
        <v>2611</v>
      </c>
      <c r="C1615" s="3" t="s">
        <v>5959</v>
      </c>
      <c r="D1615" s="376" t="s">
        <v>7898</v>
      </c>
      <c r="E1615" s="5" t="s">
        <v>7899</v>
      </c>
      <c r="F1615" s="6"/>
      <c r="G1615" s="6"/>
    </row>
    <row r="1616">
      <c r="A1616" s="382" t="s">
        <v>2845</v>
      </c>
      <c r="B1616" s="3" t="s">
        <v>2846</v>
      </c>
      <c r="C1616" s="3" t="s">
        <v>5348</v>
      </c>
      <c r="D1616" s="376" t="s">
        <v>6603</v>
      </c>
      <c r="E1616" s="5" t="s">
        <v>5945</v>
      </c>
      <c r="F1616" s="6"/>
      <c r="G1616" s="6"/>
    </row>
    <row r="1617">
      <c r="A1617" s="382" t="s">
        <v>4016</v>
      </c>
      <c r="B1617" s="3" t="s">
        <v>4017</v>
      </c>
      <c r="C1617" s="3" t="s">
        <v>552</v>
      </c>
      <c r="D1617" s="376" t="s">
        <v>7900</v>
      </c>
      <c r="E1617" s="5" t="s">
        <v>7901</v>
      </c>
      <c r="F1617" s="6"/>
      <c r="G1617" s="6"/>
    </row>
    <row r="1618">
      <c r="A1618" s="382" t="s">
        <v>2193</v>
      </c>
      <c r="B1618" s="3" t="s">
        <v>2194</v>
      </c>
      <c r="C1618" s="3" t="s">
        <v>961</v>
      </c>
      <c r="D1618" s="376" t="s">
        <v>7902</v>
      </c>
      <c r="E1618" s="5" t="s">
        <v>7795</v>
      </c>
      <c r="F1618" s="6"/>
      <c r="G1618" s="6"/>
    </row>
    <row r="1619">
      <c r="A1619" s="382" t="s">
        <v>1415</v>
      </c>
      <c r="B1619" s="3" t="s">
        <v>1416</v>
      </c>
      <c r="C1619" s="3" t="s">
        <v>5400</v>
      </c>
      <c r="D1619" s="376" t="s">
        <v>7903</v>
      </c>
      <c r="E1619" s="5" t="s">
        <v>5326</v>
      </c>
      <c r="F1619" s="6"/>
      <c r="G1619" s="6"/>
    </row>
    <row r="1620">
      <c r="A1620" s="382" t="s">
        <v>2071</v>
      </c>
      <c r="B1620" s="3" t="s">
        <v>2072</v>
      </c>
      <c r="C1620" s="3" t="s">
        <v>5621</v>
      </c>
      <c r="D1620" s="376" t="s">
        <v>7904</v>
      </c>
      <c r="E1620" s="5" t="s">
        <v>7905</v>
      </c>
      <c r="F1620" s="6"/>
      <c r="G1620" s="6"/>
    </row>
    <row r="1621">
      <c r="A1621" s="382" t="s">
        <v>1095</v>
      </c>
      <c r="B1621" s="3" t="s">
        <v>1096</v>
      </c>
      <c r="C1621" s="3" t="s">
        <v>5366</v>
      </c>
      <c r="D1621" s="376" t="s">
        <v>7906</v>
      </c>
      <c r="E1621" s="5" t="s">
        <v>5253</v>
      </c>
      <c r="F1621" s="6"/>
      <c r="G1621" s="6"/>
    </row>
    <row r="1622">
      <c r="A1622" s="382" t="s">
        <v>1485</v>
      </c>
      <c r="B1622" s="3" t="s">
        <v>1486</v>
      </c>
      <c r="C1622" s="3" t="s">
        <v>5664</v>
      </c>
      <c r="D1622" s="376" t="s">
        <v>7907</v>
      </c>
      <c r="E1622" s="5" t="s">
        <v>7908</v>
      </c>
      <c r="F1622" s="6"/>
      <c r="G1622" s="6"/>
    </row>
    <row r="1623">
      <c r="A1623" s="382" t="s">
        <v>3884</v>
      </c>
      <c r="B1623" s="3" t="s">
        <v>3885</v>
      </c>
      <c r="C1623" s="3" t="s">
        <v>5267</v>
      </c>
      <c r="D1623" s="376" t="s">
        <v>7909</v>
      </c>
      <c r="E1623" s="5" t="s">
        <v>6768</v>
      </c>
      <c r="F1623" s="6"/>
      <c r="G1623" s="6"/>
    </row>
    <row r="1624">
      <c r="A1624" s="382" t="s">
        <v>1422</v>
      </c>
      <c r="B1624" s="3" t="s">
        <v>1423</v>
      </c>
      <c r="C1624" s="3" t="s">
        <v>5348</v>
      </c>
      <c r="D1624" s="376" t="s">
        <v>7910</v>
      </c>
      <c r="E1624" s="5" t="s">
        <v>6361</v>
      </c>
      <c r="F1624" s="6"/>
      <c r="G1624" s="6"/>
    </row>
    <row r="1625">
      <c r="A1625" s="382" t="s">
        <v>1156</v>
      </c>
      <c r="B1625" s="3" t="s">
        <v>1157</v>
      </c>
      <c r="C1625" s="3" t="s">
        <v>5348</v>
      </c>
      <c r="D1625" s="376" t="s">
        <v>7911</v>
      </c>
      <c r="E1625" s="5" t="s">
        <v>7912</v>
      </c>
      <c r="F1625" s="6"/>
      <c r="G1625" s="6"/>
    </row>
    <row r="1626">
      <c r="A1626" s="382" t="s">
        <v>727</v>
      </c>
      <c r="B1626" s="3" t="s">
        <v>728</v>
      </c>
      <c r="C1626" s="3" t="s">
        <v>5336</v>
      </c>
      <c r="D1626" s="376" t="s">
        <v>5493</v>
      </c>
      <c r="E1626" s="5" t="s">
        <v>7913</v>
      </c>
      <c r="F1626" s="6"/>
      <c r="G1626" s="6"/>
    </row>
    <row r="1627">
      <c r="A1627" s="382" t="s">
        <v>1078</v>
      </c>
      <c r="B1627" s="3" t="s">
        <v>1079</v>
      </c>
      <c r="C1627" s="3" t="s">
        <v>5563</v>
      </c>
      <c r="D1627" s="376" t="s">
        <v>7914</v>
      </c>
      <c r="E1627" s="5" t="s">
        <v>6768</v>
      </c>
      <c r="F1627" s="6"/>
      <c r="G1627" s="6"/>
    </row>
    <row r="1628">
      <c r="A1628" s="382" t="s">
        <v>3385</v>
      </c>
      <c r="B1628" s="3" t="s">
        <v>3386</v>
      </c>
      <c r="C1628" s="3" t="s">
        <v>5664</v>
      </c>
      <c r="D1628" s="376" t="s">
        <v>7915</v>
      </c>
      <c r="E1628" s="5" t="s">
        <v>7133</v>
      </c>
      <c r="F1628" s="6"/>
      <c r="G1628" s="6"/>
    </row>
    <row r="1629">
      <c r="A1629" s="382" t="s">
        <v>924</v>
      </c>
      <c r="B1629" s="3" t="s">
        <v>925</v>
      </c>
      <c r="C1629" s="3" t="s">
        <v>5477</v>
      </c>
      <c r="D1629" s="376" t="s">
        <v>7916</v>
      </c>
      <c r="E1629" s="5" t="s">
        <v>5521</v>
      </c>
      <c r="F1629" s="6"/>
      <c r="G1629" s="6"/>
    </row>
    <row r="1630">
      <c r="A1630" s="382" t="s">
        <v>759</v>
      </c>
      <c r="B1630" s="3" t="s">
        <v>760</v>
      </c>
      <c r="C1630" s="3" t="s">
        <v>5759</v>
      </c>
      <c r="D1630" s="376" t="s">
        <v>7917</v>
      </c>
      <c r="E1630" s="5" t="s">
        <v>5764</v>
      </c>
      <c r="F1630" s="6"/>
      <c r="G1630" s="6"/>
    </row>
    <row r="1631">
      <c r="A1631" s="382" t="s">
        <v>3776</v>
      </c>
      <c r="B1631" s="3" t="s">
        <v>3777</v>
      </c>
      <c r="C1631" s="3" t="s">
        <v>5563</v>
      </c>
      <c r="D1631" s="376" t="s">
        <v>7918</v>
      </c>
      <c r="E1631" s="5" t="s">
        <v>5672</v>
      </c>
      <c r="F1631" s="6"/>
      <c r="G1631" s="6"/>
    </row>
    <row r="1632">
      <c r="A1632" s="382" t="s">
        <v>7919</v>
      </c>
      <c r="B1632" s="3" t="s">
        <v>7920</v>
      </c>
      <c r="C1632" s="3" t="s">
        <v>5539</v>
      </c>
      <c r="D1632" s="376" t="s">
        <v>7921</v>
      </c>
      <c r="E1632" s="5" t="s">
        <v>7922</v>
      </c>
      <c r="F1632" s="6"/>
      <c r="G1632" s="6"/>
    </row>
    <row r="1633">
      <c r="A1633" s="382" t="s">
        <v>2729</v>
      </c>
      <c r="B1633" s="3" t="s">
        <v>2730</v>
      </c>
      <c r="C1633" s="3" t="s">
        <v>5542</v>
      </c>
      <c r="D1633" s="376" t="s">
        <v>7923</v>
      </c>
      <c r="E1633" s="5" t="s">
        <v>7820</v>
      </c>
      <c r="F1633" s="6"/>
      <c r="G1633" s="6"/>
    </row>
    <row r="1634">
      <c r="A1634" s="382" t="s">
        <v>3955</v>
      </c>
      <c r="B1634" s="3" t="s">
        <v>3956</v>
      </c>
      <c r="C1634" s="3" t="s">
        <v>5336</v>
      </c>
      <c r="D1634" s="376" t="s">
        <v>7924</v>
      </c>
      <c r="E1634" s="5" t="s">
        <v>5584</v>
      </c>
      <c r="F1634" s="6"/>
      <c r="G1634" s="6"/>
    </row>
    <row r="1635">
      <c r="A1635" s="382" t="s">
        <v>1113</v>
      </c>
      <c r="B1635" s="3" t="s">
        <v>1114</v>
      </c>
      <c r="C1635" s="3" t="s">
        <v>5286</v>
      </c>
      <c r="D1635" s="376" t="s">
        <v>7925</v>
      </c>
      <c r="E1635" s="5" t="s">
        <v>7684</v>
      </c>
      <c r="F1635" s="6"/>
      <c r="G1635" s="6"/>
    </row>
    <row r="1636">
      <c r="A1636" s="382" t="s">
        <v>2508</v>
      </c>
      <c r="B1636" s="3" t="s">
        <v>2509</v>
      </c>
      <c r="C1636" s="3" t="s">
        <v>5400</v>
      </c>
      <c r="D1636" s="376" t="s">
        <v>7926</v>
      </c>
      <c r="E1636" s="5" t="s">
        <v>7876</v>
      </c>
      <c r="F1636" s="6"/>
      <c r="G1636" s="6"/>
    </row>
    <row r="1637">
      <c r="A1637" s="382" t="s">
        <v>2671</v>
      </c>
      <c r="B1637" s="3" t="s">
        <v>2672</v>
      </c>
      <c r="C1637" s="3" t="s">
        <v>552</v>
      </c>
      <c r="D1637" s="376" t="s">
        <v>7927</v>
      </c>
      <c r="E1637" s="5" t="s">
        <v>7928</v>
      </c>
      <c r="F1637" s="6"/>
      <c r="G1637" s="6"/>
    </row>
    <row r="1638">
      <c r="A1638" s="382" t="s">
        <v>2253</v>
      </c>
      <c r="B1638" s="3" t="s">
        <v>2254</v>
      </c>
      <c r="C1638" s="3" t="s">
        <v>5400</v>
      </c>
      <c r="D1638" s="376" t="s">
        <v>7929</v>
      </c>
      <c r="E1638" s="5" t="s">
        <v>7557</v>
      </c>
      <c r="F1638" s="6"/>
      <c r="G1638" s="6"/>
    </row>
    <row r="1639">
      <c r="A1639" s="382" t="s">
        <v>1502</v>
      </c>
      <c r="B1639" s="3" t="s">
        <v>1503</v>
      </c>
      <c r="C1639" s="3" t="s">
        <v>552</v>
      </c>
      <c r="D1639" s="376" t="s">
        <v>7930</v>
      </c>
      <c r="E1639" s="5" t="s">
        <v>7931</v>
      </c>
      <c r="F1639" s="6"/>
      <c r="G1639" s="6"/>
    </row>
    <row r="1640">
      <c r="A1640" s="382" t="s">
        <v>2320</v>
      </c>
      <c r="B1640" s="3" t="s">
        <v>2321</v>
      </c>
      <c r="C1640" s="3" t="s">
        <v>5600</v>
      </c>
      <c r="D1640" s="376" t="s">
        <v>7932</v>
      </c>
      <c r="E1640" s="5" t="s">
        <v>7933</v>
      </c>
      <c r="F1640" s="6"/>
      <c r="G1640" s="6"/>
    </row>
    <row r="1641">
      <c r="A1641" s="382" t="s">
        <v>521</v>
      </c>
      <c r="B1641" s="3" t="s">
        <v>522</v>
      </c>
      <c r="C1641" s="3" t="s">
        <v>5477</v>
      </c>
      <c r="D1641" s="376" t="s">
        <v>7934</v>
      </c>
      <c r="E1641" s="5" t="s">
        <v>5519</v>
      </c>
      <c r="F1641" s="6"/>
      <c r="G1641" s="6"/>
    </row>
    <row r="1642">
      <c r="A1642" s="382" t="s">
        <v>4423</v>
      </c>
      <c r="B1642" s="3" t="s">
        <v>4424</v>
      </c>
      <c r="C1642" s="3" t="s">
        <v>5563</v>
      </c>
      <c r="D1642" s="376" t="s">
        <v>7935</v>
      </c>
      <c r="E1642" s="5" t="s">
        <v>7936</v>
      </c>
      <c r="F1642" s="6"/>
      <c r="G1642" s="6"/>
    </row>
    <row r="1643">
      <c r="A1643" s="382" t="s">
        <v>4395</v>
      </c>
      <c r="B1643" s="3" t="s">
        <v>4396</v>
      </c>
      <c r="C1643" s="3" t="s">
        <v>5303</v>
      </c>
      <c r="D1643" s="376" t="s">
        <v>7937</v>
      </c>
      <c r="E1643" s="5" t="s">
        <v>7879</v>
      </c>
      <c r="F1643" s="6"/>
      <c r="G1643" s="6"/>
    </row>
    <row r="1644">
      <c r="A1644" s="382" t="s">
        <v>1119</v>
      </c>
      <c r="B1644" s="3" t="s">
        <v>1120</v>
      </c>
      <c r="C1644" s="3" t="s">
        <v>5336</v>
      </c>
      <c r="D1644" s="376" t="s">
        <v>5528</v>
      </c>
      <c r="E1644" s="5" t="s">
        <v>5519</v>
      </c>
      <c r="F1644" s="6"/>
      <c r="G1644" s="6"/>
    </row>
    <row r="1645">
      <c r="A1645" s="382" t="s">
        <v>1683</v>
      </c>
      <c r="B1645" s="3" t="s">
        <v>1684</v>
      </c>
      <c r="C1645" s="3" t="s">
        <v>754</v>
      </c>
      <c r="D1645" s="376" t="s">
        <v>7938</v>
      </c>
      <c r="E1645" s="5" t="s">
        <v>5285</v>
      </c>
      <c r="F1645" s="6"/>
      <c r="G1645" s="6"/>
    </row>
    <row r="1646">
      <c r="A1646" s="382" t="s">
        <v>922</v>
      </c>
      <c r="B1646" s="3" t="s">
        <v>923</v>
      </c>
      <c r="C1646" s="3" t="s">
        <v>5542</v>
      </c>
      <c r="D1646" s="376" t="s">
        <v>7939</v>
      </c>
      <c r="E1646" s="5" t="s">
        <v>6643</v>
      </c>
      <c r="F1646" s="6"/>
      <c r="G1646" s="6"/>
    </row>
    <row r="1647">
      <c r="A1647" s="382" t="s">
        <v>2891</v>
      </c>
      <c r="B1647" s="3" t="s">
        <v>2892</v>
      </c>
      <c r="C1647" s="3" t="s">
        <v>5355</v>
      </c>
      <c r="D1647" s="376" t="s">
        <v>7940</v>
      </c>
      <c r="E1647" s="5" t="s">
        <v>7941</v>
      </c>
      <c r="F1647" s="6"/>
      <c r="G1647" s="6"/>
    </row>
    <row r="1648">
      <c r="A1648" s="382" t="s">
        <v>1637</v>
      </c>
      <c r="B1648" s="3" t="s">
        <v>1638</v>
      </c>
      <c r="C1648" s="3" t="s">
        <v>5303</v>
      </c>
      <c r="D1648" s="376" t="s">
        <v>7942</v>
      </c>
      <c r="E1648" s="5" t="s">
        <v>5672</v>
      </c>
      <c r="F1648" s="6"/>
      <c r="G1648" s="6"/>
    </row>
    <row r="1649">
      <c r="A1649" s="382" t="s">
        <v>4497</v>
      </c>
      <c r="B1649" s="3" t="s">
        <v>4498</v>
      </c>
      <c r="C1649" s="3" t="s">
        <v>663</v>
      </c>
      <c r="D1649" s="376" t="s">
        <v>7926</v>
      </c>
      <c r="E1649" s="5" t="s">
        <v>7735</v>
      </c>
      <c r="F1649" s="6"/>
      <c r="G1649" s="6"/>
    </row>
    <row r="1650">
      <c r="A1650" s="382" t="s">
        <v>4514</v>
      </c>
      <c r="B1650" s="3" t="s">
        <v>4515</v>
      </c>
      <c r="C1650" s="3" t="s">
        <v>5621</v>
      </c>
      <c r="D1650" s="376" t="s">
        <v>7943</v>
      </c>
      <c r="E1650" s="5" t="s">
        <v>6346</v>
      </c>
      <c r="F1650" s="6"/>
      <c r="G1650" s="6"/>
    </row>
    <row r="1651">
      <c r="A1651" s="382" t="s">
        <v>3622</v>
      </c>
      <c r="B1651" s="3" t="s">
        <v>3623</v>
      </c>
      <c r="C1651" s="3" t="s">
        <v>5355</v>
      </c>
      <c r="D1651" s="376" t="s">
        <v>7944</v>
      </c>
      <c r="E1651" s="5" t="s">
        <v>7945</v>
      </c>
      <c r="F1651" s="6"/>
      <c r="G1651" s="6"/>
    </row>
    <row r="1652">
      <c r="A1652" s="382" t="s">
        <v>876</v>
      </c>
      <c r="B1652" s="3" t="s">
        <v>877</v>
      </c>
      <c r="C1652" s="3" t="s">
        <v>5226</v>
      </c>
      <c r="D1652" s="376" t="s">
        <v>7946</v>
      </c>
      <c r="E1652" s="5" t="s">
        <v>6711</v>
      </c>
      <c r="F1652" s="6"/>
      <c r="G1652" s="6"/>
    </row>
    <row r="1653">
      <c r="A1653" s="382" t="s">
        <v>2693</v>
      </c>
      <c r="B1653" s="3" t="s">
        <v>2694</v>
      </c>
      <c r="C1653" s="3" t="s">
        <v>5336</v>
      </c>
      <c r="D1653" s="376" t="s">
        <v>7947</v>
      </c>
      <c r="E1653" s="5" t="s">
        <v>7948</v>
      </c>
      <c r="F1653" s="6"/>
      <c r="G1653" s="6"/>
    </row>
    <row r="1654">
      <c r="A1654" s="382" t="s">
        <v>1375</v>
      </c>
      <c r="B1654" s="3" t="s">
        <v>1376</v>
      </c>
      <c r="C1654" s="3" t="s">
        <v>5638</v>
      </c>
      <c r="D1654" s="376" t="s">
        <v>7949</v>
      </c>
      <c r="E1654" s="5" t="s">
        <v>5640</v>
      </c>
      <c r="F1654" s="6"/>
      <c r="G1654" s="3" t="s">
        <v>4593</v>
      </c>
    </row>
    <row r="1655">
      <c r="A1655" s="382" t="s">
        <v>3350</v>
      </c>
      <c r="B1655" s="3" t="s">
        <v>3351</v>
      </c>
      <c r="C1655" s="3" t="s">
        <v>552</v>
      </c>
      <c r="D1655" s="376" t="s">
        <v>7950</v>
      </c>
      <c r="E1655" s="5" t="s">
        <v>7770</v>
      </c>
      <c r="F1655" s="6"/>
      <c r="G1655" s="6"/>
    </row>
    <row r="1656">
      <c r="A1656" s="382" t="s">
        <v>597</v>
      </c>
      <c r="B1656" s="3" t="s">
        <v>598</v>
      </c>
      <c r="C1656" s="3" t="s">
        <v>5421</v>
      </c>
      <c r="D1656" s="376" t="s">
        <v>7951</v>
      </c>
      <c r="E1656" s="5" t="s">
        <v>5640</v>
      </c>
      <c r="F1656" s="6"/>
      <c r="G1656" s="6"/>
    </row>
    <row r="1657">
      <c r="A1657" s="382" t="s">
        <v>1387</v>
      </c>
      <c r="B1657" s="3" t="s">
        <v>1388</v>
      </c>
      <c r="C1657" s="3" t="s">
        <v>5421</v>
      </c>
      <c r="D1657" s="376" t="s">
        <v>7952</v>
      </c>
      <c r="E1657" s="5" t="s">
        <v>7953</v>
      </c>
      <c r="F1657" s="6"/>
      <c r="G1657" s="6"/>
    </row>
    <row r="1658">
      <c r="A1658" s="382" t="s">
        <v>884</v>
      </c>
      <c r="B1658" s="3" t="s">
        <v>885</v>
      </c>
      <c r="C1658" s="3" t="s">
        <v>5172</v>
      </c>
      <c r="D1658" s="376" t="s">
        <v>7954</v>
      </c>
      <c r="E1658" s="5" t="s">
        <v>5455</v>
      </c>
      <c r="F1658" s="6"/>
      <c r="G1658" s="6"/>
    </row>
    <row r="1659">
      <c r="A1659" s="382" t="s">
        <v>3004</v>
      </c>
      <c r="B1659" s="3" t="s">
        <v>3005</v>
      </c>
      <c r="C1659" s="3" t="s">
        <v>5355</v>
      </c>
      <c r="D1659" s="376" t="s">
        <v>7955</v>
      </c>
      <c r="E1659" s="5" t="s">
        <v>7956</v>
      </c>
      <c r="F1659" s="6"/>
      <c r="G1659" s="6"/>
    </row>
    <row r="1660">
      <c r="A1660" s="382" t="s">
        <v>3747</v>
      </c>
      <c r="B1660" s="3" t="s">
        <v>3748</v>
      </c>
      <c r="C1660" s="3" t="s">
        <v>5366</v>
      </c>
      <c r="D1660" s="376" t="s">
        <v>7957</v>
      </c>
      <c r="E1660" s="5" t="s">
        <v>5455</v>
      </c>
      <c r="F1660" s="6"/>
      <c r="G1660" s="6"/>
    </row>
    <row r="1661">
      <c r="A1661" s="382" t="s">
        <v>3853</v>
      </c>
      <c r="B1661" s="3" t="s">
        <v>3854</v>
      </c>
      <c r="C1661" s="3" t="s">
        <v>5355</v>
      </c>
      <c r="D1661" s="376" t="s">
        <v>7958</v>
      </c>
      <c r="E1661" s="5" t="s">
        <v>5674</v>
      </c>
      <c r="F1661" s="6"/>
      <c r="G1661" s="6"/>
    </row>
    <row r="1662">
      <c r="A1662" s="382" t="s">
        <v>2131</v>
      </c>
      <c r="B1662" s="3" t="s">
        <v>2132</v>
      </c>
      <c r="C1662" s="3" t="s">
        <v>5355</v>
      </c>
      <c r="D1662" s="376" t="s">
        <v>7959</v>
      </c>
      <c r="E1662" s="5" t="s">
        <v>7960</v>
      </c>
      <c r="F1662" s="6"/>
      <c r="G1662" s="6"/>
    </row>
    <row r="1663">
      <c r="A1663" s="382" t="s">
        <v>972</v>
      </c>
      <c r="B1663" s="3" t="s">
        <v>973</v>
      </c>
      <c r="C1663" s="3" t="s">
        <v>5172</v>
      </c>
      <c r="D1663" s="376" t="s">
        <v>7961</v>
      </c>
      <c r="E1663" s="5" t="s">
        <v>5467</v>
      </c>
      <c r="F1663" s="6"/>
      <c r="G1663" s="6"/>
    </row>
    <row r="1664">
      <c r="A1664" s="382" t="s">
        <v>2608</v>
      </c>
      <c r="B1664" s="3" t="s">
        <v>2609</v>
      </c>
      <c r="C1664" s="3" t="s">
        <v>5621</v>
      </c>
      <c r="D1664" s="376" t="s">
        <v>7962</v>
      </c>
      <c r="E1664" s="5" t="s">
        <v>7963</v>
      </c>
      <c r="F1664" s="6"/>
      <c r="G1664" s="6"/>
    </row>
    <row r="1665">
      <c r="A1665" s="382" t="s">
        <v>3594</v>
      </c>
      <c r="B1665" s="3" t="s">
        <v>3595</v>
      </c>
      <c r="C1665" s="3" t="s">
        <v>5522</v>
      </c>
      <c r="D1665" s="376" t="s">
        <v>7964</v>
      </c>
      <c r="E1665" s="5" t="s">
        <v>7965</v>
      </c>
      <c r="F1665" s="6"/>
      <c r="G1665" s="6"/>
    </row>
    <row r="1666">
      <c r="A1666" s="382" t="s">
        <v>2659</v>
      </c>
      <c r="B1666" s="3" t="s">
        <v>2660</v>
      </c>
      <c r="C1666" s="3" t="s">
        <v>5400</v>
      </c>
      <c r="D1666" s="376" t="s">
        <v>7966</v>
      </c>
      <c r="E1666" s="5" t="s">
        <v>7836</v>
      </c>
      <c r="F1666" s="6"/>
      <c r="G1666" s="6"/>
    </row>
    <row r="1667">
      <c r="A1667" s="382" t="s">
        <v>3056</v>
      </c>
      <c r="B1667" s="3" t="s">
        <v>3057</v>
      </c>
      <c r="C1667" s="3" t="s">
        <v>5542</v>
      </c>
      <c r="D1667" s="376" t="s">
        <v>7967</v>
      </c>
      <c r="E1667" s="5" t="s">
        <v>7968</v>
      </c>
      <c r="F1667" s="6"/>
      <c r="G1667" s="6"/>
    </row>
    <row r="1668">
      <c r="A1668" s="382" t="s">
        <v>1107</v>
      </c>
      <c r="B1668" s="3" t="s">
        <v>1108</v>
      </c>
      <c r="C1668" s="3" t="s">
        <v>5563</v>
      </c>
      <c r="D1668" s="376" t="s">
        <v>7969</v>
      </c>
      <c r="E1668" s="5" t="s">
        <v>5584</v>
      </c>
      <c r="F1668" s="6"/>
      <c r="G1668" s="6"/>
    </row>
    <row r="1669">
      <c r="A1669" s="382" t="s">
        <v>2434</v>
      </c>
      <c r="B1669" s="3" t="s">
        <v>2435</v>
      </c>
      <c r="C1669" s="3" t="s">
        <v>5366</v>
      </c>
      <c r="D1669" s="376" t="s">
        <v>7970</v>
      </c>
      <c r="E1669" s="5" t="s">
        <v>5455</v>
      </c>
      <c r="F1669" s="6"/>
      <c r="G1669" s="6"/>
    </row>
    <row r="1670">
      <c r="A1670" s="382" t="s">
        <v>743</v>
      </c>
      <c r="B1670" s="3" t="s">
        <v>744</v>
      </c>
      <c r="C1670" s="3" t="s">
        <v>691</v>
      </c>
      <c r="D1670" s="376" t="s">
        <v>6495</v>
      </c>
      <c r="E1670" s="5" t="s">
        <v>5649</v>
      </c>
      <c r="F1670" s="6"/>
      <c r="G1670" s="6"/>
    </row>
    <row r="1671">
      <c r="A1671" s="382" t="s">
        <v>3772</v>
      </c>
      <c r="B1671" s="3" t="s">
        <v>3773</v>
      </c>
      <c r="C1671" s="3" t="s">
        <v>5233</v>
      </c>
      <c r="D1671" s="376" t="s">
        <v>6484</v>
      </c>
      <c r="E1671" s="5" t="s">
        <v>5649</v>
      </c>
      <c r="F1671" s="6"/>
      <c r="G1671" s="6"/>
    </row>
    <row r="1672">
      <c r="A1672" s="382" t="s">
        <v>3437</v>
      </c>
      <c r="B1672" s="3" t="s">
        <v>3438</v>
      </c>
      <c r="C1672" s="3" t="s">
        <v>5286</v>
      </c>
      <c r="D1672" s="376" t="s">
        <v>7971</v>
      </c>
      <c r="E1672" s="5" t="s">
        <v>7972</v>
      </c>
      <c r="F1672" s="6"/>
      <c r="G1672" s="6"/>
    </row>
    <row r="1673">
      <c r="A1673" s="382" t="s">
        <v>1220</v>
      </c>
      <c r="B1673" s="3" t="s">
        <v>1221</v>
      </c>
      <c r="C1673" s="3" t="s">
        <v>5172</v>
      </c>
      <c r="D1673" s="376" t="s">
        <v>7973</v>
      </c>
      <c r="E1673" s="5" t="s">
        <v>7974</v>
      </c>
      <c r="F1673" s="6"/>
      <c r="G1673" s="6"/>
    </row>
    <row r="1674">
      <c r="A1674" s="382" t="s">
        <v>1330</v>
      </c>
      <c r="B1674" s="3" t="s">
        <v>1331</v>
      </c>
      <c r="C1674" s="3" t="s">
        <v>5267</v>
      </c>
      <c r="D1674" s="376" t="s">
        <v>7975</v>
      </c>
      <c r="E1674" s="5" t="s">
        <v>7131</v>
      </c>
      <c r="F1674" s="6"/>
      <c r="G1674" s="6"/>
    </row>
    <row r="1675">
      <c r="A1675" s="382" t="s">
        <v>3451</v>
      </c>
      <c r="B1675" s="3" t="s">
        <v>3452</v>
      </c>
      <c r="C1675" s="3" t="s">
        <v>5366</v>
      </c>
      <c r="D1675" s="376" t="s">
        <v>7976</v>
      </c>
      <c r="E1675" s="5" t="s">
        <v>7977</v>
      </c>
      <c r="F1675" s="6"/>
      <c r="G1675" s="6"/>
    </row>
    <row r="1676">
      <c r="A1676" s="382" t="s">
        <v>2083</v>
      </c>
      <c r="B1676" s="3" t="s">
        <v>2084</v>
      </c>
      <c r="C1676" s="3" t="s">
        <v>5664</v>
      </c>
      <c r="D1676" s="376" t="s">
        <v>7978</v>
      </c>
      <c r="E1676" s="5" t="e">
        <v>#N/A</v>
      </c>
      <c r="F1676" s="6"/>
      <c r="G1676" s="6"/>
    </row>
    <row r="1677">
      <c r="A1677" s="382" t="s">
        <v>2819</v>
      </c>
      <c r="B1677" s="3" t="s">
        <v>2820</v>
      </c>
      <c r="C1677" s="3" t="s">
        <v>5172</v>
      </c>
      <c r="D1677" s="376" t="s">
        <v>7979</v>
      </c>
      <c r="E1677" s="5" t="s">
        <v>7980</v>
      </c>
      <c r="F1677" s="6"/>
      <c r="G1677" s="3" t="s">
        <v>4593</v>
      </c>
    </row>
    <row r="1678">
      <c r="A1678" s="382" t="s">
        <v>1731</v>
      </c>
      <c r="B1678" s="3" t="s">
        <v>1732</v>
      </c>
      <c r="C1678" s="3" t="s">
        <v>5608</v>
      </c>
      <c r="D1678" s="376" t="s">
        <v>7981</v>
      </c>
      <c r="E1678" s="5" t="s">
        <v>6618</v>
      </c>
      <c r="F1678" s="6"/>
      <c r="G1678" s="6"/>
    </row>
    <row r="1679">
      <c r="A1679" s="382" t="s">
        <v>4012</v>
      </c>
      <c r="B1679" s="3" t="s">
        <v>4013</v>
      </c>
      <c r="C1679" s="3" t="s">
        <v>5355</v>
      </c>
      <c r="D1679" s="376" t="s">
        <v>7982</v>
      </c>
      <c r="E1679" s="5" t="s">
        <v>7983</v>
      </c>
      <c r="F1679" s="6"/>
      <c r="G1679" s="6"/>
    </row>
    <row r="1680">
      <c r="A1680" s="382" t="s">
        <v>2466</v>
      </c>
      <c r="B1680" s="3" t="s">
        <v>2467</v>
      </c>
      <c r="C1680" s="3" t="s">
        <v>5585</v>
      </c>
      <c r="D1680" s="376" t="s">
        <v>7984</v>
      </c>
      <c r="E1680" s="5" t="s">
        <v>7985</v>
      </c>
      <c r="F1680" s="6"/>
      <c r="G1680" s="6"/>
    </row>
    <row r="1681">
      <c r="A1681" s="382" t="s">
        <v>3286</v>
      </c>
      <c r="B1681" s="3" t="s">
        <v>3287</v>
      </c>
      <c r="C1681" s="3" t="s">
        <v>5621</v>
      </c>
      <c r="D1681" s="376" t="s">
        <v>7986</v>
      </c>
      <c r="E1681" s="5" t="s">
        <v>7987</v>
      </c>
      <c r="F1681" s="6"/>
      <c r="G1681" s="6"/>
    </row>
    <row r="1682">
      <c r="A1682" s="382" t="s">
        <v>2393</v>
      </c>
      <c r="B1682" s="3" t="s">
        <v>2394</v>
      </c>
      <c r="C1682" s="3" t="s">
        <v>5348</v>
      </c>
      <c r="D1682" s="376" t="s">
        <v>7988</v>
      </c>
      <c r="E1682" s="5" t="s">
        <v>6794</v>
      </c>
      <c r="F1682" s="6"/>
      <c r="G1682" s="6"/>
    </row>
    <row r="1683">
      <c r="A1683" s="382" t="s">
        <v>1232</v>
      </c>
      <c r="B1683" s="3" t="s">
        <v>1233</v>
      </c>
      <c r="C1683" s="3" t="s">
        <v>5621</v>
      </c>
      <c r="D1683" s="376" t="s">
        <v>7989</v>
      </c>
      <c r="E1683" s="5" t="s">
        <v>5354</v>
      </c>
      <c r="F1683" s="6"/>
      <c r="G1683" s="6"/>
    </row>
    <row r="1684">
      <c r="A1684" s="382" t="s">
        <v>4248</v>
      </c>
      <c r="B1684" s="3" t="s">
        <v>4249</v>
      </c>
      <c r="C1684" s="3" t="s">
        <v>5621</v>
      </c>
      <c r="D1684" s="376" t="s">
        <v>7990</v>
      </c>
      <c r="E1684" s="5" t="s">
        <v>7991</v>
      </c>
      <c r="F1684" s="6"/>
      <c r="G1684" s="6"/>
    </row>
    <row r="1685">
      <c r="A1685" s="382" t="s">
        <v>2841</v>
      </c>
      <c r="B1685" s="3" t="s">
        <v>2842</v>
      </c>
      <c r="C1685" s="3" t="s">
        <v>5400</v>
      </c>
      <c r="D1685" s="376" t="s">
        <v>7992</v>
      </c>
      <c r="E1685" s="5" t="s">
        <v>7335</v>
      </c>
      <c r="F1685" s="6"/>
      <c r="G1685" s="6"/>
    </row>
    <row r="1686">
      <c r="A1686" s="382" t="s">
        <v>1123</v>
      </c>
      <c r="B1686" s="3" t="s">
        <v>1124</v>
      </c>
      <c r="C1686" s="3" t="s">
        <v>5348</v>
      </c>
      <c r="D1686" s="376" t="s">
        <v>7993</v>
      </c>
      <c r="E1686" s="5" t="s">
        <v>7994</v>
      </c>
      <c r="F1686" s="6"/>
      <c r="G1686" s="6"/>
    </row>
    <row r="1687">
      <c r="A1687" s="382" t="s">
        <v>4111</v>
      </c>
      <c r="B1687" s="3" t="s">
        <v>4112</v>
      </c>
      <c r="C1687" s="3" t="s">
        <v>5563</v>
      </c>
      <c r="D1687" s="376" t="s">
        <v>7995</v>
      </c>
      <c r="E1687" s="5" t="s">
        <v>5584</v>
      </c>
      <c r="F1687" s="6"/>
      <c r="G1687" s="6"/>
    </row>
    <row r="1688">
      <c r="A1688" s="382" t="s">
        <v>2205</v>
      </c>
      <c r="B1688" s="3" t="s">
        <v>2206</v>
      </c>
      <c r="C1688" s="3" t="s">
        <v>5585</v>
      </c>
      <c r="D1688" s="376" t="s">
        <v>7996</v>
      </c>
      <c r="E1688" s="5" t="s">
        <v>6950</v>
      </c>
      <c r="F1688" s="6"/>
      <c r="G1688" s="6"/>
    </row>
    <row r="1689">
      <c r="A1689" s="382" t="s">
        <v>2711</v>
      </c>
      <c r="B1689" s="3" t="s">
        <v>2712</v>
      </c>
      <c r="C1689" s="3" t="s">
        <v>5542</v>
      </c>
      <c r="D1689" s="376" t="s">
        <v>7997</v>
      </c>
      <c r="E1689" s="5" t="s">
        <v>6711</v>
      </c>
      <c r="F1689" s="6"/>
      <c r="G1689" s="6"/>
    </row>
    <row r="1690">
      <c r="A1690" s="382" t="s">
        <v>2089</v>
      </c>
      <c r="B1690" s="3" t="s">
        <v>2090</v>
      </c>
      <c r="C1690" s="3" t="s">
        <v>5638</v>
      </c>
      <c r="D1690" s="376" t="s">
        <v>7998</v>
      </c>
      <c r="E1690" s="5" t="s">
        <v>7535</v>
      </c>
      <c r="F1690" s="6"/>
      <c r="G1690" s="6"/>
    </row>
    <row r="1691">
      <c r="A1691" s="382" t="s">
        <v>3538</v>
      </c>
      <c r="B1691" s="3" t="s">
        <v>3539</v>
      </c>
      <c r="C1691" s="3" t="s">
        <v>5585</v>
      </c>
      <c r="D1691" s="376" t="s">
        <v>7999</v>
      </c>
      <c r="E1691" s="5" t="s">
        <v>8000</v>
      </c>
      <c r="F1691" s="6"/>
      <c r="G1691" s="6"/>
    </row>
    <row r="1692">
      <c r="A1692" s="382" t="s">
        <v>4300</v>
      </c>
      <c r="B1692" s="3" t="s">
        <v>4301</v>
      </c>
      <c r="C1692" s="3" t="s">
        <v>5542</v>
      </c>
      <c r="D1692" s="376" t="s">
        <v>8001</v>
      </c>
      <c r="E1692" s="5" t="s">
        <v>8002</v>
      </c>
      <c r="F1692" s="6"/>
      <c r="G1692" s="6"/>
    </row>
    <row r="1693">
      <c r="A1693" s="382" t="s">
        <v>3421</v>
      </c>
      <c r="B1693" s="3" t="s">
        <v>3422</v>
      </c>
      <c r="C1693" s="3" t="s">
        <v>5522</v>
      </c>
      <c r="D1693" s="376" t="s">
        <v>8003</v>
      </c>
      <c r="E1693" s="5" t="s">
        <v>7795</v>
      </c>
      <c r="F1693" s="6"/>
      <c r="G1693" s="6"/>
    </row>
    <row r="1694">
      <c r="A1694" s="382" t="s">
        <v>868</v>
      </c>
      <c r="B1694" s="3" t="s">
        <v>869</v>
      </c>
      <c r="C1694" s="3" t="s">
        <v>5608</v>
      </c>
      <c r="D1694" s="376" t="s">
        <v>8004</v>
      </c>
      <c r="E1694" s="5" t="s">
        <v>8005</v>
      </c>
      <c r="F1694" s="6"/>
      <c r="G1694" s="6"/>
    </row>
    <row r="1695">
      <c r="A1695" s="382" t="s">
        <v>3870</v>
      </c>
      <c r="B1695" s="3" t="s">
        <v>3871</v>
      </c>
      <c r="C1695" s="3" t="s">
        <v>5542</v>
      </c>
      <c r="D1695" s="376" t="s">
        <v>8006</v>
      </c>
      <c r="E1695" s="5" t="s">
        <v>8007</v>
      </c>
      <c r="F1695" s="6"/>
      <c r="G1695" s="6"/>
    </row>
    <row r="1696">
      <c r="A1696" s="382" t="s">
        <v>4060</v>
      </c>
      <c r="B1696" s="3" t="s">
        <v>4061</v>
      </c>
      <c r="C1696" s="3" t="s">
        <v>5621</v>
      </c>
      <c r="D1696" s="376" t="s">
        <v>8008</v>
      </c>
      <c r="E1696" s="5" t="s">
        <v>8009</v>
      </c>
      <c r="F1696" s="6"/>
      <c r="G1696" s="6"/>
    </row>
    <row r="1697">
      <c r="A1697" s="382" t="s">
        <v>3473</v>
      </c>
      <c r="B1697" s="3" t="s">
        <v>3474</v>
      </c>
      <c r="C1697" s="3" t="s">
        <v>5329</v>
      </c>
      <c r="D1697" s="376" t="s">
        <v>8010</v>
      </c>
      <c r="E1697" s="5" t="s">
        <v>8011</v>
      </c>
      <c r="F1697" s="6"/>
      <c r="G1697" s="6"/>
    </row>
    <row r="1698">
      <c r="A1698" s="382" t="s">
        <v>719</v>
      </c>
      <c r="B1698" s="3" t="s">
        <v>720</v>
      </c>
      <c r="C1698" s="3" t="s">
        <v>5621</v>
      </c>
      <c r="D1698" s="376" t="s">
        <v>8012</v>
      </c>
      <c r="E1698" s="5" t="s">
        <v>5394</v>
      </c>
      <c r="F1698" s="6"/>
      <c r="G1698" s="6"/>
    </row>
    <row r="1699">
      <c r="A1699" s="382" t="s">
        <v>3184</v>
      </c>
      <c r="B1699" s="3" t="s">
        <v>3185</v>
      </c>
      <c r="C1699" s="3" t="s">
        <v>5638</v>
      </c>
      <c r="D1699" s="376" t="s">
        <v>8013</v>
      </c>
      <c r="E1699" s="5" t="s">
        <v>7301</v>
      </c>
      <c r="F1699" s="6"/>
      <c r="G1699" s="6"/>
    </row>
    <row r="1700">
      <c r="A1700" s="382" t="s">
        <v>1349</v>
      </c>
      <c r="B1700" s="3" t="s">
        <v>1350</v>
      </c>
      <c r="C1700" s="3" t="s">
        <v>5577</v>
      </c>
      <c r="D1700" s="376" t="s">
        <v>8014</v>
      </c>
      <c r="E1700" s="5" t="s">
        <v>8015</v>
      </c>
      <c r="F1700" s="6"/>
      <c r="G1700" s="6"/>
    </row>
    <row r="1701">
      <c r="A1701" s="382" t="s">
        <v>3232</v>
      </c>
      <c r="B1701" s="3" t="s">
        <v>3233</v>
      </c>
      <c r="C1701" s="3" t="s">
        <v>5172</v>
      </c>
      <c r="D1701" s="376" t="s">
        <v>8016</v>
      </c>
      <c r="E1701" s="5" t="s">
        <v>6908</v>
      </c>
      <c r="F1701" s="6"/>
      <c r="G1701" s="6"/>
    </row>
    <row r="1702">
      <c r="A1702" s="382" t="s">
        <v>4115</v>
      </c>
      <c r="B1702" s="3" t="s">
        <v>4116</v>
      </c>
      <c r="C1702" s="3" t="s">
        <v>5664</v>
      </c>
      <c r="D1702" s="376" t="s">
        <v>8017</v>
      </c>
      <c r="E1702" s="5" t="s">
        <v>8018</v>
      </c>
      <c r="F1702" s="6"/>
      <c r="G1702" s="6"/>
    </row>
    <row r="1703">
      <c r="A1703" s="382" t="s">
        <v>3659</v>
      </c>
      <c r="B1703" s="3" t="s">
        <v>3660</v>
      </c>
      <c r="C1703" s="3" t="s">
        <v>5608</v>
      </c>
      <c r="D1703" s="376" t="s">
        <v>8019</v>
      </c>
      <c r="E1703" s="5" t="s">
        <v>8020</v>
      </c>
      <c r="F1703" s="6"/>
      <c r="G1703" s="6"/>
    </row>
    <row r="1704">
      <c r="A1704" s="382" t="s">
        <v>3358</v>
      </c>
      <c r="B1704" s="3" t="s">
        <v>3359</v>
      </c>
      <c r="C1704" s="3" t="s">
        <v>5563</v>
      </c>
      <c r="D1704" s="376" t="s">
        <v>8021</v>
      </c>
      <c r="E1704" s="5" t="s">
        <v>8022</v>
      </c>
      <c r="F1704" s="6"/>
      <c r="G1704" s="6"/>
    </row>
    <row r="1705">
      <c r="A1705" s="382" t="s">
        <v>3548</v>
      </c>
      <c r="B1705" s="3" t="s">
        <v>3549</v>
      </c>
      <c r="C1705" s="3" t="s">
        <v>5366</v>
      </c>
      <c r="D1705" s="376" t="s">
        <v>8023</v>
      </c>
      <c r="E1705" s="5" t="s">
        <v>5396</v>
      </c>
      <c r="F1705" s="6"/>
      <c r="G1705" s="6"/>
    </row>
    <row r="1706">
      <c r="A1706" s="382" t="s">
        <v>1345</v>
      </c>
      <c r="B1706" s="3" t="s">
        <v>1346</v>
      </c>
      <c r="C1706" s="3" t="s">
        <v>5242</v>
      </c>
      <c r="D1706" s="376" t="s">
        <v>8024</v>
      </c>
      <c r="E1706" s="5" t="s">
        <v>8025</v>
      </c>
      <c r="F1706" s="6"/>
      <c r="G1706" s="6"/>
    </row>
    <row r="1707">
      <c r="A1707" s="382" t="s">
        <v>1904</v>
      </c>
      <c r="B1707" s="3" t="s">
        <v>1905</v>
      </c>
      <c r="C1707" s="3" t="s">
        <v>5366</v>
      </c>
      <c r="D1707" s="376" t="s">
        <v>8026</v>
      </c>
      <c r="E1707" s="5" t="s">
        <v>8027</v>
      </c>
      <c r="F1707" s="6"/>
      <c r="G1707" s="6"/>
    </row>
    <row r="1708">
      <c r="A1708" s="382" t="s">
        <v>1869</v>
      </c>
      <c r="B1708" s="3" t="s">
        <v>1870</v>
      </c>
      <c r="C1708" s="3" t="s">
        <v>5585</v>
      </c>
      <c r="D1708" s="376" t="s">
        <v>8028</v>
      </c>
      <c r="E1708" s="5" t="s">
        <v>8029</v>
      </c>
      <c r="F1708" s="6"/>
      <c r="G1708" s="6"/>
    </row>
    <row r="1709">
      <c r="A1709" s="382" t="s">
        <v>3131</v>
      </c>
      <c r="B1709" s="3" t="s">
        <v>3132</v>
      </c>
      <c r="C1709" s="3" t="s">
        <v>5366</v>
      </c>
      <c r="D1709" s="376" t="s">
        <v>8030</v>
      </c>
      <c r="E1709" s="5" t="s">
        <v>5455</v>
      </c>
      <c r="F1709" s="6"/>
      <c r="G1709" s="6"/>
    </row>
    <row r="1710">
      <c r="A1710" s="382" t="s">
        <v>4056</v>
      </c>
      <c r="B1710" s="3" t="s">
        <v>4057</v>
      </c>
      <c r="C1710" s="3" t="s">
        <v>5563</v>
      </c>
      <c r="D1710" s="376" t="s">
        <v>8031</v>
      </c>
      <c r="E1710" s="5" t="s">
        <v>8032</v>
      </c>
      <c r="F1710" s="6"/>
      <c r="G1710" s="6"/>
    </row>
    <row r="1711">
      <c r="A1711" s="382" t="s">
        <v>2895</v>
      </c>
      <c r="B1711" s="3" t="s">
        <v>2896</v>
      </c>
      <c r="C1711" s="3" t="s">
        <v>5621</v>
      </c>
      <c r="D1711" s="376" t="s">
        <v>8033</v>
      </c>
      <c r="E1711" s="5" t="s">
        <v>8034</v>
      </c>
      <c r="F1711" s="6"/>
      <c r="G1711" s="6"/>
    </row>
    <row r="1712">
      <c r="A1712" s="382" t="s">
        <v>3121</v>
      </c>
      <c r="B1712" s="3" t="s">
        <v>3122</v>
      </c>
      <c r="C1712" s="3" t="s">
        <v>5608</v>
      </c>
      <c r="D1712" s="376" t="s">
        <v>8035</v>
      </c>
      <c r="E1712" s="5" t="s">
        <v>6618</v>
      </c>
      <c r="F1712" s="6"/>
      <c r="G1712" s="6"/>
    </row>
    <row r="1713">
      <c r="A1713" s="382" t="s">
        <v>4377</v>
      </c>
      <c r="B1713" s="3" t="s">
        <v>4378</v>
      </c>
      <c r="C1713" s="3" t="s">
        <v>5600</v>
      </c>
      <c r="D1713" s="376" t="s">
        <v>8036</v>
      </c>
      <c r="E1713" s="5" t="s">
        <v>6333</v>
      </c>
      <c r="F1713" s="6"/>
      <c r="G1713" s="6"/>
    </row>
    <row r="1714">
      <c r="A1714" s="382" t="s">
        <v>2554</v>
      </c>
      <c r="B1714" s="3" t="s">
        <v>2555</v>
      </c>
      <c r="C1714" s="3" t="s">
        <v>5348</v>
      </c>
      <c r="D1714" s="376" t="s">
        <v>8037</v>
      </c>
      <c r="E1714" s="5" t="s">
        <v>6843</v>
      </c>
      <c r="F1714" s="6"/>
      <c r="G1714" s="6"/>
    </row>
    <row r="1715">
      <c r="A1715" s="382" t="s">
        <v>4158</v>
      </c>
      <c r="B1715" s="3" t="s">
        <v>4159</v>
      </c>
      <c r="C1715" s="3" t="s">
        <v>5226</v>
      </c>
      <c r="D1715" s="376" t="s">
        <v>8038</v>
      </c>
      <c r="E1715" s="5" t="s">
        <v>8039</v>
      </c>
      <c r="F1715" s="6"/>
      <c r="G1715" s="6"/>
    </row>
    <row r="1716">
      <c r="A1716" s="382" t="s">
        <v>1760</v>
      </c>
      <c r="B1716" s="3" t="s">
        <v>1761</v>
      </c>
      <c r="C1716" s="3" t="s">
        <v>5226</v>
      </c>
      <c r="D1716" s="376" t="s">
        <v>8040</v>
      </c>
      <c r="E1716" s="5" t="s">
        <v>6711</v>
      </c>
      <c r="F1716" s="6"/>
      <c r="G1716" s="6"/>
    </row>
    <row r="1717">
      <c r="A1717" s="382" t="s">
        <v>4516</v>
      </c>
      <c r="B1717" s="3" t="s">
        <v>4517</v>
      </c>
      <c r="C1717" s="3" t="s">
        <v>5664</v>
      </c>
      <c r="D1717" s="376" t="s">
        <v>8041</v>
      </c>
      <c r="E1717" s="5" t="s">
        <v>5678</v>
      </c>
      <c r="F1717" s="6"/>
      <c r="G1717" s="6"/>
    </row>
    <row r="1718">
      <c r="A1718" s="382" t="s">
        <v>4089</v>
      </c>
      <c r="B1718" s="3" t="s">
        <v>4090</v>
      </c>
      <c r="C1718" s="3" t="s">
        <v>5621</v>
      </c>
      <c r="D1718" s="376" t="s">
        <v>8042</v>
      </c>
      <c r="E1718" s="5" t="s">
        <v>5359</v>
      </c>
      <c r="F1718" s="6"/>
      <c r="G1718" s="6"/>
    </row>
    <row r="1719">
      <c r="A1719" s="382" t="s">
        <v>1005</v>
      </c>
      <c r="B1719" s="3" t="s">
        <v>1006</v>
      </c>
      <c r="C1719" s="3" t="s">
        <v>5172</v>
      </c>
      <c r="D1719" s="376" t="s">
        <v>8043</v>
      </c>
      <c r="E1719" s="5" t="s">
        <v>6251</v>
      </c>
      <c r="F1719" s="6"/>
      <c r="G1719" s="6"/>
    </row>
    <row r="1720">
      <c r="A1720" s="382" t="s">
        <v>3110</v>
      </c>
      <c r="B1720" s="3" t="s">
        <v>3111</v>
      </c>
      <c r="C1720" s="3" t="s">
        <v>5542</v>
      </c>
      <c r="D1720" s="376" t="s">
        <v>8044</v>
      </c>
      <c r="E1720" s="5" t="s">
        <v>6622</v>
      </c>
      <c r="F1720" s="6"/>
      <c r="G1720" s="6"/>
    </row>
    <row r="1721">
      <c r="A1721" s="382" t="s">
        <v>3255</v>
      </c>
      <c r="B1721" s="3" t="s">
        <v>3256</v>
      </c>
      <c r="C1721" s="3" t="s">
        <v>5329</v>
      </c>
      <c r="D1721" s="376" t="s">
        <v>8045</v>
      </c>
      <c r="E1721" s="5" t="s">
        <v>6618</v>
      </c>
      <c r="F1721" s="6"/>
      <c r="G1721" s="6"/>
    </row>
    <row r="1722">
      <c r="A1722" s="382" t="s">
        <v>3433</v>
      </c>
      <c r="B1722" s="3" t="s">
        <v>3434</v>
      </c>
      <c r="C1722" s="3" t="s">
        <v>5421</v>
      </c>
      <c r="D1722" s="376" t="s">
        <v>8046</v>
      </c>
      <c r="E1722" s="5" t="s">
        <v>8047</v>
      </c>
      <c r="F1722" s="6"/>
      <c r="G1722" s="6"/>
    </row>
    <row r="1723">
      <c r="A1723" s="382" t="s">
        <v>2216</v>
      </c>
      <c r="B1723" s="3" t="s">
        <v>2217</v>
      </c>
      <c r="C1723" s="3" t="s">
        <v>5621</v>
      </c>
      <c r="D1723" s="376" t="s">
        <v>8048</v>
      </c>
      <c r="E1723" s="5" t="s">
        <v>7496</v>
      </c>
      <c r="F1723" s="6"/>
      <c r="G1723" s="6"/>
    </row>
    <row r="1724">
      <c r="A1724" s="382" t="s">
        <v>2954</v>
      </c>
      <c r="B1724" s="3" t="s">
        <v>2955</v>
      </c>
      <c r="C1724" s="3" t="s">
        <v>5172</v>
      </c>
      <c r="D1724" s="376" t="s">
        <v>8049</v>
      </c>
      <c r="E1724" s="5" t="s">
        <v>8050</v>
      </c>
      <c r="F1724" s="6"/>
      <c r="G1724" s="6"/>
    </row>
    <row r="1725">
      <c r="A1725" s="382" t="s">
        <v>2831</v>
      </c>
      <c r="B1725" s="3" t="s">
        <v>2832</v>
      </c>
      <c r="C1725" s="3" t="s">
        <v>5172</v>
      </c>
      <c r="D1725" s="376" t="s">
        <v>8051</v>
      </c>
      <c r="E1725" s="5" t="s">
        <v>7519</v>
      </c>
      <c r="F1725" s="6"/>
      <c r="G1725" s="6"/>
    </row>
    <row r="1726">
      <c r="A1726" s="382" t="s">
        <v>633</v>
      </c>
      <c r="B1726" s="3" t="s">
        <v>634</v>
      </c>
      <c r="C1726" s="3" t="s">
        <v>5621</v>
      </c>
      <c r="D1726" s="376" t="s">
        <v>8052</v>
      </c>
      <c r="E1726" s="5" t="s">
        <v>5374</v>
      </c>
      <c r="F1726" s="6"/>
      <c r="G1726" s="6"/>
    </row>
    <row r="1727">
      <c r="A1727" s="382" t="s">
        <v>3014</v>
      </c>
      <c r="B1727" s="3" t="s">
        <v>3015</v>
      </c>
      <c r="C1727" s="3" t="s">
        <v>5421</v>
      </c>
      <c r="D1727" s="376" t="s">
        <v>8053</v>
      </c>
      <c r="E1727" s="5" t="s">
        <v>8054</v>
      </c>
      <c r="F1727" s="6"/>
      <c r="G1727" s="6"/>
    </row>
    <row r="1728">
      <c r="A1728" s="382" t="s">
        <v>1578</v>
      </c>
      <c r="B1728" s="3" t="s">
        <v>1579</v>
      </c>
      <c r="C1728" s="3" t="s">
        <v>5242</v>
      </c>
      <c r="D1728" s="376" t="s">
        <v>8055</v>
      </c>
      <c r="E1728" s="5" t="s">
        <v>8056</v>
      </c>
      <c r="F1728" s="6"/>
      <c r="G1728" s="6"/>
    </row>
    <row r="1729">
      <c r="A1729" s="382" t="s">
        <v>3493</v>
      </c>
      <c r="B1729" s="3" t="s">
        <v>3494</v>
      </c>
      <c r="C1729" s="3" t="s">
        <v>5585</v>
      </c>
      <c r="D1729" s="376" t="s">
        <v>8057</v>
      </c>
      <c r="E1729" s="5" t="s">
        <v>5593</v>
      </c>
      <c r="F1729" s="6"/>
      <c r="G1729" s="6"/>
    </row>
    <row r="1730">
      <c r="A1730" s="382" t="s">
        <v>4389</v>
      </c>
      <c r="B1730" s="3" t="s">
        <v>4390</v>
      </c>
      <c r="C1730" s="3" t="s">
        <v>5621</v>
      </c>
      <c r="D1730" s="376" t="s">
        <v>8058</v>
      </c>
      <c r="E1730" s="5" t="s">
        <v>6632</v>
      </c>
      <c r="F1730" s="6"/>
      <c r="G1730" s="6"/>
    </row>
    <row r="1731">
      <c r="A1731" s="382" t="s">
        <v>2560</v>
      </c>
      <c r="B1731" s="3" t="s">
        <v>2561</v>
      </c>
      <c r="C1731" s="3" t="s">
        <v>5563</v>
      </c>
      <c r="D1731" s="376" t="s">
        <v>8059</v>
      </c>
      <c r="E1731" s="5" t="s">
        <v>7647</v>
      </c>
      <c r="F1731" s="6"/>
      <c r="G1731" s="6"/>
    </row>
    <row r="1732">
      <c r="A1732" s="382" t="s">
        <v>3222</v>
      </c>
      <c r="B1732" s="3" t="s">
        <v>3223</v>
      </c>
      <c r="C1732" s="3" t="s">
        <v>5267</v>
      </c>
      <c r="D1732" s="376" t="s">
        <v>8060</v>
      </c>
      <c r="E1732" s="5" t="s">
        <v>8061</v>
      </c>
      <c r="F1732" s="6"/>
      <c r="G1732" s="6"/>
    </row>
    <row r="1733">
      <c r="A1733" s="382" t="s">
        <v>782</v>
      </c>
      <c r="B1733" s="3" t="s">
        <v>783</v>
      </c>
      <c r="C1733" s="3" t="s">
        <v>5421</v>
      </c>
      <c r="D1733" s="376" t="s">
        <v>8062</v>
      </c>
      <c r="E1733" s="5" t="s">
        <v>5431</v>
      </c>
      <c r="F1733" s="6"/>
      <c r="G1733" s="6"/>
    </row>
    <row r="1734">
      <c r="A1734" s="382" t="s">
        <v>3835</v>
      </c>
      <c r="B1734" s="3" t="s">
        <v>3836</v>
      </c>
      <c r="C1734" s="3" t="s">
        <v>5348</v>
      </c>
      <c r="D1734" s="376" t="s">
        <v>8063</v>
      </c>
      <c r="E1734" s="5" t="s">
        <v>5374</v>
      </c>
      <c r="F1734" s="6"/>
      <c r="G1734" s="6"/>
    </row>
    <row r="1735">
      <c r="A1735" s="382" t="s">
        <v>2661</v>
      </c>
      <c r="B1735" s="3" t="s">
        <v>2662</v>
      </c>
      <c r="C1735" s="3" t="s">
        <v>5226</v>
      </c>
      <c r="D1735" s="376" t="s">
        <v>8064</v>
      </c>
      <c r="E1735" s="5" t="s">
        <v>5263</v>
      </c>
      <c r="F1735" s="6"/>
      <c r="G1735" s="6"/>
    </row>
    <row r="1736">
      <c r="A1736" s="382" t="s">
        <v>652</v>
      </c>
      <c r="B1736" s="3" t="s">
        <v>653</v>
      </c>
      <c r="C1736" s="3" t="s">
        <v>565</v>
      </c>
      <c r="D1736" s="376" t="s">
        <v>8065</v>
      </c>
      <c r="E1736" s="5" t="s">
        <v>6451</v>
      </c>
      <c r="F1736" s="6"/>
      <c r="G1736" s="6"/>
    </row>
    <row r="1737">
      <c r="A1737" s="382" t="s">
        <v>2065</v>
      </c>
      <c r="B1737" s="3" t="s">
        <v>2066</v>
      </c>
      <c r="C1737" s="3" t="s">
        <v>5366</v>
      </c>
      <c r="D1737" s="376" t="s">
        <v>8066</v>
      </c>
      <c r="E1737" s="5" t="s">
        <v>8067</v>
      </c>
      <c r="F1737" s="6"/>
      <c r="G1737" s="6"/>
    </row>
    <row r="1738">
      <c r="A1738" s="382" t="s">
        <v>3708</v>
      </c>
      <c r="B1738" s="3" t="s">
        <v>3709</v>
      </c>
      <c r="C1738" s="3" t="s">
        <v>5664</v>
      </c>
      <c r="D1738" s="376" t="s">
        <v>8043</v>
      </c>
      <c r="E1738" s="5" t="s">
        <v>8068</v>
      </c>
      <c r="F1738" s="6"/>
      <c r="G1738" s="6"/>
    </row>
    <row r="1739">
      <c r="A1739" s="382" t="s">
        <v>1268</v>
      </c>
      <c r="B1739" s="3" t="s">
        <v>1269</v>
      </c>
      <c r="C1739" s="3" t="s">
        <v>5172</v>
      </c>
      <c r="D1739" s="376" t="s">
        <v>8069</v>
      </c>
      <c r="E1739" s="5" t="s">
        <v>5398</v>
      </c>
      <c r="F1739" s="6"/>
      <c r="G1739" s="6"/>
    </row>
    <row r="1740">
      <c r="A1740" s="382" t="s">
        <v>1047</v>
      </c>
      <c r="B1740" s="3" t="s">
        <v>1048</v>
      </c>
      <c r="C1740" s="3" t="s">
        <v>5172</v>
      </c>
      <c r="D1740" s="376" t="s">
        <v>8070</v>
      </c>
      <c r="E1740" s="5" t="s">
        <v>8071</v>
      </c>
      <c r="F1740" s="6"/>
      <c r="G1740" s="6"/>
    </row>
    <row r="1741">
      <c r="A1741" s="382" t="s">
        <v>3030</v>
      </c>
      <c r="B1741" s="3" t="s">
        <v>3031</v>
      </c>
      <c r="C1741" s="3" t="s">
        <v>5600</v>
      </c>
      <c r="D1741" s="376" t="s">
        <v>7701</v>
      </c>
      <c r="E1741" s="5" t="s">
        <v>7838</v>
      </c>
      <c r="F1741" s="6"/>
      <c r="G1741" s="6"/>
    </row>
    <row r="1742">
      <c r="A1742" s="382" t="s">
        <v>3782</v>
      </c>
      <c r="B1742" s="3" t="s">
        <v>3783</v>
      </c>
      <c r="C1742" s="3" t="s">
        <v>5366</v>
      </c>
      <c r="D1742" s="376" t="s">
        <v>8072</v>
      </c>
      <c r="E1742" s="5" t="s">
        <v>8073</v>
      </c>
      <c r="F1742" s="6"/>
      <c r="G1742" s="6"/>
    </row>
    <row r="1743">
      <c r="A1743" s="382" t="s">
        <v>4337</v>
      </c>
      <c r="B1743" s="3" t="s">
        <v>4338</v>
      </c>
      <c r="C1743" s="3" t="s">
        <v>5477</v>
      </c>
      <c r="D1743" s="376" t="s">
        <v>8074</v>
      </c>
      <c r="E1743" s="5" t="s">
        <v>5764</v>
      </c>
      <c r="F1743" s="6"/>
      <c r="G1743" s="6"/>
    </row>
    <row r="1744">
      <c r="A1744" s="382" t="s">
        <v>3573</v>
      </c>
      <c r="B1744" s="3" t="s">
        <v>3574</v>
      </c>
      <c r="C1744" s="3" t="s">
        <v>5600</v>
      </c>
      <c r="D1744" s="376" t="s">
        <v>8075</v>
      </c>
      <c r="E1744" s="5" t="s">
        <v>8076</v>
      </c>
      <c r="F1744" s="6"/>
      <c r="G1744" s="6"/>
    </row>
    <row r="1745">
      <c r="A1745" s="382" t="s">
        <v>3518</v>
      </c>
      <c r="B1745" s="3" t="s">
        <v>3519</v>
      </c>
      <c r="C1745" s="3" t="s">
        <v>5621</v>
      </c>
      <c r="D1745" s="376" t="s">
        <v>5403</v>
      </c>
      <c r="E1745" s="5" t="s">
        <v>8077</v>
      </c>
      <c r="F1745" s="6"/>
      <c r="G1745" s="6"/>
    </row>
    <row r="1746">
      <c r="A1746" s="382" t="s">
        <v>2612</v>
      </c>
      <c r="B1746" s="3" t="s">
        <v>2613</v>
      </c>
      <c r="C1746" s="3" t="s">
        <v>5621</v>
      </c>
      <c r="D1746" s="376" t="s">
        <v>8078</v>
      </c>
      <c r="E1746" s="5" t="s">
        <v>5414</v>
      </c>
      <c r="F1746" s="6"/>
      <c r="G1746" s="3" t="s">
        <v>4593</v>
      </c>
    </row>
    <row r="1747">
      <c r="A1747" s="382" t="s">
        <v>1630</v>
      </c>
      <c r="B1747" s="3" t="s">
        <v>1631</v>
      </c>
      <c r="C1747" s="3" t="s">
        <v>5366</v>
      </c>
      <c r="D1747" s="376" t="s">
        <v>8079</v>
      </c>
      <c r="E1747" s="5" t="s">
        <v>8080</v>
      </c>
      <c r="F1747" s="6"/>
      <c r="G1747" s="6"/>
    </row>
    <row r="1748">
      <c r="A1748" s="382" t="s">
        <v>2849</v>
      </c>
      <c r="B1748" s="3" t="s">
        <v>2850</v>
      </c>
      <c r="C1748" s="3" t="s">
        <v>552</v>
      </c>
      <c r="D1748" s="376" t="s">
        <v>8081</v>
      </c>
      <c r="E1748" s="5" t="s">
        <v>7770</v>
      </c>
      <c r="F1748" s="6"/>
      <c r="G1748" s="6"/>
    </row>
    <row r="1749">
      <c r="A1749" s="382" t="s">
        <v>8082</v>
      </c>
      <c r="B1749" s="3" t="s">
        <v>8083</v>
      </c>
      <c r="C1749" s="3" t="s">
        <v>5303</v>
      </c>
      <c r="D1749" s="376" t="s">
        <v>8084</v>
      </c>
      <c r="E1749" s="5" t="s">
        <v>8085</v>
      </c>
      <c r="F1749" s="6"/>
      <c r="G1749" s="6"/>
    </row>
    <row r="1750">
      <c r="A1750" s="382" t="s">
        <v>4415</v>
      </c>
      <c r="B1750" s="3" t="s">
        <v>4416</v>
      </c>
      <c r="C1750" s="3" t="s">
        <v>6117</v>
      </c>
      <c r="D1750" s="376" t="s">
        <v>8086</v>
      </c>
      <c r="E1750" s="5" t="s">
        <v>5958</v>
      </c>
      <c r="F1750" s="6"/>
      <c r="G1750" s="6"/>
    </row>
    <row r="1751">
      <c r="A1751" s="382" t="s">
        <v>2532</v>
      </c>
      <c r="B1751" s="3" t="s">
        <v>2533</v>
      </c>
      <c r="C1751" s="3" t="s">
        <v>5303</v>
      </c>
      <c r="D1751" s="376" t="s">
        <v>8087</v>
      </c>
      <c r="E1751" s="5" t="s">
        <v>8088</v>
      </c>
      <c r="F1751" s="6"/>
      <c r="G1751" s="6"/>
    </row>
    <row r="1752">
      <c r="A1752" s="382" t="s">
        <v>2817</v>
      </c>
      <c r="B1752" s="3" t="s">
        <v>2818</v>
      </c>
      <c r="C1752" s="3" t="s">
        <v>5621</v>
      </c>
      <c r="D1752" s="376" t="s">
        <v>8089</v>
      </c>
      <c r="E1752" s="5" t="s">
        <v>5380</v>
      </c>
      <c r="F1752" s="6"/>
      <c r="G1752" s="6"/>
    </row>
    <row r="1753">
      <c r="A1753" s="382" t="s">
        <v>3072</v>
      </c>
      <c r="B1753" s="3" t="s">
        <v>3073</v>
      </c>
      <c r="C1753" s="3" t="s">
        <v>129</v>
      </c>
      <c r="D1753" s="376" t="s">
        <v>8090</v>
      </c>
      <c r="E1753" s="5" t="s">
        <v>8091</v>
      </c>
      <c r="F1753" s="6"/>
      <c r="G1753" s="6"/>
    </row>
    <row r="1754">
      <c r="A1754" s="382" t="s">
        <v>983</v>
      </c>
      <c r="B1754" s="3" t="s">
        <v>984</v>
      </c>
      <c r="C1754" s="3" t="s">
        <v>565</v>
      </c>
      <c r="D1754" s="376" t="s">
        <v>8092</v>
      </c>
      <c r="E1754" s="5" t="s">
        <v>8093</v>
      </c>
      <c r="F1754" s="6"/>
      <c r="G1754" s="6"/>
    </row>
    <row r="1755">
      <c r="A1755" s="382" t="s">
        <v>2940</v>
      </c>
      <c r="B1755" s="3" t="s">
        <v>2941</v>
      </c>
      <c r="C1755" s="3" t="s">
        <v>5563</v>
      </c>
      <c r="D1755" s="376" t="s">
        <v>8094</v>
      </c>
      <c r="E1755" s="5" t="s">
        <v>8095</v>
      </c>
      <c r="F1755" s="6"/>
      <c r="G1755" s="6"/>
    </row>
    <row r="1756">
      <c r="A1756" s="382" t="s">
        <v>2751</v>
      </c>
      <c r="B1756" s="3" t="s">
        <v>2752</v>
      </c>
      <c r="C1756" s="3" t="s">
        <v>5242</v>
      </c>
      <c r="D1756" s="376" t="s">
        <v>8096</v>
      </c>
      <c r="E1756" s="5" t="s">
        <v>7770</v>
      </c>
      <c r="F1756" s="6"/>
      <c r="G1756" s="6"/>
    </row>
    <row r="1757">
      <c r="A1757" s="382" t="s">
        <v>1488</v>
      </c>
      <c r="B1757" s="3" t="s">
        <v>1489</v>
      </c>
      <c r="C1757" s="3" t="s">
        <v>5303</v>
      </c>
      <c r="D1757" s="376" t="s">
        <v>8097</v>
      </c>
      <c r="E1757" s="5" t="s">
        <v>5340</v>
      </c>
      <c r="F1757" s="6"/>
      <c r="G1757" s="6"/>
    </row>
    <row r="1758">
      <c r="A1758" s="382" t="s">
        <v>1748</v>
      </c>
      <c r="B1758" s="3" t="s">
        <v>1749</v>
      </c>
      <c r="C1758" s="3" t="s">
        <v>5477</v>
      </c>
      <c r="D1758" s="376" t="s">
        <v>8098</v>
      </c>
      <c r="E1758" s="5" t="s">
        <v>8099</v>
      </c>
      <c r="F1758" s="6"/>
      <c r="G1758" s="6"/>
    </row>
    <row r="1759">
      <c r="A1759" s="382" t="s">
        <v>3900</v>
      </c>
      <c r="B1759" s="3" t="s">
        <v>3901</v>
      </c>
      <c r="C1759" s="3" t="s">
        <v>5355</v>
      </c>
      <c r="D1759" s="376" t="s">
        <v>8100</v>
      </c>
      <c r="E1759" s="5" t="s">
        <v>8101</v>
      </c>
      <c r="F1759" s="6"/>
      <c r="G1759" s="6"/>
    </row>
    <row r="1760">
      <c r="A1760" s="382" t="s">
        <v>2713</v>
      </c>
      <c r="B1760" s="3" t="s">
        <v>2714</v>
      </c>
      <c r="C1760" s="3" t="s">
        <v>5477</v>
      </c>
      <c r="D1760" s="376" t="s">
        <v>8102</v>
      </c>
      <c r="E1760" s="5" t="s">
        <v>8103</v>
      </c>
      <c r="F1760" s="6"/>
      <c r="G1760" s="6"/>
    </row>
    <row r="1761">
      <c r="A1761" s="382" t="s">
        <v>4358</v>
      </c>
      <c r="B1761" s="3" t="s">
        <v>4359</v>
      </c>
      <c r="C1761" s="3" t="s">
        <v>5638</v>
      </c>
      <c r="D1761" s="376" t="s">
        <v>8104</v>
      </c>
      <c r="E1761" s="5" t="s">
        <v>5565</v>
      </c>
      <c r="F1761" s="6"/>
      <c r="G1761" s="6"/>
    </row>
    <row r="1762">
      <c r="A1762" s="382" t="s">
        <v>4417</v>
      </c>
      <c r="B1762" s="3" t="s">
        <v>4418</v>
      </c>
      <c r="C1762" s="3" t="s">
        <v>5355</v>
      </c>
      <c r="D1762" s="376" t="s">
        <v>8105</v>
      </c>
      <c r="E1762" s="5" t="s">
        <v>8106</v>
      </c>
      <c r="F1762" s="6"/>
      <c r="G1762" s="6"/>
    </row>
    <row r="1763">
      <c r="A1763" s="382" t="s">
        <v>3443</v>
      </c>
      <c r="B1763" s="3" t="s">
        <v>3444</v>
      </c>
      <c r="C1763" s="3" t="s">
        <v>6117</v>
      </c>
      <c r="D1763" s="376" t="s">
        <v>8107</v>
      </c>
      <c r="E1763" s="5" t="s">
        <v>5958</v>
      </c>
      <c r="F1763" s="6"/>
      <c r="G1763" s="6"/>
    </row>
    <row r="1764">
      <c r="A1764" s="382" t="s">
        <v>1029</v>
      </c>
      <c r="B1764" s="3" t="s">
        <v>1030</v>
      </c>
      <c r="C1764" s="3" t="s">
        <v>5303</v>
      </c>
      <c r="D1764" s="376" t="s">
        <v>8108</v>
      </c>
      <c r="E1764" s="5" t="s">
        <v>5340</v>
      </c>
      <c r="F1764" s="6"/>
      <c r="G1764" s="6"/>
    </row>
    <row r="1765">
      <c r="A1765" s="382" t="s">
        <v>4542</v>
      </c>
      <c r="B1765" s="3" t="s">
        <v>8109</v>
      </c>
      <c r="C1765" s="3" t="s">
        <v>552</v>
      </c>
      <c r="D1765" s="376" t="s">
        <v>8110</v>
      </c>
      <c r="E1765" s="5" t="s">
        <v>7770</v>
      </c>
      <c r="F1765" s="6"/>
      <c r="G1765" s="6"/>
    </row>
    <row r="1766">
      <c r="A1766" s="382" t="s">
        <v>3096</v>
      </c>
      <c r="B1766" s="3" t="s">
        <v>3097</v>
      </c>
      <c r="C1766" s="3" t="s">
        <v>5242</v>
      </c>
      <c r="D1766" s="376" t="s">
        <v>8111</v>
      </c>
      <c r="E1766" s="5" t="s">
        <v>8112</v>
      </c>
      <c r="F1766" s="6"/>
      <c r="G1766" s="6"/>
    </row>
    <row r="1767">
      <c r="A1767" s="382" t="s">
        <v>1014</v>
      </c>
      <c r="B1767" s="3" t="s">
        <v>1015</v>
      </c>
      <c r="C1767" s="3" t="s">
        <v>5577</v>
      </c>
      <c r="D1767" s="376" t="s">
        <v>8113</v>
      </c>
      <c r="E1767" s="5" t="s">
        <v>7807</v>
      </c>
      <c r="F1767" s="6"/>
      <c r="G1767" s="6"/>
    </row>
    <row r="1768">
      <c r="A1768" s="382" t="s">
        <v>1811</v>
      </c>
      <c r="B1768" s="3" t="s">
        <v>1812</v>
      </c>
      <c r="C1768" s="3" t="s">
        <v>5303</v>
      </c>
      <c r="D1768" s="376" t="s">
        <v>8114</v>
      </c>
      <c r="E1768" s="5" t="s">
        <v>8115</v>
      </c>
      <c r="F1768" s="6"/>
      <c r="G1768" s="6"/>
    </row>
    <row r="1769">
      <c r="A1769" s="382" t="s">
        <v>4128</v>
      </c>
      <c r="B1769" s="3" t="s">
        <v>4129</v>
      </c>
      <c r="C1769" s="3" t="s">
        <v>5563</v>
      </c>
      <c r="D1769" s="376" t="s">
        <v>8116</v>
      </c>
      <c r="E1769" s="5" t="s">
        <v>5674</v>
      </c>
      <c r="F1769" s="6"/>
      <c r="G1769" s="6"/>
    </row>
    <row r="1770">
      <c r="A1770" s="382" t="s">
        <v>1160</v>
      </c>
      <c r="B1770" s="3" t="s">
        <v>1161</v>
      </c>
      <c r="C1770" s="3" t="s">
        <v>5477</v>
      </c>
      <c r="D1770" s="376" t="s">
        <v>8117</v>
      </c>
      <c r="E1770" s="5" t="s">
        <v>8118</v>
      </c>
      <c r="F1770" s="6"/>
      <c r="G1770" s="6"/>
    </row>
    <row r="1771">
      <c r="A1771" s="382" t="s">
        <v>3104</v>
      </c>
      <c r="B1771" s="3" t="s">
        <v>3105</v>
      </c>
      <c r="C1771" s="3" t="s">
        <v>5522</v>
      </c>
      <c r="D1771" s="376" t="s">
        <v>8119</v>
      </c>
      <c r="E1771" s="5" t="s">
        <v>8120</v>
      </c>
      <c r="F1771" s="6"/>
      <c r="G1771" s="6"/>
    </row>
    <row r="1772">
      <c r="A1772" s="382" t="s">
        <v>1385</v>
      </c>
      <c r="B1772" s="3" t="s">
        <v>1386</v>
      </c>
      <c r="C1772" s="3" t="s">
        <v>5303</v>
      </c>
      <c r="D1772" s="376" t="s">
        <v>8121</v>
      </c>
      <c r="E1772" s="5" t="s">
        <v>6818</v>
      </c>
      <c r="F1772" s="6"/>
      <c r="G1772" s="6"/>
    </row>
    <row r="1773">
      <c r="A1773" s="382" t="s">
        <v>1525</v>
      </c>
      <c r="B1773" s="3" t="s">
        <v>1526</v>
      </c>
      <c r="C1773" s="3" t="s">
        <v>5477</v>
      </c>
      <c r="D1773" s="376" t="s">
        <v>8122</v>
      </c>
      <c r="E1773" s="5" t="s">
        <v>8123</v>
      </c>
      <c r="F1773" s="6"/>
      <c r="G1773" s="6"/>
    </row>
    <row r="1774">
      <c r="A1774" s="382" t="s">
        <v>2398</v>
      </c>
      <c r="B1774" s="3" t="s">
        <v>2399</v>
      </c>
      <c r="C1774" s="3" t="s">
        <v>5242</v>
      </c>
      <c r="D1774" s="376" t="s">
        <v>8124</v>
      </c>
      <c r="E1774" s="5" t="s">
        <v>7770</v>
      </c>
      <c r="F1774" s="6"/>
      <c r="G1774" s="6"/>
    </row>
    <row r="1775">
      <c r="A1775" s="382" t="s">
        <v>2385</v>
      </c>
      <c r="B1775" s="3" t="s">
        <v>2386</v>
      </c>
      <c r="C1775" s="3" t="s">
        <v>5355</v>
      </c>
      <c r="D1775" s="376" t="s">
        <v>8125</v>
      </c>
      <c r="E1775" s="5" t="s">
        <v>8126</v>
      </c>
      <c r="F1775" s="6"/>
      <c r="G1775" s="6"/>
    </row>
    <row r="1776">
      <c r="A1776" s="382" t="s">
        <v>4105</v>
      </c>
      <c r="B1776" s="3" t="s">
        <v>4106</v>
      </c>
      <c r="C1776" s="3" t="s">
        <v>5181</v>
      </c>
      <c r="D1776" s="376" t="s">
        <v>8127</v>
      </c>
      <c r="E1776" s="5" t="s">
        <v>8128</v>
      </c>
      <c r="F1776" s="6"/>
      <c r="G1776" s="6"/>
    </row>
    <row r="1777">
      <c r="A1777" s="382" t="s">
        <v>3917</v>
      </c>
      <c r="B1777" s="3" t="s">
        <v>3918</v>
      </c>
      <c r="C1777" s="3" t="s">
        <v>5303</v>
      </c>
      <c r="D1777" s="376" t="s">
        <v>8129</v>
      </c>
      <c r="E1777" s="5" t="s">
        <v>7807</v>
      </c>
      <c r="F1777" s="6"/>
      <c r="G1777" s="3" t="s">
        <v>4593</v>
      </c>
    </row>
    <row r="1778">
      <c r="A1778" s="382" t="s">
        <v>2122</v>
      </c>
      <c r="B1778" s="3" t="s">
        <v>2123</v>
      </c>
      <c r="C1778" s="3" t="s">
        <v>5539</v>
      </c>
      <c r="D1778" s="376" t="s">
        <v>8130</v>
      </c>
      <c r="E1778" s="5" t="s">
        <v>8131</v>
      </c>
      <c r="F1778" s="6"/>
      <c r="G1778" s="6"/>
    </row>
    <row r="1779">
      <c r="A1779" s="382" t="s">
        <v>1954</v>
      </c>
      <c r="B1779" s="3" t="s">
        <v>1955</v>
      </c>
      <c r="C1779" s="3" t="s">
        <v>663</v>
      </c>
      <c r="D1779" s="376" t="s">
        <v>8132</v>
      </c>
      <c r="E1779" s="5" t="s">
        <v>7335</v>
      </c>
      <c r="F1779" s="6"/>
      <c r="G1779" s="6"/>
    </row>
    <row r="1780">
      <c r="A1780" s="382" t="s">
        <v>2669</v>
      </c>
      <c r="B1780" s="3" t="s">
        <v>2670</v>
      </c>
      <c r="C1780" s="3" t="s">
        <v>5303</v>
      </c>
      <c r="D1780" s="376" t="s">
        <v>8133</v>
      </c>
      <c r="E1780" s="5" t="s">
        <v>8134</v>
      </c>
      <c r="F1780" s="6"/>
      <c r="G1780" s="6"/>
    </row>
    <row r="1781">
      <c r="A1781" s="382" t="s">
        <v>2059</v>
      </c>
      <c r="B1781" s="3" t="s">
        <v>2060</v>
      </c>
      <c r="C1781" s="3" t="s">
        <v>754</v>
      </c>
      <c r="D1781" s="376" t="s">
        <v>8135</v>
      </c>
      <c r="E1781" s="5" t="s">
        <v>6497</v>
      </c>
      <c r="F1781" s="6"/>
      <c r="G1781" s="6"/>
    </row>
    <row r="1782">
      <c r="A1782" s="382" t="s">
        <v>1145</v>
      </c>
      <c r="B1782" s="3" t="s">
        <v>1146</v>
      </c>
      <c r="C1782" s="3" t="s">
        <v>5355</v>
      </c>
      <c r="D1782" s="376" t="s">
        <v>8136</v>
      </c>
      <c r="E1782" s="5" t="s">
        <v>8137</v>
      </c>
      <c r="F1782" s="6"/>
      <c r="G1782" s="6"/>
    </row>
    <row r="1783">
      <c r="A1783" s="382" t="s">
        <v>2277</v>
      </c>
      <c r="B1783" s="3" t="s">
        <v>2278</v>
      </c>
      <c r="C1783" s="3" t="s">
        <v>961</v>
      </c>
      <c r="D1783" s="376" t="s">
        <v>8138</v>
      </c>
      <c r="E1783" s="5" t="s">
        <v>8139</v>
      </c>
      <c r="F1783" s="6"/>
      <c r="G1783" s="6"/>
    </row>
    <row r="1784">
      <c r="A1784" s="382" t="s">
        <v>3052</v>
      </c>
      <c r="B1784" s="3" t="s">
        <v>3053</v>
      </c>
      <c r="C1784" s="3" t="s">
        <v>5355</v>
      </c>
      <c r="D1784" s="376" t="s">
        <v>8140</v>
      </c>
      <c r="E1784" s="5" t="s">
        <v>7807</v>
      </c>
      <c r="F1784" s="6"/>
      <c r="G1784" s="6"/>
    </row>
    <row r="1785">
      <c r="A1785" s="382" t="s">
        <v>2420</v>
      </c>
      <c r="B1785" s="3" t="s">
        <v>2421</v>
      </c>
      <c r="C1785" s="3" t="s">
        <v>754</v>
      </c>
      <c r="D1785" s="376" t="s">
        <v>8141</v>
      </c>
      <c r="E1785" s="5" t="s">
        <v>8142</v>
      </c>
      <c r="F1785" s="6"/>
      <c r="G1785" s="6"/>
    </row>
    <row r="1786">
      <c r="A1786" s="382" t="s">
        <v>1512</v>
      </c>
      <c r="B1786" s="3" t="s">
        <v>1513</v>
      </c>
      <c r="C1786" s="3" t="s">
        <v>5400</v>
      </c>
      <c r="D1786" s="376" t="s">
        <v>8143</v>
      </c>
      <c r="E1786" s="5" t="s">
        <v>8144</v>
      </c>
      <c r="F1786" s="6"/>
      <c r="G1786" s="6"/>
    </row>
    <row r="1787">
      <c r="A1787" s="382" t="s">
        <v>3475</v>
      </c>
      <c r="B1787" s="3" t="s">
        <v>3476</v>
      </c>
      <c r="C1787" s="3" t="s">
        <v>552</v>
      </c>
      <c r="D1787" s="376" t="s">
        <v>8145</v>
      </c>
      <c r="E1787" s="5" t="s">
        <v>5573</v>
      </c>
      <c r="F1787" s="6"/>
      <c r="G1787" s="6"/>
    </row>
    <row r="1788">
      <c r="A1788" s="382" t="s">
        <v>2308</v>
      </c>
      <c r="B1788" s="3" t="s">
        <v>2309</v>
      </c>
      <c r="C1788" s="3" t="s">
        <v>5400</v>
      </c>
      <c r="D1788" s="376" t="s">
        <v>8146</v>
      </c>
      <c r="E1788" s="5" t="s">
        <v>7335</v>
      </c>
      <c r="F1788" s="6"/>
      <c r="G1788" s="6"/>
    </row>
    <row r="1789">
      <c r="A1789" s="382" t="s">
        <v>3064</v>
      </c>
      <c r="B1789" s="3" t="s">
        <v>3065</v>
      </c>
      <c r="C1789" s="3" t="s">
        <v>754</v>
      </c>
      <c r="D1789" s="376" t="s">
        <v>8147</v>
      </c>
      <c r="E1789" s="5" t="s">
        <v>6163</v>
      </c>
      <c r="F1789" s="6"/>
      <c r="G1789" s="6"/>
    </row>
    <row r="1790">
      <c r="A1790" s="382" t="s">
        <v>1205</v>
      </c>
      <c r="B1790" s="3" t="s">
        <v>1206</v>
      </c>
      <c r="C1790" s="3" t="s">
        <v>5355</v>
      </c>
      <c r="D1790" s="376" t="s">
        <v>8148</v>
      </c>
      <c r="E1790" s="5" t="s">
        <v>5340</v>
      </c>
      <c r="F1790" s="6"/>
      <c r="G1790" s="6"/>
    </row>
    <row r="1791">
      <c r="A1791" s="382" t="s">
        <v>3453</v>
      </c>
      <c r="B1791" s="3" t="s">
        <v>3454</v>
      </c>
      <c r="C1791" s="3" t="s">
        <v>961</v>
      </c>
      <c r="D1791" s="376" t="s">
        <v>8149</v>
      </c>
      <c r="E1791" s="5" t="s">
        <v>7795</v>
      </c>
      <c r="F1791" s="6"/>
      <c r="G1791" s="6"/>
    </row>
    <row r="1792">
      <c r="A1792" s="382" t="s">
        <v>2504</v>
      </c>
      <c r="B1792" s="3" t="s">
        <v>2505</v>
      </c>
      <c r="C1792" s="3" t="s">
        <v>5355</v>
      </c>
      <c r="D1792" s="376" t="s">
        <v>8150</v>
      </c>
      <c r="E1792" s="5" t="s">
        <v>8151</v>
      </c>
      <c r="F1792" s="6"/>
      <c r="G1792" s="6"/>
    </row>
    <row r="1793">
      <c r="A1793" s="382" t="s">
        <v>1802</v>
      </c>
      <c r="B1793" s="3" t="s">
        <v>1803</v>
      </c>
      <c r="C1793" s="3" t="s">
        <v>5303</v>
      </c>
      <c r="D1793" s="376" t="s">
        <v>8152</v>
      </c>
      <c r="E1793" s="5" t="s">
        <v>6383</v>
      </c>
      <c r="F1793" s="6"/>
      <c r="G1793" s="6"/>
    </row>
    <row r="1794">
      <c r="A1794" s="382" t="s">
        <v>2283</v>
      </c>
      <c r="B1794" s="3" t="s">
        <v>2284</v>
      </c>
      <c r="C1794" s="3" t="s">
        <v>5267</v>
      </c>
      <c r="D1794" s="376" t="s">
        <v>8153</v>
      </c>
      <c r="E1794" s="5" t="s">
        <v>8154</v>
      </c>
      <c r="F1794" s="6"/>
      <c r="G1794" s="6"/>
    </row>
    <row r="1795">
      <c r="A1795" s="382" t="s">
        <v>4079</v>
      </c>
      <c r="B1795" s="3" t="s">
        <v>4080</v>
      </c>
      <c r="C1795" s="3" t="s">
        <v>5303</v>
      </c>
      <c r="D1795" s="376" t="s">
        <v>8155</v>
      </c>
      <c r="E1795" s="5" t="s">
        <v>8156</v>
      </c>
      <c r="F1795" s="6"/>
      <c r="G1795" s="6"/>
    </row>
    <row r="1796">
      <c r="A1796" s="382" t="s">
        <v>831</v>
      </c>
      <c r="B1796" s="3" t="s">
        <v>832</v>
      </c>
      <c r="C1796" s="3" t="s">
        <v>8157</v>
      </c>
      <c r="D1796" s="376" t="s">
        <v>8158</v>
      </c>
      <c r="E1796" s="5" t="s">
        <v>8159</v>
      </c>
      <c r="F1796" s="6"/>
      <c r="G1796" s="6"/>
    </row>
    <row r="1797">
      <c r="A1797" s="382" t="s">
        <v>1891</v>
      </c>
      <c r="B1797" s="3" t="s">
        <v>1892</v>
      </c>
      <c r="C1797" s="3" t="s">
        <v>5303</v>
      </c>
      <c r="D1797" s="376" t="s">
        <v>8160</v>
      </c>
      <c r="E1797" s="5" t="s">
        <v>8161</v>
      </c>
      <c r="F1797" s="6"/>
      <c r="G1797" s="6"/>
    </row>
    <row r="1798">
      <c r="A1798" s="382" t="s">
        <v>3751</v>
      </c>
      <c r="B1798" s="3" t="s">
        <v>3752</v>
      </c>
      <c r="C1798" s="3" t="s">
        <v>8157</v>
      </c>
      <c r="D1798" s="376" t="s">
        <v>8162</v>
      </c>
      <c r="E1798" s="5" t="s">
        <v>8159</v>
      </c>
      <c r="F1798" s="6"/>
      <c r="G1798" s="6"/>
    </row>
    <row r="1799">
      <c r="A1799" s="382" t="s">
        <v>3755</v>
      </c>
      <c r="B1799" s="3" t="s">
        <v>3756</v>
      </c>
      <c r="C1799" s="3" t="s">
        <v>5303</v>
      </c>
      <c r="D1799" s="376" t="s">
        <v>8163</v>
      </c>
      <c r="E1799" s="5" t="s">
        <v>5340</v>
      </c>
      <c r="F1799" s="6"/>
      <c r="G1799" s="6"/>
    </row>
    <row r="1800">
      <c r="A1800" s="382" t="s">
        <v>3423</v>
      </c>
      <c r="B1800" s="3" t="s">
        <v>3424</v>
      </c>
      <c r="C1800" s="3" t="s">
        <v>5539</v>
      </c>
      <c r="D1800" s="376" t="s">
        <v>8164</v>
      </c>
      <c r="E1800" s="5" t="s">
        <v>8165</v>
      </c>
      <c r="F1800" s="6"/>
      <c r="G1800" s="6"/>
    </row>
    <row r="1801">
      <c r="A1801" s="382" t="s">
        <v>1158</v>
      </c>
      <c r="B1801" s="3" t="s">
        <v>1159</v>
      </c>
      <c r="C1801" s="3" t="s">
        <v>5959</v>
      </c>
      <c r="D1801" s="376" t="s">
        <v>8166</v>
      </c>
      <c r="E1801" s="5" t="s">
        <v>8167</v>
      </c>
      <c r="F1801" s="6"/>
      <c r="G1801" s="6"/>
    </row>
    <row r="1802">
      <c r="A1802" s="382" t="s">
        <v>1377</v>
      </c>
      <c r="B1802" s="3" t="s">
        <v>1378</v>
      </c>
      <c r="C1802" s="3" t="s">
        <v>6440</v>
      </c>
      <c r="D1802" s="376" t="s">
        <v>8168</v>
      </c>
      <c r="E1802" s="5" t="s">
        <v>8169</v>
      </c>
      <c r="F1802" s="6"/>
      <c r="G1802" s="6"/>
    </row>
    <row r="1803">
      <c r="A1803" s="382" t="s">
        <v>4512</v>
      </c>
      <c r="B1803" s="3" t="s">
        <v>4513</v>
      </c>
      <c r="C1803" s="3" t="s">
        <v>8157</v>
      </c>
      <c r="D1803" s="376" t="s">
        <v>8170</v>
      </c>
      <c r="E1803" s="5" t="s">
        <v>8171</v>
      </c>
      <c r="F1803" s="6"/>
      <c r="G1803" s="6"/>
    </row>
    <row r="1804">
      <c r="A1804" s="382" t="s">
        <v>4391</v>
      </c>
      <c r="B1804" s="3" t="s">
        <v>4392</v>
      </c>
      <c r="C1804" s="3" t="s">
        <v>5959</v>
      </c>
      <c r="D1804" s="376" t="s">
        <v>8172</v>
      </c>
      <c r="E1804" s="5" t="s">
        <v>7824</v>
      </c>
      <c r="F1804" s="6"/>
      <c r="G1804" s="6"/>
    </row>
    <row r="1805">
      <c r="A1805" s="382" t="s">
        <v>757</v>
      </c>
      <c r="B1805" s="3" t="s">
        <v>758</v>
      </c>
      <c r="C1805" s="3" t="s">
        <v>5303</v>
      </c>
      <c r="D1805" s="376" t="s">
        <v>8173</v>
      </c>
      <c r="E1805" s="5" t="s">
        <v>5357</v>
      </c>
      <c r="F1805" s="6"/>
      <c r="G1805" s="6"/>
    </row>
    <row r="1806">
      <c r="A1806" s="382" t="s">
        <v>4130</v>
      </c>
      <c r="B1806" s="3" t="s">
        <v>4131</v>
      </c>
      <c r="C1806" s="3" t="s">
        <v>6117</v>
      </c>
      <c r="D1806" s="376" t="s">
        <v>8174</v>
      </c>
      <c r="E1806" s="5" t="s">
        <v>8175</v>
      </c>
      <c r="F1806" s="6"/>
      <c r="G1806" s="6"/>
    </row>
    <row r="1807">
      <c r="A1807" s="382" t="s">
        <v>2927</v>
      </c>
      <c r="B1807" s="3" t="s">
        <v>2928</v>
      </c>
      <c r="C1807" s="3" t="s">
        <v>8157</v>
      </c>
      <c r="D1807" s="376" t="s">
        <v>8176</v>
      </c>
      <c r="E1807" s="5" t="s">
        <v>8169</v>
      </c>
      <c r="F1807" s="6"/>
      <c r="G1807" s="6"/>
    </row>
    <row r="1808">
      <c r="A1808" s="382" t="s">
        <v>545</v>
      </c>
      <c r="B1808" s="3" t="s">
        <v>546</v>
      </c>
      <c r="C1808" s="3" t="s">
        <v>5303</v>
      </c>
      <c r="D1808" s="376" t="s">
        <v>8177</v>
      </c>
      <c r="E1808" s="5" t="s">
        <v>8178</v>
      </c>
      <c r="F1808" s="6"/>
      <c r="G1808" s="6"/>
    </row>
    <row r="1809">
      <c r="A1809" s="382" t="s">
        <v>2281</v>
      </c>
      <c r="B1809" s="3" t="s">
        <v>2282</v>
      </c>
      <c r="C1809" s="3" t="s">
        <v>5959</v>
      </c>
      <c r="D1809" s="376" t="s">
        <v>8179</v>
      </c>
      <c r="E1809" s="5" t="s">
        <v>7899</v>
      </c>
      <c r="F1809" s="6"/>
      <c r="G1809" s="6"/>
    </row>
    <row r="1810">
      <c r="A1810" s="382" t="s">
        <v>2725</v>
      </c>
      <c r="B1810" s="3" t="s">
        <v>2726</v>
      </c>
      <c r="C1810" s="3" t="s">
        <v>5959</v>
      </c>
      <c r="D1810" s="376" t="s">
        <v>8180</v>
      </c>
      <c r="E1810" s="5" t="s">
        <v>8181</v>
      </c>
      <c r="F1810" s="6"/>
      <c r="G1810" s="6"/>
    </row>
    <row r="1811">
      <c r="A1811" s="382" t="s">
        <v>3794</v>
      </c>
      <c r="B1811" s="3" t="s">
        <v>3795</v>
      </c>
      <c r="C1811" s="3" t="s">
        <v>691</v>
      </c>
      <c r="D1811" s="376" t="s">
        <v>8182</v>
      </c>
      <c r="E1811" s="5" t="s">
        <v>5507</v>
      </c>
      <c r="F1811" s="6"/>
      <c r="G1811" s="6"/>
    </row>
    <row r="1812">
      <c r="A1812" s="382" t="s">
        <v>1666</v>
      </c>
      <c r="B1812" s="3" t="s">
        <v>1667</v>
      </c>
      <c r="C1812" s="3" t="s">
        <v>5522</v>
      </c>
      <c r="D1812" s="376" t="s">
        <v>8183</v>
      </c>
      <c r="E1812" s="5" t="s">
        <v>8184</v>
      </c>
      <c r="F1812" s="6"/>
      <c r="G1812" s="6"/>
    </row>
    <row r="1813">
      <c r="A1813" s="382" t="s">
        <v>2029</v>
      </c>
      <c r="B1813" s="3" t="s">
        <v>2030</v>
      </c>
      <c r="C1813" s="3" t="s">
        <v>5303</v>
      </c>
      <c r="D1813" s="376" t="s">
        <v>8185</v>
      </c>
      <c r="E1813" s="5" t="s">
        <v>7807</v>
      </c>
      <c r="F1813" s="6"/>
      <c r="G1813" s="6"/>
    </row>
    <row r="1814">
      <c r="A1814" s="382" t="s">
        <v>1564</v>
      </c>
      <c r="B1814" s="3" t="s">
        <v>1565</v>
      </c>
      <c r="C1814" s="3" t="s">
        <v>565</v>
      </c>
      <c r="D1814" s="376" t="s">
        <v>8186</v>
      </c>
      <c r="E1814" s="5" t="s">
        <v>5674</v>
      </c>
      <c r="F1814" s="6"/>
      <c r="G1814" s="6"/>
    </row>
    <row r="1815">
      <c r="A1815" s="382" t="s">
        <v>1681</v>
      </c>
      <c r="B1815" s="3" t="s">
        <v>1682</v>
      </c>
      <c r="C1815" s="3" t="s">
        <v>5355</v>
      </c>
      <c r="D1815" s="376" t="s">
        <v>8187</v>
      </c>
      <c r="E1815" s="5" t="s">
        <v>8188</v>
      </c>
      <c r="F1815" s="6"/>
      <c r="G1815" s="6"/>
    </row>
    <row r="1816">
      <c r="A1816" s="382" t="s">
        <v>3405</v>
      </c>
      <c r="B1816" s="3" t="s">
        <v>3406</v>
      </c>
      <c r="C1816" s="3" t="s">
        <v>5355</v>
      </c>
      <c r="D1816" s="376" t="s">
        <v>8189</v>
      </c>
      <c r="E1816" s="5" t="s">
        <v>8151</v>
      </c>
      <c r="F1816" s="6"/>
      <c r="G1816" s="6"/>
    </row>
    <row r="1817">
      <c r="A1817" s="382" t="s">
        <v>2807</v>
      </c>
      <c r="B1817" s="3" t="s">
        <v>2808</v>
      </c>
      <c r="C1817" s="3" t="s">
        <v>5188</v>
      </c>
      <c r="D1817" s="376" t="s">
        <v>8190</v>
      </c>
      <c r="E1817" s="5" t="s">
        <v>5189</v>
      </c>
      <c r="F1817" s="6"/>
      <c r="G1817" s="6"/>
    </row>
    <row r="1818">
      <c r="A1818" s="382" t="s">
        <v>4240</v>
      </c>
      <c r="B1818" s="3" t="s">
        <v>4241</v>
      </c>
      <c r="C1818" s="3" t="s">
        <v>5355</v>
      </c>
      <c r="D1818" s="376" t="s">
        <v>8191</v>
      </c>
      <c r="E1818" s="5" t="s">
        <v>8192</v>
      </c>
      <c r="F1818" s="6"/>
      <c r="G1818" s="6"/>
    </row>
    <row r="1819">
      <c r="A1819" s="382" t="s">
        <v>3054</v>
      </c>
      <c r="B1819" s="3" t="s">
        <v>3055</v>
      </c>
      <c r="C1819" s="3" t="s">
        <v>6440</v>
      </c>
      <c r="D1819" s="376" t="s">
        <v>8193</v>
      </c>
      <c r="E1819" s="5" t="s">
        <v>8159</v>
      </c>
      <c r="F1819" s="6"/>
      <c r="G1819" s="6"/>
    </row>
    <row r="1820">
      <c r="A1820" s="382" t="s">
        <v>2897</v>
      </c>
      <c r="B1820" s="3" t="s">
        <v>2898</v>
      </c>
      <c r="C1820" s="3" t="s">
        <v>754</v>
      </c>
      <c r="D1820" s="376" t="s">
        <v>8194</v>
      </c>
      <c r="E1820" s="5" t="s">
        <v>8195</v>
      </c>
      <c r="F1820" s="6"/>
      <c r="G1820" s="6"/>
    </row>
    <row r="1821">
      <c r="A1821" s="382" t="s">
        <v>3522</v>
      </c>
      <c r="B1821" s="3" t="s">
        <v>3523</v>
      </c>
      <c r="C1821" s="3" t="s">
        <v>961</v>
      </c>
      <c r="D1821" s="376" t="s">
        <v>8196</v>
      </c>
      <c r="E1821" s="5" t="s">
        <v>8197</v>
      </c>
      <c r="F1821" s="6"/>
      <c r="G1821" s="6"/>
    </row>
    <row r="1822">
      <c r="A1822" s="382" t="s">
        <v>1473</v>
      </c>
      <c r="B1822" s="3" t="s">
        <v>1474</v>
      </c>
      <c r="C1822" s="3" t="s">
        <v>5421</v>
      </c>
      <c r="D1822" s="376" t="s">
        <v>8198</v>
      </c>
      <c r="E1822" s="5" t="s">
        <v>8199</v>
      </c>
      <c r="F1822" s="6"/>
      <c r="G1822" s="6"/>
    </row>
    <row r="1823">
      <c r="A1823" s="382" t="s">
        <v>3455</v>
      </c>
      <c r="B1823" s="3" t="s">
        <v>3456</v>
      </c>
      <c r="C1823" s="3" t="s">
        <v>754</v>
      </c>
      <c r="D1823" s="376" t="s">
        <v>8200</v>
      </c>
      <c r="E1823" s="5" t="s">
        <v>8201</v>
      </c>
      <c r="F1823" s="6"/>
      <c r="G1823" s="6"/>
    </row>
    <row r="1824">
      <c r="A1824" s="382" t="s">
        <v>4039</v>
      </c>
      <c r="B1824" s="3" t="s">
        <v>4040</v>
      </c>
      <c r="C1824" s="3" t="s">
        <v>5355</v>
      </c>
      <c r="D1824" s="376" t="s">
        <v>8202</v>
      </c>
      <c r="E1824" s="5" t="s">
        <v>8203</v>
      </c>
      <c r="F1824" s="6"/>
      <c r="G1824" s="6"/>
    </row>
    <row r="1825">
      <c r="A1825" s="382" t="s">
        <v>3575</v>
      </c>
      <c r="B1825" s="3" t="s">
        <v>3576</v>
      </c>
      <c r="C1825" s="3" t="s">
        <v>6440</v>
      </c>
      <c r="D1825" s="376" t="s">
        <v>8204</v>
      </c>
      <c r="E1825" s="5" t="s">
        <v>8159</v>
      </c>
      <c r="F1825" s="6"/>
      <c r="G1825" s="6"/>
    </row>
    <row r="1826">
      <c r="A1826" s="382" t="s">
        <v>844</v>
      </c>
      <c r="B1826" s="3" t="s">
        <v>845</v>
      </c>
      <c r="C1826" s="3" t="s">
        <v>754</v>
      </c>
      <c r="D1826" s="376" t="s">
        <v>8205</v>
      </c>
      <c r="E1826" s="5" t="s">
        <v>8201</v>
      </c>
      <c r="F1826" s="6"/>
      <c r="G1826" s="6"/>
    </row>
    <row r="1827">
      <c r="A1827" s="382" t="s">
        <v>4532</v>
      </c>
      <c r="B1827" s="3" t="s">
        <v>4533</v>
      </c>
      <c r="C1827" s="3" t="s">
        <v>961</v>
      </c>
      <c r="D1827" s="376" t="s">
        <v>8206</v>
      </c>
      <c r="E1827" s="5" t="s">
        <v>8207</v>
      </c>
      <c r="F1827" s="6"/>
      <c r="G1827" s="6"/>
    </row>
    <row r="1828">
      <c r="A1828" s="382" t="s">
        <v>2544</v>
      </c>
      <c r="B1828" s="3" t="s">
        <v>2545</v>
      </c>
      <c r="C1828" s="3" t="s">
        <v>5355</v>
      </c>
      <c r="D1828" s="376" t="s">
        <v>8208</v>
      </c>
      <c r="E1828" s="5" t="s">
        <v>8203</v>
      </c>
      <c r="F1828" s="6"/>
      <c r="G1828" s="6"/>
    </row>
    <row r="1829">
      <c r="A1829" s="382" t="s">
        <v>1059</v>
      </c>
      <c r="B1829" s="3" t="s">
        <v>1060</v>
      </c>
      <c r="C1829" s="3" t="s">
        <v>6440</v>
      </c>
      <c r="D1829" s="376" t="s">
        <v>8209</v>
      </c>
      <c r="E1829" s="5" t="s">
        <v>8159</v>
      </c>
      <c r="F1829" s="6"/>
      <c r="G1829" s="6"/>
    </row>
    <row r="1830">
      <c r="A1830" s="382" t="s">
        <v>3374</v>
      </c>
      <c r="B1830" s="3" t="s">
        <v>3375</v>
      </c>
      <c r="C1830" s="3" t="s">
        <v>5355</v>
      </c>
      <c r="D1830" s="376" t="s">
        <v>8210</v>
      </c>
      <c r="E1830" s="5" t="s">
        <v>8211</v>
      </c>
      <c r="F1830" s="6"/>
      <c r="G1830" s="6"/>
    </row>
    <row r="1831">
      <c r="A1831" s="382" t="s">
        <v>3080</v>
      </c>
      <c r="B1831" s="3" t="s">
        <v>3081</v>
      </c>
      <c r="C1831" s="3" t="s">
        <v>5355</v>
      </c>
      <c r="D1831" s="376" t="s">
        <v>8212</v>
      </c>
      <c r="E1831" s="5" t="s">
        <v>8213</v>
      </c>
      <c r="F1831" s="6"/>
      <c r="G1831" s="6"/>
    </row>
    <row r="1832">
      <c r="A1832" s="382" t="s">
        <v>2827</v>
      </c>
      <c r="B1832" s="3" t="s">
        <v>2828</v>
      </c>
      <c r="C1832" s="3" t="s">
        <v>5355</v>
      </c>
      <c r="D1832" s="376" t="s">
        <v>8214</v>
      </c>
      <c r="E1832" s="5" t="s">
        <v>8215</v>
      </c>
      <c r="F1832" s="6"/>
      <c r="G1832" s="6"/>
    </row>
    <row r="1833">
      <c r="A1833" s="382" t="s">
        <v>1463</v>
      </c>
      <c r="B1833" s="3" t="s">
        <v>1464</v>
      </c>
      <c r="C1833" s="3" t="s">
        <v>552</v>
      </c>
      <c r="D1833" s="376" t="s">
        <v>8216</v>
      </c>
      <c r="E1833" s="5" t="s">
        <v>8217</v>
      </c>
      <c r="F1833" s="6"/>
      <c r="G1833" s="6"/>
    </row>
    <row r="1834">
      <c r="A1834" s="382" t="s">
        <v>700</v>
      </c>
      <c r="B1834" s="3" t="s">
        <v>701</v>
      </c>
      <c r="C1834" s="3" t="s">
        <v>6440</v>
      </c>
      <c r="D1834" s="376" t="s">
        <v>8218</v>
      </c>
      <c r="E1834" s="5" t="s">
        <v>8159</v>
      </c>
      <c r="F1834" s="6"/>
      <c r="G1834" s="6"/>
    </row>
    <row r="1835">
      <c r="A1835" s="382" t="s">
        <v>2095</v>
      </c>
      <c r="B1835" s="3" t="s">
        <v>2096</v>
      </c>
      <c r="C1835" s="3" t="s">
        <v>961</v>
      </c>
      <c r="D1835" s="376" t="s">
        <v>8219</v>
      </c>
      <c r="E1835" s="5" t="s">
        <v>8220</v>
      </c>
      <c r="F1835" s="6"/>
      <c r="G1835" s="6"/>
    </row>
    <row r="1836">
      <c r="A1836" s="382" t="s">
        <v>3510</v>
      </c>
      <c r="B1836" s="3" t="s">
        <v>3511</v>
      </c>
      <c r="C1836" s="3" t="s">
        <v>961</v>
      </c>
      <c r="D1836" s="376" t="s">
        <v>8221</v>
      </c>
      <c r="E1836" s="5" t="s">
        <v>8139</v>
      </c>
      <c r="F1836" s="6"/>
      <c r="G1836" s="6"/>
    </row>
    <row r="1837">
      <c r="A1837" s="382" t="s">
        <v>3123</v>
      </c>
      <c r="B1837" s="3" t="s">
        <v>3124</v>
      </c>
      <c r="C1837" s="3" t="s">
        <v>6440</v>
      </c>
      <c r="D1837" s="376" t="s">
        <v>8222</v>
      </c>
      <c r="E1837" s="5" t="s">
        <v>8171</v>
      </c>
      <c r="F1837" s="6"/>
      <c r="G1837" s="6"/>
    </row>
    <row r="1838">
      <c r="A1838" s="382" t="s">
        <v>1149</v>
      </c>
      <c r="B1838" s="3" t="s">
        <v>1150</v>
      </c>
      <c r="C1838" s="3" t="s">
        <v>5355</v>
      </c>
      <c r="D1838" s="376" t="s">
        <v>8223</v>
      </c>
      <c r="E1838" s="5" t="s">
        <v>8224</v>
      </c>
      <c r="F1838" s="6"/>
      <c r="G1838" s="6"/>
    </row>
    <row r="1839">
      <c r="A1839" s="382" t="s">
        <v>1175</v>
      </c>
      <c r="B1839" s="3" t="s">
        <v>1176</v>
      </c>
      <c r="C1839" s="3" t="s">
        <v>5355</v>
      </c>
      <c r="D1839" s="376" t="s">
        <v>8225</v>
      </c>
      <c r="E1839" s="5" t="s">
        <v>8226</v>
      </c>
      <c r="F1839" s="6"/>
      <c r="G1839" s="6"/>
    </row>
    <row r="1840">
      <c r="A1840" s="382" t="s">
        <v>3153</v>
      </c>
      <c r="B1840" s="3" t="s">
        <v>3154</v>
      </c>
      <c r="C1840" s="3" t="s">
        <v>5355</v>
      </c>
      <c r="D1840" s="376" t="s">
        <v>8227</v>
      </c>
      <c r="E1840" s="5" t="s">
        <v>5427</v>
      </c>
      <c r="F1840" s="6"/>
      <c r="G1840" s="6"/>
    </row>
    <row r="1841">
      <c r="A1841" s="382" t="s">
        <v>2558</v>
      </c>
      <c r="B1841" s="3" t="s">
        <v>2559</v>
      </c>
      <c r="C1841" s="3" t="s">
        <v>5355</v>
      </c>
      <c r="D1841" s="376" t="s">
        <v>8228</v>
      </c>
      <c r="E1841" s="5" t="s">
        <v>8229</v>
      </c>
      <c r="F1841" s="6"/>
      <c r="G1841" s="6"/>
    </row>
    <row r="1842">
      <c r="A1842" s="382" t="s">
        <v>1016</v>
      </c>
      <c r="B1842" s="3" t="s">
        <v>1017</v>
      </c>
      <c r="C1842" s="3" t="s">
        <v>5355</v>
      </c>
      <c r="D1842" s="376" t="s">
        <v>8230</v>
      </c>
      <c r="E1842" s="5" t="s">
        <v>8231</v>
      </c>
      <c r="F1842" s="6"/>
      <c r="G1842" s="6"/>
    </row>
    <row r="1843">
      <c r="A1843" s="382" t="s">
        <v>1535</v>
      </c>
      <c r="B1843" s="3" t="s">
        <v>1536</v>
      </c>
      <c r="C1843" s="3" t="s">
        <v>691</v>
      </c>
      <c r="D1843" s="376" t="s">
        <v>8232</v>
      </c>
      <c r="E1843" s="5" t="s">
        <v>8233</v>
      </c>
      <c r="F1843" s="6"/>
      <c r="G1843" s="6"/>
    </row>
    <row r="1844">
      <c r="A1844" s="382" t="s">
        <v>3415</v>
      </c>
      <c r="B1844" s="3" t="s">
        <v>3416</v>
      </c>
      <c r="C1844" s="3" t="s">
        <v>5355</v>
      </c>
      <c r="D1844" s="376" t="s">
        <v>8234</v>
      </c>
      <c r="E1844" s="5" t="s">
        <v>8235</v>
      </c>
      <c r="F1844" s="6"/>
      <c r="G1844" s="6"/>
    </row>
    <row r="1845">
      <c r="A1845" s="382" t="s">
        <v>1543</v>
      </c>
      <c r="B1845" s="3" t="s">
        <v>1544</v>
      </c>
      <c r="C1845" s="3" t="s">
        <v>5355</v>
      </c>
      <c r="D1845" s="376" t="s">
        <v>8236</v>
      </c>
      <c r="E1845" s="5" t="s">
        <v>8237</v>
      </c>
      <c r="F1845" s="6"/>
      <c r="G1845" s="6"/>
    </row>
    <row r="1846">
      <c r="A1846" s="382" t="s">
        <v>2492</v>
      </c>
      <c r="B1846" s="3" t="s">
        <v>2493</v>
      </c>
      <c r="C1846" s="3" t="s">
        <v>5188</v>
      </c>
      <c r="D1846" s="376" t="s">
        <v>8238</v>
      </c>
      <c r="E1846" s="5" t="s">
        <v>5189</v>
      </c>
      <c r="F1846" s="6"/>
      <c r="G1846" s="6"/>
    </row>
    <row r="1847">
      <c r="A1847" s="382" t="s">
        <v>4132</v>
      </c>
      <c r="B1847" s="3" t="s">
        <v>4133</v>
      </c>
      <c r="C1847" s="3" t="s">
        <v>5539</v>
      </c>
      <c r="D1847" s="376" t="s">
        <v>8239</v>
      </c>
      <c r="E1847" s="5" t="s">
        <v>8240</v>
      </c>
      <c r="F1847" s="6"/>
      <c r="G1847" s="6"/>
    </row>
    <row r="1848">
      <c r="A1848" s="382" t="s">
        <v>4138</v>
      </c>
      <c r="B1848" s="3" t="s">
        <v>4139</v>
      </c>
      <c r="C1848" s="3" t="s">
        <v>7041</v>
      </c>
      <c r="D1848" s="376" t="s">
        <v>8241</v>
      </c>
      <c r="E1848" s="5" t="s">
        <v>8242</v>
      </c>
      <c r="F1848" s="6"/>
      <c r="G1848" s="6"/>
    </row>
    <row r="1849">
      <c r="A1849" s="382" t="s">
        <v>1865</v>
      </c>
      <c r="B1849" s="3" t="s">
        <v>1866</v>
      </c>
      <c r="C1849" s="3" t="s">
        <v>5664</v>
      </c>
      <c r="D1849" s="376" t="s">
        <v>8243</v>
      </c>
      <c r="E1849" s="5" t="s">
        <v>5799</v>
      </c>
      <c r="F1849" s="6"/>
      <c r="G1849" s="6"/>
    </row>
    <row r="1850">
      <c r="A1850" s="382" t="s">
        <v>1238</v>
      </c>
      <c r="B1850" s="3" t="s">
        <v>1239</v>
      </c>
      <c r="C1850" s="3" t="s">
        <v>552</v>
      </c>
      <c r="D1850" s="376" t="s">
        <v>8244</v>
      </c>
      <c r="E1850" s="5" t="s">
        <v>7770</v>
      </c>
      <c r="F1850" s="6"/>
      <c r="G1850" s="6"/>
    </row>
    <row r="1851">
      <c r="A1851" s="382" t="s">
        <v>2538</v>
      </c>
      <c r="B1851" s="3" t="s">
        <v>2539</v>
      </c>
      <c r="C1851" s="3" t="s">
        <v>5264</v>
      </c>
      <c r="D1851" s="376" t="s">
        <v>8245</v>
      </c>
      <c r="E1851" s="5" t="s">
        <v>6088</v>
      </c>
      <c r="F1851" s="6"/>
      <c r="G1851" s="6"/>
    </row>
    <row r="1852">
      <c r="A1852" s="382" t="s">
        <v>3892</v>
      </c>
      <c r="B1852" s="3" t="s">
        <v>3893</v>
      </c>
      <c r="C1852" s="3" t="s">
        <v>5959</v>
      </c>
      <c r="D1852" s="376" t="s">
        <v>8246</v>
      </c>
      <c r="E1852" s="5" t="s">
        <v>8247</v>
      </c>
      <c r="F1852" s="6"/>
      <c r="G1852" s="6"/>
    </row>
    <row r="1853">
      <c r="A1853" s="382" t="s">
        <v>2905</v>
      </c>
      <c r="B1853" s="3" t="s">
        <v>2906</v>
      </c>
      <c r="C1853" s="3" t="s">
        <v>6117</v>
      </c>
      <c r="D1853" s="376" t="s">
        <v>8248</v>
      </c>
      <c r="E1853" s="5" t="s">
        <v>8249</v>
      </c>
      <c r="F1853" s="6"/>
      <c r="G1853" s="6"/>
    </row>
    <row r="1854">
      <c r="A1854" s="382" t="s">
        <v>8250</v>
      </c>
      <c r="B1854" s="6" t="s">
        <v>8251</v>
      </c>
      <c r="C1854" s="379" t="s">
        <v>8252</v>
      </c>
      <c r="D1854" s="383"/>
      <c r="E1854" s="377"/>
      <c r="F1854" s="6"/>
      <c r="G1854" s="6"/>
    </row>
    <row r="1855">
      <c r="A1855" s="382" t="s">
        <v>8253</v>
      </c>
      <c r="B1855" s="6" t="s">
        <v>8254</v>
      </c>
      <c r="C1855" s="6"/>
      <c r="D1855" s="380"/>
      <c r="E1855" s="268"/>
      <c r="F1855" s="6"/>
      <c r="G1855" s="6"/>
    </row>
    <row r="1856">
      <c r="A1856" s="382" t="s">
        <v>8255</v>
      </c>
      <c r="B1856" s="6" t="s">
        <v>8256</v>
      </c>
      <c r="C1856" s="6"/>
      <c r="D1856" s="380"/>
      <c r="E1856" s="268"/>
      <c r="F1856" s="6"/>
      <c r="G1856" s="6"/>
    </row>
    <row r="1857">
      <c r="A1857" s="382" t="s">
        <v>8257</v>
      </c>
      <c r="B1857" s="6" t="s">
        <v>8258</v>
      </c>
      <c r="C1857" s="6"/>
      <c r="D1857" s="380"/>
      <c r="E1857" s="268"/>
      <c r="F1857" s="6"/>
      <c r="G1857" s="6"/>
    </row>
    <row r="1858">
      <c r="A1858" s="382" t="s">
        <v>8259</v>
      </c>
      <c r="B1858" s="6" t="s">
        <v>8260</v>
      </c>
      <c r="C1858" s="6"/>
      <c r="D1858" s="380"/>
      <c r="E1858" s="268"/>
      <c r="F1858" s="6"/>
      <c r="G1858" s="6"/>
    </row>
    <row r="1859">
      <c r="A1859" s="382" t="s">
        <v>3712</v>
      </c>
      <c r="B1859" s="3" t="s">
        <v>3713</v>
      </c>
      <c r="C1859" s="3" t="s">
        <v>5348</v>
      </c>
      <c r="D1859" s="376" t="s">
        <v>8261</v>
      </c>
      <c r="E1859" s="5" t="s">
        <v>8262</v>
      </c>
      <c r="F1859" s="6"/>
      <c r="G1859" s="6"/>
    </row>
    <row r="1860">
      <c r="A1860" s="382" t="s">
        <v>2581</v>
      </c>
      <c r="B1860" s="3" t="s">
        <v>2582</v>
      </c>
      <c r="C1860" s="3" t="s">
        <v>5172</v>
      </c>
      <c r="D1860" s="380"/>
      <c r="E1860" s="268"/>
      <c r="F1860" s="6"/>
      <c r="G1860" s="6"/>
    </row>
    <row r="1861">
      <c r="A1861" s="382" t="s">
        <v>1529</v>
      </c>
      <c r="B1861" s="3" t="s">
        <v>1530</v>
      </c>
      <c r="C1861" s="3" t="s">
        <v>5172</v>
      </c>
      <c r="D1861" s="380"/>
      <c r="E1861" s="268"/>
      <c r="F1861" s="6"/>
      <c r="G1861" s="6"/>
    </row>
    <row r="1862">
      <c r="A1862" s="382" t="s">
        <v>2161</v>
      </c>
      <c r="B1862" s="3" t="s">
        <v>2162</v>
      </c>
      <c r="C1862" s="3" t="s">
        <v>5172</v>
      </c>
      <c r="D1862" s="380"/>
      <c r="E1862" s="268"/>
      <c r="F1862" s="6"/>
      <c r="G1862" s="6"/>
    </row>
    <row r="1863">
      <c r="A1863" s="382" t="s">
        <v>1469</v>
      </c>
      <c r="B1863" s="3" t="s">
        <v>1470</v>
      </c>
      <c r="C1863" s="3" t="s">
        <v>5563</v>
      </c>
      <c r="D1863" s="380"/>
      <c r="E1863" s="268"/>
      <c r="F1863" s="6"/>
      <c r="G1863" s="6"/>
    </row>
    <row r="1864">
      <c r="A1864" s="382"/>
      <c r="B1864" s="6"/>
      <c r="C1864" s="6"/>
      <c r="D1864" s="380"/>
      <c r="E1864" s="268"/>
      <c r="F1864" s="6"/>
      <c r="G1864" s="6"/>
    </row>
    <row r="1865">
      <c r="A1865" s="382"/>
      <c r="B1865" s="6"/>
      <c r="C1865" s="6"/>
      <c r="D1865" s="380"/>
      <c r="E1865" s="268"/>
      <c r="F1865" s="6"/>
      <c r="G1865" s="6"/>
    </row>
    <row r="1866">
      <c r="A1866" s="382"/>
      <c r="B1866" s="6"/>
      <c r="C1866" s="6"/>
      <c r="D1866" s="380"/>
      <c r="E1866" s="268"/>
      <c r="F1866" s="6"/>
      <c r="G1866" s="6"/>
    </row>
    <row r="1867">
      <c r="A1867" s="382"/>
      <c r="B1867" s="6"/>
      <c r="C1867" s="6"/>
      <c r="D1867" s="380"/>
      <c r="E1867" s="268"/>
      <c r="F1867" s="6"/>
      <c r="G1867" s="6"/>
    </row>
    <row r="1868">
      <c r="A1868" s="382"/>
      <c r="B1868" s="6"/>
      <c r="C1868" s="6"/>
      <c r="D1868" s="380"/>
      <c r="E1868" s="268"/>
      <c r="F1868" s="6"/>
      <c r="G1868" s="6"/>
    </row>
    <row r="1869">
      <c r="A1869" s="382"/>
      <c r="B1869" s="6"/>
      <c r="C1869" s="6"/>
      <c r="D1869" s="380"/>
      <c r="E1869" s="268"/>
      <c r="F1869" s="6"/>
      <c r="G1869" s="6"/>
    </row>
    <row r="1870">
      <c r="A1870" s="382"/>
      <c r="B1870" s="6"/>
      <c r="C1870" s="6"/>
      <c r="D1870" s="380"/>
      <c r="E1870" s="268"/>
      <c r="F1870" s="6"/>
      <c r="G1870" s="6"/>
    </row>
    <row r="1871">
      <c r="A1871" s="382"/>
      <c r="B1871" s="6"/>
      <c r="C1871" s="6"/>
      <c r="D1871" s="380"/>
      <c r="E1871" s="268"/>
      <c r="F1871" s="6"/>
      <c r="G1871" s="6"/>
    </row>
    <row r="1872">
      <c r="A1872" s="382"/>
      <c r="B1872" s="6"/>
      <c r="C1872" s="6"/>
      <c r="D1872" s="380"/>
      <c r="E1872" s="268"/>
      <c r="F1872" s="6"/>
      <c r="G1872" s="6"/>
    </row>
    <row r="1873">
      <c r="A1873" s="382"/>
      <c r="B1873" s="6"/>
      <c r="C1873" s="6"/>
      <c r="D1873" s="380"/>
      <c r="E1873" s="268"/>
      <c r="F1873" s="6"/>
      <c r="G1873" s="6"/>
    </row>
    <row r="1874">
      <c r="A1874" s="382"/>
      <c r="B1874" s="6"/>
      <c r="C1874" s="6"/>
      <c r="D1874" s="380"/>
      <c r="E1874" s="268"/>
      <c r="F1874" s="6"/>
      <c r="G1874" s="6"/>
    </row>
    <row r="1875">
      <c r="A1875" s="382"/>
      <c r="B1875" s="6"/>
      <c r="C1875" s="6"/>
      <c r="D1875" s="380"/>
      <c r="E1875" s="268"/>
      <c r="F1875" s="6"/>
      <c r="G1875" s="6"/>
    </row>
    <row r="1876">
      <c r="A1876" s="382"/>
      <c r="B1876" s="6"/>
      <c r="C1876" s="6"/>
      <c r="D1876" s="380"/>
      <c r="E1876" s="268"/>
      <c r="F1876" s="6"/>
      <c r="G1876" s="6"/>
    </row>
    <row r="1877">
      <c r="A1877" s="382"/>
      <c r="B1877" s="6"/>
      <c r="C1877" s="6"/>
      <c r="D1877" s="380"/>
      <c r="E1877" s="268"/>
      <c r="F1877" s="6"/>
      <c r="G1877" s="6"/>
    </row>
    <row r="1878">
      <c r="A1878" s="382"/>
      <c r="B1878" s="6"/>
      <c r="C1878" s="6"/>
      <c r="D1878" s="380"/>
      <c r="E1878" s="268"/>
      <c r="F1878" s="6"/>
      <c r="G1878" s="6"/>
    </row>
    <row r="1879">
      <c r="A1879" s="382"/>
      <c r="B1879" s="6"/>
      <c r="C1879" s="6"/>
      <c r="D1879" s="380"/>
      <c r="E1879" s="268"/>
      <c r="F1879" s="6"/>
      <c r="G1879" s="6"/>
    </row>
    <row r="1880">
      <c r="A1880" s="382"/>
      <c r="B1880" s="6"/>
      <c r="C1880" s="6"/>
      <c r="D1880" s="380"/>
      <c r="E1880" s="268"/>
      <c r="F1880" s="6"/>
      <c r="G1880" s="6"/>
    </row>
    <row r="1881">
      <c r="A1881" s="382"/>
      <c r="B1881" s="6"/>
      <c r="C1881" s="6"/>
      <c r="D1881" s="380"/>
      <c r="E1881" s="268"/>
      <c r="F1881" s="6"/>
      <c r="G1881" s="6"/>
    </row>
    <row r="1882">
      <c r="A1882" s="382"/>
      <c r="B1882" s="6"/>
      <c r="C1882" s="6"/>
      <c r="D1882" s="380"/>
      <c r="E1882" s="268"/>
      <c r="F1882" s="6"/>
      <c r="G1882" s="6"/>
    </row>
    <row r="1883">
      <c r="A1883" s="382"/>
      <c r="B1883" s="6"/>
      <c r="C1883" s="6"/>
      <c r="D1883" s="380"/>
      <c r="E1883" s="268"/>
      <c r="F1883" s="6"/>
      <c r="G1883" s="6"/>
    </row>
    <row r="1884">
      <c r="A1884" s="382"/>
      <c r="B1884" s="6"/>
      <c r="C1884" s="6"/>
      <c r="D1884" s="380"/>
      <c r="E1884" s="268"/>
      <c r="F1884" s="6"/>
      <c r="G1884" s="6"/>
    </row>
    <row r="1885">
      <c r="A1885" s="382"/>
      <c r="B1885" s="6"/>
      <c r="C1885" s="6"/>
      <c r="D1885" s="380"/>
      <c r="E1885" s="268"/>
      <c r="F1885" s="6"/>
      <c r="G1885" s="6"/>
    </row>
    <row r="1886">
      <c r="A1886" s="382"/>
      <c r="B1886" s="6"/>
      <c r="C1886" s="6"/>
      <c r="D1886" s="380"/>
      <c r="E1886" s="268"/>
      <c r="F1886" s="6"/>
      <c r="G1886" s="6"/>
    </row>
    <row r="1887">
      <c r="A1887" s="382"/>
      <c r="B1887" s="6"/>
      <c r="C1887" s="6"/>
      <c r="D1887" s="380"/>
      <c r="E1887" s="268"/>
      <c r="F1887" s="6"/>
      <c r="G1887" s="6"/>
    </row>
    <row r="1888">
      <c r="A1888" s="382"/>
      <c r="B1888" s="6"/>
      <c r="C1888" s="6"/>
      <c r="D1888" s="380"/>
      <c r="E1888" s="268"/>
      <c r="F1888" s="6"/>
      <c r="G1888" s="6"/>
    </row>
    <row r="1889">
      <c r="A1889" s="382"/>
      <c r="B1889" s="6"/>
      <c r="C1889" s="6"/>
      <c r="D1889" s="380"/>
      <c r="E1889" s="268"/>
      <c r="F1889" s="6"/>
      <c r="G1889" s="6"/>
    </row>
    <row r="1890">
      <c r="A1890" s="382"/>
      <c r="B1890" s="6"/>
      <c r="C1890" s="6"/>
      <c r="D1890" s="380"/>
      <c r="E1890" s="268"/>
      <c r="F1890" s="6"/>
      <c r="G1890" s="6"/>
    </row>
    <row r="1891">
      <c r="A1891" s="382"/>
      <c r="B1891" s="6"/>
      <c r="C1891" s="6"/>
      <c r="D1891" s="380"/>
      <c r="E1891" s="268"/>
      <c r="F1891" s="6"/>
      <c r="G1891" s="6"/>
    </row>
    <row r="1892">
      <c r="A1892" s="382"/>
      <c r="B1892" s="6"/>
      <c r="C1892" s="6"/>
      <c r="D1892" s="380"/>
      <c r="E1892" s="268"/>
      <c r="F1892" s="6"/>
      <c r="G1892" s="6"/>
    </row>
    <row r="1893">
      <c r="A1893" s="382"/>
      <c r="B1893" s="6"/>
      <c r="C1893" s="6"/>
      <c r="D1893" s="380"/>
      <c r="E1893" s="268"/>
      <c r="F1893" s="6"/>
      <c r="G1893" s="6"/>
    </row>
    <row r="1894">
      <c r="A1894" s="382"/>
      <c r="B1894" s="6"/>
      <c r="C1894" s="6"/>
      <c r="D1894" s="380"/>
      <c r="E1894" s="268"/>
      <c r="F1894" s="6"/>
      <c r="G1894" s="6"/>
    </row>
    <row r="1895">
      <c r="A1895" s="382"/>
      <c r="B1895" s="6"/>
      <c r="C1895" s="6"/>
      <c r="D1895" s="380"/>
      <c r="E1895" s="268"/>
      <c r="F1895" s="6"/>
      <c r="G1895" s="6"/>
    </row>
    <row r="1896">
      <c r="A1896" s="382"/>
      <c r="B1896" s="6"/>
      <c r="C1896" s="6"/>
      <c r="D1896" s="380"/>
      <c r="E1896" s="268"/>
      <c r="F1896" s="6"/>
      <c r="G1896" s="6"/>
    </row>
    <row r="1897">
      <c r="A1897" s="382"/>
      <c r="B1897" s="6"/>
      <c r="C1897" s="6"/>
      <c r="D1897" s="380"/>
      <c r="E1897" s="268"/>
      <c r="F1897" s="6"/>
      <c r="G1897" s="6"/>
    </row>
    <row r="1898">
      <c r="A1898" s="382"/>
      <c r="B1898" s="6"/>
      <c r="C1898" s="6"/>
      <c r="D1898" s="380"/>
      <c r="E1898" s="268"/>
      <c r="F1898" s="6"/>
      <c r="G1898" s="6"/>
    </row>
    <row r="1899">
      <c r="A1899" s="382"/>
      <c r="B1899" s="6"/>
      <c r="C1899" s="6"/>
      <c r="D1899" s="380"/>
      <c r="E1899" s="268"/>
      <c r="F1899" s="6"/>
      <c r="G1899" s="6"/>
    </row>
    <row r="1900">
      <c r="A1900" s="382"/>
      <c r="B1900" s="6"/>
      <c r="C1900" s="6"/>
      <c r="D1900" s="380"/>
      <c r="E1900" s="268"/>
      <c r="F1900" s="6"/>
      <c r="G1900" s="6"/>
    </row>
    <row r="1901">
      <c r="A1901" s="382"/>
      <c r="B1901" s="6"/>
      <c r="C1901" s="6"/>
      <c r="D1901" s="380"/>
      <c r="E1901" s="268"/>
      <c r="F1901" s="6"/>
      <c r="G1901" s="6"/>
    </row>
    <row r="1902">
      <c r="A1902" s="382"/>
      <c r="B1902" s="6"/>
      <c r="C1902" s="6"/>
      <c r="D1902" s="380"/>
      <c r="E1902" s="268"/>
      <c r="F1902" s="6"/>
      <c r="G1902" s="6"/>
    </row>
    <row r="1903">
      <c r="A1903" s="382"/>
      <c r="B1903" s="6"/>
      <c r="C1903" s="6"/>
      <c r="D1903" s="380"/>
      <c r="E1903" s="268"/>
      <c r="F1903" s="6"/>
      <c r="G1903" s="6"/>
    </row>
    <row r="1904">
      <c r="A1904" s="382"/>
      <c r="B1904" s="6"/>
      <c r="C1904" s="6"/>
      <c r="D1904" s="380"/>
      <c r="E1904" s="268"/>
      <c r="F1904" s="6"/>
      <c r="G1904" s="6"/>
    </row>
    <row r="1905">
      <c r="A1905" s="382"/>
      <c r="B1905" s="6"/>
      <c r="C1905" s="6"/>
      <c r="D1905" s="380"/>
      <c r="E1905" s="268"/>
      <c r="F1905" s="6"/>
      <c r="G1905" s="6"/>
    </row>
    <row r="1906">
      <c r="A1906" s="382"/>
      <c r="B1906" s="6"/>
      <c r="C1906" s="6"/>
      <c r="D1906" s="380"/>
      <c r="E1906" s="268"/>
      <c r="F1906" s="6"/>
      <c r="G1906" s="6"/>
    </row>
    <row r="1907">
      <c r="A1907" s="382"/>
      <c r="B1907" s="6"/>
      <c r="C1907" s="6"/>
      <c r="D1907" s="380"/>
      <c r="E1907" s="268"/>
      <c r="F1907" s="6"/>
      <c r="G1907" s="6"/>
    </row>
    <row r="1908">
      <c r="A1908" s="382"/>
      <c r="B1908" s="6"/>
      <c r="C1908" s="6"/>
      <c r="D1908" s="380"/>
      <c r="E1908" s="268"/>
      <c r="F1908" s="6"/>
      <c r="G1908" s="6"/>
    </row>
    <row r="1909">
      <c r="A1909" s="382"/>
      <c r="B1909" s="6"/>
      <c r="C1909" s="6"/>
      <c r="D1909" s="380"/>
      <c r="E1909" s="268"/>
      <c r="F1909" s="6"/>
      <c r="G1909" s="6"/>
    </row>
    <row r="1910">
      <c r="A1910" s="382"/>
      <c r="B1910" s="6"/>
      <c r="C1910" s="6"/>
      <c r="D1910" s="380"/>
      <c r="E1910" s="268"/>
      <c r="F1910" s="6"/>
      <c r="G1910" s="6"/>
    </row>
    <row r="1911">
      <c r="A1911" s="382"/>
      <c r="B1911" s="6"/>
      <c r="C1911" s="6"/>
      <c r="D1911" s="380"/>
      <c r="E1911" s="268"/>
      <c r="F1911" s="6"/>
      <c r="G1911" s="6"/>
    </row>
    <row r="1912">
      <c r="A1912" s="382"/>
      <c r="B1912" s="6"/>
      <c r="C1912" s="6"/>
      <c r="D1912" s="380"/>
      <c r="E1912" s="268"/>
      <c r="F1912" s="6"/>
      <c r="G1912" s="6"/>
    </row>
    <row r="1913">
      <c r="A1913" s="382"/>
      <c r="B1913" s="6"/>
      <c r="C1913" s="6"/>
      <c r="D1913" s="380"/>
      <c r="E1913" s="268"/>
      <c r="F1913" s="6"/>
      <c r="G1913" s="6"/>
    </row>
    <row r="1914">
      <c r="A1914" s="382"/>
      <c r="B1914" s="6"/>
      <c r="C1914" s="6"/>
      <c r="D1914" s="380"/>
      <c r="E1914" s="268"/>
      <c r="F1914" s="6"/>
      <c r="G1914" s="6"/>
    </row>
    <row r="1915">
      <c r="A1915" s="382"/>
      <c r="B1915" s="6"/>
      <c r="C1915" s="6"/>
      <c r="D1915" s="380"/>
      <c r="E1915" s="268"/>
      <c r="F1915" s="6"/>
      <c r="G1915" s="6"/>
    </row>
    <row r="1916">
      <c r="A1916" s="382"/>
      <c r="B1916" s="6"/>
      <c r="C1916" s="6"/>
      <c r="D1916" s="380"/>
      <c r="E1916" s="268"/>
      <c r="F1916" s="6"/>
      <c r="G1916" s="6"/>
    </row>
    <row r="1917">
      <c r="A1917" s="382"/>
      <c r="B1917" s="6"/>
      <c r="C1917" s="6"/>
      <c r="D1917" s="380"/>
      <c r="E1917" s="268"/>
      <c r="F1917" s="6"/>
      <c r="G1917" s="6"/>
    </row>
    <row r="1918">
      <c r="A1918" s="382"/>
      <c r="B1918" s="6"/>
      <c r="C1918" s="6"/>
      <c r="D1918" s="380"/>
      <c r="E1918" s="268"/>
      <c r="F1918" s="6"/>
      <c r="G1918" s="6"/>
    </row>
    <row r="1919">
      <c r="A1919" s="382"/>
      <c r="B1919" s="6"/>
      <c r="C1919" s="6"/>
      <c r="D1919" s="380"/>
      <c r="E1919" s="268"/>
      <c r="F1919" s="6"/>
      <c r="G1919" s="6"/>
    </row>
    <row r="1920">
      <c r="A1920" s="382"/>
      <c r="B1920" s="6"/>
      <c r="C1920" s="6"/>
      <c r="D1920" s="380"/>
      <c r="E1920" s="268"/>
      <c r="F1920" s="6"/>
      <c r="G1920" s="6"/>
    </row>
    <row r="1921">
      <c r="A1921" s="382"/>
      <c r="B1921" s="6"/>
      <c r="C1921" s="6"/>
      <c r="D1921" s="380"/>
      <c r="E1921" s="268"/>
      <c r="F1921" s="6"/>
      <c r="G1921" s="6"/>
    </row>
    <row r="1922">
      <c r="A1922" s="382"/>
      <c r="B1922" s="6"/>
      <c r="C1922" s="6"/>
      <c r="D1922" s="380"/>
      <c r="E1922" s="268"/>
      <c r="F1922" s="6"/>
      <c r="G1922" s="6"/>
    </row>
    <row r="1923">
      <c r="A1923" s="382"/>
      <c r="B1923" s="6"/>
      <c r="C1923" s="6"/>
      <c r="D1923" s="380"/>
      <c r="E1923" s="268"/>
      <c r="F1923" s="6"/>
      <c r="G1923" s="6"/>
    </row>
    <row r="1924">
      <c r="A1924" s="382"/>
      <c r="B1924" s="6"/>
      <c r="C1924" s="6"/>
      <c r="D1924" s="380"/>
      <c r="E1924" s="268"/>
      <c r="F1924" s="6"/>
      <c r="G1924" s="6"/>
    </row>
    <row r="1925">
      <c r="A1925" s="382"/>
      <c r="B1925" s="6"/>
      <c r="C1925" s="6"/>
      <c r="D1925" s="380"/>
      <c r="E1925" s="268"/>
      <c r="F1925" s="6"/>
      <c r="G1925" s="6"/>
    </row>
    <row r="1926">
      <c r="A1926" s="382"/>
      <c r="B1926" s="6"/>
      <c r="C1926" s="6"/>
      <c r="D1926" s="380"/>
      <c r="E1926" s="268"/>
      <c r="F1926" s="6"/>
      <c r="G1926" s="6"/>
    </row>
    <row r="1927">
      <c r="A1927" s="382"/>
      <c r="B1927" s="6"/>
      <c r="C1927" s="6"/>
      <c r="D1927" s="380"/>
      <c r="E1927" s="268"/>
      <c r="F1927" s="6"/>
      <c r="G1927" s="6"/>
    </row>
    <row r="1928">
      <c r="A1928" s="382"/>
      <c r="B1928" s="6"/>
      <c r="C1928" s="6"/>
      <c r="D1928" s="380"/>
      <c r="E1928" s="268"/>
      <c r="F1928" s="6"/>
      <c r="G1928" s="6"/>
    </row>
    <row r="1929">
      <c r="A1929" s="382"/>
      <c r="B1929" s="6"/>
      <c r="C1929" s="6"/>
      <c r="D1929" s="380"/>
      <c r="E1929" s="268"/>
      <c r="F1929" s="6"/>
      <c r="G1929" s="6"/>
    </row>
    <row r="1930">
      <c r="A1930" s="382"/>
      <c r="B1930" s="6"/>
      <c r="C1930" s="6"/>
      <c r="D1930" s="380"/>
      <c r="E1930" s="268"/>
      <c r="F1930" s="6"/>
      <c r="G1930" s="6"/>
    </row>
    <row r="1931">
      <c r="A1931" s="382"/>
      <c r="B1931" s="6"/>
      <c r="C1931" s="6"/>
      <c r="D1931" s="380"/>
      <c r="E1931" s="268"/>
      <c r="F1931" s="6"/>
      <c r="G1931" s="6"/>
    </row>
    <row r="1932">
      <c r="A1932" s="382"/>
      <c r="B1932" s="6"/>
      <c r="C1932" s="6"/>
      <c r="D1932" s="380"/>
      <c r="E1932" s="268"/>
      <c r="F1932" s="6"/>
      <c r="G1932" s="6"/>
    </row>
    <row r="1933">
      <c r="A1933" s="382"/>
      <c r="B1933" s="6"/>
      <c r="C1933" s="6"/>
      <c r="D1933" s="380"/>
      <c r="E1933" s="268"/>
      <c r="F1933" s="6"/>
      <c r="G1933" s="6"/>
    </row>
    <row r="1934">
      <c r="A1934" s="382"/>
      <c r="B1934" s="6"/>
      <c r="C1934" s="6"/>
      <c r="D1934" s="380"/>
      <c r="E1934" s="268"/>
      <c r="F1934" s="6"/>
      <c r="G1934" s="6"/>
    </row>
    <row r="1935">
      <c r="A1935" s="382"/>
      <c r="B1935" s="6"/>
      <c r="C1935" s="6"/>
      <c r="D1935" s="380"/>
      <c r="E1935" s="268"/>
      <c r="F1935" s="6"/>
      <c r="G1935" s="6"/>
    </row>
    <row r="1936">
      <c r="A1936" s="382"/>
      <c r="B1936" s="6"/>
      <c r="C1936" s="6"/>
      <c r="D1936" s="380"/>
      <c r="E1936" s="268"/>
      <c r="F1936" s="6"/>
      <c r="G1936" s="6"/>
    </row>
    <row r="1937">
      <c r="A1937" s="382"/>
      <c r="B1937" s="6"/>
      <c r="C1937" s="6"/>
      <c r="D1937" s="380"/>
      <c r="E1937" s="268"/>
      <c r="F1937" s="6"/>
      <c r="G1937" s="6"/>
    </row>
    <row r="1938">
      <c r="A1938" s="382"/>
      <c r="B1938" s="6"/>
      <c r="C1938" s="6"/>
      <c r="D1938" s="380"/>
      <c r="E1938" s="268"/>
      <c r="F1938" s="6"/>
      <c r="G1938" s="6"/>
    </row>
    <row r="1939">
      <c r="A1939" s="382"/>
      <c r="B1939" s="6"/>
      <c r="C1939" s="6"/>
      <c r="D1939" s="380"/>
      <c r="E1939" s="268"/>
      <c r="F1939" s="6"/>
      <c r="G1939" s="6"/>
    </row>
    <row r="1940">
      <c r="A1940" s="382"/>
      <c r="B1940" s="6"/>
      <c r="C1940" s="6"/>
      <c r="D1940" s="380"/>
      <c r="E1940" s="268"/>
      <c r="F1940" s="6"/>
      <c r="G1940" s="6"/>
    </row>
    <row r="1941">
      <c r="A1941" s="382"/>
      <c r="B1941" s="6"/>
      <c r="C1941" s="6"/>
      <c r="D1941" s="380"/>
      <c r="E1941" s="268"/>
      <c r="F1941" s="6"/>
      <c r="G1941" s="6"/>
    </row>
    <row r="1942">
      <c r="A1942" s="382"/>
      <c r="B1942" s="6"/>
      <c r="C1942" s="6"/>
      <c r="D1942" s="380"/>
      <c r="E1942" s="268"/>
      <c r="F1942" s="6"/>
      <c r="G1942" s="6"/>
    </row>
    <row r="1943">
      <c r="A1943" s="382"/>
      <c r="B1943" s="6"/>
      <c r="C1943" s="6"/>
      <c r="D1943" s="380"/>
      <c r="E1943" s="268"/>
      <c r="F1943" s="6"/>
      <c r="G1943" s="6"/>
    </row>
    <row r="1944">
      <c r="A1944" s="382"/>
      <c r="B1944" s="6"/>
      <c r="C1944" s="6"/>
      <c r="D1944" s="380"/>
      <c r="E1944" s="268"/>
      <c r="F1944" s="6"/>
      <c r="G1944" s="6"/>
    </row>
    <row r="1945">
      <c r="A1945" s="382"/>
      <c r="B1945" s="6"/>
      <c r="C1945" s="6"/>
      <c r="D1945" s="380"/>
      <c r="E1945" s="268"/>
      <c r="F1945" s="6"/>
      <c r="G1945" s="6"/>
    </row>
    <row r="1946">
      <c r="A1946" s="382"/>
      <c r="B1946" s="6"/>
      <c r="C1946" s="6"/>
      <c r="D1946" s="380"/>
      <c r="E1946" s="268"/>
      <c r="F1946" s="6"/>
      <c r="G1946" s="6"/>
    </row>
    <row r="1947">
      <c r="A1947" s="382"/>
      <c r="B1947" s="6"/>
      <c r="C1947" s="6"/>
      <c r="D1947" s="380"/>
      <c r="E1947" s="268"/>
      <c r="F1947" s="6"/>
      <c r="G1947" s="6"/>
    </row>
    <row r="1948">
      <c r="A1948" s="382"/>
      <c r="B1948" s="6"/>
      <c r="C1948" s="6"/>
      <c r="D1948" s="380"/>
      <c r="E1948" s="268"/>
      <c r="F1948" s="6"/>
      <c r="G1948" s="6"/>
    </row>
    <row r="1949">
      <c r="A1949" s="382"/>
      <c r="B1949" s="6"/>
      <c r="C1949" s="6"/>
      <c r="D1949" s="380"/>
      <c r="E1949" s="268"/>
      <c r="F1949" s="6"/>
      <c r="G1949" s="6"/>
    </row>
    <row r="1950">
      <c r="A1950" s="382"/>
      <c r="B1950" s="6"/>
      <c r="C1950" s="6"/>
      <c r="D1950" s="380"/>
      <c r="E1950" s="268"/>
      <c r="F1950" s="6"/>
      <c r="G1950" s="6"/>
    </row>
    <row r="1951">
      <c r="A1951" s="382"/>
      <c r="B1951" s="6"/>
      <c r="C1951" s="6"/>
      <c r="D1951" s="380"/>
      <c r="E1951" s="268"/>
      <c r="F1951" s="6"/>
      <c r="G1951" s="6"/>
    </row>
    <row r="1952">
      <c r="A1952" s="382"/>
      <c r="B1952" s="6"/>
      <c r="C1952" s="6"/>
      <c r="D1952" s="380"/>
      <c r="E1952" s="268"/>
      <c r="F1952" s="6"/>
      <c r="G1952" s="6"/>
    </row>
    <row r="1953">
      <c r="A1953" s="382"/>
      <c r="B1953" s="6"/>
      <c r="C1953" s="6"/>
      <c r="D1953" s="380"/>
      <c r="E1953" s="268"/>
      <c r="F1953" s="6"/>
      <c r="G1953" s="6"/>
    </row>
    <row r="1954">
      <c r="A1954" s="382"/>
      <c r="B1954" s="6"/>
      <c r="C1954" s="6"/>
      <c r="D1954" s="380"/>
      <c r="E1954" s="268"/>
      <c r="F1954" s="6"/>
      <c r="G1954" s="6"/>
    </row>
    <row r="1955">
      <c r="A1955" s="382"/>
      <c r="B1955" s="6"/>
      <c r="C1955" s="6"/>
      <c r="D1955" s="380"/>
      <c r="E1955" s="268"/>
      <c r="F1955" s="6"/>
      <c r="G1955" s="6"/>
    </row>
    <row r="1956">
      <c r="A1956" s="382"/>
      <c r="B1956" s="6"/>
      <c r="C1956" s="6"/>
      <c r="D1956" s="380"/>
      <c r="E1956" s="268"/>
      <c r="F1956" s="6"/>
      <c r="G1956" s="6"/>
    </row>
    <row r="1957">
      <c r="A1957" s="382"/>
      <c r="B1957" s="6"/>
      <c r="C1957" s="6"/>
      <c r="D1957" s="380"/>
      <c r="E1957" s="268"/>
      <c r="F1957" s="6"/>
      <c r="G1957" s="6"/>
    </row>
    <row r="1958">
      <c r="A1958" s="382"/>
      <c r="B1958" s="6"/>
      <c r="C1958" s="6"/>
      <c r="D1958" s="380"/>
      <c r="E1958" s="268"/>
      <c r="F1958" s="6"/>
      <c r="G1958" s="6"/>
    </row>
    <row r="1959">
      <c r="A1959" s="382"/>
      <c r="B1959" s="6"/>
      <c r="C1959" s="6"/>
      <c r="D1959" s="380"/>
      <c r="E1959" s="268"/>
      <c r="F1959" s="6"/>
      <c r="G1959" s="6"/>
    </row>
    <row r="1960">
      <c r="A1960" s="382"/>
      <c r="B1960" s="6"/>
      <c r="C1960" s="6"/>
      <c r="D1960" s="380"/>
      <c r="E1960" s="268"/>
      <c r="F1960" s="6"/>
      <c r="G1960" s="6"/>
    </row>
    <row r="1961">
      <c r="A1961" s="382"/>
      <c r="B1961" s="6"/>
      <c r="C1961" s="6"/>
      <c r="D1961" s="380"/>
      <c r="E1961" s="268"/>
      <c r="F1961" s="6"/>
      <c r="G1961" s="6"/>
    </row>
    <row r="1962">
      <c r="A1962" s="382"/>
      <c r="B1962" s="6"/>
      <c r="C1962" s="6"/>
      <c r="D1962" s="380"/>
      <c r="E1962" s="268"/>
      <c r="F1962" s="6"/>
      <c r="G1962" s="6"/>
    </row>
    <row r="1963">
      <c r="A1963" s="382"/>
      <c r="B1963" s="6"/>
      <c r="C1963" s="6"/>
      <c r="D1963" s="380"/>
      <c r="E1963" s="268"/>
      <c r="F1963" s="6"/>
      <c r="G1963" s="6"/>
    </row>
    <row r="1964">
      <c r="A1964" s="382"/>
      <c r="B1964" s="6"/>
      <c r="C1964" s="6"/>
      <c r="D1964" s="380"/>
      <c r="E1964" s="268"/>
      <c r="F1964" s="6"/>
      <c r="G1964" s="6"/>
    </row>
    <row r="1965">
      <c r="A1965" s="382"/>
      <c r="B1965" s="6"/>
      <c r="C1965" s="6"/>
      <c r="D1965" s="380"/>
      <c r="E1965" s="268"/>
      <c r="F1965" s="6"/>
      <c r="G1965" s="6"/>
    </row>
    <row r="1966">
      <c r="A1966" s="382"/>
      <c r="B1966" s="6"/>
      <c r="C1966" s="6"/>
      <c r="D1966" s="380"/>
      <c r="E1966" s="268"/>
      <c r="F1966" s="6"/>
      <c r="G1966" s="6"/>
    </row>
    <row r="1967">
      <c r="A1967" s="382"/>
      <c r="B1967" s="6"/>
      <c r="C1967" s="6"/>
      <c r="D1967" s="380"/>
      <c r="E1967" s="268"/>
      <c r="F1967" s="6"/>
      <c r="G1967" s="6"/>
    </row>
    <row r="1968">
      <c r="A1968" s="382"/>
      <c r="B1968" s="6"/>
      <c r="C1968" s="6"/>
      <c r="D1968" s="380"/>
      <c r="E1968" s="268"/>
      <c r="F1968" s="6"/>
      <c r="G1968" s="6"/>
    </row>
    <row r="1969">
      <c r="A1969" s="382"/>
      <c r="B1969" s="6"/>
      <c r="C1969" s="6"/>
      <c r="D1969" s="380"/>
      <c r="E1969" s="268"/>
      <c r="F1969" s="6"/>
      <c r="G1969" s="6"/>
    </row>
    <row r="1970">
      <c r="A1970" s="382"/>
      <c r="B1970" s="6"/>
      <c r="C1970" s="6"/>
      <c r="D1970" s="380"/>
      <c r="E1970" s="268"/>
      <c r="F1970" s="6"/>
      <c r="G1970" s="6"/>
    </row>
    <row r="1971">
      <c r="A1971" s="382"/>
      <c r="B1971" s="6"/>
      <c r="C1971" s="6"/>
      <c r="D1971" s="380"/>
      <c r="E1971" s="268"/>
      <c r="F1971" s="6"/>
      <c r="G1971" s="6"/>
    </row>
    <row r="1972">
      <c r="A1972" s="382"/>
      <c r="B1972" s="6"/>
      <c r="C1972" s="6"/>
      <c r="D1972" s="380"/>
      <c r="E1972" s="268"/>
      <c r="F1972" s="6"/>
      <c r="G1972" s="6"/>
    </row>
    <row r="1973">
      <c r="A1973" s="382"/>
      <c r="B1973" s="6"/>
      <c r="C1973" s="6"/>
      <c r="D1973" s="380"/>
      <c r="E1973" s="268"/>
      <c r="F1973" s="6"/>
      <c r="G1973" s="6"/>
    </row>
    <row r="1974">
      <c r="A1974" s="382"/>
      <c r="B1974" s="6"/>
      <c r="C1974" s="6"/>
      <c r="D1974" s="380"/>
      <c r="E1974" s="268"/>
      <c r="F1974" s="6"/>
      <c r="G1974" s="6"/>
    </row>
    <row r="1975">
      <c r="A1975" s="382"/>
      <c r="B1975" s="6"/>
      <c r="C1975" s="6"/>
      <c r="D1975" s="380"/>
      <c r="E1975" s="268"/>
      <c r="F1975" s="6"/>
      <c r="G1975" s="6"/>
    </row>
    <row r="1976">
      <c r="A1976" s="382"/>
      <c r="B1976" s="6"/>
      <c r="C1976" s="6"/>
      <c r="D1976" s="380"/>
      <c r="E1976" s="268"/>
      <c r="F1976" s="6"/>
      <c r="G1976" s="6"/>
    </row>
    <row r="1977">
      <c r="A1977" s="382"/>
      <c r="B1977" s="6"/>
      <c r="C1977" s="6"/>
      <c r="D1977" s="380"/>
      <c r="E1977" s="268"/>
      <c r="F1977" s="6"/>
      <c r="G1977" s="6"/>
    </row>
    <row r="1978">
      <c r="A1978" s="382"/>
      <c r="B1978" s="6"/>
      <c r="C1978" s="6"/>
      <c r="D1978" s="380"/>
      <c r="E1978" s="268"/>
      <c r="F1978" s="6"/>
      <c r="G1978" s="6"/>
    </row>
    <row r="1979">
      <c r="A1979" s="382"/>
      <c r="B1979" s="6"/>
      <c r="C1979" s="6"/>
      <c r="D1979" s="380"/>
      <c r="E1979" s="268"/>
      <c r="F1979" s="6"/>
      <c r="G1979" s="6"/>
    </row>
    <row r="1980">
      <c r="A1980" s="382"/>
      <c r="B1980" s="6"/>
      <c r="C1980" s="6"/>
      <c r="D1980" s="380"/>
      <c r="E1980" s="268"/>
      <c r="F1980" s="6"/>
      <c r="G1980" s="6"/>
    </row>
    <row r="1981">
      <c r="A1981" s="382"/>
      <c r="B1981" s="6"/>
      <c r="C1981" s="6"/>
      <c r="D1981" s="380"/>
      <c r="E1981" s="268"/>
      <c r="F1981" s="6"/>
      <c r="G1981" s="6"/>
    </row>
    <row r="1982">
      <c r="A1982" s="382"/>
      <c r="B1982" s="6"/>
      <c r="C1982" s="6"/>
      <c r="D1982" s="380"/>
      <c r="E1982" s="268"/>
      <c r="F1982" s="6"/>
      <c r="G1982" s="6"/>
    </row>
    <row r="1983">
      <c r="A1983" s="382"/>
      <c r="B1983" s="6"/>
      <c r="C1983" s="6"/>
      <c r="D1983" s="380"/>
      <c r="E1983" s="268"/>
      <c r="F1983" s="6"/>
      <c r="G1983" s="6"/>
    </row>
    <row r="1984">
      <c r="A1984" s="382"/>
      <c r="B1984" s="6"/>
      <c r="C1984" s="6"/>
      <c r="D1984" s="380"/>
      <c r="E1984" s="268"/>
      <c r="F1984" s="6"/>
      <c r="G1984" s="6"/>
    </row>
    <row r="1985">
      <c r="A1985" s="382"/>
      <c r="B1985" s="6"/>
      <c r="C1985" s="6"/>
      <c r="D1985" s="380"/>
      <c r="E1985" s="268"/>
      <c r="F1985" s="6"/>
      <c r="G1985" s="6"/>
    </row>
    <row r="1986">
      <c r="A1986" s="382"/>
      <c r="B1986" s="6"/>
      <c r="C1986" s="6"/>
      <c r="D1986" s="380"/>
      <c r="E1986" s="268"/>
      <c r="F1986" s="6"/>
      <c r="G1986" s="6"/>
    </row>
    <row r="1987">
      <c r="A1987" s="382"/>
      <c r="B1987" s="6"/>
      <c r="C1987" s="6"/>
      <c r="D1987" s="380"/>
      <c r="E1987" s="268"/>
      <c r="F1987" s="6"/>
      <c r="G1987" s="6"/>
    </row>
    <row r="1988">
      <c r="A1988" s="382"/>
      <c r="B1988" s="6"/>
      <c r="C1988" s="6"/>
      <c r="D1988" s="380"/>
      <c r="E1988" s="268"/>
      <c r="F1988" s="6"/>
      <c r="G1988" s="6"/>
    </row>
    <row r="1989">
      <c r="A1989" s="382"/>
      <c r="B1989" s="6"/>
      <c r="C1989" s="6"/>
      <c r="D1989" s="380"/>
      <c r="E1989" s="268"/>
      <c r="F1989" s="6"/>
      <c r="G1989" s="6"/>
    </row>
    <row r="1990">
      <c r="A1990" s="382"/>
      <c r="B1990" s="6"/>
      <c r="C1990" s="6"/>
      <c r="D1990" s="380"/>
      <c r="E1990" s="268"/>
      <c r="F1990" s="6"/>
      <c r="G1990" s="6"/>
    </row>
    <row r="1991">
      <c r="A1991" s="382"/>
      <c r="B1991" s="6"/>
      <c r="C1991" s="6"/>
      <c r="D1991" s="380"/>
      <c r="E1991" s="268"/>
      <c r="F1991" s="6"/>
      <c r="G1991" s="6"/>
    </row>
    <row r="1992">
      <c r="A1992" s="382"/>
      <c r="B1992" s="6"/>
      <c r="C1992" s="6"/>
      <c r="D1992" s="380"/>
      <c r="E1992" s="268"/>
      <c r="F1992" s="6"/>
      <c r="G1992" s="6"/>
    </row>
    <row r="1993">
      <c r="A1993" s="382"/>
      <c r="B1993" s="6"/>
      <c r="C1993" s="6"/>
      <c r="D1993" s="380"/>
      <c r="E1993" s="268"/>
      <c r="F1993" s="6"/>
      <c r="G1993" s="6"/>
    </row>
    <row r="1994">
      <c r="A1994" s="382"/>
      <c r="B1994" s="6"/>
      <c r="C1994" s="6"/>
      <c r="D1994" s="380"/>
      <c r="E1994" s="268"/>
      <c r="F1994" s="6"/>
      <c r="G1994" s="6"/>
    </row>
    <row r="1995">
      <c r="A1995" s="382"/>
      <c r="B1995" s="6"/>
      <c r="C1995" s="6"/>
      <c r="D1995" s="380"/>
      <c r="E1995" s="268"/>
      <c r="F1995" s="6"/>
      <c r="G1995" s="6"/>
    </row>
    <row r="1996">
      <c r="A1996" s="382"/>
      <c r="B1996" s="6"/>
      <c r="C1996" s="6"/>
      <c r="D1996" s="380"/>
      <c r="E1996" s="268"/>
      <c r="F1996" s="6"/>
      <c r="G1996" s="6"/>
    </row>
    <row r="1997">
      <c r="A1997" s="382"/>
      <c r="B1997" s="6"/>
      <c r="C1997" s="6"/>
      <c r="D1997" s="380"/>
      <c r="E1997" s="268"/>
      <c r="F1997" s="6"/>
      <c r="G1997" s="6"/>
    </row>
    <row r="1998">
      <c r="A1998" s="382"/>
      <c r="B1998" s="6"/>
      <c r="C1998" s="6"/>
      <c r="D1998" s="380"/>
      <c r="E1998" s="268"/>
      <c r="F1998" s="6"/>
      <c r="G1998" s="6"/>
    </row>
    <row r="1999">
      <c r="A1999" s="382"/>
      <c r="B1999" s="6"/>
      <c r="C1999" s="6"/>
      <c r="D1999" s="380"/>
      <c r="E1999" s="268"/>
      <c r="F1999" s="6"/>
      <c r="G1999" s="6"/>
    </row>
    <row r="2000">
      <c r="A2000" s="382"/>
      <c r="B2000" s="6"/>
      <c r="C2000" s="6"/>
      <c r="D2000" s="380"/>
      <c r="E2000" s="268"/>
      <c r="F2000" s="6"/>
      <c r="G2000" s="6"/>
    </row>
    <row r="2001">
      <c r="A2001" s="382"/>
      <c r="B2001" s="6"/>
      <c r="C2001" s="6"/>
      <c r="D2001" s="380"/>
      <c r="E2001" s="268"/>
      <c r="F2001" s="6"/>
      <c r="G2001" s="6"/>
    </row>
    <row r="2002">
      <c r="A2002" s="382"/>
      <c r="B2002" s="6"/>
      <c r="C2002" s="6"/>
      <c r="D2002" s="380"/>
      <c r="E2002" s="268"/>
      <c r="F2002" s="6"/>
      <c r="G2002" s="6"/>
    </row>
    <row r="2003">
      <c r="A2003" s="382"/>
      <c r="B2003" s="6"/>
      <c r="C2003" s="6"/>
      <c r="D2003" s="380"/>
      <c r="E2003" s="268"/>
      <c r="F2003" s="6"/>
      <c r="G2003" s="6"/>
    </row>
    <row r="2004">
      <c r="A2004" s="382"/>
      <c r="B2004" s="6"/>
      <c r="C2004" s="6"/>
      <c r="D2004" s="380"/>
      <c r="E2004" s="268"/>
      <c r="F2004" s="6"/>
      <c r="G2004" s="6"/>
    </row>
    <row r="2005">
      <c r="A2005" s="382"/>
      <c r="B2005" s="6"/>
      <c r="C2005" s="6"/>
      <c r="D2005" s="380"/>
      <c r="E2005" s="268"/>
      <c r="F2005" s="6"/>
      <c r="G2005" s="6"/>
    </row>
    <row r="2006">
      <c r="A2006" s="382"/>
      <c r="B2006" s="6"/>
      <c r="C2006" s="6"/>
      <c r="D2006" s="380"/>
      <c r="E2006" s="268"/>
      <c r="F2006" s="6"/>
      <c r="G2006" s="6"/>
    </row>
    <row r="2007">
      <c r="A2007" s="382"/>
      <c r="B2007" s="6"/>
      <c r="C2007" s="6"/>
      <c r="D2007" s="380"/>
      <c r="E2007" s="268"/>
      <c r="F2007" s="6"/>
      <c r="G2007" s="6"/>
    </row>
    <row r="2008">
      <c r="A2008" s="382"/>
      <c r="B2008" s="6"/>
      <c r="C2008" s="6"/>
      <c r="D2008" s="380"/>
      <c r="E2008" s="268"/>
      <c r="F2008" s="6"/>
      <c r="G2008" s="6"/>
    </row>
    <row r="2009">
      <c r="A2009" s="382"/>
      <c r="B2009" s="6"/>
      <c r="C2009" s="6"/>
      <c r="D2009" s="380"/>
      <c r="E2009" s="268"/>
      <c r="F2009" s="6"/>
      <c r="G2009" s="6"/>
    </row>
    <row r="2010">
      <c r="A2010" s="382"/>
      <c r="B2010" s="6"/>
      <c r="C2010" s="6"/>
      <c r="D2010" s="380"/>
      <c r="E2010" s="268"/>
      <c r="F2010" s="6"/>
      <c r="G2010" s="6"/>
    </row>
    <row r="2011">
      <c r="A2011" s="382"/>
      <c r="B2011" s="6"/>
      <c r="C2011" s="6"/>
      <c r="D2011" s="380"/>
      <c r="E2011" s="268"/>
      <c r="F2011" s="6"/>
      <c r="G2011" s="6"/>
    </row>
    <row r="2012">
      <c r="A2012" s="382"/>
      <c r="B2012" s="6"/>
      <c r="C2012" s="6"/>
      <c r="D2012" s="380"/>
      <c r="E2012" s="268"/>
      <c r="F2012" s="6"/>
      <c r="G2012" s="6"/>
    </row>
    <row r="2013">
      <c r="A2013" s="382"/>
      <c r="B2013" s="6"/>
      <c r="C2013" s="6"/>
      <c r="D2013" s="380"/>
      <c r="E2013" s="268"/>
      <c r="F2013" s="6"/>
      <c r="G2013" s="6"/>
    </row>
    <row r="2014">
      <c r="A2014" s="382"/>
      <c r="B2014" s="6"/>
      <c r="C2014" s="6"/>
      <c r="D2014" s="380"/>
      <c r="E2014" s="268"/>
      <c r="F2014" s="6"/>
      <c r="G2014" s="6"/>
    </row>
    <row r="2015">
      <c r="A2015" s="382"/>
      <c r="B2015" s="6"/>
      <c r="C2015" s="6"/>
      <c r="D2015" s="380"/>
      <c r="E2015" s="268"/>
      <c r="F2015" s="6"/>
      <c r="G2015" s="6"/>
    </row>
    <row r="2016">
      <c r="A2016" s="382"/>
      <c r="B2016" s="6"/>
      <c r="C2016" s="6"/>
      <c r="D2016" s="380"/>
      <c r="E2016" s="268"/>
      <c r="F2016" s="6"/>
      <c r="G2016" s="6"/>
    </row>
    <row r="2017">
      <c r="A2017" s="382"/>
      <c r="B2017" s="6"/>
      <c r="C2017" s="6"/>
      <c r="D2017" s="380"/>
      <c r="E2017" s="268"/>
      <c r="F2017" s="6"/>
      <c r="G2017" s="6"/>
    </row>
    <row r="2018">
      <c r="A2018" s="382"/>
      <c r="B2018" s="6"/>
      <c r="C2018" s="6"/>
      <c r="D2018" s="380"/>
      <c r="E2018" s="268"/>
      <c r="F2018" s="6"/>
      <c r="G2018" s="6"/>
    </row>
    <row r="2019">
      <c r="A2019" s="382"/>
      <c r="B2019" s="6"/>
      <c r="C2019" s="6"/>
      <c r="D2019" s="380"/>
      <c r="E2019" s="268"/>
      <c r="F2019" s="6"/>
      <c r="G2019" s="6"/>
    </row>
    <row r="2020">
      <c r="A2020" s="382"/>
      <c r="B2020" s="6"/>
      <c r="C2020" s="6"/>
      <c r="D2020" s="380"/>
      <c r="E2020" s="268"/>
      <c r="F2020" s="6"/>
      <c r="G2020" s="6"/>
    </row>
    <row r="2021">
      <c r="A2021" s="382"/>
      <c r="B2021" s="6"/>
      <c r="C2021" s="6"/>
      <c r="D2021" s="380"/>
      <c r="E2021" s="268"/>
      <c r="F2021" s="6"/>
      <c r="G2021" s="6"/>
    </row>
    <row r="2022">
      <c r="A2022" s="382"/>
      <c r="B2022" s="6"/>
      <c r="C2022" s="6"/>
      <c r="D2022" s="380"/>
      <c r="E2022" s="268"/>
      <c r="F2022" s="6"/>
      <c r="G2022" s="6"/>
    </row>
    <row r="2023">
      <c r="A2023" s="382"/>
      <c r="B2023" s="6"/>
      <c r="C2023" s="6"/>
      <c r="D2023" s="380"/>
      <c r="E2023" s="268"/>
      <c r="F2023" s="6"/>
      <c r="G2023" s="6"/>
    </row>
    <row r="2024">
      <c r="A2024" s="382"/>
      <c r="B2024" s="6"/>
      <c r="C2024" s="6"/>
      <c r="D2024" s="380"/>
      <c r="E2024" s="268"/>
      <c r="F2024" s="6"/>
      <c r="G2024" s="6"/>
    </row>
    <row r="2025">
      <c r="A2025" s="382"/>
      <c r="B2025" s="6"/>
      <c r="C2025" s="6"/>
      <c r="D2025" s="380"/>
      <c r="E2025" s="268"/>
      <c r="F2025" s="6"/>
      <c r="G2025" s="6"/>
    </row>
    <row r="2026">
      <c r="A2026" s="382"/>
      <c r="B2026" s="6"/>
      <c r="C2026" s="6"/>
      <c r="D2026" s="380"/>
      <c r="E2026" s="268"/>
      <c r="F2026" s="6"/>
      <c r="G2026" s="6"/>
    </row>
    <row r="2027">
      <c r="A2027" s="382"/>
      <c r="B2027" s="6"/>
      <c r="C2027" s="6"/>
      <c r="D2027" s="380"/>
      <c r="E2027" s="268"/>
      <c r="F2027" s="6"/>
      <c r="G2027" s="6"/>
    </row>
    <row r="2028">
      <c r="A2028" s="382"/>
      <c r="B2028" s="6"/>
      <c r="C2028" s="6"/>
      <c r="D2028" s="380"/>
      <c r="E2028" s="268"/>
      <c r="F2028" s="6"/>
      <c r="G2028" s="6"/>
    </row>
    <row r="2029">
      <c r="A2029" s="382"/>
      <c r="B2029" s="6"/>
      <c r="C2029" s="6"/>
      <c r="D2029" s="380"/>
      <c r="E2029" s="268"/>
      <c r="F2029" s="6"/>
      <c r="G2029" s="6"/>
    </row>
    <row r="2030">
      <c r="A2030" s="382"/>
      <c r="B2030" s="6"/>
      <c r="C2030" s="6"/>
      <c r="D2030" s="380"/>
      <c r="E2030" s="268"/>
      <c r="F2030" s="6"/>
      <c r="G2030" s="6"/>
    </row>
    <row r="2031">
      <c r="A2031" s="382"/>
      <c r="B2031" s="6"/>
      <c r="C2031" s="6"/>
      <c r="D2031" s="380"/>
      <c r="E2031" s="268"/>
      <c r="F2031" s="6"/>
      <c r="G2031" s="6"/>
    </row>
    <row r="2032">
      <c r="A2032" s="382"/>
      <c r="B2032" s="6"/>
      <c r="C2032" s="6"/>
      <c r="D2032" s="380"/>
      <c r="E2032" s="268"/>
      <c r="F2032" s="6"/>
      <c r="G2032" s="6"/>
    </row>
    <row r="2033">
      <c r="A2033" s="382"/>
      <c r="B2033" s="6"/>
      <c r="C2033" s="6"/>
      <c r="D2033" s="380"/>
      <c r="E2033" s="268"/>
      <c r="F2033" s="6"/>
      <c r="G2033" s="6"/>
    </row>
    <row r="2034">
      <c r="A2034" s="382"/>
      <c r="B2034" s="6"/>
      <c r="C2034" s="6"/>
      <c r="D2034" s="380"/>
      <c r="E2034" s="268"/>
      <c r="F2034" s="6"/>
      <c r="G2034" s="6"/>
    </row>
    <row r="2035">
      <c r="A2035" s="382"/>
      <c r="B2035" s="6"/>
      <c r="C2035" s="6"/>
      <c r="D2035" s="380"/>
      <c r="E2035" s="268"/>
      <c r="F2035" s="6"/>
      <c r="G2035" s="6"/>
    </row>
    <row r="2036">
      <c r="A2036" s="382"/>
      <c r="B2036" s="6"/>
      <c r="C2036" s="6"/>
      <c r="D2036" s="380"/>
      <c r="E2036" s="268"/>
      <c r="F2036" s="6"/>
      <c r="G2036" s="6"/>
    </row>
    <row r="2037">
      <c r="A2037" s="382"/>
      <c r="B2037" s="6"/>
      <c r="C2037" s="6"/>
      <c r="D2037" s="380"/>
      <c r="E2037" s="268"/>
      <c r="F2037" s="6"/>
      <c r="G2037" s="6"/>
    </row>
    <row r="2038">
      <c r="A2038" s="382"/>
      <c r="B2038" s="6"/>
      <c r="C2038" s="6"/>
      <c r="D2038" s="380"/>
      <c r="E2038" s="268"/>
      <c r="F2038" s="6"/>
      <c r="G2038" s="6"/>
    </row>
    <row r="2039">
      <c r="A2039" s="382"/>
      <c r="B2039" s="6"/>
      <c r="C2039" s="6"/>
      <c r="D2039" s="380"/>
      <c r="E2039" s="268"/>
      <c r="F2039" s="6"/>
      <c r="G2039" s="6"/>
    </row>
    <row r="2040">
      <c r="A2040" s="382"/>
      <c r="B2040" s="6"/>
      <c r="C2040" s="6"/>
      <c r="D2040" s="380"/>
      <c r="E2040" s="268"/>
      <c r="F2040" s="6"/>
      <c r="G2040" s="6"/>
    </row>
    <row r="2041">
      <c r="A2041" s="382"/>
      <c r="B2041" s="6"/>
      <c r="C2041" s="6"/>
      <c r="D2041" s="380"/>
      <c r="E2041" s="268"/>
      <c r="F2041" s="6"/>
      <c r="G2041" s="6"/>
    </row>
    <row r="2042">
      <c r="A2042" s="382"/>
      <c r="B2042" s="6"/>
      <c r="C2042" s="6"/>
      <c r="D2042" s="380"/>
      <c r="E2042" s="268"/>
      <c r="F2042" s="6"/>
      <c r="G2042" s="6"/>
    </row>
    <row r="2043">
      <c r="A2043" s="382"/>
      <c r="B2043" s="6"/>
      <c r="C2043" s="6"/>
      <c r="D2043" s="380"/>
      <c r="E2043" s="268"/>
      <c r="F2043" s="6"/>
      <c r="G2043" s="6"/>
    </row>
    <row r="2044">
      <c r="A2044" s="382"/>
      <c r="B2044" s="6"/>
      <c r="C2044" s="6"/>
      <c r="D2044" s="380"/>
      <c r="E2044" s="268"/>
      <c r="F2044" s="6"/>
      <c r="G2044" s="6"/>
    </row>
    <row r="2045">
      <c r="A2045" s="382"/>
      <c r="B2045" s="6"/>
      <c r="C2045" s="6"/>
      <c r="D2045" s="380"/>
      <c r="E2045" s="268"/>
      <c r="F2045" s="6"/>
      <c r="G2045" s="6"/>
    </row>
    <row r="2046">
      <c r="A2046" s="382"/>
      <c r="B2046" s="6"/>
      <c r="C2046" s="6"/>
      <c r="D2046" s="380"/>
      <c r="E2046" s="268"/>
      <c r="F2046" s="6"/>
      <c r="G2046" s="6"/>
    </row>
    <row r="2047">
      <c r="A2047" s="382"/>
      <c r="B2047" s="6"/>
      <c r="C2047" s="6"/>
      <c r="D2047" s="380"/>
      <c r="E2047" s="268"/>
      <c r="F2047" s="6"/>
      <c r="G2047" s="6"/>
    </row>
    <row r="2048">
      <c r="A2048" s="382"/>
      <c r="B2048" s="6"/>
      <c r="C2048" s="6"/>
      <c r="D2048" s="380"/>
      <c r="E2048" s="268"/>
      <c r="F2048" s="6"/>
      <c r="G2048" s="6"/>
    </row>
    <row r="2049">
      <c r="A2049" s="382"/>
      <c r="B2049" s="6"/>
      <c r="C2049" s="6"/>
      <c r="D2049" s="380"/>
      <c r="E2049" s="268"/>
      <c r="F2049" s="6"/>
      <c r="G2049" s="6"/>
    </row>
    <row r="2050">
      <c r="A2050" s="382"/>
      <c r="B2050" s="6"/>
      <c r="C2050" s="6"/>
      <c r="D2050" s="380"/>
      <c r="E2050" s="268"/>
      <c r="F2050" s="6"/>
      <c r="G2050" s="6"/>
    </row>
    <row r="2051">
      <c r="A2051" s="382"/>
      <c r="B2051" s="6"/>
      <c r="C2051" s="6"/>
      <c r="D2051" s="380"/>
      <c r="E2051" s="268"/>
      <c r="F2051" s="6"/>
      <c r="G2051" s="6"/>
    </row>
    <row r="2052">
      <c r="A2052" s="382"/>
      <c r="B2052" s="6"/>
      <c r="C2052" s="6"/>
      <c r="D2052" s="380"/>
      <c r="E2052" s="268"/>
      <c r="F2052" s="6"/>
      <c r="G2052" s="6"/>
    </row>
    <row r="2053">
      <c r="A2053" s="382"/>
      <c r="B2053" s="6"/>
      <c r="C2053" s="6"/>
      <c r="D2053" s="380"/>
      <c r="E2053" s="268"/>
      <c r="F2053" s="6"/>
      <c r="G2053" s="6"/>
    </row>
    <row r="2054">
      <c r="A2054" s="382"/>
      <c r="B2054" s="6"/>
      <c r="C2054" s="6"/>
      <c r="D2054" s="380"/>
      <c r="E2054" s="268"/>
      <c r="F2054" s="6"/>
      <c r="G2054" s="6"/>
    </row>
    <row r="2055">
      <c r="A2055" s="382"/>
      <c r="B2055" s="6"/>
      <c r="C2055" s="6"/>
      <c r="D2055" s="380"/>
      <c r="E2055" s="268"/>
      <c r="F2055" s="6"/>
      <c r="G2055" s="6"/>
    </row>
    <row r="2056">
      <c r="A2056" s="382"/>
      <c r="B2056" s="6"/>
      <c r="C2056" s="6"/>
      <c r="D2056" s="380"/>
      <c r="E2056" s="268"/>
      <c r="F2056" s="6"/>
      <c r="G2056" s="6"/>
    </row>
    <row r="2057">
      <c r="A2057" s="382"/>
      <c r="B2057" s="6"/>
      <c r="C2057" s="6"/>
      <c r="D2057" s="380"/>
      <c r="E2057" s="268"/>
      <c r="F2057" s="6"/>
      <c r="G2057" s="6"/>
    </row>
    <row r="2058">
      <c r="A2058" s="382"/>
      <c r="B2058" s="6"/>
      <c r="C2058" s="6"/>
      <c r="D2058" s="380"/>
      <c r="E2058" s="268"/>
      <c r="F2058" s="6"/>
      <c r="G2058" s="6"/>
    </row>
    <row r="2059">
      <c r="A2059" s="382"/>
      <c r="B2059" s="6"/>
      <c r="C2059" s="6"/>
      <c r="D2059" s="380"/>
      <c r="E2059" s="268"/>
      <c r="F2059" s="6"/>
      <c r="G2059" s="6"/>
    </row>
    <row r="2060">
      <c r="A2060" s="382"/>
      <c r="B2060" s="6"/>
      <c r="C2060" s="6"/>
      <c r="D2060" s="380"/>
      <c r="E2060" s="268"/>
      <c r="F2060" s="6"/>
      <c r="G2060" s="6"/>
    </row>
    <row r="2061">
      <c r="A2061" s="382"/>
      <c r="B2061" s="6"/>
      <c r="C2061" s="6"/>
      <c r="D2061" s="380"/>
      <c r="E2061" s="268"/>
      <c r="F2061" s="6"/>
      <c r="G2061" s="6"/>
    </row>
    <row r="2062">
      <c r="A2062" s="382"/>
      <c r="B2062" s="6"/>
      <c r="C2062" s="6"/>
      <c r="D2062" s="380"/>
      <c r="E2062" s="268"/>
      <c r="F2062" s="6"/>
      <c r="G2062" s="6"/>
    </row>
    <row r="2063">
      <c r="A2063" s="382"/>
      <c r="B2063" s="6"/>
      <c r="C2063" s="6"/>
      <c r="D2063" s="380"/>
      <c r="E2063" s="268"/>
      <c r="F2063" s="6"/>
      <c r="G2063" s="6"/>
    </row>
    <row r="2064">
      <c r="A2064" s="382"/>
      <c r="B2064" s="6"/>
      <c r="C2064" s="6"/>
      <c r="D2064" s="380"/>
      <c r="E2064" s="268"/>
      <c r="F2064" s="6"/>
      <c r="G2064" s="6"/>
    </row>
    <row r="2065">
      <c r="A2065" s="382"/>
      <c r="B2065" s="6"/>
      <c r="C2065" s="6"/>
      <c r="D2065" s="380"/>
      <c r="E2065" s="268"/>
      <c r="F2065" s="6"/>
      <c r="G2065" s="6"/>
    </row>
    <row r="2066">
      <c r="A2066" s="382"/>
      <c r="B2066" s="6"/>
      <c r="C2066" s="6"/>
      <c r="D2066" s="380"/>
      <c r="E2066" s="268"/>
      <c r="F2066" s="6"/>
      <c r="G2066" s="6"/>
    </row>
    <row r="2067">
      <c r="A2067" s="382"/>
      <c r="B2067" s="6"/>
      <c r="C2067" s="6"/>
      <c r="D2067" s="380"/>
      <c r="E2067" s="268"/>
      <c r="F2067" s="6"/>
      <c r="G2067" s="6"/>
    </row>
    <row r="2068">
      <c r="A2068" s="382"/>
      <c r="B2068" s="6"/>
      <c r="C2068" s="6"/>
      <c r="D2068" s="380"/>
      <c r="E2068" s="268"/>
      <c r="F2068" s="6"/>
      <c r="G2068" s="6"/>
    </row>
    <row r="2069">
      <c r="A2069" s="382"/>
      <c r="B2069" s="6"/>
      <c r="C2069" s="6"/>
      <c r="D2069" s="380"/>
      <c r="E2069" s="268"/>
      <c r="F2069" s="6"/>
      <c r="G2069" s="6"/>
    </row>
    <row r="2070">
      <c r="A2070" s="382"/>
      <c r="B2070" s="6"/>
      <c r="C2070" s="6"/>
      <c r="D2070" s="380"/>
      <c r="E2070" s="268"/>
      <c r="F2070" s="6"/>
      <c r="G2070" s="6"/>
    </row>
    <row r="2071">
      <c r="A2071" s="382"/>
      <c r="B2071" s="6"/>
      <c r="C2071" s="6"/>
      <c r="D2071" s="380"/>
      <c r="E2071" s="268"/>
      <c r="F2071" s="6"/>
      <c r="G2071" s="6"/>
    </row>
    <row r="2072">
      <c r="A2072" s="382"/>
      <c r="B2072" s="6"/>
      <c r="C2072" s="6"/>
      <c r="D2072" s="380"/>
      <c r="E2072" s="268"/>
      <c r="F2072" s="6"/>
      <c r="G2072" s="6"/>
    </row>
    <row r="2073">
      <c r="A2073" s="382"/>
      <c r="B2073" s="6"/>
      <c r="C2073" s="6"/>
      <c r="D2073" s="380"/>
      <c r="E2073" s="268"/>
      <c r="F2073" s="6"/>
      <c r="G2073" s="6"/>
    </row>
    <row r="2074">
      <c r="A2074" s="382"/>
      <c r="B2074" s="6"/>
      <c r="C2074" s="6"/>
      <c r="D2074" s="380"/>
      <c r="E2074" s="268"/>
      <c r="F2074" s="6"/>
      <c r="G2074" s="6"/>
    </row>
    <row r="2075">
      <c r="A2075" s="382"/>
      <c r="B2075" s="6"/>
      <c r="C2075" s="6"/>
      <c r="D2075" s="380"/>
      <c r="E2075" s="268"/>
      <c r="F2075" s="6"/>
      <c r="G2075" s="6"/>
    </row>
    <row r="2076">
      <c r="A2076" s="382"/>
      <c r="B2076" s="6"/>
      <c r="C2076" s="6"/>
      <c r="D2076" s="380"/>
      <c r="E2076" s="268"/>
      <c r="F2076" s="6"/>
      <c r="G2076" s="6"/>
    </row>
    <row r="2077">
      <c r="A2077" s="382"/>
      <c r="B2077" s="6"/>
      <c r="C2077" s="6"/>
      <c r="D2077" s="380"/>
      <c r="E2077" s="268"/>
      <c r="F2077" s="6"/>
      <c r="G2077" s="6"/>
    </row>
    <row r="2078">
      <c r="A2078" s="382"/>
      <c r="B2078" s="6"/>
      <c r="C2078" s="6"/>
      <c r="D2078" s="380"/>
      <c r="E2078" s="268"/>
      <c r="F2078" s="6"/>
      <c r="G2078" s="6"/>
    </row>
    <row r="2079">
      <c r="A2079" s="382"/>
      <c r="B2079" s="6"/>
      <c r="C2079" s="6"/>
      <c r="D2079" s="380"/>
      <c r="E2079" s="268"/>
      <c r="F2079" s="6"/>
      <c r="G2079" s="6"/>
    </row>
    <row r="2080">
      <c r="A2080" s="382"/>
      <c r="B2080" s="6"/>
      <c r="C2080" s="6"/>
      <c r="D2080" s="380"/>
      <c r="E2080" s="268"/>
      <c r="F2080" s="6"/>
      <c r="G2080" s="6"/>
    </row>
    <row r="2081">
      <c r="A2081" s="382"/>
      <c r="B2081" s="6"/>
      <c r="C2081" s="6"/>
      <c r="D2081" s="380"/>
      <c r="E2081" s="268"/>
      <c r="F2081" s="6"/>
      <c r="G2081" s="6"/>
    </row>
    <row r="2082">
      <c r="A2082" s="382"/>
      <c r="B2082" s="6"/>
      <c r="C2082" s="6"/>
      <c r="D2082" s="380"/>
      <c r="E2082" s="268"/>
      <c r="F2082" s="6"/>
      <c r="G2082" s="6"/>
    </row>
    <row r="2083">
      <c r="A2083" s="382"/>
      <c r="B2083" s="6"/>
      <c r="C2083" s="6"/>
      <c r="D2083" s="380"/>
      <c r="E2083" s="268"/>
      <c r="F2083" s="6"/>
      <c r="G2083" s="6"/>
    </row>
    <row r="2084">
      <c r="A2084" s="382"/>
      <c r="B2084" s="6"/>
      <c r="C2084" s="6"/>
      <c r="D2084" s="380"/>
      <c r="E2084" s="268"/>
      <c r="F2084" s="6"/>
      <c r="G2084" s="6"/>
    </row>
    <row r="2085">
      <c r="A2085" s="382"/>
      <c r="B2085" s="6"/>
      <c r="C2085" s="6"/>
      <c r="D2085" s="380"/>
      <c r="E2085" s="268"/>
      <c r="F2085" s="6"/>
      <c r="G2085" s="6"/>
    </row>
    <row r="2086">
      <c r="A2086" s="382"/>
      <c r="B2086" s="6"/>
      <c r="C2086" s="6"/>
      <c r="D2086" s="380"/>
      <c r="E2086" s="268"/>
      <c r="F2086" s="6"/>
      <c r="G2086" s="6"/>
    </row>
    <row r="2087">
      <c r="A2087" s="382"/>
      <c r="B2087" s="6"/>
      <c r="C2087" s="6"/>
      <c r="D2087" s="380"/>
      <c r="E2087" s="268"/>
      <c r="F2087" s="6"/>
      <c r="G2087" s="6"/>
    </row>
    <row r="2088">
      <c r="A2088" s="382"/>
      <c r="B2088" s="6"/>
      <c r="C2088" s="6"/>
      <c r="D2088" s="380"/>
      <c r="E2088" s="268"/>
      <c r="F2088" s="6"/>
      <c r="G2088" s="6"/>
    </row>
    <row r="2089">
      <c r="A2089" s="382"/>
      <c r="B2089" s="6"/>
      <c r="C2089" s="6"/>
      <c r="D2089" s="380"/>
      <c r="E2089" s="268"/>
      <c r="F2089" s="6"/>
      <c r="G2089" s="6"/>
    </row>
    <row r="2090">
      <c r="A2090" s="382"/>
      <c r="B2090" s="6"/>
      <c r="C2090" s="6"/>
      <c r="D2090" s="380"/>
      <c r="E2090" s="268"/>
      <c r="F2090" s="6"/>
      <c r="G2090" s="6"/>
    </row>
    <row r="2091">
      <c r="A2091" s="382"/>
      <c r="B2091" s="6"/>
      <c r="C2091" s="6"/>
      <c r="D2091" s="380"/>
      <c r="E2091" s="268"/>
      <c r="F2091" s="6"/>
      <c r="G2091" s="6"/>
    </row>
    <row r="2092">
      <c r="A2092" s="382"/>
      <c r="B2092" s="6"/>
      <c r="C2092" s="6"/>
      <c r="D2092" s="380"/>
      <c r="E2092" s="268"/>
      <c r="F2092" s="6"/>
      <c r="G2092" s="6"/>
    </row>
    <row r="2093">
      <c r="A2093" s="382"/>
      <c r="B2093" s="6"/>
      <c r="C2093" s="6"/>
      <c r="D2093" s="380"/>
      <c r="E2093" s="268"/>
      <c r="F2093" s="6"/>
      <c r="G2093" s="6"/>
    </row>
    <row r="2094">
      <c r="A2094" s="382"/>
      <c r="B2094" s="6"/>
      <c r="C2094" s="6"/>
      <c r="D2094" s="380"/>
      <c r="E2094" s="268"/>
      <c r="F2094" s="6"/>
      <c r="G2094" s="6"/>
    </row>
    <row r="2095">
      <c r="A2095" s="382"/>
      <c r="B2095" s="6"/>
      <c r="C2095" s="6"/>
      <c r="D2095" s="380"/>
      <c r="E2095" s="268"/>
      <c r="F2095" s="6"/>
      <c r="G2095" s="6"/>
    </row>
    <row r="2096">
      <c r="A2096" s="382"/>
      <c r="B2096" s="6"/>
      <c r="C2096" s="6"/>
      <c r="D2096" s="380"/>
      <c r="E2096" s="268"/>
      <c r="F2096" s="6"/>
      <c r="G2096" s="6"/>
    </row>
    <row r="2097">
      <c r="A2097" s="382"/>
      <c r="B2097" s="6"/>
      <c r="C2097" s="6"/>
      <c r="D2097" s="380"/>
      <c r="E2097" s="268"/>
      <c r="F2097" s="6"/>
      <c r="G2097" s="6"/>
    </row>
    <row r="2098">
      <c r="A2098" s="382"/>
      <c r="B2098" s="6"/>
      <c r="C2098" s="6"/>
      <c r="D2098" s="380"/>
      <c r="E2098" s="268"/>
      <c r="F2098" s="6"/>
      <c r="G2098" s="6"/>
    </row>
    <row r="2099">
      <c r="A2099" s="382"/>
      <c r="B2099" s="6"/>
      <c r="C2099" s="6"/>
      <c r="D2099" s="380"/>
      <c r="E2099" s="268"/>
      <c r="F2099" s="6"/>
      <c r="G2099" s="6"/>
    </row>
    <row r="2100">
      <c r="A2100" s="382"/>
      <c r="B2100" s="6"/>
      <c r="C2100" s="6"/>
      <c r="D2100" s="380"/>
      <c r="E2100" s="268"/>
      <c r="F2100" s="6"/>
      <c r="G2100" s="6"/>
    </row>
    <row r="2101">
      <c r="A2101" s="382"/>
      <c r="B2101" s="6"/>
      <c r="C2101" s="6"/>
      <c r="D2101" s="380"/>
      <c r="E2101" s="268"/>
      <c r="F2101" s="6"/>
      <c r="G2101" s="6"/>
    </row>
    <row r="2102">
      <c r="A2102" s="382"/>
      <c r="B2102" s="6"/>
      <c r="C2102" s="6"/>
      <c r="D2102" s="380"/>
      <c r="E2102" s="268"/>
      <c r="F2102" s="6"/>
      <c r="G2102" s="6"/>
    </row>
    <row r="2103">
      <c r="A2103" s="382"/>
      <c r="B2103" s="6"/>
      <c r="C2103" s="6"/>
      <c r="D2103" s="380"/>
      <c r="E2103" s="268"/>
      <c r="F2103" s="6"/>
      <c r="G2103" s="6"/>
    </row>
    <row r="2104">
      <c r="A2104" s="382"/>
      <c r="B2104" s="6"/>
      <c r="C2104" s="6"/>
      <c r="D2104" s="380"/>
      <c r="E2104" s="268"/>
      <c r="F2104" s="6"/>
      <c r="G2104" s="6"/>
    </row>
    <row r="2105">
      <c r="A2105" s="382"/>
      <c r="B2105" s="6"/>
      <c r="C2105" s="6"/>
      <c r="D2105" s="380"/>
      <c r="E2105" s="268"/>
      <c r="F2105" s="6"/>
      <c r="G2105" s="6"/>
    </row>
    <row r="2106">
      <c r="A2106" s="382"/>
      <c r="B2106" s="6"/>
      <c r="C2106" s="6"/>
      <c r="D2106" s="380"/>
      <c r="E2106" s="268"/>
      <c r="F2106" s="6"/>
      <c r="G2106" s="6"/>
    </row>
    <row r="2107">
      <c r="A2107" s="382"/>
      <c r="B2107" s="6"/>
      <c r="C2107" s="6"/>
      <c r="D2107" s="380"/>
      <c r="E2107" s="268"/>
      <c r="F2107" s="6"/>
      <c r="G2107" s="6"/>
    </row>
    <row r="2108">
      <c r="A2108" s="382"/>
      <c r="B2108" s="6"/>
      <c r="C2108" s="6"/>
      <c r="D2108" s="380"/>
      <c r="E2108" s="268"/>
      <c r="F2108" s="6"/>
      <c r="G2108" s="6"/>
    </row>
    <row r="2109">
      <c r="A2109" s="382"/>
      <c r="B2109" s="6"/>
      <c r="C2109" s="6"/>
      <c r="D2109" s="380"/>
      <c r="E2109" s="268"/>
      <c r="F2109" s="6"/>
      <c r="G2109" s="6"/>
    </row>
    <row r="2110">
      <c r="A2110" s="382"/>
      <c r="B2110" s="6"/>
      <c r="C2110" s="6"/>
      <c r="D2110" s="380"/>
      <c r="E2110" s="268"/>
      <c r="F2110" s="6"/>
      <c r="G2110" s="6"/>
    </row>
    <row r="2111">
      <c r="A2111" s="382"/>
      <c r="B2111" s="6"/>
      <c r="C2111" s="6"/>
      <c r="D2111" s="380"/>
      <c r="E2111" s="268"/>
      <c r="F2111" s="6"/>
      <c r="G2111" s="6"/>
    </row>
    <row r="2112">
      <c r="A2112" s="382"/>
      <c r="B2112" s="6"/>
      <c r="C2112" s="6"/>
      <c r="D2112" s="380"/>
      <c r="E2112" s="268"/>
      <c r="F2112" s="6"/>
      <c r="G2112" s="6"/>
    </row>
    <row r="2113">
      <c r="A2113" s="382"/>
      <c r="B2113" s="6"/>
      <c r="C2113" s="6"/>
      <c r="D2113" s="380"/>
      <c r="E2113" s="268"/>
      <c r="F2113" s="6"/>
      <c r="G2113" s="6"/>
    </row>
    <row r="2114">
      <c r="A2114" s="382"/>
      <c r="B2114" s="6"/>
      <c r="C2114" s="6"/>
      <c r="D2114" s="380"/>
      <c r="E2114" s="268"/>
      <c r="F2114" s="6"/>
      <c r="G2114" s="6"/>
    </row>
    <row r="2115">
      <c r="A2115" s="382"/>
      <c r="B2115" s="6"/>
      <c r="C2115" s="6"/>
      <c r="D2115" s="380"/>
      <c r="E2115" s="268"/>
      <c r="F2115" s="6"/>
      <c r="G2115" s="6"/>
    </row>
    <row r="2116">
      <c r="A2116" s="382"/>
      <c r="B2116" s="6"/>
      <c r="C2116" s="6"/>
      <c r="D2116" s="380"/>
      <c r="E2116" s="268"/>
      <c r="F2116" s="6"/>
      <c r="G2116" s="6"/>
    </row>
    <row r="2117">
      <c r="A2117" s="382"/>
      <c r="B2117" s="6"/>
      <c r="C2117" s="6"/>
      <c r="D2117" s="380"/>
      <c r="E2117" s="268"/>
      <c r="F2117" s="6"/>
      <c r="G2117" s="6"/>
    </row>
    <row r="2118">
      <c r="A2118" s="382"/>
      <c r="B2118" s="6"/>
      <c r="C2118" s="6"/>
      <c r="D2118" s="380"/>
      <c r="E2118" s="268"/>
      <c r="F2118" s="6"/>
      <c r="G2118" s="6"/>
    </row>
    <row r="2119">
      <c r="A2119" s="382"/>
      <c r="B2119" s="6"/>
      <c r="C2119" s="6"/>
      <c r="D2119" s="380"/>
      <c r="E2119" s="268"/>
      <c r="F2119" s="6"/>
      <c r="G2119" s="6"/>
    </row>
    <row r="2120">
      <c r="A2120" s="382"/>
      <c r="B2120" s="6"/>
      <c r="C2120" s="6"/>
      <c r="D2120" s="380"/>
      <c r="E2120" s="268"/>
      <c r="F2120" s="6"/>
      <c r="G2120" s="6"/>
    </row>
    <row r="2121">
      <c r="A2121" s="382"/>
      <c r="B2121" s="6"/>
      <c r="C2121" s="6"/>
      <c r="D2121" s="380"/>
      <c r="E2121" s="268"/>
      <c r="F2121" s="6"/>
      <c r="G2121" s="6"/>
    </row>
    <row r="2122">
      <c r="A2122" s="382"/>
      <c r="B2122" s="6"/>
      <c r="C2122" s="6"/>
      <c r="D2122" s="380"/>
      <c r="E2122" s="268"/>
      <c r="F2122" s="6"/>
      <c r="G2122" s="6"/>
    </row>
    <row r="2123">
      <c r="A2123" s="382"/>
      <c r="B2123" s="6"/>
      <c r="C2123" s="6"/>
      <c r="D2123" s="380"/>
      <c r="E2123" s="268"/>
      <c r="F2123" s="6"/>
      <c r="G2123" s="6"/>
    </row>
    <row r="2124">
      <c r="A2124" s="382"/>
      <c r="B2124" s="6"/>
      <c r="C2124" s="6"/>
      <c r="D2124" s="380"/>
      <c r="E2124" s="268"/>
      <c r="F2124" s="6"/>
      <c r="G2124" s="6"/>
    </row>
    <row r="2125">
      <c r="A2125" s="382"/>
      <c r="B2125" s="6"/>
      <c r="C2125" s="6"/>
      <c r="D2125" s="380"/>
      <c r="E2125" s="268"/>
      <c r="F2125" s="6"/>
      <c r="G2125" s="6"/>
    </row>
    <row r="2126">
      <c r="A2126" s="382"/>
      <c r="B2126" s="6"/>
      <c r="C2126" s="6"/>
      <c r="D2126" s="380"/>
      <c r="E2126" s="268"/>
      <c r="F2126" s="6"/>
      <c r="G2126" s="6"/>
    </row>
    <row r="2127">
      <c r="A2127" s="382"/>
      <c r="B2127" s="6"/>
      <c r="C2127" s="6"/>
      <c r="D2127" s="380"/>
      <c r="E2127" s="268"/>
      <c r="F2127" s="6"/>
      <c r="G2127" s="6"/>
    </row>
    <row r="2128">
      <c r="A2128" s="382"/>
      <c r="B2128" s="6"/>
      <c r="C2128" s="6"/>
      <c r="D2128" s="380"/>
      <c r="E2128" s="268"/>
      <c r="F2128" s="6"/>
      <c r="G2128" s="6"/>
    </row>
    <row r="2129">
      <c r="A2129" s="382"/>
      <c r="B2129" s="6"/>
      <c r="C2129" s="6"/>
      <c r="D2129" s="380"/>
      <c r="E2129" s="268"/>
      <c r="F2129" s="6"/>
      <c r="G2129" s="6"/>
    </row>
    <row r="2130">
      <c r="A2130" s="382"/>
      <c r="B2130" s="6"/>
      <c r="C2130" s="6"/>
      <c r="D2130" s="380"/>
      <c r="E2130" s="268"/>
      <c r="F2130" s="6"/>
      <c r="G2130" s="6"/>
    </row>
    <row r="2131">
      <c r="A2131" s="382"/>
      <c r="B2131" s="6"/>
      <c r="C2131" s="6"/>
      <c r="D2131" s="380"/>
      <c r="E2131" s="268"/>
      <c r="F2131" s="6"/>
      <c r="G2131" s="6"/>
    </row>
    <row r="2132">
      <c r="A2132" s="382"/>
      <c r="B2132" s="6"/>
      <c r="C2132" s="6"/>
      <c r="D2132" s="380"/>
      <c r="E2132" s="268"/>
      <c r="F2132" s="6"/>
      <c r="G2132" s="6"/>
    </row>
    <row r="2133">
      <c r="A2133" s="382"/>
      <c r="B2133" s="6"/>
      <c r="C2133" s="6"/>
      <c r="D2133" s="380"/>
      <c r="E2133" s="268"/>
      <c r="F2133" s="6"/>
      <c r="G2133" s="6"/>
    </row>
    <row r="2134">
      <c r="A2134" s="382"/>
      <c r="B2134" s="6"/>
      <c r="C2134" s="6"/>
      <c r="D2134" s="380"/>
      <c r="E2134" s="268"/>
      <c r="F2134" s="6"/>
      <c r="G2134" s="6"/>
    </row>
    <row r="2135">
      <c r="A2135" s="382"/>
      <c r="B2135" s="6"/>
      <c r="C2135" s="6"/>
      <c r="D2135" s="380"/>
      <c r="E2135" s="268"/>
      <c r="F2135" s="6"/>
      <c r="G2135" s="6"/>
    </row>
    <row r="2136">
      <c r="A2136" s="382"/>
      <c r="B2136" s="6"/>
      <c r="C2136" s="6"/>
      <c r="D2136" s="380"/>
      <c r="E2136" s="268"/>
      <c r="F2136" s="6"/>
      <c r="G2136" s="6"/>
    </row>
    <row r="2137">
      <c r="A2137" s="382"/>
      <c r="B2137" s="6"/>
      <c r="C2137" s="6"/>
      <c r="D2137" s="380"/>
      <c r="E2137" s="268"/>
      <c r="F2137" s="6"/>
      <c r="G2137" s="6"/>
    </row>
    <row r="2138">
      <c r="A2138" s="382"/>
      <c r="B2138" s="6"/>
      <c r="C2138" s="6"/>
      <c r="D2138" s="380"/>
      <c r="E2138" s="268"/>
      <c r="F2138" s="6"/>
      <c r="G2138" s="6"/>
    </row>
    <row r="2139">
      <c r="A2139" s="382"/>
      <c r="B2139" s="6"/>
      <c r="C2139" s="6"/>
      <c r="D2139" s="380"/>
      <c r="E2139" s="268"/>
      <c r="F2139" s="6"/>
      <c r="G2139" s="6"/>
    </row>
    <row r="2140">
      <c r="A2140" s="382"/>
      <c r="B2140" s="6"/>
      <c r="C2140" s="6"/>
      <c r="D2140" s="380"/>
      <c r="E2140" s="268"/>
      <c r="F2140" s="6"/>
      <c r="G2140" s="6"/>
    </row>
    <row r="2141">
      <c r="A2141" s="382"/>
      <c r="B2141" s="6"/>
      <c r="C2141" s="6"/>
      <c r="D2141" s="380"/>
      <c r="E2141" s="268"/>
      <c r="F2141" s="6"/>
      <c r="G2141" s="6"/>
    </row>
    <row r="2142">
      <c r="A2142" s="382"/>
      <c r="B2142" s="6"/>
      <c r="C2142" s="6"/>
      <c r="D2142" s="380"/>
      <c r="E2142" s="268"/>
      <c r="F2142" s="6"/>
      <c r="G2142" s="6"/>
    </row>
    <row r="2143">
      <c r="A2143" s="382"/>
      <c r="B2143" s="6"/>
      <c r="C2143" s="6"/>
      <c r="D2143" s="380"/>
      <c r="E2143" s="268"/>
      <c r="F2143" s="6"/>
      <c r="G2143" s="6"/>
    </row>
    <row r="2144">
      <c r="A2144" s="382"/>
      <c r="B2144" s="6"/>
      <c r="C2144" s="6"/>
      <c r="D2144" s="380"/>
      <c r="E2144" s="268"/>
      <c r="F2144" s="6"/>
      <c r="G2144" s="6"/>
    </row>
    <row r="2145">
      <c r="A2145" s="382"/>
      <c r="B2145" s="6"/>
      <c r="C2145" s="6"/>
      <c r="D2145" s="380"/>
      <c r="E2145" s="268"/>
      <c r="F2145" s="6"/>
      <c r="G2145" s="6"/>
    </row>
    <row r="2146">
      <c r="A2146" s="382"/>
      <c r="B2146" s="6"/>
      <c r="C2146" s="6"/>
      <c r="D2146" s="380"/>
      <c r="E2146" s="268"/>
      <c r="F2146" s="6"/>
      <c r="G2146" s="6"/>
    </row>
    <row r="2147">
      <c r="A2147" s="382"/>
      <c r="B2147" s="6"/>
      <c r="C2147" s="6"/>
      <c r="D2147" s="380"/>
      <c r="E2147" s="268"/>
      <c r="F2147" s="6"/>
      <c r="G2147" s="6"/>
    </row>
    <row r="2148">
      <c r="A2148" s="382"/>
      <c r="B2148" s="6"/>
      <c r="C2148" s="6"/>
      <c r="D2148" s="380"/>
      <c r="E2148" s="268"/>
      <c r="F2148" s="6"/>
      <c r="G2148" s="6"/>
    </row>
    <row r="2149">
      <c r="A2149" s="382"/>
      <c r="B2149" s="6"/>
      <c r="C2149" s="6"/>
      <c r="D2149" s="380"/>
      <c r="E2149" s="268"/>
      <c r="F2149" s="6"/>
      <c r="G2149" s="6"/>
    </row>
    <row r="2150">
      <c r="A2150" s="382"/>
      <c r="B2150" s="6"/>
      <c r="C2150" s="6"/>
      <c r="D2150" s="380"/>
      <c r="E2150" s="268"/>
      <c r="F2150" s="6"/>
      <c r="G2150" s="6"/>
    </row>
    <row r="2151">
      <c r="A2151" s="382"/>
      <c r="B2151" s="6"/>
      <c r="C2151" s="6"/>
      <c r="D2151" s="380"/>
      <c r="E2151" s="268"/>
      <c r="F2151" s="6"/>
      <c r="G2151" s="6"/>
    </row>
    <row r="2152">
      <c r="A2152" s="382"/>
      <c r="B2152" s="6"/>
      <c r="C2152" s="6"/>
      <c r="D2152" s="380"/>
      <c r="E2152" s="268"/>
      <c r="F2152" s="6"/>
      <c r="G2152" s="6"/>
    </row>
    <row r="2153">
      <c r="A2153" s="382"/>
      <c r="B2153" s="6"/>
      <c r="C2153" s="6"/>
      <c r="D2153" s="380"/>
      <c r="E2153" s="268"/>
      <c r="F2153" s="6"/>
      <c r="G2153" s="6"/>
    </row>
    <row r="2154">
      <c r="A2154" s="382"/>
      <c r="B2154" s="6"/>
      <c r="C2154" s="6"/>
      <c r="D2154" s="380"/>
      <c r="E2154" s="268"/>
      <c r="F2154" s="6"/>
      <c r="G2154" s="6"/>
    </row>
    <row r="2155">
      <c r="A2155" s="382"/>
      <c r="B2155" s="6"/>
      <c r="C2155" s="6"/>
      <c r="D2155" s="380"/>
      <c r="E2155" s="268"/>
      <c r="F2155" s="6"/>
      <c r="G2155" s="6"/>
    </row>
    <row r="2156">
      <c r="A2156" s="382"/>
      <c r="B2156" s="6"/>
      <c r="C2156" s="6"/>
      <c r="D2156" s="380"/>
      <c r="E2156" s="268"/>
      <c r="F2156" s="6"/>
      <c r="G2156" s="6"/>
    </row>
    <row r="2157">
      <c r="A2157" s="382"/>
      <c r="B2157" s="6"/>
      <c r="C2157" s="6"/>
      <c r="D2157" s="380"/>
      <c r="E2157" s="268"/>
      <c r="F2157" s="6"/>
      <c r="G2157" s="6"/>
    </row>
    <row r="2158">
      <c r="A2158" s="382"/>
      <c r="B2158" s="6"/>
      <c r="C2158" s="6"/>
      <c r="D2158" s="380"/>
      <c r="E2158" s="268"/>
      <c r="F2158" s="6"/>
      <c r="G2158" s="6"/>
    </row>
    <row r="2159">
      <c r="A2159" s="382"/>
      <c r="B2159" s="6"/>
      <c r="C2159" s="6"/>
      <c r="D2159" s="380"/>
      <c r="E2159" s="268"/>
      <c r="F2159" s="6"/>
      <c r="G2159" s="6"/>
    </row>
    <row r="2160">
      <c r="A2160" s="382"/>
      <c r="B2160" s="6"/>
      <c r="C2160" s="6"/>
      <c r="D2160" s="380"/>
      <c r="E2160" s="268"/>
      <c r="F2160" s="6"/>
      <c r="G2160" s="6"/>
    </row>
    <row r="2161">
      <c r="A2161" s="382"/>
      <c r="B2161" s="6"/>
      <c r="C2161" s="6"/>
      <c r="D2161" s="380"/>
      <c r="E2161" s="268"/>
      <c r="F2161" s="6"/>
      <c r="G2161" s="6"/>
    </row>
    <row r="2162">
      <c r="A2162" s="382"/>
      <c r="B2162" s="6"/>
      <c r="C2162" s="6"/>
      <c r="D2162" s="380"/>
      <c r="E2162" s="268"/>
      <c r="F2162" s="6"/>
      <c r="G2162" s="6"/>
    </row>
    <row r="2163">
      <c r="A2163" s="382"/>
      <c r="B2163" s="6"/>
      <c r="C2163" s="6"/>
      <c r="D2163" s="380"/>
      <c r="E2163" s="268"/>
      <c r="F2163" s="6"/>
      <c r="G2163" s="6"/>
    </row>
    <row r="2164">
      <c r="A2164" s="382"/>
      <c r="B2164" s="6"/>
      <c r="C2164" s="6"/>
      <c r="D2164" s="380"/>
      <c r="E2164" s="268"/>
      <c r="F2164" s="6"/>
      <c r="G2164" s="6"/>
    </row>
    <row r="2165">
      <c r="A2165" s="382"/>
      <c r="B2165" s="6"/>
      <c r="C2165" s="6"/>
      <c r="D2165" s="380"/>
      <c r="E2165" s="268"/>
      <c r="F2165" s="6"/>
      <c r="G2165" s="6"/>
    </row>
    <row r="2166">
      <c r="A2166" s="382"/>
      <c r="B2166" s="6"/>
      <c r="C2166" s="6"/>
      <c r="D2166" s="380"/>
      <c r="E2166" s="268"/>
      <c r="F2166" s="6"/>
      <c r="G2166" s="6"/>
    </row>
    <row r="2167">
      <c r="A2167" s="382"/>
      <c r="B2167" s="6"/>
      <c r="C2167" s="6"/>
      <c r="D2167" s="380"/>
      <c r="E2167" s="268"/>
      <c r="F2167" s="6"/>
      <c r="G2167" s="6"/>
    </row>
    <row r="2168">
      <c r="A2168" s="382"/>
      <c r="B2168" s="6"/>
      <c r="C2168" s="6"/>
      <c r="D2168" s="380"/>
      <c r="E2168" s="268"/>
      <c r="F2168" s="6"/>
      <c r="G2168" s="6"/>
    </row>
    <row r="2169">
      <c r="A2169" s="382"/>
      <c r="B2169" s="6"/>
      <c r="C2169" s="6"/>
      <c r="D2169" s="380"/>
      <c r="E2169" s="268"/>
      <c r="F2169" s="6"/>
      <c r="G2169" s="6"/>
    </row>
    <row r="2170">
      <c r="A2170" s="382"/>
      <c r="B2170" s="6"/>
      <c r="C2170" s="6"/>
      <c r="D2170" s="380"/>
      <c r="E2170" s="268"/>
      <c r="F2170" s="6"/>
      <c r="G2170" s="6"/>
    </row>
    <row r="2171">
      <c r="A2171" s="382"/>
      <c r="B2171" s="6"/>
      <c r="C2171" s="6"/>
      <c r="D2171" s="380"/>
      <c r="E2171" s="268"/>
      <c r="F2171" s="6"/>
      <c r="G2171" s="6"/>
    </row>
    <row r="2172">
      <c r="A2172" s="382"/>
      <c r="B2172" s="6"/>
      <c r="C2172" s="6"/>
      <c r="D2172" s="380"/>
      <c r="E2172" s="268"/>
      <c r="F2172" s="6"/>
      <c r="G2172" s="6"/>
    </row>
    <row r="2173">
      <c r="A2173" s="382"/>
      <c r="B2173" s="6"/>
      <c r="C2173" s="6"/>
      <c r="D2173" s="380"/>
      <c r="E2173" s="268"/>
      <c r="F2173" s="6"/>
      <c r="G2173" s="6"/>
    </row>
    <row r="2174">
      <c r="A2174" s="382"/>
      <c r="B2174" s="6"/>
      <c r="C2174" s="6"/>
      <c r="D2174" s="380"/>
      <c r="E2174" s="268"/>
      <c r="F2174" s="6"/>
      <c r="G2174" s="6"/>
    </row>
    <row r="2175">
      <c r="A2175" s="382"/>
      <c r="B2175" s="6"/>
      <c r="C2175" s="6"/>
      <c r="D2175" s="380"/>
      <c r="E2175" s="268"/>
      <c r="F2175" s="6"/>
      <c r="G2175" s="6"/>
    </row>
    <row r="2176">
      <c r="A2176" s="382"/>
      <c r="B2176" s="6"/>
      <c r="C2176" s="6"/>
      <c r="D2176" s="380"/>
      <c r="E2176" s="268"/>
      <c r="F2176" s="6"/>
      <c r="G2176" s="6"/>
    </row>
    <row r="2177">
      <c r="A2177" s="382"/>
      <c r="B2177" s="6"/>
      <c r="C2177" s="6"/>
      <c r="D2177" s="380"/>
      <c r="E2177" s="268"/>
      <c r="F2177" s="6"/>
      <c r="G2177" s="6"/>
    </row>
    <row r="2178">
      <c r="A2178" s="382"/>
      <c r="B2178" s="6"/>
      <c r="C2178" s="6"/>
      <c r="D2178" s="380"/>
      <c r="E2178" s="268"/>
      <c r="F2178" s="6"/>
      <c r="G2178" s="6"/>
    </row>
    <row r="2179">
      <c r="A2179" s="382"/>
      <c r="B2179" s="6"/>
      <c r="C2179" s="6"/>
      <c r="D2179" s="380"/>
      <c r="E2179" s="268"/>
      <c r="F2179" s="6"/>
      <c r="G2179" s="6"/>
    </row>
    <row r="2180">
      <c r="A2180" s="382"/>
      <c r="B2180" s="6"/>
      <c r="C2180" s="6"/>
      <c r="D2180" s="380"/>
      <c r="E2180" s="268"/>
      <c r="F2180" s="6"/>
      <c r="G2180" s="6"/>
    </row>
    <row r="2181">
      <c r="A2181" s="382"/>
      <c r="B2181" s="6"/>
      <c r="C2181" s="6"/>
      <c r="D2181" s="380"/>
      <c r="E2181" s="268"/>
      <c r="F2181" s="6"/>
      <c r="G2181" s="6"/>
    </row>
    <row r="2182">
      <c r="A2182" s="382"/>
      <c r="B2182" s="6"/>
      <c r="C2182" s="6"/>
      <c r="D2182" s="380"/>
      <c r="E2182" s="268"/>
      <c r="F2182" s="6"/>
      <c r="G2182" s="6"/>
    </row>
    <row r="2183">
      <c r="A2183" s="382"/>
      <c r="B2183" s="6"/>
      <c r="C2183" s="6"/>
      <c r="D2183" s="380"/>
      <c r="E2183" s="268"/>
      <c r="F2183" s="6"/>
      <c r="G2183" s="6"/>
    </row>
    <row r="2184">
      <c r="A2184" s="382"/>
      <c r="B2184" s="6"/>
      <c r="C2184" s="6"/>
      <c r="D2184" s="380"/>
      <c r="E2184" s="268"/>
      <c r="F2184" s="6"/>
      <c r="G2184" s="6"/>
    </row>
    <row r="2185">
      <c r="A2185" s="382"/>
      <c r="B2185" s="6"/>
      <c r="C2185" s="6"/>
      <c r="D2185" s="380"/>
      <c r="E2185" s="268"/>
      <c r="F2185" s="6"/>
      <c r="G2185" s="6"/>
    </row>
    <row r="2186">
      <c r="A2186" s="382"/>
      <c r="B2186" s="6"/>
      <c r="C2186" s="6"/>
      <c r="D2186" s="380"/>
      <c r="E2186" s="268"/>
      <c r="F2186" s="6"/>
      <c r="G2186" s="6"/>
    </row>
    <row r="2187">
      <c r="A2187" s="382"/>
      <c r="B2187" s="6"/>
      <c r="C2187" s="6"/>
      <c r="D2187" s="380"/>
      <c r="E2187" s="268"/>
      <c r="F2187" s="6"/>
      <c r="G2187" s="6"/>
    </row>
    <row r="2188">
      <c r="A2188" s="382"/>
      <c r="B2188" s="6"/>
      <c r="C2188" s="6"/>
      <c r="D2188" s="380"/>
      <c r="E2188" s="268"/>
      <c r="F2188" s="6"/>
      <c r="G2188" s="6"/>
    </row>
    <row r="2189">
      <c r="A2189" s="382"/>
      <c r="B2189" s="6"/>
      <c r="C2189" s="6"/>
      <c r="D2189" s="380"/>
      <c r="E2189" s="268"/>
      <c r="F2189" s="6"/>
      <c r="G2189" s="6"/>
    </row>
    <row r="2190">
      <c r="A2190" s="382"/>
      <c r="B2190" s="6"/>
      <c r="C2190" s="6"/>
      <c r="D2190" s="380"/>
      <c r="E2190" s="268"/>
      <c r="F2190" s="6"/>
      <c r="G2190" s="6"/>
    </row>
    <row r="2191">
      <c r="A2191" s="382"/>
      <c r="B2191" s="6"/>
      <c r="C2191" s="6"/>
      <c r="D2191" s="380"/>
      <c r="E2191" s="268"/>
      <c r="F2191" s="6"/>
      <c r="G2191" s="6"/>
    </row>
    <row r="2192">
      <c r="A2192" s="382"/>
      <c r="B2192" s="6"/>
      <c r="C2192" s="6"/>
      <c r="D2192" s="380"/>
      <c r="E2192" s="268"/>
      <c r="F2192" s="6"/>
      <c r="G2192" s="6"/>
    </row>
    <row r="2193">
      <c r="A2193" s="382"/>
      <c r="B2193" s="6"/>
      <c r="C2193" s="6"/>
      <c r="D2193" s="380"/>
      <c r="E2193" s="268"/>
      <c r="F2193" s="6"/>
      <c r="G2193" s="6"/>
    </row>
    <row r="2194">
      <c r="A2194" s="382"/>
      <c r="B2194" s="6"/>
      <c r="C2194" s="6"/>
      <c r="D2194" s="380"/>
      <c r="E2194" s="268"/>
      <c r="F2194" s="6"/>
      <c r="G2194" s="6"/>
    </row>
    <row r="2195">
      <c r="A2195" s="382"/>
      <c r="B2195" s="6"/>
      <c r="C2195" s="6"/>
      <c r="D2195" s="380"/>
      <c r="E2195" s="268"/>
      <c r="F2195" s="6"/>
      <c r="G2195" s="6"/>
    </row>
    <row r="2196">
      <c r="A2196" s="382"/>
      <c r="B2196" s="6"/>
      <c r="C2196" s="6"/>
      <c r="D2196" s="380"/>
      <c r="E2196" s="268"/>
      <c r="F2196" s="6"/>
      <c r="G2196" s="6"/>
    </row>
    <row r="2197">
      <c r="A2197" s="382"/>
      <c r="B2197" s="6"/>
      <c r="C2197" s="6"/>
      <c r="D2197" s="380"/>
      <c r="E2197" s="268"/>
      <c r="F2197" s="6"/>
      <c r="G2197" s="6"/>
    </row>
    <row r="2198">
      <c r="A2198" s="382"/>
      <c r="B2198" s="6"/>
      <c r="C2198" s="6"/>
      <c r="D2198" s="380"/>
      <c r="E2198" s="268"/>
      <c r="F2198" s="6"/>
      <c r="G2198" s="6"/>
    </row>
    <row r="2199">
      <c r="A2199" s="382"/>
      <c r="B2199" s="6"/>
      <c r="C2199" s="6"/>
      <c r="D2199" s="380"/>
      <c r="E2199" s="268"/>
      <c r="F2199" s="6"/>
      <c r="G2199" s="6"/>
    </row>
    <row r="2200">
      <c r="A2200" s="382"/>
      <c r="B2200" s="6"/>
      <c r="C2200" s="6"/>
      <c r="D2200" s="380"/>
      <c r="E2200" s="268"/>
      <c r="F2200" s="6"/>
      <c r="G2200" s="6"/>
    </row>
    <row r="2201">
      <c r="A2201" s="382"/>
      <c r="B2201" s="6"/>
      <c r="C2201" s="6"/>
      <c r="D2201" s="380"/>
      <c r="E2201" s="268"/>
      <c r="F2201" s="6"/>
      <c r="G2201" s="6"/>
    </row>
    <row r="2202">
      <c r="A2202" s="382"/>
      <c r="B2202" s="6"/>
      <c r="C2202" s="6"/>
      <c r="D2202" s="380"/>
      <c r="E2202" s="268"/>
      <c r="F2202" s="6"/>
      <c r="G2202" s="6"/>
    </row>
    <row r="2203">
      <c r="A2203" s="382"/>
      <c r="B2203" s="6"/>
      <c r="C2203" s="6"/>
      <c r="D2203" s="380"/>
      <c r="E2203" s="268"/>
      <c r="F2203" s="6"/>
      <c r="G2203" s="6"/>
    </row>
    <row r="2204">
      <c r="A2204" s="382"/>
      <c r="B2204" s="6"/>
      <c r="C2204" s="6"/>
      <c r="D2204" s="380"/>
      <c r="E2204" s="268"/>
      <c r="F2204" s="6"/>
      <c r="G2204" s="6"/>
    </row>
    <row r="2205">
      <c r="A2205" s="382"/>
      <c r="B2205" s="6"/>
      <c r="C2205" s="6"/>
      <c r="D2205" s="380"/>
      <c r="E2205" s="268"/>
      <c r="F2205" s="6"/>
      <c r="G2205" s="6"/>
    </row>
    <row r="2206">
      <c r="A2206" s="382"/>
      <c r="B2206" s="6"/>
      <c r="C2206" s="6"/>
      <c r="D2206" s="380"/>
      <c r="E2206" s="268"/>
      <c r="F2206" s="6"/>
      <c r="G2206" s="6"/>
    </row>
    <row r="2207">
      <c r="A2207" s="382"/>
      <c r="B2207" s="6"/>
      <c r="C2207" s="6"/>
      <c r="D2207" s="380"/>
      <c r="E2207" s="268"/>
      <c r="F2207" s="6"/>
      <c r="G2207" s="6"/>
    </row>
    <row r="2208">
      <c r="A2208" s="382"/>
      <c r="B2208" s="6"/>
      <c r="C2208" s="6"/>
      <c r="D2208" s="380"/>
      <c r="E2208" s="268"/>
      <c r="F2208" s="6"/>
      <c r="G2208" s="6"/>
    </row>
    <row r="2209">
      <c r="A2209" s="382"/>
      <c r="B2209" s="6"/>
      <c r="C2209" s="6"/>
      <c r="D2209" s="380"/>
      <c r="E2209" s="268"/>
      <c r="F2209" s="6"/>
      <c r="G2209" s="6"/>
    </row>
    <row r="2210">
      <c r="A2210" s="382"/>
      <c r="B2210" s="6"/>
      <c r="C2210" s="6"/>
      <c r="D2210" s="380"/>
      <c r="E2210" s="268"/>
      <c r="F2210" s="6"/>
      <c r="G2210" s="6"/>
    </row>
    <row r="2211">
      <c r="A2211" s="382"/>
      <c r="B2211" s="6"/>
      <c r="C2211" s="6"/>
      <c r="D2211" s="380"/>
      <c r="E2211" s="268"/>
      <c r="F2211" s="6"/>
      <c r="G2211" s="6"/>
    </row>
    <row r="2212">
      <c r="A2212" s="382"/>
      <c r="B2212" s="6"/>
      <c r="C2212" s="6"/>
      <c r="D2212" s="380"/>
      <c r="E2212" s="268"/>
      <c r="F2212" s="6"/>
      <c r="G2212" s="6"/>
    </row>
    <row r="2213">
      <c r="A2213" s="382"/>
      <c r="B2213" s="6"/>
      <c r="C2213" s="6"/>
      <c r="D2213" s="380"/>
      <c r="E2213" s="268"/>
      <c r="F2213" s="6"/>
      <c r="G2213" s="6"/>
    </row>
    <row r="2214">
      <c r="A2214" s="382"/>
      <c r="B2214" s="6"/>
      <c r="C2214" s="6"/>
      <c r="D2214" s="380"/>
      <c r="E2214" s="268"/>
      <c r="F2214" s="6"/>
      <c r="G2214" s="6"/>
    </row>
    <row r="2215">
      <c r="A2215" s="382"/>
      <c r="B2215" s="6"/>
      <c r="C2215" s="6"/>
      <c r="D2215" s="380"/>
      <c r="E2215" s="268"/>
      <c r="F2215" s="6"/>
      <c r="G2215" s="6"/>
    </row>
    <row r="2216">
      <c r="A2216" s="382"/>
      <c r="B2216" s="6"/>
      <c r="C2216" s="6"/>
      <c r="D2216" s="380"/>
      <c r="E2216" s="268"/>
      <c r="F2216" s="6"/>
      <c r="G2216" s="6"/>
    </row>
    <row r="2217">
      <c r="A2217" s="382"/>
      <c r="B2217" s="6"/>
      <c r="C2217" s="6"/>
      <c r="D2217" s="380"/>
      <c r="E2217" s="268"/>
      <c r="F2217" s="6"/>
      <c r="G2217" s="6"/>
    </row>
    <row r="2218">
      <c r="A2218" s="382"/>
      <c r="B2218" s="6"/>
      <c r="C2218" s="6"/>
      <c r="D2218" s="380"/>
      <c r="E2218" s="268"/>
      <c r="F2218" s="6"/>
      <c r="G2218" s="6"/>
    </row>
    <row r="2219">
      <c r="A2219" s="382"/>
      <c r="B2219" s="6"/>
      <c r="C2219" s="6"/>
      <c r="D2219" s="380"/>
      <c r="E2219" s="268"/>
      <c r="F2219" s="6"/>
      <c r="G2219" s="6"/>
    </row>
    <row r="2220">
      <c r="A2220" s="382"/>
      <c r="B2220" s="6"/>
      <c r="C2220" s="6"/>
      <c r="D2220" s="380"/>
      <c r="E2220" s="268"/>
      <c r="F2220" s="6"/>
      <c r="G2220" s="6"/>
    </row>
    <row r="2221">
      <c r="A2221" s="382"/>
      <c r="B2221" s="6"/>
      <c r="C2221" s="6"/>
      <c r="D2221" s="380"/>
      <c r="E2221" s="268"/>
      <c r="F2221" s="6"/>
      <c r="G2221" s="6"/>
    </row>
    <row r="2222">
      <c r="A2222" s="382"/>
      <c r="B2222" s="6"/>
      <c r="C2222" s="6"/>
      <c r="D2222" s="380"/>
      <c r="E2222" s="268"/>
      <c r="F2222" s="6"/>
      <c r="G2222" s="6"/>
    </row>
    <row r="2223">
      <c r="A2223" s="382"/>
      <c r="B2223" s="6"/>
      <c r="C2223" s="6"/>
      <c r="D2223" s="380"/>
      <c r="E2223" s="268"/>
      <c r="F2223" s="6"/>
      <c r="G2223" s="6"/>
    </row>
    <row r="2224">
      <c r="A2224" s="382"/>
      <c r="B2224" s="6"/>
      <c r="C2224" s="6"/>
      <c r="D2224" s="380"/>
      <c r="E2224" s="268"/>
      <c r="F2224" s="6"/>
      <c r="G2224" s="6"/>
    </row>
    <row r="2225">
      <c r="A2225" s="382"/>
      <c r="B2225" s="6"/>
      <c r="C2225" s="6"/>
      <c r="D2225" s="380"/>
      <c r="E2225" s="268"/>
      <c r="F2225" s="6"/>
      <c r="G2225" s="6"/>
    </row>
    <row r="2226">
      <c r="A2226" s="382"/>
      <c r="B2226" s="6"/>
      <c r="C2226" s="6"/>
      <c r="D2226" s="380"/>
      <c r="E2226" s="268"/>
      <c r="F2226" s="6"/>
      <c r="G2226" s="6"/>
    </row>
    <row r="2227">
      <c r="A2227" s="382"/>
      <c r="B2227" s="6"/>
      <c r="C2227" s="6"/>
      <c r="D2227" s="380"/>
      <c r="E2227" s="268"/>
      <c r="F2227" s="6"/>
      <c r="G2227" s="6"/>
    </row>
    <row r="2228">
      <c r="A2228" s="382"/>
      <c r="B2228" s="6"/>
      <c r="C2228" s="6"/>
      <c r="D2228" s="380"/>
      <c r="E2228" s="268"/>
      <c r="F2228" s="6"/>
      <c r="G2228" s="6"/>
    </row>
    <row r="2229">
      <c r="A2229" s="382"/>
      <c r="B2229" s="6"/>
      <c r="C2229" s="6"/>
      <c r="D2229" s="380"/>
      <c r="E2229" s="268"/>
      <c r="F2229" s="6"/>
      <c r="G2229" s="6"/>
    </row>
    <row r="2230">
      <c r="A2230" s="382"/>
      <c r="B2230" s="6"/>
      <c r="C2230" s="6"/>
      <c r="D2230" s="380"/>
      <c r="E2230" s="268"/>
      <c r="F2230" s="6"/>
      <c r="G2230" s="6"/>
    </row>
    <row r="2231">
      <c r="A2231" s="382"/>
      <c r="B2231" s="6"/>
      <c r="C2231" s="6"/>
      <c r="D2231" s="380"/>
      <c r="E2231" s="268"/>
      <c r="F2231" s="6"/>
      <c r="G2231" s="6"/>
    </row>
    <row r="2232">
      <c r="A2232" s="382"/>
      <c r="B2232" s="6"/>
      <c r="C2232" s="6"/>
      <c r="D2232" s="380"/>
      <c r="E2232" s="268"/>
      <c r="F2232" s="6"/>
      <c r="G2232" s="6"/>
    </row>
    <row r="2233">
      <c r="A2233" s="382"/>
      <c r="B2233" s="6"/>
      <c r="C2233" s="6"/>
      <c r="D2233" s="380"/>
      <c r="E2233" s="268"/>
      <c r="F2233" s="6"/>
      <c r="G2233" s="6"/>
    </row>
    <row r="2234">
      <c r="A2234" s="382"/>
      <c r="B2234" s="6"/>
      <c r="C2234" s="6"/>
      <c r="D2234" s="380"/>
      <c r="E2234" s="268"/>
      <c r="F2234" s="6"/>
      <c r="G2234" s="6"/>
    </row>
    <row r="2235">
      <c r="A2235" s="382"/>
      <c r="B2235" s="6"/>
      <c r="C2235" s="6"/>
      <c r="D2235" s="380"/>
      <c r="E2235" s="268"/>
      <c r="F2235" s="6"/>
      <c r="G2235" s="6"/>
    </row>
    <row r="2236">
      <c r="A2236" s="382"/>
      <c r="B2236" s="6"/>
      <c r="C2236" s="6"/>
      <c r="D2236" s="380"/>
      <c r="E2236" s="268"/>
      <c r="F2236" s="6"/>
      <c r="G2236" s="6"/>
    </row>
    <row r="2237">
      <c r="A2237" s="382"/>
      <c r="B2237" s="6"/>
      <c r="C2237" s="6"/>
      <c r="D2237" s="380"/>
      <c r="E2237" s="268"/>
      <c r="F2237" s="6"/>
      <c r="G2237" s="6"/>
    </row>
    <row r="2238">
      <c r="A2238" s="382"/>
      <c r="B2238" s="6"/>
      <c r="C2238" s="6"/>
      <c r="D2238" s="380"/>
      <c r="E2238" s="268"/>
      <c r="F2238" s="6"/>
      <c r="G2238" s="6"/>
    </row>
    <row r="2239">
      <c r="A2239" s="382"/>
      <c r="B2239" s="6"/>
      <c r="C2239" s="6"/>
      <c r="D2239" s="380"/>
      <c r="E2239" s="268"/>
      <c r="F2239" s="6"/>
      <c r="G2239" s="6"/>
    </row>
    <row r="2240">
      <c r="A2240" s="382"/>
      <c r="B2240" s="6"/>
      <c r="C2240" s="6"/>
      <c r="D2240" s="380"/>
      <c r="E2240" s="268"/>
      <c r="F2240" s="6"/>
      <c r="G2240" s="6"/>
    </row>
    <row r="2241">
      <c r="A2241" s="382"/>
      <c r="B2241" s="6"/>
      <c r="C2241" s="6"/>
      <c r="D2241" s="380"/>
      <c r="E2241" s="268"/>
      <c r="F2241" s="6"/>
      <c r="G2241" s="6"/>
    </row>
    <row r="2242">
      <c r="A2242" s="382"/>
      <c r="B2242" s="6"/>
      <c r="C2242" s="6"/>
      <c r="D2242" s="380"/>
      <c r="E2242" s="268"/>
      <c r="F2242" s="6"/>
      <c r="G2242" s="6"/>
    </row>
    <row r="2243">
      <c r="A2243" s="382"/>
      <c r="B2243" s="6"/>
      <c r="C2243" s="6"/>
      <c r="D2243" s="380"/>
      <c r="E2243" s="268"/>
      <c r="F2243" s="6"/>
      <c r="G2243" s="6"/>
    </row>
    <row r="2244">
      <c r="A2244" s="382"/>
      <c r="B2244" s="6"/>
      <c r="C2244" s="6"/>
      <c r="D2244" s="380"/>
      <c r="E2244" s="268"/>
      <c r="F2244" s="6"/>
      <c r="G2244" s="6"/>
    </row>
    <row r="2245">
      <c r="A2245" s="382"/>
      <c r="B2245" s="6"/>
      <c r="C2245" s="6"/>
      <c r="D2245" s="380"/>
      <c r="E2245" s="268"/>
      <c r="F2245" s="6"/>
      <c r="G2245" s="6"/>
    </row>
    <row r="2246">
      <c r="A2246" s="382"/>
      <c r="B2246" s="6"/>
      <c r="C2246" s="6"/>
      <c r="D2246" s="380"/>
      <c r="E2246" s="268"/>
      <c r="F2246" s="6"/>
      <c r="G2246" s="6"/>
    </row>
    <row r="2247">
      <c r="A2247" s="382"/>
      <c r="B2247" s="6"/>
      <c r="C2247" s="6"/>
      <c r="D2247" s="380"/>
      <c r="E2247" s="268"/>
      <c r="F2247" s="6"/>
      <c r="G2247" s="6"/>
    </row>
    <row r="2248">
      <c r="A2248" s="382"/>
      <c r="B2248" s="6"/>
      <c r="C2248" s="6"/>
      <c r="D2248" s="380"/>
      <c r="E2248" s="268"/>
      <c r="F2248" s="6"/>
      <c r="G2248" s="6"/>
    </row>
    <row r="2249">
      <c r="A2249" s="382"/>
      <c r="B2249" s="6"/>
      <c r="C2249" s="6"/>
      <c r="D2249" s="380"/>
      <c r="E2249" s="268"/>
      <c r="F2249" s="6"/>
      <c r="G2249" s="6"/>
    </row>
    <row r="2250">
      <c r="A2250" s="382"/>
      <c r="B2250" s="6"/>
      <c r="C2250" s="6"/>
      <c r="D2250" s="380"/>
      <c r="E2250" s="268"/>
      <c r="F2250" s="6"/>
      <c r="G2250" s="6"/>
    </row>
    <row r="2251">
      <c r="A2251" s="382"/>
      <c r="B2251" s="6"/>
      <c r="C2251" s="6"/>
      <c r="D2251" s="380"/>
      <c r="E2251" s="268"/>
      <c r="F2251" s="6"/>
      <c r="G2251" s="6"/>
    </row>
    <row r="2252">
      <c r="A2252" s="382"/>
      <c r="B2252" s="6"/>
      <c r="C2252" s="6"/>
      <c r="D2252" s="380"/>
      <c r="E2252" s="268"/>
      <c r="F2252" s="6"/>
      <c r="G2252" s="6"/>
    </row>
    <row r="2253">
      <c r="A2253" s="382"/>
      <c r="B2253" s="6"/>
      <c r="C2253" s="6"/>
      <c r="D2253" s="380"/>
      <c r="E2253" s="268"/>
      <c r="F2253" s="6"/>
      <c r="G2253" s="6"/>
    </row>
    <row r="2254">
      <c r="A2254" s="382"/>
      <c r="B2254" s="6"/>
      <c r="C2254" s="6"/>
      <c r="D2254" s="380"/>
      <c r="E2254" s="268"/>
      <c r="F2254" s="6"/>
      <c r="G2254" s="6"/>
    </row>
    <row r="2255">
      <c r="A2255" s="382"/>
      <c r="B2255" s="6"/>
      <c r="C2255" s="6"/>
      <c r="D2255" s="380"/>
      <c r="E2255" s="268"/>
      <c r="F2255" s="6"/>
      <c r="G2255" s="6"/>
    </row>
    <row r="2256">
      <c r="A2256" s="382"/>
      <c r="B2256" s="6"/>
      <c r="C2256" s="6"/>
      <c r="D2256" s="380"/>
      <c r="E2256" s="268"/>
      <c r="F2256" s="6"/>
      <c r="G2256" s="6"/>
    </row>
    <row r="2257">
      <c r="A2257" s="382"/>
      <c r="B2257" s="6"/>
      <c r="C2257" s="6"/>
      <c r="D2257" s="380"/>
      <c r="E2257" s="268"/>
      <c r="F2257" s="6"/>
      <c r="G2257" s="6"/>
    </row>
    <row r="2258">
      <c r="A2258" s="382"/>
      <c r="B2258" s="6"/>
      <c r="C2258" s="6"/>
      <c r="D2258" s="380"/>
      <c r="E2258" s="268"/>
      <c r="F2258" s="6"/>
      <c r="G2258" s="6"/>
    </row>
    <row r="2259">
      <c r="A2259" s="382"/>
      <c r="B2259" s="6"/>
      <c r="C2259" s="6"/>
      <c r="D2259" s="380"/>
      <c r="E2259" s="268"/>
      <c r="F2259" s="6"/>
      <c r="G2259" s="6"/>
    </row>
    <row r="2260">
      <c r="A2260" s="382"/>
      <c r="B2260" s="6"/>
      <c r="C2260" s="6"/>
      <c r="D2260" s="380"/>
      <c r="E2260" s="268"/>
      <c r="F2260" s="6"/>
      <c r="G2260" s="6"/>
    </row>
    <row r="2261">
      <c r="A2261" s="382"/>
      <c r="B2261" s="6"/>
      <c r="C2261" s="6"/>
      <c r="D2261" s="380"/>
      <c r="E2261" s="268"/>
      <c r="F2261" s="6"/>
      <c r="G2261" s="6"/>
    </row>
    <row r="2262">
      <c r="A2262" s="382"/>
      <c r="B2262" s="6"/>
      <c r="C2262" s="6"/>
      <c r="D2262" s="380"/>
      <c r="E2262" s="268"/>
      <c r="F2262" s="6"/>
      <c r="G2262" s="6"/>
    </row>
    <row r="2263">
      <c r="A2263" s="382"/>
      <c r="B2263" s="6"/>
      <c r="C2263" s="6"/>
      <c r="D2263" s="380"/>
      <c r="E2263" s="268"/>
      <c r="F2263" s="6"/>
      <c r="G2263" s="6"/>
    </row>
    <row r="2264">
      <c r="A2264" s="382"/>
      <c r="B2264" s="6"/>
      <c r="C2264" s="6"/>
      <c r="D2264" s="380"/>
      <c r="E2264" s="268"/>
      <c r="F2264" s="6"/>
      <c r="G2264" s="6"/>
    </row>
    <row r="2265">
      <c r="A2265" s="382"/>
      <c r="B2265" s="6"/>
      <c r="C2265" s="6"/>
      <c r="D2265" s="380"/>
      <c r="E2265" s="268"/>
      <c r="F2265" s="6"/>
      <c r="G2265" s="6"/>
    </row>
    <row r="2266">
      <c r="A2266" s="382"/>
      <c r="B2266" s="6"/>
      <c r="C2266" s="6"/>
      <c r="D2266" s="380"/>
      <c r="E2266" s="268"/>
      <c r="F2266" s="6"/>
      <c r="G2266" s="6"/>
    </row>
    <row r="2267">
      <c r="A2267" s="382"/>
      <c r="B2267" s="6"/>
      <c r="C2267" s="6"/>
      <c r="D2267" s="380"/>
      <c r="E2267" s="268"/>
      <c r="F2267" s="6"/>
      <c r="G2267" s="6"/>
    </row>
    <row r="2268">
      <c r="A2268" s="382"/>
      <c r="B2268" s="6"/>
      <c r="C2268" s="6"/>
      <c r="D2268" s="380"/>
      <c r="E2268" s="268"/>
      <c r="F2268" s="6"/>
      <c r="G2268" s="6"/>
    </row>
    <row r="2269">
      <c r="A2269" s="382"/>
      <c r="B2269" s="6"/>
      <c r="C2269" s="6"/>
      <c r="D2269" s="380"/>
      <c r="E2269" s="268"/>
      <c r="F2269" s="6"/>
      <c r="G2269" s="6"/>
    </row>
    <row r="2270">
      <c r="A2270" s="382"/>
      <c r="B2270" s="6"/>
      <c r="C2270" s="6"/>
      <c r="D2270" s="380"/>
      <c r="E2270" s="268"/>
      <c r="F2270" s="6"/>
      <c r="G2270" s="6"/>
    </row>
    <row r="2271">
      <c r="A2271" s="382"/>
      <c r="B2271" s="6"/>
      <c r="C2271" s="6"/>
      <c r="D2271" s="380"/>
      <c r="E2271" s="268"/>
      <c r="F2271" s="6"/>
      <c r="G2271" s="6"/>
    </row>
    <row r="2272">
      <c r="A2272" s="382"/>
      <c r="B2272" s="6"/>
      <c r="C2272" s="6"/>
      <c r="D2272" s="380"/>
      <c r="E2272" s="268"/>
      <c r="F2272" s="6"/>
      <c r="G2272" s="6"/>
    </row>
    <row r="2273">
      <c r="A2273" s="382"/>
      <c r="B2273" s="6"/>
      <c r="C2273" s="6"/>
      <c r="D2273" s="380"/>
      <c r="E2273" s="268"/>
      <c r="F2273" s="6"/>
      <c r="G2273" s="6"/>
    </row>
    <row r="2274">
      <c r="A2274" s="382"/>
      <c r="B2274" s="6"/>
      <c r="C2274" s="6"/>
      <c r="D2274" s="380"/>
      <c r="E2274" s="268"/>
      <c r="F2274" s="6"/>
      <c r="G2274" s="6"/>
    </row>
    <row r="2275">
      <c r="A2275" s="382"/>
      <c r="B2275" s="6"/>
      <c r="C2275" s="6"/>
      <c r="D2275" s="380"/>
      <c r="E2275" s="268"/>
      <c r="F2275" s="6"/>
      <c r="G2275" s="6"/>
    </row>
    <row r="2276">
      <c r="A2276" s="382"/>
      <c r="B2276" s="6"/>
      <c r="C2276" s="6"/>
      <c r="D2276" s="380"/>
      <c r="E2276" s="268"/>
      <c r="F2276" s="6"/>
      <c r="G2276" s="6"/>
    </row>
    <row r="2277">
      <c r="A2277" s="382"/>
      <c r="B2277" s="6"/>
      <c r="C2277" s="6"/>
      <c r="D2277" s="380"/>
      <c r="E2277" s="268"/>
      <c r="F2277" s="6"/>
      <c r="G2277" s="6"/>
    </row>
    <row r="2278">
      <c r="A2278" s="382"/>
      <c r="B2278" s="6"/>
      <c r="C2278" s="6"/>
      <c r="D2278" s="380"/>
      <c r="E2278" s="268"/>
      <c r="F2278" s="6"/>
      <c r="G2278" s="6"/>
    </row>
    <row r="2279">
      <c r="A2279" s="382"/>
      <c r="B2279" s="6"/>
      <c r="C2279" s="6"/>
      <c r="D2279" s="380"/>
      <c r="E2279" s="268"/>
      <c r="F2279" s="6"/>
      <c r="G2279" s="6"/>
    </row>
    <row r="2280">
      <c r="A2280" s="382"/>
      <c r="B2280" s="6"/>
      <c r="C2280" s="6"/>
      <c r="D2280" s="380"/>
      <c r="E2280" s="268"/>
      <c r="F2280" s="6"/>
      <c r="G2280" s="6"/>
    </row>
    <row r="2281">
      <c r="A2281" s="382"/>
      <c r="B2281" s="6"/>
      <c r="C2281" s="6"/>
      <c r="D2281" s="380"/>
      <c r="E2281" s="268"/>
      <c r="F2281" s="6"/>
      <c r="G2281" s="6"/>
    </row>
    <row r="2282">
      <c r="A2282" s="382"/>
      <c r="B2282" s="6"/>
      <c r="C2282" s="6"/>
      <c r="D2282" s="380"/>
      <c r="E2282" s="268"/>
      <c r="F2282" s="6"/>
      <c r="G2282" s="6"/>
    </row>
    <row r="2283">
      <c r="A2283" s="382"/>
      <c r="B2283" s="6"/>
      <c r="C2283" s="6"/>
      <c r="D2283" s="380"/>
      <c r="E2283" s="268"/>
      <c r="F2283" s="6"/>
      <c r="G2283" s="6"/>
    </row>
    <row r="2284">
      <c r="A2284" s="382"/>
      <c r="B2284" s="6"/>
      <c r="C2284" s="6"/>
      <c r="D2284" s="380"/>
      <c r="E2284" s="268"/>
      <c r="F2284" s="6"/>
      <c r="G2284" s="6"/>
    </row>
    <row r="2285">
      <c r="A2285" s="382"/>
      <c r="B2285" s="6"/>
      <c r="C2285" s="6"/>
      <c r="D2285" s="380"/>
      <c r="E2285" s="268"/>
      <c r="F2285" s="6"/>
      <c r="G2285" s="6"/>
    </row>
    <row r="2286">
      <c r="A2286" s="382"/>
      <c r="B2286" s="6"/>
      <c r="C2286" s="6"/>
      <c r="D2286" s="380"/>
      <c r="E2286" s="268"/>
      <c r="F2286" s="6"/>
      <c r="G2286" s="6"/>
    </row>
    <row r="2287">
      <c r="A2287" s="382"/>
      <c r="B2287" s="6"/>
      <c r="C2287" s="6"/>
      <c r="D2287" s="380"/>
      <c r="E2287" s="268"/>
      <c r="F2287" s="6"/>
      <c r="G2287" s="6"/>
    </row>
    <row r="2288">
      <c r="A2288" s="382"/>
      <c r="B2288" s="6"/>
      <c r="C2288" s="6"/>
      <c r="D2288" s="380"/>
      <c r="E2288" s="268"/>
      <c r="F2288" s="6"/>
      <c r="G2288" s="6"/>
    </row>
    <row r="2289">
      <c r="A2289" s="382"/>
      <c r="B2289" s="6"/>
      <c r="C2289" s="6"/>
      <c r="D2289" s="380"/>
      <c r="E2289" s="268"/>
      <c r="F2289" s="6"/>
      <c r="G2289" s="6"/>
    </row>
    <row r="2290">
      <c r="A2290" s="382"/>
      <c r="B2290" s="6"/>
      <c r="C2290" s="6"/>
      <c r="D2290" s="380"/>
      <c r="E2290" s="268"/>
      <c r="F2290" s="6"/>
      <c r="G2290" s="6"/>
    </row>
    <row r="2291">
      <c r="A2291" s="382"/>
      <c r="B2291" s="6"/>
      <c r="C2291" s="6"/>
      <c r="D2291" s="380"/>
      <c r="E2291" s="268"/>
      <c r="F2291" s="6"/>
      <c r="G2291" s="6"/>
    </row>
    <row r="2292">
      <c r="A2292" s="382"/>
      <c r="B2292" s="6"/>
      <c r="C2292" s="6"/>
      <c r="D2292" s="380"/>
      <c r="E2292" s="268"/>
      <c r="F2292" s="6"/>
      <c r="G2292" s="6"/>
    </row>
    <row r="2293">
      <c r="A2293" s="382"/>
      <c r="B2293" s="6"/>
      <c r="C2293" s="6"/>
      <c r="D2293" s="380"/>
      <c r="E2293" s="268"/>
      <c r="F2293" s="6"/>
      <c r="G2293" s="6"/>
    </row>
    <row r="2294">
      <c r="A2294" s="382"/>
      <c r="B2294" s="6"/>
      <c r="C2294" s="6"/>
      <c r="D2294" s="380"/>
      <c r="E2294" s="268"/>
      <c r="F2294" s="6"/>
      <c r="G2294" s="6"/>
    </row>
    <row r="2295">
      <c r="A2295" s="382"/>
      <c r="B2295" s="6"/>
      <c r="C2295" s="6"/>
      <c r="D2295" s="380"/>
      <c r="E2295" s="268"/>
      <c r="F2295" s="6"/>
      <c r="G2295" s="6"/>
    </row>
    <row r="2296">
      <c r="A2296" s="382"/>
      <c r="B2296" s="6"/>
      <c r="C2296" s="6"/>
      <c r="D2296" s="380"/>
      <c r="E2296" s="268"/>
      <c r="F2296" s="6"/>
      <c r="G2296" s="6"/>
    </row>
    <row r="2297">
      <c r="A2297" s="382"/>
      <c r="B2297" s="6"/>
      <c r="C2297" s="6"/>
      <c r="D2297" s="380"/>
      <c r="E2297" s="268"/>
      <c r="F2297" s="6"/>
      <c r="G2297" s="6"/>
    </row>
    <row r="2298">
      <c r="A2298" s="382"/>
      <c r="B2298" s="6"/>
      <c r="C2298" s="6"/>
      <c r="D2298" s="380"/>
      <c r="E2298" s="268"/>
      <c r="F2298" s="6"/>
      <c r="G2298" s="6"/>
    </row>
    <row r="2299">
      <c r="A2299" s="382"/>
      <c r="B2299" s="6"/>
      <c r="C2299" s="6"/>
      <c r="D2299" s="380"/>
      <c r="E2299" s="268"/>
      <c r="F2299" s="6"/>
      <c r="G2299" s="6"/>
    </row>
    <row r="2300">
      <c r="A2300" s="382"/>
      <c r="B2300" s="6"/>
      <c r="C2300" s="6"/>
      <c r="D2300" s="380"/>
      <c r="E2300" s="268"/>
      <c r="F2300" s="6"/>
      <c r="G2300" s="6"/>
    </row>
    <row r="2301">
      <c r="A2301" s="382"/>
      <c r="B2301" s="6"/>
      <c r="C2301" s="6"/>
      <c r="D2301" s="380"/>
      <c r="E2301" s="268"/>
      <c r="F2301" s="6"/>
      <c r="G2301" s="6"/>
    </row>
    <row r="2302">
      <c r="A2302" s="382"/>
      <c r="B2302" s="6"/>
      <c r="C2302" s="6"/>
      <c r="D2302" s="380"/>
      <c r="E2302" s="268"/>
      <c r="F2302" s="6"/>
      <c r="G2302" s="6"/>
    </row>
    <row r="2303">
      <c r="A2303" s="382"/>
      <c r="B2303" s="6"/>
      <c r="C2303" s="6"/>
      <c r="D2303" s="380"/>
      <c r="E2303" s="268"/>
      <c r="F2303" s="6"/>
      <c r="G2303" s="6"/>
    </row>
    <row r="2304">
      <c r="A2304" s="382"/>
      <c r="B2304" s="6"/>
      <c r="C2304" s="6"/>
      <c r="D2304" s="380"/>
      <c r="E2304" s="268"/>
      <c r="F2304" s="6"/>
      <c r="G2304" s="6"/>
    </row>
    <row r="2305">
      <c r="A2305" s="382"/>
      <c r="B2305" s="6"/>
      <c r="C2305" s="6"/>
      <c r="D2305" s="380"/>
      <c r="E2305" s="268"/>
      <c r="F2305" s="6"/>
      <c r="G2305" s="6"/>
    </row>
    <row r="2306">
      <c r="A2306" s="382"/>
      <c r="B2306" s="6"/>
      <c r="C2306" s="6"/>
      <c r="D2306" s="380"/>
      <c r="E2306" s="268"/>
      <c r="F2306" s="6"/>
      <c r="G2306" s="6"/>
    </row>
    <row r="2307">
      <c r="A2307" s="382"/>
      <c r="B2307" s="6"/>
      <c r="C2307" s="6"/>
      <c r="D2307" s="380"/>
      <c r="E2307" s="268"/>
      <c r="F2307" s="6"/>
      <c r="G2307" s="6"/>
    </row>
    <row r="2308">
      <c r="A2308" s="382"/>
      <c r="B2308" s="6"/>
      <c r="C2308" s="6"/>
      <c r="D2308" s="380"/>
      <c r="E2308" s="268"/>
      <c r="F2308" s="6"/>
      <c r="G2308" s="6"/>
    </row>
    <row r="2309">
      <c r="A2309" s="382"/>
      <c r="B2309" s="6"/>
      <c r="C2309" s="6"/>
      <c r="D2309" s="380"/>
      <c r="E2309" s="268"/>
      <c r="F2309" s="6"/>
      <c r="G2309" s="6"/>
    </row>
    <row r="2310">
      <c r="A2310" s="382"/>
      <c r="B2310" s="6"/>
      <c r="C2310" s="6"/>
      <c r="D2310" s="380"/>
      <c r="E2310" s="268"/>
      <c r="F2310" s="6"/>
      <c r="G2310" s="6"/>
    </row>
    <row r="2311">
      <c r="A2311" s="382"/>
      <c r="B2311" s="6"/>
      <c r="C2311" s="6"/>
      <c r="D2311" s="380"/>
      <c r="E2311" s="268"/>
      <c r="F2311" s="6"/>
      <c r="G2311" s="6"/>
    </row>
    <row r="2312">
      <c r="A2312" s="382"/>
      <c r="B2312" s="6"/>
      <c r="C2312" s="6"/>
      <c r="D2312" s="380"/>
      <c r="E2312" s="268"/>
      <c r="F2312" s="6"/>
      <c r="G2312" s="6"/>
    </row>
    <row r="2313">
      <c r="A2313" s="382"/>
      <c r="B2313" s="6"/>
      <c r="C2313" s="6"/>
      <c r="D2313" s="380"/>
      <c r="E2313" s="268"/>
      <c r="F2313" s="6"/>
      <c r="G2313" s="6"/>
    </row>
    <row r="2314">
      <c r="A2314" s="382"/>
      <c r="B2314" s="6"/>
      <c r="C2314" s="6"/>
      <c r="D2314" s="380"/>
      <c r="E2314" s="268"/>
      <c r="F2314" s="6"/>
      <c r="G2314" s="6"/>
    </row>
    <row r="2315">
      <c r="A2315" s="382"/>
      <c r="B2315" s="6"/>
      <c r="C2315" s="6"/>
      <c r="D2315" s="380"/>
      <c r="E2315" s="268"/>
      <c r="F2315" s="6"/>
      <c r="G2315" s="6"/>
    </row>
    <row r="2316">
      <c r="A2316" s="382"/>
      <c r="B2316" s="6"/>
      <c r="C2316" s="6"/>
      <c r="D2316" s="380"/>
      <c r="E2316" s="268"/>
      <c r="F2316" s="6"/>
      <c r="G2316" s="6"/>
    </row>
    <row r="2317">
      <c r="A2317" s="382"/>
      <c r="B2317" s="6"/>
      <c r="C2317" s="6"/>
      <c r="D2317" s="380"/>
      <c r="E2317" s="268"/>
      <c r="F2317" s="6"/>
      <c r="G2317" s="6"/>
    </row>
    <row r="2318">
      <c r="A2318" s="382"/>
      <c r="B2318" s="6"/>
      <c r="C2318" s="6"/>
      <c r="D2318" s="380"/>
      <c r="E2318" s="268"/>
      <c r="F2318" s="6"/>
      <c r="G2318" s="6"/>
    </row>
    <row r="2319">
      <c r="A2319" s="382"/>
      <c r="B2319" s="6"/>
      <c r="C2319" s="6"/>
      <c r="D2319" s="380"/>
      <c r="E2319" s="268"/>
      <c r="F2319" s="6"/>
      <c r="G2319" s="6"/>
    </row>
    <row r="2320">
      <c r="A2320" s="382"/>
      <c r="B2320" s="6"/>
      <c r="C2320" s="6"/>
      <c r="D2320" s="380"/>
      <c r="E2320" s="268"/>
      <c r="F2320" s="6"/>
      <c r="G2320" s="6"/>
    </row>
    <row r="2321">
      <c r="A2321" s="382"/>
      <c r="B2321" s="6"/>
      <c r="C2321" s="6"/>
      <c r="D2321" s="380"/>
      <c r="E2321" s="268"/>
      <c r="F2321" s="6"/>
      <c r="G2321" s="6"/>
    </row>
    <row r="2322">
      <c r="A2322" s="382"/>
      <c r="B2322" s="6"/>
      <c r="C2322" s="6"/>
      <c r="D2322" s="380"/>
      <c r="E2322" s="268"/>
      <c r="F2322" s="6"/>
      <c r="G2322" s="6"/>
    </row>
    <row r="2323">
      <c r="A2323" s="382"/>
      <c r="B2323" s="6"/>
      <c r="C2323" s="6"/>
      <c r="D2323" s="380"/>
      <c r="E2323" s="268"/>
      <c r="F2323" s="6"/>
      <c r="G2323" s="6"/>
    </row>
    <row r="2324">
      <c r="A2324" s="382"/>
      <c r="B2324" s="6"/>
      <c r="C2324" s="6"/>
      <c r="D2324" s="380"/>
      <c r="E2324" s="268"/>
      <c r="F2324" s="6"/>
      <c r="G2324" s="6"/>
    </row>
    <row r="2325">
      <c r="A2325" s="382"/>
      <c r="B2325" s="6"/>
      <c r="C2325" s="6"/>
      <c r="D2325" s="380"/>
      <c r="E2325" s="268"/>
      <c r="F2325" s="6"/>
      <c r="G2325" s="6"/>
    </row>
    <row r="2326">
      <c r="A2326" s="382"/>
      <c r="B2326" s="6"/>
      <c r="C2326" s="6"/>
      <c r="D2326" s="380"/>
      <c r="E2326" s="268"/>
      <c r="F2326" s="6"/>
      <c r="G2326" s="6"/>
    </row>
    <row r="2327">
      <c r="A2327" s="382"/>
      <c r="B2327" s="6"/>
      <c r="C2327" s="6"/>
      <c r="D2327" s="380"/>
      <c r="E2327" s="268"/>
      <c r="F2327" s="6"/>
      <c r="G2327" s="6"/>
    </row>
    <row r="2328">
      <c r="A2328" s="382"/>
      <c r="B2328" s="6"/>
      <c r="C2328" s="6"/>
      <c r="D2328" s="380"/>
      <c r="E2328" s="268"/>
      <c r="F2328" s="6"/>
      <c r="G2328" s="6"/>
    </row>
    <row r="2329">
      <c r="A2329" s="382"/>
      <c r="B2329" s="6"/>
      <c r="C2329" s="6"/>
      <c r="D2329" s="380"/>
      <c r="E2329" s="268"/>
      <c r="F2329" s="6"/>
      <c r="G2329" s="6"/>
    </row>
    <row r="2330">
      <c r="A2330" s="382"/>
      <c r="B2330" s="6"/>
      <c r="C2330" s="6"/>
      <c r="D2330" s="380"/>
      <c r="E2330" s="268"/>
      <c r="F2330" s="6"/>
      <c r="G2330" s="6"/>
    </row>
    <row r="2331">
      <c r="A2331" s="382"/>
      <c r="B2331" s="6"/>
      <c r="C2331" s="6"/>
      <c r="D2331" s="380"/>
      <c r="E2331" s="268"/>
      <c r="F2331" s="6"/>
      <c r="G2331" s="6"/>
    </row>
    <row r="2332">
      <c r="A2332" s="382"/>
      <c r="B2332" s="6"/>
      <c r="C2332" s="6"/>
      <c r="D2332" s="380"/>
      <c r="E2332" s="268"/>
      <c r="F2332" s="6"/>
      <c r="G2332" s="6"/>
    </row>
    <row r="2333">
      <c r="A2333" s="382"/>
      <c r="B2333" s="6"/>
      <c r="C2333" s="6"/>
      <c r="D2333" s="380"/>
      <c r="E2333" s="268"/>
      <c r="F2333" s="6"/>
      <c r="G2333" s="6"/>
    </row>
    <row r="2334">
      <c r="A2334" s="382"/>
      <c r="B2334" s="6"/>
      <c r="C2334" s="6"/>
      <c r="D2334" s="380"/>
      <c r="E2334" s="268"/>
      <c r="F2334" s="6"/>
      <c r="G2334" s="6"/>
    </row>
    <row r="2335">
      <c r="A2335" s="382"/>
      <c r="B2335" s="6"/>
      <c r="C2335" s="6"/>
      <c r="D2335" s="380"/>
      <c r="E2335" s="268"/>
      <c r="F2335" s="6"/>
      <c r="G2335" s="6"/>
    </row>
    <row r="2336">
      <c r="A2336" s="382"/>
      <c r="B2336" s="6"/>
      <c r="C2336" s="6"/>
      <c r="D2336" s="380"/>
      <c r="E2336" s="268"/>
      <c r="F2336" s="6"/>
      <c r="G2336" s="6"/>
    </row>
    <row r="2337">
      <c r="A2337" s="382"/>
      <c r="B2337" s="6"/>
      <c r="C2337" s="6"/>
      <c r="D2337" s="380"/>
      <c r="E2337" s="268"/>
      <c r="F2337" s="6"/>
      <c r="G2337" s="6"/>
    </row>
    <row r="2338">
      <c r="A2338" s="382"/>
      <c r="B2338" s="6"/>
      <c r="C2338" s="6"/>
      <c r="D2338" s="380"/>
      <c r="E2338" s="268"/>
      <c r="F2338" s="6"/>
      <c r="G2338" s="6"/>
    </row>
    <row r="2339">
      <c r="A2339" s="382"/>
      <c r="B2339" s="6"/>
      <c r="C2339" s="6"/>
      <c r="D2339" s="380"/>
      <c r="E2339" s="268"/>
      <c r="F2339" s="6"/>
      <c r="G2339" s="6"/>
    </row>
    <row r="2340">
      <c r="A2340" s="382"/>
      <c r="B2340" s="6"/>
      <c r="C2340" s="6"/>
      <c r="D2340" s="380"/>
      <c r="E2340" s="268"/>
      <c r="F2340" s="6"/>
      <c r="G2340" s="6"/>
    </row>
    <row r="2341">
      <c r="A2341" s="382"/>
      <c r="B2341" s="6"/>
      <c r="C2341" s="6"/>
      <c r="D2341" s="380"/>
      <c r="E2341" s="268"/>
      <c r="F2341" s="6"/>
      <c r="G2341" s="6"/>
    </row>
    <row r="2342">
      <c r="A2342" s="382"/>
      <c r="B2342" s="6"/>
      <c r="C2342" s="6"/>
      <c r="D2342" s="380"/>
      <c r="E2342" s="268"/>
      <c r="F2342" s="6"/>
      <c r="G2342" s="6"/>
    </row>
    <row r="2343">
      <c r="A2343" s="382"/>
      <c r="B2343" s="6"/>
      <c r="C2343" s="6"/>
      <c r="D2343" s="380"/>
      <c r="E2343" s="268"/>
      <c r="F2343" s="6"/>
      <c r="G2343" s="6"/>
    </row>
    <row r="2344">
      <c r="A2344" s="382"/>
      <c r="B2344" s="6"/>
      <c r="C2344" s="6"/>
      <c r="D2344" s="380"/>
      <c r="E2344" s="268"/>
      <c r="F2344" s="6"/>
      <c r="G2344" s="6"/>
    </row>
    <row r="2345">
      <c r="A2345" s="382"/>
      <c r="B2345" s="6"/>
      <c r="C2345" s="6"/>
      <c r="D2345" s="380"/>
      <c r="E2345" s="268"/>
      <c r="F2345" s="6"/>
      <c r="G2345" s="6"/>
    </row>
    <row r="2346">
      <c r="A2346" s="382"/>
      <c r="B2346" s="6"/>
      <c r="C2346" s="6"/>
      <c r="D2346" s="380"/>
      <c r="E2346" s="268"/>
      <c r="F2346" s="6"/>
      <c r="G2346" s="6"/>
    </row>
    <row r="2347">
      <c r="A2347" s="382"/>
      <c r="B2347" s="6"/>
      <c r="C2347" s="6"/>
      <c r="D2347" s="380"/>
      <c r="E2347" s="268"/>
      <c r="F2347" s="6"/>
      <c r="G2347" s="6"/>
    </row>
    <row r="2348">
      <c r="A2348" s="382"/>
      <c r="B2348" s="6"/>
      <c r="C2348" s="6"/>
      <c r="D2348" s="380"/>
      <c r="E2348" s="268"/>
      <c r="F2348" s="6"/>
      <c r="G2348" s="6"/>
    </row>
    <row r="2349">
      <c r="A2349" s="382"/>
      <c r="B2349" s="6"/>
      <c r="C2349" s="6"/>
      <c r="D2349" s="380"/>
      <c r="E2349" s="268"/>
      <c r="F2349" s="6"/>
      <c r="G2349" s="6"/>
    </row>
    <row r="2350">
      <c r="A2350" s="382"/>
      <c r="B2350" s="6"/>
      <c r="C2350" s="6"/>
      <c r="D2350" s="380"/>
      <c r="E2350" s="268"/>
      <c r="F2350" s="6"/>
      <c r="G2350" s="6"/>
    </row>
    <row r="2351">
      <c r="A2351" s="382"/>
      <c r="B2351" s="6"/>
      <c r="C2351" s="6"/>
      <c r="D2351" s="380"/>
      <c r="E2351" s="268"/>
      <c r="F2351" s="6"/>
      <c r="G2351" s="6"/>
    </row>
    <row r="2352">
      <c r="A2352" s="382"/>
      <c r="B2352" s="6"/>
      <c r="C2352" s="6"/>
      <c r="D2352" s="380"/>
      <c r="E2352" s="268"/>
      <c r="F2352" s="6"/>
      <c r="G2352" s="6"/>
    </row>
    <row r="2353">
      <c r="A2353" s="382"/>
      <c r="B2353" s="6"/>
      <c r="C2353" s="6"/>
      <c r="D2353" s="380"/>
      <c r="E2353" s="268"/>
      <c r="F2353" s="6"/>
      <c r="G2353" s="6"/>
    </row>
    <row r="2354">
      <c r="A2354" s="382"/>
      <c r="B2354" s="6"/>
      <c r="C2354" s="6"/>
      <c r="D2354" s="380"/>
      <c r="E2354" s="268"/>
      <c r="F2354" s="6"/>
      <c r="G2354" s="6"/>
    </row>
    <row r="2355">
      <c r="A2355" s="382"/>
      <c r="B2355" s="6"/>
      <c r="C2355" s="6"/>
      <c r="D2355" s="380"/>
      <c r="E2355" s="268"/>
      <c r="F2355" s="6"/>
      <c r="G2355" s="6"/>
    </row>
    <row r="2356">
      <c r="A2356" s="382"/>
      <c r="B2356" s="6"/>
      <c r="C2356" s="6"/>
      <c r="D2356" s="380"/>
      <c r="E2356" s="268"/>
      <c r="F2356" s="6"/>
      <c r="G2356" s="6"/>
    </row>
    <row r="2357">
      <c r="A2357" s="382"/>
      <c r="B2357" s="6"/>
      <c r="C2357" s="6"/>
      <c r="D2357" s="380"/>
      <c r="E2357" s="268"/>
      <c r="F2357" s="6"/>
      <c r="G2357" s="6"/>
    </row>
    <row r="2358">
      <c r="A2358" s="382"/>
      <c r="B2358" s="6"/>
      <c r="C2358" s="6"/>
      <c r="D2358" s="380"/>
      <c r="E2358" s="268"/>
      <c r="F2358" s="6"/>
      <c r="G2358" s="6"/>
    </row>
    <row r="2359">
      <c r="A2359" s="382"/>
      <c r="B2359" s="6"/>
      <c r="C2359" s="6"/>
      <c r="D2359" s="380"/>
      <c r="E2359" s="268"/>
      <c r="F2359" s="6"/>
      <c r="G2359" s="6"/>
    </row>
    <row r="2360">
      <c r="A2360" s="382"/>
      <c r="B2360" s="6"/>
      <c r="C2360" s="6"/>
      <c r="D2360" s="380"/>
      <c r="E2360" s="268"/>
      <c r="F2360" s="6"/>
      <c r="G2360" s="6"/>
    </row>
    <row r="2361">
      <c r="A2361" s="382"/>
      <c r="B2361" s="6"/>
      <c r="C2361" s="6"/>
      <c r="D2361" s="380"/>
      <c r="E2361" s="268"/>
      <c r="F2361" s="6"/>
      <c r="G2361" s="6"/>
    </row>
    <row r="2362">
      <c r="A2362" s="382"/>
      <c r="B2362" s="6"/>
      <c r="C2362" s="6"/>
      <c r="D2362" s="380"/>
      <c r="E2362" s="268"/>
      <c r="F2362" s="6"/>
      <c r="G2362" s="6"/>
    </row>
    <row r="2363">
      <c r="A2363" s="382"/>
      <c r="B2363" s="6"/>
      <c r="C2363" s="6"/>
      <c r="D2363" s="380"/>
      <c r="E2363" s="268"/>
      <c r="F2363" s="6"/>
      <c r="G2363" s="6"/>
    </row>
    <row r="2364">
      <c r="A2364" s="382"/>
      <c r="B2364" s="6"/>
      <c r="C2364" s="6"/>
      <c r="D2364" s="380"/>
      <c r="E2364" s="268"/>
      <c r="F2364" s="6"/>
      <c r="G2364" s="6"/>
    </row>
    <row r="2365">
      <c r="A2365" s="382"/>
      <c r="B2365" s="6"/>
      <c r="C2365" s="6"/>
      <c r="D2365" s="380"/>
      <c r="E2365" s="268"/>
      <c r="F2365" s="6"/>
      <c r="G2365" s="6"/>
    </row>
    <row r="2366">
      <c r="A2366" s="382"/>
      <c r="B2366" s="6"/>
      <c r="C2366" s="6"/>
      <c r="D2366" s="380"/>
      <c r="E2366" s="268"/>
      <c r="F2366" s="6"/>
      <c r="G2366" s="6"/>
    </row>
    <row r="2367">
      <c r="A2367" s="382"/>
      <c r="B2367" s="6"/>
      <c r="C2367" s="6"/>
      <c r="D2367" s="380"/>
      <c r="E2367" s="268"/>
      <c r="F2367" s="6"/>
      <c r="G2367" s="6"/>
    </row>
    <row r="2368">
      <c r="A2368" s="382"/>
      <c r="B2368" s="6"/>
      <c r="C2368" s="6"/>
      <c r="D2368" s="380"/>
      <c r="E2368" s="268"/>
      <c r="F2368" s="6"/>
      <c r="G2368" s="6"/>
    </row>
    <row r="2369">
      <c r="A2369" s="382"/>
      <c r="B2369" s="6"/>
      <c r="C2369" s="6"/>
      <c r="D2369" s="380"/>
      <c r="E2369" s="268"/>
      <c r="F2369" s="6"/>
      <c r="G2369" s="6"/>
    </row>
    <row r="2370">
      <c r="A2370" s="382"/>
      <c r="B2370" s="6"/>
      <c r="C2370" s="6"/>
      <c r="D2370" s="380"/>
      <c r="E2370" s="268"/>
      <c r="F2370" s="6"/>
      <c r="G2370" s="6"/>
    </row>
    <row r="2371">
      <c r="A2371" s="382"/>
      <c r="B2371" s="6"/>
      <c r="C2371" s="6"/>
      <c r="D2371" s="380"/>
      <c r="E2371" s="268"/>
      <c r="F2371" s="6"/>
      <c r="G2371" s="6"/>
    </row>
    <row r="2372">
      <c r="A2372" s="382"/>
      <c r="B2372" s="6"/>
      <c r="C2372" s="6"/>
      <c r="D2372" s="380"/>
      <c r="E2372" s="268"/>
      <c r="F2372" s="6"/>
      <c r="G2372" s="6"/>
    </row>
    <row r="2373">
      <c r="A2373" s="382"/>
      <c r="B2373" s="6"/>
      <c r="C2373" s="6"/>
      <c r="D2373" s="380"/>
      <c r="E2373" s="268"/>
      <c r="F2373" s="6"/>
      <c r="G2373" s="6"/>
    </row>
    <row r="2374">
      <c r="A2374" s="382"/>
      <c r="B2374" s="6"/>
      <c r="C2374" s="6"/>
      <c r="D2374" s="380"/>
      <c r="E2374" s="268"/>
      <c r="F2374" s="6"/>
      <c r="G2374" s="6"/>
    </row>
    <row r="2375">
      <c r="A2375" s="382"/>
      <c r="B2375" s="6"/>
      <c r="C2375" s="6"/>
      <c r="D2375" s="380"/>
      <c r="E2375" s="268"/>
      <c r="F2375" s="6"/>
      <c r="G2375" s="6"/>
    </row>
    <row r="2376">
      <c r="A2376" s="382"/>
      <c r="B2376" s="6"/>
      <c r="C2376" s="6"/>
      <c r="D2376" s="380"/>
      <c r="E2376" s="268"/>
      <c r="F2376" s="6"/>
      <c r="G2376" s="6"/>
    </row>
    <row r="2377">
      <c r="A2377" s="382"/>
      <c r="B2377" s="6"/>
      <c r="C2377" s="6"/>
      <c r="D2377" s="380"/>
      <c r="E2377" s="268"/>
      <c r="F2377" s="6"/>
      <c r="G2377" s="6"/>
    </row>
    <row r="2378">
      <c r="A2378" s="382"/>
      <c r="B2378" s="6"/>
      <c r="C2378" s="6"/>
      <c r="D2378" s="380"/>
      <c r="E2378" s="268"/>
      <c r="F2378" s="6"/>
      <c r="G2378" s="6"/>
    </row>
    <row r="2379">
      <c r="A2379" s="382"/>
      <c r="B2379" s="6"/>
      <c r="C2379" s="6"/>
      <c r="D2379" s="380"/>
      <c r="E2379" s="268"/>
      <c r="F2379" s="6"/>
      <c r="G2379" s="6"/>
    </row>
    <row r="2380">
      <c r="A2380" s="382"/>
      <c r="B2380" s="6"/>
      <c r="C2380" s="6"/>
      <c r="D2380" s="380"/>
      <c r="E2380" s="268"/>
      <c r="F2380" s="6"/>
      <c r="G2380" s="6"/>
    </row>
    <row r="2381">
      <c r="A2381" s="382"/>
      <c r="B2381" s="6"/>
      <c r="C2381" s="6"/>
      <c r="D2381" s="380"/>
      <c r="E2381" s="268"/>
      <c r="F2381" s="6"/>
      <c r="G2381" s="6"/>
    </row>
    <row r="2382">
      <c r="A2382" s="382"/>
      <c r="B2382" s="6"/>
      <c r="C2382" s="6"/>
      <c r="D2382" s="380"/>
      <c r="E2382" s="268"/>
      <c r="F2382" s="6"/>
      <c r="G2382" s="6"/>
    </row>
    <row r="2383">
      <c r="A2383" s="382"/>
      <c r="B2383" s="6"/>
      <c r="C2383" s="6"/>
      <c r="D2383" s="380"/>
      <c r="E2383" s="268"/>
      <c r="F2383" s="6"/>
      <c r="G2383" s="6"/>
    </row>
    <row r="2384">
      <c r="A2384" s="382"/>
      <c r="B2384" s="6"/>
      <c r="C2384" s="6"/>
      <c r="D2384" s="380"/>
      <c r="E2384" s="268"/>
      <c r="F2384" s="6"/>
      <c r="G2384" s="6"/>
    </row>
    <row r="2385">
      <c r="A2385" s="382"/>
      <c r="B2385" s="6"/>
      <c r="C2385" s="6"/>
      <c r="D2385" s="380"/>
      <c r="E2385" s="268"/>
      <c r="F2385" s="6"/>
      <c r="G2385" s="6"/>
    </row>
    <row r="2386">
      <c r="A2386" s="382"/>
      <c r="B2386" s="6"/>
      <c r="C2386" s="6"/>
      <c r="D2386" s="380"/>
      <c r="E2386" s="268"/>
      <c r="F2386" s="6"/>
      <c r="G2386" s="6"/>
    </row>
    <row r="2387">
      <c r="A2387" s="382"/>
      <c r="B2387" s="6"/>
      <c r="C2387" s="6"/>
      <c r="D2387" s="380"/>
      <c r="E2387" s="268"/>
      <c r="F2387" s="6"/>
      <c r="G2387" s="6"/>
    </row>
    <row r="2388">
      <c r="A2388" s="382"/>
      <c r="B2388" s="6"/>
      <c r="C2388" s="6"/>
      <c r="D2388" s="380"/>
      <c r="E2388" s="268"/>
      <c r="F2388" s="6"/>
      <c r="G2388" s="6"/>
    </row>
    <row r="2389">
      <c r="A2389" s="382"/>
      <c r="B2389" s="6"/>
      <c r="C2389" s="6"/>
      <c r="D2389" s="380"/>
      <c r="E2389" s="268"/>
      <c r="F2389" s="6"/>
      <c r="G2389" s="6"/>
    </row>
    <row r="2390">
      <c r="A2390" s="382"/>
      <c r="B2390" s="6"/>
      <c r="C2390" s="6"/>
      <c r="D2390" s="380"/>
      <c r="E2390" s="268"/>
      <c r="F2390" s="6"/>
      <c r="G2390" s="6"/>
    </row>
    <row r="2391">
      <c r="A2391" s="382"/>
      <c r="B2391" s="6"/>
      <c r="C2391" s="6"/>
      <c r="D2391" s="380"/>
      <c r="E2391" s="268"/>
      <c r="F2391" s="6"/>
      <c r="G2391" s="6"/>
    </row>
    <row r="2392">
      <c r="A2392" s="382"/>
      <c r="B2392" s="6"/>
      <c r="C2392" s="6"/>
      <c r="D2392" s="380"/>
      <c r="E2392" s="268"/>
      <c r="F2392" s="6"/>
      <c r="G2392" s="6"/>
    </row>
    <row r="2393">
      <c r="A2393" s="382"/>
      <c r="B2393" s="6"/>
      <c r="C2393" s="6"/>
      <c r="D2393" s="380"/>
      <c r="E2393" s="268"/>
      <c r="F2393" s="6"/>
      <c r="G2393" s="6"/>
    </row>
    <row r="2394">
      <c r="A2394" s="382"/>
      <c r="B2394" s="6"/>
      <c r="C2394" s="6"/>
      <c r="D2394" s="380"/>
      <c r="E2394" s="268"/>
      <c r="F2394" s="6"/>
      <c r="G2394" s="6"/>
    </row>
    <row r="2395">
      <c r="A2395" s="382"/>
      <c r="B2395" s="6"/>
      <c r="C2395" s="6"/>
      <c r="D2395" s="380"/>
      <c r="E2395" s="268"/>
      <c r="F2395" s="6"/>
      <c r="G2395" s="6"/>
    </row>
    <row r="2396">
      <c r="A2396" s="382"/>
      <c r="B2396" s="6"/>
      <c r="C2396" s="6"/>
      <c r="D2396" s="380"/>
      <c r="E2396" s="268"/>
      <c r="F2396" s="6"/>
      <c r="G2396" s="6"/>
    </row>
    <row r="2397">
      <c r="A2397" s="382"/>
      <c r="B2397" s="6"/>
      <c r="C2397" s="6"/>
      <c r="D2397" s="380"/>
      <c r="E2397" s="268"/>
      <c r="F2397" s="6"/>
      <c r="G2397" s="6"/>
    </row>
    <row r="2398">
      <c r="A2398" s="382"/>
      <c r="B2398" s="6"/>
      <c r="C2398" s="6"/>
      <c r="D2398" s="380"/>
      <c r="E2398" s="268"/>
      <c r="F2398" s="6"/>
      <c r="G2398" s="6"/>
    </row>
    <row r="2399">
      <c r="A2399" s="382"/>
      <c r="B2399" s="6"/>
      <c r="C2399" s="6"/>
      <c r="D2399" s="380"/>
      <c r="E2399" s="268"/>
      <c r="F2399" s="6"/>
      <c r="G2399" s="6"/>
    </row>
    <row r="2400">
      <c r="A2400" s="382"/>
      <c r="B2400" s="6"/>
      <c r="C2400" s="6"/>
      <c r="D2400" s="380"/>
      <c r="E2400" s="268"/>
      <c r="F2400" s="6"/>
      <c r="G2400" s="6"/>
    </row>
    <row r="2401">
      <c r="A2401" s="382"/>
      <c r="B2401" s="6"/>
      <c r="C2401" s="6"/>
      <c r="D2401" s="380"/>
      <c r="E2401" s="268"/>
      <c r="F2401" s="6"/>
      <c r="G2401" s="6"/>
    </row>
    <row r="2402">
      <c r="A2402" s="382"/>
      <c r="B2402" s="6"/>
      <c r="C2402" s="6"/>
      <c r="D2402" s="380"/>
      <c r="E2402" s="268"/>
      <c r="F2402" s="6"/>
      <c r="G2402" s="6"/>
    </row>
    <row r="2403">
      <c r="A2403" s="382"/>
      <c r="B2403" s="6"/>
      <c r="C2403" s="6"/>
      <c r="D2403" s="380"/>
      <c r="E2403" s="268"/>
      <c r="F2403" s="6"/>
      <c r="G2403" s="6"/>
    </row>
    <row r="2404">
      <c r="A2404" s="382"/>
      <c r="B2404" s="6"/>
      <c r="C2404" s="6"/>
      <c r="D2404" s="380"/>
      <c r="E2404" s="268"/>
      <c r="F2404" s="6"/>
      <c r="G2404" s="6"/>
    </row>
    <row r="2405">
      <c r="A2405" s="382"/>
      <c r="B2405" s="6"/>
      <c r="C2405" s="6"/>
      <c r="D2405" s="380"/>
      <c r="E2405" s="268"/>
      <c r="F2405" s="6"/>
      <c r="G2405" s="6"/>
    </row>
    <row r="2406">
      <c r="A2406" s="382"/>
      <c r="B2406" s="6"/>
      <c r="C2406" s="6"/>
      <c r="D2406" s="380"/>
      <c r="E2406" s="268"/>
      <c r="F2406" s="6"/>
      <c r="G2406" s="6"/>
    </row>
    <row r="2407">
      <c r="A2407" s="382"/>
      <c r="B2407" s="6"/>
      <c r="C2407" s="6"/>
      <c r="D2407" s="380"/>
      <c r="E2407" s="268"/>
      <c r="F2407" s="6"/>
      <c r="G2407" s="6"/>
    </row>
    <row r="2408">
      <c r="A2408" s="382"/>
      <c r="B2408" s="6"/>
      <c r="C2408" s="6"/>
      <c r="D2408" s="380"/>
      <c r="E2408" s="268"/>
      <c r="F2408" s="6"/>
      <c r="G2408" s="6"/>
    </row>
    <row r="2409">
      <c r="A2409" s="382"/>
      <c r="B2409" s="6"/>
      <c r="C2409" s="6"/>
      <c r="D2409" s="380"/>
      <c r="E2409" s="268"/>
      <c r="F2409" s="6"/>
      <c r="G2409" s="6"/>
    </row>
    <row r="2410">
      <c r="A2410" s="382"/>
      <c r="B2410" s="6"/>
      <c r="C2410" s="6"/>
      <c r="D2410" s="380"/>
      <c r="E2410" s="268"/>
      <c r="F2410" s="6"/>
      <c r="G2410" s="6"/>
    </row>
    <row r="2411">
      <c r="A2411" s="382"/>
      <c r="B2411" s="6"/>
      <c r="C2411" s="6"/>
      <c r="D2411" s="380"/>
      <c r="E2411" s="268"/>
      <c r="F2411" s="6"/>
      <c r="G2411" s="6"/>
    </row>
    <row r="2412">
      <c r="A2412" s="382"/>
      <c r="B2412" s="6"/>
      <c r="C2412" s="6"/>
      <c r="D2412" s="380"/>
      <c r="E2412" s="268"/>
      <c r="F2412" s="6"/>
      <c r="G2412" s="6"/>
    </row>
    <row r="2413">
      <c r="A2413" s="382"/>
      <c r="B2413" s="6"/>
      <c r="C2413" s="6"/>
      <c r="D2413" s="380"/>
      <c r="E2413" s="268"/>
      <c r="F2413" s="6"/>
      <c r="G2413" s="6"/>
    </row>
    <row r="2414">
      <c r="A2414" s="382"/>
      <c r="B2414" s="6"/>
      <c r="C2414" s="6"/>
      <c r="D2414" s="380"/>
      <c r="E2414" s="268"/>
      <c r="F2414" s="6"/>
      <c r="G2414" s="6"/>
    </row>
    <row r="2415">
      <c r="A2415" s="382"/>
      <c r="B2415" s="6"/>
      <c r="C2415" s="6"/>
      <c r="D2415" s="380"/>
      <c r="E2415" s="268"/>
      <c r="F2415" s="6"/>
      <c r="G2415" s="6"/>
    </row>
    <row r="2416">
      <c r="A2416" s="382"/>
      <c r="B2416" s="6"/>
      <c r="C2416" s="6"/>
      <c r="D2416" s="380"/>
      <c r="E2416" s="268"/>
      <c r="F2416" s="6"/>
      <c r="G2416" s="6"/>
    </row>
    <row r="2417">
      <c r="A2417" s="382"/>
      <c r="B2417" s="6"/>
      <c r="C2417" s="6"/>
      <c r="D2417" s="380"/>
      <c r="E2417" s="268"/>
      <c r="F2417" s="6"/>
      <c r="G2417" s="6"/>
    </row>
    <row r="2418">
      <c r="A2418" s="382"/>
      <c r="B2418" s="6"/>
      <c r="C2418" s="6"/>
      <c r="D2418" s="380"/>
      <c r="E2418" s="268"/>
      <c r="F2418" s="6"/>
      <c r="G2418" s="6"/>
    </row>
    <row r="2419">
      <c r="A2419" s="382"/>
      <c r="B2419" s="6"/>
      <c r="C2419" s="6"/>
      <c r="D2419" s="380"/>
      <c r="E2419" s="268"/>
      <c r="F2419" s="6"/>
      <c r="G2419" s="6"/>
    </row>
    <row r="2420">
      <c r="A2420" s="382"/>
      <c r="B2420" s="6"/>
      <c r="C2420" s="6"/>
      <c r="D2420" s="380"/>
      <c r="E2420" s="268"/>
      <c r="F2420" s="6"/>
      <c r="G2420" s="6"/>
    </row>
    <row r="2421">
      <c r="A2421" s="382"/>
      <c r="B2421" s="6"/>
      <c r="C2421" s="6"/>
      <c r="D2421" s="380"/>
      <c r="E2421" s="268"/>
      <c r="F2421" s="6"/>
      <c r="G2421" s="6"/>
    </row>
    <row r="2422">
      <c r="A2422" s="382"/>
      <c r="B2422" s="6"/>
      <c r="C2422" s="6"/>
      <c r="D2422" s="380"/>
      <c r="E2422" s="268"/>
      <c r="F2422" s="6"/>
      <c r="G2422" s="6"/>
    </row>
    <row r="2423">
      <c r="A2423" s="382"/>
      <c r="B2423" s="6"/>
      <c r="C2423" s="6"/>
      <c r="D2423" s="380"/>
      <c r="E2423" s="268"/>
      <c r="F2423" s="6"/>
      <c r="G2423" s="6"/>
    </row>
    <row r="2424">
      <c r="A2424" s="382"/>
      <c r="B2424" s="6"/>
      <c r="C2424" s="6"/>
      <c r="D2424" s="380"/>
      <c r="E2424" s="268"/>
      <c r="F2424" s="6"/>
      <c r="G2424" s="6"/>
    </row>
    <row r="2425">
      <c r="A2425" s="382"/>
      <c r="B2425" s="6"/>
      <c r="C2425" s="6"/>
      <c r="D2425" s="380"/>
      <c r="E2425" s="268"/>
      <c r="F2425" s="6"/>
      <c r="G2425" s="6"/>
    </row>
    <row r="2426">
      <c r="A2426" s="382"/>
      <c r="B2426" s="6"/>
      <c r="C2426" s="6"/>
      <c r="D2426" s="380"/>
      <c r="E2426" s="268"/>
      <c r="F2426" s="6"/>
      <c r="G2426" s="6"/>
    </row>
    <row r="2427">
      <c r="A2427" s="382"/>
      <c r="B2427" s="6"/>
      <c r="C2427" s="6"/>
      <c r="D2427" s="380"/>
      <c r="E2427" s="268"/>
      <c r="F2427" s="6"/>
      <c r="G2427" s="6"/>
    </row>
    <row r="2428">
      <c r="A2428" s="382"/>
      <c r="B2428" s="6"/>
      <c r="C2428" s="6"/>
      <c r="D2428" s="380"/>
      <c r="E2428" s="268"/>
      <c r="F2428" s="6"/>
      <c r="G2428" s="6"/>
    </row>
    <row r="2429">
      <c r="A2429" s="382"/>
      <c r="B2429" s="6"/>
      <c r="C2429" s="6"/>
      <c r="D2429" s="380"/>
      <c r="E2429" s="268"/>
      <c r="F2429" s="6"/>
      <c r="G2429" s="6"/>
    </row>
    <row r="2430">
      <c r="A2430" s="382"/>
      <c r="B2430" s="6"/>
      <c r="C2430" s="6"/>
      <c r="D2430" s="380"/>
      <c r="E2430" s="268"/>
      <c r="F2430" s="6"/>
      <c r="G2430" s="6"/>
    </row>
    <row r="2431">
      <c r="A2431" s="382"/>
      <c r="B2431" s="6"/>
      <c r="C2431" s="6"/>
      <c r="D2431" s="380"/>
      <c r="E2431" s="268"/>
      <c r="F2431" s="6"/>
      <c r="G2431" s="6"/>
    </row>
    <row r="2432">
      <c r="A2432" s="382"/>
      <c r="B2432" s="6"/>
      <c r="C2432" s="6"/>
      <c r="D2432" s="380"/>
      <c r="E2432" s="268"/>
      <c r="F2432" s="6"/>
      <c r="G2432" s="6"/>
    </row>
    <row r="2433">
      <c r="A2433" s="382"/>
      <c r="B2433" s="6"/>
      <c r="C2433" s="6"/>
      <c r="D2433" s="380"/>
      <c r="E2433" s="268"/>
      <c r="F2433" s="6"/>
      <c r="G2433" s="6"/>
    </row>
    <row r="2434">
      <c r="A2434" s="382"/>
      <c r="B2434" s="6"/>
      <c r="C2434" s="6"/>
      <c r="D2434" s="380"/>
      <c r="E2434" s="268"/>
      <c r="F2434" s="6"/>
      <c r="G2434" s="6"/>
    </row>
    <row r="2435">
      <c r="A2435" s="382"/>
      <c r="B2435" s="6"/>
      <c r="C2435" s="6"/>
      <c r="D2435" s="380"/>
      <c r="E2435" s="268"/>
      <c r="F2435" s="6"/>
      <c r="G2435" s="6"/>
    </row>
    <row r="2436">
      <c r="A2436" s="382"/>
      <c r="B2436" s="6"/>
      <c r="C2436" s="6"/>
      <c r="D2436" s="380"/>
      <c r="E2436" s="268"/>
      <c r="F2436" s="6"/>
      <c r="G2436" s="6"/>
    </row>
    <row r="2437">
      <c r="A2437" s="382"/>
      <c r="B2437" s="6"/>
      <c r="C2437" s="6"/>
      <c r="D2437" s="380"/>
      <c r="E2437" s="268"/>
      <c r="F2437" s="6"/>
      <c r="G2437" s="6"/>
    </row>
    <row r="2438">
      <c r="A2438" s="382"/>
      <c r="B2438" s="6"/>
      <c r="C2438" s="6"/>
      <c r="D2438" s="380"/>
      <c r="E2438" s="268"/>
      <c r="F2438" s="6"/>
      <c r="G2438" s="6"/>
    </row>
    <row r="2439">
      <c r="A2439" s="382"/>
      <c r="B2439" s="6"/>
      <c r="C2439" s="6"/>
      <c r="D2439" s="380"/>
      <c r="E2439" s="268"/>
      <c r="F2439" s="6"/>
      <c r="G2439" s="6"/>
    </row>
    <row r="2440">
      <c r="A2440" s="382"/>
      <c r="B2440" s="6"/>
      <c r="C2440" s="6"/>
      <c r="D2440" s="380"/>
      <c r="E2440" s="268"/>
      <c r="F2440" s="6"/>
      <c r="G2440" s="6"/>
    </row>
    <row r="2441">
      <c r="A2441" s="382"/>
      <c r="B2441" s="6"/>
      <c r="C2441" s="6"/>
      <c r="D2441" s="380"/>
      <c r="E2441" s="268"/>
      <c r="F2441" s="6"/>
      <c r="G2441" s="6"/>
    </row>
    <row r="2442">
      <c r="A2442" s="382"/>
      <c r="B2442" s="6"/>
      <c r="C2442" s="6"/>
      <c r="D2442" s="380"/>
      <c r="E2442" s="268"/>
      <c r="F2442" s="6"/>
      <c r="G2442" s="6"/>
    </row>
    <row r="2443">
      <c r="A2443" s="382"/>
      <c r="B2443" s="6"/>
      <c r="C2443" s="6"/>
      <c r="D2443" s="380"/>
      <c r="E2443" s="268"/>
      <c r="F2443" s="6"/>
      <c r="G2443" s="6"/>
    </row>
    <row r="2444">
      <c r="A2444" s="382"/>
      <c r="B2444" s="6"/>
      <c r="C2444" s="6"/>
      <c r="D2444" s="380"/>
      <c r="E2444" s="268"/>
      <c r="F2444" s="6"/>
      <c r="G2444" s="6"/>
    </row>
    <row r="2445">
      <c r="A2445" s="382"/>
      <c r="B2445" s="6"/>
      <c r="C2445" s="6"/>
      <c r="D2445" s="380"/>
      <c r="E2445" s="268"/>
      <c r="F2445" s="6"/>
      <c r="G2445" s="6"/>
    </row>
    <row r="2446">
      <c r="A2446" s="382"/>
      <c r="B2446" s="6"/>
      <c r="C2446" s="6"/>
      <c r="D2446" s="380"/>
      <c r="E2446" s="268"/>
      <c r="F2446" s="6"/>
      <c r="G2446" s="6"/>
    </row>
    <row r="2447">
      <c r="A2447" s="382"/>
      <c r="B2447" s="6"/>
      <c r="C2447" s="6"/>
      <c r="D2447" s="380"/>
      <c r="E2447" s="268"/>
      <c r="F2447" s="6"/>
      <c r="G2447" s="6"/>
    </row>
    <row r="2448">
      <c r="A2448" s="382"/>
      <c r="B2448" s="6"/>
      <c r="C2448" s="6"/>
      <c r="D2448" s="380"/>
      <c r="E2448" s="268"/>
      <c r="F2448" s="6"/>
      <c r="G2448" s="6"/>
    </row>
    <row r="2449">
      <c r="A2449" s="382"/>
      <c r="B2449" s="6"/>
      <c r="C2449" s="6"/>
      <c r="D2449" s="380"/>
      <c r="E2449" s="268"/>
      <c r="F2449" s="6"/>
      <c r="G2449" s="6"/>
    </row>
    <row r="2450">
      <c r="A2450" s="382"/>
      <c r="B2450" s="6"/>
      <c r="C2450" s="6"/>
      <c r="D2450" s="380"/>
      <c r="E2450" s="268"/>
      <c r="F2450" s="6"/>
      <c r="G2450" s="6"/>
    </row>
    <row r="2451">
      <c r="A2451" s="382"/>
      <c r="B2451" s="6"/>
      <c r="C2451" s="6"/>
      <c r="D2451" s="380"/>
      <c r="E2451" s="268"/>
      <c r="F2451" s="6"/>
      <c r="G2451" s="6"/>
    </row>
    <row r="2452">
      <c r="A2452" s="382"/>
      <c r="B2452" s="6"/>
      <c r="C2452" s="6"/>
      <c r="D2452" s="380"/>
      <c r="E2452" s="268"/>
      <c r="F2452" s="6"/>
      <c r="G2452" s="6"/>
    </row>
    <row r="2453">
      <c r="A2453" s="382"/>
      <c r="B2453" s="6"/>
      <c r="C2453" s="6"/>
      <c r="D2453" s="380"/>
      <c r="E2453" s="268"/>
      <c r="F2453" s="6"/>
      <c r="G2453" s="6"/>
    </row>
    <row r="2454">
      <c r="A2454" s="382"/>
      <c r="B2454" s="6"/>
      <c r="C2454" s="6"/>
      <c r="D2454" s="380"/>
      <c r="E2454" s="268"/>
      <c r="F2454" s="6"/>
      <c r="G2454" s="6"/>
    </row>
    <row r="2455">
      <c r="A2455" s="382"/>
      <c r="B2455" s="6"/>
      <c r="C2455" s="6"/>
      <c r="D2455" s="380"/>
      <c r="E2455" s="268"/>
      <c r="F2455" s="6"/>
      <c r="G2455" s="6"/>
    </row>
    <row r="2456">
      <c r="A2456" s="382"/>
      <c r="B2456" s="6"/>
      <c r="C2456" s="6"/>
      <c r="D2456" s="380"/>
      <c r="E2456" s="268"/>
      <c r="F2456" s="6"/>
      <c r="G2456" s="6"/>
    </row>
    <row r="2457">
      <c r="A2457" s="382"/>
      <c r="B2457" s="6"/>
      <c r="C2457" s="6"/>
      <c r="D2457" s="380"/>
      <c r="E2457" s="268"/>
      <c r="F2457" s="6"/>
      <c r="G2457" s="6"/>
    </row>
    <row r="2458">
      <c r="A2458" s="382"/>
      <c r="B2458" s="6"/>
      <c r="C2458" s="6"/>
      <c r="D2458" s="380"/>
      <c r="E2458" s="268"/>
      <c r="F2458" s="6"/>
      <c r="G2458" s="6"/>
    </row>
    <row r="2459">
      <c r="A2459" s="382"/>
      <c r="B2459" s="6"/>
      <c r="C2459" s="6"/>
      <c r="D2459" s="380"/>
      <c r="E2459" s="268"/>
      <c r="F2459" s="6"/>
      <c r="G2459" s="6"/>
    </row>
    <row r="2460">
      <c r="A2460" s="382"/>
      <c r="B2460" s="6"/>
      <c r="C2460" s="6"/>
      <c r="D2460" s="380"/>
      <c r="E2460" s="268"/>
      <c r="F2460" s="6"/>
      <c r="G2460" s="6"/>
    </row>
    <row r="2461">
      <c r="A2461" s="382"/>
      <c r="B2461" s="6"/>
      <c r="C2461" s="6"/>
      <c r="D2461" s="380"/>
      <c r="E2461" s="268"/>
      <c r="F2461" s="6"/>
      <c r="G2461" s="6"/>
    </row>
    <row r="2462">
      <c r="A2462" s="382"/>
      <c r="B2462" s="6"/>
      <c r="C2462" s="6"/>
      <c r="D2462" s="380"/>
      <c r="E2462" s="268"/>
      <c r="F2462" s="6"/>
      <c r="G2462" s="6"/>
    </row>
    <row r="2463">
      <c r="A2463" s="382"/>
      <c r="B2463" s="6"/>
      <c r="C2463" s="6"/>
      <c r="D2463" s="380"/>
      <c r="E2463" s="268"/>
      <c r="F2463" s="6"/>
      <c r="G2463" s="6"/>
    </row>
    <row r="2464">
      <c r="A2464" s="382"/>
      <c r="B2464" s="6"/>
      <c r="C2464" s="6"/>
      <c r="D2464" s="380"/>
      <c r="E2464" s="268"/>
      <c r="F2464" s="6"/>
      <c r="G2464" s="6"/>
    </row>
    <row r="2465">
      <c r="A2465" s="382"/>
      <c r="B2465" s="6"/>
      <c r="C2465" s="6"/>
      <c r="D2465" s="380"/>
      <c r="E2465" s="268"/>
      <c r="F2465" s="6"/>
      <c r="G2465" s="6"/>
    </row>
    <row r="2466">
      <c r="A2466" s="382"/>
      <c r="B2466" s="6"/>
      <c r="C2466" s="6"/>
      <c r="D2466" s="380"/>
      <c r="E2466" s="268"/>
      <c r="F2466" s="6"/>
      <c r="G2466" s="6"/>
    </row>
    <row r="2467">
      <c r="A2467" s="382"/>
      <c r="B2467" s="6"/>
      <c r="C2467" s="6"/>
      <c r="D2467" s="380"/>
      <c r="E2467" s="268"/>
      <c r="F2467" s="6"/>
      <c r="G2467" s="6"/>
    </row>
    <row r="2468">
      <c r="A2468" s="382"/>
      <c r="B2468" s="6"/>
      <c r="C2468" s="6"/>
      <c r="D2468" s="380"/>
      <c r="E2468" s="268"/>
      <c r="F2468" s="6"/>
      <c r="G2468" s="6"/>
    </row>
    <row r="2469">
      <c r="A2469" s="382"/>
      <c r="B2469" s="6"/>
      <c r="C2469" s="6"/>
      <c r="D2469" s="380"/>
      <c r="E2469" s="268"/>
      <c r="F2469" s="6"/>
      <c r="G2469" s="6"/>
    </row>
    <row r="2470">
      <c r="A2470" s="382"/>
      <c r="B2470" s="6"/>
      <c r="C2470" s="6"/>
      <c r="D2470" s="380"/>
      <c r="E2470" s="268"/>
      <c r="F2470" s="6"/>
      <c r="G2470" s="6"/>
    </row>
    <row r="2471">
      <c r="A2471" s="382"/>
      <c r="B2471" s="6"/>
      <c r="C2471" s="6"/>
      <c r="D2471" s="380"/>
      <c r="E2471" s="268"/>
      <c r="F2471" s="6"/>
      <c r="G2471" s="6"/>
    </row>
    <row r="2472">
      <c r="A2472" s="382"/>
      <c r="B2472" s="6"/>
      <c r="C2472" s="6"/>
      <c r="D2472" s="380"/>
      <c r="E2472" s="268"/>
      <c r="F2472" s="6"/>
      <c r="G2472" s="6"/>
    </row>
    <row r="2473">
      <c r="A2473" s="382"/>
      <c r="B2473" s="6"/>
      <c r="C2473" s="6"/>
      <c r="D2473" s="380"/>
      <c r="E2473" s="268"/>
      <c r="F2473" s="6"/>
      <c r="G2473" s="6"/>
    </row>
    <row r="2474">
      <c r="A2474" s="382"/>
      <c r="B2474" s="6"/>
      <c r="C2474" s="6"/>
      <c r="D2474" s="380"/>
      <c r="E2474" s="268"/>
      <c r="F2474" s="6"/>
      <c r="G2474" s="6"/>
    </row>
    <row r="2475">
      <c r="A2475" s="382"/>
      <c r="B2475" s="6"/>
      <c r="C2475" s="6"/>
      <c r="D2475" s="380"/>
      <c r="E2475" s="268"/>
      <c r="F2475" s="6"/>
      <c r="G2475" s="6"/>
    </row>
    <row r="2476">
      <c r="A2476" s="382"/>
      <c r="B2476" s="6"/>
      <c r="C2476" s="6"/>
      <c r="D2476" s="380"/>
      <c r="E2476" s="268"/>
      <c r="F2476" s="6"/>
      <c r="G2476" s="6"/>
    </row>
    <row r="2477">
      <c r="A2477" s="382"/>
      <c r="B2477" s="6"/>
      <c r="C2477" s="6"/>
      <c r="D2477" s="380"/>
      <c r="E2477" s="268"/>
      <c r="F2477" s="6"/>
      <c r="G2477" s="6"/>
    </row>
    <row r="2478">
      <c r="A2478" s="382"/>
      <c r="B2478" s="6"/>
      <c r="C2478" s="6"/>
      <c r="D2478" s="380"/>
      <c r="E2478" s="268"/>
      <c r="F2478" s="6"/>
      <c r="G2478" s="6"/>
    </row>
    <row r="2479">
      <c r="A2479" s="382"/>
      <c r="B2479" s="6"/>
      <c r="C2479" s="6"/>
      <c r="D2479" s="380"/>
      <c r="E2479" s="268"/>
      <c r="F2479" s="6"/>
      <c r="G2479" s="6"/>
    </row>
    <row r="2480">
      <c r="A2480" s="382"/>
      <c r="B2480" s="6"/>
      <c r="C2480" s="6"/>
      <c r="D2480" s="380"/>
      <c r="E2480" s="268"/>
      <c r="F2480" s="6"/>
      <c r="G2480" s="6"/>
    </row>
    <row r="2481">
      <c r="A2481" s="382"/>
      <c r="B2481" s="6"/>
      <c r="C2481" s="6"/>
      <c r="D2481" s="380"/>
      <c r="E2481" s="268"/>
      <c r="F2481" s="6"/>
      <c r="G2481" s="6"/>
    </row>
    <row r="2482">
      <c r="A2482" s="382"/>
      <c r="B2482" s="6"/>
      <c r="C2482" s="6"/>
      <c r="D2482" s="380"/>
      <c r="E2482" s="268"/>
      <c r="F2482" s="6"/>
      <c r="G2482" s="6"/>
    </row>
    <row r="2483">
      <c r="A2483" s="382"/>
      <c r="B2483" s="6"/>
      <c r="C2483" s="6"/>
      <c r="D2483" s="380"/>
      <c r="E2483" s="268"/>
      <c r="F2483" s="6"/>
      <c r="G2483" s="6"/>
    </row>
    <row r="2484">
      <c r="A2484" s="382"/>
      <c r="B2484" s="6"/>
      <c r="C2484" s="6"/>
      <c r="D2484" s="380"/>
      <c r="E2484" s="268"/>
      <c r="F2484" s="6"/>
      <c r="G2484" s="6"/>
    </row>
    <row r="2485">
      <c r="A2485" s="382"/>
      <c r="B2485" s="6"/>
      <c r="C2485" s="6"/>
      <c r="D2485" s="380"/>
      <c r="E2485" s="268"/>
      <c r="F2485" s="6"/>
      <c r="G2485" s="6"/>
    </row>
    <row r="2486">
      <c r="A2486" s="382"/>
      <c r="B2486" s="6"/>
      <c r="C2486" s="6"/>
      <c r="D2486" s="380"/>
      <c r="E2486" s="268"/>
      <c r="F2486" s="6"/>
      <c r="G2486" s="6"/>
    </row>
    <row r="2487">
      <c r="A2487" s="382"/>
      <c r="B2487" s="6"/>
      <c r="C2487" s="6"/>
      <c r="D2487" s="380"/>
      <c r="E2487" s="268"/>
      <c r="F2487" s="6"/>
      <c r="G2487" s="6"/>
    </row>
    <row r="2488">
      <c r="A2488" s="382"/>
      <c r="B2488" s="6"/>
      <c r="C2488" s="6"/>
      <c r="D2488" s="380"/>
      <c r="E2488" s="268"/>
      <c r="F2488" s="6"/>
      <c r="G2488" s="6"/>
    </row>
    <row r="2489">
      <c r="A2489" s="382"/>
      <c r="B2489" s="6"/>
      <c r="C2489" s="6"/>
      <c r="D2489" s="380"/>
      <c r="E2489" s="268"/>
      <c r="F2489" s="6"/>
      <c r="G2489" s="6"/>
    </row>
    <row r="2490">
      <c r="A2490" s="382"/>
      <c r="B2490" s="6"/>
      <c r="C2490" s="6"/>
      <c r="D2490" s="380"/>
      <c r="E2490" s="268"/>
      <c r="F2490" s="6"/>
      <c r="G2490" s="6"/>
    </row>
    <row r="2491">
      <c r="A2491" s="382"/>
      <c r="B2491" s="6"/>
      <c r="C2491" s="6"/>
      <c r="D2491" s="380"/>
      <c r="E2491" s="268"/>
      <c r="F2491" s="6"/>
      <c r="G2491" s="6"/>
    </row>
    <row r="2492">
      <c r="A2492" s="382"/>
      <c r="B2492" s="6"/>
      <c r="C2492" s="6"/>
      <c r="D2492" s="380"/>
      <c r="E2492" s="268"/>
      <c r="F2492" s="6"/>
      <c r="G2492" s="6"/>
    </row>
    <row r="2493">
      <c r="A2493" s="382"/>
      <c r="B2493" s="6"/>
      <c r="C2493" s="6"/>
      <c r="D2493" s="380"/>
      <c r="E2493" s="268"/>
      <c r="F2493" s="6"/>
      <c r="G2493" s="6"/>
    </row>
    <row r="2494">
      <c r="A2494" s="382"/>
      <c r="B2494" s="6"/>
      <c r="C2494" s="6"/>
      <c r="D2494" s="380"/>
      <c r="E2494" s="268"/>
      <c r="F2494" s="6"/>
      <c r="G2494" s="6"/>
    </row>
    <row r="2495">
      <c r="A2495" s="382"/>
      <c r="B2495" s="6"/>
      <c r="C2495" s="6"/>
      <c r="D2495" s="380"/>
      <c r="E2495" s="268"/>
      <c r="F2495" s="6"/>
      <c r="G2495" s="6"/>
    </row>
    <row r="2496">
      <c r="A2496" s="382"/>
      <c r="B2496" s="6"/>
      <c r="C2496" s="6"/>
      <c r="D2496" s="380"/>
      <c r="E2496" s="268"/>
      <c r="F2496" s="6"/>
      <c r="G2496" s="6"/>
    </row>
    <row r="2497">
      <c r="A2497" s="382"/>
      <c r="B2497" s="6"/>
      <c r="C2497" s="6"/>
      <c r="D2497" s="380"/>
      <c r="E2497" s="268"/>
      <c r="F2497" s="6"/>
      <c r="G2497" s="6"/>
    </row>
    <row r="2498">
      <c r="A2498" s="382"/>
      <c r="B2498" s="6"/>
      <c r="C2498" s="6"/>
      <c r="D2498" s="380"/>
      <c r="E2498" s="268"/>
      <c r="F2498" s="6"/>
      <c r="G2498" s="6"/>
    </row>
    <row r="2499">
      <c r="A2499" s="382"/>
      <c r="B2499" s="6"/>
      <c r="C2499" s="6"/>
      <c r="D2499" s="380"/>
      <c r="E2499" s="268"/>
      <c r="F2499" s="6"/>
      <c r="G2499" s="6"/>
    </row>
    <row r="2500">
      <c r="A2500" s="382"/>
      <c r="B2500" s="6"/>
      <c r="C2500" s="6"/>
      <c r="D2500" s="380"/>
      <c r="E2500" s="268"/>
      <c r="F2500" s="6"/>
      <c r="G2500" s="6"/>
    </row>
    <row r="2501">
      <c r="A2501" s="382"/>
      <c r="B2501" s="6"/>
      <c r="C2501" s="6"/>
      <c r="D2501" s="380"/>
      <c r="E2501" s="268"/>
      <c r="F2501" s="6"/>
      <c r="G2501" s="6"/>
    </row>
    <row r="2502">
      <c r="A2502" s="382"/>
      <c r="B2502" s="6"/>
      <c r="C2502" s="6"/>
      <c r="D2502" s="380"/>
      <c r="E2502" s="268"/>
      <c r="F2502" s="6"/>
      <c r="G2502" s="6"/>
    </row>
    <row r="2503">
      <c r="A2503" s="382"/>
      <c r="B2503" s="6"/>
      <c r="C2503" s="6"/>
      <c r="D2503" s="380"/>
      <c r="E2503" s="268"/>
      <c r="F2503" s="6"/>
      <c r="G2503" s="6"/>
    </row>
    <row r="2504">
      <c r="A2504" s="382"/>
      <c r="B2504" s="6"/>
      <c r="C2504" s="6"/>
      <c r="D2504" s="380"/>
      <c r="E2504" s="268"/>
      <c r="F2504" s="6"/>
      <c r="G2504" s="6"/>
    </row>
    <row r="2505">
      <c r="A2505" s="382"/>
      <c r="B2505" s="6"/>
      <c r="C2505" s="6"/>
      <c r="D2505" s="380"/>
      <c r="E2505" s="268"/>
      <c r="F2505" s="6"/>
      <c r="G2505" s="6"/>
    </row>
    <row r="2506">
      <c r="A2506" s="382"/>
      <c r="B2506" s="6"/>
      <c r="C2506" s="6"/>
      <c r="D2506" s="380"/>
      <c r="E2506" s="268"/>
      <c r="F2506" s="6"/>
      <c r="G2506" s="6"/>
    </row>
    <row r="2507">
      <c r="A2507" s="382"/>
      <c r="B2507" s="6"/>
      <c r="C2507" s="6"/>
      <c r="D2507" s="380"/>
      <c r="E2507" s="268"/>
      <c r="F2507" s="6"/>
      <c r="G2507" s="6"/>
    </row>
    <row r="2508">
      <c r="A2508" s="382"/>
      <c r="B2508" s="6"/>
      <c r="C2508" s="6"/>
      <c r="D2508" s="380"/>
      <c r="E2508" s="268"/>
      <c r="F2508" s="6"/>
      <c r="G2508" s="6"/>
    </row>
    <row r="2509">
      <c r="A2509" s="382"/>
      <c r="B2509" s="6"/>
      <c r="C2509" s="6"/>
      <c r="D2509" s="380"/>
      <c r="E2509" s="268"/>
      <c r="F2509" s="6"/>
      <c r="G2509" s="6"/>
    </row>
    <row r="2510">
      <c r="A2510" s="382"/>
      <c r="B2510" s="6"/>
      <c r="C2510" s="6"/>
      <c r="D2510" s="380"/>
      <c r="E2510" s="268"/>
      <c r="F2510" s="6"/>
      <c r="G2510" s="6"/>
    </row>
    <row r="2511">
      <c r="A2511" s="382"/>
      <c r="B2511" s="6"/>
      <c r="C2511" s="6"/>
      <c r="D2511" s="380"/>
      <c r="E2511" s="268"/>
      <c r="F2511" s="6"/>
      <c r="G2511" s="6"/>
    </row>
    <row r="2512">
      <c r="A2512" s="382"/>
      <c r="B2512" s="6"/>
      <c r="C2512" s="6"/>
      <c r="D2512" s="380"/>
      <c r="E2512" s="268"/>
      <c r="F2512" s="6"/>
      <c r="G2512" s="6"/>
    </row>
    <row r="2513">
      <c r="A2513" s="382"/>
      <c r="B2513" s="6"/>
      <c r="C2513" s="6"/>
      <c r="D2513" s="380"/>
      <c r="E2513" s="268"/>
      <c r="F2513" s="6"/>
      <c r="G2513" s="6"/>
    </row>
    <row r="2514">
      <c r="A2514" s="382"/>
      <c r="B2514" s="6"/>
      <c r="C2514" s="6"/>
      <c r="D2514" s="380"/>
      <c r="E2514" s="268"/>
      <c r="F2514" s="6"/>
      <c r="G2514" s="6"/>
    </row>
    <row r="2515">
      <c r="A2515" s="382"/>
      <c r="B2515" s="6"/>
      <c r="C2515" s="6"/>
      <c r="D2515" s="380"/>
      <c r="E2515" s="268"/>
      <c r="F2515" s="6"/>
      <c r="G2515" s="6"/>
    </row>
    <row r="2516">
      <c r="A2516" s="382"/>
      <c r="B2516" s="6"/>
      <c r="C2516" s="6"/>
      <c r="D2516" s="380"/>
      <c r="E2516" s="268"/>
      <c r="F2516" s="6"/>
      <c r="G2516" s="6"/>
    </row>
    <row r="2517">
      <c r="A2517" s="382"/>
      <c r="B2517" s="6"/>
      <c r="C2517" s="6"/>
      <c r="D2517" s="380"/>
      <c r="E2517" s="268"/>
      <c r="F2517" s="6"/>
      <c r="G2517" s="6"/>
    </row>
    <row r="2518">
      <c r="A2518" s="382"/>
      <c r="B2518" s="6"/>
      <c r="C2518" s="6"/>
      <c r="D2518" s="380"/>
      <c r="E2518" s="268"/>
      <c r="F2518" s="6"/>
      <c r="G2518" s="6"/>
    </row>
    <row r="2519">
      <c r="A2519" s="382"/>
      <c r="B2519" s="6"/>
      <c r="C2519" s="6"/>
      <c r="D2519" s="380"/>
      <c r="E2519" s="268"/>
      <c r="F2519" s="6"/>
      <c r="G2519" s="6"/>
    </row>
    <row r="2520">
      <c r="A2520" s="382"/>
      <c r="B2520" s="6"/>
      <c r="C2520" s="6"/>
      <c r="D2520" s="380"/>
      <c r="E2520" s="268"/>
      <c r="F2520" s="6"/>
      <c r="G2520" s="6"/>
    </row>
    <row r="2521">
      <c r="A2521" s="382"/>
      <c r="B2521" s="6"/>
      <c r="C2521" s="6"/>
      <c r="D2521" s="380"/>
      <c r="E2521" s="268"/>
      <c r="F2521" s="6"/>
      <c r="G2521" s="6"/>
    </row>
    <row r="2522">
      <c r="A2522" s="382"/>
      <c r="B2522" s="6"/>
      <c r="C2522" s="6"/>
      <c r="D2522" s="380"/>
      <c r="E2522" s="268"/>
      <c r="F2522" s="6"/>
      <c r="G2522" s="6"/>
    </row>
    <row r="2523">
      <c r="A2523" s="382"/>
      <c r="B2523" s="6"/>
      <c r="C2523" s="6"/>
      <c r="D2523" s="380"/>
      <c r="E2523" s="268"/>
      <c r="F2523" s="6"/>
      <c r="G2523" s="6"/>
    </row>
    <row r="2524">
      <c r="A2524" s="382"/>
      <c r="B2524" s="6"/>
      <c r="C2524" s="6"/>
      <c r="D2524" s="380"/>
      <c r="E2524" s="268"/>
      <c r="F2524" s="6"/>
      <c r="G2524" s="6"/>
    </row>
    <row r="2525">
      <c r="A2525" s="382"/>
      <c r="B2525" s="6"/>
      <c r="C2525" s="6"/>
      <c r="D2525" s="380"/>
      <c r="E2525" s="268"/>
      <c r="F2525" s="6"/>
      <c r="G2525" s="6"/>
    </row>
    <row r="2526">
      <c r="A2526" s="382"/>
      <c r="B2526" s="6"/>
      <c r="C2526" s="6"/>
      <c r="D2526" s="380"/>
      <c r="E2526" s="268"/>
      <c r="F2526" s="6"/>
      <c r="G2526" s="6"/>
    </row>
    <row r="2527">
      <c r="A2527" s="382"/>
      <c r="B2527" s="6"/>
      <c r="C2527" s="6"/>
      <c r="D2527" s="380"/>
      <c r="E2527" s="268"/>
      <c r="F2527" s="6"/>
      <c r="G2527" s="6"/>
    </row>
    <row r="2528">
      <c r="A2528" s="382"/>
      <c r="B2528" s="6"/>
      <c r="C2528" s="6"/>
      <c r="D2528" s="380"/>
      <c r="E2528" s="268"/>
      <c r="F2528" s="6"/>
      <c r="G2528" s="6"/>
    </row>
    <row r="2529">
      <c r="A2529" s="382"/>
      <c r="B2529" s="6"/>
      <c r="C2529" s="6"/>
      <c r="D2529" s="380"/>
      <c r="E2529" s="268"/>
      <c r="F2529" s="6"/>
      <c r="G2529" s="6"/>
    </row>
    <row r="2530">
      <c r="A2530" s="382"/>
      <c r="B2530" s="6"/>
      <c r="C2530" s="6"/>
      <c r="D2530" s="380"/>
      <c r="E2530" s="268"/>
      <c r="F2530" s="6"/>
      <c r="G2530" s="6"/>
    </row>
    <row r="2531">
      <c r="A2531" s="382"/>
      <c r="B2531" s="6"/>
      <c r="C2531" s="6"/>
      <c r="D2531" s="380"/>
      <c r="E2531" s="268"/>
      <c r="F2531" s="6"/>
      <c r="G2531" s="6"/>
    </row>
    <row r="2532">
      <c r="A2532" s="382"/>
      <c r="B2532" s="6"/>
      <c r="C2532" s="6"/>
      <c r="D2532" s="380"/>
      <c r="E2532" s="268"/>
      <c r="F2532" s="6"/>
      <c r="G2532" s="6"/>
    </row>
    <row r="2533">
      <c r="A2533" s="382"/>
      <c r="B2533" s="6"/>
      <c r="C2533" s="6"/>
      <c r="D2533" s="380"/>
      <c r="E2533" s="268"/>
      <c r="F2533" s="6"/>
      <c r="G2533" s="6"/>
    </row>
    <row r="2534">
      <c r="A2534" s="382"/>
      <c r="B2534" s="6"/>
      <c r="C2534" s="6"/>
      <c r="D2534" s="380"/>
      <c r="E2534" s="268"/>
      <c r="F2534" s="6"/>
      <c r="G2534" s="6"/>
    </row>
    <row r="2535">
      <c r="A2535" s="382"/>
      <c r="B2535" s="6"/>
      <c r="C2535" s="6"/>
      <c r="D2535" s="380"/>
      <c r="E2535" s="268"/>
      <c r="F2535" s="6"/>
      <c r="G2535" s="6"/>
    </row>
    <row r="2536">
      <c r="A2536" s="382"/>
      <c r="B2536" s="6"/>
      <c r="C2536" s="6"/>
      <c r="D2536" s="380"/>
      <c r="E2536" s="268"/>
      <c r="F2536" s="6"/>
      <c r="G2536" s="6"/>
    </row>
    <row r="2537">
      <c r="A2537" s="382"/>
      <c r="B2537" s="6"/>
      <c r="C2537" s="6"/>
      <c r="D2537" s="380"/>
      <c r="E2537" s="268"/>
      <c r="F2537" s="6"/>
      <c r="G2537" s="6"/>
    </row>
    <row r="2538">
      <c r="A2538" s="382"/>
      <c r="B2538" s="6"/>
      <c r="C2538" s="6"/>
      <c r="D2538" s="380"/>
      <c r="E2538" s="268"/>
      <c r="F2538" s="6"/>
      <c r="G2538" s="6"/>
    </row>
    <row r="2539">
      <c r="A2539" s="382"/>
      <c r="B2539" s="6"/>
      <c r="C2539" s="6"/>
      <c r="D2539" s="380"/>
      <c r="E2539" s="268"/>
      <c r="F2539" s="6"/>
      <c r="G2539" s="6"/>
    </row>
    <row r="2540">
      <c r="A2540" s="382"/>
      <c r="B2540" s="6"/>
      <c r="C2540" s="6"/>
      <c r="D2540" s="380"/>
      <c r="E2540" s="268"/>
      <c r="F2540" s="6"/>
      <c r="G2540" s="6"/>
    </row>
    <row r="2541">
      <c r="A2541" s="382"/>
      <c r="B2541" s="6"/>
      <c r="C2541" s="6"/>
      <c r="D2541" s="380"/>
      <c r="E2541" s="268"/>
      <c r="F2541" s="6"/>
      <c r="G2541" s="6"/>
    </row>
    <row r="2542">
      <c r="A2542" s="382"/>
      <c r="B2542" s="6"/>
      <c r="C2542" s="6"/>
      <c r="D2542" s="380"/>
      <c r="E2542" s="268"/>
      <c r="F2542" s="6"/>
      <c r="G2542" s="6"/>
    </row>
    <row r="2543">
      <c r="A2543" s="382"/>
      <c r="B2543" s="6"/>
      <c r="C2543" s="6"/>
      <c r="D2543" s="380"/>
      <c r="E2543" s="268"/>
      <c r="F2543" s="6"/>
      <c r="G2543" s="6"/>
    </row>
    <row r="2544">
      <c r="A2544" s="382"/>
      <c r="B2544" s="6"/>
      <c r="C2544" s="6"/>
      <c r="D2544" s="380"/>
      <c r="E2544" s="268"/>
      <c r="F2544" s="6"/>
      <c r="G2544" s="6"/>
    </row>
    <row r="2545">
      <c r="A2545" s="382"/>
      <c r="B2545" s="6"/>
      <c r="C2545" s="6"/>
      <c r="D2545" s="380"/>
      <c r="E2545" s="268"/>
      <c r="F2545" s="6"/>
      <c r="G2545" s="6"/>
    </row>
    <row r="2546">
      <c r="A2546" s="382"/>
      <c r="B2546" s="6"/>
      <c r="C2546" s="6"/>
      <c r="D2546" s="380"/>
      <c r="E2546" s="268"/>
      <c r="F2546" s="6"/>
      <c r="G2546" s="6"/>
    </row>
    <row r="2547">
      <c r="A2547" s="382"/>
      <c r="B2547" s="6"/>
      <c r="C2547" s="6"/>
      <c r="D2547" s="380"/>
      <c r="E2547" s="268"/>
      <c r="F2547" s="6"/>
      <c r="G2547" s="6"/>
    </row>
    <row r="2548">
      <c r="A2548" s="382"/>
      <c r="B2548" s="6"/>
      <c r="C2548" s="6"/>
      <c r="D2548" s="380"/>
      <c r="E2548" s="268"/>
      <c r="F2548" s="6"/>
      <c r="G2548" s="6"/>
    </row>
    <row r="2549">
      <c r="A2549" s="382"/>
      <c r="B2549" s="6"/>
      <c r="C2549" s="6"/>
      <c r="D2549" s="380"/>
      <c r="E2549" s="268"/>
      <c r="F2549" s="6"/>
      <c r="G2549" s="6"/>
    </row>
    <row r="2550">
      <c r="A2550" s="382"/>
      <c r="B2550" s="6"/>
      <c r="C2550" s="6"/>
      <c r="D2550" s="380"/>
      <c r="E2550" s="268"/>
      <c r="F2550" s="6"/>
      <c r="G2550" s="6"/>
    </row>
    <row r="2551">
      <c r="A2551" s="382"/>
      <c r="B2551" s="6"/>
      <c r="C2551" s="6"/>
      <c r="D2551" s="380"/>
      <c r="E2551" s="268"/>
      <c r="F2551" s="6"/>
      <c r="G2551" s="6"/>
    </row>
    <row r="2552">
      <c r="A2552" s="382"/>
      <c r="B2552" s="6"/>
      <c r="C2552" s="6"/>
      <c r="D2552" s="380"/>
      <c r="E2552" s="268"/>
      <c r="F2552" s="6"/>
      <c r="G2552" s="6"/>
    </row>
    <row r="2553">
      <c r="A2553" s="382"/>
      <c r="B2553" s="6"/>
      <c r="C2553" s="6"/>
      <c r="D2553" s="380"/>
      <c r="E2553" s="268"/>
      <c r="F2553" s="6"/>
      <c r="G2553" s="6"/>
    </row>
    <row r="2554">
      <c r="A2554" s="382"/>
      <c r="B2554" s="6"/>
      <c r="C2554" s="6"/>
      <c r="D2554" s="380"/>
      <c r="E2554" s="268"/>
      <c r="F2554" s="6"/>
      <c r="G2554" s="6"/>
    </row>
    <row r="2555">
      <c r="A2555" s="382"/>
      <c r="B2555" s="6"/>
      <c r="C2555" s="6"/>
      <c r="D2555" s="380"/>
      <c r="E2555" s="268"/>
      <c r="F2555" s="6"/>
      <c r="G2555" s="6"/>
    </row>
    <row r="2556">
      <c r="A2556" s="382"/>
      <c r="B2556" s="6"/>
      <c r="C2556" s="6"/>
      <c r="D2556" s="380"/>
      <c r="E2556" s="268"/>
      <c r="F2556" s="6"/>
      <c r="G2556" s="6"/>
    </row>
    <row r="2557">
      <c r="A2557" s="382"/>
      <c r="B2557" s="6"/>
      <c r="C2557" s="6"/>
      <c r="D2557" s="380"/>
      <c r="E2557" s="268"/>
      <c r="F2557" s="6"/>
      <c r="G2557" s="6"/>
    </row>
    <row r="2558">
      <c r="A2558" s="382"/>
      <c r="B2558" s="6"/>
      <c r="C2558" s="6"/>
      <c r="D2558" s="380"/>
      <c r="E2558" s="268"/>
      <c r="F2558" s="6"/>
      <c r="G2558" s="6"/>
    </row>
    <row r="2559">
      <c r="A2559" s="382"/>
      <c r="B2559" s="6"/>
      <c r="C2559" s="6"/>
      <c r="D2559" s="380"/>
      <c r="E2559" s="268"/>
      <c r="F2559" s="6"/>
      <c r="G2559" s="6"/>
    </row>
    <row r="2560">
      <c r="A2560" s="382"/>
      <c r="B2560" s="6"/>
      <c r="C2560" s="6"/>
      <c r="D2560" s="380"/>
      <c r="E2560" s="268"/>
      <c r="F2560" s="6"/>
      <c r="G2560" s="6"/>
    </row>
    <row r="2561">
      <c r="A2561" s="382"/>
      <c r="B2561" s="6"/>
      <c r="C2561" s="6"/>
      <c r="D2561" s="380"/>
      <c r="E2561" s="268"/>
      <c r="F2561" s="6"/>
      <c r="G2561" s="6"/>
    </row>
    <row r="2562">
      <c r="A2562" s="382"/>
      <c r="B2562" s="6"/>
      <c r="C2562" s="6"/>
      <c r="D2562" s="380"/>
      <c r="E2562" s="268"/>
      <c r="F2562" s="6"/>
      <c r="G2562" s="6"/>
    </row>
    <row r="2563">
      <c r="A2563" s="382"/>
      <c r="B2563" s="6"/>
      <c r="C2563" s="6"/>
      <c r="D2563" s="380"/>
      <c r="E2563" s="268"/>
      <c r="F2563" s="6"/>
      <c r="G2563" s="6"/>
    </row>
    <row r="2564">
      <c r="A2564" s="382"/>
      <c r="B2564" s="6"/>
      <c r="C2564" s="6"/>
      <c r="D2564" s="380"/>
      <c r="E2564" s="268"/>
      <c r="F2564" s="6"/>
      <c r="G2564" s="6"/>
    </row>
    <row r="2565">
      <c r="A2565" s="382"/>
      <c r="B2565" s="6"/>
      <c r="C2565" s="6"/>
      <c r="D2565" s="380"/>
      <c r="E2565" s="268"/>
      <c r="F2565" s="6"/>
      <c r="G2565" s="6"/>
    </row>
    <row r="2566">
      <c r="A2566" s="382"/>
      <c r="B2566" s="6"/>
      <c r="C2566" s="6"/>
      <c r="D2566" s="380"/>
      <c r="E2566" s="268"/>
      <c r="F2566" s="6"/>
      <c r="G2566" s="6"/>
    </row>
    <row r="2567">
      <c r="A2567" s="382"/>
      <c r="B2567" s="6"/>
      <c r="C2567" s="6"/>
      <c r="D2567" s="380"/>
      <c r="E2567" s="268"/>
      <c r="F2567" s="6"/>
      <c r="G2567" s="6"/>
    </row>
    <row r="2568">
      <c r="A2568" s="382"/>
      <c r="B2568" s="6"/>
      <c r="C2568" s="6"/>
      <c r="D2568" s="380"/>
      <c r="E2568" s="268"/>
      <c r="F2568" s="6"/>
      <c r="G2568" s="6"/>
    </row>
    <row r="2569">
      <c r="A2569" s="382"/>
      <c r="B2569" s="6"/>
      <c r="C2569" s="6"/>
      <c r="D2569" s="380"/>
      <c r="E2569" s="268"/>
      <c r="F2569" s="6"/>
      <c r="G2569" s="6"/>
    </row>
    <row r="2570">
      <c r="A2570" s="382"/>
      <c r="B2570" s="6"/>
      <c r="C2570" s="6"/>
      <c r="D2570" s="380"/>
      <c r="E2570" s="268"/>
      <c r="F2570" s="6"/>
      <c r="G2570" s="6"/>
    </row>
    <row r="2571">
      <c r="A2571" s="382"/>
      <c r="B2571" s="6"/>
      <c r="C2571" s="6"/>
      <c r="D2571" s="380"/>
      <c r="E2571" s="268"/>
      <c r="F2571" s="6"/>
      <c r="G2571" s="6"/>
    </row>
    <row r="2572">
      <c r="A2572" s="382"/>
      <c r="B2572" s="6"/>
      <c r="C2572" s="6"/>
      <c r="D2572" s="380"/>
      <c r="E2572" s="268"/>
      <c r="F2572" s="6"/>
      <c r="G2572" s="6"/>
    </row>
    <row r="2573">
      <c r="A2573" s="382"/>
      <c r="B2573" s="6"/>
      <c r="C2573" s="6"/>
      <c r="D2573" s="380"/>
      <c r="E2573" s="268"/>
      <c r="F2573" s="6"/>
      <c r="G2573" s="6"/>
    </row>
    <row r="2574">
      <c r="A2574" s="382"/>
      <c r="B2574" s="6"/>
      <c r="C2574" s="6"/>
      <c r="D2574" s="380"/>
      <c r="E2574" s="268"/>
      <c r="F2574" s="6"/>
      <c r="G2574" s="6"/>
    </row>
    <row r="2575">
      <c r="A2575" s="382"/>
      <c r="B2575" s="6"/>
      <c r="C2575" s="6"/>
      <c r="D2575" s="380"/>
      <c r="E2575" s="268"/>
      <c r="F2575" s="6"/>
      <c r="G2575" s="6"/>
    </row>
    <row r="2576">
      <c r="A2576" s="382"/>
      <c r="B2576" s="6"/>
      <c r="C2576" s="6"/>
      <c r="D2576" s="380"/>
      <c r="E2576" s="268"/>
      <c r="F2576" s="6"/>
      <c r="G2576" s="6"/>
    </row>
    <row r="2577">
      <c r="A2577" s="382"/>
      <c r="B2577" s="6"/>
      <c r="C2577" s="6"/>
      <c r="D2577" s="380"/>
      <c r="E2577" s="268"/>
      <c r="F2577" s="6"/>
      <c r="G2577" s="6"/>
    </row>
    <row r="2578">
      <c r="A2578" s="382"/>
      <c r="B2578" s="6"/>
      <c r="C2578" s="6"/>
      <c r="D2578" s="380"/>
      <c r="E2578" s="268"/>
      <c r="F2578" s="6"/>
      <c r="G2578" s="6"/>
    </row>
    <row r="2579">
      <c r="A2579" s="382"/>
      <c r="B2579" s="6"/>
      <c r="C2579" s="6"/>
      <c r="D2579" s="380"/>
      <c r="E2579" s="268"/>
      <c r="F2579" s="6"/>
      <c r="G2579" s="6"/>
    </row>
    <row r="2580">
      <c r="A2580" s="382"/>
      <c r="B2580" s="6"/>
      <c r="C2580" s="6"/>
      <c r="D2580" s="380"/>
      <c r="E2580" s="268"/>
      <c r="F2580" s="6"/>
      <c r="G2580" s="6"/>
    </row>
    <row r="2581">
      <c r="A2581" s="382"/>
      <c r="B2581" s="6"/>
      <c r="C2581" s="6"/>
      <c r="D2581" s="380"/>
      <c r="E2581" s="268"/>
      <c r="F2581" s="6"/>
      <c r="G2581" s="6"/>
    </row>
    <row r="2582">
      <c r="A2582" s="382"/>
      <c r="B2582" s="6"/>
      <c r="C2582" s="6"/>
      <c r="D2582" s="380"/>
      <c r="E2582" s="268"/>
      <c r="F2582" s="6"/>
      <c r="G2582" s="6"/>
    </row>
    <row r="2583">
      <c r="A2583" s="382"/>
      <c r="B2583" s="6"/>
      <c r="C2583" s="6"/>
      <c r="D2583" s="380"/>
      <c r="E2583" s="268"/>
      <c r="F2583" s="6"/>
      <c r="G2583" s="6"/>
    </row>
    <row r="2584">
      <c r="A2584" s="382"/>
      <c r="B2584" s="6"/>
      <c r="C2584" s="6"/>
      <c r="D2584" s="380"/>
      <c r="E2584" s="268"/>
      <c r="F2584" s="6"/>
      <c r="G2584" s="6"/>
    </row>
    <row r="2585">
      <c r="A2585" s="382"/>
      <c r="B2585" s="6"/>
      <c r="C2585" s="6"/>
      <c r="D2585" s="380"/>
      <c r="E2585" s="268"/>
      <c r="F2585" s="6"/>
      <c r="G2585" s="6"/>
    </row>
    <row r="2586">
      <c r="A2586" s="382"/>
      <c r="B2586" s="6"/>
      <c r="C2586" s="6"/>
      <c r="D2586" s="380"/>
      <c r="E2586" s="268"/>
      <c r="F2586" s="6"/>
      <c r="G2586" s="6"/>
    </row>
    <row r="2587">
      <c r="A2587" s="382"/>
      <c r="B2587" s="6"/>
      <c r="C2587" s="6"/>
      <c r="D2587" s="380"/>
      <c r="E2587" s="268"/>
      <c r="F2587" s="6"/>
      <c r="G2587" s="6"/>
    </row>
    <row r="2588">
      <c r="A2588" s="382"/>
      <c r="B2588" s="6"/>
      <c r="C2588" s="6"/>
      <c r="D2588" s="380"/>
      <c r="E2588" s="268"/>
      <c r="F2588" s="6"/>
      <c r="G2588" s="6"/>
    </row>
    <row r="2589">
      <c r="A2589" s="382"/>
      <c r="B2589" s="6"/>
      <c r="C2589" s="6"/>
      <c r="D2589" s="380"/>
      <c r="E2589" s="268"/>
      <c r="F2589" s="6"/>
      <c r="G2589" s="6"/>
    </row>
    <row r="2590">
      <c r="A2590" s="382"/>
      <c r="B2590" s="6"/>
      <c r="C2590" s="6"/>
      <c r="D2590" s="380"/>
      <c r="E2590" s="268"/>
      <c r="F2590" s="6"/>
      <c r="G2590" s="6"/>
    </row>
    <row r="2591">
      <c r="A2591" s="382"/>
      <c r="B2591" s="6"/>
      <c r="C2591" s="6"/>
      <c r="D2591" s="380"/>
      <c r="E2591" s="268"/>
      <c r="F2591" s="6"/>
      <c r="G2591" s="6"/>
    </row>
    <row r="2592">
      <c r="A2592" s="382"/>
      <c r="B2592" s="6"/>
      <c r="C2592" s="6"/>
      <c r="D2592" s="380"/>
      <c r="E2592" s="268"/>
      <c r="F2592" s="6"/>
      <c r="G2592" s="6"/>
    </row>
    <row r="2593">
      <c r="A2593" s="382"/>
      <c r="B2593" s="6"/>
      <c r="C2593" s="6"/>
      <c r="D2593" s="380"/>
      <c r="E2593" s="268"/>
      <c r="F2593" s="6"/>
      <c r="G2593" s="6"/>
    </row>
    <row r="2594">
      <c r="A2594" s="382"/>
      <c r="B2594" s="6"/>
      <c r="C2594" s="6"/>
      <c r="D2594" s="380"/>
      <c r="E2594" s="268"/>
      <c r="F2594" s="6"/>
      <c r="G2594" s="6"/>
    </row>
    <row r="2595">
      <c r="A2595" s="382"/>
      <c r="B2595" s="6"/>
      <c r="C2595" s="6"/>
      <c r="D2595" s="380"/>
      <c r="E2595" s="268"/>
      <c r="F2595" s="6"/>
      <c r="G2595" s="6"/>
    </row>
    <row r="2596">
      <c r="A2596" s="382"/>
      <c r="B2596" s="6"/>
      <c r="C2596" s="6"/>
      <c r="D2596" s="380"/>
      <c r="E2596" s="268"/>
      <c r="F2596" s="6"/>
      <c r="G2596" s="6"/>
    </row>
    <row r="2597">
      <c r="A2597" s="382"/>
      <c r="B2597" s="6"/>
      <c r="C2597" s="6"/>
      <c r="D2597" s="380"/>
      <c r="E2597" s="268"/>
      <c r="F2597" s="6"/>
      <c r="G2597" s="6"/>
    </row>
    <row r="2598">
      <c r="A2598" s="382"/>
      <c r="B2598" s="6"/>
      <c r="C2598" s="6"/>
      <c r="D2598" s="380"/>
      <c r="E2598" s="268"/>
      <c r="F2598" s="6"/>
      <c r="G2598" s="6"/>
    </row>
    <row r="2599">
      <c r="A2599" s="382"/>
      <c r="B2599" s="6"/>
      <c r="C2599" s="6"/>
      <c r="D2599" s="380"/>
      <c r="E2599" s="268"/>
      <c r="F2599" s="6"/>
      <c r="G2599" s="6"/>
    </row>
    <row r="2600">
      <c r="A2600" s="382"/>
      <c r="B2600" s="6"/>
      <c r="C2600" s="6"/>
      <c r="D2600" s="380"/>
      <c r="E2600" s="268"/>
      <c r="F2600" s="6"/>
      <c r="G2600" s="6"/>
    </row>
    <row r="2601">
      <c r="A2601" s="382"/>
      <c r="B2601" s="6"/>
      <c r="C2601" s="6"/>
      <c r="D2601" s="380"/>
      <c r="E2601" s="268"/>
      <c r="F2601" s="6"/>
      <c r="G2601" s="6"/>
    </row>
    <row r="2602">
      <c r="A2602" s="382"/>
      <c r="B2602" s="6"/>
      <c r="C2602" s="6"/>
      <c r="D2602" s="380"/>
      <c r="E2602" s="268"/>
      <c r="F2602" s="6"/>
      <c r="G2602" s="6"/>
    </row>
    <row r="2603">
      <c r="A2603" s="382"/>
      <c r="B2603" s="6"/>
      <c r="C2603" s="6"/>
      <c r="D2603" s="380"/>
      <c r="E2603" s="268"/>
      <c r="F2603" s="6"/>
      <c r="G2603" s="6"/>
    </row>
    <row r="2604">
      <c r="A2604" s="382"/>
      <c r="B2604" s="6"/>
      <c r="C2604" s="6"/>
      <c r="D2604" s="380"/>
      <c r="E2604" s="268"/>
      <c r="F2604" s="6"/>
      <c r="G2604" s="6"/>
    </row>
    <row r="2605">
      <c r="A2605" s="382"/>
      <c r="B2605" s="6"/>
      <c r="C2605" s="6"/>
      <c r="D2605" s="380"/>
      <c r="E2605" s="268"/>
      <c r="F2605" s="6"/>
      <c r="G2605" s="6"/>
    </row>
    <row r="2606">
      <c r="A2606" s="382"/>
      <c r="B2606" s="6"/>
      <c r="C2606" s="6"/>
      <c r="D2606" s="380"/>
      <c r="E2606" s="268"/>
      <c r="F2606" s="6"/>
      <c r="G2606" s="6"/>
    </row>
    <row r="2607">
      <c r="A2607" s="382"/>
      <c r="B2607" s="6"/>
      <c r="C2607" s="6"/>
      <c r="D2607" s="380"/>
      <c r="E2607" s="268"/>
      <c r="F2607" s="6"/>
      <c r="G2607" s="6"/>
    </row>
    <row r="2608">
      <c r="A2608" s="382"/>
      <c r="B2608" s="6"/>
      <c r="C2608" s="6"/>
      <c r="D2608" s="380"/>
      <c r="E2608" s="268"/>
      <c r="F2608" s="6"/>
      <c r="G2608" s="6"/>
    </row>
    <row r="2609">
      <c r="A2609" s="382"/>
      <c r="B2609" s="6"/>
      <c r="C2609" s="6"/>
      <c r="D2609" s="380"/>
      <c r="E2609" s="268"/>
      <c r="F2609" s="6"/>
      <c r="G2609" s="6"/>
    </row>
    <row r="2610">
      <c r="A2610" s="382"/>
      <c r="B2610" s="6"/>
      <c r="C2610" s="6"/>
      <c r="D2610" s="380"/>
      <c r="E2610" s="268"/>
      <c r="F2610" s="6"/>
      <c r="G2610" s="6"/>
    </row>
    <row r="2611">
      <c r="A2611" s="382"/>
      <c r="B2611" s="6"/>
      <c r="C2611" s="6"/>
      <c r="D2611" s="380"/>
      <c r="E2611" s="268"/>
      <c r="F2611" s="6"/>
      <c r="G2611" s="6"/>
    </row>
    <row r="2612">
      <c r="A2612" s="382"/>
      <c r="B2612" s="6"/>
      <c r="C2612" s="6"/>
      <c r="D2612" s="380"/>
      <c r="E2612" s="268"/>
      <c r="F2612" s="6"/>
      <c r="G2612" s="6"/>
    </row>
    <row r="2613">
      <c r="A2613" s="382"/>
      <c r="B2613" s="6"/>
      <c r="C2613" s="6"/>
      <c r="D2613" s="380"/>
      <c r="E2613" s="268"/>
      <c r="F2613" s="6"/>
      <c r="G2613" s="6"/>
    </row>
    <row r="2614">
      <c r="A2614" s="382"/>
      <c r="B2614" s="6"/>
      <c r="C2614" s="6"/>
      <c r="D2614" s="380"/>
      <c r="E2614" s="268"/>
      <c r="F2614" s="6"/>
      <c r="G2614" s="6"/>
    </row>
    <row r="2615">
      <c r="A2615" s="382"/>
      <c r="B2615" s="6"/>
      <c r="C2615" s="6"/>
      <c r="D2615" s="380"/>
      <c r="E2615" s="268"/>
      <c r="F2615" s="6"/>
      <c r="G2615" s="6"/>
    </row>
    <row r="2616">
      <c r="A2616" s="382"/>
      <c r="B2616" s="6"/>
      <c r="C2616" s="6"/>
      <c r="D2616" s="380"/>
      <c r="E2616" s="268"/>
      <c r="F2616" s="6"/>
      <c r="G2616" s="6"/>
    </row>
    <row r="2617">
      <c r="A2617" s="382"/>
      <c r="B2617" s="6"/>
      <c r="C2617" s="6"/>
      <c r="D2617" s="380"/>
      <c r="E2617" s="268"/>
      <c r="F2617" s="6"/>
      <c r="G2617" s="6"/>
    </row>
    <row r="2618">
      <c r="A2618" s="382"/>
      <c r="B2618" s="6"/>
      <c r="C2618" s="6"/>
      <c r="D2618" s="380"/>
      <c r="E2618" s="268"/>
      <c r="F2618" s="6"/>
      <c r="G2618" s="6"/>
    </row>
    <row r="2619">
      <c r="A2619" s="382"/>
      <c r="B2619" s="6"/>
      <c r="C2619" s="6"/>
      <c r="D2619" s="380"/>
      <c r="E2619" s="268"/>
      <c r="F2619" s="6"/>
      <c r="G2619" s="6"/>
    </row>
    <row r="2620">
      <c r="A2620" s="382"/>
      <c r="B2620" s="6"/>
      <c r="C2620" s="6"/>
      <c r="D2620" s="380"/>
      <c r="E2620" s="268"/>
      <c r="F2620" s="6"/>
      <c r="G2620" s="6"/>
    </row>
    <row r="2621">
      <c r="A2621" s="382"/>
      <c r="B2621" s="6"/>
      <c r="C2621" s="6"/>
      <c r="D2621" s="380"/>
      <c r="E2621" s="268"/>
      <c r="F2621" s="6"/>
      <c r="G2621" s="6"/>
    </row>
    <row r="2622">
      <c r="A2622" s="382"/>
      <c r="B2622" s="6"/>
      <c r="C2622" s="6"/>
      <c r="D2622" s="380"/>
      <c r="E2622" s="268"/>
      <c r="F2622" s="6"/>
      <c r="G2622" s="6"/>
    </row>
    <row r="2623">
      <c r="A2623" s="382"/>
      <c r="B2623" s="6"/>
      <c r="C2623" s="6"/>
      <c r="D2623" s="380"/>
      <c r="E2623" s="268"/>
      <c r="F2623" s="6"/>
      <c r="G2623" s="6"/>
    </row>
    <row r="2624">
      <c r="A2624" s="382"/>
      <c r="B2624" s="6"/>
      <c r="C2624" s="6"/>
      <c r="D2624" s="380"/>
      <c r="E2624" s="268"/>
      <c r="F2624" s="6"/>
      <c r="G2624" s="6"/>
    </row>
    <row r="2625">
      <c r="A2625" s="382"/>
      <c r="B2625" s="6"/>
      <c r="C2625" s="6"/>
      <c r="D2625" s="380"/>
      <c r="E2625" s="268"/>
      <c r="F2625" s="6"/>
      <c r="G2625" s="6"/>
    </row>
    <row r="2626">
      <c r="A2626" s="382"/>
      <c r="B2626" s="6"/>
      <c r="C2626" s="6"/>
      <c r="D2626" s="380"/>
      <c r="E2626" s="268"/>
      <c r="F2626" s="6"/>
      <c r="G2626" s="6"/>
    </row>
    <row r="2627">
      <c r="A2627" s="382"/>
      <c r="B2627" s="6"/>
      <c r="C2627" s="6"/>
      <c r="D2627" s="380"/>
      <c r="E2627" s="268"/>
      <c r="F2627" s="6"/>
      <c r="G2627" s="6"/>
    </row>
    <row r="2628">
      <c r="A2628" s="382"/>
      <c r="B2628" s="6"/>
      <c r="C2628" s="6"/>
      <c r="D2628" s="380"/>
      <c r="E2628" s="268"/>
      <c r="F2628" s="6"/>
      <c r="G2628" s="6"/>
    </row>
    <row r="2629">
      <c r="A2629" s="382"/>
      <c r="B2629" s="6"/>
      <c r="C2629" s="6"/>
      <c r="D2629" s="380"/>
      <c r="E2629" s="268"/>
      <c r="F2629" s="6"/>
      <c r="G2629" s="6"/>
    </row>
    <row r="2630">
      <c r="A2630" s="382"/>
      <c r="B2630" s="6"/>
      <c r="C2630" s="6"/>
      <c r="D2630" s="380"/>
      <c r="E2630" s="268"/>
      <c r="F2630" s="6"/>
      <c r="G2630" s="6"/>
    </row>
    <row r="2631">
      <c r="A2631" s="382"/>
      <c r="B2631" s="6"/>
      <c r="C2631" s="6"/>
      <c r="D2631" s="380"/>
      <c r="E2631" s="268"/>
      <c r="F2631" s="6"/>
      <c r="G2631" s="6"/>
    </row>
    <row r="2632">
      <c r="A2632" s="382"/>
      <c r="B2632" s="6"/>
      <c r="C2632" s="6"/>
      <c r="D2632" s="380"/>
      <c r="E2632" s="268"/>
      <c r="F2632" s="6"/>
      <c r="G2632" s="6"/>
    </row>
    <row r="2633">
      <c r="A2633" s="382"/>
      <c r="B2633" s="6"/>
      <c r="C2633" s="6"/>
      <c r="D2633" s="380"/>
      <c r="E2633" s="268"/>
      <c r="F2633" s="6"/>
      <c r="G2633" s="6"/>
    </row>
    <row r="2634">
      <c r="A2634" s="382"/>
      <c r="B2634" s="6"/>
      <c r="C2634" s="6"/>
      <c r="D2634" s="380"/>
      <c r="E2634" s="268"/>
      <c r="F2634" s="6"/>
      <c r="G2634" s="6"/>
    </row>
    <row r="2635">
      <c r="A2635" s="382"/>
      <c r="B2635" s="6"/>
      <c r="C2635" s="6"/>
      <c r="D2635" s="380"/>
      <c r="E2635" s="268"/>
      <c r="F2635" s="6"/>
      <c r="G2635" s="6"/>
    </row>
    <row r="2636">
      <c r="A2636" s="382"/>
      <c r="B2636" s="6"/>
      <c r="C2636" s="6"/>
      <c r="D2636" s="380"/>
      <c r="E2636" s="268"/>
      <c r="F2636" s="6"/>
      <c r="G2636" s="6"/>
    </row>
    <row r="2637">
      <c r="A2637" s="382"/>
      <c r="B2637" s="6"/>
      <c r="C2637" s="6"/>
      <c r="D2637" s="380"/>
      <c r="E2637" s="268"/>
      <c r="F2637" s="6"/>
      <c r="G2637" s="6"/>
    </row>
    <row r="2638">
      <c r="A2638" s="382"/>
      <c r="B2638" s="6"/>
      <c r="C2638" s="6"/>
      <c r="D2638" s="380"/>
      <c r="E2638" s="268"/>
      <c r="F2638" s="6"/>
      <c r="G2638" s="6"/>
    </row>
    <row r="2639">
      <c r="A2639" s="382"/>
      <c r="B2639" s="6"/>
      <c r="C2639" s="6"/>
      <c r="D2639" s="380"/>
      <c r="E2639" s="268"/>
      <c r="F2639" s="6"/>
      <c r="G2639" s="6"/>
    </row>
    <row r="2640">
      <c r="A2640" s="382"/>
      <c r="B2640" s="6"/>
      <c r="C2640" s="6"/>
      <c r="D2640" s="380"/>
      <c r="E2640" s="268"/>
      <c r="F2640" s="6"/>
      <c r="G2640" s="6"/>
    </row>
    <row r="2641">
      <c r="A2641" s="382"/>
      <c r="B2641" s="6"/>
      <c r="C2641" s="6"/>
      <c r="D2641" s="380"/>
      <c r="E2641" s="268"/>
      <c r="F2641" s="6"/>
      <c r="G2641" s="6"/>
    </row>
    <row r="2642">
      <c r="A2642" s="382"/>
      <c r="B2642" s="6"/>
      <c r="C2642" s="6"/>
      <c r="D2642" s="380"/>
      <c r="E2642" s="268"/>
      <c r="F2642" s="6"/>
      <c r="G2642" s="6"/>
    </row>
    <row r="2643">
      <c r="A2643" s="382"/>
      <c r="B2643" s="6"/>
      <c r="C2643" s="6"/>
      <c r="D2643" s="380"/>
      <c r="E2643" s="268"/>
      <c r="F2643" s="6"/>
      <c r="G2643" s="6"/>
    </row>
    <row r="2644">
      <c r="A2644" s="382"/>
      <c r="B2644" s="6"/>
      <c r="C2644" s="6"/>
      <c r="D2644" s="380"/>
      <c r="E2644" s="268"/>
      <c r="F2644" s="6"/>
      <c r="G2644" s="6"/>
    </row>
    <row r="2645">
      <c r="A2645" s="382"/>
      <c r="B2645" s="6"/>
      <c r="C2645" s="6"/>
      <c r="D2645" s="380"/>
      <c r="E2645" s="268"/>
      <c r="F2645" s="6"/>
      <c r="G2645" s="6"/>
    </row>
    <row r="2646">
      <c r="A2646" s="382"/>
      <c r="B2646" s="6"/>
      <c r="C2646" s="6"/>
      <c r="D2646" s="380"/>
      <c r="E2646" s="268"/>
      <c r="F2646" s="6"/>
      <c r="G2646" s="6"/>
    </row>
    <row r="2647">
      <c r="A2647" s="382"/>
      <c r="B2647" s="6"/>
      <c r="C2647" s="6"/>
      <c r="D2647" s="380"/>
      <c r="E2647" s="268"/>
      <c r="F2647" s="6"/>
      <c r="G2647" s="6"/>
    </row>
    <row r="2648">
      <c r="A2648" s="382"/>
      <c r="B2648" s="6"/>
      <c r="C2648" s="6"/>
      <c r="D2648" s="380"/>
      <c r="E2648" s="268"/>
      <c r="F2648" s="6"/>
      <c r="G2648" s="6"/>
    </row>
    <row r="2649">
      <c r="A2649" s="382"/>
      <c r="B2649" s="6"/>
      <c r="C2649" s="6"/>
      <c r="D2649" s="380"/>
      <c r="E2649" s="268"/>
      <c r="F2649" s="6"/>
      <c r="G2649" s="6"/>
    </row>
    <row r="2650">
      <c r="A2650" s="382"/>
      <c r="B2650" s="6"/>
      <c r="C2650" s="6"/>
      <c r="D2650" s="380"/>
      <c r="E2650" s="268"/>
      <c r="F2650" s="6"/>
      <c r="G2650" s="6"/>
    </row>
    <row r="2651">
      <c r="A2651" s="382"/>
      <c r="B2651" s="6"/>
      <c r="C2651" s="6"/>
      <c r="D2651" s="380"/>
      <c r="E2651" s="268"/>
      <c r="F2651" s="6"/>
      <c r="G2651" s="6"/>
    </row>
    <row r="2652">
      <c r="A2652" s="382"/>
      <c r="B2652" s="6"/>
      <c r="C2652" s="6"/>
      <c r="D2652" s="380"/>
      <c r="E2652" s="268"/>
      <c r="F2652" s="6"/>
      <c r="G2652" s="6"/>
    </row>
    <row r="2653">
      <c r="A2653" s="382"/>
      <c r="B2653" s="6"/>
      <c r="C2653" s="6"/>
      <c r="D2653" s="380"/>
      <c r="E2653" s="268"/>
      <c r="F2653" s="6"/>
      <c r="G2653" s="6"/>
    </row>
    <row r="2654">
      <c r="A2654" s="382"/>
      <c r="B2654" s="6"/>
      <c r="C2654" s="6"/>
      <c r="D2654" s="380"/>
      <c r="E2654" s="268"/>
      <c r="F2654" s="6"/>
      <c r="G2654" s="6"/>
    </row>
    <row r="2655">
      <c r="A2655" s="382"/>
      <c r="B2655" s="6"/>
      <c r="C2655" s="6"/>
      <c r="D2655" s="380"/>
      <c r="E2655" s="268"/>
      <c r="F2655" s="6"/>
      <c r="G2655" s="6"/>
    </row>
    <row r="2656">
      <c r="A2656" s="382"/>
      <c r="B2656" s="6"/>
      <c r="C2656" s="6"/>
      <c r="D2656" s="380"/>
      <c r="E2656" s="268"/>
      <c r="F2656" s="6"/>
      <c r="G2656" s="6"/>
    </row>
    <row r="2657">
      <c r="A2657" s="382"/>
      <c r="B2657" s="6"/>
      <c r="C2657" s="6"/>
      <c r="D2657" s="380"/>
      <c r="E2657" s="268"/>
      <c r="F2657" s="6"/>
      <c r="G2657" s="6"/>
    </row>
    <row r="2658">
      <c r="A2658" s="382"/>
      <c r="B2658" s="6"/>
      <c r="C2658" s="6"/>
      <c r="D2658" s="380"/>
      <c r="E2658" s="268"/>
      <c r="F2658" s="6"/>
      <c r="G2658" s="6"/>
    </row>
    <row r="2659">
      <c r="A2659" s="382"/>
      <c r="B2659" s="6"/>
      <c r="C2659" s="6"/>
      <c r="D2659" s="380"/>
      <c r="E2659" s="268"/>
      <c r="F2659" s="6"/>
      <c r="G2659" s="6"/>
    </row>
    <row r="2660">
      <c r="A2660" s="382"/>
      <c r="B2660" s="6"/>
      <c r="C2660" s="6"/>
      <c r="D2660" s="380"/>
      <c r="E2660" s="268"/>
      <c r="F2660" s="6"/>
      <c r="G2660" s="6"/>
    </row>
    <row r="2661">
      <c r="A2661" s="382"/>
      <c r="B2661" s="6"/>
      <c r="C2661" s="6"/>
      <c r="D2661" s="380"/>
      <c r="E2661" s="268"/>
      <c r="F2661" s="6"/>
      <c r="G2661" s="6"/>
    </row>
    <row r="2662">
      <c r="A2662" s="382"/>
      <c r="B2662" s="6"/>
      <c r="C2662" s="6"/>
      <c r="D2662" s="380"/>
      <c r="E2662" s="268"/>
      <c r="F2662" s="6"/>
      <c r="G2662" s="6"/>
    </row>
    <row r="2663">
      <c r="A2663" s="382"/>
      <c r="B2663" s="6"/>
      <c r="C2663" s="6"/>
      <c r="D2663" s="380"/>
      <c r="E2663" s="268"/>
      <c r="F2663" s="6"/>
      <c r="G2663" s="6"/>
    </row>
    <row r="2664">
      <c r="A2664" s="382"/>
      <c r="B2664" s="6"/>
      <c r="C2664" s="6"/>
      <c r="D2664" s="380"/>
      <c r="E2664" s="268"/>
      <c r="F2664" s="6"/>
      <c r="G2664" s="6"/>
    </row>
    <row r="2665">
      <c r="A2665" s="382"/>
      <c r="B2665" s="6"/>
      <c r="C2665" s="6"/>
      <c r="D2665" s="380"/>
      <c r="E2665" s="268"/>
      <c r="F2665" s="6"/>
      <c r="G2665" s="6"/>
    </row>
    <row r="2666">
      <c r="A2666" s="382"/>
      <c r="B2666" s="6"/>
      <c r="C2666" s="6"/>
      <c r="D2666" s="380"/>
      <c r="E2666" s="268"/>
      <c r="F2666" s="6"/>
      <c r="G2666" s="6"/>
    </row>
    <row r="2667">
      <c r="A2667" s="382"/>
      <c r="B2667" s="6"/>
      <c r="C2667" s="6"/>
      <c r="D2667" s="380"/>
      <c r="E2667" s="268"/>
      <c r="F2667" s="6"/>
      <c r="G2667" s="6"/>
    </row>
    <row r="2668">
      <c r="A2668" s="382"/>
      <c r="B2668" s="6"/>
      <c r="C2668" s="6"/>
      <c r="D2668" s="380"/>
      <c r="E2668" s="268"/>
      <c r="F2668" s="6"/>
      <c r="G2668" s="6"/>
    </row>
    <row r="2669">
      <c r="A2669" s="382"/>
      <c r="B2669" s="6"/>
      <c r="C2669" s="6"/>
      <c r="D2669" s="380"/>
      <c r="E2669" s="268"/>
      <c r="F2669" s="6"/>
      <c r="G2669" s="6"/>
    </row>
    <row r="2670">
      <c r="A2670" s="382"/>
      <c r="B2670" s="6"/>
      <c r="C2670" s="6"/>
      <c r="D2670" s="380"/>
      <c r="E2670" s="268"/>
      <c r="F2670" s="6"/>
      <c r="G2670" s="6"/>
    </row>
    <row r="2671">
      <c r="A2671" s="382"/>
      <c r="B2671" s="6"/>
      <c r="C2671" s="6"/>
      <c r="D2671" s="380"/>
      <c r="E2671" s="268"/>
      <c r="F2671" s="6"/>
      <c r="G2671" s="6"/>
    </row>
    <row r="2672">
      <c r="A2672" s="382"/>
      <c r="B2672" s="6"/>
      <c r="C2672" s="6"/>
      <c r="D2672" s="380"/>
      <c r="E2672" s="268"/>
      <c r="F2672" s="6"/>
      <c r="G2672" s="6"/>
    </row>
    <row r="2673">
      <c r="A2673" s="382"/>
      <c r="B2673" s="6"/>
      <c r="C2673" s="6"/>
      <c r="D2673" s="380"/>
      <c r="E2673" s="268"/>
      <c r="F2673" s="6"/>
      <c r="G2673" s="6"/>
    </row>
    <row r="2674">
      <c r="A2674" s="382"/>
      <c r="B2674" s="6"/>
      <c r="C2674" s="6"/>
      <c r="D2674" s="380"/>
      <c r="E2674" s="268"/>
      <c r="F2674" s="6"/>
      <c r="G2674" s="6"/>
    </row>
    <row r="2675">
      <c r="A2675" s="382"/>
      <c r="B2675" s="6"/>
      <c r="C2675" s="6"/>
      <c r="D2675" s="380"/>
      <c r="E2675" s="268"/>
      <c r="F2675" s="6"/>
      <c r="G2675" s="6"/>
    </row>
    <row r="2676">
      <c r="A2676" s="382"/>
      <c r="B2676" s="6"/>
      <c r="C2676" s="6"/>
      <c r="D2676" s="380"/>
      <c r="E2676" s="268"/>
      <c r="F2676" s="6"/>
      <c r="G2676" s="6"/>
    </row>
    <row r="2677">
      <c r="A2677" s="382"/>
      <c r="B2677" s="6"/>
      <c r="C2677" s="6"/>
      <c r="D2677" s="380"/>
      <c r="E2677" s="268"/>
      <c r="F2677" s="6"/>
      <c r="G2677" s="6"/>
    </row>
    <row r="2678">
      <c r="A2678" s="382"/>
      <c r="B2678" s="6"/>
      <c r="C2678" s="6"/>
      <c r="D2678" s="380"/>
      <c r="E2678" s="268"/>
      <c r="F2678" s="6"/>
      <c r="G2678" s="6"/>
    </row>
    <row r="2679">
      <c r="A2679" s="382"/>
      <c r="B2679" s="6"/>
      <c r="C2679" s="6"/>
      <c r="D2679" s="380"/>
      <c r="E2679" s="268"/>
      <c r="F2679" s="6"/>
      <c r="G2679" s="6"/>
    </row>
    <row r="2680">
      <c r="A2680" s="382"/>
      <c r="B2680" s="6"/>
      <c r="C2680" s="6"/>
      <c r="D2680" s="380"/>
      <c r="E2680" s="268"/>
      <c r="F2680" s="6"/>
      <c r="G2680" s="6"/>
    </row>
    <row r="2681">
      <c r="A2681" s="382"/>
      <c r="B2681" s="6"/>
      <c r="C2681" s="6"/>
      <c r="D2681" s="380"/>
      <c r="E2681" s="268"/>
      <c r="F2681" s="6"/>
      <c r="G2681" s="6"/>
    </row>
    <row r="2682">
      <c r="A2682" s="382"/>
      <c r="B2682" s="6"/>
      <c r="C2682" s="6"/>
      <c r="D2682" s="380"/>
      <c r="E2682" s="268"/>
      <c r="F2682" s="6"/>
      <c r="G2682" s="6"/>
    </row>
    <row r="2683">
      <c r="A2683" s="382"/>
      <c r="B2683" s="6"/>
      <c r="C2683" s="6"/>
      <c r="D2683" s="380"/>
      <c r="E2683" s="268"/>
      <c r="F2683" s="6"/>
      <c r="G2683" s="6"/>
    </row>
    <row r="2684">
      <c r="A2684" s="382"/>
      <c r="B2684" s="6"/>
      <c r="C2684" s="6"/>
      <c r="D2684" s="380"/>
      <c r="E2684" s="268"/>
      <c r="F2684" s="6"/>
      <c r="G2684" s="6"/>
    </row>
    <row r="2685">
      <c r="A2685" s="382"/>
      <c r="B2685" s="6"/>
      <c r="C2685" s="6"/>
      <c r="D2685" s="380"/>
      <c r="E2685" s="268"/>
      <c r="F2685" s="6"/>
      <c r="G2685" s="6"/>
    </row>
    <row r="2686">
      <c r="A2686" s="382"/>
      <c r="B2686" s="6"/>
      <c r="C2686" s="6"/>
      <c r="D2686" s="380"/>
      <c r="E2686" s="268"/>
      <c r="F2686" s="6"/>
      <c r="G2686" s="6"/>
    </row>
    <row r="2687">
      <c r="A2687" s="382"/>
      <c r="B2687" s="6"/>
      <c r="C2687" s="6"/>
      <c r="D2687" s="380"/>
      <c r="E2687" s="268"/>
      <c r="F2687" s="6"/>
      <c r="G2687" s="6"/>
    </row>
    <row r="2688">
      <c r="A2688" s="382"/>
      <c r="B2688" s="6"/>
      <c r="C2688" s="6"/>
      <c r="D2688" s="380"/>
      <c r="E2688" s="268"/>
      <c r="F2688" s="6"/>
      <c r="G2688" s="6"/>
    </row>
    <row r="2689">
      <c r="A2689" s="382"/>
      <c r="B2689" s="6"/>
      <c r="C2689" s="6"/>
      <c r="D2689" s="380"/>
      <c r="E2689" s="268"/>
      <c r="F2689" s="6"/>
      <c r="G2689" s="6"/>
    </row>
    <row r="2690">
      <c r="A2690" s="382"/>
      <c r="B2690" s="6"/>
      <c r="C2690" s="6"/>
      <c r="D2690" s="380"/>
      <c r="E2690" s="268"/>
      <c r="F2690" s="6"/>
      <c r="G2690" s="6"/>
    </row>
    <row r="2691">
      <c r="A2691" s="382"/>
      <c r="B2691" s="6"/>
      <c r="C2691" s="6"/>
      <c r="D2691" s="380"/>
      <c r="E2691" s="268"/>
      <c r="F2691" s="6"/>
      <c r="G2691" s="6"/>
    </row>
    <row r="2692">
      <c r="A2692" s="382"/>
      <c r="B2692" s="6"/>
      <c r="C2692" s="6"/>
      <c r="D2692" s="380"/>
      <c r="E2692" s="268"/>
      <c r="F2692" s="6"/>
      <c r="G2692" s="6"/>
    </row>
    <row r="2693">
      <c r="A2693" s="382"/>
      <c r="B2693" s="6"/>
      <c r="C2693" s="6"/>
      <c r="D2693" s="380"/>
      <c r="E2693" s="268"/>
      <c r="F2693" s="6"/>
      <c r="G2693" s="6"/>
    </row>
    <row r="2694">
      <c r="A2694" s="382"/>
      <c r="B2694" s="6"/>
      <c r="C2694" s="6"/>
      <c r="D2694" s="380"/>
      <c r="E2694" s="268"/>
      <c r="F2694" s="6"/>
      <c r="G2694" s="6"/>
    </row>
    <row r="2695">
      <c r="A2695" s="382"/>
      <c r="B2695" s="6"/>
      <c r="C2695" s="6"/>
      <c r="D2695" s="380"/>
      <c r="E2695" s="268"/>
      <c r="F2695" s="6"/>
      <c r="G2695" s="6"/>
    </row>
    <row r="2696">
      <c r="A2696" s="382"/>
      <c r="B2696" s="6"/>
      <c r="C2696" s="6"/>
      <c r="D2696" s="380"/>
      <c r="E2696" s="268"/>
      <c r="F2696" s="6"/>
      <c r="G2696" s="6"/>
    </row>
    <row r="2697">
      <c r="A2697" s="382"/>
      <c r="B2697" s="6"/>
      <c r="C2697" s="6"/>
      <c r="D2697" s="380"/>
      <c r="E2697" s="268"/>
      <c r="F2697" s="6"/>
      <c r="G2697" s="6"/>
    </row>
    <row r="2698">
      <c r="A2698" s="382"/>
      <c r="B2698" s="6"/>
      <c r="C2698" s="6"/>
      <c r="D2698" s="380"/>
      <c r="E2698" s="268"/>
      <c r="F2698" s="6"/>
      <c r="G2698" s="6"/>
    </row>
    <row r="2699">
      <c r="A2699" s="382"/>
      <c r="B2699" s="6"/>
      <c r="C2699" s="6"/>
      <c r="D2699" s="380"/>
      <c r="E2699" s="268"/>
      <c r="F2699" s="6"/>
      <c r="G2699" s="6"/>
    </row>
    <row r="2700">
      <c r="A2700" s="382"/>
      <c r="B2700" s="6"/>
      <c r="C2700" s="6"/>
      <c r="D2700" s="380"/>
      <c r="E2700" s="268"/>
      <c r="F2700" s="6"/>
      <c r="G2700" s="6"/>
    </row>
    <row r="2701">
      <c r="A2701" s="382"/>
      <c r="B2701" s="6"/>
      <c r="C2701" s="6"/>
      <c r="D2701" s="380"/>
      <c r="E2701" s="268"/>
      <c r="F2701" s="6"/>
      <c r="G2701" s="6"/>
    </row>
    <row r="2702">
      <c r="A2702" s="382"/>
      <c r="B2702" s="6"/>
      <c r="C2702" s="6"/>
      <c r="D2702" s="380"/>
      <c r="E2702" s="268"/>
      <c r="F2702" s="6"/>
      <c r="G2702" s="6"/>
    </row>
    <row r="2703">
      <c r="A2703" s="382"/>
      <c r="B2703" s="6"/>
      <c r="C2703" s="6"/>
      <c r="D2703" s="380"/>
      <c r="E2703" s="268"/>
      <c r="F2703" s="6"/>
      <c r="G2703" s="6"/>
    </row>
    <row r="2704">
      <c r="A2704" s="382"/>
      <c r="B2704" s="6"/>
      <c r="C2704" s="6"/>
      <c r="D2704" s="380"/>
      <c r="E2704" s="268"/>
      <c r="F2704" s="6"/>
      <c r="G2704" s="6"/>
    </row>
    <row r="2705">
      <c r="A2705" s="382"/>
      <c r="B2705" s="6"/>
      <c r="C2705" s="6"/>
      <c r="D2705" s="380"/>
      <c r="E2705" s="268"/>
      <c r="F2705" s="6"/>
      <c r="G2705" s="6"/>
    </row>
    <row r="2706">
      <c r="A2706" s="382"/>
      <c r="B2706" s="6"/>
      <c r="C2706" s="6"/>
      <c r="D2706" s="380"/>
      <c r="E2706" s="268"/>
      <c r="F2706" s="6"/>
      <c r="G2706" s="6"/>
    </row>
    <row r="2707">
      <c r="A2707" s="382"/>
      <c r="B2707" s="6"/>
      <c r="C2707" s="6"/>
      <c r="D2707" s="380"/>
      <c r="E2707" s="268"/>
      <c r="F2707" s="6"/>
      <c r="G2707" s="6"/>
    </row>
    <row r="2708">
      <c r="A2708" s="382"/>
      <c r="B2708" s="6"/>
      <c r="C2708" s="6"/>
      <c r="D2708" s="380"/>
      <c r="E2708" s="268"/>
      <c r="F2708" s="6"/>
      <c r="G2708" s="6"/>
    </row>
    <row r="2709">
      <c r="A2709" s="382"/>
      <c r="B2709" s="6"/>
      <c r="C2709" s="6"/>
      <c r="D2709" s="380"/>
      <c r="E2709" s="268"/>
      <c r="F2709" s="6"/>
      <c r="G2709" s="6"/>
    </row>
    <row r="2710">
      <c r="A2710" s="382"/>
      <c r="B2710" s="6"/>
      <c r="C2710" s="6"/>
      <c r="D2710" s="380"/>
      <c r="E2710" s="268"/>
      <c r="F2710" s="6"/>
      <c r="G2710" s="6"/>
    </row>
    <row r="2711">
      <c r="A2711" s="382"/>
      <c r="B2711" s="6"/>
      <c r="C2711" s="6"/>
      <c r="D2711" s="380"/>
      <c r="E2711" s="268"/>
      <c r="F2711" s="6"/>
      <c r="G2711" s="6"/>
    </row>
    <row r="2712">
      <c r="A2712" s="382"/>
      <c r="B2712" s="6"/>
      <c r="C2712" s="6"/>
      <c r="D2712" s="380"/>
      <c r="E2712" s="268"/>
      <c r="F2712" s="6"/>
      <c r="G2712" s="6"/>
    </row>
    <row r="2713">
      <c r="A2713" s="382"/>
      <c r="B2713" s="6"/>
      <c r="C2713" s="6"/>
      <c r="D2713" s="380"/>
      <c r="E2713" s="268"/>
      <c r="F2713" s="6"/>
      <c r="G2713" s="6"/>
    </row>
    <row r="2714">
      <c r="A2714" s="382"/>
      <c r="B2714" s="6"/>
      <c r="C2714" s="6"/>
      <c r="D2714" s="380"/>
      <c r="E2714" s="268"/>
      <c r="F2714" s="6"/>
      <c r="G2714" s="6"/>
    </row>
    <row r="2715">
      <c r="A2715" s="382"/>
      <c r="B2715" s="6"/>
      <c r="C2715" s="6"/>
      <c r="D2715" s="380"/>
      <c r="E2715" s="268"/>
      <c r="F2715" s="6"/>
      <c r="G2715" s="6"/>
    </row>
    <row r="2716">
      <c r="A2716" s="382"/>
      <c r="B2716" s="6"/>
      <c r="C2716" s="6"/>
      <c r="D2716" s="380"/>
      <c r="E2716" s="268"/>
      <c r="F2716" s="6"/>
      <c r="G2716" s="6"/>
    </row>
    <row r="2717">
      <c r="A2717" s="382"/>
      <c r="B2717" s="6"/>
      <c r="C2717" s="6"/>
      <c r="D2717" s="380"/>
      <c r="E2717" s="268"/>
      <c r="F2717" s="6"/>
      <c r="G2717" s="6"/>
    </row>
    <row r="2718">
      <c r="A2718" s="382"/>
      <c r="B2718" s="6"/>
      <c r="C2718" s="6"/>
      <c r="D2718" s="380"/>
      <c r="E2718" s="268"/>
      <c r="F2718" s="6"/>
      <c r="G2718" s="6"/>
    </row>
    <row r="2719">
      <c r="A2719" s="382"/>
      <c r="B2719" s="6"/>
      <c r="C2719" s="6"/>
      <c r="D2719" s="380"/>
      <c r="E2719" s="268"/>
      <c r="F2719" s="6"/>
      <c r="G2719" s="6"/>
    </row>
    <row r="2720">
      <c r="A2720" s="382"/>
      <c r="B2720" s="6"/>
      <c r="C2720" s="6"/>
      <c r="D2720" s="380"/>
      <c r="E2720" s="268"/>
      <c r="F2720" s="6"/>
      <c r="G2720" s="6"/>
    </row>
    <row r="2721">
      <c r="A2721" s="382"/>
      <c r="B2721" s="6"/>
      <c r="C2721" s="6"/>
      <c r="D2721" s="380"/>
      <c r="E2721" s="268"/>
      <c r="F2721" s="6"/>
      <c r="G2721" s="6"/>
    </row>
    <row r="2722">
      <c r="A2722" s="382"/>
      <c r="B2722" s="6"/>
      <c r="C2722" s="6"/>
      <c r="D2722" s="380"/>
      <c r="E2722" s="268"/>
      <c r="F2722" s="6"/>
      <c r="G2722" s="6"/>
    </row>
    <row r="2723">
      <c r="A2723" s="382"/>
      <c r="B2723" s="6"/>
      <c r="C2723" s="6"/>
      <c r="D2723" s="380"/>
      <c r="E2723" s="268"/>
      <c r="F2723" s="6"/>
      <c r="G2723" s="6"/>
    </row>
    <row r="2724">
      <c r="A2724" s="382"/>
      <c r="B2724" s="6"/>
      <c r="C2724" s="6"/>
      <c r="D2724" s="380"/>
      <c r="E2724" s="268"/>
      <c r="F2724" s="6"/>
      <c r="G2724" s="6"/>
    </row>
    <row r="2725">
      <c r="A2725" s="382"/>
      <c r="B2725" s="6"/>
      <c r="C2725" s="6"/>
      <c r="D2725" s="380"/>
      <c r="E2725" s="268"/>
      <c r="F2725" s="6"/>
      <c r="G2725" s="6"/>
    </row>
    <row r="2726">
      <c r="A2726" s="382"/>
      <c r="B2726" s="6"/>
      <c r="C2726" s="6"/>
      <c r="D2726" s="380"/>
      <c r="E2726" s="268"/>
      <c r="F2726" s="6"/>
      <c r="G2726" s="6"/>
    </row>
    <row r="2727">
      <c r="A2727" s="382"/>
      <c r="B2727" s="6"/>
      <c r="C2727" s="6"/>
      <c r="D2727" s="380"/>
      <c r="E2727" s="268"/>
      <c r="F2727" s="6"/>
      <c r="G2727" s="6"/>
    </row>
    <row r="2728">
      <c r="A2728" s="382"/>
      <c r="B2728" s="6"/>
      <c r="C2728" s="6"/>
      <c r="D2728" s="380"/>
      <c r="E2728" s="268"/>
      <c r="F2728" s="6"/>
      <c r="G2728" s="6"/>
    </row>
    <row r="2729">
      <c r="A2729" s="382"/>
      <c r="B2729" s="6"/>
      <c r="C2729" s="6"/>
      <c r="D2729" s="380"/>
      <c r="E2729" s="268"/>
      <c r="F2729" s="6"/>
      <c r="G2729" s="6"/>
    </row>
    <row r="2730">
      <c r="A2730" s="382"/>
      <c r="B2730" s="6"/>
      <c r="C2730" s="6"/>
      <c r="D2730" s="380"/>
      <c r="E2730" s="268"/>
      <c r="F2730" s="6"/>
      <c r="G2730" s="6"/>
    </row>
    <row r="2731">
      <c r="A2731" s="382"/>
      <c r="B2731" s="6"/>
      <c r="C2731" s="6"/>
      <c r="D2731" s="380"/>
      <c r="E2731" s="268"/>
      <c r="F2731" s="6"/>
      <c r="G2731" s="6"/>
    </row>
    <row r="2732">
      <c r="A2732" s="382"/>
      <c r="B2732" s="6"/>
      <c r="C2732" s="6"/>
      <c r="D2732" s="380"/>
      <c r="E2732" s="268"/>
      <c r="F2732" s="6"/>
      <c r="G2732" s="6"/>
    </row>
    <row r="2733">
      <c r="A2733" s="382"/>
      <c r="B2733" s="6"/>
      <c r="C2733" s="6"/>
      <c r="D2733" s="380"/>
      <c r="E2733" s="268"/>
      <c r="F2733" s="6"/>
      <c r="G2733" s="6"/>
    </row>
    <row r="2734">
      <c r="A2734" s="382"/>
      <c r="B2734" s="6"/>
      <c r="C2734" s="6"/>
      <c r="D2734" s="380"/>
      <c r="E2734" s="268"/>
      <c r="F2734" s="6"/>
      <c r="G2734" s="6"/>
    </row>
    <row r="2735">
      <c r="A2735" s="382"/>
      <c r="B2735" s="6"/>
      <c r="C2735" s="6"/>
      <c r="D2735" s="380"/>
      <c r="E2735" s="268"/>
      <c r="F2735" s="6"/>
      <c r="G2735" s="6"/>
    </row>
    <row r="2736">
      <c r="A2736" s="382"/>
      <c r="B2736" s="6"/>
      <c r="C2736" s="6"/>
      <c r="D2736" s="380"/>
      <c r="E2736" s="268"/>
      <c r="F2736" s="6"/>
      <c r="G2736" s="6"/>
    </row>
    <row r="2737">
      <c r="A2737" s="382"/>
      <c r="B2737" s="6"/>
      <c r="C2737" s="6"/>
      <c r="D2737" s="380"/>
      <c r="E2737" s="268"/>
      <c r="F2737" s="6"/>
      <c r="G2737" s="6"/>
    </row>
    <row r="2738">
      <c r="A2738" s="382"/>
      <c r="B2738" s="6"/>
      <c r="C2738" s="6"/>
      <c r="D2738" s="380"/>
      <c r="E2738" s="268"/>
      <c r="F2738" s="6"/>
      <c r="G2738" s="6"/>
    </row>
    <row r="2739">
      <c r="A2739" s="382"/>
      <c r="B2739" s="6"/>
      <c r="C2739" s="6"/>
      <c r="D2739" s="380"/>
      <c r="E2739" s="268"/>
      <c r="F2739" s="6"/>
      <c r="G2739" s="6"/>
    </row>
    <row r="2740">
      <c r="A2740" s="382"/>
      <c r="B2740" s="6"/>
      <c r="C2740" s="6"/>
      <c r="D2740" s="380"/>
      <c r="E2740" s="268"/>
      <c r="F2740" s="6"/>
      <c r="G2740" s="6"/>
    </row>
    <row r="2741">
      <c r="A2741" s="382"/>
      <c r="B2741" s="6"/>
      <c r="C2741" s="6"/>
      <c r="D2741" s="380"/>
      <c r="E2741" s="268"/>
      <c r="F2741" s="6"/>
      <c r="G2741" s="6"/>
    </row>
    <row r="2742">
      <c r="A2742" s="382"/>
      <c r="B2742" s="6"/>
      <c r="C2742" s="6"/>
      <c r="D2742" s="380"/>
      <c r="E2742" s="268"/>
      <c r="F2742" s="6"/>
      <c r="G2742" s="6"/>
    </row>
    <row r="2743">
      <c r="A2743" s="382"/>
      <c r="B2743" s="6"/>
      <c r="C2743" s="6"/>
      <c r="D2743" s="380"/>
      <c r="E2743" s="268"/>
      <c r="F2743" s="6"/>
      <c r="G2743" s="6"/>
    </row>
    <row r="2744">
      <c r="A2744" s="382"/>
      <c r="B2744" s="6"/>
      <c r="C2744" s="6"/>
      <c r="D2744" s="380"/>
      <c r="E2744" s="268"/>
      <c r="F2744" s="6"/>
      <c r="G2744" s="6"/>
    </row>
    <row r="2745">
      <c r="A2745" s="382"/>
      <c r="B2745" s="6"/>
      <c r="C2745" s="6"/>
      <c r="D2745" s="380"/>
      <c r="E2745" s="268"/>
      <c r="F2745" s="6"/>
      <c r="G2745" s="6"/>
    </row>
    <row r="2746">
      <c r="A2746" s="382"/>
      <c r="B2746" s="6"/>
      <c r="C2746" s="6"/>
      <c r="D2746" s="380"/>
      <c r="E2746" s="268"/>
      <c r="F2746" s="6"/>
      <c r="G2746" s="6"/>
    </row>
    <row r="2747">
      <c r="A2747" s="382"/>
      <c r="B2747" s="6"/>
      <c r="C2747" s="6"/>
      <c r="D2747" s="380"/>
      <c r="E2747" s="268"/>
      <c r="F2747" s="6"/>
      <c r="G2747" s="6"/>
    </row>
    <row r="2748">
      <c r="A2748" s="382"/>
      <c r="B2748" s="6"/>
      <c r="C2748" s="6"/>
      <c r="D2748" s="380"/>
      <c r="E2748" s="268"/>
      <c r="F2748" s="6"/>
      <c r="G2748" s="6"/>
    </row>
    <row r="2749">
      <c r="A2749" s="382"/>
      <c r="B2749" s="6"/>
      <c r="C2749" s="6"/>
      <c r="D2749" s="380"/>
      <c r="E2749" s="268"/>
      <c r="F2749" s="6"/>
      <c r="G2749" s="6"/>
    </row>
    <row r="2750">
      <c r="A2750" s="382"/>
      <c r="B2750" s="6"/>
      <c r="C2750" s="6"/>
      <c r="D2750" s="380"/>
      <c r="E2750" s="268"/>
      <c r="F2750" s="6"/>
      <c r="G2750" s="6"/>
    </row>
    <row r="2751">
      <c r="A2751" s="382"/>
      <c r="B2751" s="6"/>
      <c r="C2751" s="6"/>
      <c r="D2751" s="380"/>
      <c r="E2751" s="268"/>
      <c r="F2751" s="6"/>
      <c r="G2751" s="6"/>
    </row>
    <row r="2752">
      <c r="A2752" s="382"/>
      <c r="B2752" s="6"/>
      <c r="C2752" s="6"/>
      <c r="D2752" s="380"/>
      <c r="E2752" s="268"/>
      <c r="F2752" s="6"/>
      <c r="G2752" s="6"/>
    </row>
    <row r="2753">
      <c r="A2753" s="382"/>
      <c r="B2753" s="6"/>
      <c r="C2753" s="6"/>
      <c r="D2753" s="380"/>
      <c r="E2753" s="268"/>
      <c r="F2753" s="6"/>
      <c r="G2753" s="6"/>
    </row>
    <row r="2754">
      <c r="A2754" s="382"/>
      <c r="B2754" s="6"/>
      <c r="C2754" s="6"/>
      <c r="D2754" s="380"/>
      <c r="E2754" s="268"/>
      <c r="F2754" s="6"/>
      <c r="G2754" s="6"/>
    </row>
    <row r="2755">
      <c r="A2755" s="382"/>
      <c r="B2755" s="6"/>
      <c r="C2755" s="6"/>
      <c r="D2755" s="380"/>
      <c r="E2755" s="268"/>
      <c r="F2755" s="6"/>
      <c r="G2755" s="6"/>
    </row>
    <row r="2756">
      <c r="A2756" s="382"/>
      <c r="B2756" s="6"/>
      <c r="C2756" s="6"/>
      <c r="D2756" s="380"/>
      <c r="E2756" s="268"/>
      <c r="F2756" s="6"/>
      <c r="G2756" s="6"/>
    </row>
    <row r="2757">
      <c r="A2757" s="382"/>
      <c r="B2757" s="6"/>
      <c r="C2757" s="6"/>
      <c r="D2757" s="380"/>
      <c r="E2757" s="268"/>
      <c r="F2757" s="6"/>
      <c r="G2757" s="6"/>
    </row>
    <row r="2758">
      <c r="A2758" s="382"/>
      <c r="B2758" s="6"/>
      <c r="C2758" s="6"/>
      <c r="D2758" s="380"/>
      <c r="E2758" s="268"/>
      <c r="F2758" s="6"/>
      <c r="G2758" s="6"/>
    </row>
    <row r="2759">
      <c r="A2759" s="382"/>
      <c r="B2759" s="6"/>
      <c r="C2759" s="6"/>
      <c r="D2759" s="380"/>
      <c r="E2759" s="268"/>
      <c r="F2759" s="6"/>
      <c r="G2759" s="6"/>
    </row>
    <row r="2760">
      <c r="A2760" s="382"/>
      <c r="B2760" s="6"/>
      <c r="C2760" s="6"/>
      <c r="D2760" s="380"/>
      <c r="E2760" s="268"/>
      <c r="F2760" s="6"/>
      <c r="G2760" s="6"/>
    </row>
    <row r="2761">
      <c r="A2761" s="382"/>
      <c r="B2761" s="6"/>
      <c r="C2761" s="6"/>
      <c r="D2761" s="380"/>
      <c r="E2761" s="268"/>
      <c r="F2761" s="6"/>
      <c r="G2761" s="6"/>
    </row>
    <row r="2762">
      <c r="A2762" s="382"/>
      <c r="B2762" s="6"/>
      <c r="C2762" s="6"/>
      <c r="D2762" s="380"/>
      <c r="E2762" s="268"/>
      <c r="F2762" s="6"/>
      <c r="G2762" s="6"/>
    </row>
    <row r="2763">
      <c r="A2763" s="382"/>
      <c r="B2763" s="6"/>
      <c r="C2763" s="6"/>
      <c r="D2763" s="380"/>
      <c r="E2763" s="268"/>
      <c r="F2763" s="6"/>
      <c r="G2763" s="6"/>
    </row>
    <row r="2764">
      <c r="A2764" s="382"/>
      <c r="B2764" s="6"/>
      <c r="C2764" s="6"/>
      <c r="D2764" s="380"/>
      <c r="E2764" s="268"/>
      <c r="F2764" s="6"/>
      <c r="G2764" s="6"/>
    </row>
    <row r="2765">
      <c r="A2765" s="382"/>
      <c r="B2765" s="6"/>
      <c r="C2765" s="6"/>
      <c r="D2765" s="380"/>
      <c r="E2765" s="268"/>
      <c r="F2765" s="6"/>
      <c r="G2765" s="6"/>
    </row>
    <row r="2766">
      <c r="A2766" s="382"/>
      <c r="B2766" s="6"/>
      <c r="C2766" s="6"/>
      <c r="D2766" s="380"/>
      <c r="E2766" s="268"/>
      <c r="F2766" s="6"/>
      <c r="G2766" s="6"/>
    </row>
    <row r="2767">
      <c r="A2767" s="382"/>
      <c r="B2767" s="6"/>
      <c r="C2767" s="6"/>
      <c r="D2767" s="380"/>
      <c r="E2767" s="268"/>
      <c r="F2767" s="6"/>
      <c r="G2767" s="6"/>
    </row>
    <row r="2768">
      <c r="A2768" s="382"/>
      <c r="B2768" s="6"/>
      <c r="C2768" s="6"/>
      <c r="D2768" s="380"/>
      <c r="E2768" s="268"/>
      <c r="F2768" s="6"/>
      <c r="G2768" s="6"/>
    </row>
    <row r="2769">
      <c r="A2769" s="382"/>
      <c r="B2769" s="6"/>
      <c r="C2769" s="6"/>
      <c r="D2769" s="380"/>
      <c r="E2769" s="268"/>
      <c r="F2769" s="6"/>
      <c r="G2769" s="6"/>
    </row>
    <row r="2770">
      <c r="A2770" s="382"/>
      <c r="B2770" s="6"/>
      <c r="C2770" s="6"/>
      <c r="D2770" s="380"/>
      <c r="E2770" s="268"/>
      <c r="F2770" s="6"/>
      <c r="G2770" s="6"/>
    </row>
    <row r="2771">
      <c r="A2771" s="382"/>
      <c r="B2771" s="6"/>
      <c r="C2771" s="6"/>
      <c r="D2771" s="380"/>
      <c r="E2771" s="268"/>
      <c r="F2771" s="6"/>
      <c r="G2771" s="6"/>
    </row>
    <row r="2772">
      <c r="A2772" s="382"/>
      <c r="B2772" s="6"/>
      <c r="C2772" s="6"/>
      <c r="D2772" s="380"/>
      <c r="E2772" s="268"/>
      <c r="F2772" s="6"/>
      <c r="G2772" s="6"/>
    </row>
    <row r="2773">
      <c r="A2773" s="382"/>
      <c r="B2773" s="6"/>
      <c r="C2773" s="6"/>
      <c r="D2773" s="380"/>
      <c r="E2773" s="268"/>
      <c r="F2773" s="6"/>
      <c r="G2773" s="6"/>
    </row>
    <row r="2774">
      <c r="A2774" s="382"/>
      <c r="B2774" s="6"/>
      <c r="C2774" s="6"/>
      <c r="D2774" s="380"/>
      <c r="E2774" s="268"/>
      <c r="F2774" s="6"/>
      <c r="G2774" s="6"/>
    </row>
    <row r="2775">
      <c r="A2775" s="382"/>
      <c r="B2775" s="6"/>
      <c r="C2775" s="6"/>
      <c r="D2775" s="380"/>
      <c r="E2775" s="268"/>
      <c r="F2775" s="6"/>
      <c r="G2775" s="6"/>
    </row>
    <row r="2776">
      <c r="A2776" s="382"/>
      <c r="B2776" s="6"/>
      <c r="C2776" s="6"/>
      <c r="D2776" s="380"/>
      <c r="E2776" s="268"/>
      <c r="F2776" s="6"/>
      <c r="G2776" s="6"/>
    </row>
    <row r="2777">
      <c r="A2777" s="382"/>
      <c r="B2777" s="6"/>
      <c r="C2777" s="6"/>
      <c r="D2777" s="380"/>
      <c r="E2777" s="268"/>
      <c r="F2777" s="6"/>
      <c r="G2777" s="6"/>
    </row>
    <row r="2778">
      <c r="A2778" s="382"/>
      <c r="B2778" s="6"/>
      <c r="C2778" s="6"/>
      <c r="D2778" s="380"/>
      <c r="E2778" s="268"/>
      <c r="F2778" s="6"/>
      <c r="G2778" s="6"/>
    </row>
    <row r="2779">
      <c r="A2779" s="382"/>
      <c r="B2779" s="6"/>
      <c r="C2779" s="6"/>
      <c r="D2779" s="380"/>
      <c r="E2779" s="268"/>
      <c r="F2779" s="6"/>
      <c r="G2779" s="6"/>
    </row>
    <row r="2780">
      <c r="A2780" s="382"/>
      <c r="B2780" s="6"/>
      <c r="C2780" s="6"/>
      <c r="D2780" s="380"/>
      <c r="E2780" s="268"/>
      <c r="F2780" s="6"/>
      <c r="G2780" s="6"/>
    </row>
    <row r="2781">
      <c r="A2781" s="382"/>
      <c r="B2781" s="6"/>
      <c r="C2781" s="6"/>
      <c r="D2781" s="380"/>
      <c r="E2781" s="268"/>
      <c r="F2781" s="6"/>
      <c r="G2781" s="6"/>
    </row>
    <row r="2782">
      <c r="A2782" s="382"/>
      <c r="B2782" s="6"/>
      <c r="C2782" s="6"/>
      <c r="D2782" s="380"/>
      <c r="E2782" s="268"/>
      <c r="F2782" s="6"/>
      <c r="G2782" s="6"/>
    </row>
    <row r="2783">
      <c r="A2783" s="382"/>
      <c r="B2783" s="6"/>
      <c r="C2783" s="6"/>
      <c r="D2783" s="380"/>
      <c r="E2783" s="268"/>
      <c r="F2783" s="6"/>
      <c r="G2783" s="6"/>
    </row>
    <row r="2784">
      <c r="A2784" s="382"/>
      <c r="B2784" s="6"/>
      <c r="C2784" s="6"/>
      <c r="D2784" s="380"/>
      <c r="E2784" s="268"/>
      <c r="F2784" s="6"/>
      <c r="G2784" s="6"/>
    </row>
    <row r="2785">
      <c r="A2785" s="382"/>
      <c r="B2785" s="6"/>
      <c r="C2785" s="6"/>
      <c r="D2785" s="380"/>
      <c r="E2785" s="268"/>
      <c r="F2785" s="6"/>
      <c r="G2785" s="6"/>
    </row>
    <row r="2786">
      <c r="A2786" s="382"/>
      <c r="B2786" s="6"/>
      <c r="C2786" s="6"/>
      <c r="D2786" s="380"/>
      <c r="E2786" s="268"/>
      <c r="F2786" s="6"/>
      <c r="G2786" s="6"/>
    </row>
    <row r="2787">
      <c r="A2787" s="382"/>
      <c r="B2787" s="6"/>
      <c r="C2787" s="6"/>
      <c r="D2787" s="380"/>
      <c r="E2787" s="268"/>
      <c r="F2787" s="6"/>
      <c r="G2787" s="6"/>
    </row>
    <row r="2788">
      <c r="A2788" s="382"/>
      <c r="B2788" s="6"/>
      <c r="C2788" s="6"/>
      <c r="D2788" s="380"/>
      <c r="E2788" s="268"/>
      <c r="F2788" s="6"/>
      <c r="G2788" s="6"/>
    </row>
    <row r="2789">
      <c r="A2789" s="382"/>
      <c r="B2789" s="6"/>
      <c r="C2789" s="6"/>
      <c r="D2789" s="380"/>
      <c r="E2789" s="268"/>
      <c r="F2789" s="6"/>
      <c r="G2789" s="6"/>
    </row>
    <row r="2790">
      <c r="A2790" s="382"/>
      <c r="B2790" s="6"/>
      <c r="C2790" s="6"/>
      <c r="D2790" s="380"/>
      <c r="E2790" s="268"/>
      <c r="F2790" s="6"/>
      <c r="G2790" s="6"/>
    </row>
    <row r="2791">
      <c r="A2791" s="382"/>
      <c r="B2791" s="6"/>
      <c r="C2791" s="6"/>
      <c r="D2791" s="380"/>
      <c r="E2791" s="268"/>
      <c r="F2791" s="6"/>
      <c r="G2791" s="6"/>
    </row>
    <row r="2792">
      <c r="A2792" s="382"/>
      <c r="B2792" s="6"/>
      <c r="C2792" s="6"/>
      <c r="D2792" s="380"/>
      <c r="E2792" s="268"/>
      <c r="F2792" s="6"/>
      <c r="G2792" s="6"/>
    </row>
    <row r="2793">
      <c r="A2793" s="382"/>
      <c r="B2793" s="6"/>
      <c r="C2793" s="6"/>
      <c r="D2793" s="380"/>
      <c r="E2793" s="268"/>
      <c r="F2793" s="6"/>
      <c r="G2793" s="6"/>
    </row>
    <row r="2794">
      <c r="A2794" s="382"/>
      <c r="B2794" s="6"/>
      <c r="C2794" s="6"/>
      <c r="D2794" s="380"/>
      <c r="E2794" s="268"/>
      <c r="F2794" s="6"/>
      <c r="G2794" s="6"/>
    </row>
    <row r="2795">
      <c r="A2795" s="382"/>
      <c r="B2795" s="6"/>
      <c r="C2795" s="6"/>
      <c r="D2795" s="380"/>
      <c r="E2795" s="268"/>
      <c r="F2795" s="6"/>
      <c r="G2795" s="6"/>
    </row>
    <row r="2796">
      <c r="A2796" s="382"/>
      <c r="B2796" s="6"/>
      <c r="C2796" s="6"/>
      <c r="D2796" s="380"/>
      <c r="E2796" s="268"/>
      <c r="F2796" s="6"/>
      <c r="G2796" s="6"/>
    </row>
    <row r="2797">
      <c r="A2797" s="382"/>
      <c r="B2797" s="6"/>
      <c r="C2797" s="6"/>
      <c r="D2797" s="380"/>
      <c r="E2797" s="268"/>
      <c r="F2797" s="6"/>
      <c r="G2797" s="6"/>
    </row>
    <row r="2798">
      <c r="A2798" s="382"/>
      <c r="B2798" s="6"/>
      <c r="C2798" s="6"/>
      <c r="D2798" s="380"/>
      <c r="E2798" s="268"/>
      <c r="F2798" s="6"/>
      <c r="G2798" s="6"/>
    </row>
    <row r="2799">
      <c r="A2799" s="382"/>
      <c r="B2799" s="6"/>
      <c r="C2799" s="6"/>
      <c r="D2799" s="380"/>
      <c r="E2799" s="268"/>
      <c r="F2799" s="6"/>
      <c r="G2799" s="6"/>
    </row>
    <row r="2800">
      <c r="A2800" s="382"/>
      <c r="B2800" s="6"/>
      <c r="C2800" s="6"/>
      <c r="D2800" s="380"/>
      <c r="E2800" s="268"/>
      <c r="F2800" s="6"/>
      <c r="G2800" s="6"/>
    </row>
    <row r="2801">
      <c r="A2801" s="382"/>
      <c r="B2801" s="6"/>
      <c r="C2801" s="6"/>
      <c r="D2801" s="380"/>
      <c r="E2801" s="268"/>
      <c r="F2801" s="6"/>
      <c r="G2801" s="6"/>
    </row>
    <row r="2802">
      <c r="A2802" s="382"/>
      <c r="B2802" s="6"/>
      <c r="C2802" s="6"/>
      <c r="D2802" s="380"/>
      <c r="E2802" s="268"/>
      <c r="F2802" s="6"/>
      <c r="G2802" s="6"/>
    </row>
    <row r="2803">
      <c r="A2803" s="382"/>
      <c r="B2803" s="6"/>
      <c r="C2803" s="6"/>
      <c r="D2803" s="380"/>
      <c r="E2803" s="268"/>
      <c r="F2803" s="6"/>
      <c r="G2803" s="6"/>
    </row>
    <row r="2804">
      <c r="A2804" s="382"/>
      <c r="B2804" s="6"/>
      <c r="C2804" s="6"/>
      <c r="D2804" s="380"/>
      <c r="E2804" s="268"/>
      <c r="F2804" s="6"/>
      <c r="G2804" s="6"/>
    </row>
    <row r="2805">
      <c r="A2805" s="382"/>
      <c r="B2805" s="6"/>
      <c r="C2805" s="6"/>
      <c r="D2805" s="380"/>
      <c r="E2805" s="268"/>
      <c r="F2805" s="6"/>
      <c r="G2805" s="6"/>
    </row>
    <row r="2806">
      <c r="A2806" s="382"/>
      <c r="B2806" s="6"/>
      <c r="C2806" s="6"/>
      <c r="D2806" s="380"/>
      <c r="E2806" s="268"/>
      <c r="F2806" s="6"/>
      <c r="G2806" s="6"/>
    </row>
    <row r="2807">
      <c r="A2807" s="382"/>
      <c r="B2807" s="6"/>
      <c r="C2807" s="6"/>
      <c r="D2807" s="380"/>
      <c r="E2807" s="268"/>
      <c r="F2807" s="6"/>
      <c r="G2807" s="6"/>
    </row>
    <row r="2808">
      <c r="A2808" s="382"/>
      <c r="B2808" s="6"/>
      <c r="C2808" s="6"/>
      <c r="D2808" s="380"/>
      <c r="E2808" s="268"/>
      <c r="F2808" s="6"/>
      <c r="G2808" s="6"/>
    </row>
    <row r="2809">
      <c r="A2809" s="382"/>
      <c r="B2809" s="6"/>
      <c r="C2809" s="6"/>
      <c r="D2809" s="380"/>
      <c r="E2809" s="268"/>
      <c r="F2809" s="6"/>
      <c r="G2809" s="6"/>
    </row>
    <row r="2810">
      <c r="A2810" s="382"/>
      <c r="B2810" s="6"/>
      <c r="C2810" s="6"/>
      <c r="D2810" s="380"/>
      <c r="E2810" s="268"/>
      <c r="F2810" s="6"/>
      <c r="G2810" s="6"/>
    </row>
    <row r="2811">
      <c r="A2811" s="382"/>
      <c r="B2811" s="6"/>
      <c r="C2811" s="6"/>
      <c r="D2811" s="380"/>
      <c r="E2811" s="268"/>
      <c r="F2811" s="6"/>
      <c r="G2811" s="6"/>
    </row>
    <row r="2812">
      <c r="A2812" s="382"/>
      <c r="B2812" s="6"/>
      <c r="C2812" s="6"/>
      <c r="D2812" s="380"/>
      <c r="E2812" s="268"/>
      <c r="F2812" s="6"/>
      <c r="G2812" s="6"/>
    </row>
    <row r="2813">
      <c r="A2813" s="382"/>
      <c r="B2813" s="6"/>
      <c r="C2813" s="6"/>
      <c r="D2813" s="380"/>
      <c r="E2813" s="268"/>
      <c r="F2813" s="6"/>
      <c r="G2813" s="6"/>
    </row>
    <row r="2814">
      <c r="A2814" s="382"/>
      <c r="B2814" s="6"/>
      <c r="C2814" s="6"/>
      <c r="D2814" s="380"/>
      <c r="E2814" s="268"/>
      <c r="F2814" s="6"/>
      <c r="G2814" s="6"/>
    </row>
    <row r="2815">
      <c r="A2815" s="382"/>
      <c r="B2815" s="6"/>
      <c r="C2815" s="6"/>
      <c r="D2815" s="380"/>
      <c r="E2815" s="268"/>
      <c r="F2815" s="6"/>
      <c r="G2815" s="6"/>
    </row>
    <row r="2816">
      <c r="A2816" s="382"/>
      <c r="B2816" s="6"/>
      <c r="C2816" s="6"/>
      <c r="D2816" s="380"/>
      <c r="E2816" s="268"/>
      <c r="F2816" s="6"/>
      <c r="G2816" s="6"/>
    </row>
    <row r="2817">
      <c r="A2817" s="382"/>
      <c r="B2817" s="6"/>
      <c r="C2817" s="6"/>
      <c r="D2817" s="380"/>
      <c r="E2817" s="268"/>
      <c r="F2817" s="6"/>
      <c r="G2817" s="6"/>
    </row>
    <row r="2818">
      <c r="A2818" s="382"/>
      <c r="B2818" s="6"/>
      <c r="C2818" s="6"/>
      <c r="D2818" s="380"/>
      <c r="E2818" s="268"/>
      <c r="F2818" s="6"/>
      <c r="G2818" s="6"/>
    </row>
    <row r="2819">
      <c r="A2819" s="382"/>
      <c r="B2819" s="6"/>
      <c r="C2819" s="6"/>
      <c r="D2819" s="380"/>
      <c r="E2819" s="268"/>
      <c r="F2819" s="6"/>
      <c r="G2819" s="6"/>
    </row>
    <row r="2820">
      <c r="A2820" s="382"/>
      <c r="B2820" s="6"/>
      <c r="C2820" s="6"/>
      <c r="D2820" s="380"/>
      <c r="E2820" s="268"/>
      <c r="F2820" s="6"/>
      <c r="G2820" s="6"/>
    </row>
    <row r="2821">
      <c r="A2821" s="382"/>
      <c r="B2821" s="6"/>
      <c r="C2821" s="6"/>
      <c r="D2821" s="380"/>
      <c r="E2821" s="268"/>
      <c r="F2821" s="6"/>
      <c r="G2821" s="6"/>
    </row>
    <row r="2822">
      <c r="A2822" s="382"/>
      <c r="B2822" s="6"/>
      <c r="C2822" s="6"/>
      <c r="D2822" s="380"/>
      <c r="E2822" s="268"/>
      <c r="F2822" s="6"/>
      <c r="G2822" s="6"/>
    </row>
    <row r="2823">
      <c r="A2823" s="382"/>
      <c r="B2823" s="6"/>
      <c r="C2823" s="6"/>
      <c r="D2823" s="380"/>
      <c r="E2823" s="268"/>
      <c r="F2823" s="6"/>
      <c r="G2823" s="6"/>
    </row>
    <row r="2824">
      <c r="A2824" s="382"/>
      <c r="B2824" s="6"/>
      <c r="C2824" s="6"/>
      <c r="D2824" s="380"/>
      <c r="E2824" s="268"/>
      <c r="F2824" s="6"/>
      <c r="G2824" s="6"/>
    </row>
    <row r="2825">
      <c r="A2825" s="382"/>
      <c r="B2825" s="6"/>
      <c r="C2825" s="6"/>
      <c r="D2825" s="380"/>
      <c r="E2825" s="268"/>
      <c r="F2825" s="6"/>
      <c r="G2825" s="6"/>
    </row>
    <row r="2826">
      <c r="A2826" s="382"/>
      <c r="B2826" s="6"/>
      <c r="C2826" s="6"/>
      <c r="D2826" s="380"/>
      <c r="E2826" s="268"/>
      <c r="F2826" s="6"/>
      <c r="G2826" s="6"/>
    </row>
    <row r="2827">
      <c r="A2827" s="382"/>
      <c r="B2827" s="6"/>
      <c r="C2827" s="6"/>
      <c r="D2827" s="380"/>
      <c r="E2827" s="268"/>
      <c r="F2827" s="6"/>
      <c r="G2827" s="6"/>
    </row>
    <row r="2828">
      <c r="A2828" s="382"/>
      <c r="B2828" s="6"/>
      <c r="C2828" s="6"/>
      <c r="D2828" s="380"/>
      <c r="E2828" s="268"/>
      <c r="F2828" s="6"/>
      <c r="G2828" s="6"/>
    </row>
    <row r="2829">
      <c r="A2829" s="382"/>
      <c r="B2829" s="6"/>
      <c r="C2829" s="6"/>
      <c r="D2829" s="380"/>
      <c r="E2829" s="268"/>
      <c r="F2829" s="6"/>
      <c r="G2829" s="6"/>
    </row>
    <row r="2830">
      <c r="A2830" s="382"/>
      <c r="B2830" s="6"/>
      <c r="C2830" s="6"/>
      <c r="D2830" s="380"/>
      <c r="E2830" s="268"/>
      <c r="F2830" s="6"/>
      <c r="G2830" s="6"/>
    </row>
    <row r="2831">
      <c r="A2831" s="382"/>
      <c r="B2831" s="6"/>
      <c r="C2831" s="6"/>
      <c r="D2831" s="380"/>
      <c r="E2831" s="268"/>
      <c r="F2831" s="6"/>
      <c r="G2831" s="6"/>
    </row>
    <row r="2832">
      <c r="A2832" s="382"/>
      <c r="B2832" s="6"/>
      <c r="C2832" s="6"/>
      <c r="D2832" s="380"/>
      <c r="E2832" s="268"/>
      <c r="F2832" s="6"/>
      <c r="G2832" s="6"/>
    </row>
    <row r="2833">
      <c r="A2833" s="382"/>
      <c r="B2833" s="6"/>
      <c r="C2833" s="6"/>
      <c r="D2833" s="380"/>
      <c r="E2833" s="268"/>
      <c r="F2833" s="6"/>
      <c r="G2833" s="6"/>
    </row>
    <row r="2834">
      <c r="A2834" s="382"/>
      <c r="B2834" s="6"/>
      <c r="C2834" s="6"/>
      <c r="D2834" s="380"/>
      <c r="E2834" s="268"/>
      <c r="F2834" s="6"/>
      <c r="G2834" s="6"/>
    </row>
    <row r="2835">
      <c r="A2835" s="382"/>
      <c r="B2835" s="6"/>
      <c r="C2835" s="6"/>
      <c r="D2835" s="380"/>
      <c r="E2835" s="268"/>
      <c r="F2835" s="6"/>
      <c r="G2835" s="6"/>
    </row>
    <row r="2836">
      <c r="A2836" s="382"/>
      <c r="B2836" s="6"/>
      <c r="C2836" s="6"/>
      <c r="D2836" s="380"/>
      <c r="E2836" s="268"/>
      <c r="F2836" s="6"/>
      <c r="G2836" s="6"/>
    </row>
    <row r="2837">
      <c r="A2837" s="382"/>
      <c r="B2837" s="6"/>
      <c r="C2837" s="6"/>
      <c r="D2837" s="380"/>
      <c r="E2837" s="268"/>
      <c r="F2837" s="6"/>
      <c r="G2837" s="6"/>
    </row>
    <row r="2838">
      <c r="A2838" s="382"/>
      <c r="B2838" s="6"/>
      <c r="C2838" s="6"/>
      <c r="D2838" s="380"/>
      <c r="E2838" s="268"/>
      <c r="F2838" s="6"/>
      <c r="G2838" s="6"/>
    </row>
    <row r="2839">
      <c r="A2839" s="382"/>
      <c r="B2839" s="6"/>
      <c r="C2839" s="6"/>
      <c r="D2839" s="380"/>
      <c r="E2839" s="268"/>
      <c r="F2839" s="6"/>
      <c r="G2839" s="6"/>
    </row>
    <row r="2840">
      <c r="A2840" s="382"/>
      <c r="B2840" s="6"/>
      <c r="C2840" s="6"/>
      <c r="D2840" s="380"/>
      <c r="E2840" s="268"/>
      <c r="F2840" s="6"/>
      <c r="G2840" s="6"/>
    </row>
    <row r="2841">
      <c r="A2841" s="382"/>
      <c r="B2841" s="6"/>
      <c r="C2841" s="6"/>
      <c r="D2841" s="380"/>
      <c r="E2841" s="268"/>
      <c r="F2841" s="6"/>
      <c r="G2841" s="6"/>
    </row>
    <row r="2842">
      <c r="A2842" s="382"/>
      <c r="B2842" s="6"/>
      <c r="C2842" s="6"/>
      <c r="D2842" s="380"/>
      <c r="E2842" s="268"/>
      <c r="F2842" s="6"/>
      <c r="G2842" s="6"/>
    </row>
    <row r="2843">
      <c r="A2843" s="382"/>
      <c r="B2843" s="6"/>
      <c r="C2843" s="6"/>
      <c r="D2843" s="380"/>
      <c r="E2843" s="268"/>
      <c r="F2843" s="6"/>
      <c r="G2843" s="6"/>
    </row>
    <row r="2844">
      <c r="A2844" s="382"/>
      <c r="B2844" s="6"/>
      <c r="C2844" s="6"/>
      <c r="D2844" s="380"/>
      <c r="E2844" s="268"/>
      <c r="F2844" s="6"/>
      <c r="G2844" s="6"/>
    </row>
    <row r="2845">
      <c r="A2845" s="382"/>
      <c r="B2845" s="6"/>
      <c r="C2845" s="6"/>
      <c r="D2845" s="380"/>
      <c r="E2845" s="268"/>
      <c r="F2845" s="6"/>
      <c r="G2845" s="6"/>
    </row>
    <row r="2846">
      <c r="A2846" s="382"/>
      <c r="B2846" s="6"/>
      <c r="C2846" s="6"/>
      <c r="D2846" s="380"/>
      <c r="E2846" s="268"/>
      <c r="F2846" s="6"/>
      <c r="G2846" s="6"/>
    </row>
    <row r="2847">
      <c r="A2847" s="382"/>
      <c r="B2847" s="6"/>
      <c r="C2847" s="6"/>
      <c r="D2847" s="380"/>
      <c r="E2847" s="268"/>
      <c r="F2847" s="6"/>
      <c r="G2847" s="6"/>
    </row>
    <row r="2848">
      <c r="A2848" s="382"/>
      <c r="B2848" s="6"/>
      <c r="C2848" s="6"/>
      <c r="D2848" s="380"/>
      <c r="E2848" s="268"/>
      <c r="F2848" s="6"/>
      <c r="G2848" s="6"/>
    </row>
    <row r="2849">
      <c r="A2849" s="382"/>
      <c r="B2849" s="6"/>
      <c r="C2849" s="6"/>
      <c r="D2849" s="380"/>
      <c r="E2849" s="268"/>
      <c r="F2849" s="6"/>
      <c r="G2849" s="6"/>
    </row>
    <row r="2850">
      <c r="A2850" s="382"/>
      <c r="B2850" s="6"/>
      <c r="C2850" s="6"/>
      <c r="D2850" s="380"/>
      <c r="E2850" s="268"/>
      <c r="F2850" s="6"/>
      <c r="G2850" s="6"/>
    </row>
    <row r="2851">
      <c r="A2851" s="382"/>
      <c r="B2851" s="6"/>
      <c r="C2851" s="6"/>
      <c r="D2851" s="380"/>
      <c r="E2851" s="268"/>
      <c r="F2851" s="6"/>
      <c r="G2851" s="6"/>
    </row>
    <row r="2852">
      <c r="A2852" s="382"/>
      <c r="B2852" s="6"/>
      <c r="C2852" s="6"/>
      <c r="D2852" s="380"/>
      <c r="E2852" s="268"/>
      <c r="F2852" s="6"/>
      <c r="G2852" s="6"/>
    </row>
  </sheetData>
  <autoFilter ref="$C$1:$C$1853"/>
  <conditionalFormatting sqref="A1:A2852">
    <cfRule type="expression" dxfId="9" priority="1">
      <formula>COUNTIF(A:A, A1) &gt; 1</formula>
    </cfRule>
  </conditionalFormatting>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14.38"/>
  </cols>
  <sheetData>
    <row r="1">
      <c r="A1" s="1" t="s">
        <v>8263</v>
      </c>
      <c r="G1" s="1" t="s">
        <v>8264</v>
      </c>
    </row>
    <row r="2">
      <c r="A2" s="384" t="s">
        <v>8265</v>
      </c>
      <c r="G2" s="1" t="s">
        <v>8266</v>
      </c>
      <c r="H2" s="1" t="s">
        <v>8267</v>
      </c>
    </row>
    <row r="3">
      <c r="A3" s="193" t="s">
        <v>8268</v>
      </c>
    </row>
    <row r="4">
      <c r="A4" s="37" t="s">
        <v>8269</v>
      </c>
      <c r="G4" s="1" t="s">
        <v>8270</v>
      </c>
      <c r="H4" s="1" t="s">
        <v>8271</v>
      </c>
    </row>
    <row r="5">
      <c r="A5" s="385" t="s">
        <v>8272</v>
      </c>
      <c r="G5" s="1" t="s">
        <v>8273</v>
      </c>
    </row>
    <row r="6">
      <c r="A6" s="3" t="s">
        <v>8274</v>
      </c>
    </row>
    <row r="7">
      <c r="A7" s="386" t="s">
        <v>8275</v>
      </c>
    </row>
    <row r="8">
      <c r="A8" s="37"/>
    </row>
    <row r="9">
      <c r="A9" s="1" t="s">
        <v>8276</v>
      </c>
    </row>
    <row r="10">
      <c r="A10" s="37"/>
    </row>
    <row r="11">
      <c r="A11" s="10" t="s">
        <v>8277</v>
      </c>
    </row>
    <row r="13">
      <c r="A13" s="1" t="s">
        <v>8278</v>
      </c>
      <c r="Y13" s="339" t="str">
        <f>IFERROR(__xludf.DUMMYFUNCTION("IF(ISBLANK(B13), """", IMPORTXML(, ""/html/body/div[1]/div/div/div/div/div[4]/div/div[1]/div/div[1]/div/div[2]/div[1]/div/span[1]""))"),"")</f>
        <v/>
      </c>
    </row>
    <row r="14">
      <c r="A14" s="385"/>
    </row>
    <row r="17">
      <c r="G17" s="339" t="str">
        <f>IFERROR(__xludf.DUMMYFUNCTION("IMPORTXML(""https://tw.stock.yahoo.com/quote/2330/eps"", ""/html/body/div[1]/div/div/div/div/div[4]/div[1]/div/div[1]/div/div[4]/div/section[2]/div/div[2]/div/div/ul/li[1]/div/div[2]/span"")"),"#N/A")</f>
        <v>#N/A</v>
      </c>
    </row>
    <row r="20">
      <c r="G20" s="339" t="str">
        <f>IFERROR(__xludf.DUMMYFUNCTION("IMPORTXML('公式表'!$A$11&amp;B7&amp;'公式表'!$A$6, ""/html/body/div/table/tbody/tr[2]/td[2]/table/tbody/tr/td/table/tbody/tr[4]/td[2]"")"),"N/A")</f>
        <v>N/A</v>
      </c>
    </row>
    <row r="21">
      <c r="G21" s="339">
        <f>IFERROR(__xludf.DUMMYFUNCTION("IMPORTXML(""https://fubon-ebrokerdj.fbs.com.tw/z/zc/zca/zca_2330.djhtm"", ""/html/body/div/table/tbody/tr[2]/td[2]/table/tbody/tr/td/table/tbody/tr[5]/td[2]"")"),122.84)</f>
        <v>122.84</v>
      </c>
    </row>
  </sheetData>
  <hyperlinks>
    <hyperlink r:id="rId1" ref="A7"/>
    <hyperlink r:id="rId2" ref="A11"/>
  </hyperlinks>
  <drawing r:id="rId3"/>
</worksheet>
</file>